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drawings/drawing3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drawings/drawing4.xml" ContentType="application/vnd.openxmlformats-officedocument.drawing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drawings/drawing5.xml" ContentType="application/vnd.openxmlformats-officedocument.drawing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drawings/drawing6.xml" ContentType="application/vnd.openxmlformats-officedocument.drawing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drawings/drawing7.xml" ContentType="application/vnd.openxmlformats-officedocument.drawing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drawings/drawing8.xml" ContentType="application/vnd.openxmlformats-officedocument.drawing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drawings/drawing9.xml" ContentType="application/vnd.openxmlformats-officedocument.drawing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drawings/drawing10.xml" ContentType="application/vnd.openxmlformats-officedocument.drawing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drawings/drawing11.xml" ContentType="application/vnd.openxmlformats-officedocument.drawing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drawings/drawing12.xml" ContentType="application/vnd.openxmlformats-officedocument.drawing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drawings/drawing13.xml" ContentType="application/vnd.openxmlformats-officedocument.drawing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drawings/drawing14.xml" ContentType="application/vnd.openxmlformats-officedocument.drawing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drawings/drawing15.xml" ContentType="application/vnd.openxmlformats-officedocument.drawing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drawings/drawing16.xml" ContentType="application/vnd.openxmlformats-officedocument.drawing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drawings/drawing17.xml" ContentType="application/vnd.openxmlformats-officedocument.drawing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drawings/drawing18.xml" ContentType="application/vnd.openxmlformats-officedocument.drawing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drawings/drawing19.xml" ContentType="application/vnd.openxmlformats-officedocument.drawing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drawings/drawing20.xml" ContentType="application/vnd.openxmlformats-officedocument.drawing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drawings/drawing21.xml" ContentType="application/vnd.openxmlformats-officedocument.drawing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drawings/drawing22.xml" ContentType="application/vnd.openxmlformats-officedocument.drawing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drawings/drawing23.xml" ContentType="application/vnd.openxmlformats-officedocument.drawing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drawings/drawing24.xml" ContentType="application/vnd.openxmlformats-officedocument.drawing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drawings/drawing25.xml" ContentType="application/vnd.openxmlformats-officedocument.drawing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drawings/drawing26.xml" ContentType="application/vnd.openxmlformats-officedocument.drawing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drawings/drawing27.xml" ContentType="application/vnd.openxmlformats-officedocument.drawing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drawings/drawing28.xml" ContentType="application/vnd.openxmlformats-officedocument.drawing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drawings/drawing29.xml" ContentType="application/vnd.openxmlformats-officedocument.drawing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drawings/drawing30.xml" ContentType="application/vnd.openxmlformats-officedocument.drawing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drawings/drawing31.xml" ContentType="application/vnd.openxmlformats-officedocument.drawing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drawings/drawing32.xml" ContentType="application/vnd.openxmlformats-officedocument.drawing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417" codeName="{3D1A710C-6663-3D7B-7F91-EC182F24A4BC}"/>
  <workbookPr codeName="Questa_cartella_di_lavoro" defaultThemeVersion="124226"/>
  <mc:AlternateContent xmlns:mc="http://schemas.openxmlformats.org/markup-compatibility/2006">
    <mc:Choice Requires="x15">
      <x15ac:absPath xmlns:x15ac="http://schemas.microsoft.com/office/spreadsheetml/2010/11/ac" url="\\192.168.11.251\Database_Tecnico_SMI\Giornaliere\Giornaliere 2026\"/>
    </mc:Choice>
  </mc:AlternateContent>
  <xr:revisionPtr revIDLastSave="0" documentId="13_ncr:1_{6127F9E6-5F91-4CF9-BABC-F3E6CE631D3F}" xr6:coauthVersionLast="36" xr6:coauthVersionMax="36" xr10:uidLastSave="{00000000-0000-0000-0000-000000000000}"/>
  <bookViews>
    <workbookView xWindow="0" yWindow="0" windowWidth="28800" windowHeight="12105" tabRatio="796" activeTab="12" xr2:uid="{A890F8F1-AB91-47C3-8223-81EB2B980283}"/>
  </bookViews>
  <sheets>
    <sheet name="RIEPILOGO" sheetId="300" r:id="rId1"/>
    <sheet name="RIASSUNTO" sheetId="335" r:id="rId2"/>
    <sheet name="CONV.CANTIERE" sheetId="301" r:id="rId3"/>
    <sheet name="rif.VBA" sheetId="338" r:id="rId4"/>
    <sheet name="1" sheetId="373" r:id="rId5"/>
    <sheet name="2" sheetId="494" r:id="rId6"/>
    <sheet name="3" sheetId="495" r:id="rId7"/>
    <sheet name="4" sheetId="496" r:id="rId8"/>
    <sheet name="5" sheetId="497" r:id="rId9"/>
    <sheet name="6" sheetId="498" r:id="rId10"/>
    <sheet name="7" sheetId="499" r:id="rId11"/>
    <sheet name="8" sheetId="500" r:id="rId12"/>
    <sheet name="9" sheetId="501" r:id="rId13"/>
    <sheet name="10" sheetId="502" r:id="rId14"/>
    <sheet name="11" sheetId="503" r:id="rId15"/>
    <sheet name="12" sheetId="504" r:id="rId16"/>
    <sheet name="13" sheetId="475" r:id="rId17"/>
    <sheet name="14" sheetId="476" r:id="rId18"/>
    <sheet name="15" sheetId="479" r:id="rId19"/>
    <sheet name="16" sheetId="480" r:id="rId20"/>
    <sheet name="17" sheetId="481" r:id="rId21"/>
    <sheet name="18" sheetId="482" r:id="rId22"/>
    <sheet name="19" sheetId="483" r:id="rId23"/>
    <sheet name="20" sheetId="484" r:id="rId24"/>
    <sheet name="21" sheetId="485" r:id="rId25"/>
    <sheet name="22" sheetId="486" r:id="rId26"/>
    <sheet name="23" sheetId="487" r:id="rId27"/>
    <sheet name="24" sheetId="488" r:id="rId28"/>
    <sheet name="25" sheetId="489" r:id="rId29"/>
    <sheet name="26" sheetId="490" r:id="rId30"/>
    <sheet name="27" sheetId="491" r:id="rId31"/>
    <sheet name="28" sheetId="492" r:id="rId32"/>
    <sheet name="29" sheetId="477" r:id="rId33"/>
    <sheet name="30" sheetId="478" r:id="rId34"/>
    <sheet name="31" sheetId="493" r:id="rId35"/>
    <sheet name="Lista Dipendenti" sheetId="336" r:id="rId36"/>
  </sheets>
  <functionGroups builtInGroupCount="19"/>
  <externalReferences>
    <externalReference r:id="rId37"/>
  </externalReferences>
  <definedNames>
    <definedName name="_FilterDatabase" localSheetId="4" hidden="1">'1'!$F$3:$N$26</definedName>
    <definedName name="_FilterDatabase" localSheetId="13" hidden="1">'10'!$F$3:$N$26</definedName>
    <definedName name="_FilterDatabase" localSheetId="14" hidden="1">'11'!$F$3:$N$26</definedName>
    <definedName name="_FilterDatabase" localSheetId="15" hidden="1">'12'!$F$3:$N$47</definedName>
    <definedName name="_FilterDatabase" localSheetId="16" hidden="1">'13'!$F$3:$N$26</definedName>
    <definedName name="_FilterDatabase" localSheetId="17" hidden="1">'14'!$F$3:$N$26</definedName>
    <definedName name="_FilterDatabase" localSheetId="18" hidden="1">'15'!$F$3:$N$26</definedName>
    <definedName name="_FilterDatabase" localSheetId="19" hidden="1">'16'!$F$3:$N$26</definedName>
    <definedName name="_FilterDatabase" localSheetId="20" hidden="1">'17'!$F$3:$N$26</definedName>
    <definedName name="_FilterDatabase" localSheetId="21" hidden="1">'18'!$F$3:$N$26</definedName>
    <definedName name="_FilterDatabase" localSheetId="22" hidden="1">'19'!$F$3:$N$26</definedName>
    <definedName name="_FilterDatabase" localSheetId="5" hidden="1">'2'!$F$3:$N$26</definedName>
    <definedName name="_FilterDatabase" localSheetId="23" hidden="1">'20'!$F$3:$N$26</definedName>
    <definedName name="_FilterDatabase" localSheetId="24" hidden="1">'21'!$F$3:$N$26</definedName>
    <definedName name="_FilterDatabase" localSheetId="25" hidden="1">'22'!$F$3:$N$26</definedName>
    <definedName name="_FilterDatabase" localSheetId="26" hidden="1">'23'!$F$3:$N$26</definedName>
    <definedName name="_FilterDatabase" localSheetId="27" hidden="1">'24'!$F$3:$N$26</definedName>
    <definedName name="_FilterDatabase" localSheetId="28" hidden="1">'25'!$F$3:$N$26</definedName>
    <definedName name="_FilterDatabase" localSheetId="29" hidden="1">'26'!$F$3:$N$26</definedName>
    <definedName name="_FilterDatabase" localSheetId="30" hidden="1">'27'!$F$3:$N$26</definedName>
    <definedName name="_FilterDatabase" localSheetId="31" hidden="1">'28'!$F$3:$N$26</definedName>
    <definedName name="_FilterDatabase" localSheetId="32" hidden="1">'29'!$F$3:$N$26</definedName>
    <definedName name="_FilterDatabase" localSheetId="6" hidden="1">'3'!$F$3:$N$26</definedName>
    <definedName name="_FilterDatabase" localSheetId="33" hidden="1">'30'!$F$3:$N$26</definedName>
    <definedName name="_FilterDatabase" localSheetId="34" hidden="1">'31'!$F$3:$N$26</definedName>
    <definedName name="_FilterDatabase" localSheetId="7" hidden="1">'4'!$F$3:$N$26</definedName>
    <definedName name="_FilterDatabase" localSheetId="8" hidden="1">'5'!$F$3:$N$26</definedName>
    <definedName name="_FilterDatabase" localSheetId="9" hidden="1">'6'!$F$3:$N$26</definedName>
    <definedName name="_FilterDatabase" localSheetId="10" hidden="1">'7'!$F$3:$N$26</definedName>
    <definedName name="_FilterDatabase" localSheetId="11" hidden="1">'8'!$F$3:$N$26</definedName>
    <definedName name="_FilterDatabase" localSheetId="12" hidden="1">'9'!$F$3:$N$26</definedName>
  </definedNames>
  <calcPr calcId="191029"/>
</workbook>
</file>

<file path=xl/calcChain.xml><?xml version="1.0" encoding="utf-8"?>
<calcChain xmlns="http://schemas.openxmlformats.org/spreadsheetml/2006/main">
  <c r="G15" i="490" l="1"/>
  <c r="H15" i="490"/>
  <c r="J15" i="490"/>
  <c r="G17" i="490"/>
  <c r="H17" i="490"/>
  <c r="J17" i="490"/>
  <c r="I18" i="490"/>
  <c r="G19" i="490"/>
  <c r="H19" i="490"/>
  <c r="I19" i="490"/>
  <c r="J19" i="490"/>
  <c r="I20" i="490"/>
  <c r="G22" i="490"/>
  <c r="H22" i="490"/>
  <c r="J22" i="490"/>
  <c r="G13" i="490"/>
  <c r="H13" i="490"/>
  <c r="J13" i="490"/>
  <c r="G9" i="483"/>
  <c r="H9" i="483"/>
  <c r="J9" i="483"/>
  <c r="I10" i="483"/>
  <c r="G11" i="483"/>
  <c r="H11" i="483"/>
  <c r="I11" i="483"/>
  <c r="J11" i="483"/>
  <c r="I12" i="483"/>
  <c r="G13" i="483"/>
  <c r="H13" i="483"/>
  <c r="I13" i="483"/>
  <c r="J13" i="483"/>
  <c r="G15" i="483"/>
  <c r="H15" i="483"/>
  <c r="J15" i="483"/>
  <c r="G17" i="483"/>
  <c r="H17" i="483"/>
  <c r="J17" i="483"/>
  <c r="I18" i="483"/>
  <c r="G19" i="483"/>
  <c r="H19" i="483"/>
  <c r="I19" i="483"/>
  <c r="J19" i="483"/>
  <c r="G11" i="498"/>
  <c r="G12" i="498" s="1"/>
  <c r="H11" i="498"/>
  <c r="H12" i="498" s="1"/>
  <c r="J11" i="498"/>
  <c r="J12" i="498" s="1"/>
  <c r="I13" i="498"/>
  <c r="G14" i="498"/>
  <c r="H14" i="498"/>
  <c r="I14" i="498"/>
  <c r="J14" i="498"/>
  <c r="I16" i="498"/>
  <c r="G17" i="498"/>
  <c r="H17" i="498"/>
  <c r="I17" i="498"/>
  <c r="J17" i="498"/>
  <c r="I18" i="498"/>
  <c r="G20" i="498"/>
  <c r="H20" i="498"/>
  <c r="J20" i="498"/>
  <c r="G22" i="498"/>
  <c r="H22" i="498"/>
  <c r="J22" i="498"/>
  <c r="J15" i="494"/>
  <c r="H15" i="494"/>
  <c r="G15" i="494"/>
  <c r="J13" i="494"/>
  <c r="H13" i="494"/>
  <c r="G13" i="494"/>
  <c r="G17" i="494"/>
  <c r="H17" i="494"/>
  <c r="J17" i="494"/>
  <c r="I18" i="494"/>
  <c r="G19" i="494"/>
  <c r="H19" i="494"/>
  <c r="I19" i="494"/>
  <c r="J19" i="494"/>
  <c r="G15" i="491"/>
  <c r="H15" i="491"/>
  <c r="J15" i="491"/>
  <c r="G17" i="491"/>
  <c r="H17" i="491"/>
  <c r="J17" i="491"/>
  <c r="G19" i="491"/>
  <c r="H19" i="491"/>
  <c r="J19" i="491"/>
  <c r="I20" i="491"/>
  <c r="G21" i="491"/>
  <c r="H21" i="491"/>
  <c r="I21" i="491"/>
  <c r="J21" i="491"/>
  <c r="G22" i="491"/>
  <c r="I22" i="491"/>
  <c r="G24" i="491"/>
  <c r="H24" i="491"/>
  <c r="J24" i="491"/>
  <c r="G11" i="493" l="1"/>
  <c r="H11" i="493"/>
  <c r="J11" i="493"/>
  <c r="I12" i="493"/>
  <c r="G13" i="493"/>
  <c r="H13" i="493"/>
  <c r="I13" i="493"/>
  <c r="J13" i="493"/>
  <c r="G15" i="493"/>
  <c r="G17" i="493" s="1"/>
  <c r="H15" i="493"/>
  <c r="J15" i="493"/>
  <c r="J17" i="493" s="1"/>
  <c r="H17" i="493"/>
  <c r="I18" i="493"/>
  <c r="G19" i="493"/>
  <c r="H19" i="493"/>
  <c r="I19" i="493"/>
  <c r="J19" i="493"/>
  <c r="C804" i="335"/>
  <c r="E1" i="338" l="1"/>
  <c r="J16" i="478" l="1"/>
  <c r="I16" i="478"/>
  <c r="H16" i="478"/>
  <c r="G16" i="478"/>
  <c r="I15" i="478"/>
  <c r="J11" i="490" l="1"/>
  <c r="H11" i="490"/>
  <c r="G11" i="490"/>
  <c r="J9" i="490"/>
  <c r="H9" i="490"/>
  <c r="G9" i="490"/>
  <c r="J7" i="490"/>
  <c r="H7" i="490"/>
  <c r="G7" i="490"/>
  <c r="G10" i="488" l="1"/>
  <c r="H10" i="488"/>
  <c r="J10" i="488"/>
  <c r="G12" i="488"/>
  <c r="H12" i="488"/>
  <c r="J12" i="488"/>
  <c r="I13" i="488"/>
  <c r="I14" i="488"/>
  <c r="J13" i="489" l="1"/>
  <c r="J13" i="484" l="1"/>
  <c r="J9" i="481" l="1"/>
  <c r="J10" i="481" s="1"/>
  <c r="J16" i="481" l="1"/>
  <c r="H16" i="481"/>
  <c r="G16" i="481"/>
  <c r="G12" i="481" l="1"/>
  <c r="H12" i="481"/>
  <c r="J12" i="481"/>
  <c r="I13" i="481"/>
  <c r="G14" i="481"/>
  <c r="H14" i="481"/>
  <c r="I14" i="481"/>
  <c r="J14" i="481"/>
  <c r="A11" i="481"/>
  <c r="A45" i="481"/>
  <c r="A44" i="481"/>
  <c r="A43" i="481"/>
  <c r="A42" i="481"/>
  <c r="A41" i="481"/>
  <c r="A40" i="481"/>
  <c r="A39" i="481"/>
  <c r="A38" i="481"/>
  <c r="A37" i="481"/>
  <c r="A36" i="481"/>
  <c r="A35" i="481"/>
  <c r="A34" i="481"/>
  <c r="A33" i="481"/>
  <c r="A32" i="481"/>
  <c r="A31" i="481"/>
  <c r="A30" i="481"/>
  <c r="A29" i="481"/>
  <c r="A28" i="481"/>
  <c r="A27" i="481"/>
  <c r="A26" i="481"/>
  <c r="A25" i="481"/>
  <c r="A24" i="481"/>
  <c r="A23" i="481"/>
  <c r="A22" i="481"/>
  <c r="A21" i="481"/>
  <c r="A20" i="481"/>
  <c r="A19" i="481"/>
  <c r="A18" i="481"/>
  <c r="A17" i="481"/>
  <c r="A16" i="481"/>
  <c r="A15" i="481"/>
  <c r="A14" i="481"/>
  <c r="A13" i="481"/>
  <c r="A12" i="481"/>
  <c r="A10" i="481"/>
  <c r="A9" i="481"/>
  <c r="A8" i="481"/>
  <c r="A7" i="481"/>
  <c r="A6" i="481"/>
  <c r="A5" i="481"/>
  <c r="A4" i="481"/>
  <c r="J13" i="476" l="1"/>
  <c r="J14" i="476" s="1"/>
  <c r="I13" i="476"/>
  <c r="H13" i="476"/>
  <c r="H14" i="476" s="1"/>
  <c r="G13" i="476"/>
  <c r="I12" i="476"/>
  <c r="J5" i="480" l="1"/>
  <c r="H5" i="480"/>
  <c r="G5" i="480"/>
  <c r="J9" i="479"/>
  <c r="H9" i="479"/>
  <c r="G9" i="479"/>
  <c r="J5" i="479"/>
  <c r="H5" i="479"/>
  <c r="G5" i="479"/>
  <c r="J16" i="475" l="1"/>
  <c r="J17" i="475" s="1"/>
  <c r="H16" i="475"/>
  <c r="H17" i="475" s="1"/>
  <c r="G16" i="475"/>
  <c r="G17" i="475" s="1"/>
  <c r="H5" i="476" l="1"/>
  <c r="H6" i="476" s="1"/>
  <c r="G5" i="476"/>
  <c r="G6" i="476" s="1"/>
  <c r="J5" i="476"/>
  <c r="J6" i="476" s="1"/>
  <c r="J21" i="504" l="1"/>
  <c r="H21" i="504"/>
  <c r="G21" i="504"/>
  <c r="J18" i="504"/>
  <c r="H18" i="504"/>
  <c r="G18" i="504"/>
  <c r="J16" i="504"/>
  <c r="H16" i="504"/>
  <c r="G16" i="504"/>
  <c r="J14" i="504"/>
  <c r="I14" i="504"/>
  <c r="H14" i="504"/>
  <c r="G14" i="504"/>
  <c r="I13" i="504"/>
  <c r="J9" i="503" l="1"/>
  <c r="A4" i="502" l="1"/>
  <c r="J17" i="501" l="1"/>
  <c r="I17" i="501"/>
  <c r="H17" i="501"/>
  <c r="G17" i="501"/>
  <c r="I16" i="501"/>
  <c r="J5" i="496" l="1"/>
  <c r="H5" i="496"/>
  <c r="G5" i="496"/>
  <c r="J11" i="494" l="1"/>
  <c r="H11" i="494"/>
  <c r="G11" i="494"/>
  <c r="J9" i="494"/>
  <c r="H9" i="494"/>
  <c r="G9" i="494"/>
  <c r="J7" i="494"/>
  <c r="H7" i="494"/>
  <c r="G7" i="494"/>
  <c r="J5" i="494"/>
  <c r="H5" i="494"/>
  <c r="G5" i="494"/>
  <c r="E27" i="301" l="1"/>
  <c r="F27" i="301" s="1"/>
  <c r="E26" i="301"/>
  <c r="F26" i="301" s="1"/>
  <c r="E25" i="301"/>
  <c r="F25" i="301" s="1"/>
  <c r="E24" i="301"/>
  <c r="F24" i="301" s="1"/>
  <c r="E23" i="301"/>
  <c r="F23" i="301" s="1"/>
  <c r="E22" i="301"/>
  <c r="F22" i="301" s="1"/>
  <c r="E21" i="301"/>
  <c r="F21" i="301" s="1"/>
  <c r="E20" i="301"/>
  <c r="F20" i="301" s="1"/>
  <c r="E19" i="301"/>
  <c r="F19" i="301" s="1"/>
  <c r="E18" i="301"/>
  <c r="F18" i="301" s="1"/>
  <c r="E17" i="301"/>
  <c r="F17" i="301" s="1"/>
  <c r="E16" i="301"/>
  <c r="F16" i="301" s="1"/>
  <c r="E15" i="301"/>
  <c r="F15" i="301" s="1"/>
  <c r="E14" i="301"/>
  <c r="F14" i="301" s="1"/>
  <c r="E13" i="301"/>
  <c r="F13" i="301" s="1"/>
  <c r="E12" i="301"/>
  <c r="F12" i="301" s="1"/>
  <c r="E11" i="301"/>
  <c r="F11" i="301" s="1"/>
  <c r="E10" i="301"/>
  <c r="F10" i="301" s="1"/>
  <c r="E9" i="301"/>
  <c r="F9" i="301" s="1"/>
  <c r="E8" i="301"/>
  <c r="F8" i="301" s="1"/>
  <c r="E7" i="301"/>
  <c r="F7" i="301" s="1"/>
  <c r="E6" i="301"/>
  <c r="F6" i="301" s="1"/>
  <c r="E5" i="301"/>
  <c r="F5" i="301" s="1"/>
  <c r="E4" i="301"/>
  <c r="F4" i="301" s="1"/>
  <c r="E3" i="301"/>
  <c r="F3" i="301" s="1"/>
  <c r="E2" i="301"/>
  <c r="F2" i="301" s="1"/>
  <c r="I45" i="495" l="1"/>
  <c r="I44" i="495"/>
  <c r="I43" i="495"/>
  <c r="I42" i="495"/>
  <c r="I41" i="495"/>
  <c r="I40" i="495"/>
  <c r="I39" i="495"/>
  <c r="I38" i="495"/>
  <c r="I37" i="495"/>
  <c r="I36" i="495"/>
  <c r="I35" i="495"/>
  <c r="I34" i="495"/>
  <c r="I33" i="495"/>
  <c r="I32" i="495"/>
  <c r="I31" i="495"/>
  <c r="I30" i="495"/>
  <c r="I29" i="495"/>
  <c r="I28" i="495"/>
  <c r="I27" i="495"/>
  <c r="I26" i="495"/>
  <c r="I25" i="495"/>
  <c r="I24" i="495"/>
  <c r="I23" i="495"/>
  <c r="I22" i="495"/>
  <c r="I21" i="495"/>
  <c r="I20" i="495"/>
  <c r="I19" i="495"/>
  <c r="I18" i="495"/>
  <c r="I17" i="495"/>
  <c r="I16" i="495"/>
  <c r="I45" i="496"/>
  <c r="I44" i="496"/>
  <c r="I43" i="496"/>
  <c r="I42" i="496"/>
  <c r="I41" i="496"/>
  <c r="I40" i="496"/>
  <c r="I39" i="496"/>
  <c r="I38" i="496"/>
  <c r="I37" i="496"/>
  <c r="I36" i="496"/>
  <c r="I35" i="496"/>
  <c r="I34" i="496"/>
  <c r="I33" i="496"/>
  <c r="I32" i="496"/>
  <c r="I31" i="496"/>
  <c r="I30" i="496"/>
  <c r="I29" i="496"/>
  <c r="I28" i="496"/>
  <c r="I27" i="496"/>
  <c r="I26" i="496"/>
  <c r="I25" i="496"/>
  <c r="I24" i="496"/>
  <c r="I23" i="496"/>
  <c r="I22" i="496"/>
  <c r="I21" i="496"/>
  <c r="I20" i="496"/>
  <c r="I19" i="496"/>
  <c r="I18" i="496"/>
  <c r="I17" i="496"/>
  <c r="I16" i="496"/>
  <c r="I15" i="496"/>
  <c r="I14" i="496"/>
  <c r="I45" i="497"/>
  <c r="I44" i="497"/>
  <c r="I43" i="497"/>
  <c r="I42" i="497"/>
  <c r="I41" i="497"/>
  <c r="I40" i="497"/>
  <c r="I39" i="497"/>
  <c r="I38" i="497"/>
  <c r="I37" i="497"/>
  <c r="I36" i="497"/>
  <c r="I35" i="497"/>
  <c r="I34" i="497"/>
  <c r="I33" i="497"/>
  <c r="I32" i="497"/>
  <c r="I31" i="497"/>
  <c r="I30" i="497"/>
  <c r="I29" i="497"/>
  <c r="I28" i="497"/>
  <c r="I27" i="497"/>
  <c r="I26" i="497"/>
  <c r="I25" i="497"/>
  <c r="I24" i="497"/>
  <c r="I23" i="497"/>
  <c r="I22" i="497"/>
  <c r="I21" i="497"/>
  <c r="I20" i="497"/>
  <c r="I19" i="497"/>
  <c r="I18" i="497"/>
  <c r="I45" i="498"/>
  <c r="I44" i="498"/>
  <c r="I43" i="498"/>
  <c r="I42" i="498"/>
  <c r="I41" i="498"/>
  <c r="I40" i="498"/>
  <c r="I39" i="498"/>
  <c r="I38" i="498"/>
  <c r="I37" i="498"/>
  <c r="I36" i="498"/>
  <c r="I35" i="498"/>
  <c r="I34" i="498"/>
  <c r="I33" i="498"/>
  <c r="I32" i="498"/>
  <c r="I31" i="498"/>
  <c r="I30" i="498"/>
  <c r="I29" i="498"/>
  <c r="I28" i="498"/>
  <c r="I27" i="498"/>
  <c r="I26" i="498"/>
  <c r="I25" i="498"/>
  <c r="I24" i="498"/>
  <c r="I45" i="499"/>
  <c r="I44" i="499"/>
  <c r="I43" i="499"/>
  <c r="I42" i="499"/>
  <c r="I41" i="499"/>
  <c r="I40" i="499"/>
  <c r="I39" i="499"/>
  <c r="I38" i="499"/>
  <c r="I37" i="499"/>
  <c r="I36" i="499"/>
  <c r="I35" i="499"/>
  <c r="I34" i="499"/>
  <c r="I33" i="499"/>
  <c r="I32" i="499"/>
  <c r="I31" i="499"/>
  <c r="I30" i="499"/>
  <c r="I29" i="499"/>
  <c r="I28" i="499"/>
  <c r="I27" i="499"/>
  <c r="I26" i="499"/>
  <c r="I25" i="499"/>
  <c r="I24" i="499"/>
  <c r="I23" i="499"/>
  <c r="I22" i="499"/>
  <c r="I21" i="499"/>
  <c r="I20" i="499"/>
  <c r="I19" i="499"/>
  <c r="I18" i="499"/>
  <c r="I17" i="499"/>
  <c r="I16" i="499"/>
  <c r="I15" i="499"/>
  <c r="I14" i="499"/>
  <c r="I13" i="499"/>
  <c r="I12" i="499"/>
  <c r="I11" i="499"/>
  <c r="I10" i="499"/>
  <c r="I9" i="499"/>
  <c r="I8" i="499"/>
  <c r="I45" i="500"/>
  <c r="I44" i="500"/>
  <c r="I43" i="500"/>
  <c r="I42" i="500"/>
  <c r="I41" i="500"/>
  <c r="I40" i="500"/>
  <c r="I39" i="500"/>
  <c r="I38" i="500"/>
  <c r="I37" i="500"/>
  <c r="I36" i="500"/>
  <c r="I35" i="500"/>
  <c r="I34" i="500"/>
  <c r="I33" i="500"/>
  <c r="I32" i="500"/>
  <c r="I31" i="500"/>
  <c r="I30" i="500"/>
  <c r="I29" i="500"/>
  <c r="I28" i="500"/>
  <c r="I27" i="500"/>
  <c r="I26" i="500"/>
  <c r="I25" i="500"/>
  <c r="I24" i="500"/>
  <c r="I23" i="500"/>
  <c r="I22" i="500"/>
  <c r="I21" i="500"/>
  <c r="I20" i="500"/>
  <c r="I19" i="500"/>
  <c r="I18" i="500"/>
  <c r="I17" i="500"/>
  <c r="I16" i="500"/>
  <c r="I15" i="500"/>
  <c r="I14" i="500"/>
  <c r="I13" i="500"/>
  <c r="I12" i="500"/>
  <c r="I11" i="500"/>
  <c r="I10" i="500"/>
  <c r="I9" i="500"/>
  <c r="I8" i="500"/>
  <c r="I7" i="500"/>
  <c r="I6" i="500"/>
  <c r="I5" i="500"/>
  <c r="I4" i="500"/>
  <c r="I45" i="501"/>
  <c r="I44" i="501"/>
  <c r="I43" i="501"/>
  <c r="I42" i="501"/>
  <c r="I41" i="501"/>
  <c r="I40" i="501"/>
  <c r="I39" i="501"/>
  <c r="I38" i="501"/>
  <c r="I37" i="501"/>
  <c r="I36" i="501"/>
  <c r="I35" i="501"/>
  <c r="I34" i="501"/>
  <c r="I33" i="501"/>
  <c r="I32" i="501"/>
  <c r="I31" i="501"/>
  <c r="I30" i="501"/>
  <c r="I29" i="501"/>
  <c r="I28" i="501"/>
  <c r="I27" i="501"/>
  <c r="I26" i="501"/>
  <c r="I25" i="501"/>
  <c r="I24" i="501"/>
  <c r="I23" i="501"/>
  <c r="I22" i="501"/>
  <c r="I21" i="501"/>
  <c r="I20" i="501"/>
  <c r="I45" i="502"/>
  <c r="I44" i="502"/>
  <c r="I43" i="502"/>
  <c r="I42" i="502"/>
  <c r="I41" i="502"/>
  <c r="I40" i="502"/>
  <c r="I39" i="502"/>
  <c r="I38" i="502"/>
  <c r="I37" i="502"/>
  <c r="I36" i="502"/>
  <c r="I35" i="502"/>
  <c r="I34" i="502"/>
  <c r="I33" i="502"/>
  <c r="I32" i="502"/>
  <c r="I31" i="502"/>
  <c r="I30" i="502"/>
  <c r="I29" i="502"/>
  <c r="I28" i="502"/>
  <c r="I27" i="502"/>
  <c r="I26" i="502"/>
  <c r="I25" i="502"/>
  <c r="I24" i="502"/>
  <c r="I23" i="502"/>
  <c r="I22" i="502"/>
  <c r="I21" i="502"/>
  <c r="I20" i="502"/>
  <c r="I19" i="502"/>
  <c r="I18" i="502"/>
  <c r="I17" i="502"/>
  <c r="I16" i="502"/>
  <c r="I45" i="503"/>
  <c r="I44" i="503"/>
  <c r="I43" i="503"/>
  <c r="I42" i="503"/>
  <c r="I41" i="503"/>
  <c r="I40" i="503"/>
  <c r="I39" i="503"/>
  <c r="I38" i="503"/>
  <c r="I37" i="503"/>
  <c r="I36" i="503"/>
  <c r="I35" i="503"/>
  <c r="I34" i="503"/>
  <c r="I33" i="503"/>
  <c r="I32" i="503"/>
  <c r="I31" i="503"/>
  <c r="I30" i="503"/>
  <c r="I29" i="503"/>
  <c r="I28" i="503"/>
  <c r="I27" i="503"/>
  <c r="I26" i="503"/>
  <c r="I25" i="503"/>
  <c r="I24" i="503"/>
  <c r="I23" i="503"/>
  <c r="I22" i="503"/>
  <c r="I21" i="503"/>
  <c r="I20" i="503"/>
  <c r="I19" i="503"/>
  <c r="I18" i="503"/>
  <c r="I15" i="503"/>
  <c r="I14" i="503"/>
  <c r="I45" i="504"/>
  <c r="I44" i="504"/>
  <c r="I43" i="504"/>
  <c r="I42" i="504"/>
  <c r="I41" i="504"/>
  <c r="I40" i="504"/>
  <c r="I39" i="504"/>
  <c r="I38" i="504"/>
  <c r="I37" i="504"/>
  <c r="I36" i="504"/>
  <c r="I35" i="504"/>
  <c r="I34" i="504"/>
  <c r="I33" i="504"/>
  <c r="I32" i="504"/>
  <c r="I31" i="504"/>
  <c r="I30" i="504"/>
  <c r="I29" i="504"/>
  <c r="I28" i="504"/>
  <c r="I27" i="504"/>
  <c r="I26" i="504"/>
  <c r="I25" i="504"/>
  <c r="I24" i="504"/>
  <c r="I45" i="475"/>
  <c r="I44" i="475"/>
  <c r="I43" i="475"/>
  <c r="I42" i="475"/>
  <c r="I41" i="475"/>
  <c r="I40" i="475"/>
  <c r="I39" i="475"/>
  <c r="I38" i="475"/>
  <c r="I37" i="475"/>
  <c r="I36" i="475"/>
  <c r="I35" i="475"/>
  <c r="I34" i="475"/>
  <c r="I33" i="475"/>
  <c r="I32" i="475"/>
  <c r="I31" i="475"/>
  <c r="I30" i="475"/>
  <c r="I29" i="475"/>
  <c r="I28" i="475"/>
  <c r="I27" i="475"/>
  <c r="I26" i="475"/>
  <c r="I25" i="475"/>
  <c r="I24" i="475"/>
  <c r="I23" i="475"/>
  <c r="I22" i="475"/>
  <c r="I21" i="475"/>
  <c r="I20" i="475"/>
  <c r="I19" i="475"/>
  <c r="I18" i="475"/>
  <c r="I14" i="475"/>
  <c r="I45" i="476"/>
  <c r="I44" i="476"/>
  <c r="I43" i="476"/>
  <c r="I42" i="476"/>
  <c r="I41" i="476"/>
  <c r="I40" i="476"/>
  <c r="I39" i="476"/>
  <c r="I38" i="476"/>
  <c r="I37" i="476"/>
  <c r="I36" i="476"/>
  <c r="I35" i="476"/>
  <c r="I34" i="476"/>
  <c r="I33" i="476"/>
  <c r="I32" i="476"/>
  <c r="I31" i="476"/>
  <c r="I30" i="476"/>
  <c r="I29" i="476"/>
  <c r="I28" i="476"/>
  <c r="I27" i="476"/>
  <c r="I26" i="476"/>
  <c r="I25" i="476"/>
  <c r="I24" i="476"/>
  <c r="I23" i="476"/>
  <c r="I22" i="476"/>
  <c r="I21" i="476"/>
  <c r="I20" i="476"/>
  <c r="I19" i="476"/>
  <c r="I18" i="476"/>
  <c r="I17" i="476"/>
  <c r="I16" i="476"/>
  <c r="I15" i="476"/>
  <c r="I45" i="479"/>
  <c r="I44" i="479"/>
  <c r="I43" i="479"/>
  <c r="I42" i="479"/>
  <c r="I41" i="479"/>
  <c r="I40" i="479"/>
  <c r="I39" i="479"/>
  <c r="I38" i="479"/>
  <c r="I37" i="479"/>
  <c r="I36" i="479"/>
  <c r="I35" i="479"/>
  <c r="I34" i="479"/>
  <c r="I33" i="479"/>
  <c r="I32" i="479"/>
  <c r="I31" i="479"/>
  <c r="I30" i="479"/>
  <c r="I29" i="479"/>
  <c r="I28" i="479"/>
  <c r="I27" i="479"/>
  <c r="I26" i="479"/>
  <c r="I25" i="479"/>
  <c r="I24" i="479"/>
  <c r="I23" i="479"/>
  <c r="I22" i="479"/>
  <c r="I21" i="479"/>
  <c r="I20" i="479"/>
  <c r="I19" i="479"/>
  <c r="I18" i="479"/>
  <c r="I17" i="479"/>
  <c r="I16" i="479"/>
  <c r="I15" i="479"/>
  <c r="I14" i="479"/>
  <c r="I13" i="479"/>
  <c r="I12" i="479"/>
  <c r="I11" i="479"/>
  <c r="I10" i="479"/>
  <c r="I45" i="480"/>
  <c r="I44" i="480"/>
  <c r="I43" i="480"/>
  <c r="I42" i="480"/>
  <c r="I41" i="480"/>
  <c r="I40" i="480"/>
  <c r="I39" i="480"/>
  <c r="I38" i="480"/>
  <c r="I37" i="480"/>
  <c r="I36" i="480"/>
  <c r="I35" i="480"/>
  <c r="I34" i="480"/>
  <c r="I33" i="480"/>
  <c r="I32" i="480"/>
  <c r="I31" i="480"/>
  <c r="I30" i="480"/>
  <c r="I29" i="480"/>
  <c r="I28" i="480"/>
  <c r="I27" i="480"/>
  <c r="I26" i="480"/>
  <c r="I25" i="480"/>
  <c r="I24" i="480"/>
  <c r="I23" i="480"/>
  <c r="I22" i="480"/>
  <c r="I21" i="480"/>
  <c r="I20" i="480"/>
  <c r="I19" i="480"/>
  <c r="I18" i="480"/>
  <c r="I17" i="480"/>
  <c r="I16" i="480"/>
  <c r="I15" i="480"/>
  <c r="I45" i="481"/>
  <c r="I44" i="481"/>
  <c r="I43" i="481"/>
  <c r="I42" i="481"/>
  <c r="I41" i="481"/>
  <c r="I40" i="481"/>
  <c r="I39" i="481"/>
  <c r="I38" i="481"/>
  <c r="I37" i="481"/>
  <c r="I36" i="481"/>
  <c r="I35" i="481"/>
  <c r="I34" i="481"/>
  <c r="I33" i="481"/>
  <c r="I32" i="481"/>
  <c r="I31" i="481"/>
  <c r="I30" i="481"/>
  <c r="I29" i="481"/>
  <c r="I28" i="481"/>
  <c r="I27" i="481"/>
  <c r="I26" i="481"/>
  <c r="I25" i="481"/>
  <c r="I24" i="481"/>
  <c r="I23" i="481"/>
  <c r="I22" i="481"/>
  <c r="I21" i="481"/>
  <c r="I20" i="481"/>
  <c r="I19" i="481"/>
  <c r="I18" i="481"/>
  <c r="I45" i="482"/>
  <c r="I44" i="482"/>
  <c r="I43" i="482"/>
  <c r="I42" i="482"/>
  <c r="I41" i="482"/>
  <c r="I40" i="482"/>
  <c r="I39" i="482"/>
  <c r="I38" i="482"/>
  <c r="I37" i="482"/>
  <c r="I36" i="482"/>
  <c r="I35" i="482"/>
  <c r="I34" i="482"/>
  <c r="I33" i="482"/>
  <c r="I32" i="482"/>
  <c r="I31" i="482"/>
  <c r="I30" i="482"/>
  <c r="I29" i="482"/>
  <c r="I28" i="482"/>
  <c r="I27" i="482"/>
  <c r="I26" i="482"/>
  <c r="I25" i="482"/>
  <c r="I24" i="482"/>
  <c r="I23" i="482"/>
  <c r="I22" i="482"/>
  <c r="I21" i="482"/>
  <c r="I20" i="482"/>
  <c r="I19" i="482"/>
  <c r="I18" i="482"/>
  <c r="I17" i="482"/>
  <c r="I16" i="482"/>
  <c r="I15" i="482"/>
  <c r="I14" i="482"/>
  <c r="I13" i="482"/>
  <c r="I12" i="482"/>
  <c r="I45" i="483"/>
  <c r="I44" i="483"/>
  <c r="I43" i="483"/>
  <c r="I42" i="483"/>
  <c r="I41" i="483"/>
  <c r="I40" i="483"/>
  <c r="I39" i="483"/>
  <c r="I38" i="483"/>
  <c r="I37" i="483"/>
  <c r="I36" i="483"/>
  <c r="I35" i="483"/>
  <c r="I34" i="483"/>
  <c r="I33" i="483"/>
  <c r="I32" i="483"/>
  <c r="I31" i="483"/>
  <c r="I30" i="483"/>
  <c r="I29" i="483"/>
  <c r="I28" i="483"/>
  <c r="I27" i="483"/>
  <c r="I26" i="483"/>
  <c r="I25" i="483"/>
  <c r="I24" i="483"/>
  <c r="I23" i="483"/>
  <c r="I22" i="483"/>
  <c r="I21" i="483"/>
  <c r="I20" i="483"/>
  <c r="I45" i="484"/>
  <c r="I44" i="484"/>
  <c r="I43" i="484"/>
  <c r="I42" i="484"/>
  <c r="I41" i="484"/>
  <c r="I40" i="484"/>
  <c r="I39" i="484"/>
  <c r="I38" i="484"/>
  <c r="I37" i="484"/>
  <c r="I36" i="484"/>
  <c r="I35" i="484"/>
  <c r="I34" i="484"/>
  <c r="I33" i="484"/>
  <c r="I32" i="484"/>
  <c r="I31" i="484"/>
  <c r="I30" i="484"/>
  <c r="I29" i="484"/>
  <c r="I28" i="484"/>
  <c r="I27" i="484"/>
  <c r="I26" i="484"/>
  <c r="I25" i="484"/>
  <c r="I24" i="484"/>
  <c r="I23" i="484"/>
  <c r="I22" i="484"/>
  <c r="I21" i="484"/>
  <c r="I20" i="484"/>
  <c r="I19" i="484"/>
  <c r="I18" i="484"/>
  <c r="I17" i="484"/>
  <c r="I16" i="484"/>
  <c r="I15" i="484"/>
  <c r="I14" i="484"/>
  <c r="I45" i="485"/>
  <c r="I44" i="485"/>
  <c r="I43" i="485"/>
  <c r="I42" i="485"/>
  <c r="I41" i="485"/>
  <c r="I40" i="485"/>
  <c r="I39" i="485"/>
  <c r="I38" i="485"/>
  <c r="I37" i="485"/>
  <c r="I36" i="485"/>
  <c r="I35" i="485"/>
  <c r="I34" i="485"/>
  <c r="I33" i="485"/>
  <c r="I32" i="485"/>
  <c r="I31" i="485"/>
  <c r="I30" i="485"/>
  <c r="I29" i="485"/>
  <c r="I28" i="485"/>
  <c r="I27" i="485"/>
  <c r="I26" i="485"/>
  <c r="I25" i="485"/>
  <c r="I24" i="485"/>
  <c r="I23" i="485"/>
  <c r="I22" i="485"/>
  <c r="I21" i="485"/>
  <c r="I20" i="485"/>
  <c r="I19" i="485"/>
  <c r="I18" i="485"/>
  <c r="I17" i="485"/>
  <c r="I16" i="485"/>
  <c r="I15" i="485"/>
  <c r="I14" i="485"/>
  <c r="I13" i="485"/>
  <c r="I12" i="485"/>
  <c r="I11" i="485"/>
  <c r="I10" i="485"/>
  <c r="I9" i="485"/>
  <c r="I8" i="485"/>
  <c r="I45" i="486"/>
  <c r="I44" i="486"/>
  <c r="I43" i="486"/>
  <c r="I42" i="486"/>
  <c r="I41" i="486"/>
  <c r="I40" i="486"/>
  <c r="I39" i="486"/>
  <c r="I38" i="486"/>
  <c r="I37" i="486"/>
  <c r="I36" i="486"/>
  <c r="I35" i="486"/>
  <c r="I34" i="486"/>
  <c r="I33" i="486"/>
  <c r="I32" i="486"/>
  <c r="I31" i="486"/>
  <c r="I30" i="486"/>
  <c r="I29" i="486"/>
  <c r="I28" i="486"/>
  <c r="I27" i="486"/>
  <c r="I26" i="486"/>
  <c r="I25" i="486"/>
  <c r="I24" i="486"/>
  <c r="I23" i="486"/>
  <c r="I22" i="486"/>
  <c r="I21" i="486"/>
  <c r="I20" i="486"/>
  <c r="I19" i="486"/>
  <c r="I18" i="486"/>
  <c r="I17" i="486"/>
  <c r="I16" i="486"/>
  <c r="I15" i="486"/>
  <c r="I14" i="486"/>
  <c r="I13" i="486"/>
  <c r="I12" i="486"/>
  <c r="I11" i="486"/>
  <c r="I10" i="486"/>
  <c r="I9" i="486"/>
  <c r="I8" i="486"/>
  <c r="I7" i="486"/>
  <c r="I6" i="486"/>
  <c r="I5" i="486"/>
  <c r="I4" i="486"/>
  <c r="I45" i="487"/>
  <c r="I44" i="487"/>
  <c r="I43" i="487"/>
  <c r="I42" i="487"/>
  <c r="I41" i="487"/>
  <c r="I40" i="487"/>
  <c r="I39" i="487"/>
  <c r="I38" i="487"/>
  <c r="I37" i="487"/>
  <c r="I36" i="487"/>
  <c r="I35" i="487"/>
  <c r="I34" i="487"/>
  <c r="I33" i="487"/>
  <c r="I32" i="487"/>
  <c r="I31" i="487"/>
  <c r="I30" i="487"/>
  <c r="I29" i="487"/>
  <c r="I28" i="487"/>
  <c r="I27" i="487"/>
  <c r="I26" i="487"/>
  <c r="I25" i="487"/>
  <c r="I24" i="487"/>
  <c r="I23" i="487"/>
  <c r="I22" i="487"/>
  <c r="I21" i="487"/>
  <c r="I20" i="487"/>
  <c r="I19" i="487"/>
  <c r="I18" i="487"/>
  <c r="I17" i="487"/>
  <c r="I16" i="487"/>
  <c r="I15" i="487"/>
  <c r="I14" i="487"/>
  <c r="I45" i="488"/>
  <c r="I44" i="488"/>
  <c r="I43" i="488"/>
  <c r="I42" i="488"/>
  <c r="I41" i="488"/>
  <c r="I40" i="488"/>
  <c r="I39" i="488"/>
  <c r="I38" i="488"/>
  <c r="I37" i="488"/>
  <c r="I36" i="488"/>
  <c r="I35" i="488"/>
  <c r="I34" i="488"/>
  <c r="I33" i="488"/>
  <c r="I32" i="488"/>
  <c r="I31" i="488"/>
  <c r="I30" i="488"/>
  <c r="I29" i="488"/>
  <c r="I28" i="488"/>
  <c r="I27" i="488"/>
  <c r="I26" i="488"/>
  <c r="I25" i="488"/>
  <c r="I24" i="488"/>
  <c r="I23" i="488"/>
  <c r="I22" i="488"/>
  <c r="I21" i="488"/>
  <c r="I20" i="488"/>
  <c r="I19" i="488"/>
  <c r="I18" i="488"/>
  <c r="I17" i="488"/>
  <c r="I16" i="488"/>
  <c r="I15" i="488"/>
  <c r="I45" i="489"/>
  <c r="I44" i="489"/>
  <c r="I43" i="489"/>
  <c r="I42" i="489"/>
  <c r="I41" i="489"/>
  <c r="I40" i="489"/>
  <c r="I39" i="489"/>
  <c r="I38" i="489"/>
  <c r="I37" i="489"/>
  <c r="I36" i="489"/>
  <c r="I35" i="489"/>
  <c r="I34" i="489"/>
  <c r="I33" i="489"/>
  <c r="I32" i="489"/>
  <c r="I31" i="489"/>
  <c r="I30" i="489"/>
  <c r="I29" i="489"/>
  <c r="I28" i="489"/>
  <c r="I27" i="489"/>
  <c r="I26" i="489"/>
  <c r="I25" i="489"/>
  <c r="I24" i="489"/>
  <c r="I23" i="489"/>
  <c r="I22" i="489"/>
  <c r="I21" i="489"/>
  <c r="I20" i="489"/>
  <c r="I19" i="489"/>
  <c r="I18" i="489"/>
  <c r="I17" i="489"/>
  <c r="I16" i="489"/>
  <c r="I45" i="490"/>
  <c r="I44" i="490"/>
  <c r="I43" i="490"/>
  <c r="I42" i="490"/>
  <c r="I41" i="490"/>
  <c r="I40" i="490"/>
  <c r="I39" i="490"/>
  <c r="I38" i="490"/>
  <c r="I37" i="490"/>
  <c r="I36" i="490"/>
  <c r="I35" i="490"/>
  <c r="I34" i="490"/>
  <c r="I33" i="490"/>
  <c r="I32" i="490"/>
  <c r="I31" i="490"/>
  <c r="I30" i="490"/>
  <c r="I29" i="490"/>
  <c r="I28" i="490"/>
  <c r="I27" i="490"/>
  <c r="I26" i="490"/>
  <c r="I25" i="490"/>
  <c r="I24" i="490"/>
  <c r="I45" i="491"/>
  <c r="I44" i="491"/>
  <c r="I43" i="491"/>
  <c r="I42" i="491"/>
  <c r="I41" i="491"/>
  <c r="I40" i="491"/>
  <c r="I39" i="491"/>
  <c r="I38" i="491"/>
  <c r="I37" i="491"/>
  <c r="I36" i="491"/>
  <c r="I35" i="491"/>
  <c r="I34" i="491"/>
  <c r="I33" i="491"/>
  <c r="I32" i="491"/>
  <c r="I31" i="491"/>
  <c r="I30" i="491"/>
  <c r="I29" i="491"/>
  <c r="I28" i="491"/>
  <c r="I27" i="491"/>
  <c r="I26" i="491"/>
  <c r="I45" i="492"/>
  <c r="I44" i="492"/>
  <c r="I43" i="492"/>
  <c r="I42" i="492"/>
  <c r="I41" i="492"/>
  <c r="I40" i="492"/>
  <c r="I39" i="492"/>
  <c r="I38" i="492"/>
  <c r="I37" i="492"/>
  <c r="I36" i="492"/>
  <c r="I35" i="492"/>
  <c r="I34" i="492"/>
  <c r="I33" i="492"/>
  <c r="I32" i="492"/>
  <c r="I31" i="492"/>
  <c r="I30" i="492"/>
  <c r="I29" i="492"/>
  <c r="I28" i="492"/>
  <c r="I27" i="492"/>
  <c r="I26" i="492"/>
  <c r="I25" i="492"/>
  <c r="I24" i="492"/>
  <c r="I23" i="492"/>
  <c r="I22" i="492"/>
  <c r="I21" i="492"/>
  <c r="I20" i="492"/>
  <c r="I19" i="492"/>
  <c r="I18" i="492"/>
  <c r="I17" i="492"/>
  <c r="I16" i="492"/>
  <c r="I15" i="492"/>
  <c r="I14" i="492"/>
  <c r="I13" i="492"/>
  <c r="I12" i="492"/>
  <c r="I11" i="492"/>
  <c r="I10" i="492"/>
  <c r="I9" i="492"/>
  <c r="I8" i="492"/>
  <c r="I7" i="492"/>
  <c r="I6" i="492"/>
  <c r="I45" i="477"/>
  <c r="I44" i="477"/>
  <c r="I43" i="477"/>
  <c r="I42" i="477"/>
  <c r="I41" i="477"/>
  <c r="I40" i="477"/>
  <c r="I39" i="477"/>
  <c r="I38" i="477"/>
  <c r="I37" i="477"/>
  <c r="I36" i="477"/>
  <c r="I35" i="477"/>
  <c r="I34" i="477"/>
  <c r="I33" i="477"/>
  <c r="I32" i="477"/>
  <c r="I31" i="477"/>
  <c r="I30" i="477"/>
  <c r="I29" i="477"/>
  <c r="I28" i="477"/>
  <c r="I27" i="477"/>
  <c r="I26" i="477"/>
  <c r="I25" i="477"/>
  <c r="I24" i="477"/>
  <c r="I23" i="477"/>
  <c r="I22" i="477"/>
  <c r="I21" i="477"/>
  <c r="I20" i="477"/>
  <c r="I19" i="477"/>
  <c r="I18" i="477"/>
  <c r="I17" i="477"/>
  <c r="I16" i="477"/>
  <c r="I15" i="477"/>
  <c r="I14" i="477"/>
  <c r="I13" i="477"/>
  <c r="I12" i="477"/>
  <c r="I11" i="477"/>
  <c r="I10" i="477"/>
  <c r="I9" i="477"/>
  <c r="I8" i="477"/>
  <c r="I7" i="477"/>
  <c r="I6" i="477"/>
  <c r="I5" i="477"/>
  <c r="I4" i="477"/>
  <c r="I45" i="478"/>
  <c r="I44" i="478"/>
  <c r="I43" i="478"/>
  <c r="I42" i="478"/>
  <c r="I41" i="478"/>
  <c r="I40" i="478"/>
  <c r="I39" i="478"/>
  <c r="I38" i="478"/>
  <c r="I37" i="478"/>
  <c r="I36" i="478"/>
  <c r="I35" i="478"/>
  <c r="I34" i="478"/>
  <c r="I33" i="478"/>
  <c r="I32" i="478"/>
  <c r="I31" i="478"/>
  <c r="I30" i="478"/>
  <c r="I29" i="478"/>
  <c r="I28" i="478"/>
  <c r="I27" i="478"/>
  <c r="I26" i="478"/>
  <c r="I25" i="478"/>
  <c r="I24" i="478"/>
  <c r="I23" i="478"/>
  <c r="I22" i="478"/>
  <c r="I21" i="478"/>
  <c r="I20" i="478"/>
  <c r="I45" i="493"/>
  <c r="I44" i="493"/>
  <c r="I43" i="493"/>
  <c r="I42" i="493"/>
  <c r="I41" i="493"/>
  <c r="I40" i="493"/>
  <c r="I39" i="493"/>
  <c r="I38" i="493"/>
  <c r="I37" i="493"/>
  <c r="I36" i="493"/>
  <c r="I35" i="493"/>
  <c r="I34" i="493"/>
  <c r="I33" i="493"/>
  <c r="I32" i="493"/>
  <c r="I31" i="493"/>
  <c r="I30" i="493"/>
  <c r="I29" i="493"/>
  <c r="I28" i="493"/>
  <c r="I27" i="493"/>
  <c r="I26" i="493"/>
  <c r="I25" i="493"/>
  <c r="I24" i="493"/>
  <c r="I23" i="493"/>
  <c r="I22" i="493"/>
  <c r="I21" i="493"/>
  <c r="I20" i="493"/>
  <c r="I5" i="493"/>
  <c r="I4" i="493"/>
  <c r="I45" i="494"/>
  <c r="I44" i="494"/>
  <c r="I43" i="494"/>
  <c r="I42" i="494"/>
  <c r="I41" i="494"/>
  <c r="I40" i="494"/>
  <c r="I39" i="494"/>
  <c r="I38" i="494"/>
  <c r="I37" i="494"/>
  <c r="I36" i="494"/>
  <c r="I35" i="494"/>
  <c r="I34" i="494"/>
  <c r="I33" i="494"/>
  <c r="I32" i="494"/>
  <c r="I31" i="494"/>
  <c r="I30" i="494"/>
  <c r="I29" i="494"/>
  <c r="I28" i="494"/>
  <c r="I27" i="494"/>
  <c r="I26" i="494"/>
  <c r="I25" i="494"/>
  <c r="I24" i="494"/>
  <c r="I23" i="494"/>
  <c r="I22" i="494"/>
  <c r="I21" i="494"/>
  <c r="I20" i="494"/>
  <c r="I45" i="373"/>
  <c r="I44" i="373"/>
  <c r="I43" i="373"/>
  <c r="I42" i="373"/>
  <c r="I41" i="373"/>
  <c r="I40" i="373"/>
  <c r="I39" i="373"/>
  <c r="I38" i="373"/>
  <c r="I37" i="373"/>
  <c r="I36" i="373"/>
  <c r="I35" i="373"/>
  <c r="I34" i="373"/>
  <c r="I33" i="373"/>
  <c r="I32" i="373"/>
  <c r="I31" i="373"/>
  <c r="I30" i="373"/>
  <c r="I29" i="373"/>
  <c r="I28" i="373"/>
  <c r="I27" i="373"/>
  <c r="I26" i="373"/>
  <c r="I25" i="373"/>
  <c r="I24" i="373"/>
  <c r="I23" i="373"/>
  <c r="I22" i="373"/>
  <c r="I21" i="373"/>
  <c r="I20" i="373"/>
  <c r="I19" i="373"/>
  <c r="I18" i="373"/>
  <c r="I17" i="373"/>
  <c r="I16" i="373"/>
  <c r="I15" i="373"/>
  <c r="I14" i="373"/>
  <c r="I13" i="373"/>
  <c r="I12" i="373"/>
  <c r="I11" i="373"/>
  <c r="I10" i="373"/>
  <c r="I9" i="373"/>
  <c r="I8" i="373"/>
  <c r="I7" i="373"/>
  <c r="I6" i="373"/>
  <c r="I5" i="373"/>
  <c r="I4" i="373"/>
  <c r="T4" i="486" l="1"/>
  <c r="T4" i="477"/>
  <c r="AH45" i="504" l="1"/>
  <c r="AG45" i="504"/>
  <c r="AD45" i="504"/>
  <c r="J45" i="504"/>
  <c r="H45" i="504"/>
  <c r="G45" i="504"/>
  <c r="A45" i="504"/>
  <c r="AH44" i="504"/>
  <c r="AG44" i="504"/>
  <c r="AD44" i="504"/>
  <c r="A44" i="504"/>
  <c r="AH43" i="504"/>
  <c r="AG43" i="504"/>
  <c r="AD43" i="504"/>
  <c r="J43" i="504"/>
  <c r="H43" i="504"/>
  <c r="G43" i="504"/>
  <c r="A43" i="504"/>
  <c r="AH42" i="504"/>
  <c r="AG42" i="504"/>
  <c r="AD42" i="504"/>
  <c r="A42" i="504"/>
  <c r="AH41" i="504"/>
  <c r="AG41" i="504"/>
  <c r="AD41" i="504"/>
  <c r="J41" i="504"/>
  <c r="H41" i="504"/>
  <c r="G41" i="504"/>
  <c r="A41" i="504"/>
  <c r="AH40" i="504"/>
  <c r="AG40" i="504"/>
  <c r="AD40" i="504"/>
  <c r="A40" i="504"/>
  <c r="AH39" i="504"/>
  <c r="AG39" i="504"/>
  <c r="AD39" i="504"/>
  <c r="J39" i="504"/>
  <c r="H39" i="504"/>
  <c r="G39" i="504"/>
  <c r="A39" i="504"/>
  <c r="AH38" i="504"/>
  <c r="AG38" i="504"/>
  <c r="AD38" i="504"/>
  <c r="A38" i="504"/>
  <c r="AH37" i="504"/>
  <c r="AG37" i="504"/>
  <c r="AD37" i="504"/>
  <c r="J37" i="504"/>
  <c r="H37" i="504"/>
  <c r="G37" i="504"/>
  <c r="A37" i="504"/>
  <c r="AH36" i="504"/>
  <c r="AG36" i="504"/>
  <c r="AD36" i="504"/>
  <c r="A36" i="504"/>
  <c r="AH35" i="504"/>
  <c r="AG35" i="504"/>
  <c r="AD35" i="504"/>
  <c r="J35" i="504"/>
  <c r="H35" i="504"/>
  <c r="G35" i="504"/>
  <c r="A35" i="504"/>
  <c r="AH34" i="504"/>
  <c r="AG34" i="504"/>
  <c r="AD34" i="504"/>
  <c r="A34" i="504"/>
  <c r="AH33" i="504"/>
  <c r="AG33" i="504"/>
  <c r="AD33" i="504"/>
  <c r="J33" i="504"/>
  <c r="H33" i="504"/>
  <c r="G33" i="504"/>
  <c r="A33" i="504"/>
  <c r="AH32" i="504"/>
  <c r="AG32" i="504"/>
  <c r="AD32" i="504"/>
  <c r="B46" i="504"/>
  <c r="A32" i="504"/>
  <c r="AH31" i="504"/>
  <c r="AG31" i="504"/>
  <c r="AD31" i="504"/>
  <c r="J31" i="504"/>
  <c r="H31" i="504"/>
  <c r="G31" i="504"/>
  <c r="A31" i="504"/>
  <c r="AH30" i="504"/>
  <c r="AG30" i="504"/>
  <c r="AD30" i="504"/>
  <c r="Q30" i="504"/>
  <c r="S30" i="504" s="1"/>
  <c r="A30" i="504"/>
  <c r="AH29" i="504"/>
  <c r="AG29" i="504"/>
  <c r="AD29" i="504"/>
  <c r="Q29" i="504"/>
  <c r="S29" i="504" s="1"/>
  <c r="J29" i="504"/>
  <c r="H29" i="504"/>
  <c r="G29" i="504"/>
  <c r="A29" i="504"/>
  <c r="AH28" i="504"/>
  <c r="AG28" i="504"/>
  <c r="AD28" i="504"/>
  <c r="Q28" i="504"/>
  <c r="S28" i="504" s="1"/>
  <c r="A28" i="504"/>
  <c r="AH27" i="504"/>
  <c r="AG27" i="504"/>
  <c r="AD27" i="504"/>
  <c r="Q27" i="504"/>
  <c r="S27" i="504" s="1"/>
  <c r="J27" i="504"/>
  <c r="H27" i="504"/>
  <c r="G27" i="504"/>
  <c r="A27" i="504"/>
  <c r="AH26" i="504"/>
  <c r="AG26" i="504"/>
  <c r="AD26" i="504"/>
  <c r="Q26" i="504"/>
  <c r="S26" i="504" s="1"/>
  <c r="A26" i="504"/>
  <c r="AH25" i="504"/>
  <c r="AG25" i="504"/>
  <c r="AD25" i="504"/>
  <c r="Q25" i="504"/>
  <c r="S25" i="504" s="1"/>
  <c r="J25" i="504"/>
  <c r="H25" i="504"/>
  <c r="G25" i="504"/>
  <c r="A25" i="504"/>
  <c r="AH24" i="504"/>
  <c r="AG24" i="504"/>
  <c r="AD24" i="504"/>
  <c r="Q24" i="504"/>
  <c r="S24" i="504" s="1"/>
  <c r="A24" i="504"/>
  <c r="AH23" i="504"/>
  <c r="AG23" i="504"/>
  <c r="AD23" i="504"/>
  <c r="Q23" i="504"/>
  <c r="S23" i="504" s="1"/>
  <c r="A23" i="504"/>
  <c r="AH22" i="504"/>
  <c r="AG22" i="504"/>
  <c r="AD22" i="504"/>
  <c r="Q22" i="504"/>
  <c r="S22" i="504" s="1"/>
  <c r="A22" i="504"/>
  <c r="AH21" i="504"/>
  <c r="AG21" i="504"/>
  <c r="AD21" i="504"/>
  <c r="Q21" i="504"/>
  <c r="S21" i="504" s="1"/>
  <c r="A21" i="504"/>
  <c r="AH20" i="504"/>
  <c r="AG20" i="504"/>
  <c r="AD20" i="504"/>
  <c r="Q20" i="504"/>
  <c r="S20" i="504" s="1"/>
  <c r="A20" i="504"/>
  <c r="AH19" i="504"/>
  <c r="AG19" i="504"/>
  <c r="AD19" i="504"/>
  <c r="Q19" i="504"/>
  <c r="S19" i="504" s="1"/>
  <c r="A19" i="504"/>
  <c r="AH18" i="504"/>
  <c r="AG18" i="504"/>
  <c r="AD18" i="504"/>
  <c r="Q18" i="504"/>
  <c r="S18" i="504" s="1"/>
  <c r="A18" i="504"/>
  <c r="AH17" i="504"/>
  <c r="AG17" i="504"/>
  <c r="AD17" i="504"/>
  <c r="A17" i="504"/>
  <c r="AH16" i="504"/>
  <c r="AG16" i="504"/>
  <c r="AD16" i="504"/>
  <c r="A16" i="504"/>
  <c r="AH15" i="504"/>
  <c r="AG15" i="504"/>
  <c r="AD15" i="504"/>
  <c r="A15" i="504"/>
  <c r="AH14" i="504"/>
  <c r="AG14" i="504"/>
  <c r="AD14" i="504"/>
  <c r="A14" i="504"/>
  <c r="AH13" i="504"/>
  <c r="AG13" i="504"/>
  <c r="AD13" i="504"/>
  <c r="A13" i="504"/>
  <c r="AH12" i="504"/>
  <c r="AG12" i="504"/>
  <c r="AD12" i="504"/>
  <c r="A12" i="504"/>
  <c r="AH11" i="504"/>
  <c r="AG11" i="504"/>
  <c r="AD11" i="504"/>
  <c r="J11" i="504"/>
  <c r="H11" i="504"/>
  <c r="G11" i="504"/>
  <c r="A11" i="504"/>
  <c r="AH10" i="504"/>
  <c r="AG10" i="504"/>
  <c r="AD10" i="504"/>
  <c r="A10" i="504"/>
  <c r="AH9" i="504"/>
  <c r="AG9" i="504"/>
  <c r="AD9" i="504"/>
  <c r="J9" i="504"/>
  <c r="H9" i="504"/>
  <c r="G9" i="504"/>
  <c r="A9" i="504"/>
  <c r="AH8" i="504"/>
  <c r="AG8" i="504"/>
  <c r="AD8" i="504"/>
  <c r="A8" i="504"/>
  <c r="AH7" i="504"/>
  <c r="AG7" i="504"/>
  <c r="AD7" i="504"/>
  <c r="J7" i="504"/>
  <c r="H7" i="504"/>
  <c r="G7" i="504"/>
  <c r="A7" i="504"/>
  <c r="AO6" i="504"/>
  <c r="AH6" i="504"/>
  <c r="AG6" i="504"/>
  <c r="AD6" i="504"/>
  <c r="Y6" i="504"/>
  <c r="X6" i="504"/>
  <c r="W6" i="504"/>
  <c r="V6" i="504"/>
  <c r="A6" i="504"/>
  <c r="AH5" i="504"/>
  <c r="AG5" i="504"/>
  <c r="AD5" i="504"/>
  <c r="J5" i="504"/>
  <c r="H5" i="504"/>
  <c r="G5" i="504"/>
  <c r="A5" i="504"/>
  <c r="AH4" i="504"/>
  <c r="AG4" i="504"/>
  <c r="AD4" i="504"/>
  <c r="A4" i="504"/>
  <c r="L2" i="504"/>
  <c r="AH45" i="503"/>
  <c r="AG45" i="503"/>
  <c r="AD45" i="503"/>
  <c r="J45" i="503"/>
  <c r="H45" i="503"/>
  <c r="G45" i="503"/>
  <c r="A45" i="503"/>
  <c r="AH44" i="503"/>
  <c r="AG44" i="503"/>
  <c r="AD44" i="503"/>
  <c r="A44" i="503"/>
  <c r="AH43" i="503"/>
  <c r="AG43" i="503"/>
  <c r="AD43" i="503"/>
  <c r="J43" i="503"/>
  <c r="H43" i="503"/>
  <c r="G43" i="503"/>
  <c r="A43" i="503"/>
  <c r="AH42" i="503"/>
  <c r="AG42" i="503"/>
  <c r="AD42" i="503"/>
  <c r="A42" i="503"/>
  <c r="AH41" i="503"/>
  <c r="AG41" i="503"/>
  <c r="AD41" i="503"/>
  <c r="J41" i="503"/>
  <c r="H41" i="503"/>
  <c r="G41" i="503"/>
  <c r="A41" i="503"/>
  <c r="AH40" i="503"/>
  <c r="AG40" i="503"/>
  <c r="AD40" i="503"/>
  <c r="A40" i="503"/>
  <c r="AH39" i="503"/>
  <c r="AG39" i="503"/>
  <c r="AD39" i="503"/>
  <c r="J39" i="503"/>
  <c r="H39" i="503"/>
  <c r="G39" i="503"/>
  <c r="A39" i="503"/>
  <c r="AH38" i="503"/>
  <c r="AG38" i="503"/>
  <c r="AD38" i="503"/>
  <c r="A38" i="503"/>
  <c r="AH37" i="503"/>
  <c r="AG37" i="503"/>
  <c r="AD37" i="503"/>
  <c r="J37" i="503"/>
  <c r="H37" i="503"/>
  <c r="G37" i="503"/>
  <c r="A37" i="503"/>
  <c r="AH36" i="503"/>
  <c r="AG36" i="503"/>
  <c r="AD36" i="503"/>
  <c r="A36" i="503"/>
  <c r="AH35" i="503"/>
  <c r="AG35" i="503"/>
  <c r="AD35" i="503"/>
  <c r="J35" i="503"/>
  <c r="H35" i="503"/>
  <c r="G35" i="503"/>
  <c r="A35" i="503"/>
  <c r="AH34" i="503"/>
  <c r="AG34" i="503"/>
  <c r="AD34" i="503"/>
  <c r="A34" i="503"/>
  <c r="AH33" i="503"/>
  <c r="AG33" i="503"/>
  <c r="AD33" i="503"/>
  <c r="J33" i="503"/>
  <c r="H33" i="503"/>
  <c r="G33" i="503"/>
  <c r="A33" i="503"/>
  <c r="AH32" i="503"/>
  <c r="AG32" i="503"/>
  <c r="AD32" i="503"/>
  <c r="B46" i="503"/>
  <c r="A32" i="503"/>
  <c r="AH31" i="503"/>
  <c r="AG31" i="503"/>
  <c r="AD31" i="503"/>
  <c r="J31" i="503"/>
  <c r="H31" i="503"/>
  <c r="G31" i="503"/>
  <c r="A31" i="503"/>
  <c r="AH30" i="503"/>
  <c r="AG30" i="503"/>
  <c r="AD30" i="503"/>
  <c r="Q30" i="503"/>
  <c r="S30" i="503" s="1"/>
  <c r="A30" i="503"/>
  <c r="AH29" i="503"/>
  <c r="AG29" i="503"/>
  <c r="AD29" i="503"/>
  <c r="Q29" i="503"/>
  <c r="S29" i="503" s="1"/>
  <c r="J29" i="503"/>
  <c r="H29" i="503"/>
  <c r="G29" i="503"/>
  <c r="A29" i="503"/>
  <c r="AH28" i="503"/>
  <c r="AG28" i="503"/>
  <c r="AD28" i="503"/>
  <c r="Q28" i="503"/>
  <c r="S28" i="503" s="1"/>
  <c r="A28" i="503"/>
  <c r="AH27" i="503"/>
  <c r="AG27" i="503"/>
  <c r="AD27" i="503"/>
  <c r="Q27" i="503"/>
  <c r="S27" i="503" s="1"/>
  <c r="J27" i="503"/>
  <c r="H27" i="503"/>
  <c r="G27" i="503"/>
  <c r="A27" i="503"/>
  <c r="AH26" i="503"/>
  <c r="AG26" i="503"/>
  <c r="AD26" i="503"/>
  <c r="Q26" i="503"/>
  <c r="S26" i="503" s="1"/>
  <c r="A26" i="503"/>
  <c r="AH25" i="503"/>
  <c r="AG25" i="503"/>
  <c r="AD25" i="503"/>
  <c r="Q25" i="503"/>
  <c r="S25" i="503" s="1"/>
  <c r="J25" i="503"/>
  <c r="H25" i="503"/>
  <c r="G25" i="503"/>
  <c r="A25" i="503"/>
  <c r="AH24" i="503"/>
  <c r="AG24" i="503"/>
  <c r="AD24" i="503"/>
  <c r="Q24" i="503"/>
  <c r="S24" i="503" s="1"/>
  <c r="A24" i="503"/>
  <c r="AH23" i="503"/>
  <c r="AG23" i="503"/>
  <c r="AD23" i="503"/>
  <c r="Q23" i="503"/>
  <c r="S23" i="503" s="1"/>
  <c r="J23" i="503"/>
  <c r="H23" i="503"/>
  <c r="G23" i="503"/>
  <c r="A23" i="503"/>
  <c r="AH22" i="503"/>
  <c r="AG22" i="503"/>
  <c r="AD22" i="503"/>
  <c r="Q22" i="503"/>
  <c r="S22" i="503" s="1"/>
  <c r="A22" i="503"/>
  <c r="AH21" i="503"/>
  <c r="AG21" i="503"/>
  <c r="AD21" i="503"/>
  <c r="Q21" i="503"/>
  <c r="S21" i="503" s="1"/>
  <c r="J21" i="503"/>
  <c r="H21" i="503"/>
  <c r="G21" i="503"/>
  <c r="A21" i="503"/>
  <c r="AH20" i="503"/>
  <c r="AG20" i="503"/>
  <c r="AD20" i="503"/>
  <c r="Q20" i="503"/>
  <c r="S20" i="503" s="1"/>
  <c r="A20" i="503"/>
  <c r="AH19" i="503"/>
  <c r="AG19" i="503"/>
  <c r="AD19" i="503"/>
  <c r="Q19" i="503"/>
  <c r="S19" i="503" s="1"/>
  <c r="J19" i="503"/>
  <c r="H19" i="503"/>
  <c r="G19" i="503"/>
  <c r="A19" i="503"/>
  <c r="AH18" i="503"/>
  <c r="AG18" i="503"/>
  <c r="AD18" i="503"/>
  <c r="A18" i="503"/>
  <c r="AH17" i="503"/>
  <c r="AG17" i="503"/>
  <c r="AD17" i="503"/>
  <c r="J17" i="503"/>
  <c r="H17" i="503"/>
  <c r="G17" i="503"/>
  <c r="A17" i="503"/>
  <c r="AH16" i="503"/>
  <c r="AG16" i="503"/>
  <c r="AD16" i="503"/>
  <c r="A16" i="503"/>
  <c r="AH15" i="503"/>
  <c r="AG15" i="503"/>
  <c r="AD15" i="503"/>
  <c r="J15" i="503"/>
  <c r="H15" i="503"/>
  <c r="G15" i="503"/>
  <c r="A15" i="503"/>
  <c r="AH14" i="503"/>
  <c r="AG14" i="503"/>
  <c r="AD14" i="503"/>
  <c r="A14" i="503"/>
  <c r="AH13" i="503"/>
  <c r="AG13" i="503"/>
  <c r="AD13" i="503"/>
  <c r="A13" i="503"/>
  <c r="AH12" i="503"/>
  <c r="AG12" i="503"/>
  <c r="AD12" i="503"/>
  <c r="A12" i="503"/>
  <c r="AH11" i="503"/>
  <c r="AG11" i="503"/>
  <c r="AD11" i="503"/>
  <c r="J11" i="503"/>
  <c r="J12" i="503" s="1"/>
  <c r="H11" i="503"/>
  <c r="H12" i="503" s="1"/>
  <c r="G11" i="503"/>
  <c r="G12" i="503" s="1"/>
  <c r="A11" i="503"/>
  <c r="AH10" i="503"/>
  <c r="AG10" i="503"/>
  <c r="AD10" i="503"/>
  <c r="A10" i="503"/>
  <c r="AH9" i="503"/>
  <c r="AG9" i="503"/>
  <c r="AD9" i="503"/>
  <c r="H9" i="503"/>
  <c r="G9" i="503"/>
  <c r="A9" i="503"/>
  <c r="AH8" i="503"/>
  <c r="AG8" i="503"/>
  <c r="AD8" i="503"/>
  <c r="A8" i="503"/>
  <c r="AH7" i="503"/>
  <c r="AG7" i="503"/>
  <c r="AD7" i="503"/>
  <c r="J7" i="503"/>
  <c r="H7" i="503"/>
  <c r="G7" i="503"/>
  <c r="A7" i="503"/>
  <c r="AO6" i="503"/>
  <c r="AH6" i="503"/>
  <c r="AG6" i="503"/>
  <c r="AD6" i="503"/>
  <c r="Y6" i="503"/>
  <c r="X6" i="503"/>
  <c r="W6" i="503"/>
  <c r="V6" i="503"/>
  <c r="A6" i="503"/>
  <c r="AH5" i="503"/>
  <c r="AG5" i="503"/>
  <c r="AD5" i="503"/>
  <c r="J5" i="503"/>
  <c r="H5" i="503"/>
  <c r="G5" i="503"/>
  <c r="A5" i="503"/>
  <c r="AH4" i="503"/>
  <c r="AG4" i="503"/>
  <c r="AD4" i="503"/>
  <c r="A4" i="503"/>
  <c r="L2" i="503"/>
  <c r="AH45" i="502"/>
  <c r="AG45" i="502"/>
  <c r="AD45" i="502"/>
  <c r="J45" i="502"/>
  <c r="H45" i="502"/>
  <c r="G45" i="502"/>
  <c r="A45" i="502"/>
  <c r="AH44" i="502"/>
  <c r="AG44" i="502"/>
  <c r="AD44" i="502"/>
  <c r="A44" i="502"/>
  <c r="AH43" i="502"/>
  <c r="AG43" i="502"/>
  <c r="AD43" i="502"/>
  <c r="J43" i="502"/>
  <c r="H43" i="502"/>
  <c r="G43" i="502"/>
  <c r="A43" i="502"/>
  <c r="AH42" i="502"/>
  <c r="AG42" i="502"/>
  <c r="AD42" i="502"/>
  <c r="A42" i="502"/>
  <c r="AH41" i="502"/>
  <c r="AG41" i="502"/>
  <c r="AD41" i="502"/>
  <c r="J41" i="502"/>
  <c r="H41" i="502"/>
  <c r="G41" i="502"/>
  <c r="A41" i="502"/>
  <c r="AH40" i="502"/>
  <c r="AG40" i="502"/>
  <c r="AD40" i="502"/>
  <c r="A40" i="502"/>
  <c r="AH39" i="502"/>
  <c r="AG39" i="502"/>
  <c r="AD39" i="502"/>
  <c r="J39" i="502"/>
  <c r="H39" i="502"/>
  <c r="G39" i="502"/>
  <c r="A39" i="502"/>
  <c r="AH38" i="502"/>
  <c r="AG38" i="502"/>
  <c r="AD38" i="502"/>
  <c r="A38" i="502"/>
  <c r="AH37" i="502"/>
  <c r="AG37" i="502"/>
  <c r="AD37" i="502"/>
  <c r="J37" i="502"/>
  <c r="H37" i="502"/>
  <c r="G37" i="502"/>
  <c r="A37" i="502"/>
  <c r="AH36" i="502"/>
  <c r="AG36" i="502"/>
  <c r="AD36" i="502"/>
  <c r="A36" i="502"/>
  <c r="AH35" i="502"/>
  <c r="AG35" i="502"/>
  <c r="AD35" i="502"/>
  <c r="J35" i="502"/>
  <c r="H35" i="502"/>
  <c r="G35" i="502"/>
  <c r="A35" i="502"/>
  <c r="AH34" i="502"/>
  <c r="AG34" i="502"/>
  <c r="AD34" i="502"/>
  <c r="A34" i="502"/>
  <c r="AH33" i="502"/>
  <c r="AG33" i="502"/>
  <c r="AD33" i="502"/>
  <c r="J33" i="502"/>
  <c r="H33" i="502"/>
  <c r="G33" i="502"/>
  <c r="A33" i="502"/>
  <c r="AH32" i="502"/>
  <c r="AG32" i="502"/>
  <c r="AD32" i="502"/>
  <c r="B46" i="502"/>
  <c r="A32" i="502"/>
  <c r="AH31" i="502"/>
  <c r="AG31" i="502"/>
  <c r="AD31" i="502"/>
  <c r="J31" i="502"/>
  <c r="H31" i="502"/>
  <c r="G31" i="502"/>
  <c r="A31" i="502"/>
  <c r="AH30" i="502"/>
  <c r="AG30" i="502"/>
  <c r="AD30" i="502"/>
  <c r="Q30" i="502"/>
  <c r="S30" i="502" s="1"/>
  <c r="A30" i="502"/>
  <c r="AH29" i="502"/>
  <c r="AG29" i="502"/>
  <c r="AD29" i="502"/>
  <c r="Q29" i="502"/>
  <c r="S29" i="502" s="1"/>
  <c r="J29" i="502"/>
  <c r="H29" i="502"/>
  <c r="G29" i="502"/>
  <c r="A29" i="502"/>
  <c r="AH28" i="502"/>
  <c r="AG28" i="502"/>
  <c r="AD28" i="502"/>
  <c r="Q28" i="502"/>
  <c r="S28" i="502" s="1"/>
  <c r="A28" i="502"/>
  <c r="AH27" i="502"/>
  <c r="AG27" i="502"/>
  <c r="AD27" i="502"/>
  <c r="Q27" i="502"/>
  <c r="S27" i="502" s="1"/>
  <c r="J27" i="502"/>
  <c r="H27" i="502"/>
  <c r="G27" i="502"/>
  <c r="A27" i="502"/>
  <c r="AH26" i="502"/>
  <c r="AG26" i="502"/>
  <c r="AD26" i="502"/>
  <c r="Q26" i="502"/>
  <c r="S26" i="502" s="1"/>
  <c r="A26" i="502"/>
  <c r="AH25" i="502"/>
  <c r="AG25" i="502"/>
  <c r="AD25" i="502"/>
  <c r="Q25" i="502"/>
  <c r="S25" i="502" s="1"/>
  <c r="J25" i="502"/>
  <c r="H25" i="502"/>
  <c r="G25" i="502"/>
  <c r="A25" i="502"/>
  <c r="AH24" i="502"/>
  <c r="AG24" i="502"/>
  <c r="AD24" i="502"/>
  <c r="Q24" i="502"/>
  <c r="S24" i="502" s="1"/>
  <c r="A24" i="502"/>
  <c r="AH23" i="502"/>
  <c r="AG23" i="502"/>
  <c r="AD23" i="502"/>
  <c r="Q23" i="502"/>
  <c r="S23" i="502" s="1"/>
  <c r="J23" i="502"/>
  <c r="H23" i="502"/>
  <c r="G23" i="502"/>
  <c r="A23" i="502"/>
  <c r="AH22" i="502"/>
  <c r="AG22" i="502"/>
  <c r="AD22" i="502"/>
  <c r="Q22" i="502"/>
  <c r="S22" i="502" s="1"/>
  <c r="A22" i="502"/>
  <c r="AH21" i="502"/>
  <c r="AG21" i="502"/>
  <c r="AD21" i="502"/>
  <c r="Q21" i="502"/>
  <c r="S21" i="502" s="1"/>
  <c r="J21" i="502"/>
  <c r="H21" i="502"/>
  <c r="G21" i="502"/>
  <c r="A21" i="502"/>
  <c r="AH20" i="502"/>
  <c r="AG20" i="502"/>
  <c r="AD20" i="502"/>
  <c r="A20" i="502"/>
  <c r="AH19" i="502"/>
  <c r="AG19" i="502"/>
  <c r="AD19" i="502"/>
  <c r="J19" i="502"/>
  <c r="H19" i="502"/>
  <c r="G19" i="502"/>
  <c r="A19" i="502"/>
  <c r="AH18" i="502"/>
  <c r="AG18" i="502"/>
  <c r="AD18" i="502"/>
  <c r="A18" i="502"/>
  <c r="AH17" i="502"/>
  <c r="AG17" i="502"/>
  <c r="AD17" i="502"/>
  <c r="J17" i="502"/>
  <c r="H17" i="502"/>
  <c r="G17" i="502"/>
  <c r="A17" i="502"/>
  <c r="AH16" i="502"/>
  <c r="AG16" i="502"/>
  <c r="AD16" i="502"/>
  <c r="A16" i="502"/>
  <c r="AH15" i="502"/>
  <c r="AG15" i="502"/>
  <c r="AD15" i="502"/>
  <c r="J15" i="502"/>
  <c r="H15" i="502"/>
  <c r="G15" i="502"/>
  <c r="A15" i="502"/>
  <c r="AH14" i="502"/>
  <c r="AG14" i="502"/>
  <c r="AD14" i="502"/>
  <c r="A14" i="502"/>
  <c r="AH13" i="502"/>
  <c r="AG13" i="502"/>
  <c r="AD13" i="502"/>
  <c r="J13" i="502"/>
  <c r="H13" i="502"/>
  <c r="G13" i="502"/>
  <c r="A13" i="502"/>
  <c r="AH12" i="502"/>
  <c r="AG12" i="502"/>
  <c r="AD12" i="502"/>
  <c r="A12" i="502"/>
  <c r="AH11" i="502"/>
  <c r="AG11" i="502"/>
  <c r="AD11" i="502"/>
  <c r="J11" i="502"/>
  <c r="H11" i="502"/>
  <c r="G11" i="502"/>
  <c r="A11" i="502"/>
  <c r="AH10" i="502"/>
  <c r="AG10" i="502"/>
  <c r="AD10" i="502"/>
  <c r="A10" i="502"/>
  <c r="AH9" i="502"/>
  <c r="AG9" i="502"/>
  <c r="AD9" i="502"/>
  <c r="J9" i="502"/>
  <c r="H9" i="502"/>
  <c r="G9" i="502"/>
  <c r="A9" i="502"/>
  <c r="AH8" i="502"/>
  <c r="AG8" i="502"/>
  <c r="AD8" i="502"/>
  <c r="A8" i="502"/>
  <c r="AH7" i="502"/>
  <c r="AG7" i="502"/>
  <c r="AD7" i="502"/>
  <c r="J7" i="502"/>
  <c r="H7" i="502"/>
  <c r="G7" i="502"/>
  <c r="A7" i="502"/>
  <c r="AO6" i="502"/>
  <c r="AH6" i="502"/>
  <c r="AG6" i="502"/>
  <c r="AD6" i="502"/>
  <c r="Y6" i="502"/>
  <c r="X6" i="502"/>
  <c r="W6" i="502"/>
  <c r="V6" i="502"/>
  <c r="A6" i="502"/>
  <c r="AH5" i="502"/>
  <c r="AG5" i="502"/>
  <c r="AD5" i="502"/>
  <c r="J5" i="502"/>
  <c r="H5" i="502"/>
  <c r="G5" i="502"/>
  <c r="A5" i="502"/>
  <c r="AH4" i="502"/>
  <c r="AG4" i="502"/>
  <c r="AD4" i="502"/>
  <c r="L2" i="502"/>
  <c r="AH45" i="501"/>
  <c r="AG45" i="501"/>
  <c r="AD45" i="501"/>
  <c r="J45" i="501"/>
  <c r="H45" i="501"/>
  <c r="G45" i="501"/>
  <c r="A45" i="501"/>
  <c r="AH44" i="501"/>
  <c r="AG44" i="501"/>
  <c r="AD44" i="501"/>
  <c r="A44" i="501"/>
  <c r="AH43" i="501"/>
  <c r="AG43" i="501"/>
  <c r="AD43" i="501"/>
  <c r="J43" i="501"/>
  <c r="H43" i="501"/>
  <c r="G43" i="501"/>
  <c r="A43" i="501"/>
  <c r="AH42" i="501"/>
  <c r="AG42" i="501"/>
  <c r="AD42" i="501"/>
  <c r="A42" i="501"/>
  <c r="AH41" i="501"/>
  <c r="AG41" i="501"/>
  <c r="AD41" i="501"/>
  <c r="J41" i="501"/>
  <c r="H41" i="501"/>
  <c r="G41" i="501"/>
  <c r="A41" i="501"/>
  <c r="AH40" i="501"/>
  <c r="AG40" i="501"/>
  <c r="AD40" i="501"/>
  <c r="A40" i="501"/>
  <c r="AH39" i="501"/>
  <c r="AG39" i="501"/>
  <c r="AD39" i="501"/>
  <c r="J39" i="501"/>
  <c r="H39" i="501"/>
  <c r="G39" i="501"/>
  <c r="A39" i="501"/>
  <c r="AH38" i="501"/>
  <c r="AG38" i="501"/>
  <c r="AD38" i="501"/>
  <c r="A38" i="501"/>
  <c r="AH37" i="501"/>
  <c r="AG37" i="501"/>
  <c r="AD37" i="501"/>
  <c r="J37" i="501"/>
  <c r="H37" i="501"/>
  <c r="G37" i="501"/>
  <c r="A37" i="501"/>
  <c r="AH36" i="501"/>
  <c r="AG36" i="501"/>
  <c r="AD36" i="501"/>
  <c r="A36" i="501"/>
  <c r="AH35" i="501"/>
  <c r="AG35" i="501"/>
  <c r="AD35" i="501"/>
  <c r="J35" i="501"/>
  <c r="H35" i="501"/>
  <c r="G35" i="501"/>
  <c r="A35" i="501"/>
  <c r="AH34" i="501"/>
  <c r="AG34" i="501"/>
  <c r="AD34" i="501"/>
  <c r="A34" i="501"/>
  <c r="AH33" i="501"/>
  <c r="AG33" i="501"/>
  <c r="AD33" i="501"/>
  <c r="J33" i="501"/>
  <c r="H33" i="501"/>
  <c r="G33" i="501"/>
  <c r="A33" i="501"/>
  <c r="AH32" i="501"/>
  <c r="AG32" i="501"/>
  <c r="AD32" i="501"/>
  <c r="B46" i="501"/>
  <c r="A32" i="501"/>
  <c r="AH31" i="501"/>
  <c r="AG31" i="501"/>
  <c r="AD31" i="501"/>
  <c r="J31" i="501"/>
  <c r="H31" i="501"/>
  <c r="G31" i="501"/>
  <c r="A31" i="501"/>
  <c r="AH30" i="501"/>
  <c r="AG30" i="501"/>
  <c r="AD30" i="501"/>
  <c r="Q30" i="501"/>
  <c r="S30" i="501" s="1"/>
  <c r="A30" i="501"/>
  <c r="AH29" i="501"/>
  <c r="AG29" i="501"/>
  <c r="AD29" i="501"/>
  <c r="Q29" i="501"/>
  <c r="S29" i="501" s="1"/>
  <c r="J29" i="501"/>
  <c r="H29" i="501"/>
  <c r="G29" i="501"/>
  <c r="A29" i="501"/>
  <c r="AH28" i="501"/>
  <c r="AG28" i="501"/>
  <c r="AD28" i="501"/>
  <c r="Q28" i="501"/>
  <c r="S28" i="501" s="1"/>
  <c r="A28" i="501"/>
  <c r="AH27" i="501"/>
  <c r="AG27" i="501"/>
  <c r="AD27" i="501"/>
  <c r="Q27" i="501"/>
  <c r="S27" i="501" s="1"/>
  <c r="J27" i="501"/>
  <c r="H27" i="501"/>
  <c r="G27" i="501"/>
  <c r="A27" i="501"/>
  <c r="AH26" i="501"/>
  <c r="AG26" i="501"/>
  <c r="AD26" i="501"/>
  <c r="Q26" i="501"/>
  <c r="S26" i="501" s="1"/>
  <c r="A26" i="501"/>
  <c r="AH25" i="501"/>
  <c r="AG25" i="501"/>
  <c r="AD25" i="501"/>
  <c r="Q25" i="501"/>
  <c r="S25" i="501" s="1"/>
  <c r="J25" i="501"/>
  <c r="H25" i="501"/>
  <c r="G25" i="501"/>
  <c r="A25" i="501"/>
  <c r="AH24" i="501"/>
  <c r="AG24" i="501"/>
  <c r="AD24" i="501"/>
  <c r="Q24" i="501"/>
  <c r="S24" i="501" s="1"/>
  <c r="A24" i="501"/>
  <c r="AH23" i="501"/>
  <c r="AG23" i="501"/>
  <c r="AD23" i="501"/>
  <c r="Q23" i="501"/>
  <c r="S23" i="501" s="1"/>
  <c r="J23" i="501"/>
  <c r="H23" i="501"/>
  <c r="G23" i="501"/>
  <c r="A23" i="501"/>
  <c r="AH22" i="501"/>
  <c r="AG22" i="501"/>
  <c r="AD22" i="501"/>
  <c r="Q22" i="501"/>
  <c r="S22" i="501" s="1"/>
  <c r="A22" i="501"/>
  <c r="AH21" i="501"/>
  <c r="AG21" i="501"/>
  <c r="AD21" i="501"/>
  <c r="Q21" i="501"/>
  <c r="S21" i="501" s="1"/>
  <c r="J21" i="501"/>
  <c r="H21" i="501"/>
  <c r="G21" i="501"/>
  <c r="A21" i="501"/>
  <c r="AH20" i="501"/>
  <c r="AG20" i="501"/>
  <c r="AD20" i="501"/>
  <c r="Q20" i="501"/>
  <c r="S20" i="501" s="1"/>
  <c r="A20" i="501"/>
  <c r="AH19" i="501"/>
  <c r="AG19" i="501"/>
  <c r="AD19" i="501"/>
  <c r="Q19" i="501"/>
  <c r="S19" i="501" s="1"/>
  <c r="A19" i="501"/>
  <c r="AH18" i="501"/>
  <c r="AG18" i="501"/>
  <c r="AD18" i="501"/>
  <c r="A18" i="501"/>
  <c r="AH17" i="501"/>
  <c r="AG17" i="501"/>
  <c r="AD17" i="501"/>
  <c r="A17" i="501"/>
  <c r="AH16" i="501"/>
  <c r="AG16" i="501"/>
  <c r="AD16" i="501"/>
  <c r="A16" i="501"/>
  <c r="AH15" i="501"/>
  <c r="AG15" i="501"/>
  <c r="AD15" i="501"/>
  <c r="J15" i="501"/>
  <c r="H15" i="501"/>
  <c r="G15" i="501"/>
  <c r="A15" i="501"/>
  <c r="AH14" i="501"/>
  <c r="AG14" i="501"/>
  <c r="AD14" i="501"/>
  <c r="A14" i="501"/>
  <c r="AH13" i="501"/>
  <c r="AG13" i="501"/>
  <c r="AD13" i="501"/>
  <c r="J13" i="501"/>
  <c r="H13" i="501"/>
  <c r="G13" i="501"/>
  <c r="A13" i="501"/>
  <c r="AH12" i="501"/>
  <c r="AG12" i="501"/>
  <c r="AD12" i="501"/>
  <c r="A12" i="501"/>
  <c r="AH11" i="501"/>
  <c r="AG11" i="501"/>
  <c r="AD11" i="501"/>
  <c r="J11" i="501"/>
  <c r="H11" i="501"/>
  <c r="G11" i="501"/>
  <c r="A11" i="501"/>
  <c r="AH10" i="501"/>
  <c r="AG10" i="501"/>
  <c r="AD10" i="501"/>
  <c r="A10" i="501"/>
  <c r="AH9" i="501"/>
  <c r="AG9" i="501"/>
  <c r="AD9" i="501"/>
  <c r="J9" i="501"/>
  <c r="H9" i="501"/>
  <c r="G9" i="501"/>
  <c r="A9" i="501"/>
  <c r="AH8" i="501"/>
  <c r="AG8" i="501"/>
  <c r="AD8" i="501"/>
  <c r="A8" i="501"/>
  <c r="AH7" i="501"/>
  <c r="AG7" i="501"/>
  <c r="AD7" i="501"/>
  <c r="J7" i="501"/>
  <c r="H7" i="501"/>
  <c r="G7" i="501"/>
  <c r="A7" i="501"/>
  <c r="AO6" i="501"/>
  <c r="AH6" i="501"/>
  <c r="AG6" i="501"/>
  <c r="AD6" i="501"/>
  <c r="Y6" i="501"/>
  <c r="X6" i="501"/>
  <c r="W6" i="501"/>
  <c r="V6" i="501"/>
  <c r="A6" i="501"/>
  <c r="AH5" i="501"/>
  <c r="AG5" i="501"/>
  <c r="AD5" i="501"/>
  <c r="J5" i="501"/>
  <c r="H5" i="501"/>
  <c r="G5" i="501"/>
  <c r="A5" i="501"/>
  <c r="AH4" i="501"/>
  <c r="AG4" i="501"/>
  <c r="AD4" i="501"/>
  <c r="A4" i="501"/>
  <c r="L2" i="501"/>
  <c r="AH45" i="500"/>
  <c r="AG45" i="500"/>
  <c r="AD45" i="500"/>
  <c r="J45" i="500"/>
  <c r="H45" i="500"/>
  <c r="G45" i="500"/>
  <c r="A45" i="500"/>
  <c r="AH44" i="500"/>
  <c r="AG44" i="500"/>
  <c r="AD44" i="500"/>
  <c r="A44" i="500"/>
  <c r="AH43" i="500"/>
  <c r="AG43" i="500"/>
  <c r="AD43" i="500"/>
  <c r="J43" i="500"/>
  <c r="H43" i="500"/>
  <c r="G43" i="500"/>
  <c r="A43" i="500"/>
  <c r="AH42" i="500"/>
  <c r="AG42" i="500"/>
  <c r="AD42" i="500"/>
  <c r="A42" i="500"/>
  <c r="AH41" i="500"/>
  <c r="AG41" i="500"/>
  <c r="AD41" i="500"/>
  <c r="J41" i="500"/>
  <c r="H41" i="500"/>
  <c r="G41" i="500"/>
  <c r="A41" i="500"/>
  <c r="AH40" i="500"/>
  <c r="AG40" i="500"/>
  <c r="AD40" i="500"/>
  <c r="A40" i="500"/>
  <c r="AH39" i="500"/>
  <c r="AG39" i="500"/>
  <c r="AD39" i="500"/>
  <c r="J39" i="500"/>
  <c r="H39" i="500"/>
  <c r="G39" i="500"/>
  <c r="A39" i="500"/>
  <c r="AH38" i="500"/>
  <c r="AG38" i="500"/>
  <c r="AD38" i="500"/>
  <c r="A38" i="500"/>
  <c r="AH37" i="500"/>
  <c r="AG37" i="500"/>
  <c r="AD37" i="500"/>
  <c r="J37" i="500"/>
  <c r="H37" i="500"/>
  <c r="G37" i="500"/>
  <c r="A37" i="500"/>
  <c r="AH36" i="500"/>
  <c r="AG36" i="500"/>
  <c r="AD36" i="500"/>
  <c r="A36" i="500"/>
  <c r="AH35" i="500"/>
  <c r="AG35" i="500"/>
  <c r="AD35" i="500"/>
  <c r="J35" i="500"/>
  <c r="H35" i="500"/>
  <c r="G35" i="500"/>
  <c r="A35" i="500"/>
  <c r="AH34" i="500"/>
  <c r="AG34" i="500"/>
  <c r="AD34" i="500"/>
  <c r="A34" i="500"/>
  <c r="AH33" i="500"/>
  <c r="AG33" i="500"/>
  <c r="AD33" i="500"/>
  <c r="J33" i="500"/>
  <c r="H33" i="500"/>
  <c r="G33" i="500"/>
  <c r="A33" i="500"/>
  <c r="AH32" i="500"/>
  <c r="AG32" i="500"/>
  <c r="AD32" i="500"/>
  <c r="B46" i="500"/>
  <c r="A32" i="500"/>
  <c r="AH31" i="500"/>
  <c r="AG31" i="500"/>
  <c r="AD31" i="500"/>
  <c r="J31" i="500"/>
  <c r="H31" i="500"/>
  <c r="G31" i="500"/>
  <c r="A31" i="500"/>
  <c r="AH30" i="500"/>
  <c r="AG30" i="500"/>
  <c r="AD30" i="500"/>
  <c r="Q30" i="500"/>
  <c r="S30" i="500" s="1"/>
  <c r="A30" i="500"/>
  <c r="AH29" i="500"/>
  <c r="AG29" i="500"/>
  <c r="AD29" i="500"/>
  <c r="Q29" i="500"/>
  <c r="S29" i="500" s="1"/>
  <c r="J29" i="500"/>
  <c r="H29" i="500"/>
  <c r="G29" i="500"/>
  <c r="A29" i="500"/>
  <c r="AH28" i="500"/>
  <c r="AG28" i="500"/>
  <c r="AD28" i="500"/>
  <c r="Q28" i="500"/>
  <c r="S28" i="500" s="1"/>
  <c r="A28" i="500"/>
  <c r="AH27" i="500"/>
  <c r="AG27" i="500"/>
  <c r="AD27" i="500"/>
  <c r="Q27" i="500"/>
  <c r="S27" i="500" s="1"/>
  <c r="J27" i="500"/>
  <c r="H27" i="500"/>
  <c r="G27" i="500"/>
  <c r="A27" i="500"/>
  <c r="AH26" i="500"/>
  <c r="AG26" i="500"/>
  <c r="AD26" i="500"/>
  <c r="Q26" i="500"/>
  <c r="S26" i="500" s="1"/>
  <c r="A26" i="500"/>
  <c r="AH25" i="500"/>
  <c r="AG25" i="500"/>
  <c r="AD25" i="500"/>
  <c r="Q25" i="500"/>
  <c r="S25" i="500" s="1"/>
  <c r="J25" i="500"/>
  <c r="H25" i="500"/>
  <c r="G25" i="500"/>
  <c r="A25" i="500"/>
  <c r="AH24" i="500"/>
  <c r="AG24" i="500"/>
  <c r="AD24" i="500"/>
  <c r="Q24" i="500"/>
  <c r="S24" i="500" s="1"/>
  <c r="A24" i="500"/>
  <c r="AH23" i="500"/>
  <c r="AG23" i="500"/>
  <c r="AD23" i="500"/>
  <c r="Q23" i="500"/>
  <c r="S23" i="500" s="1"/>
  <c r="J23" i="500"/>
  <c r="H23" i="500"/>
  <c r="G23" i="500"/>
  <c r="A23" i="500"/>
  <c r="AH22" i="500"/>
  <c r="AG22" i="500"/>
  <c r="AD22" i="500"/>
  <c r="Q22" i="500"/>
  <c r="S22" i="500" s="1"/>
  <c r="A22" i="500"/>
  <c r="AH21" i="500"/>
  <c r="AG21" i="500"/>
  <c r="AD21" i="500"/>
  <c r="Q21" i="500"/>
  <c r="S21" i="500" s="1"/>
  <c r="J21" i="500"/>
  <c r="H21" i="500"/>
  <c r="G21" i="500"/>
  <c r="A21" i="500"/>
  <c r="AH20" i="500"/>
  <c r="AG20" i="500"/>
  <c r="AD20" i="500"/>
  <c r="Q20" i="500"/>
  <c r="S20" i="500" s="1"/>
  <c r="A20" i="500"/>
  <c r="AH19" i="500"/>
  <c r="AG19" i="500"/>
  <c r="AD19" i="500"/>
  <c r="Q19" i="500"/>
  <c r="S19" i="500" s="1"/>
  <c r="J19" i="500"/>
  <c r="H19" i="500"/>
  <c r="G19" i="500"/>
  <c r="A19" i="500"/>
  <c r="AH18" i="500"/>
  <c r="AG18" i="500"/>
  <c r="AD18" i="500"/>
  <c r="Q18" i="500"/>
  <c r="S18" i="500" s="1"/>
  <c r="A18" i="500"/>
  <c r="AH17" i="500"/>
  <c r="AG17" i="500"/>
  <c r="AD17" i="500"/>
  <c r="Q17" i="500"/>
  <c r="S17" i="500" s="1"/>
  <c r="J17" i="500"/>
  <c r="H17" i="500"/>
  <c r="G17" i="500"/>
  <c r="A17" i="500"/>
  <c r="AH16" i="500"/>
  <c r="AG16" i="500"/>
  <c r="AD16" i="500"/>
  <c r="Q16" i="500"/>
  <c r="S16" i="500" s="1"/>
  <c r="A16" i="500"/>
  <c r="AH15" i="500"/>
  <c r="AG15" i="500"/>
  <c r="AD15" i="500"/>
  <c r="Q15" i="500"/>
  <c r="S15" i="500" s="1"/>
  <c r="J15" i="500"/>
  <c r="H15" i="500"/>
  <c r="G15" i="500"/>
  <c r="A15" i="500"/>
  <c r="AH14" i="500"/>
  <c r="AG14" i="500"/>
  <c r="AD14" i="500"/>
  <c r="Q14" i="500"/>
  <c r="S14" i="500" s="1"/>
  <c r="A14" i="500"/>
  <c r="AH13" i="500"/>
  <c r="AG13" i="500"/>
  <c r="AD13" i="500"/>
  <c r="Q13" i="500"/>
  <c r="S13" i="500" s="1"/>
  <c r="J13" i="500"/>
  <c r="H13" i="500"/>
  <c r="G13" i="500"/>
  <c r="A13" i="500"/>
  <c r="AH12" i="500"/>
  <c r="AG12" i="500"/>
  <c r="AD12" i="500"/>
  <c r="Q12" i="500"/>
  <c r="S12" i="500" s="1"/>
  <c r="A12" i="500"/>
  <c r="AH11" i="500"/>
  <c r="AG11" i="500"/>
  <c r="AD11" i="500"/>
  <c r="Q11" i="500"/>
  <c r="S11" i="500" s="1"/>
  <c r="J11" i="500"/>
  <c r="H11" i="500"/>
  <c r="G11" i="500"/>
  <c r="A11" i="500"/>
  <c r="AH10" i="500"/>
  <c r="AG10" i="500"/>
  <c r="AD10" i="500"/>
  <c r="Q10" i="500"/>
  <c r="S10" i="500" s="1"/>
  <c r="A10" i="500"/>
  <c r="AH9" i="500"/>
  <c r="AG9" i="500"/>
  <c r="AD9" i="500"/>
  <c r="Q9" i="500"/>
  <c r="S9" i="500" s="1"/>
  <c r="J9" i="500"/>
  <c r="H9" i="500"/>
  <c r="G9" i="500"/>
  <c r="A9" i="500"/>
  <c r="AH8" i="500"/>
  <c r="AG8" i="500"/>
  <c r="AD8" i="500"/>
  <c r="Q8" i="500"/>
  <c r="S8" i="500" s="1"/>
  <c r="A8" i="500"/>
  <c r="AH7" i="500"/>
  <c r="AG7" i="500"/>
  <c r="AD7" i="500"/>
  <c r="Q7" i="500"/>
  <c r="S7" i="500" s="1"/>
  <c r="J7" i="500"/>
  <c r="H7" i="500"/>
  <c r="G7" i="500"/>
  <c r="A7" i="500"/>
  <c r="AO6" i="500"/>
  <c r="AH6" i="500"/>
  <c r="AG6" i="500"/>
  <c r="AD6" i="500"/>
  <c r="Y6" i="500"/>
  <c r="X6" i="500"/>
  <c r="W6" i="500"/>
  <c r="V6" i="500"/>
  <c r="A6" i="500"/>
  <c r="AH5" i="500"/>
  <c r="AG5" i="500"/>
  <c r="AD5" i="500"/>
  <c r="J5" i="500"/>
  <c r="H5" i="500"/>
  <c r="G5" i="500"/>
  <c r="A5" i="500"/>
  <c r="AH4" i="500"/>
  <c r="AG4" i="500"/>
  <c r="AD4" i="500"/>
  <c r="A4" i="500"/>
  <c r="L2" i="500"/>
  <c r="AH45" i="499"/>
  <c r="AG45" i="499"/>
  <c r="AD45" i="499"/>
  <c r="J45" i="499"/>
  <c r="H45" i="499"/>
  <c r="G45" i="499"/>
  <c r="A45" i="499"/>
  <c r="AH44" i="499"/>
  <c r="AG44" i="499"/>
  <c r="AD44" i="499"/>
  <c r="A44" i="499"/>
  <c r="AH43" i="499"/>
  <c r="AG43" i="499"/>
  <c r="AD43" i="499"/>
  <c r="J43" i="499"/>
  <c r="H43" i="499"/>
  <c r="G43" i="499"/>
  <c r="A43" i="499"/>
  <c r="AH42" i="499"/>
  <c r="AG42" i="499"/>
  <c r="AD42" i="499"/>
  <c r="A42" i="499"/>
  <c r="AH41" i="499"/>
  <c r="AG41" i="499"/>
  <c r="AD41" i="499"/>
  <c r="J41" i="499"/>
  <c r="H41" i="499"/>
  <c r="G41" i="499"/>
  <c r="A41" i="499"/>
  <c r="AH40" i="499"/>
  <c r="AG40" i="499"/>
  <c r="AD40" i="499"/>
  <c r="A40" i="499"/>
  <c r="AH39" i="499"/>
  <c r="AG39" i="499"/>
  <c r="AD39" i="499"/>
  <c r="J39" i="499"/>
  <c r="H39" i="499"/>
  <c r="G39" i="499"/>
  <c r="A39" i="499"/>
  <c r="AH38" i="499"/>
  <c r="AG38" i="499"/>
  <c r="AD38" i="499"/>
  <c r="A38" i="499"/>
  <c r="AH37" i="499"/>
  <c r="AG37" i="499"/>
  <c r="AD37" i="499"/>
  <c r="J37" i="499"/>
  <c r="H37" i="499"/>
  <c r="G37" i="499"/>
  <c r="A37" i="499"/>
  <c r="AH36" i="499"/>
  <c r="AG36" i="499"/>
  <c r="AD36" i="499"/>
  <c r="A36" i="499"/>
  <c r="AH35" i="499"/>
  <c r="AG35" i="499"/>
  <c r="AD35" i="499"/>
  <c r="J35" i="499"/>
  <c r="H35" i="499"/>
  <c r="G35" i="499"/>
  <c r="A35" i="499"/>
  <c r="AH34" i="499"/>
  <c r="AG34" i="499"/>
  <c r="AD34" i="499"/>
  <c r="A34" i="499"/>
  <c r="AH33" i="499"/>
  <c r="AG33" i="499"/>
  <c r="AD33" i="499"/>
  <c r="J33" i="499"/>
  <c r="H33" i="499"/>
  <c r="G33" i="499"/>
  <c r="A33" i="499"/>
  <c r="AH32" i="499"/>
  <c r="AG32" i="499"/>
  <c r="AD32" i="499"/>
  <c r="B46" i="499"/>
  <c r="A32" i="499"/>
  <c r="AH31" i="499"/>
  <c r="AG31" i="499"/>
  <c r="AD31" i="499"/>
  <c r="J31" i="499"/>
  <c r="H31" i="499"/>
  <c r="G31" i="499"/>
  <c r="A31" i="499"/>
  <c r="AH30" i="499"/>
  <c r="AG30" i="499"/>
  <c r="AD30" i="499"/>
  <c r="Q30" i="499"/>
  <c r="S30" i="499" s="1"/>
  <c r="A30" i="499"/>
  <c r="AH29" i="499"/>
  <c r="AG29" i="499"/>
  <c r="AD29" i="499"/>
  <c r="Q29" i="499"/>
  <c r="S29" i="499" s="1"/>
  <c r="J29" i="499"/>
  <c r="H29" i="499"/>
  <c r="G29" i="499"/>
  <c r="A29" i="499"/>
  <c r="AH28" i="499"/>
  <c r="AG28" i="499"/>
  <c r="AD28" i="499"/>
  <c r="Q28" i="499"/>
  <c r="S28" i="499" s="1"/>
  <c r="A28" i="499"/>
  <c r="AH27" i="499"/>
  <c r="AG27" i="499"/>
  <c r="AD27" i="499"/>
  <c r="Q27" i="499"/>
  <c r="S27" i="499" s="1"/>
  <c r="J27" i="499"/>
  <c r="H27" i="499"/>
  <c r="G27" i="499"/>
  <c r="A27" i="499"/>
  <c r="AH26" i="499"/>
  <c r="AG26" i="499"/>
  <c r="AD26" i="499"/>
  <c r="Q26" i="499"/>
  <c r="S26" i="499" s="1"/>
  <c r="A26" i="499"/>
  <c r="AH25" i="499"/>
  <c r="AG25" i="499"/>
  <c r="AD25" i="499"/>
  <c r="Q25" i="499"/>
  <c r="S25" i="499" s="1"/>
  <c r="J25" i="499"/>
  <c r="H25" i="499"/>
  <c r="G25" i="499"/>
  <c r="A25" i="499"/>
  <c r="AH24" i="499"/>
  <c r="AG24" i="499"/>
  <c r="AD24" i="499"/>
  <c r="Q24" i="499"/>
  <c r="S24" i="499" s="1"/>
  <c r="A24" i="499"/>
  <c r="AH23" i="499"/>
  <c r="AG23" i="499"/>
  <c r="AD23" i="499"/>
  <c r="Q23" i="499"/>
  <c r="S23" i="499" s="1"/>
  <c r="J23" i="499"/>
  <c r="H23" i="499"/>
  <c r="G23" i="499"/>
  <c r="A23" i="499"/>
  <c r="AH22" i="499"/>
  <c r="AG22" i="499"/>
  <c r="AD22" i="499"/>
  <c r="Q22" i="499"/>
  <c r="S22" i="499" s="1"/>
  <c r="A22" i="499"/>
  <c r="AH21" i="499"/>
  <c r="AG21" i="499"/>
  <c r="AD21" i="499"/>
  <c r="Q21" i="499"/>
  <c r="S21" i="499" s="1"/>
  <c r="J21" i="499"/>
  <c r="H21" i="499"/>
  <c r="G21" i="499"/>
  <c r="A21" i="499"/>
  <c r="AH20" i="499"/>
  <c r="AG20" i="499"/>
  <c r="AD20" i="499"/>
  <c r="Q20" i="499"/>
  <c r="S20" i="499" s="1"/>
  <c r="A20" i="499"/>
  <c r="AH19" i="499"/>
  <c r="AG19" i="499"/>
  <c r="AD19" i="499"/>
  <c r="Q19" i="499"/>
  <c r="S19" i="499" s="1"/>
  <c r="J19" i="499"/>
  <c r="H19" i="499"/>
  <c r="G19" i="499"/>
  <c r="A19" i="499"/>
  <c r="AH18" i="499"/>
  <c r="AG18" i="499"/>
  <c r="AD18" i="499"/>
  <c r="Q18" i="499"/>
  <c r="S18" i="499" s="1"/>
  <c r="A18" i="499"/>
  <c r="AH17" i="499"/>
  <c r="AG17" i="499"/>
  <c r="AD17" i="499"/>
  <c r="Q17" i="499"/>
  <c r="S17" i="499" s="1"/>
  <c r="J17" i="499"/>
  <c r="H17" i="499"/>
  <c r="G17" i="499"/>
  <c r="A17" i="499"/>
  <c r="AH16" i="499"/>
  <c r="AG16" i="499"/>
  <c r="AD16" i="499"/>
  <c r="Q16" i="499"/>
  <c r="S16" i="499" s="1"/>
  <c r="A16" i="499"/>
  <c r="AH15" i="499"/>
  <c r="AG15" i="499"/>
  <c r="AD15" i="499"/>
  <c r="Q15" i="499"/>
  <c r="S15" i="499" s="1"/>
  <c r="J15" i="499"/>
  <c r="H15" i="499"/>
  <c r="G15" i="499"/>
  <c r="A15" i="499"/>
  <c r="AH14" i="499"/>
  <c r="AG14" i="499"/>
  <c r="AD14" i="499"/>
  <c r="Q14" i="499"/>
  <c r="S14" i="499" s="1"/>
  <c r="A14" i="499"/>
  <c r="AH13" i="499"/>
  <c r="AG13" i="499"/>
  <c r="AD13" i="499"/>
  <c r="Q13" i="499"/>
  <c r="S13" i="499" s="1"/>
  <c r="J13" i="499"/>
  <c r="H13" i="499"/>
  <c r="G13" i="499"/>
  <c r="A13" i="499"/>
  <c r="AH12" i="499"/>
  <c r="AG12" i="499"/>
  <c r="AD12" i="499"/>
  <c r="Q12" i="499"/>
  <c r="S12" i="499" s="1"/>
  <c r="A12" i="499"/>
  <c r="AH11" i="499"/>
  <c r="AG11" i="499"/>
  <c r="AD11" i="499"/>
  <c r="Q11" i="499"/>
  <c r="S11" i="499" s="1"/>
  <c r="J11" i="499"/>
  <c r="H11" i="499"/>
  <c r="G11" i="499"/>
  <c r="A11" i="499"/>
  <c r="AH10" i="499"/>
  <c r="AG10" i="499"/>
  <c r="AD10" i="499"/>
  <c r="A10" i="499"/>
  <c r="AH9" i="499"/>
  <c r="AG9" i="499"/>
  <c r="AD9" i="499"/>
  <c r="J9" i="499"/>
  <c r="H9" i="499"/>
  <c r="G9" i="499"/>
  <c r="A9" i="499"/>
  <c r="AH8" i="499"/>
  <c r="AG8" i="499"/>
  <c r="AD8" i="499"/>
  <c r="A8" i="499"/>
  <c r="AH7" i="499"/>
  <c r="AG7" i="499"/>
  <c r="AD7" i="499"/>
  <c r="J7" i="499"/>
  <c r="H7" i="499"/>
  <c r="G7" i="499"/>
  <c r="A7" i="499"/>
  <c r="AO6" i="499"/>
  <c r="AH6" i="499"/>
  <c r="AG6" i="499"/>
  <c r="AD6" i="499"/>
  <c r="Y6" i="499"/>
  <c r="X6" i="499"/>
  <c r="W6" i="499"/>
  <c r="V6" i="499"/>
  <c r="A6" i="499"/>
  <c r="AH5" i="499"/>
  <c r="AG5" i="499"/>
  <c r="AD5" i="499"/>
  <c r="J5" i="499"/>
  <c r="H5" i="499"/>
  <c r="G5" i="499"/>
  <c r="A5" i="499"/>
  <c r="AH4" i="499"/>
  <c r="AG4" i="499"/>
  <c r="AD4" i="499"/>
  <c r="A4" i="499"/>
  <c r="L2" i="499"/>
  <c r="AH45" i="498"/>
  <c r="AG45" i="498"/>
  <c r="AD45" i="498"/>
  <c r="J45" i="498"/>
  <c r="H45" i="498"/>
  <c r="G45" i="498"/>
  <c r="A45" i="498"/>
  <c r="AH44" i="498"/>
  <c r="AG44" i="498"/>
  <c r="AD44" i="498"/>
  <c r="A44" i="498"/>
  <c r="AH43" i="498"/>
  <c r="AG43" i="498"/>
  <c r="AD43" i="498"/>
  <c r="J43" i="498"/>
  <c r="H43" i="498"/>
  <c r="G43" i="498"/>
  <c r="A43" i="498"/>
  <c r="AH42" i="498"/>
  <c r="AG42" i="498"/>
  <c r="AD42" i="498"/>
  <c r="A42" i="498"/>
  <c r="AH41" i="498"/>
  <c r="AG41" i="498"/>
  <c r="AD41" i="498"/>
  <c r="J41" i="498"/>
  <c r="H41" i="498"/>
  <c r="G41" i="498"/>
  <c r="A41" i="498"/>
  <c r="AH40" i="498"/>
  <c r="AG40" i="498"/>
  <c r="AD40" i="498"/>
  <c r="A40" i="498"/>
  <c r="AH39" i="498"/>
  <c r="AG39" i="498"/>
  <c r="AD39" i="498"/>
  <c r="J39" i="498"/>
  <c r="H39" i="498"/>
  <c r="G39" i="498"/>
  <c r="A39" i="498"/>
  <c r="AH38" i="498"/>
  <c r="AG38" i="498"/>
  <c r="AD38" i="498"/>
  <c r="A38" i="498"/>
  <c r="AH37" i="498"/>
  <c r="AG37" i="498"/>
  <c r="AD37" i="498"/>
  <c r="J37" i="498"/>
  <c r="H37" i="498"/>
  <c r="G37" i="498"/>
  <c r="A37" i="498"/>
  <c r="AH36" i="498"/>
  <c r="AG36" i="498"/>
  <c r="AD36" i="498"/>
  <c r="A36" i="498"/>
  <c r="AH35" i="498"/>
  <c r="AG35" i="498"/>
  <c r="AD35" i="498"/>
  <c r="J35" i="498"/>
  <c r="H35" i="498"/>
  <c r="G35" i="498"/>
  <c r="A35" i="498"/>
  <c r="AH34" i="498"/>
  <c r="AG34" i="498"/>
  <c r="AD34" i="498"/>
  <c r="A34" i="498"/>
  <c r="AH33" i="498"/>
  <c r="AG33" i="498"/>
  <c r="AD33" i="498"/>
  <c r="J33" i="498"/>
  <c r="H33" i="498"/>
  <c r="G33" i="498"/>
  <c r="A33" i="498"/>
  <c r="AH32" i="498"/>
  <c r="AG32" i="498"/>
  <c r="AD32" i="498"/>
  <c r="B46" i="498"/>
  <c r="A32" i="498"/>
  <c r="AH31" i="498"/>
  <c r="AG31" i="498"/>
  <c r="AD31" i="498"/>
  <c r="J31" i="498"/>
  <c r="H31" i="498"/>
  <c r="G31" i="498"/>
  <c r="A31" i="498"/>
  <c r="AH30" i="498"/>
  <c r="AG30" i="498"/>
  <c r="AD30" i="498"/>
  <c r="Q30" i="498"/>
  <c r="S30" i="498" s="1"/>
  <c r="A30" i="498"/>
  <c r="AH29" i="498"/>
  <c r="AG29" i="498"/>
  <c r="AD29" i="498"/>
  <c r="Q29" i="498"/>
  <c r="S29" i="498" s="1"/>
  <c r="J29" i="498"/>
  <c r="H29" i="498"/>
  <c r="G29" i="498"/>
  <c r="A29" i="498"/>
  <c r="AH28" i="498"/>
  <c r="AG28" i="498"/>
  <c r="AD28" i="498"/>
  <c r="Q28" i="498"/>
  <c r="S28" i="498" s="1"/>
  <c r="A28" i="498"/>
  <c r="AH27" i="498"/>
  <c r="AG27" i="498"/>
  <c r="AD27" i="498"/>
  <c r="Q27" i="498"/>
  <c r="S27" i="498" s="1"/>
  <c r="J27" i="498"/>
  <c r="H27" i="498"/>
  <c r="G27" i="498"/>
  <c r="A27" i="498"/>
  <c r="AH26" i="498"/>
  <c r="AG26" i="498"/>
  <c r="AD26" i="498"/>
  <c r="Q26" i="498"/>
  <c r="S26" i="498" s="1"/>
  <c r="A26" i="498"/>
  <c r="AH25" i="498"/>
  <c r="AG25" i="498"/>
  <c r="AD25" i="498"/>
  <c r="Q25" i="498"/>
  <c r="S25" i="498" s="1"/>
  <c r="J25" i="498"/>
  <c r="H25" i="498"/>
  <c r="G25" i="498"/>
  <c r="A25" i="498"/>
  <c r="AH24" i="498"/>
  <c r="AG24" i="498"/>
  <c r="AD24" i="498"/>
  <c r="Q24" i="498"/>
  <c r="S24" i="498" s="1"/>
  <c r="A24" i="498"/>
  <c r="AH23" i="498"/>
  <c r="AG23" i="498"/>
  <c r="AD23" i="498"/>
  <c r="Q23" i="498"/>
  <c r="S23" i="498" s="1"/>
  <c r="A23" i="498"/>
  <c r="AH22" i="498"/>
  <c r="AG22" i="498"/>
  <c r="AD22" i="498"/>
  <c r="Q22" i="498"/>
  <c r="S22" i="498" s="1"/>
  <c r="A22" i="498"/>
  <c r="AH21" i="498"/>
  <c r="AG21" i="498"/>
  <c r="AD21" i="498"/>
  <c r="Q21" i="498"/>
  <c r="S21" i="498" s="1"/>
  <c r="A21" i="498"/>
  <c r="AH20" i="498"/>
  <c r="AG20" i="498"/>
  <c r="AD20" i="498"/>
  <c r="Q20" i="498"/>
  <c r="S20" i="498" s="1"/>
  <c r="A20" i="498"/>
  <c r="AH19" i="498"/>
  <c r="AG19" i="498"/>
  <c r="AD19" i="498"/>
  <c r="Q19" i="498"/>
  <c r="S19" i="498" s="1"/>
  <c r="A19" i="498"/>
  <c r="AH18" i="498"/>
  <c r="AG18" i="498"/>
  <c r="AD18" i="498"/>
  <c r="A18" i="498"/>
  <c r="AH17" i="498"/>
  <c r="AG17" i="498"/>
  <c r="AD17" i="498"/>
  <c r="A17" i="498"/>
  <c r="AH16" i="498"/>
  <c r="AG16" i="498"/>
  <c r="AD16" i="498"/>
  <c r="A16" i="498"/>
  <c r="AH15" i="498"/>
  <c r="AG15" i="498"/>
  <c r="AD15" i="498"/>
  <c r="A15" i="498"/>
  <c r="AH14" i="498"/>
  <c r="AG14" i="498"/>
  <c r="AD14" i="498"/>
  <c r="A14" i="498"/>
  <c r="AH13" i="498"/>
  <c r="AG13" i="498"/>
  <c r="AD13" i="498"/>
  <c r="A13" i="498"/>
  <c r="AH12" i="498"/>
  <c r="AG12" i="498"/>
  <c r="AD12" i="498"/>
  <c r="A12" i="498"/>
  <c r="AH11" i="498"/>
  <c r="AG11" i="498"/>
  <c r="AD11" i="498"/>
  <c r="A11" i="498"/>
  <c r="AH10" i="498"/>
  <c r="AG10" i="498"/>
  <c r="AD10" i="498"/>
  <c r="A10" i="498"/>
  <c r="AH9" i="498"/>
  <c r="AG9" i="498"/>
  <c r="AD9" i="498"/>
  <c r="J9" i="498"/>
  <c r="H9" i="498"/>
  <c r="G9" i="498"/>
  <c r="A9" i="498"/>
  <c r="AH8" i="498"/>
  <c r="AG8" i="498"/>
  <c r="AD8" i="498"/>
  <c r="A8" i="498"/>
  <c r="AH7" i="498"/>
  <c r="AG7" i="498"/>
  <c r="AD7" i="498"/>
  <c r="J7" i="498"/>
  <c r="H7" i="498"/>
  <c r="G7" i="498"/>
  <c r="A7" i="498"/>
  <c r="AO6" i="498"/>
  <c r="AH6" i="498"/>
  <c r="AG6" i="498"/>
  <c r="AD6" i="498"/>
  <c r="Y6" i="498"/>
  <c r="X6" i="498"/>
  <c r="W6" i="498"/>
  <c r="V6" i="498"/>
  <c r="A6" i="498"/>
  <c r="AH5" i="498"/>
  <c r="AG5" i="498"/>
  <c r="AD5" i="498"/>
  <c r="J5" i="498"/>
  <c r="H5" i="498"/>
  <c r="G5" i="498"/>
  <c r="A5" i="498"/>
  <c r="AH4" i="498"/>
  <c r="AG4" i="498"/>
  <c r="AD4" i="498"/>
  <c r="A4" i="498"/>
  <c r="L2" i="498"/>
  <c r="AH45" i="497"/>
  <c r="AG45" i="497"/>
  <c r="AD45" i="497"/>
  <c r="J45" i="497"/>
  <c r="H45" i="497"/>
  <c r="G45" i="497"/>
  <c r="A45" i="497"/>
  <c r="AH44" i="497"/>
  <c r="AG44" i="497"/>
  <c r="AD44" i="497"/>
  <c r="A44" i="497"/>
  <c r="AH43" i="497"/>
  <c r="AG43" i="497"/>
  <c r="AD43" i="497"/>
  <c r="J43" i="497"/>
  <c r="H43" i="497"/>
  <c r="G43" i="497"/>
  <c r="A43" i="497"/>
  <c r="AH42" i="497"/>
  <c r="AG42" i="497"/>
  <c r="AD42" i="497"/>
  <c r="A42" i="497"/>
  <c r="AH41" i="497"/>
  <c r="AG41" i="497"/>
  <c r="AD41" i="497"/>
  <c r="J41" i="497"/>
  <c r="H41" i="497"/>
  <c r="G41" i="497"/>
  <c r="A41" i="497"/>
  <c r="AH40" i="497"/>
  <c r="AG40" i="497"/>
  <c r="AD40" i="497"/>
  <c r="A40" i="497"/>
  <c r="AH39" i="497"/>
  <c r="AG39" i="497"/>
  <c r="AD39" i="497"/>
  <c r="J39" i="497"/>
  <c r="H39" i="497"/>
  <c r="G39" i="497"/>
  <c r="A39" i="497"/>
  <c r="AH38" i="497"/>
  <c r="AG38" i="497"/>
  <c r="AD38" i="497"/>
  <c r="A38" i="497"/>
  <c r="AH37" i="497"/>
  <c r="AG37" i="497"/>
  <c r="AD37" i="497"/>
  <c r="J37" i="497"/>
  <c r="H37" i="497"/>
  <c r="G37" i="497"/>
  <c r="A37" i="497"/>
  <c r="AH36" i="497"/>
  <c r="AG36" i="497"/>
  <c r="AD36" i="497"/>
  <c r="A36" i="497"/>
  <c r="AH35" i="497"/>
  <c r="AG35" i="497"/>
  <c r="AD35" i="497"/>
  <c r="J35" i="497"/>
  <c r="H35" i="497"/>
  <c r="G35" i="497"/>
  <c r="A35" i="497"/>
  <c r="AH34" i="497"/>
  <c r="AG34" i="497"/>
  <c r="AD34" i="497"/>
  <c r="A34" i="497"/>
  <c r="AH33" i="497"/>
  <c r="AG33" i="497"/>
  <c r="AD33" i="497"/>
  <c r="J33" i="497"/>
  <c r="H33" i="497"/>
  <c r="G33" i="497"/>
  <c r="A33" i="497"/>
  <c r="AH32" i="497"/>
  <c r="AG32" i="497"/>
  <c r="AD32" i="497"/>
  <c r="B46" i="497"/>
  <c r="A32" i="497"/>
  <c r="AH31" i="497"/>
  <c r="AG31" i="497"/>
  <c r="AD31" i="497"/>
  <c r="J31" i="497"/>
  <c r="H31" i="497"/>
  <c r="G31" i="497"/>
  <c r="A31" i="497"/>
  <c r="AH30" i="497"/>
  <c r="AG30" i="497"/>
  <c r="AD30" i="497"/>
  <c r="Q30" i="497"/>
  <c r="S30" i="497" s="1"/>
  <c r="A30" i="497"/>
  <c r="AH29" i="497"/>
  <c r="AG29" i="497"/>
  <c r="AD29" i="497"/>
  <c r="Q29" i="497"/>
  <c r="S29" i="497" s="1"/>
  <c r="J29" i="497"/>
  <c r="H29" i="497"/>
  <c r="G29" i="497"/>
  <c r="A29" i="497"/>
  <c r="AH28" i="497"/>
  <c r="AG28" i="497"/>
  <c r="AD28" i="497"/>
  <c r="Q28" i="497"/>
  <c r="S28" i="497" s="1"/>
  <c r="A28" i="497"/>
  <c r="AH27" i="497"/>
  <c r="AG27" i="497"/>
  <c r="AD27" i="497"/>
  <c r="Q27" i="497"/>
  <c r="S27" i="497" s="1"/>
  <c r="J27" i="497"/>
  <c r="H27" i="497"/>
  <c r="G27" i="497"/>
  <c r="A27" i="497"/>
  <c r="AH26" i="497"/>
  <c r="AG26" i="497"/>
  <c r="AD26" i="497"/>
  <c r="Q26" i="497"/>
  <c r="S26" i="497" s="1"/>
  <c r="A26" i="497"/>
  <c r="AH25" i="497"/>
  <c r="AG25" i="497"/>
  <c r="AD25" i="497"/>
  <c r="Q25" i="497"/>
  <c r="S25" i="497" s="1"/>
  <c r="J25" i="497"/>
  <c r="H25" i="497"/>
  <c r="G25" i="497"/>
  <c r="A25" i="497"/>
  <c r="AH24" i="497"/>
  <c r="AG24" i="497"/>
  <c r="AD24" i="497"/>
  <c r="Q24" i="497"/>
  <c r="S24" i="497" s="1"/>
  <c r="A24" i="497"/>
  <c r="AH23" i="497"/>
  <c r="AG23" i="497"/>
  <c r="AD23" i="497"/>
  <c r="Q23" i="497"/>
  <c r="S23" i="497" s="1"/>
  <c r="J23" i="497"/>
  <c r="H23" i="497"/>
  <c r="G23" i="497"/>
  <c r="A23" i="497"/>
  <c r="AH22" i="497"/>
  <c r="AG22" i="497"/>
  <c r="AD22" i="497"/>
  <c r="Q22" i="497"/>
  <c r="S22" i="497" s="1"/>
  <c r="A22" i="497"/>
  <c r="AH21" i="497"/>
  <c r="AG21" i="497"/>
  <c r="AD21" i="497"/>
  <c r="Q21" i="497"/>
  <c r="S21" i="497" s="1"/>
  <c r="J21" i="497"/>
  <c r="H21" i="497"/>
  <c r="G21" i="497"/>
  <c r="A21" i="497"/>
  <c r="AH20" i="497"/>
  <c r="AG20" i="497"/>
  <c r="AD20" i="497"/>
  <c r="Q20" i="497"/>
  <c r="S20" i="497" s="1"/>
  <c r="A20" i="497"/>
  <c r="AH19" i="497"/>
  <c r="AG19" i="497"/>
  <c r="AD19" i="497"/>
  <c r="Q19" i="497"/>
  <c r="S19" i="497" s="1"/>
  <c r="J19" i="497"/>
  <c r="H19" i="497"/>
  <c r="G19" i="497"/>
  <c r="A19" i="497"/>
  <c r="AH18" i="497"/>
  <c r="AG18" i="497"/>
  <c r="AD18" i="497"/>
  <c r="A18" i="497"/>
  <c r="AH17" i="497"/>
  <c r="AG17" i="497"/>
  <c r="AD17" i="497"/>
  <c r="J17" i="497"/>
  <c r="H17" i="497"/>
  <c r="G17" i="497"/>
  <c r="A17" i="497"/>
  <c r="AH16" i="497"/>
  <c r="AG16" i="497"/>
  <c r="AD16" i="497"/>
  <c r="A16" i="497"/>
  <c r="AH15" i="497"/>
  <c r="AG15" i="497"/>
  <c r="AD15" i="497"/>
  <c r="J15" i="497"/>
  <c r="H15" i="497"/>
  <c r="G15" i="497"/>
  <c r="A15" i="497"/>
  <c r="AH14" i="497"/>
  <c r="AG14" i="497"/>
  <c r="AD14" i="497"/>
  <c r="A14" i="497"/>
  <c r="AH13" i="497"/>
  <c r="AG13" i="497"/>
  <c r="AD13" i="497"/>
  <c r="J13" i="497"/>
  <c r="H13" i="497"/>
  <c r="G13" i="497"/>
  <c r="A13" i="497"/>
  <c r="AH12" i="497"/>
  <c r="AG12" i="497"/>
  <c r="AD12" i="497"/>
  <c r="A12" i="497"/>
  <c r="AH11" i="497"/>
  <c r="AG11" i="497"/>
  <c r="AD11" i="497"/>
  <c r="J11" i="497"/>
  <c r="H11" i="497"/>
  <c r="G11" i="497"/>
  <c r="A11" i="497"/>
  <c r="AH10" i="497"/>
  <c r="AG10" i="497"/>
  <c r="AD10" i="497"/>
  <c r="A10" i="497"/>
  <c r="AH9" i="497"/>
  <c r="AG9" i="497"/>
  <c r="AD9" i="497"/>
  <c r="J9" i="497"/>
  <c r="H9" i="497"/>
  <c r="G9" i="497"/>
  <c r="A9" i="497"/>
  <c r="AH8" i="497"/>
  <c r="AG8" i="497"/>
  <c r="AD8" i="497"/>
  <c r="A8" i="497"/>
  <c r="AH7" i="497"/>
  <c r="AG7" i="497"/>
  <c r="AD7" i="497"/>
  <c r="J7" i="497"/>
  <c r="H7" i="497"/>
  <c r="G7" i="497"/>
  <c r="A7" i="497"/>
  <c r="AO6" i="497"/>
  <c r="AH6" i="497"/>
  <c r="AG6" i="497"/>
  <c r="AD6" i="497"/>
  <c r="Y6" i="497"/>
  <c r="X6" i="497"/>
  <c r="W6" i="497"/>
  <c r="V6" i="497"/>
  <c r="A6" i="497"/>
  <c r="AH5" i="497"/>
  <c r="AG5" i="497"/>
  <c r="AD5" i="497"/>
  <c r="J5" i="497"/>
  <c r="H5" i="497"/>
  <c r="G5" i="497"/>
  <c r="A5" i="497"/>
  <c r="AH4" i="497"/>
  <c r="AG4" i="497"/>
  <c r="AD4" i="497"/>
  <c r="A4" i="497"/>
  <c r="L2" i="497"/>
  <c r="AH45" i="496"/>
  <c r="AG45" i="496"/>
  <c r="AD45" i="496"/>
  <c r="J45" i="496"/>
  <c r="H45" i="496"/>
  <c r="G45" i="496"/>
  <c r="A45" i="496"/>
  <c r="AH44" i="496"/>
  <c r="AG44" i="496"/>
  <c r="AD44" i="496"/>
  <c r="A44" i="496"/>
  <c r="AH43" i="496"/>
  <c r="AG43" i="496"/>
  <c r="AD43" i="496"/>
  <c r="J43" i="496"/>
  <c r="H43" i="496"/>
  <c r="G43" i="496"/>
  <c r="A43" i="496"/>
  <c r="AH42" i="496"/>
  <c r="AG42" i="496"/>
  <c r="AD42" i="496"/>
  <c r="A42" i="496"/>
  <c r="AH41" i="496"/>
  <c r="AG41" i="496"/>
  <c r="AD41" i="496"/>
  <c r="J41" i="496"/>
  <c r="H41" i="496"/>
  <c r="G41" i="496"/>
  <c r="A41" i="496"/>
  <c r="AH40" i="496"/>
  <c r="AG40" i="496"/>
  <c r="AD40" i="496"/>
  <c r="A40" i="496"/>
  <c r="AH39" i="496"/>
  <c r="AG39" i="496"/>
  <c r="AD39" i="496"/>
  <c r="J39" i="496"/>
  <c r="H39" i="496"/>
  <c r="G39" i="496"/>
  <c r="A39" i="496"/>
  <c r="AH38" i="496"/>
  <c r="AG38" i="496"/>
  <c r="AD38" i="496"/>
  <c r="A38" i="496"/>
  <c r="AH37" i="496"/>
  <c r="AG37" i="496"/>
  <c r="AD37" i="496"/>
  <c r="J37" i="496"/>
  <c r="H37" i="496"/>
  <c r="G37" i="496"/>
  <c r="A37" i="496"/>
  <c r="AH36" i="496"/>
  <c r="AG36" i="496"/>
  <c r="AD36" i="496"/>
  <c r="A36" i="496"/>
  <c r="AH35" i="496"/>
  <c r="AG35" i="496"/>
  <c r="AD35" i="496"/>
  <c r="J35" i="496"/>
  <c r="H35" i="496"/>
  <c r="G35" i="496"/>
  <c r="A35" i="496"/>
  <c r="AH34" i="496"/>
  <c r="AG34" i="496"/>
  <c r="AD34" i="496"/>
  <c r="A34" i="496"/>
  <c r="AH33" i="496"/>
  <c r="AG33" i="496"/>
  <c r="AD33" i="496"/>
  <c r="J33" i="496"/>
  <c r="H33" i="496"/>
  <c r="G33" i="496"/>
  <c r="A33" i="496"/>
  <c r="AH32" i="496"/>
  <c r="AG32" i="496"/>
  <c r="AD32" i="496"/>
  <c r="B46" i="496"/>
  <c r="A32" i="496"/>
  <c r="AH31" i="496"/>
  <c r="AG31" i="496"/>
  <c r="AD31" i="496"/>
  <c r="J31" i="496"/>
  <c r="H31" i="496"/>
  <c r="G31" i="496"/>
  <c r="A31" i="496"/>
  <c r="AH30" i="496"/>
  <c r="AG30" i="496"/>
  <c r="AD30" i="496"/>
  <c r="Q30" i="496"/>
  <c r="S30" i="496" s="1"/>
  <c r="A30" i="496"/>
  <c r="AH29" i="496"/>
  <c r="AG29" i="496"/>
  <c r="AD29" i="496"/>
  <c r="Q29" i="496"/>
  <c r="S29" i="496" s="1"/>
  <c r="J29" i="496"/>
  <c r="H29" i="496"/>
  <c r="G29" i="496"/>
  <c r="A29" i="496"/>
  <c r="AH28" i="496"/>
  <c r="AG28" i="496"/>
  <c r="AD28" i="496"/>
  <c r="Q28" i="496"/>
  <c r="S28" i="496" s="1"/>
  <c r="A28" i="496"/>
  <c r="AH27" i="496"/>
  <c r="AG27" i="496"/>
  <c r="AD27" i="496"/>
  <c r="Q27" i="496"/>
  <c r="S27" i="496" s="1"/>
  <c r="J27" i="496"/>
  <c r="H27" i="496"/>
  <c r="G27" i="496"/>
  <c r="A27" i="496"/>
  <c r="AH26" i="496"/>
  <c r="AG26" i="496"/>
  <c r="AD26" i="496"/>
  <c r="Q26" i="496"/>
  <c r="S26" i="496" s="1"/>
  <c r="A26" i="496"/>
  <c r="AH25" i="496"/>
  <c r="AG25" i="496"/>
  <c r="AD25" i="496"/>
  <c r="Q25" i="496"/>
  <c r="S25" i="496" s="1"/>
  <c r="J25" i="496"/>
  <c r="H25" i="496"/>
  <c r="G25" i="496"/>
  <c r="A25" i="496"/>
  <c r="AH24" i="496"/>
  <c r="AG24" i="496"/>
  <c r="AD24" i="496"/>
  <c r="Q24" i="496"/>
  <c r="S24" i="496" s="1"/>
  <c r="A24" i="496"/>
  <c r="AH23" i="496"/>
  <c r="AG23" i="496"/>
  <c r="AD23" i="496"/>
  <c r="Q23" i="496"/>
  <c r="S23" i="496" s="1"/>
  <c r="J23" i="496"/>
  <c r="H23" i="496"/>
  <c r="G23" i="496"/>
  <c r="A23" i="496"/>
  <c r="AH22" i="496"/>
  <c r="AG22" i="496"/>
  <c r="AD22" i="496"/>
  <c r="Q22" i="496"/>
  <c r="S22" i="496" s="1"/>
  <c r="A22" i="496"/>
  <c r="AH21" i="496"/>
  <c r="AG21" i="496"/>
  <c r="AD21" i="496"/>
  <c r="Q21" i="496"/>
  <c r="S21" i="496" s="1"/>
  <c r="J21" i="496"/>
  <c r="H21" i="496"/>
  <c r="G21" i="496"/>
  <c r="A21" i="496"/>
  <c r="AH20" i="496"/>
  <c r="AG20" i="496"/>
  <c r="AD20" i="496"/>
  <c r="Q20" i="496"/>
  <c r="S20" i="496" s="1"/>
  <c r="A20" i="496"/>
  <c r="AH19" i="496"/>
  <c r="AG19" i="496"/>
  <c r="AD19" i="496"/>
  <c r="Q19" i="496"/>
  <c r="S19" i="496" s="1"/>
  <c r="J19" i="496"/>
  <c r="H19" i="496"/>
  <c r="G19" i="496"/>
  <c r="A19" i="496"/>
  <c r="AH18" i="496"/>
  <c r="AG18" i="496"/>
  <c r="AD18" i="496"/>
  <c r="A18" i="496"/>
  <c r="AH17" i="496"/>
  <c r="AG17" i="496"/>
  <c r="AD17" i="496"/>
  <c r="J17" i="496"/>
  <c r="H17" i="496"/>
  <c r="A17" i="496"/>
  <c r="AH16" i="496"/>
  <c r="AG16" i="496"/>
  <c r="AD16" i="496"/>
  <c r="A16" i="496"/>
  <c r="AH15" i="496"/>
  <c r="AG15" i="496"/>
  <c r="AD15" i="496"/>
  <c r="J15" i="496"/>
  <c r="H15" i="496"/>
  <c r="G15" i="496"/>
  <c r="A15" i="496"/>
  <c r="AH14" i="496"/>
  <c r="AG14" i="496"/>
  <c r="AD14" i="496"/>
  <c r="A14" i="496"/>
  <c r="AH13" i="496"/>
  <c r="AG13" i="496"/>
  <c r="AD13" i="496"/>
  <c r="J13" i="496"/>
  <c r="H13" i="496"/>
  <c r="G13" i="496"/>
  <c r="A13" i="496"/>
  <c r="AH12" i="496"/>
  <c r="AG12" i="496"/>
  <c r="AD12" i="496"/>
  <c r="A12" i="496"/>
  <c r="AH11" i="496"/>
  <c r="AG11" i="496"/>
  <c r="AD11" i="496"/>
  <c r="J11" i="496"/>
  <c r="H11" i="496"/>
  <c r="G11" i="496"/>
  <c r="A11" i="496"/>
  <c r="AH10" i="496"/>
  <c r="AG10" i="496"/>
  <c r="AD10" i="496"/>
  <c r="A10" i="496"/>
  <c r="AH9" i="496"/>
  <c r="AG9" i="496"/>
  <c r="AD9" i="496"/>
  <c r="J9" i="496"/>
  <c r="H9" i="496"/>
  <c r="G9" i="496"/>
  <c r="A9" i="496"/>
  <c r="AH8" i="496"/>
  <c r="AG8" i="496"/>
  <c r="AD8" i="496"/>
  <c r="A8" i="496"/>
  <c r="AH7" i="496"/>
  <c r="AG7" i="496"/>
  <c r="AD7" i="496"/>
  <c r="J7" i="496"/>
  <c r="H7" i="496"/>
  <c r="G7" i="496"/>
  <c r="A7" i="496"/>
  <c r="AO6" i="496"/>
  <c r="AH6" i="496"/>
  <c r="AG6" i="496"/>
  <c r="AD6" i="496"/>
  <c r="Y6" i="496"/>
  <c r="X6" i="496"/>
  <c r="W6" i="496"/>
  <c r="I4" i="496" s="1"/>
  <c r="V6" i="496"/>
  <c r="A6" i="496"/>
  <c r="AH5" i="496"/>
  <c r="AG5" i="496"/>
  <c r="AD5" i="496"/>
  <c r="A5" i="496"/>
  <c r="AH4" i="496"/>
  <c r="AG4" i="496"/>
  <c r="AD4" i="496"/>
  <c r="A4" i="496"/>
  <c r="L2" i="496"/>
  <c r="AH45" i="495"/>
  <c r="AG45" i="495"/>
  <c r="AD45" i="495"/>
  <c r="J45" i="495"/>
  <c r="H45" i="495"/>
  <c r="G45" i="495"/>
  <c r="A45" i="495"/>
  <c r="AH44" i="495"/>
  <c r="AG44" i="495"/>
  <c r="AD44" i="495"/>
  <c r="A44" i="495"/>
  <c r="AH43" i="495"/>
  <c r="AG43" i="495"/>
  <c r="AD43" i="495"/>
  <c r="J43" i="495"/>
  <c r="H43" i="495"/>
  <c r="G43" i="495"/>
  <c r="A43" i="495"/>
  <c r="AH42" i="495"/>
  <c r="AG42" i="495"/>
  <c r="AD42" i="495"/>
  <c r="A42" i="495"/>
  <c r="AH41" i="495"/>
  <c r="AG41" i="495"/>
  <c r="AD41" i="495"/>
  <c r="J41" i="495"/>
  <c r="H41" i="495"/>
  <c r="G41" i="495"/>
  <c r="A41" i="495"/>
  <c r="AH40" i="495"/>
  <c r="AG40" i="495"/>
  <c r="AD40" i="495"/>
  <c r="A40" i="495"/>
  <c r="AH39" i="495"/>
  <c r="AG39" i="495"/>
  <c r="AD39" i="495"/>
  <c r="J39" i="495"/>
  <c r="H39" i="495"/>
  <c r="G39" i="495"/>
  <c r="A39" i="495"/>
  <c r="AH38" i="495"/>
  <c r="AG38" i="495"/>
  <c r="AD38" i="495"/>
  <c r="A38" i="495"/>
  <c r="AH37" i="495"/>
  <c r="AG37" i="495"/>
  <c r="AD37" i="495"/>
  <c r="J37" i="495"/>
  <c r="H37" i="495"/>
  <c r="G37" i="495"/>
  <c r="A37" i="495"/>
  <c r="AH36" i="495"/>
  <c r="AG36" i="495"/>
  <c r="AD36" i="495"/>
  <c r="A36" i="495"/>
  <c r="AH35" i="495"/>
  <c r="AG35" i="495"/>
  <c r="AD35" i="495"/>
  <c r="J35" i="495"/>
  <c r="H35" i="495"/>
  <c r="G35" i="495"/>
  <c r="A35" i="495"/>
  <c r="AH34" i="495"/>
  <c r="AG34" i="495"/>
  <c r="AD34" i="495"/>
  <c r="A34" i="495"/>
  <c r="AH33" i="495"/>
  <c r="AG33" i="495"/>
  <c r="AD33" i="495"/>
  <c r="J33" i="495"/>
  <c r="H33" i="495"/>
  <c r="G33" i="495"/>
  <c r="A33" i="495"/>
  <c r="AH32" i="495"/>
  <c r="AG32" i="495"/>
  <c r="AD32" i="495"/>
  <c r="B46" i="495"/>
  <c r="A32" i="495"/>
  <c r="AH31" i="495"/>
  <c r="AG31" i="495"/>
  <c r="AD31" i="495"/>
  <c r="J31" i="495"/>
  <c r="H31" i="495"/>
  <c r="G31" i="495"/>
  <c r="A31" i="495"/>
  <c r="AH30" i="495"/>
  <c r="AG30" i="495"/>
  <c r="AD30" i="495"/>
  <c r="Q30" i="495"/>
  <c r="S30" i="495" s="1"/>
  <c r="A30" i="495"/>
  <c r="AH29" i="495"/>
  <c r="AG29" i="495"/>
  <c r="AD29" i="495"/>
  <c r="Q29" i="495"/>
  <c r="S29" i="495" s="1"/>
  <c r="J29" i="495"/>
  <c r="H29" i="495"/>
  <c r="G29" i="495"/>
  <c r="A29" i="495"/>
  <c r="AH28" i="495"/>
  <c r="AG28" i="495"/>
  <c r="AD28" i="495"/>
  <c r="Q28" i="495"/>
  <c r="S28" i="495" s="1"/>
  <c r="A28" i="495"/>
  <c r="AH27" i="495"/>
  <c r="AG27" i="495"/>
  <c r="AD27" i="495"/>
  <c r="Q27" i="495"/>
  <c r="S27" i="495" s="1"/>
  <c r="J27" i="495"/>
  <c r="H27" i="495"/>
  <c r="G27" i="495"/>
  <c r="A27" i="495"/>
  <c r="AH26" i="495"/>
  <c r="AG26" i="495"/>
  <c r="AD26" i="495"/>
  <c r="Q26" i="495"/>
  <c r="S26" i="495" s="1"/>
  <c r="A26" i="495"/>
  <c r="AH25" i="495"/>
  <c r="AG25" i="495"/>
  <c r="AD25" i="495"/>
  <c r="Q25" i="495"/>
  <c r="S25" i="495" s="1"/>
  <c r="J25" i="495"/>
  <c r="H25" i="495"/>
  <c r="G25" i="495"/>
  <c r="A25" i="495"/>
  <c r="AH24" i="495"/>
  <c r="AG24" i="495"/>
  <c r="AD24" i="495"/>
  <c r="Q24" i="495"/>
  <c r="S24" i="495" s="1"/>
  <c r="A24" i="495"/>
  <c r="AH23" i="495"/>
  <c r="AG23" i="495"/>
  <c r="AD23" i="495"/>
  <c r="Q23" i="495"/>
  <c r="S23" i="495" s="1"/>
  <c r="J23" i="495"/>
  <c r="H23" i="495"/>
  <c r="G23" i="495"/>
  <c r="A23" i="495"/>
  <c r="AH22" i="495"/>
  <c r="AG22" i="495"/>
  <c r="AD22" i="495"/>
  <c r="Q22" i="495"/>
  <c r="S22" i="495" s="1"/>
  <c r="A22" i="495"/>
  <c r="AH21" i="495"/>
  <c r="AG21" i="495"/>
  <c r="AD21" i="495"/>
  <c r="Q21" i="495"/>
  <c r="S21" i="495" s="1"/>
  <c r="J21" i="495"/>
  <c r="H21" i="495"/>
  <c r="G21" i="495"/>
  <c r="A21" i="495"/>
  <c r="AH20" i="495"/>
  <c r="AG20" i="495"/>
  <c r="AD20" i="495"/>
  <c r="Q20" i="495"/>
  <c r="S20" i="495" s="1"/>
  <c r="A20" i="495"/>
  <c r="AH19" i="495"/>
  <c r="AG19" i="495"/>
  <c r="AD19" i="495"/>
  <c r="J19" i="495"/>
  <c r="H19" i="495"/>
  <c r="G19" i="495"/>
  <c r="A19" i="495"/>
  <c r="AH18" i="495"/>
  <c r="AG18" i="495"/>
  <c r="AD18" i="495"/>
  <c r="A18" i="495"/>
  <c r="AH17" i="495"/>
  <c r="AG17" i="495"/>
  <c r="AD17" i="495"/>
  <c r="J17" i="495"/>
  <c r="H17" i="495"/>
  <c r="A17" i="495"/>
  <c r="AH16" i="495"/>
  <c r="AG16" i="495"/>
  <c r="AD16" i="495"/>
  <c r="A16" i="495"/>
  <c r="AH15" i="495"/>
  <c r="AG15" i="495"/>
  <c r="AD15" i="495"/>
  <c r="J15" i="495"/>
  <c r="H15" i="495"/>
  <c r="G15" i="495"/>
  <c r="A15" i="495"/>
  <c r="AH14" i="495"/>
  <c r="AG14" i="495"/>
  <c r="AD14" i="495"/>
  <c r="A14" i="495"/>
  <c r="AH13" i="495"/>
  <c r="AG13" i="495"/>
  <c r="AD13" i="495"/>
  <c r="J13" i="495"/>
  <c r="H13" i="495"/>
  <c r="G13" i="495"/>
  <c r="A13" i="495"/>
  <c r="AH12" i="495"/>
  <c r="AG12" i="495"/>
  <c r="AD12" i="495"/>
  <c r="A12" i="495"/>
  <c r="AH11" i="495"/>
  <c r="AG11" i="495"/>
  <c r="AD11" i="495"/>
  <c r="J11" i="495"/>
  <c r="H11" i="495"/>
  <c r="G11" i="495"/>
  <c r="A11" i="495"/>
  <c r="AH10" i="495"/>
  <c r="AG10" i="495"/>
  <c r="AD10" i="495"/>
  <c r="A10" i="495"/>
  <c r="AH9" i="495"/>
  <c r="AG9" i="495"/>
  <c r="AD9" i="495"/>
  <c r="J9" i="495"/>
  <c r="H9" i="495"/>
  <c r="G9" i="495"/>
  <c r="A9" i="495"/>
  <c r="AH8" i="495"/>
  <c r="AG8" i="495"/>
  <c r="AD8" i="495"/>
  <c r="A8" i="495"/>
  <c r="AH7" i="495"/>
  <c r="AG7" i="495"/>
  <c r="AD7" i="495"/>
  <c r="J7" i="495"/>
  <c r="H7" i="495"/>
  <c r="G7" i="495"/>
  <c r="A7" i="495"/>
  <c r="AO6" i="495"/>
  <c r="AH6" i="495"/>
  <c r="AG6" i="495"/>
  <c r="AD6" i="495"/>
  <c r="Y6" i="495"/>
  <c r="X6" i="495"/>
  <c r="W6" i="495"/>
  <c r="V6" i="495"/>
  <c r="A6" i="495"/>
  <c r="AH5" i="495"/>
  <c r="AG5" i="495"/>
  <c r="AD5" i="495"/>
  <c r="J5" i="495"/>
  <c r="H5" i="495"/>
  <c r="G5" i="495"/>
  <c r="A5" i="495"/>
  <c r="AH4" i="495"/>
  <c r="AG4" i="495"/>
  <c r="AD4" i="495"/>
  <c r="A4" i="495"/>
  <c r="L2" i="495"/>
  <c r="AH45" i="494"/>
  <c r="AG45" i="494"/>
  <c r="AD45" i="494"/>
  <c r="J45" i="494"/>
  <c r="H45" i="494"/>
  <c r="G45" i="494"/>
  <c r="A45" i="494"/>
  <c r="AH44" i="494"/>
  <c r="AG44" i="494"/>
  <c r="AD44" i="494"/>
  <c r="A44" i="494"/>
  <c r="AH43" i="494"/>
  <c r="AG43" i="494"/>
  <c r="AD43" i="494"/>
  <c r="J43" i="494"/>
  <c r="H43" i="494"/>
  <c r="G43" i="494"/>
  <c r="A43" i="494"/>
  <c r="AH42" i="494"/>
  <c r="AG42" i="494"/>
  <c r="AD42" i="494"/>
  <c r="A42" i="494"/>
  <c r="AH41" i="494"/>
  <c r="AG41" i="494"/>
  <c r="AD41" i="494"/>
  <c r="J41" i="494"/>
  <c r="H41" i="494"/>
  <c r="G41" i="494"/>
  <c r="A41" i="494"/>
  <c r="AH40" i="494"/>
  <c r="AG40" i="494"/>
  <c r="AD40" i="494"/>
  <c r="A40" i="494"/>
  <c r="AH39" i="494"/>
  <c r="AG39" i="494"/>
  <c r="AD39" i="494"/>
  <c r="J39" i="494"/>
  <c r="H39" i="494"/>
  <c r="G39" i="494"/>
  <c r="A39" i="494"/>
  <c r="AH38" i="494"/>
  <c r="AG38" i="494"/>
  <c r="AD38" i="494"/>
  <c r="A38" i="494"/>
  <c r="AH37" i="494"/>
  <c r="AG37" i="494"/>
  <c r="AD37" i="494"/>
  <c r="J37" i="494"/>
  <c r="H37" i="494"/>
  <c r="G37" i="494"/>
  <c r="A37" i="494"/>
  <c r="AH36" i="494"/>
  <c r="AG36" i="494"/>
  <c r="AD36" i="494"/>
  <c r="A36" i="494"/>
  <c r="AH35" i="494"/>
  <c r="AG35" i="494"/>
  <c r="AD35" i="494"/>
  <c r="J35" i="494"/>
  <c r="H35" i="494"/>
  <c r="G35" i="494"/>
  <c r="A35" i="494"/>
  <c r="AH34" i="494"/>
  <c r="AG34" i="494"/>
  <c r="AD34" i="494"/>
  <c r="A34" i="494"/>
  <c r="AH33" i="494"/>
  <c r="AG33" i="494"/>
  <c r="AD33" i="494"/>
  <c r="J33" i="494"/>
  <c r="H33" i="494"/>
  <c r="G33" i="494"/>
  <c r="A33" i="494"/>
  <c r="AH32" i="494"/>
  <c r="AG32" i="494"/>
  <c r="AD32" i="494"/>
  <c r="B46" i="494"/>
  <c r="A32" i="494"/>
  <c r="AH31" i="494"/>
  <c r="AG31" i="494"/>
  <c r="AD31" i="494"/>
  <c r="J31" i="494"/>
  <c r="H31" i="494"/>
  <c r="G31" i="494"/>
  <c r="A31" i="494"/>
  <c r="AH30" i="494"/>
  <c r="AG30" i="494"/>
  <c r="AD30" i="494"/>
  <c r="Q30" i="494"/>
  <c r="S30" i="494" s="1"/>
  <c r="A30" i="494"/>
  <c r="AH29" i="494"/>
  <c r="AG29" i="494"/>
  <c r="AD29" i="494"/>
  <c r="Q29" i="494"/>
  <c r="S29" i="494" s="1"/>
  <c r="J29" i="494"/>
  <c r="H29" i="494"/>
  <c r="G29" i="494"/>
  <c r="A29" i="494"/>
  <c r="AH28" i="494"/>
  <c r="AG28" i="494"/>
  <c r="AD28" i="494"/>
  <c r="Q28" i="494"/>
  <c r="S28" i="494" s="1"/>
  <c r="A28" i="494"/>
  <c r="AH27" i="494"/>
  <c r="AG27" i="494"/>
  <c r="AD27" i="494"/>
  <c r="Q27" i="494"/>
  <c r="S27" i="494" s="1"/>
  <c r="J27" i="494"/>
  <c r="H27" i="494"/>
  <c r="G27" i="494"/>
  <c r="A27" i="494"/>
  <c r="AH26" i="494"/>
  <c r="AG26" i="494"/>
  <c r="AD26" i="494"/>
  <c r="Q26" i="494"/>
  <c r="S26" i="494" s="1"/>
  <c r="A26" i="494"/>
  <c r="AH25" i="494"/>
  <c r="AG25" i="494"/>
  <c r="AD25" i="494"/>
  <c r="Q25" i="494"/>
  <c r="S25" i="494" s="1"/>
  <c r="J25" i="494"/>
  <c r="H25" i="494"/>
  <c r="G25" i="494"/>
  <c r="A25" i="494"/>
  <c r="AH24" i="494"/>
  <c r="AG24" i="494"/>
  <c r="AD24" i="494"/>
  <c r="Q24" i="494"/>
  <c r="S24" i="494" s="1"/>
  <c r="A24" i="494"/>
  <c r="AH23" i="494"/>
  <c r="AG23" i="494"/>
  <c r="AD23" i="494"/>
  <c r="Q23" i="494"/>
  <c r="S23" i="494" s="1"/>
  <c r="J23" i="494"/>
  <c r="H23" i="494"/>
  <c r="G23" i="494"/>
  <c r="A23" i="494"/>
  <c r="AH22" i="494"/>
  <c r="AG22" i="494"/>
  <c r="AD22" i="494"/>
  <c r="Q22" i="494"/>
  <c r="S22" i="494" s="1"/>
  <c r="A22" i="494"/>
  <c r="AH21" i="494"/>
  <c r="AG21" i="494"/>
  <c r="AD21" i="494"/>
  <c r="Q21" i="494"/>
  <c r="S21" i="494" s="1"/>
  <c r="J21" i="494"/>
  <c r="H21" i="494"/>
  <c r="G21" i="494"/>
  <c r="A21" i="494"/>
  <c r="AH20" i="494"/>
  <c r="AG20" i="494"/>
  <c r="AD20" i="494"/>
  <c r="A20" i="494"/>
  <c r="AH19" i="494"/>
  <c r="AG19" i="494"/>
  <c r="AD19" i="494"/>
  <c r="A19" i="494"/>
  <c r="AH18" i="494"/>
  <c r="AG18" i="494"/>
  <c r="AD18" i="494"/>
  <c r="A18" i="494"/>
  <c r="AH17" i="494"/>
  <c r="AG17" i="494"/>
  <c r="AD17" i="494"/>
  <c r="A17" i="494"/>
  <c r="AH16" i="494"/>
  <c r="AG16" i="494"/>
  <c r="AD16" i="494"/>
  <c r="A16" i="494"/>
  <c r="AH15" i="494"/>
  <c r="AG15" i="494"/>
  <c r="AD15" i="494"/>
  <c r="A15" i="494"/>
  <c r="AH14" i="494"/>
  <c r="AG14" i="494"/>
  <c r="AD14" i="494"/>
  <c r="A14" i="494"/>
  <c r="AH13" i="494"/>
  <c r="AG13" i="494"/>
  <c r="AD13" i="494"/>
  <c r="A13" i="494"/>
  <c r="AH12" i="494"/>
  <c r="AG12" i="494"/>
  <c r="AD12" i="494"/>
  <c r="A12" i="494"/>
  <c r="AH11" i="494"/>
  <c r="AG11" i="494"/>
  <c r="AD11" i="494"/>
  <c r="A11" i="494"/>
  <c r="AH10" i="494"/>
  <c r="AG10" i="494"/>
  <c r="AD10" i="494"/>
  <c r="A10" i="494"/>
  <c r="AH9" i="494"/>
  <c r="AG9" i="494"/>
  <c r="AD9" i="494"/>
  <c r="A9" i="494"/>
  <c r="AH8" i="494"/>
  <c r="AG8" i="494"/>
  <c r="AD8" i="494"/>
  <c r="A8" i="494"/>
  <c r="AH7" i="494"/>
  <c r="AG7" i="494"/>
  <c r="AD7" i="494"/>
  <c r="A7" i="494"/>
  <c r="AO6" i="494"/>
  <c r="AH6" i="494"/>
  <c r="AG6" i="494"/>
  <c r="AD6" i="494"/>
  <c r="Y6" i="494"/>
  <c r="X6" i="494"/>
  <c r="W6" i="494"/>
  <c r="V6" i="494"/>
  <c r="A6" i="494"/>
  <c r="AH5" i="494"/>
  <c r="AG5" i="494"/>
  <c r="AD5" i="494"/>
  <c r="A5" i="494"/>
  <c r="AH4" i="494"/>
  <c r="AG4" i="494"/>
  <c r="AD4" i="494"/>
  <c r="A4" i="494"/>
  <c r="L2" i="494"/>
  <c r="I7" i="504" l="1"/>
  <c r="I6" i="504"/>
  <c r="I16" i="504"/>
  <c r="I15" i="504"/>
  <c r="I9" i="504"/>
  <c r="I8" i="504"/>
  <c r="I5" i="503"/>
  <c r="I4" i="503"/>
  <c r="AK9" i="498"/>
  <c r="I6" i="503"/>
  <c r="I7" i="503"/>
  <c r="I9" i="503"/>
  <c r="I8" i="503"/>
  <c r="I13" i="502"/>
  <c r="I12" i="502"/>
  <c r="I5" i="502"/>
  <c r="I4" i="502"/>
  <c r="I8" i="502"/>
  <c r="I9" i="502"/>
  <c r="AK44" i="504"/>
  <c r="I11" i="501"/>
  <c r="I10" i="501"/>
  <c r="I4" i="501"/>
  <c r="I5" i="501"/>
  <c r="I7" i="501"/>
  <c r="I6" i="501"/>
  <c r="I4" i="498"/>
  <c r="I5" i="498"/>
  <c r="I7" i="498"/>
  <c r="I6" i="498"/>
  <c r="AK40" i="497"/>
  <c r="AK25" i="498"/>
  <c r="AM5" i="498"/>
  <c r="AI5" i="498" s="1"/>
  <c r="AM5" i="500"/>
  <c r="AI5" i="500" s="1"/>
  <c r="AK42" i="494"/>
  <c r="AK12" i="504"/>
  <c r="AK28" i="504"/>
  <c r="AK22" i="495"/>
  <c r="AM20" i="496"/>
  <c r="AK43" i="499"/>
  <c r="AK14" i="502"/>
  <c r="AK15" i="502"/>
  <c r="AK19" i="498"/>
  <c r="AM36" i="498"/>
  <c r="AI36" i="498" s="1"/>
  <c r="AK5" i="499"/>
  <c r="AK39" i="503"/>
  <c r="AK26" i="504"/>
  <c r="AK27" i="504"/>
  <c r="I10" i="497"/>
  <c r="I11" i="497"/>
  <c r="I5" i="497"/>
  <c r="I4" i="497"/>
  <c r="AK43" i="497"/>
  <c r="AK7" i="498"/>
  <c r="AK28" i="498"/>
  <c r="AM16" i="502"/>
  <c r="AI16" i="502" s="1"/>
  <c r="I7" i="497"/>
  <c r="I6" i="497"/>
  <c r="AM23" i="497"/>
  <c r="AK37" i="500"/>
  <c r="AK42" i="501"/>
  <c r="AM11" i="502"/>
  <c r="AI11" i="502" s="1"/>
  <c r="AK43" i="500"/>
  <c r="AM20" i="494"/>
  <c r="AI20" i="494" s="1"/>
  <c r="AK20" i="495"/>
  <c r="AM31" i="495"/>
  <c r="AM34" i="495"/>
  <c r="AK44" i="495"/>
  <c r="AK26" i="497"/>
  <c r="AK6" i="500"/>
  <c r="AK42" i="500"/>
  <c r="AK16" i="501"/>
  <c r="AK17" i="501"/>
  <c r="AK21" i="502"/>
  <c r="AK37" i="503"/>
  <c r="AK5" i="504"/>
  <c r="AM4" i="500"/>
  <c r="AK6" i="497"/>
  <c r="AM11" i="497"/>
  <c r="AI11" i="497" s="1"/>
  <c r="AK11" i="497"/>
  <c r="AK17" i="494"/>
  <c r="I11" i="496"/>
  <c r="I10" i="496"/>
  <c r="AM15" i="499"/>
  <c r="AI15" i="499" s="1"/>
  <c r="AM8" i="500"/>
  <c r="AI8" i="500" s="1"/>
  <c r="AM9" i="500"/>
  <c r="AI9" i="500" s="1"/>
  <c r="AK15" i="500"/>
  <c r="AK30" i="500"/>
  <c r="AM12" i="501"/>
  <c r="AI12" i="501" s="1"/>
  <c r="AK18" i="501"/>
  <c r="AK39" i="502"/>
  <c r="AK44" i="503"/>
  <c r="AM26" i="494"/>
  <c r="AK40" i="494"/>
  <c r="AK37" i="494"/>
  <c r="AK7" i="495"/>
  <c r="AK37" i="495"/>
  <c r="I5" i="496"/>
  <c r="AK42" i="496"/>
  <c r="AM44" i="497"/>
  <c r="AI44" i="497" s="1"/>
  <c r="AM14" i="498"/>
  <c r="AI14" i="498" s="1"/>
  <c r="AK26" i="498"/>
  <c r="AM34" i="498"/>
  <c r="AI34" i="498" s="1"/>
  <c r="AM41" i="498"/>
  <c r="AI41" i="498" s="1"/>
  <c r="AK17" i="502"/>
  <c r="AM26" i="502"/>
  <c r="AI26" i="502" s="1"/>
  <c r="AK21" i="503"/>
  <c r="AM30" i="503"/>
  <c r="AI30" i="503" s="1"/>
  <c r="AK9" i="504"/>
  <c r="AK25" i="504"/>
  <c r="AK42" i="495"/>
  <c r="I9" i="496"/>
  <c r="I8" i="496"/>
  <c r="AM12" i="499"/>
  <c r="AI12" i="499" s="1"/>
  <c r="AM32" i="500"/>
  <c r="AI32" i="500" s="1"/>
  <c r="AM39" i="500"/>
  <c r="AI39" i="500" s="1"/>
  <c r="AM30" i="502"/>
  <c r="AM40" i="502"/>
  <c r="AI40" i="502" s="1"/>
  <c r="AM36" i="503"/>
  <c r="AI36" i="503" s="1"/>
  <c r="AK7" i="504"/>
  <c r="AK9" i="497"/>
  <c r="AK37" i="497"/>
  <c r="AM27" i="499"/>
  <c r="AI27" i="499" s="1"/>
  <c r="AM11" i="500"/>
  <c r="AI11" i="500" s="1"/>
  <c r="AM27" i="500"/>
  <c r="AI27" i="500" s="1"/>
  <c r="AM44" i="500"/>
  <c r="AI44" i="500" s="1"/>
  <c r="AM20" i="501"/>
  <c r="AI20" i="501" s="1"/>
  <c r="AM40" i="501"/>
  <c r="AI40" i="501" s="1"/>
  <c r="AK8" i="502"/>
  <c r="AK42" i="503"/>
  <c r="AM11" i="498"/>
  <c r="AM16" i="498"/>
  <c r="AI16" i="498" s="1"/>
  <c r="AM17" i="498"/>
  <c r="AI17" i="498" s="1"/>
  <c r="AK44" i="499"/>
  <c r="AM16" i="503"/>
  <c r="AI16" i="503" s="1"/>
  <c r="AK10" i="496"/>
  <c r="AK32" i="494"/>
  <c r="AK43" i="494"/>
  <c r="AK20" i="496"/>
  <c r="AK26" i="496"/>
  <c r="AK45" i="496"/>
  <c r="AM15" i="497"/>
  <c r="AI15" i="497" s="1"/>
  <c r="AK21" i="497"/>
  <c r="AK8" i="498"/>
  <c r="AK14" i="498"/>
  <c r="AK34" i="498"/>
  <c r="AM5" i="499"/>
  <c r="AI5" i="499" s="1"/>
  <c r="AM8" i="499"/>
  <c r="AI8" i="499" s="1"/>
  <c r="AM9" i="499"/>
  <c r="AI9" i="499" s="1"/>
  <c r="AK40" i="499"/>
  <c r="AM19" i="500"/>
  <c r="AI19" i="500" s="1"/>
  <c r="AK24" i="500"/>
  <c r="AM39" i="501"/>
  <c r="AI39" i="501" s="1"/>
  <c r="AK42" i="502"/>
  <c r="AM11" i="503"/>
  <c r="AI11" i="503" s="1"/>
  <c r="AK17" i="503"/>
  <c r="AM26" i="503"/>
  <c r="AI26" i="503" s="1"/>
  <c r="AM35" i="503"/>
  <c r="AI35" i="503" s="1"/>
  <c r="AK34" i="504"/>
  <c r="AM40" i="504"/>
  <c r="AI40" i="504" s="1"/>
  <c r="AK41" i="504"/>
  <c r="AM27" i="494"/>
  <c r="AI27" i="494" s="1"/>
  <c r="AM35" i="494"/>
  <c r="AI35" i="494" s="1"/>
  <c r="I7" i="495"/>
  <c r="I6" i="495"/>
  <c r="AM39" i="495"/>
  <c r="AI39" i="495" s="1"/>
  <c r="AK21" i="496"/>
  <c r="AM30" i="496"/>
  <c r="AI30" i="496" s="1"/>
  <c r="AK34" i="496"/>
  <c r="AK41" i="496"/>
  <c r="AK44" i="496"/>
  <c r="AK18" i="498"/>
  <c r="AM20" i="503"/>
  <c r="AI20" i="503" s="1"/>
  <c r="AM15" i="504"/>
  <c r="AI15" i="504" s="1"/>
  <c r="AK30" i="504"/>
  <c r="I5" i="495"/>
  <c r="I4" i="495"/>
  <c r="AM37" i="494"/>
  <c r="AI37" i="494" s="1"/>
  <c r="AM44" i="494"/>
  <c r="AI44" i="494" s="1"/>
  <c r="AK45" i="494"/>
  <c r="I8" i="495"/>
  <c r="I9" i="495"/>
  <c r="AK27" i="495"/>
  <c r="AM36" i="496"/>
  <c r="AI36" i="496" s="1"/>
  <c r="AK37" i="496"/>
  <c r="AM42" i="496"/>
  <c r="AI42" i="496" s="1"/>
  <c r="AM5" i="497"/>
  <c r="AI5" i="497" s="1"/>
  <c r="AK13" i="498"/>
  <c r="AM22" i="498"/>
  <c r="AI22" i="498" s="1"/>
  <c r="AM23" i="498"/>
  <c r="AI23" i="498" s="1"/>
  <c r="AM29" i="498"/>
  <c r="AI29" i="498" s="1"/>
  <c r="AM33" i="498"/>
  <c r="AI33" i="498" s="1"/>
  <c r="AM42" i="498"/>
  <c r="AI42" i="498" s="1"/>
  <c r="AM4" i="499"/>
  <c r="AI4" i="499" s="1"/>
  <c r="AM39" i="499"/>
  <c r="AI39" i="499" s="1"/>
  <c r="AK42" i="499"/>
  <c r="AM45" i="500"/>
  <c r="AI45" i="500" s="1"/>
  <c r="AK10" i="501"/>
  <c r="AM31" i="501"/>
  <c r="AI31" i="501" s="1"/>
  <c r="AM34" i="501"/>
  <c r="AK35" i="501"/>
  <c r="AK27" i="502"/>
  <c r="AM8" i="503"/>
  <c r="AI8" i="503" s="1"/>
  <c r="AM42" i="504"/>
  <c r="AI42" i="504" s="1"/>
  <c r="AK17" i="495"/>
  <c r="AK41" i="495"/>
  <c r="AM16" i="496"/>
  <c r="AI16" i="496" s="1"/>
  <c r="AM17" i="496"/>
  <c r="AI17" i="496" s="1"/>
  <c r="AK43" i="496"/>
  <c r="AK7" i="497"/>
  <c r="AM16" i="497"/>
  <c r="AI16" i="497" s="1"/>
  <c r="AK32" i="497"/>
  <c r="AM39" i="497"/>
  <c r="AI39" i="497" s="1"/>
  <c r="AM42" i="497"/>
  <c r="AM38" i="498"/>
  <c r="AI38" i="498" s="1"/>
  <c r="AK39" i="498"/>
  <c r="AM35" i="499"/>
  <c r="AI35" i="499" s="1"/>
  <c r="AM20" i="500"/>
  <c r="AI20" i="500" s="1"/>
  <c r="AM8" i="501"/>
  <c r="AM9" i="501"/>
  <c r="AI9" i="501" s="1"/>
  <c r="AM5" i="502"/>
  <c r="AI5" i="502" s="1"/>
  <c r="AM5" i="503"/>
  <c r="AI5" i="503" s="1"/>
  <c r="AM16" i="504"/>
  <c r="AI16" i="504" s="1"/>
  <c r="AM17" i="504"/>
  <c r="AI17" i="504" s="1"/>
  <c r="AK17" i="496"/>
  <c r="AK22" i="496"/>
  <c r="AK23" i="496"/>
  <c r="AK39" i="496"/>
  <c r="AM27" i="497"/>
  <c r="AI27" i="497" s="1"/>
  <c r="AK39" i="497"/>
  <c r="AK10" i="498"/>
  <c r="AK11" i="498"/>
  <c r="AM20" i="498"/>
  <c r="AI20" i="498" s="1"/>
  <c r="AM21" i="498"/>
  <c r="AI21" i="498" s="1"/>
  <c r="AM26" i="498"/>
  <c r="AI26" i="498" s="1"/>
  <c r="AK38" i="498"/>
  <c r="AM44" i="498"/>
  <c r="AI44" i="498" s="1"/>
  <c r="AK45" i="498"/>
  <c r="AK11" i="499"/>
  <c r="AK27" i="499"/>
  <c r="AK14" i="500"/>
  <c r="AK25" i="501"/>
  <c r="AM43" i="501"/>
  <c r="AI43" i="501" s="1"/>
  <c r="AM36" i="502"/>
  <c r="AI36" i="502" s="1"/>
  <c r="AK37" i="502"/>
  <c r="AK10" i="504"/>
  <c r="I7" i="494"/>
  <c r="I6" i="494"/>
  <c r="AM23" i="495"/>
  <c r="AI23" i="495" s="1"/>
  <c r="AM27" i="495"/>
  <c r="AI27" i="495" s="1"/>
  <c r="AM42" i="495"/>
  <c r="AI42" i="495" s="1"/>
  <c r="AM5" i="496"/>
  <c r="AI5" i="496" s="1"/>
  <c r="AM6" i="498"/>
  <c r="AI6" i="498" s="1"/>
  <c r="AM7" i="498"/>
  <c r="AI7" i="498" s="1"/>
  <c r="AM28" i="498"/>
  <c r="AI28" i="498" s="1"/>
  <c r="AM45" i="498"/>
  <c r="AI45" i="498" s="1"/>
  <c r="AM10" i="499"/>
  <c r="AI10" i="499" s="1"/>
  <c r="AM23" i="499"/>
  <c r="AM28" i="499"/>
  <c r="AI28" i="499" s="1"/>
  <c r="AM6" i="500"/>
  <c r="AM24" i="500"/>
  <c r="AM25" i="500"/>
  <c r="AI25" i="500" s="1"/>
  <c r="AM16" i="501"/>
  <c r="AI16" i="501" s="1"/>
  <c r="AM17" i="501"/>
  <c r="AI17" i="501" s="1"/>
  <c r="AM23" i="501"/>
  <c r="AI23" i="501" s="1"/>
  <c r="AK26" i="502"/>
  <c r="AM44" i="502"/>
  <c r="AI44" i="502" s="1"/>
  <c r="AM39" i="503"/>
  <c r="AI39" i="503" s="1"/>
  <c r="AM13" i="504"/>
  <c r="AI13" i="504" s="1"/>
  <c r="AM23" i="504"/>
  <c r="AI23" i="504" s="1"/>
  <c r="AM36" i="504"/>
  <c r="AI36" i="504" s="1"/>
  <c r="AK37" i="504"/>
  <c r="AM43" i="504"/>
  <c r="I8" i="494"/>
  <c r="I9" i="494"/>
  <c r="AK26" i="494"/>
  <c r="AK27" i="494"/>
  <c r="AK35" i="494"/>
  <c r="AK38" i="494"/>
  <c r="AK11" i="495"/>
  <c r="AM20" i="495"/>
  <c r="AI20" i="495" s="1"/>
  <c r="AM21" i="495"/>
  <c r="AI21" i="495" s="1"/>
  <c r="AK39" i="495"/>
  <c r="AK43" i="495"/>
  <c r="AM10" i="496"/>
  <c r="AI10" i="496" s="1"/>
  <c r="AK12" i="496"/>
  <c r="AK13" i="496"/>
  <c r="AM24" i="496"/>
  <c r="AM25" i="496"/>
  <c r="AI25" i="496" s="1"/>
  <c r="AM8" i="497"/>
  <c r="AI8" i="497" s="1"/>
  <c r="AM9" i="497"/>
  <c r="AI9" i="497" s="1"/>
  <c r="AK14" i="497"/>
  <c r="AK27" i="497"/>
  <c r="AM31" i="497"/>
  <c r="AI31" i="497" s="1"/>
  <c r="AM34" i="497"/>
  <c r="AI34" i="497" s="1"/>
  <c r="AK35" i="497"/>
  <c r="AM45" i="497"/>
  <c r="AI45" i="497" s="1"/>
  <c r="AM12" i="498"/>
  <c r="AI12" i="498" s="1"/>
  <c r="AM13" i="498"/>
  <c r="AI13" i="498" s="1"/>
  <c r="AM15" i="498"/>
  <c r="AI15" i="498" s="1"/>
  <c r="AM18" i="498"/>
  <c r="AK20" i="498"/>
  <c r="AM37" i="498"/>
  <c r="AI37" i="498" s="1"/>
  <c r="AM40" i="498"/>
  <c r="AI40" i="498" s="1"/>
  <c r="AK41" i="498"/>
  <c r="AK44" i="498"/>
  <c r="AK26" i="499"/>
  <c r="AK32" i="499"/>
  <c r="AK39" i="499"/>
  <c r="AM44" i="499"/>
  <c r="AI44" i="499" s="1"/>
  <c r="AK7" i="500"/>
  <c r="AK34" i="500"/>
  <c r="AM11" i="501"/>
  <c r="AI11" i="501" s="1"/>
  <c r="AK26" i="501"/>
  <c r="AM27" i="501"/>
  <c r="AI27" i="501" s="1"/>
  <c r="AM4" i="502"/>
  <c r="AI4" i="502" s="1"/>
  <c r="AK6" i="502"/>
  <c r="AM7" i="502"/>
  <c r="AI7" i="502" s="1"/>
  <c r="AK24" i="502"/>
  <c r="AK41" i="502"/>
  <c r="AK8" i="503"/>
  <c r="AK14" i="503"/>
  <c r="AK27" i="503"/>
  <c r="AK45" i="503"/>
  <c r="AM32" i="504"/>
  <c r="AI32" i="504" s="1"/>
  <c r="AM33" i="504"/>
  <c r="AI33" i="504" s="1"/>
  <c r="AM32" i="498"/>
  <c r="AI32" i="498" s="1"/>
  <c r="AK36" i="498"/>
  <c r="AM38" i="501"/>
  <c r="AI38" i="501" s="1"/>
  <c r="AK40" i="502"/>
  <c r="AM34" i="503"/>
  <c r="AI34" i="503" s="1"/>
  <c r="AK35" i="503"/>
  <c r="AK11" i="504"/>
  <c r="AM20" i="504"/>
  <c r="AI20" i="504" s="1"/>
  <c r="AM21" i="504"/>
  <c r="AI21" i="504" s="1"/>
  <c r="AM27" i="504"/>
  <c r="AI27" i="504" s="1"/>
  <c r="AK32" i="504"/>
  <c r="AK39" i="504"/>
  <c r="AK30" i="494"/>
  <c r="AK44" i="494"/>
  <c r="AM45" i="495"/>
  <c r="AI45" i="495" s="1"/>
  <c r="AM11" i="496"/>
  <c r="AI11" i="496" s="1"/>
  <c r="AM28" i="496"/>
  <c r="AI28" i="496" s="1"/>
  <c r="AM4" i="497"/>
  <c r="AI4" i="497" s="1"/>
  <c r="AK5" i="497"/>
  <c r="AM12" i="497"/>
  <c r="AI12" i="497" s="1"/>
  <c r="AM13" i="497"/>
  <c r="AM18" i="497"/>
  <c r="AI18" i="497" s="1"/>
  <c r="AK25" i="497"/>
  <c r="AK44" i="497"/>
  <c r="AM10" i="498"/>
  <c r="AN10" i="498" s="1"/>
  <c r="AM19" i="498"/>
  <c r="AI19" i="498" s="1"/>
  <c r="AM24" i="498"/>
  <c r="AI24" i="498" s="1"/>
  <c r="AM25" i="498"/>
  <c r="AM27" i="498"/>
  <c r="AI27" i="498" s="1"/>
  <c r="AK14" i="499"/>
  <c r="AM20" i="499"/>
  <c r="AI20" i="499" s="1"/>
  <c r="AM31" i="499"/>
  <c r="AI31" i="499" s="1"/>
  <c r="AM34" i="499"/>
  <c r="AK35" i="499"/>
  <c r="AM40" i="499"/>
  <c r="AI40" i="499" s="1"/>
  <c r="AK45" i="499"/>
  <c r="AM16" i="500"/>
  <c r="AI16" i="500" s="1"/>
  <c r="AM17" i="500"/>
  <c r="AI17" i="500" s="1"/>
  <c r="AM22" i="500"/>
  <c r="AI22" i="500" s="1"/>
  <c r="AM43" i="500"/>
  <c r="AN43" i="500" s="1"/>
  <c r="M43" i="500" s="1"/>
  <c r="AK14" i="501"/>
  <c r="AK15" i="501"/>
  <c r="AK21" i="501"/>
  <c r="AM35" i="501"/>
  <c r="AI35" i="501" s="1"/>
  <c r="AM43" i="502"/>
  <c r="AM7" i="503"/>
  <c r="AI7" i="503" s="1"/>
  <c r="AM12" i="503"/>
  <c r="AI12" i="503" s="1"/>
  <c r="AM40" i="503"/>
  <c r="AI40" i="503" s="1"/>
  <c r="AK41" i="503"/>
  <c r="AM8" i="504"/>
  <c r="AI8" i="504" s="1"/>
  <c r="AM9" i="504"/>
  <c r="AM14" i="504"/>
  <c r="AK20" i="504"/>
  <c r="AM35" i="504"/>
  <c r="AI35" i="504" s="1"/>
  <c r="AM44" i="504"/>
  <c r="AI44" i="504" s="1"/>
  <c r="AK45" i="504"/>
  <c r="I5" i="494"/>
  <c r="I4" i="494"/>
  <c r="AM40" i="494"/>
  <c r="AK41" i="494"/>
  <c r="AK24" i="495"/>
  <c r="AK25" i="495"/>
  <c r="AM44" i="495"/>
  <c r="AI44" i="495" s="1"/>
  <c r="AK11" i="496"/>
  <c r="AM23" i="496"/>
  <c r="AM40" i="497"/>
  <c r="AI40" i="497" s="1"/>
  <c r="AM8" i="498"/>
  <c r="AI8" i="498" s="1"/>
  <c r="AM31" i="498"/>
  <c r="AI31" i="498" s="1"/>
  <c r="AM35" i="498"/>
  <c r="AI35" i="498" s="1"/>
  <c r="AM39" i="498"/>
  <c r="AM43" i="498"/>
  <c r="AI43" i="498" s="1"/>
  <c r="AM6" i="499"/>
  <c r="AI6" i="499" s="1"/>
  <c r="AM24" i="499"/>
  <c r="AM25" i="499"/>
  <c r="AI25" i="499" s="1"/>
  <c r="AM6" i="501"/>
  <c r="AI6" i="501" s="1"/>
  <c r="AM24" i="501"/>
  <c r="AI24" i="501" s="1"/>
  <c r="AK30" i="501"/>
  <c r="AM44" i="501"/>
  <c r="AI44" i="501" s="1"/>
  <c r="AK10" i="502"/>
  <c r="AM23" i="502"/>
  <c r="AM32" i="502"/>
  <c r="AI32" i="502" s="1"/>
  <c r="AM42" i="502"/>
  <c r="AI42" i="502" s="1"/>
  <c r="AM25" i="503"/>
  <c r="AI25" i="503" s="1"/>
  <c r="AK6" i="504"/>
  <c r="AM24" i="504"/>
  <c r="AI24" i="504" s="1"/>
  <c r="AM30" i="504"/>
  <c r="AI30" i="504" s="1"/>
  <c r="AM31" i="504"/>
  <c r="AI31" i="504" s="1"/>
  <c r="AM19" i="504"/>
  <c r="AK12" i="494"/>
  <c r="AK18" i="494"/>
  <c r="AK22" i="494"/>
  <c r="AM23" i="494"/>
  <c r="AI23" i="494" s="1"/>
  <c r="AM39" i="494"/>
  <c r="AI39" i="494" s="1"/>
  <c r="AK5" i="495"/>
  <c r="AM28" i="495"/>
  <c r="AI28" i="495" s="1"/>
  <c r="AM29" i="495"/>
  <c r="AM40" i="495"/>
  <c r="AI40" i="495" s="1"/>
  <c r="AK8" i="496"/>
  <c r="AK14" i="496"/>
  <c r="AK15" i="496"/>
  <c r="AM35" i="496"/>
  <c r="AI35" i="496" s="1"/>
  <c r="AK10" i="497"/>
  <c r="AK16" i="497"/>
  <c r="AM29" i="497"/>
  <c r="AI29" i="497" s="1"/>
  <c r="AM33" i="497"/>
  <c r="AI33" i="497" s="1"/>
  <c r="AM4" i="498"/>
  <c r="AI4" i="498" s="1"/>
  <c r="AK5" i="498"/>
  <c r="AN5" i="498" s="1"/>
  <c r="M5" i="498" s="1"/>
  <c r="AM9" i="498"/>
  <c r="AN9" i="498" s="1"/>
  <c r="M9" i="498" s="1"/>
  <c r="AK17" i="498"/>
  <c r="AK22" i="498"/>
  <c r="AK23" i="498"/>
  <c r="AM30" i="498"/>
  <c r="AI30" i="498" s="1"/>
  <c r="AK42" i="498"/>
  <c r="AK7" i="499"/>
  <c r="AM11" i="499"/>
  <c r="AI11" i="499" s="1"/>
  <c r="AM18" i="499"/>
  <c r="AI18" i="499" s="1"/>
  <c r="AM36" i="499"/>
  <c r="AI36" i="499" s="1"/>
  <c r="AM37" i="499"/>
  <c r="AI37" i="499" s="1"/>
  <c r="AK7" i="501"/>
  <c r="AM28" i="501"/>
  <c r="AI28" i="501" s="1"/>
  <c r="AK37" i="501"/>
  <c r="AK40" i="501"/>
  <c r="AN40" i="501" s="1"/>
  <c r="M40" i="501" s="1"/>
  <c r="AM8" i="502"/>
  <c r="AI8" i="502" s="1"/>
  <c r="AM20" i="502"/>
  <c r="AI20" i="502" s="1"/>
  <c r="AM27" i="502"/>
  <c r="AI27" i="502" s="1"/>
  <c r="AM35" i="502"/>
  <c r="AI35" i="502" s="1"/>
  <c r="AM45" i="502"/>
  <c r="AK10" i="503"/>
  <c r="AK16" i="503"/>
  <c r="AN16" i="503" s="1"/>
  <c r="M16" i="503" s="1"/>
  <c r="AM23" i="503"/>
  <c r="AI23" i="503" s="1"/>
  <c r="AK28" i="503"/>
  <c r="AK29" i="503"/>
  <c r="AM32" i="503"/>
  <c r="AI32" i="503" s="1"/>
  <c r="AM33" i="503"/>
  <c r="AI33" i="503" s="1"/>
  <c r="AK43" i="503"/>
  <c r="AM6" i="504"/>
  <c r="AI6" i="504" s="1"/>
  <c r="AM16" i="495"/>
  <c r="AI16" i="495" s="1"/>
  <c r="AM14" i="495"/>
  <c r="AI14" i="495" s="1"/>
  <c r="AK9" i="495"/>
  <c r="AM5" i="495"/>
  <c r="AI5" i="495" s="1"/>
  <c r="AM8" i="495"/>
  <c r="AI8" i="495" s="1"/>
  <c r="AK15" i="495"/>
  <c r="AM4" i="495"/>
  <c r="AK12" i="495"/>
  <c r="AM13" i="495"/>
  <c r="AI13" i="495" s="1"/>
  <c r="AM11" i="495"/>
  <c r="AI11" i="495" s="1"/>
  <c r="S4" i="498"/>
  <c r="AM14" i="494"/>
  <c r="AI14" i="494" s="1"/>
  <c r="AM15" i="494"/>
  <c r="AI15" i="494" s="1"/>
  <c r="AM10" i="494"/>
  <c r="AI10" i="494" s="1"/>
  <c r="AM6" i="494"/>
  <c r="AI6" i="494" s="1"/>
  <c r="AK5" i="494"/>
  <c r="AK9" i="494"/>
  <c r="AM8" i="494"/>
  <c r="AI8" i="494" s="1"/>
  <c r="AM11" i="494"/>
  <c r="AI11" i="494" s="1"/>
  <c r="AK8" i="494"/>
  <c r="AK16" i="494"/>
  <c r="AM13" i="494"/>
  <c r="AI13" i="494" s="1"/>
  <c r="AK15" i="494"/>
  <c r="AK23" i="494"/>
  <c r="AK7" i="494"/>
  <c r="AM21" i="494"/>
  <c r="AI21" i="494" s="1"/>
  <c r="AM12" i="494"/>
  <c r="AI12" i="494" s="1"/>
  <c r="AK21" i="494"/>
  <c r="AM29" i="494"/>
  <c r="AI29" i="494" s="1"/>
  <c r="AM32" i="494"/>
  <c r="AM33" i="494"/>
  <c r="AI33" i="494" s="1"/>
  <c r="AM36" i="494"/>
  <c r="AI36" i="494" s="1"/>
  <c r="AK6" i="495"/>
  <c r="AM7" i="495"/>
  <c r="AI7" i="495" s="1"/>
  <c r="AK14" i="495"/>
  <c r="AM15" i="495"/>
  <c r="AM22" i="495"/>
  <c r="AK30" i="495"/>
  <c r="AM41" i="495"/>
  <c r="AI41" i="495" s="1"/>
  <c r="AK4" i="496"/>
  <c r="AK6" i="496"/>
  <c r="AM7" i="496"/>
  <c r="AM8" i="496"/>
  <c r="AK9" i="496"/>
  <c r="AK24" i="496"/>
  <c r="AK25" i="496"/>
  <c r="AM37" i="496"/>
  <c r="AI37" i="496" s="1"/>
  <c r="AM40" i="496"/>
  <c r="AK40" i="496"/>
  <c r="AM18" i="494"/>
  <c r="AM19" i="494"/>
  <c r="AI19" i="494" s="1"/>
  <c r="AM41" i="494"/>
  <c r="AI41" i="494" s="1"/>
  <c r="AM45" i="494"/>
  <c r="AI45" i="494" s="1"/>
  <c r="AK36" i="495"/>
  <c r="AM14" i="496"/>
  <c r="AM15" i="496"/>
  <c r="AI15" i="496" s="1"/>
  <c r="AM20" i="497"/>
  <c r="AI20" i="497" s="1"/>
  <c r="AK20" i="497"/>
  <c r="AK10" i="494"/>
  <c r="AM24" i="494"/>
  <c r="AM31" i="494"/>
  <c r="AI31" i="494" s="1"/>
  <c r="AM34" i="494"/>
  <c r="AM10" i="495"/>
  <c r="AI10" i="495" s="1"/>
  <c r="AK13" i="495"/>
  <c r="AM18" i="495"/>
  <c r="AI18" i="495" s="1"/>
  <c r="AM19" i="495"/>
  <c r="AI19" i="495" s="1"/>
  <c r="AK21" i="495"/>
  <c r="AM26" i="495"/>
  <c r="AK29" i="495"/>
  <c r="AM32" i="495"/>
  <c r="AI32" i="495" s="1"/>
  <c r="AM33" i="495"/>
  <c r="AI33" i="495" s="1"/>
  <c r="AK45" i="495"/>
  <c r="AK28" i="496"/>
  <c r="AK29" i="496"/>
  <c r="AM32" i="496"/>
  <c r="AK33" i="496"/>
  <c r="AK8" i="497"/>
  <c r="AK11" i="494"/>
  <c r="AM25" i="494"/>
  <c r="AI25" i="494" s="1"/>
  <c r="AM9" i="494"/>
  <c r="AI9" i="494" s="1"/>
  <c r="AM16" i="494"/>
  <c r="AI16" i="494" s="1"/>
  <c r="AM17" i="494"/>
  <c r="AI17" i="494" s="1"/>
  <c r="AK24" i="494"/>
  <c r="AK25" i="494"/>
  <c r="AM30" i="494"/>
  <c r="AN30" i="494" s="1"/>
  <c r="M30" i="494" s="1"/>
  <c r="AK34" i="494"/>
  <c r="AK39" i="494"/>
  <c r="AM42" i="494"/>
  <c r="AI42" i="494" s="1"/>
  <c r="AK10" i="495"/>
  <c r="AK18" i="495"/>
  <c r="AK26" i="495"/>
  <c r="AK32" i="495"/>
  <c r="AM21" i="496"/>
  <c r="AM39" i="496"/>
  <c r="AI39" i="496" s="1"/>
  <c r="AK4" i="497"/>
  <c r="AM6" i="497"/>
  <c r="AM43" i="494"/>
  <c r="AI43" i="494" s="1"/>
  <c r="AM9" i="495"/>
  <c r="AI9" i="495" s="1"/>
  <c r="AM17" i="495"/>
  <c r="AI17" i="495" s="1"/>
  <c r="AM24" i="495"/>
  <c r="AI24" i="495" s="1"/>
  <c r="AM25" i="495"/>
  <c r="AI25" i="495" s="1"/>
  <c r="AK6" i="494"/>
  <c r="AM7" i="494"/>
  <c r="AK14" i="494"/>
  <c r="AM18" i="496"/>
  <c r="AM19" i="496"/>
  <c r="AI19" i="496" s="1"/>
  <c r="AM26" i="496"/>
  <c r="AI26" i="496" s="1"/>
  <c r="AK27" i="496"/>
  <c r="AM27" i="496"/>
  <c r="AI27" i="496" s="1"/>
  <c r="AK4" i="494"/>
  <c r="AM5" i="494"/>
  <c r="AI5" i="494" s="1"/>
  <c r="AK20" i="494"/>
  <c r="AM28" i="494"/>
  <c r="AI28" i="494" s="1"/>
  <c r="AK4" i="495"/>
  <c r="AM6" i="495"/>
  <c r="AI6" i="495" s="1"/>
  <c r="AM30" i="495"/>
  <c r="AI30" i="495" s="1"/>
  <c r="AK34" i="495"/>
  <c r="AM37" i="495"/>
  <c r="AI37" i="495" s="1"/>
  <c r="AK5" i="496"/>
  <c r="AM6" i="496"/>
  <c r="AM9" i="496"/>
  <c r="AI9" i="496" s="1"/>
  <c r="AK16" i="496"/>
  <c r="AK35" i="496"/>
  <c r="AM17" i="497"/>
  <c r="AI17" i="497" s="1"/>
  <c r="AK17" i="497"/>
  <c r="AM35" i="495"/>
  <c r="AI35" i="495" s="1"/>
  <c r="AM38" i="495"/>
  <c r="AI38" i="495" s="1"/>
  <c r="AM43" i="495"/>
  <c r="AI43" i="495" s="1"/>
  <c r="AM12" i="496"/>
  <c r="AK30" i="496"/>
  <c r="AN30" i="496" s="1"/>
  <c r="M30" i="496" s="1"/>
  <c r="AK38" i="496"/>
  <c r="AM43" i="496"/>
  <c r="AM10" i="497"/>
  <c r="AI10" i="497" s="1"/>
  <c r="AK13" i="497"/>
  <c r="AM22" i="497"/>
  <c r="AI22" i="497" s="1"/>
  <c r="AK23" i="497"/>
  <c r="AK42" i="497"/>
  <c r="AK6" i="498"/>
  <c r="AK27" i="498"/>
  <c r="AK30" i="498"/>
  <c r="AK32" i="498"/>
  <c r="AK37" i="498"/>
  <c r="AM13" i="499"/>
  <c r="AI13" i="499" s="1"/>
  <c r="AK20" i="499"/>
  <c r="AM21" i="499"/>
  <c r="AI21" i="499" s="1"/>
  <c r="AM26" i="499"/>
  <c r="AM29" i="499"/>
  <c r="AI29" i="499" s="1"/>
  <c r="AM32" i="499"/>
  <c r="AI32" i="499" s="1"/>
  <c r="AM33" i="499"/>
  <c r="AI33" i="499" s="1"/>
  <c r="AK37" i="499"/>
  <c r="AM41" i="499"/>
  <c r="AI41" i="499" s="1"/>
  <c r="AK9" i="500"/>
  <c r="AM14" i="500"/>
  <c r="AK25" i="500"/>
  <c r="AM30" i="500"/>
  <c r="AM31" i="500"/>
  <c r="AI31" i="500" s="1"/>
  <c r="AM35" i="500"/>
  <c r="AI35" i="500" s="1"/>
  <c r="AK39" i="500"/>
  <c r="AM42" i="500"/>
  <c r="AN42" i="500" s="1"/>
  <c r="M42" i="500" s="1"/>
  <c r="AM10" i="501"/>
  <c r="AK11" i="501"/>
  <c r="AK12" i="501"/>
  <c r="AM13" i="501"/>
  <c r="AI13" i="501" s="1"/>
  <c r="AM18" i="501"/>
  <c r="AM19" i="501"/>
  <c r="AI19" i="501" s="1"/>
  <c r="AM37" i="501"/>
  <c r="AI37" i="501" s="1"/>
  <c r="AK43" i="501"/>
  <c r="AK5" i="502"/>
  <c r="AM6" i="502"/>
  <c r="AM9" i="502"/>
  <c r="AI9" i="502" s="1"/>
  <c r="AM14" i="502"/>
  <c r="AI14" i="502" s="1"/>
  <c r="AM15" i="502"/>
  <c r="AI15" i="502" s="1"/>
  <c r="AK23" i="502"/>
  <c r="AM24" i="502"/>
  <c r="AM31" i="502"/>
  <c r="AI31" i="502" s="1"/>
  <c r="AK44" i="502"/>
  <c r="AK45" i="502"/>
  <c r="AM10" i="503"/>
  <c r="AK12" i="503"/>
  <c r="AK13" i="503"/>
  <c r="AM19" i="503"/>
  <c r="AI19" i="503" s="1"/>
  <c r="AM41" i="503"/>
  <c r="AM45" i="503"/>
  <c r="AK15" i="504"/>
  <c r="AK24" i="504"/>
  <c r="AM25" i="504"/>
  <c r="AM21" i="497"/>
  <c r="AI21" i="497" s="1"/>
  <c r="AM26" i="497"/>
  <c r="AI26" i="497" s="1"/>
  <c r="AM28" i="497"/>
  <c r="AI28" i="497" s="1"/>
  <c r="AM36" i="497"/>
  <c r="AI36" i="497" s="1"/>
  <c r="AM37" i="497"/>
  <c r="AI37" i="497" s="1"/>
  <c r="AK15" i="498"/>
  <c r="AK16" i="498"/>
  <c r="AK29" i="498"/>
  <c r="AK31" i="498"/>
  <c r="AK33" i="498"/>
  <c r="AN33" i="498" s="1"/>
  <c r="M33" i="498" s="1"/>
  <c r="AK35" i="498"/>
  <c r="AK10" i="499"/>
  <c r="AM19" i="499"/>
  <c r="AI19" i="499" s="1"/>
  <c r="AM45" i="499"/>
  <c r="AK17" i="500"/>
  <c r="AM23" i="500"/>
  <c r="AI23" i="500" s="1"/>
  <c r="AM34" i="500"/>
  <c r="AM38" i="500"/>
  <c r="AI38" i="500" s="1"/>
  <c r="AK5" i="501"/>
  <c r="AM22" i="502"/>
  <c r="AI22" i="502" s="1"/>
  <c r="AM25" i="502"/>
  <c r="AI25" i="502" s="1"/>
  <c r="AM34" i="502"/>
  <c r="AI34" i="502" s="1"/>
  <c r="AK35" i="502"/>
  <c r="AM18" i="503"/>
  <c r="AI18" i="503" s="1"/>
  <c r="AK26" i="503"/>
  <c r="AK40" i="503"/>
  <c r="AM7" i="504"/>
  <c r="AK14" i="504"/>
  <c r="AK17" i="504"/>
  <c r="AM19" i="497"/>
  <c r="AI19" i="497" s="1"/>
  <c r="AM32" i="497"/>
  <c r="AI32" i="497" s="1"/>
  <c r="AM41" i="497"/>
  <c r="AI41" i="497" s="1"/>
  <c r="AM26" i="501"/>
  <c r="AI26" i="501" s="1"/>
  <c r="AM29" i="501"/>
  <c r="AI29" i="501" s="1"/>
  <c r="AM32" i="501"/>
  <c r="AI32" i="501" s="1"/>
  <c r="AM33" i="501"/>
  <c r="AI33" i="501" s="1"/>
  <c r="AM36" i="501"/>
  <c r="AI36" i="501" s="1"/>
  <c r="AK7" i="502"/>
  <c r="AK20" i="502"/>
  <c r="AM21" i="502"/>
  <c r="AI21" i="502" s="1"/>
  <c r="AK30" i="502"/>
  <c r="AM38" i="502"/>
  <c r="AI38" i="502" s="1"/>
  <c r="AM39" i="502"/>
  <c r="AI39" i="502" s="1"/>
  <c r="AK11" i="503"/>
  <c r="AM17" i="503"/>
  <c r="AI17" i="503" s="1"/>
  <c r="AM24" i="503"/>
  <c r="AI24" i="503" s="1"/>
  <c r="AM27" i="503"/>
  <c r="AI27" i="503" s="1"/>
  <c r="AM31" i="503"/>
  <c r="AI31" i="503" s="1"/>
  <c r="AM44" i="503"/>
  <c r="AI44" i="503" s="1"/>
  <c r="AM12" i="504"/>
  <c r="AI12" i="504" s="1"/>
  <c r="AM22" i="504"/>
  <c r="AI22" i="504" s="1"/>
  <c r="AM34" i="504"/>
  <c r="AM38" i="504"/>
  <c r="AI38" i="504" s="1"/>
  <c r="AM39" i="504"/>
  <c r="AI39" i="504" s="1"/>
  <c r="AK43" i="504"/>
  <c r="AK6" i="499"/>
  <c r="AK8" i="499"/>
  <c r="AK9" i="499"/>
  <c r="AM16" i="499"/>
  <c r="AI16" i="499" s="1"/>
  <c r="AM17" i="499"/>
  <c r="AI17" i="499" s="1"/>
  <c r="AK24" i="499"/>
  <c r="AK25" i="499"/>
  <c r="AM7" i="500"/>
  <c r="AI7" i="500" s="1"/>
  <c r="AM12" i="500"/>
  <c r="AI12" i="500" s="1"/>
  <c r="AM15" i="500"/>
  <c r="AI15" i="500" s="1"/>
  <c r="AK20" i="500"/>
  <c r="AM21" i="500"/>
  <c r="AI21" i="500" s="1"/>
  <c r="AM28" i="500"/>
  <c r="AI28" i="500" s="1"/>
  <c r="AM41" i="500"/>
  <c r="AI41" i="500" s="1"/>
  <c r="AM4" i="501"/>
  <c r="AI4" i="501" s="1"/>
  <c r="AM5" i="501"/>
  <c r="AI5" i="501" s="1"/>
  <c r="AK6" i="501"/>
  <c r="AK8" i="501"/>
  <c r="AK9" i="501"/>
  <c r="AK32" i="501"/>
  <c r="AM41" i="501"/>
  <c r="AM45" i="501"/>
  <c r="AM12" i="502"/>
  <c r="AI12" i="502" s="1"/>
  <c r="AK42" i="504"/>
  <c r="AK7" i="496"/>
  <c r="AK18" i="496"/>
  <c r="AK19" i="496"/>
  <c r="AK32" i="496"/>
  <c r="AM41" i="496"/>
  <c r="AI41" i="496" s="1"/>
  <c r="AM45" i="496"/>
  <c r="AI45" i="496" s="1"/>
  <c r="AM14" i="497"/>
  <c r="AI14" i="497" s="1"/>
  <c r="AM25" i="497"/>
  <c r="AK45" i="497"/>
  <c r="AM14" i="499"/>
  <c r="AI14" i="499" s="1"/>
  <c r="AK16" i="499"/>
  <c r="AM30" i="499"/>
  <c r="AI30" i="499" s="1"/>
  <c r="AK34" i="499"/>
  <c r="AM38" i="499"/>
  <c r="AI38" i="499" s="1"/>
  <c r="AM42" i="499"/>
  <c r="AI42" i="499" s="1"/>
  <c r="AM43" i="499"/>
  <c r="AI43" i="499" s="1"/>
  <c r="AM13" i="500"/>
  <c r="AI13" i="500" s="1"/>
  <c r="AM29" i="500"/>
  <c r="AI29" i="500" s="1"/>
  <c r="AM36" i="500"/>
  <c r="AI36" i="500" s="1"/>
  <c r="AM37" i="500"/>
  <c r="AM40" i="500"/>
  <c r="AI40" i="500" s="1"/>
  <c r="AM14" i="501"/>
  <c r="AI14" i="501" s="1"/>
  <c r="AM15" i="501"/>
  <c r="AM22" i="501"/>
  <c r="AI22" i="501" s="1"/>
  <c r="AK23" i="501"/>
  <c r="AK24" i="501"/>
  <c r="AM25" i="501"/>
  <c r="AI25" i="501" s="1"/>
  <c r="AK27" i="501"/>
  <c r="AK41" i="501"/>
  <c r="AK44" i="501"/>
  <c r="AK45" i="501"/>
  <c r="AM10" i="502"/>
  <c r="AI10" i="502" s="1"/>
  <c r="AM13" i="502"/>
  <c r="AI13" i="502" s="1"/>
  <c r="AM19" i="502"/>
  <c r="AI19" i="502" s="1"/>
  <c r="AM28" i="502"/>
  <c r="AI28" i="502" s="1"/>
  <c r="AM37" i="502"/>
  <c r="AK43" i="502"/>
  <c r="AK5" i="503"/>
  <c r="AM6" i="503"/>
  <c r="AI6" i="503" s="1"/>
  <c r="AM9" i="503"/>
  <c r="AI9" i="503" s="1"/>
  <c r="AM14" i="503"/>
  <c r="AI14" i="503" s="1"/>
  <c r="AM15" i="503"/>
  <c r="AI15" i="503" s="1"/>
  <c r="AM22" i="503"/>
  <c r="AI22" i="503" s="1"/>
  <c r="AK30" i="503"/>
  <c r="AM38" i="503"/>
  <c r="AI38" i="503" s="1"/>
  <c r="AM42" i="503"/>
  <c r="AM43" i="503"/>
  <c r="AI43" i="503" s="1"/>
  <c r="AM10" i="504"/>
  <c r="AI10" i="504" s="1"/>
  <c r="AM28" i="504"/>
  <c r="AM37" i="504"/>
  <c r="AI37" i="504" s="1"/>
  <c r="AM41" i="504"/>
  <c r="AM24" i="497"/>
  <c r="AI24" i="497" s="1"/>
  <c r="AK4" i="498"/>
  <c r="AK12" i="498"/>
  <c r="AK21" i="498"/>
  <c r="AK24" i="498"/>
  <c r="AK40" i="498"/>
  <c r="AK43" i="498"/>
  <c r="AK17" i="499"/>
  <c r="AM10" i="500"/>
  <c r="AK21" i="500"/>
  <c r="AM26" i="500"/>
  <c r="AI26" i="500" s="1"/>
  <c r="AK41" i="500"/>
  <c r="AM18" i="502"/>
  <c r="AM29" i="502"/>
  <c r="AM33" i="502"/>
  <c r="AI33" i="502" s="1"/>
  <c r="AM4" i="503"/>
  <c r="AI4" i="503" s="1"/>
  <c r="AK23" i="503"/>
  <c r="AK21" i="504"/>
  <c r="AM29" i="504"/>
  <c r="AI29" i="504" s="1"/>
  <c r="AM31" i="496"/>
  <c r="AI31" i="496" s="1"/>
  <c r="AM34" i="496"/>
  <c r="AM44" i="496"/>
  <c r="AI44" i="496" s="1"/>
  <c r="AM7" i="497"/>
  <c r="AK15" i="497"/>
  <c r="AM30" i="497"/>
  <c r="AI30" i="497" s="1"/>
  <c r="AK34" i="497"/>
  <c r="AM35" i="497"/>
  <c r="AM38" i="497"/>
  <c r="AI38" i="497" s="1"/>
  <c r="AM43" i="497"/>
  <c r="AN43" i="497" s="1"/>
  <c r="M43" i="497" s="1"/>
  <c r="AM7" i="499"/>
  <c r="AK15" i="499"/>
  <c r="AM22" i="499"/>
  <c r="AI22" i="499" s="1"/>
  <c r="AK23" i="499"/>
  <c r="AK5" i="500"/>
  <c r="AK10" i="500"/>
  <c r="AK11" i="500"/>
  <c r="AM18" i="500"/>
  <c r="AI18" i="500" s="1"/>
  <c r="AK26" i="500"/>
  <c r="AK27" i="500"/>
  <c r="AK32" i="500"/>
  <c r="AM33" i="500"/>
  <c r="AI33" i="500" s="1"/>
  <c r="AK44" i="500"/>
  <c r="AK45" i="500"/>
  <c r="AM7" i="501"/>
  <c r="AI7" i="501" s="1"/>
  <c r="AK20" i="501"/>
  <c r="AN20" i="501" s="1"/>
  <c r="M20" i="501" s="1"/>
  <c r="AM21" i="501"/>
  <c r="AI21" i="501" s="1"/>
  <c r="AM30" i="501"/>
  <c r="AI30" i="501" s="1"/>
  <c r="AK34" i="501"/>
  <c r="AK39" i="501"/>
  <c r="AM42" i="501"/>
  <c r="AI42" i="501" s="1"/>
  <c r="AK11" i="502"/>
  <c r="AK16" i="502"/>
  <c r="AM17" i="502"/>
  <c r="AI17" i="502" s="1"/>
  <c r="AK32" i="502"/>
  <c r="AM41" i="502"/>
  <c r="AI41" i="502" s="1"/>
  <c r="AK20" i="503"/>
  <c r="AM21" i="503"/>
  <c r="AI21" i="503" s="1"/>
  <c r="AM28" i="503"/>
  <c r="AM37" i="503"/>
  <c r="AI37" i="503" s="1"/>
  <c r="AM4" i="504"/>
  <c r="AI4" i="504" s="1"/>
  <c r="AM5" i="504"/>
  <c r="AI5" i="504" s="1"/>
  <c r="AM11" i="504"/>
  <c r="AI11" i="504" s="1"/>
  <c r="AM18" i="504"/>
  <c r="AI18" i="504" s="1"/>
  <c r="AK19" i="504"/>
  <c r="AM26" i="504"/>
  <c r="AI26" i="504" s="1"/>
  <c r="AM45" i="504"/>
  <c r="S4" i="502"/>
  <c r="S4" i="494"/>
  <c r="Q4" i="499"/>
  <c r="R4" i="499"/>
  <c r="S4" i="500"/>
  <c r="R4" i="500"/>
  <c r="S4" i="495"/>
  <c r="S4" i="503"/>
  <c r="S4" i="497"/>
  <c r="Q4" i="500"/>
  <c r="S4" i="501"/>
  <c r="S4" i="504"/>
  <c r="S4" i="496"/>
  <c r="S4" i="499"/>
  <c r="P4" i="500"/>
  <c r="P4" i="499"/>
  <c r="AK8" i="504"/>
  <c r="AK16" i="504"/>
  <c r="AK23" i="504"/>
  <c r="AK35" i="504"/>
  <c r="AK40" i="504"/>
  <c r="AK4" i="504"/>
  <c r="AK13" i="504"/>
  <c r="AK22" i="504"/>
  <c r="AK29" i="504"/>
  <c r="AK33" i="504"/>
  <c r="AK38" i="504"/>
  <c r="AK31" i="504"/>
  <c r="AK36" i="504"/>
  <c r="AK18" i="504"/>
  <c r="AK4" i="503"/>
  <c r="AK22" i="503"/>
  <c r="AK33" i="503"/>
  <c r="AK38" i="503"/>
  <c r="AM13" i="503"/>
  <c r="AK19" i="503"/>
  <c r="AM29" i="503"/>
  <c r="AK31" i="503"/>
  <c r="AK36" i="503"/>
  <c r="AK9" i="503"/>
  <c r="AK18" i="503"/>
  <c r="AK25" i="503"/>
  <c r="AK34" i="503"/>
  <c r="AK6" i="503"/>
  <c r="AK7" i="503"/>
  <c r="AK15" i="503"/>
  <c r="AK24" i="503"/>
  <c r="AK32" i="503"/>
  <c r="AI30" i="502"/>
  <c r="AK4" i="502"/>
  <c r="AK13" i="502"/>
  <c r="AK22" i="502"/>
  <c r="AK29" i="502"/>
  <c r="AK33" i="502"/>
  <c r="AK38" i="502"/>
  <c r="AK12" i="502"/>
  <c r="AK19" i="502"/>
  <c r="AK28" i="502"/>
  <c r="AK31" i="502"/>
  <c r="AK36" i="502"/>
  <c r="AK9" i="502"/>
  <c r="AK18" i="502"/>
  <c r="AK25" i="502"/>
  <c r="AK34" i="502"/>
  <c r="AK4" i="501"/>
  <c r="AK13" i="501"/>
  <c r="AK22" i="501"/>
  <c r="AK29" i="501"/>
  <c r="AK33" i="501"/>
  <c r="AK38" i="501"/>
  <c r="AK19" i="501"/>
  <c r="AK28" i="501"/>
  <c r="AK31" i="501"/>
  <c r="AK36" i="501"/>
  <c r="AI4" i="500"/>
  <c r="AK8" i="500"/>
  <c r="AK16" i="500"/>
  <c r="AK23" i="500"/>
  <c r="AK35" i="500"/>
  <c r="AK40" i="500"/>
  <c r="AK4" i="500"/>
  <c r="AK13" i="500"/>
  <c r="AK22" i="500"/>
  <c r="AK29" i="500"/>
  <c r="AK33" i="500"/>
  <c r="AK38" i="500"/>
  <c r="AK12" i="500"/>
  <c r="AK19" i="500"/>
  <c r="AK28" i="500"/>
  <c r="AK31" i="500"/>
  <c r="AK36" i="500"/>
  <c r="AK18" i="500"/>
  <c r="AK4" i="499"/>
  <c r="AK13" i="499"/>
  <c r="AK22" i="499"/>
  <c r="AK29" i="499"/>
  <c r="AK33" i="499"/>
  <c r="AK38" i="499"/>
  <c r="AK12" i="499"/>
  <c r="AK19" i="499"/>
  <c r="AK28" i="499"/>
  <c r="AK31" i="499"/>
  <c r="AK36" i="499"/>
  <c r="AK18" i="499"/>
  <c r="AK21" i="499"/>
  <c r="AK30" i="499"/>
  <c r="AK41" i="499"/>
  <c r="AK22" i="497"/>
  <c r="AK29" i="497"/>
  <c r="AK33" i="497"/>
  <c r="AK38" i="497"/>
  <c r="AK12" i="497"/>
  <c r="AK19" i="497"/>
  <c r="AK28" i="497"/>
  <c r="AK31" i="497"/>
  <c r="AK36" i="497"/>
  <c r="AK18" i="497"/>
  <c r="AK24" i="497"/>
  <c r="AK30" i="497"/>
  <c r="AK41" i="497"/>
  <c r="AM4" i="496"/>
  <c r="AM13" i="496"/>
  <c r="AM22" i="496"/>
  <c r="AM29" i="496"/>
  <c r="AK31" i="496"/>
  <c r="AM33" i="496"/>
  <c r="AK36" i="496"/>
  <c r="AM38" i="496"/>
  <c r="AI20" i="496"/>
  <c r="AI31" i="495"/>
  <c r="AK8" i="495"/>
  <c r="AK16" i="495"/>
  <c r="AK23" i="495"/>
  <c r="AK35" i="495"/>
  <c r="AN35" i="495" s="1"/>
  <c r="M35" i="495" s="1"/>
  <c r="AK40" i="495"/>
  <c r="AK33" i="495"/>
  <c r="AK38" i="495"/>
  <c r="AK28" i="495"/>
  <c r="AK31" i="495"/>
  <c r="AN31" i="495" s="1"/>
  <c r="M31" i="495" s="1"/>
  <c r="AK19" i="495"/>
  <c r="AM12" i="495"/>
  <c r="AM36" i="495"/>
  <c r="AI26" i="494"/>
  <c r="AK13" i="494"/>
  <c r="AK33" i="494"/>
  <c r="AK29" i="494"/>
  <c r="AM4" i="494"/>
  <c r="AK19" i="494"/>
  <c r="AM22" i="494"/>
  <c r="AK28" i="494"/>
  <c r="AK31" i="494"/>
  <c r="AK36" i="494"/>
  <c r="AM38" i="494"/>
  <c r="M10" i="498" l="1"/>
  <c r="AN8" i="500"/>
  <c r="M8" i="500" s="1"/>
  <c r="AN20" i="503"/>
  <c r="M20" i="503" s="1"/>
  <c r="AN33" i="497"/>
  <c r="M33" i="497" s="1"/>
  <c r="AN20" i="496"/>
  <c r="M20" i="496" s="1"/>
  <c r="AN35" i="502"/>
  <c r="M35" i="502" s="1"/>
  <c r="AN38" i="501"/>
  <c r="M38" i="501" s="1"/>
  <c r="AN41" i="504"/>
  <c r="M41" i="504" s="1"/>
  <c r="AN26" i="494"/>
  <c r="M26" i="494" s="1"/>
  <c r="AI43" i="500"/>
  <c r="AN33" i="495"/>
  <c r="M33" i="495" s="1"/>
  <c r="AN44" i="497"/>
  <c r="M44" i="497" s="1"/>
  <c r="AN37" i="499"/>
  <c r="M37" i="499" s="1"/>
  <c r="AN11" i="500"/>
  <c r="M11" i="500" s="1"/>
  <c r="AN45" i="503"/>
  <c r="M45" i="503" s="1"/>
  <c r="AN17" i="499"/>
  <c r="M17" i="499" s="1"/>
  <c r="AN9" i="501"/>
  <c r="M9" i="501" s="1"/>
  <c r="Q12" i="501" s="1"/>
  <c r="S12" i="501" s="1"/>
  <c r="AN37" i="500"/>
  <c r="M37" i="500" s="1"/>
  <c r="AN8" i="499"/>
  <c r="M8" i="499" s="1"/>
  <c r="AN41" i="495"/>
  <c r="M41" i="495" s="1"/>
  <c r="AN23" i="498"/>
  <c r="M23" i="498" s="1"/>
  <c r="AN40" i="502"/>
  <c r="M40" i="502" s="1"/>
  <c r="AN36" i="494"/>
  <c r="M36" i="494" s="1"/>
  <c r="AN28" i="504"/>
  <c r="M28" i="504" s="1"/>
  <c r="AN42" i="504"/>
  <c r="M42" i="504" s="1"/>
  <c r="AN32" i="500"/>
  <c r="M32" i="500" s="1"/>
  <c r="AN5" i="497"/>
  <c r="M5" i="497" s="1"/>
  <c r="Q8" i="497" s="1"/>
  <c r="S8" i="497" s="1"/>
  <c r="AN11" i="503"/>
  <c r="M11" i="503" s="1"/>
  <c r="Q14" i="503" s="1"/>
  <c r="S14" i="503" s="1"/>
  <c r="AN23" i="496"/>
  <c r="M23" i="496" s="1"/>
  <c r="AN15" i="499"/>
  <c r="M15" i="499" s="1"/>
  <c r="AN44" i="494"/>
  <c r="M44" i="494" s="1"/>
  <c r="AN16" i="500"/>
  <c r="M16" i="500" s="1"/>
  <c r="AN44" i="502"/>
  <c r="M44" i="502" s="1"/>
  <c r="AN16" i="497"/>
  <c r="M16" i="497" s="1"/>
  <c r="AN26" i="498"/>
  <c r="M26" i="498" s="1"/>
  <c r="AN43" i="501"/>
  <c r="M43" i="501" s="1"/>
  <c r="AN34" i="496"/>
  <c r="M34" i="496" s="1"/>
  <c r="AN24" i="498"/>
  <c r="M24" i="498" s="1"/>
  <c r="AN25" i="499"/>
  <c r="M25" i="499" s="1"/>
  <c r="AN42" i="494"/>
  <c r="M42" i="494" s="1"/>
  <c r="AN25" i="496"/>
  <c r="M25" i="496" s="1"/>
  <c r="AN15" i="497"/>
  <c r="M15" i="497" s="1"/>
  <c r="Q18" i="497" s="1"/>
  <c r="S18" i="497" s="1"/>
  <c r="AI9" i="504"/>
  <c r="AN9" i="504" s="1"/>
  <c r="M9" i="504" s="1"/>
  <c r="AN42" i="503"/>
  <c r="M42" i="503" s="1"/>
  <c r="AN37" i="496"/>
  <c r="M37" i="496" s="1"/>
  <c r="AN20" i="495"/>
  <c r="M20" i="495" s="1"/>
  <c r="AN9" i="497"/>
  <c r="M9" i="497" s="1"/>
  <c r="Q12" i="497" s="1"/>
  <c r="S12" i="497" s="1"/>
  <c r="AN40" i="504"/>
  <c r="M40" i="504" s="1"/>
  <c r="AN14" i="500"/>
  <c r="M14" i="500" s="1"/>
  <c r="AN25" i="504"/>
  <c r="M25" i="504" s="1"/>
  <c r="AN26" i="499"/>
  <c r="M26" i="499" s="1"/>
  <c r="AN40" i="497"/>
  <c r="M40" i="497" s="1"/>
  <c r="AN35" i="499"/>
  <c r="M35" i="499" s="1"/>
  <c r="AN36" i="498"/>
  <c r="M36" i="498" s="1"/>
  <c r="AN27" i="499"/>
  <c r="M27" i="499" s="1"/>
  <c r="AN11" i="497"/>
  <c r="M11" i="497" s="1"/>
  <c r="Q14" i="497" s="1"/>
  <c r="S14" i="497" s="1"/>
  <c r="AN39" i="494"/>
  <c r="M39" i="494" s="1"/>
  <c r="AN39" i="499"/>
  <c r="M39" i="499" s="1"/>
  <c r="AN8" i="503"/>
  <c r="M8" i="503" s="1"/>
  <c r="AN45" i="504"/>
  <c r="M45" i="504" s="1"/>
  <c r="AN44" i="500"/>
  <c r="M44" i="500" s="1"/>
  <c r="AN5" i="500"/>
  <c r="M5" i="500" s="1"/>
  <c r="AN32" i="494"/>
  <c r="M32" i="494" s="1"/>
  <c r="AN28" i="503"/>
  <c r="M28" i="503" s="1"/>
  <c r="AN43" i="496"/>
  <c r="M43" i="496" s="1"/>
  <c r="AN11" i="499"/>
  <c r="M11" i="499" s="1"/>
  <c r="AN6" i="501"/>
  <c r="M6" i="501" s="1"/>
  <c r="Q9" i="501" s="1"/>
  <c r="S9" i="501" s="1"/>
  <c r="AN12" i="501"/>
  <c r="M12" i="501" s="1"/>
  <c r="Q15" i="501" s="1"/>
  <c r="S15" i="501" s="1"/>
  <c r="AI8" i="501"/>
  <c r="AN8" i="501" s="1"/>
  <c r="M8" i="501" s="1"/>
  <c r="AN16" i="502"/>
  <c r="M16" i="502" s="1"/>
  <c r="Q19" i="502" s="1"/>
  <c r="S19" i="502" s="1"/>
  <c r="AN40" i="495"/>
  <c r="M40" i="495" s="1"/>
  <c r="AN36" i="503"/>
  <c r="M36" i="503" s="1"/>
  <c r="AN34" i="504"/>
  <c r="M34" i="504" s="1"/>
  <c r="AN41" i="503"/>
  <c r="M41" i="503" s="1"/>
  <c r="AN24" i="502"/>
  <c r="M24" i="502" s="1"/>
  <c r="AN37" i="501"/>
  <c r="M37" i="501" s="1"/>
  <c r="AN5" i="499"/>
  <c r="M5" i="499" s="1"/>
  <c r="Q8" i="499" s="1"/>
  <c r="S8" i="499" s="1"/>
  <c r="AN21" i="496"/>
  <c r="M21" i="496" s="1"/>
  <c r="AN25" i="498"/>
  <c r="M25" i="498" s="1"/>
  <c r="AN34" i="498"/>
  <c r="M34" i="498" s="1"/>
  <c r="AN20" i="494"/>
  <c r="M20" i="494" s="1"/>
  <c r="AN30" i="500"/>
  <c r="M30" i="500" s="1"/>
  <c r="AN7" i="495"/>
  <c r="M7" i="495" s="1"/>
  <c r="Q10" i="495" s="1"/>
  <c r="S10" i="495" s="1"/>
  <c r="AN24" i="496"/>
  <c r="M24" i="496" s="1"/>
  <c r="AN25" i="497"/>
  <c r="M25" i="497" s="1"/>
  <c r="AN33" i="494"/>
  <c r="M33" i="494" s="1"/>
  <c r="AN38" i="495"/>
  <c r="M38" i="495" s="1"/>
  <c r="AN8" i="494"/>
  <c r="M8" i="494" s="1"/>
  <c r="Q11" i="494" s="1"/>
  <c r="S11" i="494" s="1"/>
  <c r="AN6" i="500"/>
  <c r="M6" i="500" s="1"/>
  <c r="AN37" i="502"/>
  <c r="M37" i="502" s="1"/>
  <c r="AN22" i="495"/>
  <c r="M22" i="495" s="1"/>
  <c r="AN11" i="498"/>
  <c r="AN12" i="503"/>
  <c r="M12" i="503" s="1"/>
  <c r="Q15" i="503" s="1"/>
  <c r="S15" i="503" s="1"/>
  <c r="AN40" i="494"/>
  <c r="M40" i="494" s="1"/>
  <c r="AN4" i="497"/>
  <c r="M4" i="497" s="1"/>
  <c r="AN34" i="501"/>
  <c r="M34" i="501" s="1"/>
  <c r="AI11" i="498"/>
  <c r="AN18" i="498"/>
  <c r="AN8" i="498"/>
  <c r="M8" i="498" s="1"/>
  <c r="AN14" i="495"/>
  <c r="M14" i="495" s="1"/>
  <c r="Q17" i="495" s="1"/>
  <c r="S17" i="495" s="1"/>
  <c r="AI24" i="496"/>
  <c r="AN4" i="498"/>
  <c r="M4" i="498" s="1"/>
  <c r="R4" i="498" s="1"/>
  <c r="AN17" i="501"/>
  <c r="M17" i="501" s="1"/>
  <c r="Q18" i="501" s="1"/>
  <c r="S18" i="501" s="1"/>
  <c r="AN35" i="497"/>
  <c r="M35" i="497" s="1"/>
  <c r="AN17" i="504"/>
  <c r="M17" i="504" s="1"/>
  <c r="AN17" i="496"/>
  <c r="M17" i="496" s="1"/>
  <c r="AN23" i="503"/>
  <c r="M23" i="503" s="1"/>
  <c r="AN24" i="500"/>
  <c r="M24" i="500" s="1"/>
  <c r="AN30" i="502"/>
  <c r="M30" i="502" s="1"/>
  <c r="AI34" i="501"/>
  <c r="AN36" i="496"/>
  <c r="M36" i="496" s="1"/>
  <c r="AN27" i="504"/>
  <c r="M27" i="504" s="1"/>
  <c r="AN8" i="504"/>
  <c r="M8" i="504" s="1"/>
  <c r="AN45" i="498"/>
  <c r="M45" i="498" s="1"/>
  <c r="AN34" i="500"/>
  <c r="M34" i="500" s="1"/>
  <c r="AN35" i="494"/>
  <c r="M35" i="494" s="1"/>
  <c r="AN41" i="498"/>
  <c r="M41" i="498" s="1"/>
  <c r="AN7" i="499"/>
  <c r="M7" i="499" s="1"/>
  <c r="Q10" i="499" s="1"/>
  <c r="S10" i="499" s="1"/>
  <c r="AN40" i="498"/>
  <c r="M40" i="498" s="1"/>
  <c r="AN14" i="504"/>
  <c r="M14" i="504" s="1"/>
  <c r="AN23" i="499"/>
  <c r="M23" i="499" s="1"/>
  <c r="AN42" i="502"/>
  <c r="M42" i="502" s="1"/>
  <c r="AN43" i="494"/>
  <c r="M43" i="494" s="1"/>
  <c r="AN34" i="495"/>
  <c r="M34" i="495" s="1"/>
  <c r="AN23" i="497"/>
  <c r="M23" i="497" s="1"/>
  <c r="AN19" i="498"/>
  <c r="M19" i="498" s="1"/>
  <c r="AN18" i="495"/>
  <c r="M18" i="495" s="1"/>
  <c r="AN17" i="494"/>
  <c r="AN45" i="497"/>
  <c r="M45" i="497" s="1"/>
  <c r="AN43" i="504"/>
  <c r="M43" i="504" s="1"/>
  <c r="AN10" i="499"/>
  <c r="M10" i="499" s="1"/>
  <c r="AN27" i="500"/>
  <c r="M27" i="500" s="1"/>
  <c r="AN38" i="500"/>
  <c r="M38" i="500" s="1"/>
  <c r="AN28" i="502"/>
  <c r="M28" i="502" s="1"/>
  <c r="AN43" i="498"/>
  <c r="M43" i="498" s="1"/>
  <c r="AI40" i="494"/>
  <c r="AN23" i="495"/>
  <c r="M23" i="495" s="1"/>
  <c r="AI24" i="500"/>
  <c r="AN11" i="501"/>
  <c r="M11" i="501" s="1"/>
  <c r="Q14" i="501" s="1"/>
  <c r="S14" i="501" s="1"/>
  <c r="AN11" i="502"/>
  <c r="M11" i="502" s="1"/>
  <c r="Q14" i="502" s="1"/>
  <c r="S14" i="502" s="1"/>
  <c r="AI43" i="504"/>
  <c r="AN23" i="501"/>
  <c r="M23" i="501" s="1"/>
  <c r="AN17" i="498"/>
  <c r="M17" i="498" s="1"/>
  <c r="AN45" i="500"/>
  <c r="M45" i="500" s="1"/>
  <c r="AN12" i="498"/>
  <c r="AN25" i="501"/>
  <c r="M25" i="501" s="1"/>
  <c r="AN36" i="500"/>
  <c r="M36" i="500" s="1"/>
  <c r="AN9" i="500"/>
  <c r="M9" i="500" s="1"/>
  <c r="AN4" i="500"/>
  <c r="M4" i="500" s="1"/>
  <c r="AN8" i="502"/>
  <c r="M8" i="502" s="1"/>
  <c r="AI14" i="504"/>
  <c r="AN39" i="500"/>
  <c r="M39" i="500" s="1"/>
  <c r="AN44" i="504"/>
  <c r="M44" i="504" s="1"/>
  <c r="AN45" i="495"/>
  <c r="M45" i="495" s="1"/>
  <c r="AN36" i="502"/>
  <c r="M36" i="502" s="1"/>
  <c r="AN25" i="503"/>
  <c r="M25" i="503" s="1"/>
  <c r="AN40" i="499"/>
  <c r="M40" i="499" s="1"/>
  <c r="AN14" i="498"/>
  <c r="AN16" i="498"/>
  <c r="M16" i="498" s="1"/>
  <c r="AN39" i="501"/>
  <c r="M39" i="501" s="1"/>
  <c r="AN30" i="503"/>
  <c r="M30" i="503" s="1"/>
  <c r="AN42" i="496"/>
  <c r="M42" i="496" s="1"/>
  <c r="AN26" i="495"/>
  <c r="M26" i="495" s="1"/>
  <c r="AN24" i="494"/>
  <c r="M24" i="494" s="1"/>
  <c r="AN15" i="494"/>
  <c r="AN39" i="498"/>
  <c r="M39" i="498" s="1"/>
  <c r="AI18" i="494"/>
  <c r="AN18" i="494" s="1"/>
  <c r="M18" i="494" s="1"/>
  <c r="AN19" i="495"/>
  <c r="M19" i="495" s="1"/>
  <c r="AN27" i="495"/>
  <c r="M27" i="495" s="1"/>
  <c r="AN45" i="499"/>
  <c r="M45" i="499" s="1"/>
  <c r="AN26" i="502"/>
  <c r="M26" i="502" s="1"/>
  <c r="AN8" i="497"/>
  <c r="M8" i="497" s="1"/>
  <c r="Q11" i="497" s="1"/>
  <c r="S11" i="497" s="1"/>
  <c r="AI34" i="495"/>
  <c r="AI23" i="497"/>
  <c r="AN21" i="494"/>
  <c r="M21" i="494" s="1"/>
  <c r="AN20" i="500"/>
  <c r="M20" i="500" s="1"/>
  <c r="AN21" i="495"/>
  <c r="M21" i="495" s="1"/>
  <c r="AN5" i="495"/>
  <c r="M5" i="495" s="1"/>
  <c r="Q8" i="495" s="1"/>
  <c r="S8" i="495" s="1"/>
  <c r="AN35" i="501"/>
  <c r="M35" i="501" s="1"/>
  <c r="AN27" i="494"/>
  <c r="M27" i="494" s="1"/>
  <c r="AN21" i="498"/>
  <c r="M21" i="498" s="1"/>
  <c r="AI25" i="498"/>
  <c r="AN4" i="499"/>
  <c r="M4" i="499" s="1"/>
  <c r="Q7" i="499" s="1"/>
  <c r="AI23" i="499"/>
  <c r="AN12" i="497"/>
  <c r="M12" i="497" s="1"/>
  <c r="Q15" i="497" s="1"/>
  <c r="S15" i="497" s="1"/>
  <c r="AN18" i="499"/>
  <c r="M18" i="499" s="1"/>
  <c r="AN24" i="501"/>
  <c r="M24" i="501" s="1"/>
  <c r="AN37" i="494"/>
  <c r="M37" i="494" s="1"/>
  <c r="AN12" i="499"/>
  <c r="M12" i="499" s="1"/>
  <c r="AN34" i="494"/>
  <c r="M34" i="494" s="1"/>
  <c r="AN42" i="497"/>
  <c r="M42" i="497" s="1"/>
  <c r="AN9" i="499"/>
  <c r="M9" i="499" s="1"/>
  <c r="AN32" i="496"/>
  <c r="M32" i="496" s="1"/>
  <c r="AN5" i="496"/>
  <c r="M5" i="496" s="1"/>
  <c r="Q8" i="496" s="1"/>
  <c r="S8" i="496" s="1"/>
  <c r="AN20" i="498"/>
  <c r="AN28" i="496"/>
  <c r="M28" i="496" s="1"/>
  <c r="AN27" i="497"/>
  <c r="M27" i="497" s="1"/>
  <c r="AI42" i="497"/>
  <c r="AN18" i="500"/>
  <c r="M18" i="500" s="1"/>
  <c r="AN31" i="497"/>
  <c r="M31" i="497" s="1"/>
  <c r="AN26" i="503"/>
  <c r="M26" i="503" s="1"/>
  <c r="AN33" i="504"/>
  <c r="M33" i="504" s="1"/>
  <c r="AI25" i="497"/>
  <c r="AN22" i="498"/>
  <c r="M22" i="498" s="1"/>
  <c r="AN5" i="502"/>
  <c r="M5" i="502" s="1"/>
  <c r="Q8" i="502" s="1"/>
  <c r="S8" i="502" s="1"/>
  <c r="AN33" i="503"/>
  <c r="M33" i="503" s="1"/>
  <c r="AN15" i="504"/>
  <c r="M15" i="504" s="1"/>
  <c r="AN41" i="494"/>
  <c r="M41" i="494" s="1"/>
  <c r="AN44" i="495"/>
  <c r="M44" i="495" s="1"/>
  <c r="AN44" i="499"/>
  <c r="M44" i="499" s="1"/>
  <c r="AN43" i="499"/>
  <c r="M43" i="499" s="1"/>
  <c r="AI24" i="502"/>
  <c r="AI18" i="498"/>
  <c r="AI22" i="495"/>
  <c r="AN13" i="504"/>
  <c r="M13" i="504" s="1"/>
  <c r="AN39" i="495"/>
  <c r="M39" i="495" s="1"/>
  <c r="AN21" i="497"/>
  <c r="M21" i="497" s="1"/>
  <c r="AN42" i="498"/>
  <c r="M42" i="498" s="1"/>
  <c r="AN17" i="502"/>
  <c r="M17" i="502" s="1"/>
  <c r="Q20" i="502" s="1"/>
  <c r="S20" i="502" s="1"/>
  <c r="AN15" i="496"/>
  <c r="M15" i="496" s="1"/>
  <c r="Q18" i="496" s="1"/>
  <c r="S18" i="496" s="1"/>
  <c r="AN19" i="496"/>
  <c r="M19" i="496" s="1"/>
  <c r="AN10" i="496"/>
  <c r="M10" i="496" s="1"/>
  <c r="AN39" i="497"/>
  <c r="M39" i="497" s="1"/>
  <c r="AN32" i="497"/>
  <c r="M32" i="497" s="1"/>
  <c r="AN20" i="499"/>
  <c r="M20" i="499" s="1"/>
  <c r="AN31" i="504"/>
  <c r="M31" i="504" s="1"/>
  <c r="AN6" i="498"/>
  <c r="M6" i="498" s="1"/>
  <c r="AI34" i="496"/>
  <c r="AN17" i="497"/>
  <c r="M17" i="497" s="1"/>
  <c r="AN30" i="504"/>
  <c r="M30" i="504" s="1"/>
  <c r="AN22" i="500"/>
  <c r="M22" i="500" s="1"/>
  <c r="AN28" i="495"/>
  <c r="M28" i="495" s="1"/>
  <c r="AN33" i="499"/>
  <c r="M33" i="499" s="1"/>
  <c r="AN35" i="503"/>
  <c r="M35" i="503" s="1"/>
  <c r="AN5" i="503"/>
  <c r="M5" i="503" s="1"/>
  <c r="Q8" i="503" s="1"/>
  <c r="S8" i="503" s="1"/>
  <c r="AN25" i="500"/>
  <c r="M25" i="500" s="1"/>
  <c r="AN38" i="502"/>
  <c r="M38" i="502" s="1"/>
  <c r="AN32" i="503"/>
  <c r="M32" i="503" s="1"/>
  <c r="AI32" i="496"/>
  <c r="AN27" i="502"/>
  <c r="M27" i="502" s="1"/>
  <c r="AI14" i="500"/>
  <c r="AN17" i="500"/>
  <c r="M17" i="500" s="1"/>
  <c r="AN36" i="499"/>
  <c r="M36" i="499" s="1"/>
  <c r="AI39" i="498"/>
  <c r="AN15" i="498"/>
  <c r="M15" i="498" s="1"/>
  <c r="AN37" i="495"/>
  <c r="M37" i="495" s="1"/>
  <c r="AN35" i="500"/>
  <c r="M35" i="500" s="1"/>
  <c r="AN29" i="501"/>
  <c r="M29" i="501" s="1"/>
  <c r="AN19" i="503"/>
  <c r="M19" i="503" s="1"/>
  <c r="AI41" i="504"/>
  <c r="AN11" i="495"/>
  <c r="M11" i="495" s="1"/>
  <c r="Q14" i="495" s="1"/>
  <c r="S14" i="495" s="1"/>
  <c r="AN31" i="498"/>
  <c r="M31" i="498" s="1"/>
  <c r="AN12" i="504"/>
  <c r="M12" i="504" s="1"/>
  <c r="AN22" i="499"/>
  <c r="M22" i="499" s="1"/>
  <c r="AN22" i="503"/>
  <c r="M22" i="503" s="1"/>
  <c r="AN19" i="501"/>
  <c r="M19" i="501" s="1"/>
  <c r="AN28" i="497"/>
  <c r="M28" i="497" s="1"/>
  <c r="AN17" i="495"/>
  <c r="M17" i="495" s="1"/>
  <c r="AN39" i="503"/>
  <c r="M39" i="503" s="1"/>
  <c r="AN41" i="497"/>
  <c r="M41" i="497" s="1"/>
  <c r="AN19" i="494"/>
  <c r="M19" i="494" s="1"/>
  <c r="AI6" i="500"/>
  <c r="AN7" i="503"/>
  <c r="M7" i="503" s="1"/>
  <c r="Q10" i="503" s="1"/>
  <c r="S10" i="503" s="1"/>
  <c r="AN35" i="504"/>
  <c r="M35" i="504" s="1"/>
  <c r="AN35" i="496"/>
  <c r="M35" i="496" s="1"/>
  <c r="AN18" i="497"/>
  <c r="M18" i="497" s="1"/>
  <c r="AN44" i="501"/>
  <c r="M44" i="501" s="1"/>
  <c r="AN4" i="502"/>
  <c r="M4" i="502" s="1"/>
  <c r="Q7" i="502" s="1"/>
  <c r="S7" i="502" s="1"/>
  <c r="AN34" i="497"/>
  <c r="M34" i="497" s="1"/>
  <c r="AI28" i="504"/>
  <c r="AI32" i="494"/>
  <c r="AN39" i="496"/>
  <c r="M39" i="496" s="1"/>
  <c r="AN29" i="498"/>
  <c r="M29" i="498" s="1"/>
  <c r="AN27" i="496"/>
  <c r="M27" i="496" s="1"/>
  <c r="AN29" i="497"/>
  <c r="M29" i="497" s="1"/>
  <c r="AN19" i="500"/>
  <c r="M19" i="500" s="1"/>
  <c r="AI30" i="500"/>
  <c r="AN16" i="496"/>
  <c r="M16" i="496" s="1"/>
  <c r="AN29" i="499"/>
  <c r="M29" i="499" s="1"/>
  <c r="AN12" i="500"/>
  <c r="M12" i="500" s="1"/>
  <c r="AN32" i="495"/>
  <c r="M32" i="495" s="1"/>
  <c r="AI43" i="496"/>
  <c r="AN31" i="501"/>
  <c r="M31" i="501" s="1"/>
  <c r="AN14" i="503"/>
  <c r="M14" i="503" s="1"/>
  <c r="Q17" i="503" s="1"/>
  <c r="S17" i="503" s="1"/>
  <c r="AN28" i="498"/>
  <c r="M28" i="498" s="1"/>
  <c r="AI34" i="494"/>
  <c r="AN13" i="502"/>
  <c r="M13" i="502" s="1"/>
  <c r="Q16" i="502" s="1"/>
  <c r="S16" i="502" s="1"/>
  <c r="AN21" i="502"/>
  <c r="M21" i="502" s="1"/>
  <c r="AN14" i="502"/>
  <c r="M14" i="502" s="1"/>
  <c r="Q17" i="502" s="1"/>
  <c r="S17" i="502" s="1"/>
  <c r="AN16" i="504"/>
  <c r="AN21" i="504"/>
  <c r="M21" i="504" s="1"/>
  <c r="AN13" i="501"/>
  <c r="M13" i="501" s="1"/>
  <c r="Q16" i="501" s="1"/>
  <c r="S16" i="501" s="1"/>
  <c r="AN38" i="498"/>
  <c r="M38" i="498" s="1"/>
  <c r="AN23" i="500"/>
  <c r="M23" i="500" s="1"/>
  <c r="AN31" i="503"/>
  <c r="M31" i="503" s="1"/>
  <c r="AN11" i="504"/>
  <c r="M11" i="504" s="1"/>
  <c r="Q14" i="504" s="1"/>
  <c r="S14" i="504" s="1"/>
  <c r="AI6" i="496"/>
  <c r="AN6" i="496" s="1"/>
  <c r="M6" i="496" s="1"/>
  <c r="Q9" i="496" s="1"/>
  <c r="S9" i="496" s="1"/>
  <c r="AI14" i="496"/>
  <c r="AN14" i="496" s="1"/>
  <c r="M14" i="496" s="1"/>
  <c r="Q17" i="496" s="1"/>
  <c r="S17" i="496" s="1"/>
  <c r="AN29" i="495"/>
  <c r="M29" i="495" s="1"/>
  <c r="AN19" i="504"/>
  <c r="AN24" i="499"/>
  <c r="M24" i="499" s="1"/>
  <c r="AN34" i="499"/>
  <c r="M34" i="499" s="1"/>
  <c r="AN10" i="494"/>
  <c r="M10" i="494" s="1"/>
  <c r="Q13" i="494" s="1"/>
  <c r="S13" i="494" s="1"/>
  <c r="AN45" i="502"/>
  <c r="M45" i="502" s="1"/>
  <c r="AN23" i="502"/>
  <c r="M23" i="502" s="1"/>
  <c r="AN45" i="501"/>
  <c r="M45" i="501" s="1"/>
  <c r="AN43" i="502"/>
  <c r="M43" i="502" s="1"/>
  <c r="AN40" i="496"/>
  <c r="M40" i="496" s="1"/>
  <c r="AN44" i="498"/>
  <c r="M44" i="498" s="1"/>
  <c r="AI45" i="501"/>
  <c r="AN28" i="494"/>
  <c r="M28" i="494" s="1"/>
  <c r="AN9" i="496"/>
  <c r="M9" i="496" s="1"/>
  <c r="Q12" i="496" s="1"/>
  <c r="S12" i="496" s="1"/>
  <c r="AN31" i="499"/>
  <c r="M31" i="499" s="1"/>
  <c r="AN4" i="503"/>
  <c r="M4" i="503" s="1"/>
  <c r="AI45" i="504"/>
  <c r="AN40" i="503"/>
  <c r="M40" i="503" s="1"/>
  <c r="AI26" i="495"/>
  <c r="AN23" i="504"/>
  <c r="M23" i="504" s="1"/>
  <c r="AN14" i="501"/>
  <c r="M14" i="501" s="1"/>
  <c r="AI45" i="502"/>
  <c r="AN20" i="504"/>
  <c r="AN7" i="498"/>
  <c r="M7" i="498" s="1"/>
  <c r="AN6" i="499"/>
  <c r="M6" i="499" s="1"/>
  <c r="Q9" i="499" s="1"/>
  <c r="S9" i="499" s="1"/>
  <c r="AI23" i="502"/>
  <c r="AN24" i="495"/>
  <c r="M24" i="495" s="1"/>
  <c r="AN45" i="496"/>
  <c r="M45" i="496" s="1"/>
  <c r="AN22" i="502"/>
  <c r="M22" i="502" s="1"/>
  <c r="AN11" i="496"/>
  <c r="M11" i="496" s="1"/>
  <c r="Q14" i="496" s="1"/>
  <c r="S14" i="496" s="1"/>
  <c r="AN7" i="502"/>
  <c r="M7" i="502" s="1"/>
  <c r="Q10" i="502" s="1"/>
  <c r="S10" i="502" s="1"/>
  <c r="AI13" i="497"/>
  <c r="AN13" i="497" s="1"/>
  <c r="M13" i="497" s="1"/>
  <c r="Q16" i="497" s="1"/>
  <c r="S16" i="497" s="1"/>
  <c r="AN36" i="501"/>
  <c r="M36" i="501" s="1"/>
  <c r="AN37" i="503"/>
  <c r="M37" i="503" s="1"/>
  <c r="AN38" i="504"/>
  <c r="M38" i="504" s="1"/>
  <c r="AI19" i="504"/>
  <c r="AI23" i="496"/>
  <c r="AN31" i="494"/>
  <c r="M31" i="494" s="1"/>
  <c r="AN28" i="499"/>
  <c r="M28" i="499" s="1"/>
  <c r="AI34" i="499"/>
  <c r="AN27" i="501"/>
  <c r="M27" i="501" s="1"/>
  <c r="AN35" i="498"/>
  <c r="M35" i="498" s="1"/>
  <c r="AN37" i="498"/>
  <c r="M37" i="498" s="1"/>
  <c r="AN19" i="499"/>
  <c r="M19" i="499" s="1"/>
  <c r="AN26" i="500"/>
  <c r="M26" i="500" s="1"/>
  <c r="AN28" i="501"/>
  <c r="M28" i="501" s="1"/>
  <c r="AI9" i="498"/>
  <c r="AN32" i="498"/>
  <c r="M32" i="498" s="1"/>
  <c r="AI29" i="495"/>
  <c r="AN20" i="497"/>
  <c r="M20" i="497" s="1"/>
  <c r="AN20" i="502"/>
  <c r="M20" i="502" s="1"/>
  <c r="AI43" i="502"/>
  <c r="AN32" i="502"/>
  <c r="M32" i="502" s="1"/>
  <c r="AN27" i="498"/>
  <c r="M27" i="498" s="1"/>
  <c r="AN23" i="494"/>
  <c r="M23" i="494" s="1"/>
  <c r="AI30" i="494"/>
  <c r="AI24" i="499"/>
  <c r="AN25" i="502"/>
  <c r="M25" i="502" s="1"/>
  <c r="AN17" i="503"/>
  <c r="M17" i="503" s="1"/>
  <c r="AI12" i="496"/>
  <c r="AN12" i="496" s="1"/>
  <c r="M12" i="496" s="1"/>
  <c r="Q15" i="496" s="1"/>
  <c r="S15" i="496" s="1"/>
  <c r="AN34" i="503"/>
  <c r="M34" i="503" s="1"/>
  <c r="AI10" i="498"/>
  <c r="AN13" i="498"/>
  <c r="AN16" i="501"/>
  <c r="M16" i="501" s="1"/>
  <c r="Q17" i="501" s="1"/>
  <c r="S17" i="501" s="1"/>
  <c r="AN36" i="504"/>
  <c r="M36" i="504" s="1"/>
  <c r="AN42" i="495"/>
  <c r="M42" i="495" s="1"/>
  <c r="AN30" i="498"/>
  <c r="M30" i="498" s="1"/>
  <c r="AN24" i="504"/>
  <c r="M24" i="504" s="1"/>
  <c r="AN21" i="500"/>
  <c r="M21" i="500" s="1"/>
  <c r="AI10" i="501"/>
  <c r="AN10" i="501" s="1"/>
  <c r="M10" i="501" s="1"/>
  <c r="AI42" i="503"/>
  <c r="AN29" i="502"/>
  <c r="M29" i="502" s="1"/>
  <c r="AI35" i="497"/>
  <c r="AN18" i="502"/>
  <c r="M18" i="502" s="1"/>
  <c r="AN9" i="503"/>
  <c r="M9" i="503" s="1"/>
  <c r="Q12" i="503" s="1"/>
  <c r="S12" i="503" s="1"/>
  <c r="AN9" i="494"/>
  <c r="M9" i="494" s="1"/>
  <c r="Q12" i="494" s="1"/>
  <c r="S12" i="494" s="1"/>
  <c r="AN6" i="504"/>
  <c r="M6" i="504" s="1"/>
  <c r="AN30" i="495"/>
  <c r="M30" i="495" s="1"/>
  <c r="AN25" i="494"/>
  <c r="M25" i="494" s="1"/>
  <c r="AN41" i="501"/>
  <c r="M41" i="501" s="1"/>
  <c r="AN6" i="494"/>
  <c r="M6" i="494" s="1"/>
  <c r="Q9" i="494" s="1"/>
  <c r="S9" i="494" s="1"/>
  <c r="AN10" i="500"/>
  <c r="M10" i="500" s="1"/>
  <c r="AN32" i="501"/>
  <c r="M32" i="501" s="1"/>
  <c r="AN32" i="504"/>
  <c r="M32" i="504" s="1"/>
  <c r="AN18" i="496"/>
  <c r="M18" i="496" s="1"/>
  <c r="AN16" i="495"/>
  <c r="M16" i="495" s="1"/>
  <c r="Q19" i="495" s="1"/>
  <c r="S19" i="495" s="1"/>
  <c r="AN13" i="495"/>
  <c r="M13" i="495" s="1"/>
  <c r="Q16" i="495" s="1"/>
  <c r="S16" i="495" s="1"/>
  <c r="AN10" i="495"/>
  <c r="M10" i="495" s="1"/>
  <c r="Q13" i="495" s="1"/>
  <c r="S13" i="495" s="1"/>
  <c r="AN6" i="495"/>
  <c r="M6" i="495" s="1"/>
  <c r="AI4" i="495"/>
  <c r="AN4" i="495" s="1"/>
  <c r="M4" i="495" s="1"/>
  <c r="AN8" i="495"/>
  <c r="M8" i="495" s="1"/>
  <c r="AI43" i="497"/>
  <c r="AN16" i="499"/>
  <c r="M16" i="499" s="1"/>
  <c r="AN10" i="504"/>
  <c r="M10" i="504" s="1"/>
  <c r="Q13" i="504" s="1"/>
  <c r="S13" i="504" s="1"/>
  <c r="AI15" i="495"/>
  <c r="AN15" i="495" s="1"/>
  <c r="M15" i="495" s="1"/>
  <c r="Q18" i="495" s="1"/>
  <c r="S18" i="495" s="1"/>
  <c r="AN30" i="497"/>
  <c r="M30" i="497" s="1"/>
  <c r="AI37" i="502"/>
  <c r="AI24" i="494"/>
  <c r="AI6" i="497"/>
  <c r="AN6" i="497" s="1"/>
  <c r="M6" i="497" s="1"/>
  <c r="AN10" i="502"/>
  <c r="M10" i="502" s="1"/>
  <c r="Q13" i="502" s="1"/>
  <c r="S13" i="502" s="1"/>
  <c r="AI29" i="502"/>
  <c r="AN26" i="496"/>
  <c r="M26" i="496" s="1"/>
  <c r="AI26" i="499"/>
  <c r="AN7" i="500"/>
  <c r="M7" i="500" s="1"/>
  <c r="AI18" i="502"/>
  <c r="AI41" i="503"/>
  <c r="AN39" i="502"/>
  <c r="M39" i="502" s="1"/>
  <c r="AI28" i="503"/>
  <c r="AN37" i="497"/>
  <c r="M37" i="497" s="1"/>
  <c r="AI42" i="500"/>
  <c r="AN33" i="501"/>
  <c r="M33" i="501" s="1"/>
  <c r="AN38" i="503"/>
  <c r="M38" i="503" s="1"/>
  <c r="AI45" i="503"/>
  <c r="AN45" i="494"/>
  <c r="M45" i="494" s="1"/>
  <c r="AN41" i="499"/>
  <c r="M41" i="499" s="1"/>
  <c r="AN40" i="500"/>
  <c r="M40" i="500" s="1"/>
  <c r="AN31" i="502"/>
  <c r="M31" i="502" s="1"/>
  <c r="AN42" i="501"/>
  <c r="M42" i="501" s="1"/>
  <c r="AI41" i="501"/>
  <c r="AI34" i="504"/>
  <c r="AN25" i="495"/>
  <c r="M25" i="495" s="1"/>
  <c r="AN41" i="496"/>
  <c r="M41" i="496" s="1"/>
  <c r="AN29" i="494"/>
  <c r="M29" i="494" s="1"/>
  <c r="AN43" i="495"/>
  <c r="M43" i="495" s="1"/>
  <c r="AI21" i="496"/>
  <c r="AN9" i="495"/>
  <c r="M9" i="495" s="1"/>
  <c r="Q12" i="495" s="1"/>
  <c r="S12" i="495" s="1"/>
  <c r="AI7" i="496"/>
  <c r="AN7" i="496" s="1"/>
  <c r="M7" i="496" s="1"/>
  <c r="Q10" i="496" s="1"/>
  <c r="S10" i="496" s="1"/>
  <c r="AN24" i="497"/>
  <c r="M24" i="497" s="1"/>
  <c r="AN30" i="499"/>
  <c r="M30" i="499" s="1"/>
  <c r="AN38" i="499"/>
  <c r="M38" i="499" s="1"/>
  <c r="AI34" i="500"/>
  <c r="AI25" i="504"/>
  <c r="AN41" i="500"/>
  <c r="M41" i="500" s="1"/>
  <c r="AI7" i="497"/>
  <c r="AN7" i="497" s="1"/>
  <c r="M7" i="497" s="1"/>
  <c r="Q10" i="497" s="1"/>
  <c r="S10" i="497" s="1"/>
  <c r="AI37" i="500"/>
  <c r="AN41" i="502"/>
  <c r="M41" i="502" s="1"/>
  <c r="AN11" i="494"/>
  <c r="M11" i="494" s="1"/>
  <c r="Q14" i="494" s="1"/>
  <c r="S14" i="494" s="1"/>
  <c r="AN44" i="496"/>
  <c r="M44" i="496" s="1"/>
  <c r="AN36" i="497"/>
  <c r="M36" i="497" s="1"/>
  <c r="AN22" i="497"/>
  <c r="M22" i="497" s="1"/>
  <c r="AI7" i="499"/>
  <c r="AN13" i="499"/>
  <c r="M13" i="499" s="1"/>
  <c r="AN32" i="499"/>
  <c r="M32" i="499" s="1"/>
  <c r="AN28" i="500"/>
  <c r="M28" i="500" s="1"/>
  <c r="AN22" i="501"/>
  <c r="M22" i="501" s="1"/>
  <c r="AI10" i="503"/>
  <c r="AN10" i="503" s="1"/>
  <c r="M10" i="503" s="1"/>
  <c r="Q13" i="503" s="1"/>
  <c r="S13" i="503" s="1"/>
  <c r="AN29" i="504"/>
  <c r="M29" i="504" s="1"/>
  <c r="AN15" i="502"/>
  <c r="M15" i="502" s="1"/>
  <c r="Q18" i="502" s="1"/>
  <c r="S18" i="502" s="1"/>
  <c r="AI18" i="501"/>
  <c r="AN18" i="501" s="1"/>
  <c r="M18" i="501" s="1"/>
  <c r="AN42" i="499"/>
  <c r="M42" i="499" s="1"/>
  <c r="AN26" i="504"/>
  <c r="M26" i="504" s="1"/>
  <c r="AI10" i="500"/>
  <c r="AN7" i="501"/>
  <c r="M7" i="501" s="1"/>
  <c r="Q10" i="501" s="1"/>
  <c r="S10" i="501" s="1"/>
  <c r="AN9" i="502"/>
  <c r="M9" i="502" s="1"/>
  <c r="Q12" i="502" s="1"/>
  <c r="S12" i="502" s="1"/>
  <c r="AI6" i="502"/>
  <c r="AN6" i="502" s="1"/>
  <c r="M6" i="502" s="1"/>
  <c r="Q9" i="502" s="1"/>
  <c r="S9" i="502" s="1"/>
  <c r="AN27" i="503"/>
  <c r="M27" i="503" s="1"/>
  <c r="AN4" i="501"/>
  <c r="M4" i="501" s="1"/>
  <c r="AN6" i="503"/>
  <c r="M6" i="503" s="1"/>
  <c r="AN21" i="499"/>
  <c r="M21" i="499" s="1"/>
  <c r="AN5" i="501"/>
  <c r="M5" i="501" s="1"/>
  <c r="AI15" i="501"/>
  <c r="AN15" i="501" s="1"/>
  <c r="M15" i="501" s="1"/>
  <c r="AN19" i="497"/>
  <c r="M19" i="497" s="1"/>
  <c r="AN22" i="504"/>
  <c r="AI40" i="496"/>
  <c r="AN38" i="497"/>
  <c r="M38" i="497" s="1"/>
  <c r="AN14" i="497"/>
  <c r="M14" i="497" s="1"/>
  <c r="Q17" i="497" s="1"/>
  <c r="S17" i="497" s="1"/>
  <c r="AI45" i="499"/>
  <c r="AN34" i="502"/>
  <c r="M34" i="502" s="1"/>
  <c r="AN12" i="502"/>
  <c r="M12" i="502" s="1"/>
  <c r="AN31" i="496"/>
  <c r="M31" i="496" s="1"/>
  <c r="AN24" i="503"/>
  <c r="M24" i="503" s="1"/>
  <c r="AN14" i="499"/>
  <c r="M14" i="499" s="1"/>
  <c r="AN29" i="500"/>
  <c r="M29" i="500" s="1"/>
  <c r="AN14" i="494"/>
  <c r="AI18" i="496"/>
  <c r="AN15" i="500"/>
  <c r="M15" i="500" s="1"/>
  <c r="AN33" i="502"/>
  <c r="M33" i="502" s="1"/>
  <c r="AN18" i="504"/>
  <c r="AN31" i="500"/>
  <c r="M31" i="500" s="1"/>
  <c r="AN10" i="497"/>
  <c r="M10" i="497" s="1"/>
  <c r="AN26" i="497"/>
  <c r="M26" i="497" s="1"/>
  <c r="AN26" i="501"/>
  <c r="M26" i="501" s="1"/>
  <c r="AN30" i="501"/>
  <c r="M30" i="501" s="1"/>
  <c r="AN43" i="503"/>
  <c r="M43" i="503" s="1"/>
  <c r="AN37" i="504"/>
  <c r="M37" i="504" s="1"/>
  <c r="AN15" i="503"/>
  <c r="M15" i="503" s="1"/>
  <c r="Q18" i="503" s="1"/>
  <c r="S18" i="503" s="1"/>
  <c r="AN44" i="503"/>
  <c r="M44" i="503" s="1"/>
  <c r="AN19" i="502"/>
  <c r="M19" i="502" s="1"/>
  <c r="AN5" i="494"/>
  <c r="M5" i="494" s="1"/>
  <c r="Q8" i="494" s="1"/>
  <c r="S8" i="494" s="1"/>
  <c r="AN16" i="494"/>
  <c r="AN12" i="494"/>
  <c r="M12" i="494" s="1"/>
  <c r="AN13" i="494"/>
  <c r="M13" i="494" s="1"/>
  <c r="AI7" i="494"/>
  <c r="AN7" i="494" s="1"/>
  <c r="M7" i="494" s="1"/>
  <c r="AN21" i="503"/>
  <c r="M21" i="503" s="1"/>
  <c r="AN21" i="501"/>
  <c r="M21" i="501" s="1"/>
  <c r="AN18" i="503"/>
  <c r="M18" i="503" s="1"/>
  <c r="AI7" i="504"/>
  <c r="AN7" i="504" s="1"/>
  <c r="M7" i="504" s="1"/>
  <c r="AI8" i="496"/>
  <c r="AN8" i="496" s="1"/>
  <c r="M8" i="496" s="1"/>
  <c r="AN33" i="500"/>
  <c r="M33" i="500" s="1"/>
  <c r="AN4" i="504"/>
  <c r="M4" i="504" s="1"/>
  <c r="Q7" i="504" s="1"/>
  <c r="S7" i="504" s="1"/>
  <c r="AN13" i="500"/>
  <c r="M13" i="500" s="1"/>
  <c r="AN39" i="504"/>
  <c r="M39" i="504" s="1"/>
  <c r="AN5" i="504"/>
  <c r="M5" i="504" s="1"/>
  <c r="Q8" i="504" s="1"/>
  <c r="S8" i="504" s="1"/>
  <c r="AI13" i="503"/>
  <c r="AN13" i="503" s="1"/>
  <c r="M13" i="503" s="1"/>
  <c r="Q16" i="503" s="1"/>
  <c r="AN29" i="503"/>
  <c r="M29" i="503" s="1"/>
  <c r="AI29" i="503"/>
  <c r="AN29" i="496"/>
  <c r="M29" i="496" s="1"/>
  <c r="AI29" i="496"/>
  <c r="AN22" i="496"/>
  <c r="M22" i="496" s="1"/>
  <c r="AI22" i="496"/>
  <c r="AI13" i="496"/>
  <c r="AN13" i="496" s="1"/>
  <c r="M13" i="496" s="1"/>
  <c r="Q16" i="496" s="1"/>
  <c r="S16" i="496" s="1"/>
  <c r="AI4" i="496"/>
  <c r="AN4" i="496" s="1"/>
  <c r="M4" i="496" s="1"/>
  <c r="AN38" i="496"/>
  <c r="M38" i="496" s="1"/>
  <c r="AI38" i="496"/>
  <c r="AN33" i="496"/>
  <c r="M33" i="496" s="1"/>
  <c r="AI33" i="496"/>
  <c r="AN36" i="495"/>
  <c r="M36" i="495" s="1"/>
  <c r="AI36" i="495"/>
  <c r="AI12" i="495"/>
  <c r="AN12" i="495" s="1"/>
  <c r="M12" i="495" s="1"/>
  <c r="Q15" i="495" s="1"/>
  <c r="S15" i="495" s="1"/>
  <c r="AN22" i="494"/>
  <c r="M22" i="494" s="1"/>
  <c r="AI22" i="494"/>
  <c r="AI4" i="494"/>
  <c r="AN4" i="494" s="1"/>
  <c r="M4" i="494" s="1"/>
  <c r="AN38" i="494"/>
  <c r="M38" i="494" s="1"/>
  <c r="AI38" i="494"/>
  <c r="M11" i="498" l="1"/>
  <c r="Q12" i="498" s="1"/>
  <c r="S12" i="498" s="1"/>
  <c r="Q8" i="498"/>
  <c r="S8" i="498" s="1"/>
  <c r="M20" i="498"/>
  <c r="Q18" i="498"/>
  <c r="S18" i="498" s="1"/>
  <c r="M18" i="498"/>
  <c r="Q17" i="498"/>
  <c r="S17" i="498" s="1"/>
  <c r="M14" i="498"/>
  <c r="Q15" i="498"/>
  <c r="S15" i="498" s="1"/>
  <c r="M12" i="498"/>
  <c r="Q13" i="498" s="1"/>
  <c r="S13" i="498" s="1"/>
  <c r="Q16" i="498"/>
  <c r="S16" i="498" s="1"/>
  <c r="M13" i="498"/>
  <c r="Q14" i="498" s="1"/>
  <c r="S14" i="498" s="1"/>
  <c r="Q19" i="494"/>
  <c r="S19" i="494" s="1"/>
  <c r="M16" i="494"/>
  <c r="Q17" i="494"/>
  <c r="S17" i="494" s="1"/>
  <c r="M14" i="494"/>
  <c r="Q20" i="494"/>
  <c r="S20" i="494" s="1"/>
  <c r="M17" i="494"/>
  <c r="Q18" i="494"/>
  <c r="S18" i="494" s="1"/>
  <c r="M15" i="494"/>
  <c r="Q16" i="494"/>
  <c r="S16" i="494" s="1"/>
  <c r="Q15" i="494"/>
  <c r="S15" i="494" s="1"/>
  <c r="Q7" i="497"/>
  <c r="S7" i="497" s="1"/>
  <c r="R4" i="497"/>
  <c r="Q11" i="501"/>
  <c r="S11" i="501" s="1"/>
  <c r="Q11" i="498"/>
  <c r="S11" i="498" s="1"/>
  <c r="Q10" i="504"/>
  <c r="S10" i="504" s="1"/>
  <c r="P4" i="504"/>
  <c r="M20" i="504"/>
  <c r="Q9" i="504" s="1"/>
  <c r="S9" i="504" s="1"/>
  <c r="Q16" i="504"/>
  <c r="S16" i="504" s="1"/>
  <c r="M18" i="504"/>
  <c r="M19" i="504"/>
  <c r="Q17" i="504" s="1"/>
  <c r="S17" i="504" s="1"/>
  <c r="M16" i="504"/>
  <c r="R4" i="504" s="1"/>
  <c r="Q11" i="504"/>
  <c r="S11" i="504" s="1"/>
  <c r="M22" i="504"/>
  <c r="Q15" i="504"/>
  <c r="S15" i="504" s="1"/>
  <c r="Q4" i="504"/>
  <c r="R4" i="503"/>
  <c r="Q11" i="503"/>
  <c r="S11" i="503" s="1"/>
  <c r="P4" i="503"/>
  <c r="Q9" i="503"/>
  <c r="S9" i="503" s="1"/>
  <c r="Q4" i="503"/>
  <c r="Q7" i="503"/>
  <c r="S7" i="503" s="1"/>
  <c r="S16" i="503"/>
  <c r="Q15" i="502"/>
  <c r="S15" i="502" s="1"/>
  <c r="P4" i="502"/>
  <c r="Q11" i="502"/>
  <c r="Q4" i="502"/>
  <c r="R4" i="502"/>
  <c r="P4" i="501"/>
  <c r="Q13" i="501"/>
  <c r="S13" i="501" s="1"/>
  <c r="T4" i="499"/>
  <c r="S7" i="499"/>
  <c r="Q7" i="501"/>
  <c r="S7" i="501" s="1"/>
  <c r="Q8" i="501"/>
  <c r="S8" i="501" s="1"/>
  <c r="Q4" i="501"/>
  <c r="R4" i="501"/>
  <c r="P4" i="498"/>
  <c r="Q4" i="498"/>
  <c r="Q9" i="498"/>
  <c r="S9" i="498" s="1"/>
  <c r="Q7" i="498"/>
  <c r="S7" i="498" s="1"/>
  <c r="Q10" i="498"/>
  <c r="S10" i="498" s="1"/>
  <c r="Q13" i="497"/>
  <c r="S13" i="497" s="1"/>
  <c r="P4" i="497"/>
  <c r="Q9" i="497"/>
  <c r="S9" i="497" s="1"/>
  <c r="Q4" i="497"/>
  <c r="Q13" i="496"/>
  <c r="S13" i="496" s="1"/>
  <c r="P4" i="496"/>
  <c r="Q11" i="496"/>
  <c r="S11" i="496" s="1"/>
  <c r="Q4" i="496"/>
  <c r="Q7" i="496"/>
  <c r="S7" i="496" s="1"/>
  <c r="R4" i="496"/>
  <c r="Q4" i="494"/>
  <c r="Q11" i="495"/>
  <c r="S11" i="495" s="1"/>
  <c r="Q4" i="495"/>
  <c r="Q9" i="495"/>
  <c r="S9" i="495" s="1"/>
  <c r="P4" i="495"/>
  <c r="Q7" i="495"/>
  <c r="R4" i="495"/>
  <c r="Q10" i="494"/>
  <c r="S10" i="494" s="1"/>
  <c r="P4" i="494"/>
  <c r="Q7" i="494"/>
  <c r="R4" i="494"/>
  <c r="H27" i="301"/>
  <c r="H26" i="301"/>
  <c r="H25" i="301"/>
  <c r="H24" i="301"/>
  <c r="H23" i="301"/>
  <c r="H22" i="301"/>
  <c r="H21" i="301"/>
  <c r="H20" i="301"/>
  <c r="H19" i="301"/>
  <c r="H18" i="301"/>
  <c r="H17" i="301"/>
  <c r="H16" i="301"/>
  <c r="H15" i="301"/>
  <c r="H14" i="301"/>
  <c r="H13" i="301"/>
  <c r="H12" i="301"/>
  <c r="H11" i="301"/>
  <c r="H10" i="301"/>
  <c r="H9" i="301"/>
  <c r="H8" i="301"/>
  <c r="H7" i="301"/>
  <c r="H6" i="301"/>
  <c r="H5" i="301"/>
  <c r="H4" i="301"/>
  <c r="H3" i="301"/>
  <c r="H2" i="301"/>
  <c r="S23" i="301"/>
  <c r="R25" i="301"/>
  <c r="R23" i="301"/>
  <c r="S27" i="301"/>
  <c r="R27" i="301"/>
  <c r="R21" i="301"/>
  <c r="S25" i="301"/>
  <c r="R22" i="301"/>
  <c r="R20" i="301"/>
  <c r="R26" i="301"/>
  <c r="R24" i="301"/>
  <c r="S24" i="301"/>
  <c r="S21" i="301"/>
  <c r="S26" i="301"/>
  <c r="S20" i="301"/>
  <c r="S22" i="301"/>
  <c r="Q12" i="504" l="1"/>
  <c r="S12" i="504" s="1"/>
  <c r="T4" i="503"/>
  <c r="S11" i="502"/>
  <c r="T4" i="502"/>
  <c r="T4" i="501"/>
  <c r="T4" i="498"/>
  <c r="T4" i="497"/>
  <c r="T4" i="496"/>
  <c r="S7" i="495"/>
  <c r="T4" i="495"/>
  <c r="T4" i="494"/>
  <c r="S7" i="494"/>
  <c r="B21" i="301"/>
  <c r="A21" i="301" s="1"/>
  <c r="B22" i="301"/>
  <c r="A22" i="301" s="1"/>
  <c r="B25" i="301"/>
  <c r="A25" i="301" s="1"/>
  <c r="B23" i="301"/>
  <c r="A23" i="301" s="1"/>
  <c r="B24" i="301"/>
  <c r="A24" i="301" s="1"/>
  <c r="B20" i="301"/>
  <c r="A20" i="301" s="1"/>
  <c r="B26" i="301"/>
  <c r="A26" i="301" s="1"/>
  <c r="B27" i="301"/>
  <c r="A27" i="301" s="1"/>
  <c r="B15" i="300"/>
  <c r="B19" i="300"/>
  <c r="B29" i="300"/>
  <c r="B32" i="300"/>
  <c r="B16" i="300"/>
  <c r="B14" i="300"/>
  <c r="B5" i="300"/>
  <c r="B23" i="300"/>
  <c r="B25" i="300"/>
  <c r="B4" i="300"/>
  <c r="B26" i="300"/>
  <c r="B12" i="300"/>
  <c r="B8" i="300"/>
  <c r="B17" i="300"/>
  <c r="B13" i="300"/>
  <c r="B7" i="300"/>
  <c r="B11" i="300"/>
  <c r="B27" i="300"/>
  <c r="B20" i="300"/>
  <c r="B18" i="300"/>
  <c r="B24" i="300"/>
  <c r="B22" i="300"/>
  <c r="B3" i="300"/>
  <c r="B30" i="300"/>
  <c r="B10" i="300"/>
  <c r="B6" i="300"/>
  <c r="B28" i="300"/>
  <c r="B2" i="300"/>
  <c r="B9" i="300"/>
  <c r="B31" i="300"/>
  <c r="B21" i="300"/>
  <c r="T4" i="504" l="1"/>
  <c r="AH45" i="493"/>
  <c r="AG45" i="493"/>
  <c r="AD45" i="493"/>
  <c r="J45" i="493"/>
  <c r="H45" i="493"/>
  <c r="G45" i="493"/>
  <c r="A45" i="493"/>
  <c r="AH44" i="493"/>
  <c r="AG44" i="493"/>
  <c r="AD44" i="493"/>
  <c r="A44" i="493"/>
  <c r="AH43" i="493"/>
  <c r="AG43" i="493"/>
  <c r="AD43" i="493"/>
  <c r="J43" i="493"/>
  <c r="H43" i="493"/>
  <c r="G43" i="493"/>
  <c r="A43" i="493"/>
  <c r="AH42" i="493"/>
  <c r="AG42" i="493"/>
  <c r="AD42" i="493"/>
  <c r="A42" i="493"/>
  <c r="AH41" i="493"/>
  <c r="AG41" i="493"/>
  <c r="AD41" i="493"/>
  <c r="J41" i="493"/>
  <c r="H41" i="493"/>
  <c r="G41" i="493"/>
  <c r="A41" i="493"/>
  <c r="AH40" i="493"/>
  <c r="AG40" i="493"/>
  <c r="AD40" i="493"/>
  <c r="A40" i="493"/>
  <c r="AH39" i="493"/>
  <c r="AG39" i="493"/>
  <c r="AD39" i="493"/>
  <c r="J39" i="493"/>
  <c r="H39" i="493"/>
  <c r="G39" i="493"/>
  <c r="A39" i="493"/>
  <c r="AH38" i="493"/>
  <c r="AG38" i="493"/>
  <c r="AD38" i="493"/>
  <c r="A38" i="493"/>
  <c r="AH37" i="493"/>
  <c r="AG37" i="493"/>
  <c r="AD37" i="493"/>
  <c r="J37" i="493"/>
  <c r="H37" i="493"/>
  <c r="G37" i="493"/>
  <c r="A37" i="493"/>
  <c r="AH36" i="493"/>
  <c r="AG36" i="493"/>
  <c r="AD36" i="493"/>
  <c r="A36" i="493"/>
  <c r="AH35" i="493"/>
  <c r="AG35" i="493"/>
  <c r="AD35" i="493"/>
  <c r="J35" i="493"/>
  <c r="H35" i="493"/>
  <c r="G35" i="493"/>
  <c r="A35" i="493"/>
  <c r="AH34" i="493"/>
  <c r="AG34" i="493"/>
  <c r="AD34" i="493"/>
  <c r="A34" i="493"/>
  <c r="AH33" i="493"/>
  <c r="AG33" i="493"/>
  <c r="AD33" i="493"/>
  <c r="J33" i="493"/>
  <c r="H33" i="493"/>
  <c r="G33" i="493"/>
  <c r="A33" i="493"/>
  <c r="AH32" i="493"/>
  <c r="AG32" i="493"/>
  <c r="AD32" i="493"/>
  <c r="B46" i="493"/>
  <c r="A32" i="493"/>
  <c r="AH31" i="493"/>
  <c r="AG31" i="493"/>
  <c r="AD31" i="493"/>
  <c r="J31" i="493"/>
  <c r="H31" i="493"/>
  <c r="G31" i="493"/>
  <c r="A31" i="493"/>
  <c r="AH30" i="493"/>
  <c r="AG30" i="493"/>
  <c r="AD30" i="493"/>
  <c r="Q30" i="493"/>
  <c r="S30" i="493" s="1"/>
  <c r="A30" i="493"/>
  <c r="AH29" i="493"/>
  <c r="AG29" i="493"/>
  <c r="AD29" i="493"/>
  <c r="Q29" i="493"/>
  <c r="S29" i="493" s="1"/>
  <c r="J29" i="493"/>
  <c r="H29" i="493"/>
  <c r="G29" i="493"/>
  <c r="A29" i="493"/>
  <c r="AH28" i="493"/>
  <c r="AG28" i="493"/>
  <c r="AD28" i="493"/>
  <c r="Q28" i="493"/>
  <c r="S28" i="493" s="1"/>
  <c r="A28" i="493"/>
  <c r="AH27" i="493"/>
  <c r="AG27" i="493"/>
  <c r="AD27" i="493"/>
  <c r="Q27" i="493"/>
  <c r="S27" i="493" s="1"/>
  <c r="J27" i="493"/>
  <c r="H27" i="493"/>
  <c r="G27" i="493"/>
  <c r="A27" i="493"/>
  <c r="AH26" i="493"/>
  <c r="AG26" i="493"/>
  <c r="AD26" i="493"/>
  <c r="Q26" i="493"/>
  <c r="S26" i="493" s="1"/>
  <c r="A26" i="493"/>
  <c r="AH25" i="493"/>
  <c r="AG25" i="493"/>
  <c r="AD25" i="493"/>
  <c r="Q25" i="493"/>
  <c r="S25" i="493" s="1"/>
  <c r="J25" i="493"/>
  <c r="H25" i="493"/>
  <c r="G25" i="493"/>
  <c r="A25" i="493"/>
  <c r="AH24" i="493"/>
  <c r="AG24" i="493"/>
  <c r="AD24" i="493"/>
  <c r="Q24" i="493"/>
  <c r="S24" i="493" s="1"/>
  <c r="A24" i="493"/>
  <c r="AH23" i="493"/>
  <c r="AG23" i="493"/>
  <c r="AD23" i="493"/>
  <c r="Q23" i="493"/>
  <c r="S23" i="493" s="1"/>
  <c r="J23" i="493"/>
  <c r="H23" i="493"/>
  <c r="G23" i="493"/>
  <c r="A23" i="493"/>
  <c r="AH22" i="493"/>
  <c r="AG22" i="493"/>
  <c r="AD22" i="493"/>
  <c r="Q22" i="493"/>
  <c r="S22" i="493" s="1"/>
  <c r="A22" i="493"/>
  <c r="AH21" i="493"/>
  <c r="AG21" i="493"/>
  <c r="AD21" i="493"/>
  <c r="Q21" i="493"/>
  <c r="S21" i="493" s="1"/>
  <c r="J21" i="493"/>
  <c r="H21" i="493"/>
  <c r="G21" i="493"/>
  <c r="A21" i="493"/>
  <c r="AH20" i="493"/>
  <c r="AG20" i="493"/>
  <c r="AD20" i="493"/>
  <c r="A20" i="493"/>
  <c r="AH19" i="493"/>
  <c r="AG19" i="493"/>
  <c r="AD19" i="493"/>
  <c r="A19" i="493"/>
  <c r="AH18" i="493"/>
  <c r="AG18" i="493"/>
  <c r="AD18" i="493"/>
  <c r="A18" i="493"/>
  <c r="AH17" i="493"/>
  <c r="AG17" i="493"/>
  <c r="AD17" i="493"/>
  <c r="A17" i="493"/>
  <c r="AH16" i="493"/>
  <c r="AG16" i="493"/>
  <c r="AD16" i="493"/>
  <c r="A16" i="493"/>
  <c r="AH15" i="493"/>
  <c r="AG15" i="493"/>
  <c r="AD15" i="493"/>
  <c r="A15" i="493"/>
  <c r="AH14" i="493"/>
  <c r="AG14" i="493"/>
  <c r="AD14" i="493"/>
  <c r="A14" i="493"/>
  <c r="AH13" i="493"/>
  <c r="AG13" i="493"/>
  <c r="AD13" i="493"/>
  <c r="A13" i="493"/>
  <c r="AH12" i="493"/>
  <c r="AG12" i="493"/>
  <c r="AD12" i="493"/>
  <c r="A12" i="493"/>
  <c r="AH11" i="493"/>
  <c r="AG11" i="493"/>
  <c r="AD11" i="493"/>
  <c r="A11" i="493"/>
  <c r="AH10" i="493"/>
  <c r="AG10" i="493"/>
  <c r="AD10" i="493"/>
  <c r="A10" i="493"/>
  <c r="AH9" i="493"/>
  <c r="AG9" i="493"/>
  <c r="AD9" i="493"/>
  <c r="J9" i="493"/>
  <c r="H9" i="493"/>
  <c r="G9" i="493"/>
  <c r="A9" i="493"/>
  <c r="AH8" i="493"/>
  <c r="AG8" i="493"/>
  <c r="AD8" i="493"/>
  <c r="A8" i="493"/>
  <c r="AH7" i="493"/>
  <c r="AG7" i="493"/>
  <c r="AD7" i="493"/>
  <c r="J7" i="493"/>
  <c r="H7" i="493"/>
  <c r="G7" i="493"/>
  <c r="A7" i="493"/>
  <c r="AO6" i="493"/>
  <c r="AH6" i="493"/>
  <c r="AG6" i="493"/>
  <c r="AD6" i="493"/>
  <c r="Y6" i="493"/>
  <c r="X6" i="493"/>
  <c r="W6" i="493"/>
  <c r="V6" i="493"/>
  <c r="A6" i="493"/>
  <c r="AH5" i="493"/>
  <c r="AG5" i="493"/>
  <c r="AD5" i="493"/>
  <c r="J5" i="493"/>
  <c r="H5" i="493"/>
  <c r="G5" i="493"/>
  <c r="A5" i="493"/>
  <c r="AH4" i="493"/>
  <c r="AG4" i="493"/>
  <c r="AD4" i="493"/>
  <c r="A4" i="493"/>
  <c r="L2" i="493"/>
  <c r="AH45" i="492"/>
  <c r="AG45" i="492"/>
  <c r="AD45" i="492"/>
  <c r="J45" i="492"/>
  <c r="H45" i="492"/>
  <c r="G45" i="492"/>
  <c r="A45" i="492"/>
  <c r="AH44" i="492"/>
  <c r="AG44" i="492"/>
  <c r="AD44" i="492"/>
  <c r="A44" i="492"/>
  <c r="AH43" i="492"/>
  <c r="AG43" i="492"/>
  <c r="AD43" i="492"/>
  <c r="J43" i="492"/>
  <c r="H43" i="492"/>
  <c r="G43" i="492"/>
  <c r="A43" i="492"/>
  <c r="AH42" i="492"/>
  <c r="AG42" i="492"/>
  <c r="AD42" i="492"/>
  <c r="A42" i="492"/>
  <c r="AH41" i="492"/>
  <c r="AG41" i="492"/>
  <c r="AD41" i="492"/>
  <c r="J41" i="492"/>
  <c r="H41" i="492"/>
  <c r="G41" i="492"/>
  <c r="A41" i="492"/>
  <c r="AH40" i="492"/>
  <c r="AG40" i="492"/>
  <c r="AD40" i="492"/>
  <c r="A40" i="492"/>
  <c r="AH39" i="492"/>
  <c r="AG39" i="492"/>
  <c r="AD39" i="492"/>
  <c r="J39" i="492"/>
  <c r="H39" i="492"/>
  <c r="G39" i="492"/>
  <c r="A39" i="492"/>
  <c r="AH38" i="492"/>
  <c r="AG38" i="492"/>
  <c r="AD38" i="492"/>
  <c r="A38" i="492"/>
  <c r="AH37" i="492"/>
  <c r="AG37" i="492"/>
  <c r="AD37" i="492"/>
  <c r="J37" i="492"/>
  <c r="H37" i="492"/>
  <c r="G37" i="492"/>
  <c r="A37" i="492"/>
  <c r="AH36" i="492"/>
  <c r="AG36" i="492"/>
  <c r="AD36" i="492"/>
  <c r="A36" i="492"/>
  <c r="AH35" i="492"/>
  <c r="AG35" i="492"/>
  <c r="AD35" i="492"/>
  <c r="J35" i="492"/>
  <c r="H35" i="492"/>
  <c r="G35" i="492"/>
  <c r="A35" i="492"/>
  <c r="AH34" i="492"/>
  <c r="AG34" i="492"/>
  <c r="AD34" i="492"/>
  <c r="A34" i="492"/>
  <c r="AH33" i="492"/>
  <c r="AG33" i="492"/>
  <c r="AD33" i="492"/>
  <c r="J33" i="492"/>
  <c r="H33" i="492"/>
  <c r="G33" i="492"/>
  <c r="A33" i="492"/>
  <c r="AH32" i="492"/>
  <c r="AG32" i="492"/>
  <c r="AD32" i="492"/>
  <c r="B46" i="492"/>
  <c r="A32" i="492"/>
  <c r="AH31" i="492"/>
  <c r="AG31" i="492"/>
  <c r="AD31" i="492"/>
  <c r="J31" i="492"/>
  <c r="H31" i="492"/>
  <c r="G31" i="492"/>
  <c r="A31" i="492"/>
  <c r="AH30" i="492"/>
  <c r="AG30" i="492"/>
  <c r="AD30" i="492"/>
  <c r="Q30" i="492"/>
  <c r="S30" i="492" s="1"/>
  <c r="A30" i="492"/>
  <c r="AH29" i="492"/>
  <c r="AG29" i="492"/>
  <c r="AD29" i="492"/>
  <c r="Q29" i="492"/>
  <c r="S29" i="492" s="1"/>
  <c r="J29" i="492"/>
  <c r="H29" i="492"/>
  <c r="G29" i="492"/>
  <c r="A29" i="492"/>
  <c r="AH28" i="492"/>
  <c r="AG28" i="492"/>
  <c r="AD28" i="492"/>
  <c r="Q28" i="492"/>
  <c r="S28" i="492" s="1"/>
  <c r="A28" i="492"/>
  <c r="AH27" i="492"/>
  <c r="AG27" i="492"/>
  <c r="AD27" i="492"/>
  <c r="Q27" i="492"/>
  <c r="S27" i="492" s="1"/>
  <c r="J27" i="492"/>
  <c r="H27" i="492"/>
  <c r="G27" i="492"/>
  <c r="A27" i="492"/>
  <c r="AH26" i="492"/>
  <c r="AG26" i="492"/>
  <c r="AD26" i="492"/>
  <c r="Q26" i="492"/>
  <c r="S26" i="492" s="1"/>
  <c r="A26" i="492"/>
  <c r="AH25" i="492"/>
  <c r="AG25" i="492"/>
  <c r="AD25" i="492"/>
  <c r="Q25" i="492"/>
  <c r="S25" i="492" s="1"/>
  <c r="J25" i="492"/>
  <c r="H25" i="492"/>
  <c r="G25" i="492"/>
  <c r="A25" i="492"/>
  <c r="AH24" i="492"/>
  <c r="AG24" i="492"/>
  <c r="AD24" i="492"/>
  <c r="Q24" i="492"/>
  <c r="S24" i="492" s="1"/>
  <c r="A24" i="492"/>
  <c r="AH23" i="492"/>
  <c r="AG23" i="492"/>
  <c r="AD23" i="492"/>
  <c r="Q23" i="492"/>
  <c r="S23" i="492" s="1"/>
  <c r="J23" i="492"/>
  <c r="H23" i="492"/>
  <c r="G23" i="492"/>
  <c r="A23" i="492"/>
  <c r="AH22" i="492"/>
  <c r="AG22" i="492"/>
  <c r="AD22" i="492"/>
  <c r="Q22" i="492"/>
  <c r="S22" i="492" s="1"/>
  <c r="A22" i="492"/>
  <c r="AH21" i="492"/>
  <c r="AG21" i="492"/>
  <c r="AD21" i="492"/>
  <c r="Q21" i="492"/>
  <c r="S21" i="492" s="1"/>
  <c r="J21" i="492"/>
  <c r="H21" i="492"/>
  <c r="G21" i="492"/>
  <c r="A21" i="492"/>
  <c r="AH20" i="492"/>
  <c r="AG20" i="492"/>
  <c r="AD20" i="492"/>
  <c r="Q20" i="492"/>
  <c r="S20" i="492" s="1"/>
  <c r="A20" i="492"/>
  <c r="AH19" i="492"/>
  <c r="AG19" i="492"/>
  <c r="AD19" i="492"/>
  <c r="Q19" i="492"/>
  <c r="S19" i="492" s="1"/>
  <c r="J19" i="492"/>
  <c r="H19" i="492"/>
  <c r="G19" i="492"/>
  <c r="A19" i="492"/>
  <c r="AH18" i="492"/>
  <c r="AG18" i="492"/>
  <c r="AD18" i="492"/>
  <c r="Q18" i="492"/>
  <c r="S18" i="492" s="1"/>
  <c r="A18" i="492"/>
  <c r="AH17" i="492"/>
  <c r="AG17" i="492"/>
  <c r="AD17" i="492"/>
  <c r="Q17" i="492"/>
  <c r="S17" i="492" s="1"/>
  <c r="J17" i="492"/>
  <c r="H17" i="492"/>
  <c r="G17" i="492"/>
  <c r="A17" i="492"/>
  <c r="AH16" i="492"/>
  <c r="AG16" i="492"/>
  <c r="AD16" i="492"/>
  <c r="Q16" i="492"/>
  <c r="S16" i="492" s="1"/>
  <c r="A16" i="492"/>
  <c r="AH15" i="492"/>
  <c r="AG15" i="492"/>
  <c r="AD15" i="492"/>
  <c r="Q15" i="492"/>
  <c r="S15" i="492" s="1"/>
  <c r="J15" i="492"/>
  <c r="H15" i="492"/>
  <c r="G15" i="492"/>
  <c r="A15" i="492"/>
  <c r="AH14" i="492"/>
  <c r="AG14" i="492"/>
  <c r="AD14" i="492"/>
  <c r="Q14" i="492"/>
  <c r="S14" i="492" s="1"/>
  <c r="A14" i="492"/>
  <c r="AH13" i="492"/>
  <c r="AG13" i="492"/>
  <c r="AD13" i="492"/>
  <c r="Q13" i="492"/>
  <c r="S13" i="492" s="1"/>
  <c r="J13" i="492"/>
  <c r="H13" i="492"/>
  <c r="G13" i="492"/>
  <c r="A13" i="492"/>
  <c r="AH12" i="492"/>
  <c r="AG12" i="492"/>
  <c r="AD12" i="492"/>
  <c r="Q12" i="492"/>
  <c r="S12" i="492" s="1"/>
  <c r="A12" i="492"/>
  <c r="AH11" i="492"/>
  <c r="AG11" i="492"/>
  <c r="AD11" i="492"/>
  <c r="Q11" i="492"/>
  <c r="S11" i="492" s="1"/>
  <c r="J11" i="492"/>
  <c r="H11" i="492"/>
  <c r="G11" i="492"/>
  <c r="A11" i="492"/>
  <c r="AH10" i="492"/>
  <c r="AG10" i="492"/>
  <c r="AD10" i="492"/>
  <c r="Q10" i="492"/>
  <c r="S10" i="492" s="1"/>
  <c r="A10" i="492"/>
  <c r="AH9" i="492"/>
  <c r="AG9" i="492"/>
  <c r="AD9" i="492"/>
  <c r="Q9" i="492"/>
  <c r="S9" i="492" s="1"/>
  <c r="J9" i="492"/>
  <c r="H9" i="492"/>
  <c r="G9" i="492"/>
  <c r="A9" i="492"/>
  <c r="AH8" i="492"/>
  <c r="AG8" i="492"/>
  <c r="AD8" i="492"/>
  <c r="A8" i="492"/>
  <c r="AH7" i="492"/>
  <c r="AG7" i="492"/>
  <c r="AD7" i="492"/>
  <c r="J7" i="492"/>
  <c r="H7" i="492"/>
  <c r="G7" i="492"/>
  <c r="A7" i="492"/>
  <c r="AO6" i="492"/>
  <c r="AH6" i="492"/>
  <c r="AG6" i="492"/>
  <c r="AD6" i="492"/>
  <c r="Y6" i="492"/>
  <c r="X6" i="492"/>
  <c r="W6" i="492"/>
  <c r="V6" i="492"/>
  <c r="A6" i="492"/>
  <c r="AH5" i="492"/>
  <c r="AG5" i="492"/>
  <c r="AD5" i="492"/>
  <c r="J5" i="492"/>
  <c r="H5" i="492"/>
  <c r="G5" i="492"/>
  <c r="A5" i="492"/>
  <c r="AH4" i="492"/>
  <c r="AG4" i="492"/>
  <c r="AD4" i="492"/>
  <c r="A4" i="492"/>
  <c r="L2" i="492"/>
  <c r="R4" i="492" s="1"/>
  <c r="AH45" i="491"/>
  <c r="AG45" i="491"/>
  <c r="AD45" i="491"/>
  <c r="J45" i="491"/>
  <c r="H45" i="491"/>
  <c r="G45" i="491"/>
  <c r="A45" i="491"/>
  <c r="AH44" i="491"/>
  <c r="AG44" i="491"/>
  <c r="AD44" i="491"/>
  <c r="A44" i="491"/>
  <c r="AH43" i="491"/>
  <c r="AG43" i="491"/>
  <c r="AD43" i="491"/>
  <c r="J43" i="491"/>
  <c r="H43" i="491"/>
  <c r="G43" i="491"/>
  <c r="A43" i="491"/>
  <c r="AH42" i="491"/>
  <c r="AG42" i="491"/>
  <c r="AD42" i="491"/>
  <c r="A42" i="491"/>
  <c r="AH41" i="491"/>
  <c r="AG41" i="491"/>
  <c r="AD41" i="491"/>
  <c r="J41" i="491"/>
  <c r="H41" i="491"/>
  <c r="G41" i="491"/>
  <c r="A41" i="491"/>
  <c r="AH40" i="491"/>
  <c r="AG40" i="491"/>
  <c r="AD40" i="491"/>
  <c r="A40" i="491"/>
  <c r="AH39" i="491"/>
  <c r="AG39" i="491"/>
  <c r="AD39" i="491"/>
  <c r="J39" i="491"/>
  <c r="H39" i="491"/>
  <c r="G39" i="491"/>
  <c r="A39" i="491"/>
  <c r="AH38" i="491"/>
  <c r="AG38" i="491"/>
  <c r="AD38" i="491"/>
  <c r="A38" i="491"/>
  <c r="AH37" i="491"/>
  <c r="AG37" i="491"/>
  <c r="AD37" i="491"/>
  <c r="J37" i="491"/>
  <c r="H37" i="491"/>
  <c r="G37" i="491"/>
  <c r="A37" i="491"/>
  <c r="AH36" i="491"/>
  <c r="AG36" i="491"/>
  <c r="AD36" i="491"/>
  <c r="A36" i="491"/>
  <c r="AH35" i="491"/>
  <c r="AG35" i="491"/>
  <c r="AD35" i="491"/>
  <c r="J35" i="491"/>
  <c r="H35" i="491"/>
  <c r="G35" i="491"/>
  <c r="A35" i="491"/>
  <c r="AH34" i="491"/>
  <c r="AG34" i="491"/>
  <c r="AD34" i="491"/>
  <c r="A34" i="491"/>
  <c r="AH33" i="491"/>
  <c r="AG33" i="491"/>
  <c r="AD33" i="491"/>
  <c r="J33" i="491"/>
  <c r="H33" i="491"/>
  <c r="G33" i="491"/>
  <c r="A33" i="491"/>
  <c r="AH32" i="491"/>
  <c r="AG32" i="491"/>
  <c r="AD32" i="491"/>
  <c r="B46" i="491"/>
  <c r="A32" i="491"/>
  <c r="AH31" i="491"/>
  <c r="AG31" i="491"/>
  <c r="AD31" i="491"/>
  <c r="J31" i="491"/>
  <c r="H31" i="491"/>
  <c r="G31" i="491"/>
  <c r="A31" i="491"/>
  <c r="AH30" i="491"/>
  <c r="AG30" i="491"/>
  <c r="AD30" i="491"/>
  <c r="Q30" i="491"/>
  <c r="S30" i="491" s="1"/>
  <c r="A30" i="491"/>
  <c r="AH29" i="491"/>
  <c r="AG29" i="491"/>
  <c r="AD29" i="491"/>
  <c r="Q29" i="491"/>
  <c r="S29" i="491" s="1"/>
  <c r="J29" i="491"/>
  <c r="H29" i="491"/>
  <c r="G29" i="491"/>
  <c r="A29" i="491"/>
  <c r="AH28" i="491"/>
  <c r="AG28" i="491"/>
  <c r="AD28" i="491"/>
  <c r="Q28" i="491"/>
  <c r="S28" i="491" s="1"/>
  <c r="A28" i="491"/>
  <c r="AH27" i="491"/>
  <c r="AG27" i="491"/>
  <c r="AD27" i="491"/>
  <c r="Q27" i="491"/>
  <c r="S27" i="491" s="1"/>
  <c r="J27" i="491"/>
  <c r="H27" i="491"/>
  <c r="G27" i="491"/>
  <c r="A27" i="491"/>
  <c r="AH26" i="491"/>
  <c r="AG26" i="491"/>
  <c r="AD26" i="491"/>
  <c r="Q26" i="491"/>
  <c r="S26" i="491" s="1"/>
  <c r="A26" i="491"/>
  <c r="AH25" i="491"/>
  <c r="AG25" i="491"/>
  <c r="AD25" i="491"/>
  <c r="Q25" i="491"/>
  <c r="S25" i="491" s="1"/>
  <c r="A25" i="491"/>
  <c r="AH24" i="491"/>
  <c r="AG24" i="491"/>
  <c r="AD24" i="491"/>
  <c r="Q24" i="491"/>
  <c r="S24" i="491" s="1"/>
  <c r="A24" i="491"/>
  <c r="AH23" i="491"/>
  <c r="AG23" i="491"/>
  <c r="AD23" i="491"/>
  <c r="Q23" i="491"/>
  <c r="S23" i="491" s="1"/>
  <c r="A23" i="491"/>
  <c r="AH22" i="491"/>
  <c r="AG22" i="491"/>
  <c r="AD22" i="491"/>
  <c r="Q22" i="491"/>
  <c r="S22" i="491" s="1"/>
  <c r="A22" i="491"/>
  <c r="AH21" i="491"/>
  <c r="AG21" i="491"/>
  <c r="AD21" i="491"/>
  <c r="Q21" i="491"/>
  <c r="S21" i="491" s="1"/>
  <c r="A21" i="491"/>
  <c r="AH20" i="491"/>
  <c r="AG20" i="491"/>
  <c r="AD20" i="491"/>
  <c r="Q20" i="491"/>
  <c r="S20" i="491" s="1"/>
  <c r="A20" i="491"/>
  <c r="AH19" i="491"/>
  <c r="AG19" i="491"/>
  <c r="AD19" i="491"/>
  <c r="Q19" i="491"/>
  <c r="S19" i="491" s="1"/>
  <c r="A19" i="491"/>
  <c r="AH18" i="491"/>
  <c r="AG18" i="491"/>
  <c r="AD18" i="491"/>
  <c r="A18" i="491"/>
  <c r="AH17" i="491"/>
  <c r="AG17" i="491"/>
  <c r="AD17" i="491"/>
  <c r="A17" i="491"/>
  <c r="AH16" i="491"/>
  <c r="AG16" i="491"/>
  <c r="AD16" i="491"/>
  <c r="A16" i="491"/>
  <c r="AH15" i="491"/>
  <c r="AG15" i="491"/>
  <c r="AD15" i="491"/>
  <c r="A15" i="491"/>
  <c r="AH14" i="491"/>
  <c r="AG14" i="491"/>
  <c r="AD14" i="491"/>
  <c r="A14" i="491"/>
  <c r="AH13" i="491"/>
  <c r="AG13" i="491"/>
  <c r="AD13" i="491"/>
  <c r="J13" i="491"/>
  <c r="H13" i="491"/>
  <c r="G13" i="491"/>
  <c r="A13" i="491"/>
  <c r="AH12" i="491"/>
  <c r="AG12" i="491"/>
  <c r="AD12" i="491"/>
  <c r="A12" i="491"/>
  <c r="AH11" i="491"/>
  <c r="AG11" i="491"/>
  <c r="AD11" i="491"/>
  <c r="J11" i="491"/>
  <c r="H11" i="491"/>
  <c r="G11" i="491"/>
  <c r="A11" i="491"/>
  <c r="AH10" i="491"/>
  <c r="AG10" i="491"/>
  <c r="AD10" i="491"/>
  <c r="A10" i="491"/>
  <c r="AH9" i="491"/>
  <c r="AG9" i="491"/>
  <c r="AD9" i="491"/>
  <c r="J9" i="491"/>
  <c r="H9" i="491"/>
  <c r="G9" i="491"/>
  <c r="A9" i="491"/>
  <c r="AH8" i="491"/>
  <c r="AG8" i="491"/>
  <c r="AD8" i="491"/>
  <c r="A8" i="491"/>
  <c r="AH7" i="491"/>
  <c r="AG7" i="491"/>
  <c r="AD7" i="491"/>
  <c r="J7" i="491"/>
  <c r="H7" i="491"/>
  <c r="G7" i="491"/>
  <c r="A7" i="491"/>
  <c r="AO6" i="491"/>
  <c r="AH6" i="491"/>
  <c r="AG6" i="491"/>
  <c r="AD6" i="491"/>
  <c r="Y6" i="491"/>
  <c r="X6" i="491"/>
  <c r="W6" i="491"/>
  <c r="V6" i="491"/>
  <c r="A6" i="491"/>
  <c r="AH5" i="491"/>
  <c r="AG5" i="491"/>
  <c r="AD5" i="491"/>
  <c r="J5" i="491"/>
  <c r="H5" i="491"/>
  <c r="G5" i="491"/>
  <c r="A5" i="491"/>
  <c r="AH4" i="491"/>
  <c r="AG4" i="491"/>
  <c r="AD4" i="491"/>
  <c r="A4" i="491"/>
  <c r="L2" i="491"/>
  <c r="AH45" i="490"/>
  <c r="AG45" i="490"/>
  <c r="AD45" i="490"/>
  <c r="J45" i="490"/>
  <c r="H45" i="490"/>
  <c r="G45" i="490"/>
  <c r="A45" i="490"/>
  <c r="AH44" i="490"/>
  <c r="AG44" i="490"/>
  <c r="AD44" i="490"/>
  <c r="A44" i="490"/>
  <c r="AH43" i="490"/>
  <c r="AG43" i="490"/>
  <c r="AD43" i="490"/>
  <c r="J43" i="490"/>
  <c r="H43" i="490"/>
  <c r="G43" i="490"/>
  <c r="A43" i="490"/>
  <c r="AH42" i="490"/>
  <c r="AG42" i="490"/>
  <c r="AD42" i="490"/>
  <c r="A42" i="490"/>
  <c r="AH41" i="490"/>
  <c r="AG41" i="490"/>
  <c r="AD41" i="490"/>
  <c r="J41" i="490"/>
  <c r="H41" i="490"/>
  <c r="G41" i="490"/>
  <c r="A41" i="490"/>
  <c r="AH40" i="490"/>
  <c r="AG40" i="490"/>
  <c r="AD40" i="490"/>
  <c r="A40" i="490"/>
  <c r="AH39" i="490"/>
  <c r="AG39" i="490"/>
  <c r="AD39" i="490"/>
  <c r="J39" i="490"/>
  <c r="H39" i="490"/>
  <c r="G39" i="490"/>
  <c r="A39" i="490"/>
  <c r="AH38" i="490"/>
  <c r="AG38" i="490"/>
  <c r="AD38" i="490"/>
  <c r="A38" i="490"/>
  <c r="AH37" i="490"/>
  <c r="AG37" i="490"/>
  <c r="AD37" i="490"/>
  <c r="J37" i="490"/>
  <c r="H37" i="490"/>
  <c r="G37" i="490"/>
  <c r="A37" i="490"/>
  <c r="AH36" i="490"/>
  <c r="AG36" i="490"/>
  <c r="AD36" i="490"/>
  <c r="A36" i="490"/>
  <c r="AH35" i="490"/>
  <c r="AG35" i="490"/>
  <c r="AD35" i="490"/>
  <c r="J35" i="490"/>
  <c r="H35" i="490"/>
  <c r="G35" i="490"/>
  <c r="A35" i="490"/>
  <c r="AH34" i="490"/>
  <c r="AG34" i="490"/>
  <c r="AD34" i="490"/>
  <c r="A34" i="490"/>
  <c r="AH33" i="490"/>
  <c r="AG33" i="490"/>
  <c r="AD33" i="490"/>
  <c r="J33" i="490"/>
  <c r="H33" i="490"/>
  <c r="G33" i="490"/>
  <c r="A33" i="490"/>
  <c r="AH32" i="490"/>
  <c r="AG32" i="490"/>
  <c r="AD32" i="490"/>
  <c r="B46" i="490"/>
  <c r="A32" i="490"/>
  <c r="AH31" i="490"/>
  <c r="AG31" i="490"/>
  <c r="AD31" i="490"/>
  <c r="J31" i="490"/>
  <c r="H31" i="490"/>
  <c r="G31" i="490"/>
  <c r="A31" i="490"/>
  <c r="AH30" i="490"/>
  <c r="AG30" i="490"/>
  <c r="AD30" i="490"/>
  <c r="Q30" i="490"/>
  <c r="S30" i="490" s="1"/>
  <c r="A30" i="490"/>
  <c r="AH29" i="490"/>
  <c r="AG29" i="490"/>
  <c r="AD29" i="490"/>
  <c r="Q29" i="490"/>
  <c r="S29" i="490" s="1"/>
  <c r="J29" i="490"/>
  <c r="H29" i="490"/>
  <c r="G29" i="490"/>
  <c r="A29" i="490"/>
  <c r="AH28" i="490"/>
  <c r="AG28" i="490"/>
  <c r="AD28" i="490"/>
  <c r="Q28" i="490"/>
  <c r="S28" i="490" s="1"/>
  <c r="A28" i="490"/>
  <c r="AH27" i="490"/>
  <c r="AG27" i="490"/>
  <c r="AD27" i="490"/>
  <c r="Q27" i="490"/>
  <c r="S27" i="490" s="1"/>
  <c r="J27" i="490"/>
  <c r="H27" i="490"/>
  <c r="G27" i="490"/>
  <c r="A27" i="490"/>
  <c r="AH26" i="490"/>
  <c r="AG26" i="490"/>
  <c r="AD26" i="490"/>
  <c r="Q26" i="490"/>
  <c r="S26" i="490" s="1"/>
  <c r="A26" i="490"/>
  <c r="AH25" i="490"/>
  <c r="AG25" i="490"/>
  <c r="AD25" i="490"/>
  <c r="Q25" i="490"/>
  <c r="S25" i="490" s="1"/>
  <c r="J25" i="490"/>
  <c r="H25" i="490"/>
  <c r="G25" i="490"/>
  <c r="A25" i="490"/>
  <c r="AH24" i="490"/>
  <c r="AG24" i="490"/>
  <c r="AD24" i="490"/>
  <c r="Q24" i="490"/>
  <c r="S24" i="490" s="1"/>
  <c r="A24" i="490"/>
  <c r="AH23" i="490"/>
  <c r="AG23" i="490"/>
  <c r="AD23" i="490"/>
  <c r="Q23" i="490"/>
  <c r="S23" i="490" s="1"/>
  <c r="A23" i="490"/>
  <c r="AH22" i="490"/>
  <c r="AG22" i="490"/>
  <c r="AD22" i="490"/>
  <c r="Q22" i="490"/>
  <c r="S22" i="490" s="1"/>
  <c r="A22" i="490"/>
  <c r="AH21" i="490"/>
  <c r="AG21" i="490"/>
  <c r="AD21" i="490"/>
  <c r="Q21" i="490"/>
  <c r="S21" i="490" s="1"/>
  <c r="A21" i="490"/>
  <c r="AH20" i="490"/>
  <c r="AG20" i="490"/>
  <c r="AD20" i="490"/>
  <c r="Q20" i="490"/>
  <c r="S20" i="490" s="1"/>
  <c r="A20" i="490"/>
  <c r="AH19" i="490"/>
  <c r="AG19" i="490"/>
  <c r="AD19" i="490"/>
  <c r="Q19" i="490"/>
  <c r="S19" i="490" s="1"/>
  <c r="A19" i="490"/>
  <c r="AH18" i="490"/>
  <c r="AG18" i="490"/>
  <c r="AD18" i="490"/>
  <c r="A18" i="490"/>
  <c r="AH17" i="490"/>
  <c r="AG17" i="490"/>
  <c r="AD17" i="490"/>
  <c r="A17" i="490"/>
  <c r="AH16" i="490"/>
  <c r="AG16" i="490"/>
  <c r="AD16" i="490"/>
  <c r="A16" i="490"/>
  <c r="AH15" i="490"/>
  <c r="AG15" i="490"/>
  <c r="AD15" i="490"/>
  <c r="A15" i="490"/>
  <c r="AH14" i="490"/>
  <c r="AG14" i="490"/>
  <c r="AD14" i="490"/>
  <c r="A14" i="490"/>
  <c r="AH13" i="490"/>
  <c r="AG13" i="490"/>
  <c r="AD13" i="490"/>
  <c r="A13" i="490"/>
  <c r="AH12" i="490"/>
  <c r="AG12" i="490"/>
  <c r="AD12" i="490"/>
  <c r="A12" i="490"/>
  <c r="AH11" i="490"/>
  <c r="AG11" i="490"/>
  <c r="AD11" i="490"/>
  <c r="A11" i="490"/>
  <c r="AH10" i="490"/>
  <c r="AG10" i="490"/>
  <c r="AD10" i="490"/>
  <c r="A10" i="490"/>
  <c r="AH9" i="490"/>
  <c r="AG9" i="490"/>
  <c r="AD9" i="490"/>
  <c r="A9" i="490"/>
  <c r="AH8" i="490"/>
  <c r="AG8" i="490"/>
  <c r="AD8" i="490"/>
  <c r="A8" i="490"/>
  <c r="AH7" i="490"/>
  <c r="AG7" i="490"/>
  <c r="AD7" i="490"/>
  <c r="A7" i="490"/>
  <c r="AO6" i="490"/>
  <c r="AH6" i="490"/>
  <c r="AG6" i="490"/>
  <c r="AD6" i="490"/>
  <c r="Y6" i="490"/>
  <c r="X6" i="490"/>
  <c r="W6" i="490"/>
  <c r="V6" i="490"/>
  <c r="A6" i="490"/>
  <c r="AH5" i="490"/>
  <c r="AG5" i="490"/>
  <c r="AD5" i="490"/>
  <c r="J5" i="490"/>
  <c r="H5" i="490"/>
  <c r="G5" i="490"/>
  <c r="A5" i="490"/>
  <c r="AH4" i="490"/>
  <c r="AG4" i="490"/>
  <c r="AD4" i="490"/>
  <c r="A4" i="490"/>
  <c r="L2" i="490"/>
  <c r="AH45" i="489"/>
  <c r="AG45" i="489"/>
  <c r="AD45" i="489"/>
  <c r="J45" i="489"/>
  <c r="H45" i="489"/>
  <c r="G45" i="489"/>
  <c r="A45" i="489"/>
  <c r="AH44" i="489"/>
  <c r="AG44" i="489"/>
  <c r="AD44" i="489"/>
  <c r="A44" i="489"/>
  <c r="AH43" i="489"/>
  <c r="AG43" i="489"/>
  <c r="AD43" i="489"/>
  <c r="J43" i="489"/>
  <c r="H43" i="489"/>
  <c r="G43" i="489"/>
  <c r="A43" i="489"/>
  <c r="AH42" i="489"/>
  <c r="AG42" i="489"/>
  <c r="AD42" i="489"/>
  <c r="A42" i="489"/>
  <c r="AH41" i="489"/>
  <c r="AG41" i="489"/>
  <c r="AD41" i="489"/>
  <c r="J41" i="489"/>
  <c r="H41" i="489"/>
  <c r="G41" i="489"/>
  <c r="A41" i="489"/>
  <c r="AH40" i="489"/>
  <c r="AG40" i="489"/>
  <c r="AD40" i="489"/>
  <c r="A40" i="489"/>
  <c r="AH39" i="489"/>
  <c r="AG39" i="489"/>
  <c r="AD39" i="489"/>
  <c r="J39" i="489"/>
  <c r="H39" i="489"/>
  <c r="G39" i="489"/>
  <c r="A39" i="489"/>
  <c r="AH38" i="489"/>
  <c r="AG38" i="489"/>
  <c r="AD38" i="489"/>
  <c r="A38" i="489"/>
  <c r="AH37" i="489"/>
  <c r="AG37" i="489"/>
  <c r="AD37" i="489"/>
  <c r="J37" i="489"/>
  <c r="H37" i="489"/>
  <c r="G37" i="489"/>
  <c r="A37" i="489"/>
  <c r="AH36" i="489"/>
  <c r="AG36" i="489"/>
  <c r="AD36" i="489"/>
  <c r="A36" i="489"/>
  <c r="AH35" i="489"/>
  <c r="AG35" i="489"/>
  <c r="AD35" i="489"/>
  <c r="J35" i="489"/>
  <c r="H35" i="489"/>
  <c r="G35" i="489"/>
  <c r="A35" i="489"/>
  <c r="AH34" i="489"/>
  <c r="AG34" i="489"/>
  <c r="AD34" i="489"/>
  <c r="A34" i="489"/>
  <c r="AH33" i="489"/>
  <c r="AG33" i="489"/>
  <c r="AD33" i="489"/>
  <c r="J33" i="489"/>
  <c r="H33" i="489"/>
  <c r="G33" i="489"/>
  <c r="A33" i="489"/>
  <c r="AH32" i="489"/>
  <c r="AG32" i="489"/>
  <c r="AD32" i="489"/>
  <c r="B46" i="489"/>
  <c r="A32" i="489"/>
  <c r="AH31" i="489"/>
  <c r="AG31" i="489"/>
  <c r="AD31" i="489"/>
  <c r="J31" i="489"/>
  <c r="H31" i="489"/>
  <c r="G31" i="489"/>
  <c r="A31" i="489"/>
  <c r="AH30" i="489"/>
  <c r="AG30" i="489"/>
  <c r="AD30" i="489"/>
  <c r="Q30" i="489"/>
  <c r="S30" i="489" s="1"/>
  <c r="A30" i="489"/>
  <c r="AH29" i="489"/>
  <c r="AG29" i="489"/>
  <c r="AD29" i="489"/>
  <c r="Q29" i="489"/>
  <c r="S29" i="489" s="1"/>
  <c r="J29" i="489"/>
  <c r="H29" i="489"/>
  <c r="G29" i="489"/>
  <c r="A29" i="489"/>
  <c r="AH28" i="489"/>
  <c r="AG28" i="489"/>
  <c r="AD28" i="489"/>
  <c r="Q28" i="489"/>
  <c r="S28" i="489" s="1"/>
  <c r="A28" i="489"/>
  <c r="AH27" i="489"/>
  <c r="AG27" i="489"/>
  <c r="AD27" i="489"/>
  <c r="Q27" i="489"/>
  <c r="S27" i="489" s="1"/>
  <c r="J27" i="489"/>
  <c r="H27" i="489"/>
  <c r="G27" i="489"/>
  <c r="A27" i="489"/>
  <c r="AH26" i="489"/>
  <c r="AG26" i="489"/>
  <c r="AD26" i="489"/>
  <c r="Q26" i="489"/>
  <c r="S26" i="489" s="1"/>
  <c r="A26" i="489"/>
  <c r="AH25" i="489"/>
  <c r="AG25" i="489"/>
  <c r="AD25" i="489"/>
  <c r="Q25" i="489"/>
  <c r="S25" i="489" s="1"/>
  <c r="J25" i="489"/>
  <c r="H25" i="489"/>
  <c r="G25" i="489"/>
  <c r="A25" i="489"/>
  <c r="AH24" i="489"/>
  <c r="AG24" i="489"/>
  <c r="AD24" i="489"/>
  <c r="Q24" i="489"/>
  <c r="S24" i="489" s="1"/>
  <c r="A24" i="489"/>
  <c r="AH23" i="489"/>
  <c r="AG23" i="489"/>
  <c r="AD23" i="489"/>
  <c r="Q23" i="489"/>
  <c r="S23" i="489" s="1"/>
  <c r="J23" i="489"/>
  <c r="H23" i="489"/>
  <c r="G23" i="489"/>
  <c r="A23" i="489"/>
  <c r="AH22" i="489"/>
  <c r="AG22" i="489"/>
  <c r="AD22" i="489"/>
  <c r="Q22" i="489"/>
  <c r="S22" i="489" s="1"/>
  <c r="A22" i="489"/>
  <c r="AH21" i="489"/>
  <c r="AG21" i="489"/>
  <c r="AD21" i="489"/>
  <c r="Q21" i="489"/>
  <c r="S21" i="489" s="1"/>
  <c r="J21" i="489"/>
  <c r="H21" i="489"/>
  <c r="G21" i="489"/>
  <c r="A21" i="489"/>
  <c r="AH20" i="489"/>
  <c r="AG20" i="489"/>
  <c r="AD20" i="489"/>
  <c r="Q20" i="489"/>
  <c r="S20" i="489" s="1"/>
  <c r="A20" i="489"/>
  <c r="AH19" i="489"/>
  <c r="AG19" i="489"/>
  <c r="AD19" i="489"/>
  <c r="J19" i="489"/>
  <c r="H19" i="489"/>
  <c r="G19" i="489"/>
  <c r="A19" i="489"/>
  <c r="AH18" i="489"/>
  <c r="AG18" i="489"/>
  <c r="AD18" i="489"/>
  <c r="A18" i="489"/>
  <c r="AH17" i="489"/>
  <c r="AG17" i="489"/>
  <c r="AD17" i="489"/>
  <c r="J17" i="489"/>
  <c r="H17" i="489"/>
  <c r="A17" i="489"/>
  <c r="AH16" i="489"/>
  <c r="AG16" i="489"/>
  <c r="AD16" i="489"/>
  <c r="A16" i="489"/>
  <c r="AH15" i="489"/>
  <c r="AG15" i="489"/>
  <c r="AD15" i="489"/>
  <c r="A15" i="489"/>
  <c r="AH14" i="489"/>
  <c r="AG14" i="489"/>
  <c r="AD14" i="489"/>
  <c r="A14" i="489"/>
  <c r="AH13" i="489"/>
  <c r="AG13" i="489"/>
  <c r="AD13" i="489"/>
  <c r="H13" i="489"/>
  <c r="G13" i="489"/>
  <c r="A13" i="489"/>
  <c r="AH12" i="489"/>
  <c r="AG12" i="489"/>
  <c r="AD12" i="489"/>
  <c r="A12" i="489"/>
  <c r="AH11" i="489"/>
  <c r="AG11" i="489"/>
  <c r="AD11" i="489"/>
  <c r="J11" i="489"/>
  <c r="H11" i="489"/>
  <c r="G11" i="489"/>
  <c r="A11" i="489"/>
  <c r="AH10" i="489"/>
  <c r="AG10" i="489"/>
  <c r="AD10" i="489"/>
  <c r="A10" i="489"/>
  <c r="AH9" i="489"/>
  <c r="AG9" i="489"/>
  <c r="AD9" i="489"/>
  <c r="J9" i="489"/>
  <c r="H9" i="489"/>
  <c r="G9" i="489"/>
  <c r="A9" i="489"/>
  <c r="AH8" i="489"/>
  <c r="AG8" i="489"/>
  <c r="AD8" i="489"/>
  <c r="A8" i="489"/>
  <c r="AH7" i="489"/>
  <c r="AG7" i="489"/>
  <c r="AD7" i="489"/>
  <c r="J7" i="489"/>
  <c r="H7" i="489"/>
  <c r="G7" i="489"/>
  <c r="A7" i="489"/>
  <c r="AO6" i="489"/>
  <c r="AH6" i="489"/>
  <c r="AG6" i="489"/>
  <c r="AD6" i="489"/>
  <c r="Y6" i="489"/>
  <c r="X6" i="489"/>
  <c r="W6" i="489"/>
  <c r="V6" i="489"/>
  <c r="A6" i="489"/>
  <c r="AH5" i="489"/>
  <c r="AG5" i="489"/>
  <c r="AD5" i="489"/>
  <c r="J5" i="489"/>
  <c r="H5" i="489"/>
  <c r="G5" i="489"/>
  <c r="A5" i="489"/>
  <c r="AH4" i="489"/>
  <c r="AG4" i="489"/>
  <c r="AD4" i="489"/>
  <c r="A4" i="489"/>
  <c r="L2" i="489"/>
  <c r="AH45" i="488"/>
  <c r="AG45" i="488"/>
  <c r="AD45" i="488"/>
  <c r="J45" i="488"/>
  <c r="H45" i="488"/>
  <c r="G45" i="488"/>
  <c r="A45" i="488"/>
  <c r="AH44" i="488"/>
  <c r="AG44" i="488"/>
  <c r="AD44" i="488"/>
  <c r="A44" i="488"/>
  <c r="AH43" i="488"/>
  <c r="AG43" i="488"/>
  <c r="AD43" i="488"/>
  <c r="J43" i="488"/>
  <c r="H43" i="488"/>
  <c r="G43" i="488"/>
  <c r="A43" i="488"/>
  <c r="AH42" i="488"/>
  <c r="AG42" i="488"/>
  <c r="AD42" i="488"/>
  <c r="A42" i="488"/>
  <c r="AH41" i="488"/>
  <c r="AG41" i="488"/>
  <c r="AD41" i="488"/>
  <c r="J41" i="488"/>
  <c r="H41" i="488"/>
  <c r="G41" i="488"/>
  <c r="A41" i="488"/>
  <c r="AH40" i="488"/>
  <c r="AG40" i="488"/>
  <c r="AD40" i="488"/>
  <c r="A40" i="488"/>
  <c r="AH39" i="488"/>
  <c r="AG39" i="488"/>
  <c r="AD39" i="488"/>
  <c r="J39" i="488"/>
  <c r="H39" i="488"/>
  <c r="G39" i="488"/>
  <c r="A39" i="488"/>
  <c r="AH38" i="488"/>
  <c r="AG38" i="488"/>
  <c r="AD38" i="488"/>
  <c r="A38" i="488"/>
  <c r="AH37" i="488"/>
  <c r="AG37" i="488"/>
  <c r="AD37" i="488"/>
  <c r="J37" i="488"/>
  <c r="H37" i="488"/>
  <c r="G37" i="488"/>
  <c r="A37" i="488"/>
  <c r="AH36" i="488"/>
  <c r="AG36" i="488"/>
  <c r="AD36" i="488"/>
  <c r="A36" i="488"/>
  <c r="AH35" i="488"/>
  <c r="AG35" i="488"/>
  <c r="AD35" i="488"/>
  <c r="J35" i="488"/>
  <c r="H35" i="488"/>
  <c r="G35" i="488"/>
  <c r="A35" i="488"/>
  <c r="AH34" i="488"/>
  <c r="AG34" i="488"/>
  <c r="AD34" i="488"/>
  <c r="A34" i="488"/>
  <c r="AH33" i="488"/>
  <c r="AG33" i="488"/>
  <c r="AD33" i="488"/>
  <c r="J33" i="488"/>
  <c r="H33" i="488"/>
  <c r="G33" i="488"/>
  <c r="A33" i="488"/>
  <c r="AH32" i="488"/>
  <c r="AG32" i="488"/>
  <c r="AD32" i="488"/>
  <c r="B46" i="488"/>
  <c r="A32" i="488"/>
  <c r="AH31" i="488"/>
  <c r="AG31" i="488"/>
  <c r="AD31" i="488"/>
  <c r="J31" i="488"/>
  <c r="H31" i="488"/>
  <c r="G31" i="488"/>
  <c r="A31" i="488"/>
  <c r="AH30" i="488"/>
  <c r="AG30" i="488"/>
  <c r="AD30" i="488"/>
  <c r="Q30" i="488"/>
  <c r="S30" i="488" s="1"/>
  <c r="A30" i="488"/>
  <c r="AH29" i="488"/>
  <c r="AG29" i="488"/>
  <c r="AD29" i="488"/>
  <c r="Q29" i="488"/>
  <c r="S29" i="488" s="1"/>
  <c r="J29" i="488"/>
  <c r="H29" i="488"/>
  <c r="G29" i="488"/>
  <c r="A29" i="488"/>
  <c r="AH28" i="488"/>
  <c r="AG28" i="488"/>
  <c r="AD28" i="488"/>
  <c r="Q28" i="488"/>
  <c r="S28" i="488" s="1"/>
  <c r="A28" i="488"/>
  <c r="AH27" i="488"/>
  <c r="AG27" i="488"/>
  <c r="AD27" i="488"/>
  <c r="Q27" i="488"/>
  <c r="S27" i="488" s="1"/>
  <c r="J27" i="488"/>
  <c r="H27" i="488"/>
  <c r="G27" i="488"/>
  <c r="A27" i="488"/>
  <c r="AH26" i="488"/>
  <c r="AG26" i="488"/>
  <c r="AD26" i="488"/>
  <c r="Q26" i="488"/>
  <c r="S26" i="488" s="1"/>
  <c r="A26" i="488"/>
  <c r="AH25" i="488"/>
  <c r="AG25" i="488"/>
  <c r="AD25" i="488"/>
  <c r="Q25" i="488"/>
  <c r="S25" i="488" s="1"/>
  <c r="J25" i="488"/>
  <c r="H25" i="488"/>
  <c r="G25" i="488"/>
  <c r="A25" i="488"/>
  <c r="AH24" i="488"/>
  <c r="AG24" i="488"/>
  <c r="AD24" i="488"/>
  <c r="Q24" i="488"/>
  <c r="S24" i="488" s="1"/>
  <c r="A24" i="488"/>
  <c r="AH23" i="488"/>
  <c r="AG23" i="488"/>
  <c r="AD23" i="488"/>
  <c r="Q23" i="488"/>
  <c r="S23" i="488" s="1"/>
  <c r="J23" i="488"/>
  <c r="H23" i="488"/>
  <c r="G23" i="488"/>
  <c r="A23" i="488"/>
  <c r="AH22" i="488"/>
  <c r="AG22" i="488"/>
  <c r="AD22" i="488"/>
  <c r="Q22" i="488"/>
  <c r="S22" i="488" s="1"/>
  <c r="A22" i="488"/>
  <c r="AH21" i="488"/>
  <c r="AG21" i="488"/>
  <c r="AD21" i="488"/>
  <c r="Q21" i="488"/>
  <c r="S21" i="488" s="1"/>
  <c r="J21" i="488"/>
  <c r="H21" i="488"/>
  <c r="G21" i="488"/>
  <c r="A21" i="488"/>
  <c r="AH20" i="488"/>
  <c r="AG20" i="488"/>
  <c r="AD20" i="488"/>
  <c r="Q20" i="488"/>
  <c r="S20" i="488" s="1"/>
  <c r="A20" i="488"/>
  <c r="AH19" i="488"/>
  <c r="AG19" i="488"/>
  <c r="AD19" i="488"/>
  <c r="Q19" i="488"/>
  <c r="S19" i="488" s="1"/>
  <c r="J19" i="488"/>
  <c r="H19" i="488"/>
  <c r="G19" i="488"/>
  <c r="A19" i="488"/>
  <c r="AH18" i="488"/>
  <c r="AG18" i="488"/>
  <c r="AD18" i="488"/>
  <c r="Q18" i="488"/>
  <c r="S18" i="488" s="1"/>
  <c r="A18" i="488"/>
  <c r="AH17" i="488"/>
  <c r="AG17" i="488"/>
  <c r="AD17" i="488"/>
  <c r="Q17" i="488"/>
  <c r="S17" i="488" s="1"/>
  <c r="J17" i="488"/>
  <c r="H17" i="488"/>
  <c r="G17" i="488"/>
  <c r="A17" i="488"/>
  <c r="AH16" i="488"/>
  <c r="AG16" i="488"/>
  <c r="AD16" i="488"/>
  <c r="A16" i="488"/>
  <c r="AH15" i="488"/>
  <c r="AG15" i="488"/>
  <c r="AD15" i="488"/>
  <c r="J15" i="488"/>
  <c r="H15" i="488"/>
  <c r="G15" i="488"/>
  <c r="A15" i="488"/>
  <c r="AH14" i="488"/>
  <c r="AG14" i="488"/>
  <c r="AD14" i="488"/>
  <c r="A14" i="488"/>
  <c r="AH13" i="488"/>
  <c r="AG13" i="488"/>
  <c r="AD13" i="488"/>
  <c r="A13" i="488"/>
  <c r="AH12" i="488"/>
  <c r="AG12" i="488"/>
  <c r="AD12" i="488"/>
  <c r="A12" i="488"/>
  <c r="AH11" i="488"/>
  <c r="AG11" i="488"/>
  <c r="AD11" i="488"/>
  <c r="A11" i="488"/>
  <c r="AH10" i="488"/>
  <c r="AG10" i="488"/>
  <c r="AD10" i="488"/>
  <c r="A10" i="488"/>
  <c r="AH9" i="488"/>
  <c r="AG9" i="488"/>
  <c r="AD9" i="488"/>
  <c r="A9" i="488"/>
  <c r="AH8" i="488"/>
  <c r="AG8" i="488"/>
  <c r="AD8" i="488"/>
  <c r="A8" i="488"/>
  <c r="AH7" i="488"/>
  <c r="AG7" i="488"/>
  <c r="AD7" i="488"/>
  <c r="J7" i="488"/>
  <c r="H7" i="488"/>
  <c r="G7" i="488"/>
  <c r="A7" i="488"/>
  <c r="AO6" i="488"/>
  <c r="AH6" i="488"/>
  <c r="AG6" i="488"/>
  <c r="AD6" i="488"/>
  <c r="Y6" i="488"/>
  <c r="X6" i="488"/>
  <c r="W6" i="488"/>
  <c r="V6" i="488"/>
  <c r="A6" i="488"/>
  <c r="AH5" i="488"/>
  <c r="AG5" i="488"/>
  <c r="AD5" i="488"/>
  <c r="J5" i="488"/>
  <c r="H5" i="488"/>
  <c r="G5" i="488"/>
  <c r="A5" i="488"/>
  <c r="AH4" i="488"/>
  <c r="AG4" i="488"/>
  <c r="AD4" i="488"/>
  <c r="A4" i="488"/>
  <c r="L2" i="488"/>
  <c r="AH45" i="487"/>
  <c r="AG45" i="487"/>
  <c r="AD45" i="487"/>
  <c r="J45" i="487"/>
  <c r="H45" i="487"/>
  <c r="G45" i="487"/>
  <c r="A45" i="487"/>
  <c r="AH44" i="487"/>
  <c r="AG44" i="487"/>
  <c r="AD44" i="487"/>
  <c r="A44" i="487"/>
  <c r="AH43" i="487"/>
  <c r="AG43" i="487"/>
  <c r="AD43" i="487"/>
  <c r="J43" i="487"/>
  <c r="H43" i="487"/>
  <c r="G43" i="487"/>
  <c r="A43" i="487"/>
  <c r="AH42" i="487"/>
  <c r="AG42" i="487"/>
  <c r="AD42" i="487"/>
  <c r="A42" i="487"/>
  <c r="AH41" i="487"/>
  <c r="AG41" i="487"/>
  <c r="AD41" i="487"/>
  <c r="J41" i="487"/>
  <c r="H41" i="487"/>
  <c r="G41" i="487"/>
  <c r="A41" i="487"/>
  <c r="AH40" i="487"/>
  <c r="AG40" i="487"/>
  <c r="AD40" i="487"/>
  <c r="A40" i="487"/>
  <c r="AH39" i="487"/>
  <c r="AG39" i="487"/>
  <c r="AD39" i="487"/>
  <c r="J39" i="487"/>
  <c r="H39" i="487"/>
  <c r="G39" i="487"/>
  <c r="A39" i="487"/>
  <c r="AH38" i="487"/>
  <c r="AG38" i="487"/>
  <c r="AD38" i="487"/>
  <c r="A38" i="487"/>
  <c r="AH37" i="487"/>
  <c r="AG37" i="487"/>
  <c r="AD37" i="487"/>
  <c r="J37" i="487"/>
  <c r="H37" i="487"/>
  <c r="G37" i="487"/>
  <c r="A37" i="487"/>
  <c r="AH36" i="487"/>
  <c r="AG36" i="487"/>
  <c r="AD36" i="487"/>
  <c r="A36" i="487"/>
  <c r="AH35" i="487"/>
  <c r="AG35" i="487"/>
  <c r="AD35" i="487"/>
  <c r="J35" i="487"/>
  <c r="H35" i="487"/>
  <c r="G35" i="487"/>
  <c r="A35" i="487"/>
  <c r="AH34" i="487"/>
  <c r="AG34" i="487"/>
  <c r="AD34" i="487"/>
  <c r="A34" i="487"/>
  <c r="AH33" i="487"/>
  <c r="AG33" i="487"/>
  <c r="AD33" i="487"/>
  <c r="J33" i="487"/>
  <c r="H33" i="487"/>
  <c r="G33" i="487"/>
  <c r="A33" i="487"/>
  <c r="AH32" i="487"/>
  <c r="AG32" i="487"/>
  <c r="AD32" i="487"/>
  <c r="B46" i="487"/>
  <c r="A32" i="487"/>
  <c r="AH31" i="487"/>
  <c r="AG31" i="487"/>
  <c r="AD31" i="487"/>
  <c r="J31" i="487"/>
  <c r="H31" i="487"/>
  <c r="G31" i="487"/>
  <c r="A31" i="487"/>
  <c r="AH30" i="487"/>
  <c r="AG30" i="487"/>
  <c r="AD30" i="487"/>
  <c r="Q30" i="487"/>
  <c r="S30" i="487" s="1"/>
  <c r="A30" i="487"/>
  <c r="AH29" i="487"/>
  <c r="AG29" i="487"/>
  <c r="AD29" i="487"/>
  <c r="Q29" i="487"/>
  <c r="S29" i="487" s="1"/>
  <c r="J29" i="487"/>
  <c r="H29" i="487"/>
  <c r="G29" i="487"/>
  <c r="A29" i="487"/>
  <c r="AH28" i="487"/>
  <c r="AG28" i="487"/>
  <c r="AD28" i="487"/>
  <c r="Q28" i="487"/>
  <c r="S28" i="487" s="1"/>
  <c r="A28" i="487"/>
  <c r="AH27" i="487"/>
  <c r="AG27" i="487"/>
  <c r="AD27" i="487"/>
  <c r="Q27" i="487"/>
  <c r="S27" i="487" s="1"/>
  <c r="J27" i="487"/>
  <c r="H27" i="487"/>
  <c r="G27" i="487"/>
  <c r="A27" i="487"/>
  <c r="AH26" i="487"/>
  <c r="AG26" i="487"/>
  <c r="AD26" i="487"/>
  <c r="Q26" i="487"/>
  <c r="S26" i="487" s="1"/>
  <c r="A26" i="487"/>
  <c r="AH25" i="487"/>
  <c r="AG25" i="487"/>
  <c r="AD25" i="487"/>
  <c r="Q25" i="487"/>
  <c r="S25" i="487" s="1"/>
  <c r="J25" i="487"/>
  <c r="H25" i="487"/>
  <c r="G25" i="487"/>
  <c r="A25" i="487"/>
  <c r="AH24" i="487"/>
  <c r="AG24" i="487"/>
  <c r="AD24" i="487"/>
  <c r="Q24" i="487"/>
  <c r="S24" i="487" s="1"/>
  <c r="A24" i="487"/>
  <c r="AH23" i="487"/>
  <c r="AG23" i="487"/>
  <c r="AD23" i="487"/>
  <c r="Q23" i="487"/>
  <c r="S23" i="487" s="1"/>
  <c r="J23" i="487"/>
  <c r="H23" i="487"/>
  <c r="G23" i="487"/>
  <c r="A23" i="487"/>
  <c r="AH22" i="487"/>
  <c r="AG22" i="487"/>
  <c r="AD22" i="487"/>
  <c r="Q22" i="487"/>
  <c r="S22" i="487" s="1"/>
  <c r="A22" i="487"/>
  <c r="AH21" i="487"/>
  <c r="AG21" i="487"/>
  <c r="AD21" i="487"/>
  <c r="Q21" i="487"/>
  <c r="S21" i="487" s="1"/>
  <c r="J21" i="487"/>
  <c r="H21" i="487"/>
  <c r="G21" i="487"/>
  <c r="A21" i="487"/>
  <c r="AH20" i="487"/>
  <c r="AG20" i="487"/>
  <c r="AD20" i="487"/>
  <c r="Q20" i="487"/>
  <c r="S20" i="487" s="1"/>
  <c r="A20" i="487"/>
  <c r="AH19" i="487"/>
  <c r="AG19" i="487"/>
  <c r="AD19" i="487"/>
  <c r="Q19" i="487"/>
  <c r="S19" i="487" s="1"/>
  <c r="J19" i="487"/>
  <c r="H19" i="487"/>
  <c r="G19" i="487"/>
  <c r="A19" i="487"/>
  <c r="AH18" i="487"/>
  <c r="AG18" i="487"/>
  <c r="AD18" i="487"/>
  <c r="Q18" i="487"/>
  <c r="S18" i="487" s="1"/>
  <c r="A18" i="487"/>
  <c r="AH17" i="487"/>
  <c r="AG17" i="487"/>
  <c r="AD17" i="487"/>
  <c r="Q17" i="487"/>
  <c r="S17" i="487" s="1"/>
  <c r="J17" i="487"/>
  <c r="H17" i="487"/>
  <c r="G17" i="487"/>
  <c r="A17" i="487"/>
  <c r="AH16" i="487"/>
  <c r="AG16" i="487"/>
  <c r="AD16" i="487"/>
  <c r="A16" i="487"/>
  <c r="AH15" i="487"/>
  <c r="AG15" i="487"/>
  <c r="AD15" i="487"/>
  <c r="J15" i="487"/>
  <c r="H15" i="487"/>
  <c r="G15" i="487"/>
  <c r="A15" i="487"/>
  <c r="AH14" i="487"/>
  <c r="AG14" i="487"/>
  <c r="AD14" i="487"/>
  <c r="A14" i="487"/>
  <c r="AH13" i="487"/>
  <c r="AG13" i="487"/>
  <c r="AD13" i="487"/>
  <c r="A13" i="487"/>
  <c r="AH12" i="487"/>
  <c r="AG12" i="487"/>
  <c r="AD12" i="487"/>
  <c r="A12" i="487"/>
  <c r="AH11" i="487"/>
  <c r="AG11" i="487"/>
  <c r="AD11" i="487"/>
  <c r="J11" i="487"/>
  <c r="J12" i="487" s="1"/>
  <c r="H11" i="487"/>
  <c r="H12" i="487" s="1"/>
  <c r="G11" i="487"/>
  <c r="G12" i="487" s="1"/>
  <c r="A11" i="487"/>
  <c r="AH10" i="487"/>
  <c r="AG10" i="487"/>
  <c r="AD10" i="487"/>
  <c r="A10" i="487"/>
  <c r="AH9" i="487"/>
  <c r="AG9" i="487"/>
  <c r="AD9" i="487"/>
  <c r="J9" i="487"/>
  <c r="H9" i="487"/>
  <c r="G9" i="487"/>
  <c r="A9" i="487"/>
  <c r="AH8" i="487"/>
  <c r="AG8" i="487"/>
  <c r="AD8" i="487"/>
  <c r="A8" i="487"/>
  <c r="AH7" i="487"/>
  <c r="AG7" i="487"/>
  <c r="AD7" i="487"/>
  <c r="J7" i="487"/>
  <c r="H7" i="487"/>
  <c r="G7" i="487"/>
  <c r="A7" i="487"/>
  <c r="AO6" i="487"/>
  <c r="AH6" i="487"/>
  <c r="AG6" i="487"/>
  <c r="AD6" i="487"/>
  <c r="Y6" i="487"/>
  <c r="X6" i="487"/>
  <c r="W6" i="487"/>
  <c r="V6" i="487"/>
  <c r="A6" i="487"/>
  <c r="AH5" i="487"/>
  <c r="AG5" i="487"/>
  <c r="AD5" i="487"/>
  <c r="J5" i="487"/>
  <c r="H5" i="487"/>
  <c r="G5" i="487"/>
  <c r="A5" i="487"/>
  <c r="AH4" i="487"/>
  <c r="AG4" i="487"/>
  <c r="AD4" i="487"/>
  <c r="A4" i="487"/>
  <c r="L2" i="487"/>
  <c r="AH45" i="486"/>
  <c r="AG45" i="486"/>
  <c r="AD45" i="486"/>
  <c r="J45" i="486"/>
  <c r="H45" i="486"/>
  <c r="G45" i="486"/>
  <c r="A45" i="486"/>
  <c r="AH44" i="486"/>
  <c r="AG44" i="486"/>
  <c r="AD44" i="486"/>
  <c r="A44" i="486"/>
  <c r="AH43" i="486"/>
  <c r="AG43" i="486"/>
  <c r="AD43" i="486"/>
  <c r="J43" i="486"/>
  <c r="H43" i="486"/>
  <c r="G43" i="486"/>
  <c r="A43" i="486"/>
  <c r="AH42" i="486"/>
  <c r="AG42" i="486"/>
  <c r="AD42" i="486"/>
  <c r="A42" i="486"/>
  <c r="AH41" i="486"/>
  <c r="AG41" i="486"/>
  <c r="AD41" i="486"/>
  <c r="J41" i="486"/>
  <c r="H41" i="486"/>
  <c r="G41" i="486"/>
  <c r="A41" i="486"/>
  <c r="AH40" i="486"/>
  <c r="AG40" i="486"/>
  <c r="AD40" i="486"/>
  <c r="A40" i="486"/>
  <c r="AH39" i="486"/>
  <c r="AG39" i="486"/>
  <c r="AD39" i="486"/>
  <c r="J39" i="486"/>
  <c r="H39" i="486"/>
  <c r="G39" i="486"/>
  <c r="A39" i="486"/>
  <c r="AH38" i="486"/>
  <c r="AG38" i="486"/>
  <c r="AD38" i="486"/>
  <c r="A38" i="486"/>
  <c r="AH37" i="486"/>
  <c r="AG37" i="486"/>
  <c r="AD37" i="486"/>
  <c r="J37" i="486"/>
  <c r="H37" i="486"/>
  <c r="G37" i="486"/>
  <c r="A37" i="486"/>
  <c r="AH36" i="486"/>
  <c r="AG36" i="486"/>
  <c r="AD36" i="486"/>
  <c r="A36" i="486"/>
  <c r="AH35" i="486"/>
  <c r="AG35" i="486"/>
  <c r="AD35" i="486"/>
  <c r="J35" i="486"/>
  <c r="H35" i="486"/>
  <c r="G35" i="486"/>
  <c r="A35" i="486"/>
  <c r="AH34" i="486"/>
  <c r="AG34" i="486"/>
  <c r="AD34" i="486"/>
  <c r="A34" i="486"/>
  <c r="AH33" i="486"/>
  <c r="AG33" i="486"/>
  <c r="AD33" i="486"/>
  <c r="J33" i="486"/>
  <c r="H33" i="486"/>
  <c r="G33" i="486"/>
  <c r="A33" i="486"/>
  <c r="AH32" i="486"/>
  <c r="AG32" i="486"/>
  <c r="AD32" i="486"/>
  <c r="B46" i="486"/>
  <c r="A32" i="486"/>
  <c r="AH31" i="486"/>
  <c r="AG31" i="486"/>
  <c r="AD31" i="486"/>
  <c r="J31" i="486"/>
  <c r="H31" i="486"/>
  <c r="G31" i="486"/>
  <c r="A31" i="486"/>
  <c r="AH30" i="486"/>
  <c r="AG30" i="486"/>
  <c r="AD30" i="486"/>
  <c r="Q30" i="486"/>
  <c r="S30" i="486" s="1"/>
  <c r="A30" i="486"/>
  <c r="AH29" i="486"/>
  <c r="AG29" i="486"/>
  <c r="AD29" i="486"/>
  <c r="Q29" i="486"/>
  <c r="S29" i="486" s="1"/>
  <c r="J29" i="486"/>
  <c r="H29" i="486"/>
  <c r="G29" i="486"/>
  <c r="A29" i="486"/>
  <c r="AH28" i="486"/>
  <c r="AG28" i="486"/>
  <c r="AD28" i="486"/>
  <c r="Q28" i="486"/>
  <c r="S28" i="486" s="1"/>
  <c r="A28" i="486"/>
  <c r="AH27" i="486"/>
  <c r="AG27" i="486"/>
  <c r="AD27" i="486"/>
  <c r="Q27" i="486"/>
  <c r="S27" i="486" s="1"/>
  <c r="J27" i="486"/>
  <c r="H27" i="486"/>
  <c r="G27" i="486"/>
  <c r="A27" i="486"/>
  <c r="AH26" i="486"/>
  <c r="AG26" i="486"/>
  <c r="AD26" i="486"/>
  <c r="Q26" i="486"/>
  <c r="S26" i="486" s="1"/>
  <c r="A26" i="486"/>
  <c r="AH25" i="486"/>
  <c r="AG25" i="486"/>
  <c r="AD25" i="486"/>
  <c r="Q25" i="486"/>
  <c r="S25" i="486" s="1"/>
  <c r="J25" i="486"/>
  <c r="H25" i="486"/>
  <c r="G25" i="486"/>
  <c r="A25" i="486"/>
  <c r="AH24" i="486"/>
  <c r="AG24" i="486"/>
  <c r="AD24" i="486"/>
  <c r="Q24" i="486"/>
  <c r="S24" i="486" s="1"/>
  <c r="A24" i="486"/>
  <c r="AH23" i="486"/>
  <c r="AG23" i="486"/>
  <c r="AD23" i="486"/>
  <c r="Q23" i="486"/>
  <c r="S23" i="486" s="1"/>
  <c r="J23" i="486"/>
  <c r="H23" i="486"/>
  <c r="G23" i="486"/>
  <c r="A23" i="486"/>
  <c r="AH22" i="486"/>
  <c r="AG22" i="486"/>
  <c r="AD22" i="486"/>
  <c r="Q22" i="486"/>
  <c r="S22" i="486" s="1"/>
  <c r="A22" i="486"/>
  <c r="AH21" i="486"/>
  <c r="AG21" i="486"/>
  <c r="AD21" i="486"/>
  <c r="Q21" i="486"/>
  <c r="S21" i="486" s="1"/>
  <c r="J21" i="486"/>
  <c r="H21" i="486"/>
  <c r="G21" i="486"/>
  <c r="A21" i="486"/>
  <c r="AH20" i="486"/>
  <c r="AG20" i="486"/>
  <c r="AD20" i="486"/>
  <c r="Q20" i="486"/>
  <c r="S20" i="486" s="1"/>
  <c r="A20" i="486"/>
  <c r="AH19" i="486"/>
  <c r="AG19" i="486"/>
  <c r="AD19" i="486"/>
  <c r="Q19" i="486"/>
  <c r="S19" i="486" s="1"/>
  <c r="J19" i="486"/>
  <c r="H19" i="486"/>
  <c r="G19" i="486"/>
  <c r="A19" i="486"/>
  <c r="AH18" i="486"/>
  <c r="AG18" i="486"/>
  <c r="AD18" i="486"/>
  <c r="Q18" i="486"/>
  <c r="S18" i="486" s="1"/>
  <c r="A18" i="486"/>
  <c r="AH17" i="486"/>
  <c r="AG17" i="486"/>
  <c r="AD17" i="486"/>
  <c r="Q17" i="486"/>
  <c r="S17" i="486" s="1"/>
  <c r="J17" i="486"/>
  <c r="H17" i="486"/>
  <c r="G17" i="486"/>
  <c r="A17" i="486"/>
  <c r="AH16" i="486"/>
  <c r="AG16" i="486"/>
  <c r="AD16" i="486"/>
  <c r="Q16" i="486"/>
  <c r="S16" i="486" s="1"/>
  <c r="A16" i="486"/>
  <c r="AH15" i="486"/>
  <c r="AG15" i="486"/>
  <c r="AD15" i="486"/>
  <c r="Q15" i="486"/>
  <c r="S15" i="486" s="1"/>
  <c r="J15" i="486"/>
  <c r="H15" i="486"/>
  <c r="G15" i="486"/>
  <c r="A15" i="486"/>
  <c r="AH14" i="486"/>
  <c r="AG14" i="486"/>
  <c r="AD14" i="486"/>
  <c r="Q14" i="486"/>
  <c r="S14" i="486" s="1"/>
  <c r="A14" i="486"/>
  <c r="AH13" i="486"/>
  <c r="AG13" i="486"/>
  <c r="AD13" i="486"/>
  <c r="Q13" i="486"/>
  <c r="S13" i="486" s="1"/>
  <c r="J13" i="486"/>
  <c r="H13" i="486"/>
  <c r="G13" i="486"/>
  <c r="A13" i="486"/>
  <c r="AH12" i="486"/>
  <c r="AG12" i="486"/>
  <c r="AD12" i="486"/>
  <c r="Q12" i="486"/>
  <c r="S12" i="486" s="1"/>
  <c r="A12" i="486"/>
  <c r="AH11" i="486"/>
  <c r="AG11" i="486"/>
  <c r="AD11" i="486"/>
  <c r="Q11" i="486"/>
  <c r="S11" i="486" s="1"/>
  <c r="J11" i="486"/>
  <c r="H11" i="486"/>
  <c r="G11" i="486"/>
  <c r="A11" i="486"/>
  <c r="AH10" i="486"/>
  <c r="AG10" i="486"/>
  <c r="AD10" i="486"/>
  <c r="Q10" i="486"/>
  <c r="S10" i="486" s="1"/>
  <c r="A10" i="486"/>
  <c r="AH9" i="486"/>
  <c r="AG9" i="486"/>
  <c r="AD9" i="486"/>
  <c r="Q9" i="486"/>
  <c r="S9" i="486" s="1"/>
  <c r="J9" i="486"/>
  <c r="H9" i="486"/>
  <c r="G9" i="486"/>
  <c r="A9" i="486"/>
  <c r="AH8" i="486"/>
  <c r="AG8" i="486"/>
  <c r="AD8" i="486"/>
  <c r="Q8" i="486"/>
  <c r="S8" i="486" s="1"/>
  <c r="A8" i="486"/>
  <c r="AH7" i="486"/>
  <c r="AG7" i="486"/>
  <c r="AD7" i="486"/>
  <c r="Q7" i="486"/>
  <c r="S7" i="486" s="1"/>
  <c r="J7" i="486"/>
  <c r="H7" i="486"/>
  <c r="G7" i="486"/>
  <c r="A7" i="486"/>
  <c r="AO6" i="486"/>
  <c r="AH6" i="486"/>
  <c r="AG6" i="486"/>
  <c r="AD6" i="486"/>
  <c r="Y6" i="486"/>
  <c r="X6" i="486"/>
  <c r="W6" i="486"/>
  <c r="V6" i="486"/>
  <c r="A6" i="486"/>
  <c r="AH5" i="486"/>
  <c r="AG5" i="486"/>
  <c r="AD5" i="486"/>
  <c r="J5" i="486"/>
  <c r="H5" i="486"/>
  <c r="G5" i="486"/>
  <c r="A5" i="486"/>
  <c r="AH4" i="486"/>
  <c r="AG4" i="486"/>
  <c r="AD4" i="486"/>
  <c r="A4" i="486"/>
  <c r="L2" i="486"/>
  <c r="R4" i="486" s="1"/>
  <c r="AH45" i="485"/>
  <c r="AG45" i="485"/>
  <c r="AD45" i="485"/>
  <c r="J45" i="485"/>
  <c r="H45" i="485"/>
  <c r="G45" i="485"/>
  <c r="A45" i="485"/>
  <c r="AH44" i="485"/>
  <c r="AG44" i="485"/>
  <c r="AD44" i="485"/>
  <c r="A44" i="485"/>
  <c r="AH43" i="485"/>
  <c r="AG43" i="485"/>
  <c r="AD43" i="485"/>
  <c r="J43" i="485"/>
  <c r="H43" i="485"/>
  <c r="G43" i="485"/>
  <c r="A43" i="485"/>
  <c r="AH42" i="485"/>
  <c r="AG42" i="485"/>
  <c r="AD42" i="485"/>
  <c r="A42" i="485"/>
  <c r="AH41" i="485"/>
  <c r="AG41" i="485"/>
  <c r="AD41" i="485"/>
  <c r="J41" i="485"/>
  <c r="H41" i="485"/>
  <c r="G41" i="485"/>
  <c r="A41" i="485"/>
  <c r="AH40" i="485"/>
  <c r="AG40" i="485"/>
  <c r="AD40" i="485"/>
  <c r="A40" i="485"/>
  <c r="AH39" i="485"/>
  <c r="AG39" i="485"/>
  <c r="AD39" i="485"/>
  <c r="J39" i="485"/>
  <c r="H39" i="485"/>
  <c r="G39" i="485"/>
  <c r="A39" i="485"/>
  <c r="AH38" i="485"/>
  <c r="AG38" i="485"/>
  <c r="AD38" i="485"/>
  <c r="A38" i="485"/>
  <c r="AH37" i="485"/>
  <c r="AG37" i="485"/>
  <c r="AD37" i="485"/>
  <c r="J37" i="485"/>
  <c r="H37" i="485"/>
  <c r="G37" i="485"/>
  <c r="A37" i="485"/>
  <c r="AH36" i="485"/>
  <c r="AG36" i="485"/>
  <c r="AD36" i="485"/>
  <c r="A36" i="485"/>
  <c r="AH35" i="485"/>
  <c r="AG35" i="485"/>
  <c r="AD35" i="485"/>
  <c r="J35" i="485"/>
  <c r="H35" i="485"/>
  <c r="G35" i="485"/>
  <c r="A35" i="485"/>
  <c r="AH34" i="485"/>
  <c r="AG34" i="485"/>
  <c r="AD34" i="485"/>
  <c r="A34" i="485"/>
  <c r="AH33" i="485"/>
  <c r="AG33" i="485"/>
  <c r="AD33" i="485"/>
  <c r="J33" i="485"/>
  <c r="H33" i="485"/>
  <c r="G33" i="485"/>
  <c r="A33" i="485"/>
  <c r="AH32" i="485"/>
  <c r="AG32" i="485"/>
  <c r="AD32" i="485"/>
  <c r="B46" i="485"/>
  <c r="A32" i="485"/>
  <c r="AH31" i="485"/>
  <c r="AG31" i="485"/>
  <c r="AD31" i="485"/>
  <c r="J31" i="485"/>
  <c r="H31" i="485"/>
  <c r="G31" i="485"/>
  <c r="A31" i="485"/>
  <c r="AH30" i="485"/>
  <c r="AG30" i="485"/>
  <c r="AD30" i="485"/>
  <c r="Q30" i="485"/>
  <c r="S30" i="485" s="1"/>
  <c r="A30" i="485"/>
  <c r="AH29" i="485"/>
  <c r="AG29" i="485"/>
  <c r="AD29" i="485"/>
  <c r="Q29" i="485"/>
  <c r="S29" i="485" s="1"/>
  <c r="J29" i="485"/>
  <c r="H29" i="485"/>
  <c r="G29" i="485"/>
  <c r="A29" i="485"/>
  <c r="AH28" i="485"/>
  <c r="AG28" i="485"/>
  <c r="AD28" i="485"/>
  <c r="Q28" i="485"/>
  <c r="S28" i="485" s="1"/>
  <c r="A28" i="485"/>
  <c r="AH27" i="485"/>
  <c r="AG27" i="485"/>
  <c r="AD27" i="485"/>
  <c r="Q27" i="485"/>
  <c r="S27" i="485" s="1"/>
  <c r="J27" i="485"/>
  <c r="H27" i="485"/>
  <c r="G27" i="485"/>
  <c r="A27" i="485"/>
  <c r="AH26" i="485"/>
  <c r="AG26" i="485"/>
  <c r="AD26" i="485"/>
  <c r="Q26" i="485"/>
  <c r="S26" i="485" s="1"/>
  <c r="A26" i="485"/>
  <c r="AH25" i="485"/>
  <c r="AG25" i="485"/>
  <c r="AD25" i="485"/>
  <c r="Q25" i="485"/>
  <c r="S25" i="485" s="1"/>
  <c r="J25" i="485"/>
  <c r="H25" i="485"/>
  <c r="G25" i="485"/>
  <c r="A25" i="485"/>
  <c r="AH24" i="485"/>
  <c r="AG24" i="485"/>
  <c r="AD24" i="485"/>
  <c r="Q24" i="485"/>
  <c r="S24" i="485" s="1"/>
  <c r="A24" i="485"/>
  <c r="AH23" i="485"/>
  <c r="AG23" i="485"/>
  <c r="AD23" i="485"/>
  <c r="Q23" i="485"/>
  <c r="S23" i="485" s="1"/>
  <c r="J23" i="485"/>
  <c r="H23" i="485"/>
  <c r="G23" i="485"/>
  <c r="A23" i="485"/>
  <c r="AH22" i="485"/>
  <c r="AG22" i="485"/>
  <c r="AD22" i="485"/>
  <c r="Q22" i="485"/>
  <c r="S22" i="485" s="1"/>
  <c r="A22" i="485"/>
  <c r="AH21" i="485"/>
  <c r="AG21" i="485"/>
  <c r="AD21" i="485"/>
  <c r="Q21" i="485"/>
  <c r="S21" i="485" s="1"/>
  <c r="J21" i="485"/>
  <c r="H21" i="485"/>
  <c r="G21" i="485"/>
  <c r="A21" i="485"/>
  <c r="AH20" i="485"/>
  <c r="AG20" i="485"/>
  <c r="AD20" i="485"/>
  <c r="Q20" i="485"/>
  <c r="S20" i="485" s="1"/>
  <c r="A20" i="485"/>
  <c r="AH19" i="485"/>
  <c r="AG19" i="485"/>
  <c r="AD19" i="485"/>
  <c r="Q19" i="485"/>
  <c r="S19" i="485" s="1"/>
  <c r="J19" i="485"/>
  <c r="H19" i="485"/>
  <c r="G19" i="485"/>
  <c r="A19" i="485"/>
  <c r="AH18" i="485"/>
  <c r="AG18" i="485"/>
  <c r="AD18" i="485"/>
  <c r="Q18" i="485"/>
  <c r="S18" i="485" s="1"/>
  <c r="A18" i="485"/>
  <c r="AH17" i="485"/>
  <c r="AG17" i="485"/>
  <c r="AD17" i="485"/>
  <c r="Q17" i="485"/>
  <c r="S17" i="485" s="1"/>
  <c r="J17" i="485"/>
  <c r="H17" i="485"/>
  <c r="G17" i="485"/>
  <c r="A17" i="485"/>
  <c r="AH16" i="485"/>
  <c r="AG16" i="485"/>
  <c r="AD16" i="485"/>
  <c r="Q16" i="485"/>
  <c r="S16" i="485" s="1"/>
  <c r="A16" i="485"/>
  <c r="AH15" i="485"/>
  <c r="AG15" i="485"/>
  <c r="AD15" i="485"/>
  <c r="Q15" i="485"/>
  <c r="S15" i="485" s="1"/>
  <c r="J15" i="485"/>
  <c r="H15" i="485"/>
  <c r="G15" i="485"/>
  <c r="A15" i="485"/>
  <c r="AH14" i="485"/>
  <c r="AG14" i="485"/>
  <c r="AD14" i="485"/>
  <c r="Q14" i="485"/>
  <c r="S14" i="485" s="1"/>
  <c r="A14" i="485"/>
  <c r="AH13" i="485"/>
  <c r="AG13" i="485"/>
  <c r="AD13" i="485"/>
  <c r="Q13" i="485"/>
  <c r="S13" i="485" s="1"/>
  <c r="J13" i="485"/>
  <c r="H13" i="485"/>
  <c r="G13" i="485"/>
  <c r="A13" i="485"/>
  <c r="AH12" i="485"/>
  <c r="AG12" i="485"/>
  <c r="AD12" i="485"/>
  <c r="Q12" i="485"/>
  <c r="S12" i="485" s="1"/>
  <c r="A12" i="485"/>
  <c r="AH11" i="485"/>
  <c r="AG11" i="485"/>
  <c r="AD11" i="485"/>
  <c r="Q11" i="485"/>
  <c r="S11" i="485" s="1"/>
  <c r="J11" i="485"/>
  <c r="H11" i="485"/>
  <c r="G11" i="485"/>
  <c r="A11" i="485"/>
  <c r="AH10" i="485"/>
  <c r="AG10" i="485"/>
  <c r="AD10" i="485"/>
  <c r="A10" i="485"/>
  <c r="AH9" i="485"/>
  <c r="AG9" i="485"/>
  <c r="AD9" i="485"/>
  <c r="J9" i="485"/>
  <c r="H9" i="485"/>
  <c r="G9" i="485"/>
  <c r="A9" i="485"/>
  <c r="AH8" i="485"/>
  <c r="AG8" i="485"/>
  <c r="AD8" i="485"/>
  <c r="A8" i="485"/>
  <c r="AH7" i="485"/>
  <c r="AG7" i="485"/>
  <c r="AD7" i="485"/>
  <c r="J7" i="485"/>
  <c r="H7" i="485"/>
  <c r="G7" i="485"/>
  <c r="A7" i="485"/>
  <c r="AO6" i="485"/>
  <c r="AH6" i="485"/>
  <c r="AG6" i="485"/>
  <c r="AD6" i="485"/>
  <c r="Y6" i="485"/>
  <c r="X6" i="485"/>
  <c r="W6" i="485"/>
  <c r="V6" i="485"/>
  <c r="A6" i="485"/>
  <c r="AH5" i="485"/>
  <c r="AG5" i="485"/>
  <c r="AD5" i="485"/>
  <c r="J5" i="485"/>
  <c r="H5" i="485"/>
  <c r="G5" i="485"/>
  <c r="A5" i="485"/>
  <c r="AH4" i="485"/>
  <c r="AG4" i="485"/>
  <c r="AD4" i="485"/>
  <c r="A4" i="485"/>
  <c r="L2" i="485"/>
  <c r="R4" i="485" s="1"/>
  <c r="AH45" i="484"/>
  <c r="AG45" i="484"/>
  <c r="AD45" i="484"/>
  <c r="J45" i="484"/>
  <c r="H45" i="484"/>
  <c r="G45" i="484"/>
  <c r="A45" i="484"/>
  <c r="AH44" i="484"/>
  <c r="AG44" i="484"/>
  <c r="AD44" i="484"/>
  <c r="A44" i="484"/>
  <c r="AH43" i="484"/>
  <c r="AG43" i="484"/>
  <c r="AD43" i="484"/>
  <c r="J43" i="484"/>
  <c r="H43" i="484"/>
  <c r="G43" i="484"/>
  <c r="A43" i="484"/>
  <c r="AH42" i="484"/>
  <c r="AG42" i="484"/>
  <c r="AD42" i="484"/>
  <c r="A42" i="484"/>
  <c r="AH41" i="484"/>
  <c r="AG41" i="484"/>
  <c r="AD41" i="484"/>
  <c r="J41" i="484"/>
  <c r="H41" i="484"/>
  <c r="G41" i="484"/>
  <c r="A41" i="484"/>
  <c r="AH40" i="484"/>
  <c r="AG40" i="484"/>
  <c r="AD40" i="484"/>
  <c r="A40" i="484"/>
  <c r="AH39" i="484"/>
  <c r="AG39" i="484"/>
  <c r="AD39" i="484"/>
  <c r="J39" i="484"/>
  <c r="H39" i="484"/>
  <c r="G39" i="484"/>
  <c r="A39" i="484"/>
  <c r="AH38" i="484"/>
  <c r="AG38" i="484"/>
  <c r="AD38" i="484"/>
  <c r="A38" i="484"/>
  <c r="AH37" i="484"/>
  <c r="AG37" i="484"/>
  <c r="AD37" i="484"/>
  <c r="J37" i="484"/>
  <c r="H37" i="484"/>
  <c r="G37" i="484"/>
  <c r="A37" i="484"/>
  <c r="AH36" i="484"/>
  <c r="AG36" i="484"/>
  <c r="AD36" i="484"/>
  <c r="A36" i="484"/>
  <c r="AH35" i="484"/>
  <c r="AG35" i="484"/>
  <c r="AD35" i="484"/>
  <c r="J35" i="484"/>
  <c r="H35" i="484"/>
  <c r="G35" i="484"/>
  <c r="A35" i="484"/>
  <c r="AH34" i="484"/>
  <c r="AG34" i="484"/>
  <c r="AD34" i="484"/>
  <c r="A34" i="484"/>
  <c r="AH33" i="484"/>
  <c r="AG33" i="484"/>
  <c r="AD33" i="484"/>
  <c r="J33" i="484"/>
  <c r="H33" i="484"/>
  <c r="G33" i="484"/>
  <c r="A33" i="484"/>
  <c r="AH32" i="484"/>
  <c r="AG32" i="484"/>
  <c r="AD32" i="484"/>
  <c r="B46" i="484"/>
  <c r="A32" i="484"/>
  <c r="AH31" i="484"/>
  <c r="AG31" i="484"/>
  <c r="AD31" i="484"/>
  <c r="J31" i="484"/>
  <c r="H31" i="484"/>
  <c r="G31" i="484"/>
  <c r="A31" i="484"/>
  <c r="AH30" i="484"/>
  <c r="AG30" i="484"/>
  <c r="AD30" i="484"/>
  <c r="Q30" i="484"/>
  <c r="S30" i="484" s="1"/>
  <c r="A30" i="484"/>
  <c r="AH29" i="484"/>
  <c r="AG29" i="484"/>
  <c r="AD29" i="484"/>
  <c r="Q29" i="484"/>
  <c r="S29" i="484" s="1"/>
  <c r="J29" i="484"/>
  <c r="H29" i="484"/>
  <c r="G29" i="484"/>
  <c r="A29" i="484"/>
  <c r="AH28" i="484"/>
  <c r="AG28" i="484"/>
  <c r="AD28" i="484"/>
  <c r="Q28" i="484"/>
  <c r="S28" i="484" s="1"/>
  <c r="A28" i="484"/>
  <c r="AH27" i="484"/>
  <c r="AG27" i="484"/>
  <c r="AD27" i="484"/>
  <c r="Q27" i="484"/>
  <c r="S27" i="484" s="1"/>
  <c r="J27" i="484"/>
  <c r="H27" i="484"/>
  <c r="G27" i="484"/>
  <c r="A27" i="484"/>
  <c r="AH26" i="484"/>
  <c r="AG26" i="484"/>
  <c r="AD26" i="484"/>
  <c r="Q26" i="484"/>
  <c r="S26" i="484" s="1"/>
  <c r="A26" i="484"/>
  <c r="AH25" i="484"/>
  <c r="AG25" i="484"/>
  <c r="AD25" i="484"/>
  <c r="Q25" i="484"/>
  <c r="S25" i="484" s="1"/>
  <c r="J25" i="484"/>
  <c r="H25" i="484"/>
  <c r="G25" i="484"/>
  <c r="A25" i="484"/>
  <c r="AH24" i="484"/>
  <c r="AG24" i="484"/>
  <c r="AD24" i="484"/>
  <c r="Q24" i="484"/>
  <c r="S24" i="484" s="1"/>
  <c r="A24" i="484"/>
  <c r="AH23" i="484"/>
  <c r="AG23" i="484"/>
  <c r="AD23" i="484"/>
  <c r="Q23" i="484"/>
  <c r="S23" i="484" s="1"/>
  <c r="J23" i="484"/>
  <c r="H23" i="484"/>
  <c r="G23" i="484"/>
  <c r="A23" i="484"/>
  <c r="AH22" i="484"/>
  <c r="AG22" i="484"/>
  <c r="AD22" i="484"/>
  <c r="Q22" i="484"/>
  <c r="S22" i="484" s="1"/>
  <c r="A22" i="484"/>
  <c r="AH21" i="484"/>
  <c r="AG21" i="484"/>
  <c r="AD21" i="484"/>
  <c r="Q21" i="484"/>
  <c r="S21" i="484" s="1"/>
  <c r="J21" i="484"/>
  <c r="H21" i="484"/>
  <c r="G21" i="484"/>
  <c r="A21" i="484"/>
  <c r="AH20" i="484"/>
  <c r="AG20" i="484"/>
  <c r="AD20" i="484"/>
  <c r="Q20" i="484"/>
  <c r="S20" i="484" s="1"/>
  <c r="A20" i="484"/>
  <c r="AH19" i="484"/>
  <c r="AG19" i="484"/>
  <c r="AD19" i="484"/>
  <c r="Q19" i="484"/>
  <c r="S19" i="484" s="1"/>
  <c r="J19" i="484"/>
  <c r="H19" i="484"/>
  <c r="G19" i="484"/>
  <c r="A19" i="484"/>
  <c r="AH18" i="484"/>
  <c r="AG18" i="484"/>
  <c r="AD18" i="484"/>
  <c r="Q18" i="484"/>
  <c r="S18" i="484" s="1"/>
  <c r="A18" i="484"/>
  <c r="AH17" i="484"/>
  <c r="AG17" i="484"/>
  <c r="AD17" i="484"/>
  <c r="J17" i="484"/>
  <c r="H17" i="484"/>
  <c r="A17" i="484"/>
  <c r="AH16" i="484"/>
  <c r="AG16" i="484"/>
  <c r="AD16" i="484"/>
  <c r="A16" i="484"/>
  <c r="AH15" i="484"/>
  <c r="AG15" i="484"/>
  <c r="AD15" i="484"/>
  <c r="J15" i="484"/>
  <c r="H15" i="484"/>
  <c r="G15" i="484"/>
  <c r="A15" i="484"/>
  <c r="AH14" i="484"/>
  <c r="AG14" i="484"/>
  <c r="AD14" i="484"/>
  <c r="A14" i="484"/>
  <c r="AH13" i="484"/>
  <c r="AG13" i="484"/>
  <c r="AD13" i="484"/>
  <c r="H13" i="484"/>
  <c r="G13" i="484"/>
  <c r="A13" i="484"/>
  <c r="AH12" i="484"/>
  <c r="AG12" i="484"/>
  <c r="AD12" i="484"/>
  <c r="A12" i="484"/>
  <c r="AH11" i="484"/>
  <c r="AG11" i="484"/>
  <c r="AD11" i="484"/>
  <c r="J11" i="484"/>
  <c r="H11" i="484"/>
  <c r="G11" i="484"/>
  <c r="A11" i="484"/>
  <c r="AH10" i="484"/>
  <c r="AG10" i="484"/>
  <c r="AD10" i="484"/>
  <c r="A10" i="484"/>
  <c r="AH9" i="484"/>
  <c r="AG9" i="484"/>
  <c r="AD9" i="484"/>
  <c r="J9" i="484"/>
  <c r="H9" i="484"/>
  <c r="G9" i="484"/>
  <c r="A9" i="484"/>
  <c r="AH8" i="484"/>
  <c r="AG8" i="484"/>
  <c r="AD8" i="484"/>
  <c r="A8" i="484"/>
  <c r="AH7" i="484"/>
  <c r="AG7" i="484"/>
  <c r="AD7" i="484"/>
  <c r="J7" i="484"/>
  <c r="H7" i="484"/>
  <c r="G7" i="484"/>
  <c r="A7" i="484"/>
  <c r="AO6" i="484"/>
  <c r="AH6" i="484"/>
  <c r="AG6" i="484"/>
  <c r="AD6" i="484"/>
  <c r="Y6" i="484"/>
  <c r="X6" i="484"/>
  <c r="W6" i="484"/>
  <c r="V6" i="484"/>
  <c r="A6" i="484"/>
  <c r="AH5" i="484"/>
  <c r="AG5" i="484"/>
  <c r="AD5" i="484"/>
  <c r="J5" i="484"/>
  <c r="H5" i="484"/>
  <c r="G5" i="484"/>
  <c r="A5" i="484"/>
  <c r="AH4" i="484"/>
  <c r="AG4" i="484"/>
  <c r="AD4" i="484"/>
  <c r="A4" i="484"/>
  <c r="L2" i="484"/>
  <c r="AH45" i="483"/>
  <c r="AG45" i="483"/>
  <c r="AD45" i="483"/>
  <c r="J45" i="483"/>
  <c r="H45" i="483"/>
  <c r="G45" i="483"/>
  <c r="A45" i="483"/>
  <c r="AH44" i="483"/>
  <c r="AG44" i="483"/>
  <c r="AD44" i="483"/>
  <c r="A44" i="483"/>
  <c r="AH43" i="483"/>
  <c r="AG43" i="483"/>
  <c r="AD43" i="483"/>
  <c r="J43" i="483"/>
  <c r="H43" i="483"/>
  <c r="G43" i="483"/>
  <c r="A43" i="483"/>
  <c r="AH42" i="483"/>
  <c r="AG42" i="483"/>
  <c r="AD42" i="483"/>
  <c r="A42" i="483"/>
  <c r="AH41" i="483"/>
  <c r="AG41" i="483"/>
  <c r="AD41" i="483"/>
  <c r="J41" i="483"/>
  <c r="H41" i="483"/>
  <c r="G41" i="483"/>
  <c r="A41" i="483"/>
  <c r="AH40" i="483"/>
  <c r="AG40" i="483"/>
  <c r="AD40" i="483"/>
  <c r="A40" i="483"/>
  <c r="AH39" i="483"/>
  <c r="AG39" i="483"/>
  <c r="AD39" i="483"/>
  <c r="J39" i="483"/>
  <c r="H39" i="483"/>
  <c r="G39" i="483"/>
  <c r="A39" i="483"/>
  <c r="AH38" i="483"/>
  <c r="AG38" i="483"/>
  <c r="AD38" i="483"/>
  <c r="A38" i="483"/>
  <c r="AH37" i="483"/>
  <c r="AG37" i="483"/>
  <c r="AD37" i="483"/>
  <c r="J37" i="483"/>
  <c r="H37" i="483"/>
  <c r="G37" i="483"/>
  <c r="A37" i="483"/>
  <c r="AH36" i="483"/>
  <c r="AG36" i="483"/>
  <c r="AD36" i="483"/>
  <c r="A36" i="483"/>
  <c r="AH35" i="483"/>
  <c r="AG35" i="483"/>
  <c r="AD35" i="483"/>
  <c r="J35" i="483"/>
  <c r="H35" i="483"/>
  <c r="G35" i="483"/>
  <c r="A35" i="483"/>
  <c r="AH34" i="483"/>
  <c r="AG34" i="483"/>
  <c r="AD34" i="483"/>
  <c r="A34" i="483"/>
  <c r="AH33" i="483"/>
  <c r="AG33" i="483"/>
  <c r="AD33" i="483"/>
  <c r="J33" i="483"/>
  <c r="H33" i="483"/>
  <c r="G33" i="483"/>
  <c r="A33" i="483"/>
  <c r="AH32" i="483"/>
  <c r="AG32" i="483"/>
  <c r="AD32" i="483"/>
  <c r="B46" i="483"/>
  <c r="A32" i="483"/>
  <c r="AH31" i="483"/>
  <c r="AG31" i="483"/>
  <c r="AD31" i="483"/>
  <c r="J31" i="483"/>
  <c r="H31" i="483"/>
  <c r="G31" i="483"/>
  <c r="A31" i="483"/>
  <c r="AH30" i="483"/>
  <c r="AG30" i="483"/>
  <c r="AD30" i="483"/>
  <c r="Q30" i="483"/>
  <c r="S30" i="483" s="1"/>
  <c r="A30" i="483"/>
  <c r="AH29" i="483"/>
  <c r="AG29" i="483"/>
  <c r="AD29" i="483"/>
  <c r="Q29" i="483"/>
  <c r="S29" i="483" s="1"/>
  <c r="J29" i="483"/>
  <c r="H29" i="483"/>
  <c r="G29" i="483"/>
  <c r="A29" i="483"/>
  <c r="AH28" i="483"/>
  <c r="AG28" i="483"/>
  <c r="AD28" i="483"/>
  <c r="Q28" i="483"/>
  <c r="S28" i="483" s="1"/>
  <c r="A28" i="483"/>
  <c r="AH27" i="483"/>
  <c r="AG27" i="483"/>
  <c r="AD27" i="483"/>
  <c r="Q27" i="483"/>
  <c r="S27" i="483" s="1"/>
  <c r="J27" i="483"/>
  <c r="H27" i="483"/>
  <c r="G27" i="483"/>
  <c r="A27" i="483"/>
  <c r="AH26" i="483"/>
  <c r="AG26" i="483"/>
  <c r="AD26" i="483"/>
  <c r="Q26" i="483"/>
  <c r="S26" i="483" s="1"/>
  <c r="A26" i="483"/>
  <c r="AH25" i="483"/>
  <c r="AG25" i="483"/>
  <c r="AD25" i="483"/>
  <c r="Q25" i="483"/>
  <c r="S25" i="483" s="1"/>
  <c r="J25" i="483"/>
  <c r="H25" i="483"/>
  <c r="G25" i="483"/>
  <c r="A25" i="483"/>
  <c r="AH24" i="483"/>
  <c r="AG24" i="483"/>
  <c r="AD24" i="483"/>
  <c r="Q24" i="483"/>
  <c r="S24" i="483" s="1"/>
  <c r="A24" i="483"/>
  <c r="AH23" i="483"/>
  <c r="AG23" i="483"/>
  <c r="AD23" i="483"/>
  <c r="Q23" i="483"/>
  <c r="S23" i="483" s="1"/>
  <c r="J23" i="483"/>
  <c r="H23" i="483"/>
  <c r="G23" i="483"/>
  <c r="A23" i="483"/>
  <c r="AH22" i="483"/>
  <c r="AG22" i="483"/>
  <c r="AD22" i="483"/>
  <c r="Q22" i="483"/>
  <c r="S22" i="483" s="1"/>
  <c r="A22" i="483"/>
  <c r="AH21" i="483"/>
  <c r="AG21" i="483"/>
  <c r="AD21" i="483"/>
  <c r="Q21" i="483"/>
  <c r="S21" i="483" s="1"/>
  <c r="J21" i="483"/>
  <c r="H21" i="483"/>
  <c r="G21" i="483"/>
  <c r="A21" i="483"/>
  <c r="AH20" i="483"/>
  <c r="AG20" i="483"/>
  <c r="AD20" i="483"/>
  <c r="A20" i="483"/>
  <c r="AH19" i="483"/>
  <c r="AG19" i="483"/>
  <c r="AD19" i="483"/>
  <c r="A19" i="483"/>
  <c r="AH18" i="483"/>
  <c r="AG18" i="483"/>
  <c r="AD18" i="483"/>
  <c r="A18" i="483"/>
  <c r="AH17" i="483"/>
  <c r="AG17" i="483"/>
  <c r="AD17" i="483"/>
  <c r="A17" i="483"/>
  <c r="AH16" i="483"/>
  <c r="AG16" i="483"/>
  <c r="AD16" i="483"/>
  <c r="A16" i="483"/>
  <c r="AH15" i="483"/>
  <c r="AG15" i="483"/>
  <c r="AD15" i="483"/>
  <c r="A15" i="483"/>
  <c r="AH14" i="483"/>
  <c r="AG14" i="483"/>
  <c r="AD14" i="483"/>
  <c r="A14" i="483"/>
  <c r="AH13" i="483"/>
  <c r="AG13" i="483"/>
  <c r="AD13" i="483"/>
  <c r="A13" i="483"/>
  <c r="AH12" i="483"/>
  <c r="AG12" i="483"/>
  <c r="AD12" i="483"/>
  <c r="A12" i="483"/>
  <c r="AH11" i="483"/>
  <c r="AG11" i="483"/>
  <c r="AD11" i="483"/>
  <c r="A11" i="483"/>
  <c r="AH10" i="483"/>
  <c r="AG10" i="483"/>
  <c r="AD10" i="483"/>
  <c r="A10" i="483"/>
  <c r="AH9" i="483"/>
  <c r="AG9" i="483"/>
  <c r="AD9" i="483"/>
  <c r="A9" i="483"/>
  <c r="AH8" i="483"/>
  <c r="AG8" i="483"/>
  <c r="AD8" i="483"/>
  <c r="A8" i="483"/>
  <c r="AH7" i="483"/>
  <c r="AG7" i="483"/>
  <c r="AD7" i="483"/>
  <c r="J7" i="483"/>
  <c r="H7" i="483"/>
  <c r="G7" i="483"/>
  <c r="A7" i="483"/>
  <c r="AO6" i="483"/>
  <c r="AH6" i="483"/>
  <c r="AG6" i="483"/>
  <c r="AD6" i="483"/>
  <c r="Y6" i="483"/>
  <c r="X6" i="483"/>
  <c r="W6" i="483"/>
  <c r="V6" i="483"/>
  <c r="A6" i="483"/>
  <c r="AH5" i="483"/>
  <c r="AG5" i="483"/>
  <c r="AD5" i="483"/>
  <c r="J5" i="483"/>
  <c r="H5" i="483"/>
  <c r="G5" i="483"/>
  <c r="A5" i="483"/>
  <c r="AH4" i="483"/>
  <c r="AG4" i="483"/>
  <c r="AD4" i="483"/>
  <c r="A4" i="483"/>
  <c r="L2" i="483"/>
  <c r="AH45" i="482"/>
  <c r="AG45" i="482"/>
  <c r="AD45" i="482"/>
  <c r="J45" i="482"/>
  <c r="H45" i="482"/>
  <c r="G45" i="482"/>
  <c r="A45" i="482"/>
  <c r="AH44" i="482"/>
  <c r="AG44" i="482"/>
  <c r="AD44" i="482"/>
  <c r="A44" i="482"/>
  <c r="AH43" i="482"/>
  <c r="AG43" i="482"/>
  <c r="AD43" i="482"/>
  <c r="J43" i="482"/>
  <c r="H43" i="482"/>
  <c r="G43" i="482"/>
  <c r="A43" i="482"/>
  <c r="AH42" i="482"/>
  <c r="AG42" i="482"/>
  <c r="AD42" i="482"/>
  <c r="A42" i="482"/>
  <c r="AH41" i="482"/>
  <c r="AG41" i="482"/>
  <c r="AD41" i="482"/>
  <c r="J41" i="482"/>
  <c r="H41" i="482"/>
  <c r="G41" i="482"/>
  <c r="A41" i="482"/>
  <c r="AH40" i="482"/>
  <c r="AG40" i="482"/>
  <c r="AD40" i="482"/>
  <c r="A40" i="482"/>
  <c r="AH39" i="482"/>
  <c r="AG39" i="482"/>
  <c r="AD39" i="482"/>
  <c r="J39" i="482"/>
  <c r="H39" i="482"/>
  <c r="G39" i="482"/>
  <c r="A39" i="482"/>
  <c r="AH38" i="482"/>
  <c r="AG38" i="482"/>
  <c r="AD38" i="482"/>
  <c r="A38" i="482"/>
  <c r="AH37" i="482"/>
  <c r="AG37" i="482"/>
  <c r="AD37" i="482"/>
  <c r="J37" i="482"/>
  <c r="H37" i="482"/>
  <c r="G37" i="482"/>
  <c r="A37" i="482"/>
  <c r="AH36" i="482"/>
  <c r="AG36" i="482"/>
  <c r="AD36" i="482"/>
  <c r="A36" i="482"/>
  <c r="AH35" i="482"/>
  <c r="AG35" i="482"/>
  <c r="AD35" i="482"/>
  <c r="J35" i="482"/>
  <c r="H35" i="482"/>
  <c r="G35" i="482"/>
  <c r="A35" i="482"/>
  <c r="AH34" i="482"/>
  <c r="AG34" i="482"/>
  <c r="AD34" i="482"/>
  <c r="A34" i="482"/>
  <c r="AH33" i="482"/>
  <c r="AG33" i="482"/>
  <c r="AD33" i="482"/>
  <c r="J33" i="482"/>
  <c r="H33" i="482"/>
  <c r="G33" i="482"/>
  <c r="A33" i="482"/>
  <c r="AH32" i="482"/>
  <c r="AG32" i="482"/>
  <c r="AD32" i="482"/>
  <c r="B46" i="482"/>
  <c r="A32" i="482"/>
  <c r="AH31" i="482"/>
  <c r="AG31" i="482"/>
  <c r="AD31" i="482"/>
  <c r="J31" i="482"/>
  <c r="H31" i="482"/>
  <c r="G31" i="482"/>
  <c r="A31" i="482"/>
  <c r="AH30" i="482"/>
  <c r="AG30" i="482"/>
  <c r="AD30" i="482"/>
  <c r="Q30" i="482"/>
  <c r="S30" i="482" s="1"/>
  <c r="A30" i="482"/>
  <c r="AH29" i="482"/>
  <c r="AG29" i="482"/>
  <c r="AD29" i="482"/>
  <c r="Q29" i="482"/>
  <c r="S29" i="482" s="1"/>
  <c r="J29" i="482"/>
  <c r="H29" i="482"/>
  <c r="G29" i="482"/>
  <c r="A29" i="482"/>
  <c r="AH28" i="482"/>
  <c r="AG28" i="482"/>
  <c r="AD28" i="482"/>
  <c r="Q28" i="482"/>
  <c r="S28" i="482" s="1"/>
  <c r="A28" i="482"/>
  <c r="AH27" i="482"/>
  <c r="AG27" i="482"/>
  <c r="AD27" i="482"/>
  <c r="Q27" i="482"/>
  <c r="S27" i="482" s="1"/>
  <c r="J27" i="482"/>
  <c r="H27" i="482"/>
  <c r="G27" i="482"/>
  <c r="A27" i="482"/>
  <c r="AH26" i="482"/>
  <c r="AG26" i="482"/>
  <c r="AD26" i="482"/>
  <c r="Q26" i="482"/>
  <c r="S26" i="482" s="1"/>
  <c r="A26" i="482"/>
  <c r="AH25" i="482"/>
  <c r="AG25" i="482"/>
  <c r="AD25" i="482"/>
  <c r="Q25" i="482"/>
  <c r="S25" i="482" s="1"/>
  <c r="J25" i="482"/>
  <c r="H25" i="482"/>
  <c r="G25" i="482"/>
  <c r="A25" i="482"/>
  <c r="AH24" i="482"/>
  <c r="AG24" i="482"/>
  <c r="AD24" i="482"/>
  <c r="Q24" i="482"/>
  <c r="S24" i="482" s="1"/>
  <c r="A24" i="482"/>
  <c r="AH23" i="482"/>
  <c r="AG23" i="482"/>
  <c r="AD23" i="482"/>
  <c r="Q23" i="482"/>
  <c r="S23" i="482" s="1"/>
  <c r="J23" i="482"/>
  <c r="H23" i="482"/>
  <c r="G23" i="482"/>
  <c r="A23" i="482"/>
  <c r="AH22" i="482"/>
  <c r="AG22" i="482"/>
  <c r="AD22" i="482"/>
  <c r="Q22" i="482"/>
  <c r="S22" i="482" s="1"/>
  <c r="A22" i="482"/>
  <c r="AH21" i="482"/>
  <c r="AG21" i="482"/>
  <c r="AD21" i="482"/>
  <c r="Q21" i="482"/>
  <c r="S21" i="482" s="1"/>
  <c r="J21" i="482"/>
  <c r="H21" i="482"/>
  <c r="G21" i="482"/>
  <c r="A21" i="482"/>
  <c r="AH20" i="482"/>
  <c r="AG20" i="482"/>
  <c r="AD20" i="482"/>
  <c r="Q20" i="482"/>
  <c r="S20" i="482" s="1"/>
  <c r="A20" i="482"/>
  <c r="AH19" i="482"/>
  <c r="AG19" i="482"/>
  <c r="AD19" i="482"/>
  <c r="Q19" i="482"/>
  <c r="S19" i="482" s="1"/>
  <c r="J19" i="482"/>
  <c r="H19" i="482"/>
  <c r="G19" i="482"/>
  <c r="A19" i="482"/>
  <c r="AH18" i="482"/>
  <c r="AG18" i="482"/>
  <c r="AD18" i="482"/>
  <c r="Q18" i="482"/>
  <c r="S18" i="482" s="1"/>
  <c r="A18" i="482"/>
  <c r="AH17" i="482"/>
  <c r="AG17" i="482"/>
  <c r="AD17" i="482"/>
  <c r="J17" i="482"/>
  <c r="H17" i="482"/>
  <c r="G17" i="482"/>
  <c r="A17" i="482"/>
  <c r="AH16" i="482"/>
  <c r="AG16" i="482"/>
  <c r="AD16" i="482"/>
  <c r="A16" i="482"/>
  <c r="AH15" i="482"/>
  <c r="AG15" i="482"/>
  <c r="AD15" i="482"/>
  <c r="J15" i="482"/>
  <c r="H15" i="482"/>
  <c r="A15" i="482"/>
  <c r="AH14" i="482"/>
  <c r="AG14" i="482"/>
  <c r="AD14" i="482"/>
  <c r="A14" i="482"/>
  <c r="AH13" i="482"/>
  <c r="AG13" i="482"/>
  <c r="AD13" i="482"/>
  <c r="J13" i="482"/>
  <c r="H13" i="482"/>
  <c r="G13" i="482"/>
  <c r="A13" i="482"/>
  <c r="AH12" i="482"/>
  <c r="AG12" i="482"/>
  <c r="AD12" i="482"/>
  <c r="A12" i="482"/>
  <c r="AH11" i="482"/>
  <c r="AG11" i="482"/>
  <c r="AD11" i="482"/>
  <c r="J11" i="482"/>
  <c r="H11" i="482"/>
  <c r="G11" i="482"/>
  <c r="A11" i="482"/>
  <c r="AH10" i="482"/>
  <c r="AG10" i="482"/>
  <c r="AD10" i="482"/>
  <c r="A10" i="482"/>
  <c r="AH9" i="482"/>
  <c r="AG9" i="482"/>
  <c r="AD9" i="482"/>
  <c r="J9" i="482"/>
  <c r="H9" i="482"/>
  <c r="G9" i="482"/>
  <c r="A9" i="482"/>
  <c r="AH8" i="482"/>
  <c r="AG8" i="482"/>
  <c r="AD8" i="482"/>
  <c r="A8" i="482"/>
  <c r="AH7" i="482"/>
  <c r="AG7" i="482"/>
  <c r="AD7" i="482"/>
  <c r="J7" i="482"/>
  <c r="H7" i="482"/>
  <c r="G7" i="482"/>
  <c r="A7" i="482"/>
  <c r="AO6" i="482"/>
  <c r="AH6" i="482"/>
  <c r="AG6" i="482"/>
  <c r="AD6" i="482"/>
  <c r="Y6" i="482"/>
  <c r="X6" i="482"/>
  <c r="W6" i="482"/>
  <c r="V6" i="482"/>
  <c r="A6" i="482"/>
  <c r="AH5" i="482"/>
  <c r="AG5" i="482"/>
  <c r="AD5" i="482"/>
  <c r="J5" i="482"/>
  <c r="H5" i="482"/>
  <c r="G5" i="482"/>
  <c r="A5" i="482"/>
  <c r="AH4" i="482"/>
  <c r="AG4" i="482"/>
  <c r="AD4" i="482"/>
  <c r="A4" i="482"/>
  <c r="L2" i="482"/>
  <c r="AH45" i="481"/>
  <c r="AG45" i="481"/>
  <c r="AD45" i="481"/>
  <c r="J45" i="481"/>
  <c r="H45" i="481"/>
  <c r="G45" i="481"/>
  <c r="AH44" i="481"/>
  <c r="AG44" i="481"/>
  <c r="AD44" i="481"/>
  <c r="AH43" i="481"/>
  <c r="AG43" i="481"/>
  <c r="AD43" i="481"/>
  <c r="J43" i="481"/>
  <c r="H43" i="481"/>
  <c r="G43" i="481"/>
  <c r="AH42" i="481"/>
  <c r="AG42" i="481"/>
  <c r="AD42" i="481"/>
  <c r="AH41" i="481"/>
  <c r="AG41" i="481"/>
  <c r="AD41" i="481"/>
  <c r="J41" i="481"/>
  <c r="H41" i="481"/>
  <c r="G41" i="481"/>
  <c r="AH40" i="481"/>
  <c r="AG40" i="481"/>
  <c r="AD40" i="481"/>
  <c r="AH39" i="481"/>
  <c r="AG39" i="481"/>
  <c r="AD39" i="481"/>
  <c r="J39" i="481"/>
  <c r="H39" i="481"/>
  <c r="G39" i="481"/>
  <c r="AH38" i="481"/>
  <c r="AG38" i="481"/>
  <c r="AD38" i="481"/>
  <c r="AH37" i="481"/>
  <c r="AG37" i="481"/>
  <c r="AD37" i="481"/>
  <c r="J37" i="481"/>
  <c r="H37" i="481"/>
  <c r="G37" i="481"/>
  <c r="AH36" i="481"/>
  <c r="AG36" i="481"/>
  <c r="AD36" i="481"/>
  <c r="AH35" i="481"/>
  <c r="AG35" i="481"/>
  <c r="AD35" i="481"/>
  <c r="J35" i="481"/>
  <c r="H35" i="481"/>
  <c r="G35" i="481"/>
  <c r="AH34" i="481"/>
  <c r="AG34" i="481"/>
  <c r="AD34" i="481"/>
  <c r="AH33" i="481"/>
  <c r="AG33" i="481"/>
  <c r="AD33" i="481"/>
  <c r="J33" i="481"/>
  <c r="H33" i="481"/>
  <c r="G33" i="481"/>
  <c r="AH32" i="481"/>
  <c r="AG32" i="481"/>
  <c r="AD32" i="481"/>
  <c r="B46" i="481"/>
  <c r="AH31" i="481"/>
  <c r="AG31" i="481"/>
  <c r="AD31" i="481"/>
  <c r="J31" i="481"/>
  <c r="H31" i="481"/>
  <c r="G31" i="481"/>
  <c r="AH30" i="481"/>
  <c r="AG30" i="481"/>
  <c r="AD30" i="481"/>
  <c r="Q30" i="481"/>
  <c r="S30" i="481" s="1"/>
  <c r="AH29" i="481"/>
  <c r="AG29" i="481"/>
  <c r="AD29" i="481"/>
  <c r="Q29" i="481"/>
  <c r="S29" i="481" s="1"/>
  <c r="J29" i="481"/>
  <c r="H29" i="481"/>
  <c r="G29" i="481"/>
  <c r="AH28" i="481"/>
  <c r="AG28" i="481"/>
  <c r="AD28" i="481"/>
  <c r="Q28" i="481"/>
  <c r="S28" i="481" s="1"/>
  <c r="AH27" i="481"/>
  <c r="AG27" i="481"/>
  <c r="AD27" i="481"/>
  <c r="Q27" i="481"/>
  <c r="S27" i="481" s="1"/>
  <c r="J27" i="481"/>
  <c r="H27" i="481"/>
  <c r="G27" i="481"/>
  <c r="AH26" i="481"/>
  <c r="AG26" i="481"/>
  <c r="AD26" i="481"/>
  <c r="Q26" i="481"/>
  <c r="S26" i="481" s="1"/>
  <c r="AH25" i="481"/>
  <c r="AG25" i="481"/>
  <c r="AD25" i="481"/>
  <c r="Q25" i="481"/>
  <c r="S25" i="481" s="1"/>
  <c r="J25" i="481"/>
  <c r="H25" i="481"/>
  <c r="G25" i="481"/>
  <c r="AH24" i="481"/>
  <c r="AG24" i="481"/>
  <c r="AD24" i="481"/>
  <c r="Q24" i="481"/>
  <c r="S24" i="481" s="1"/>
  <c r="AH23" i="481"/>
  <c r="AG23" i="481"/>
  <c r="AD23" i="481"/>
  <c r="Q23" i="481"/>
  <c r="S23" i="481" s="1"/>
  <c r="J23" i="481"/>
  <c r="H23" i="481"/>
  <c r="G23" i="481"/>
  <c r="AH22" i="481"/>
  <c r="AG22" i="481"/>
  <c r="AD22" i="481"/>
  <c r="Q22" i="481"/>
  <c r="S22" i="481" s="1"/>
  <c r="AH21" i="481"/>
  <c r="AG21" i="481"/>
  <c r="AD21" i="481"/>
  <c r="Q21" i="481"/>
  <c r="S21" i="481" s="1"/>
  <c r="J21" i="481"/>
  <c r="H21" i="481"/>
  <c r="G21" i="481"/>
  <c r="AH20" i="481"/>
  <c r="AG20" i="481"/>
  <c r="AD20" i="481"/>
  <c r="Q20" i="481"/>
  <c r="S20" i="481" s="1"/>
  <c r="AH19" i="481"/>
  <c r="AG19" i="481"/>
  <c r="AD19" i="481"/>
  <c r="Q19" i="481"/>
  <c r="S19" i="481" s="1"/>
  <c r="J19" i="481"/>
  <c r="H19" i="481"/>
  <c r="G19" i="481"/>
  <c r="AH18" i="481"/>
  <c r="AG18" i="481"/>
  <c r="AD18" i="481"/>
  <c r="Q18" i="481"/>
  <c r="S18" i="481" s="1"/>
  <c r="AH17" i="481"/>
  <c r="AG17" i="481"/>
  <c r="AD17" i="481"/>
  <c r="AH16" i="481"/>
  <c r="AG16" i="481"/>
  <c r="AD16" i="481"/>
  <c r="AH15" i="481"/>
  <c r="AG15" i="481"/>
  <c r="AD15" i="481"/>
  <c r="AH14" i="481"/>
  <c r="AG14" i="481"/>
  <c r="AD14" i="481"/>
  <c r="AH13" i="481"/>
  <c r="AG13" i="481"/>
  <c r="AD13" i="481"/>
  <c r="AH12" i="481"/>
  <c r="AG12" i="481"/>
  <c r="AD12" i="481"/>
  <c r="AH11" i="481"/>
  <c r="AG11" i="481"/>
  <c r="AD11" i="481"/>
  <c r="AH10" i="481"/>
  <c r="AG10" i="481"/>
  <c r="AD10" i="481"/>
  <c r="AH9" i="481"/>
  <c r="AG9" i="481"/>
  <c r="AD9" i="481"/>
  <c r="H9" i="481"/>
  <c r="H10" i="481" s="1"/>
  <c r="G9" i="481"/>
  <c r="G10" i="481" s="1"/>
  <c r="AH8" i="481"/>
  <c r="AG8" i="481"/>
  <c r="AD8" i="481"/>
  <c r="AH7" i="481"/>
  <c r="AG7" i="481"/>
  <c r="AD7" i="481"/>
  <c r="J7" i="481"/>
  <c r="H7" i="481"/>
  <c r="G7" i="481"/>
  <c r="AO6" i="481"/>
  <c r="AH6" i="481"/>
  <c r="AG6" i="481"/>
  <c r="AD6" i="481"/>
  <c r="Y6" i="481"/>
  <c r="X6" i="481"/>
  <c r="W6" i="481"/>
  <c r="V6" i="481"/>
  <c r="AH5" i="481"/>
  <c r="AG5" i="481"/>
  <c r="AD5" i="481"/>
  <c r="J5" i="481"/>
  <c r="H5" i="481"/>
  <c r="G5" i="481"/>
  <c r="AH4" i="481"/>
  <c r="AG4" i="481"/>
  <c r="AD4" i="481"/>
  <c r="L2" i="481"/>
  <c r="AH45" i="480"/>
  <c r="AG45" i="480"/>
  <c r="AD45" i="480"/>
  <c r="J45" i="480"/>
  <c r="H45" i="480"/>
  <c r="G45" i="480"/>
  <c r="A45" i="480"/>
  <c r="AH44" i="480"/>
  <c r="AG44" i="480"/>
  <c r="AD44" i="480"/>
  <c r="A44" i="480"/>
  <c r="AH43" i="480"/>
  <c r="AG43" i="480"/>
  <c r="AD43" i="480"/>
  <c r="J43" i="480"/>
  <c r="H43" i="480"/>
  <c r="G43" i="480"/>
  <c r="A43" i="480"/>
  <c r="AH42" i="480"/>
  <c r="AG42" i="480"/>
  <c r="AD42" i="480"/>
  <c r="A42" i="480"/>
  <c r="AH41" i="480"/>
  <c r="AG41" i="480"/>
  <c r="AD41" i="480"/>
  <c r="J41" i="480"/>
  <c r="H41" i="480"/>
  <c r="G41" i="480"/>
  <c r="A41" i="480"/>
  <c r="AH40" i="480"/>
  <c r="AG40" i="480"/>
  <c r="AD40" i="480"/>
  <c r="A40" i="480"/>
  <c r="AH39" i="480"/>
  <c r="AG39" i="480"/>
  <c r="AD39" i="480"/>
  <c r="J39" i="480"/>
  <c r="H39" i="480"/>
  <c r="G39" i="480"/>
  <c r="A39" i="480"/>
  <c r="AH38" i="480"/>
  <c r="AG38" i="480"/>
  <c r="AD38" i="480"/>
  <c r="A38" i="480"/>
  <c r="AH37" i="480"/>
  <c r="AG37" i="480"/>
  <c r="AD37" i="480"/>
  <c r="J37" i="480"/>
  <c r="H37" i="480"/>
  <c r="G37" i="480"/>
  <c r="A37" i="480"/>
  <c r="AH36" i="480"/>
  <c r="AG36" i="480"/>
  <c r="AD36" i="480"/>
  <c r="A36" i="480"/>
  <c r="AH35" i="480"/>
  <c r="AG35" i="480"/>
  <c r="AD35" i="480"/>
  <c r="J35" i="480"/>
  <c r="H35" i="480"/>
  <c r="G35" i="480"/>
  <c r="A35" i="480"/>
  <c r="AH34" i="480"/>
  <c r="AG34" i="480"/>
  <c r="AD34" i="480"/>
  <c r="A34" i="480"/>
  <c r="AH33" i="480"/>
  <c r="AG33" i="480"/>
  <c r="AD33" i="480"/>
  <c r="J33" i="480"/>
  <c r="H33" i="480"/>
  <c r="G33" i="480"/>
  <c r="A33" i="480"/>
  <c r="AH32" i="480"/>
  <c r="AG32" i="480"/>
  <c r="AD32" i="480"/>
  <c r="B46" i="480"/>
  <c r="A32" i="480"/>
  <c r="AH31" i="480"/>
  <c r="AG31" i="480"/>
  <c r="AD31" i="480"/>
  <c r="J31" i="480"/>
  <c r="H31" i="480"/>
  <c r="G31" i="480"/>
  <c r="A31" i="480"/>
  <c r="AH30" i="480"/>
  <c r="AG30" i="480"/>
  <c r="AD30" i="480"/>
  <c r="Q30" i="480"/>
  <c r="S30" i="480" s="1"/>
  <c r="A30" i="480"/>
  <c r="AH29" i="480"/>
  <c r="AG29" i="480"/>
  <c r="AD29" i="480"/>
  <c r="Q29" i="480"/>
  <c r="S29" i="480" s="1"/>
  <c r="J29" i="480"/>
  <c r="H29" i="480"/>
  <c r="G29" i="480"/>
  <c r="A29" i="480"/>
  <c r="AH28" i="480"/>
  <c r="AG28" i="480"/>
  <c r="AD28" i="480"/>
  <c r="Q28" i="480"/>
  <c r="S28" i="480" s="1"/>
  <c r="A28" i="480"/>
  <c r="AH27" i="480"/>
  <c r="AG27" i="480"/>
  <c r="AD27" i="480"/>
  <c r="Q27" i="480"/>
  <c r="S27" i="480" s="1"/>
  <c r="J27" i="480"/>
  <c r="H27" i="480"/>
  <c r="G27" i="480"/>
  <c r="A27" i="480"/>
  <c r="AH26" i="480"/>
  <c r="AG26" i="480"/>
  <c r="AD26" i="480"/>
  <c r="Q26" i="480"/>
  <c r="S26" i="480" s="1"/>
  <c r="A26" i="480"/>
  <c r="AH25" i="480"/>
  <c r="AG25" i="480"/>
  <c r="AD25" i="480"/>
  <c r="Q25" i="480"/>
  <c r="S25" i="480" s="1"/>
  <c r="J25" i="480"/>
  <c r="H25" i="480"/>
  <c r="G25" i="480"/>
  <c r="A25" i="480"/>
  <c r="AH24" i="480"/>
  <c r="AG24" i="480"/>
  <c r="AD24" i="480"/>
  <c r="Q24" i="480"/>
  <c r="S24" i="480" s="1"/>
  <c r="A24" i="480"/>
  <c r="AH23" i="480"/>
  <c r="AG23" i="480"/>
  <c r="AD23" i="480"/>
  <c r="Q23" i="480"/>
  <c r="S23" i="480" s="1"/>
  <c r="J23" i="480"/>
  <c r="H23" i="480"/>
  <c r="G23" i="480"/>
  <c r="A23" i="480"/>
  <c r="AH22" i="480"/>
  <c r="AG22" i="480"/>
  <c r="AD22" i="480"/>
  <c r="Q22" i="480"/>
  <c r="S22" i="480" s="1"/>
  <c r="A22" i="480"/>
  <c r="AH21" i="480"/>
  <c r="AG21" i="480"/>
  <c r="AD21" i="480"/>
  <c r="Q21" i="480"/>
  <c r="S21" i="480" s="1"/>
  <c r="J21" i="480"/>
  <c r="H21" i="480"/>
  <c r="A21" i="480"/>
  <c r="AH20" i="480"/>
  <c r="AG20" i="480"/>
  <c r="AD20" i="480"/>
  <c r="Q20" i="480"/>
  <c r="S20" i="480" s="1"/>
  <c r="A20" i="480"/>
  <c r="AH19" i="480"/>
  <c r="AG19" i="480"/>
  <c r="AD19" i="480"/>
  <c r="J19" i="480"/>
  <c r="H19" i="480"/>
  <c r="A19" i="480"/>
  <c r="AH18" i="480"/>
  <c r="AG18" i="480"/>
  <c r="AD18" i="480"/>
  <c r="A18" i="480"/>
  <c r="AH17" i="480"/>
  <c r="AG17" i="480"/>
  <c r="AD17" i="480"/>
  <c r="J17" i="480"/>
  <c r="H17" i="480"/>
  <c r="G17" i="480"/>
  <c r="A17" i="480"/>
  <c r="AH16" i="480"/>
  <c r="AG16" i="480"/>
  <c r="AD16" i="480"/>
  <c r="A16" i="480"/>
  <c r="AH15" i="480"/>
  <c r="AG15" i="480"/>
  <c r="AD15" i="480"/>
  <c r="A15" i="480"/>
  <c r="AH14" i="480"/>
  <c r="AG14" i="480"/>
  <c r="AD14" i="480"/>
  <c r="A14" i="480"/>
  <c r="AH13" i="480"/>
  <c r="AG13" i="480"/>
  <c r="AD13" i="480"/>
  <c r="J13" i="480"/>
  <c r="H13" i="480"/>
  <c r="G13" i="480"/>
  <c r="A13" i="480"/>
  <c r="AH12" i="480"/>
  <c r="AG12" i="480"/>
  <c r="AD12" i="480"/>
  <c r="A12" i="480"/>
  <c r="AH11" i="480"/>
  <c r="AG11" i="480"/>
  <c r="AD11" i="480"/>
  <c r="J11" i="480"/>
  <c r="H11" i="480"/>
  <c r="G11" i="480"/>
  <c r="A11" i="480"/>
  <c r="AH10" i="480"/>
  <c r="AG10" i="480"/>
  <c r="AD10" i="480"/>
  <c r="A10" i="480"/>
  <c r="AH9" i="480"/>
  <c r="AG9" i="480"/>
  <c r="AD9" i="480"/>
  <c r="J9" i="480"/>
  <c r="H9" i="480"/>
  <c r="G9" i="480"/>
  <c r="A9" i="480"/>
  <c r="AH8" i="480"/>
  <c r="AG8" i="480"/>
  <c r="AD8" i="480"/>
  <c r="A8" i="480"/>
  <c r="AH7" i="480"/>
  <c r="AG7" i="480"/>
  <c r="AD7" i="480"/>
  <c r="J7" i="480"/>
  <c r="G7" i="480"/>
  <c r="A7" i="480"/>
  <c r="AO6" i="480"/>
  <c r="AH6" i="480"/>
  <c r="AG6" i="480"/>
  <c r="AD6" i="480"/>
  <c r="Y6" i="480"/>
  <c r="X6" i="480"/>
  <c r="W6" i="480"/>
  <c r="V6" i="480"/>
  <c r="A6" i="480"/>
  <c r="AH5" i="480"/>
  <c r="AG5" i="480"/>
  <c r="AD5" i="480"/>
  <c r="A5" i="480"/>
  <c r="AH4" i="480"/>
  <c r="AG4" i="480"/>
  <c r="AD4" i="480"/>
  <c r="A4" i="480"/>
  <c r="L2" i="480"/>
  <c r="AH45" i="479"/>
  <c r="AG45" i="479"/>
  <c r="AD45" i="479"/>
  <c r="J45" i="479"/>
  <c r="H45" i="479"/>
  <c r="G45" i="479"/>
  <c r="A45" i="479"/>
  <c r="AH44" i="479"/>
  <c r="AG44" i="479"/>
  <c r="AD44" i="479"/>
  <c r="A44" i="479"/>
  <c r="AH43" i="479"/>
  <c r="AG43" i="479"/>
  <c r="AD43" i="479"/>
  <c r="J43" i="479"/>
  <c r="H43" i="479"/>
  <c r="G43" i="479"/>
  <c r="A43" i="479"/>
  <c r="AH42" i="479"/>
  <c r="AG42" i="479"/>
  <c r="AD42" i="479"/>
  <c r="A42" i="479"/>
  <c r="AH41" i="479"/>
  <c r="AG41" i="479"/>
  <c r="AD41" i="479"/>
  <c r="J41" i="479"/>
  <c r="H41" i="479"/>
  <c r="G41" i="479"/>
  <c r="A41" i="479"/>
  <c r="AH40" i="479"/>
  <c r="AG40" i="479"/>
  <c r="AD40" i="479"/>
  <c r="A40" i="479"/>
  <c r="AH39" i="479"/>
  <c r="AG39" i="479"/>
  <c r="AD39" i="479"/>
  <c r="J39" i="479"/>
  <c r="H39" i="479"/>
  <c r="G39" i="479"/>
  <c r="A39" i="479"/>
  <c r="AH38" i="479"/>
  <c r="AG38" i="479"/>
  <c r="AD38" i="479"/>
  <c r="A38" i="479"/>
  <c r="AH37" i="479"/>
  <c r="AG37" i="479"/>
  <c r="AD37" i="479"/>
  <c r="J37" i="479"/>
  <c r="H37" i="479"/>
  <c r="G37" i="479"/>
  <c r="A37" i="479"/>
  <c r="AH36" i="479"/>
  <c r="AG36" i="479"/>
  <c r="AD36" i="479"/>
  <c r="A36" i="479"/>
  <c r="AH35" i="479"/>
  <c r="AG35" i="479"/>
  <c r="AD35" i="479"/>
  <c r="J35" i="479"/>
  <c r="H35" i="479"/>
  <c r="G35" i="479"/>
  <c r="A35" i="479"/>
  <c r="AH34" i="479"/>
  <c r="AG34" i="479"/>
  <c r="AD34" i="479"/>
  <c r="A34" i="479"/>
  <c r="AH33" i="479"/>
  <c r="AG33" i="479"/>
  <c r="AD33" i="479"/>
  <c r="J33" i="479"/>
  <c r="H33" i="479"/>
  <c r="G33" i="479"/>
  <c r="A33" i="479"/>
  <c r="AH32" i="479"/>
  <c r="AG32" i="479"/>
  <c r="AD32" i="479"/>
  <c r="B46" i="479"/>
  <c r="A32" i="479"/>
  <c r="AH31" i="479"/>
  <c r="AG31" i="479"/>
  <c r="AD31" i="479"/>
  <c r="J31" i="479"/>
  <c r="H31" i="479"/>
  <c r="G31" i="479"/>
  <c r="A31" i="479"/>
  <c r="AH30" i="479"/>
  <c r="AG30" i="479"/>
  <c r="AD30" i="479"/>
  <c r="Q30" i="479"/>
  <c r="S30" i="479" s="1"/>
  <c r="A30" i="479"/>
  <c r="AH29" i="479"/>
  <c r="AG29" i="479"/>
  <c r="AD29" i="479"/>
  <c r="Q29" i="479"/>
  <c r="S29" i="479" s="1"/>
  <c r="J29" i="479"/>
  <c r="H29" i="479"/>
  <c r="G29" i="479"/>
  <c r="A29" i="479"/>
  <c r="AH28" i="479"/>
  <c r="AG28" i="479"/>
  <c r="AD28" i="479"/>
  <c r="Q28" i="479"/>
  <c r="S28" i="479" s="1"/>
  <c r="A28" i="479"/>
  <c r="AH27" i="479"/>
  <c r="AG27" i="479"/>
  <c r="AD27" i="479"/>
  <c r="Q27" i="479"/>
  <c r="S27" i="479" s="1"/>
  <c r="J27" i="479"/>
  <c r="H27" i="479"/>
  <c r="G27" i="479"/>
  <c r="A27" i="479"/>
  <c r="AH26" i="479"/>
  <c r="AG26" i="479"/>
  <c r="AD26" i="479"/>
  <c r="Q26" i="479"/>
  <c r="S26" i="479" s="1"/>
  <c r="A26" i="479"/>
  <c r="AH25" i="479"/>
  <c r="AG25" i="479"/>
  <c r="AD25" i="479"/>
  <c r="Q25" i="479"/>
  <c r="S25" i="479" s="1"/>
  <c r="J25" i="479"/>
  <c r="H25" i="479"/>
  <c r="G25" i="479"/>
  <c r="A25" i="479"/>
  <c r="AH24" i="479"/>
  <c r="AG24" i="479"/>
  <c r="AD24" i="479"/>
  <c r="Q24" i="479"/>
  <c r="S24" i="479" s="1"/>
  <c r="A24" i="479"/>
  <c r="AH23" i="479"/>
  <c r="AG23" i="479"/>
  <c r="AD23" i="479"/>
  <c r="Q23" i="479"/>
  <c r="S23" i="479" s="1"/>
  <c r="J23" i="479"/>
  <c r="H23" i="479"/>
  <c r="G23" i="479"/>
  <c r="A23" i="479"/>
  <c r="AH22" i="479"/>
  <c r="AG22" i="479"/>
  <c r="AD22" i="479"/>
  <c r="Q22" i="479"/>
  <c r="S22" i="479" s="1"/>
  <c r="A22" i="479"/>
  <c r="AH21" i="479"/>
  <c r="AG21" i="479"/>
  <c r="AD21" i="479"/>
  <c r="Q21" i="479"/>
  <c r="S21" i="479" s="1"/>
  <c r="J21" i="479"/>
  <c r="H21" i="479"/>
  <c r="G21" i="479"/>
  <c r="A21" i="479"/>
  <c r="AH20" i="479"/>
  <c r="AG20" i="479"/>
  <c r="AD20" i="479"/>
  <c r="Q20" i="479"/>
  <c r="S20" i="479" s="1"/>
  <c r="A20" i="479"/>
  <c r="AH19" i="479"/>
  <c r="AG19" i="479"/>
  <c r="AD19" i="479"/>
  <c r="Q19" i="479"/>
  <c r="S19" i="479" s="1"/>
  <c r="J19" i="479"/>
  <c r="H19" i="479"/>
  <c r="G19" i="479"/>
  <c r="A19" i="479"/>
  <c r="AH18" i="479"/>
  <c r="AG18" i="479"/>
  <c r="AD18" i="479"/>
  <c r="Q18" i="479"/>
  <c r="S18" i="479" s="1"/>
  <c r="A18" i="479"/>
  <c r="AH17" i="479"/>
  <c r="AG17" i="479"/>
  <c r="AD17" i="479"/>
  <c r="Q17" i="479"/>
  <c r="S17" i="479" s="1"/>
  <c r="J17" i="479"/>
  <c r="H17" i="479"/>
  <c r="G17" i="479"/>
  <c r="A17" i="479"/>
  <c r="AH16" i="479"/>
  <c r="AG16" i="479"/>
  <c r="AD16" i="479"/>
  <c r="Q16" i="479"/>
  <c r="S16" i="479" s="1"/>
  <c r="A16" i="479"/>
  <c r="AH15" i="479"/>
  <c r="AG15" i="479"/>
  <c r="AD15" i="479"/>
  <c r="Q15" i="479"/>
  <c r="S15" i="479" s="1"/>
  <c r="J15" i="479"/>
  <c r="H15" i="479"/>
  <c r="G15" i="479"/>
  <c r="A15" i="479"/>
  <c r="AH14" i="479"/>
  <c r="AG14" i="479"/>
  <c r="AD14" i="479"/>
  <c r="Q14" i="479"/>
  <c r="S14" i="479" s="1"/>
  <c r="A14" i="479"/>
  <c r="AH13" i="479"/>
  <c r="AG13" i="479"/>
  <c r="AD13" i="479"/>
  <c r="Q13" i="479"/>
  <c r="S13" i="479" s="1"/>
  <c r="J13" i="479"/>
  <c r="H13" i="479"/>
  <c r="G13" i="479"/>
  <c r="A13" i="479"/>
  <c r="AH12" i="479"/>
  <c r="AG12" i="479"/>
  <c r="AD12" i="479"/>
  <c r="A12" i="479"/>
  <c r="AH11" i="479"/>
  <c r="AG11" i="479"/>
  <c r="AD11" i="479"/>
  <c r="J11" i="479"/>
  <c r="H11" i="479"/>
  <c r="G11" i="479"/>
  <c r="A11" i="479"/>
  <c r="AH10" i="479"/>
  <c r="AG10" i="479"/>
  <c r="AD10" i="479"/>
  <c r="A10" i="479"/>
  <c r="AH9" i="479"/>
  <c r="AG9" i="479"/>
  <c r="AD9" i="479"/>
  <c r="A9" i="479"/>
  <c r="AH8" i="479"/>
  <c r="AG8" i="479"/>
  <c r="AD8" i="479"/>
  <c r="A8" i="479"/>
  <c r="AH7" i="479"/>
  <c r="AG7" i="479"/>
  <c r="AD7" i="479"/>
  <c r="J7" i="479"/>
  <c r="H7" i="479"/>
  <c r="G7" i="479"/>
  <c r="A7" i="479"/>
  <c r="AO6" i="479"/>
  <c r="AH6" i="479"/>
  <c r="AG6" i="479"/>
  <c r="AD6" i="479"/>
  <c r="Y6" i="479"/>
  <c r="X6" i="479"/>
  <c r="W6" i="479"/>
  <c r="V6" i="479"/>
  <c r="A6" i="479"/>
  <c r="AH5" i="479"/>
  <c r="AG5" i="479"/>
  <c r="AD5" i="479"/>
  <c r="A5" i="479"/>
  <c r="AH4" i="479"/>
  <c r="AG4" i="479"/>
  <c r="AD4" i="479"/>
  <c r="A4" i="479"/>
  <c r="L2" i="479"/>
  <c r="R4" i="479" s="1"/>
  <c r="AH45" i="478"/>
  <c r="AG45" i="478"/>
  <c r="AD45" i="478"/>
  <c r="J45" i="478"/>
  <c r="H45" i="478"/>
  <c r="G45" i="478"/>
  <c r="A45" i="478"/>
  <c r="AH44" i="478"/>
  <c r="AG44" i="478"/>
  <c r="AD44" i="478"/>
  <c r="A44" i="478"/>
  <c r="AH43" i="478"/>
  <c r="AG43" i="478"/>
  <c r="AD43" i="478"/>
  <c r="J43" i="478"/>
  <c r="H43" i="478"/>
  <c r="G43" i="478"/>
  <c r="A43" i="478"/>
  <c r="AH42" i="478"/>
  <c r="AG42" i="478"/>
  <c r="AD42" i="478"/>
  <c r="A42" i="478"/>
  <c r="AH41" i="478"/>
  <c r="AG41" i="478"/>
  <c r="AD41" i="478"/>
  <c r="J41" i="478"/>
  <c r="H41" i="478"/>
  <c r="G41" i="478"/>
  <c r="A41" i="478"/>
  <c r="AH40" i="478"/>
  <c r="AG40" i="478"/>
  <c r="AD40" i="478"/>
  <c r="A40" i="478"/>
  <c r="AH39" i="478"/>
  <c r="AG39" i="478"/>
  <c r="AD39" i="478"/>
  <c r="J39" i="478"/>
  <c r="H39" i="478"/>
  <c r="G39" i="478"/>
  <c r="A39" i="478"/>
  <c r="AH38" i="478"/>
  <c r="AG38" i="478"/>
  <c r="AD38" i="478"/>
  <c r="A38" i="478"/>
  <c r="AH37" i="478"/>
  <c r="AG37" i="478"/>
  <c r="AD37" i="478"/>
  <c r="J37" i="478"/>
  <c r="H37" i="478"/>
  <c r="G37" i="478"/>
  <c r="A37" i="478"/>
  <c r="AH36" i="478"/>
  <c r="AG36" i="478"/>
  <c r="AD36" i="478"/>
  <c r="A36" i="478"/>
  <c r="AH35" i="478"/>
  <c r="AG35" i="478"/>
  <c r="AD35" i="478"/>
  <c r="J35" i="478"/>
  <c r="H35" i="478"/>
  <c r="G35" i="478"/>
  <c r="A35" i="478"/>
  <c r="AH34" i="478"/>
  <c r="AG34" i="478"/>
  <c r="AD34" i="478"/>
  <c r="A34" i="478"/>
  <c r="AH33" i="478"/>
  <c r="AG33" i="478"/>
  <c r="AD33" i="478"/>
  <c r="J33" i="478"/>
  <c r="H33" i="478"/>
  <c r="G33" i="478"/>
  <c r="A33" i="478"/>
  <c r="AH32" i="478"/>
  <c r="AG32" i="478"/>
  <c r="AD32" i="478"/>
  <c r="B46" i="478"/>
  <c r="A32" i="478"/>
  <c r="AH31" i="478"/>
  <c r="AG31" i="478"/>
  <c r="AD31" i="478"/>
  <c r="J31" i="478"/>
  <c r="H31" i="478"/>
  <c r="G31" i="478"/>
  <c r="A31" i="478"/>
  <c r="AH30" i="478"/>
  <c r="AG30" i="478"/>
  <c r="AD30" i="478"/>
  <c r="Q30" i="478"/>
  <c r="S30" i="478" s="1"/>
  <c r="A30" i="478"/>
  <c r="AH29" i="478"/>
  <c r="AG29" i="478"/>
  <c r="AD29" i="478"/>
  <c r="Q29" i="478"/>
  <c r="S29" i="478" s="1"/>
  <c r="J29" i="478"/>
  <c r="H29" i="478"/>
  <c r="G29" i="478"/>
  <c r="A29" i="478"/>
  <c r="AH28" i="478"/>
  <c r="AG28" i="478"/>
  <c r="AD28" i="478"/>
  <c r="Q28" i="478"/>
  <c r="S28" i="478" s="1"/>
  <c r="A28" i="478"/>
  <c r="AH27" i="478"/>
  <c r="AG27" i="478"/>
  <c r="AD27" i="478"/>
  <c r="Q27" i="478"/>
  <c r="S27" i="478" s="1"/>
  <c r="J27" i="478"/>
  <c r="H27" i="478"/>
  <c r="G27" i="478"/>
  <c r="A27" i="478"/>
  <c r="AH26" i="478"/>
  <c r="AG26" i="478"/>
  <c r="AD26" i="478"/>
  <c r="Q26" i="478"/>
  <c r="S26" i="478" s="1"/>
  <c r="A26" i="478"/>
  <c r="AH25" i="478"/>
  <c r="AG25" i="478"/>
  <c r="AD25" i="478"/>
  <c r="Q25" i="478"/>
  <c r="S25" i="478" s="1"/>
  <c r="J25" i="478"/>
  <c r="H25" i="478"/>
  <c r="G25" i="478"/>
  <c r="A25" i="478"/>
  <c r="AH24" i="478"/>
  <c r="AG24" i="478"/>
  <c r="AD24" i="478"/>
  <c r="Q24" i="478"/>
  <c r="S24" i="478" s="1"/>
  <c r="A24" i="478"/>
  <c r="AH23" i="478"/>
  <c r="AG23" i="478"/>
  <c r="AD23" i="478"/>
  <c r="Q23" i="478"/>
  <c r="S23" i="478" s="1"/>
  <c r="J23" i="478"/>
  <c r="H23" i="478"/>
  <c r="G23" i="478"/>
  <c r="A23" i="478"/>
  <c r="AH22" i="478"/>
  <c r="AG22" i="478"/>
  <c r="AD22" i="478"/>
  <c r="Q22" i="478"/>
  <c r="S22" i="478" s="1"/>
  <c r="A22" i="478"/>
  <c r="AH21" i="478"/>
  <c r="AG21" i="478"/>
  <c r="AD21" i="478"/>
  <c r="Q21" i="478"/>
  <c r="S21" i="478" s="1"/>
  <c r="J21" i="478"/>
  <c r="H21" i="478"/>
  <c r="G21" i="478"/>
  <c r="A21" i="478"/>
  <c r="AH20" i="478"/>
  <c r="AG20" i="478"/>
  <c r="AD20" i="478"/>
  <c r="Q20" i="478"/>
  <c r="S20" i="478" s="1"/>
  <c r="A20" i="478"/>
  <c r="AH19" i="478"/>
  <c r="AG19" i="478"/>
  <c r="AD19" i="478"/>
  <c r="A19" i="478"/>
  <c r="AH18" i="478"/>
  <c r="AG18" i="478"/>
  <c r="AD18" i="478"/>
  <c r="A18" i="478"/>
  <c r="AH17" i="478"/>
  <c r="AG17" i="478"/>
  <c r="AD17" i="478"/>
  <c r="A17" i="478"/>
  <c r="AH16" i="478"/>
  <c r="AG16" i="478"/>
  <c r="AD16" i="478"/>
  <c r="A16" i="478"/>
  <c r="AH15" i="478"/>
  <c r="AG15" i="478"/>
  <c r="AD15" i="478"/>
  <c r="A15" i="478"/>
  <c r="AH14" i="478"/>
  <c r="AG14" i="478"/>
  <c r="AD14" i="478"/>
  <c r="A14" i="478"/>
  <c r="AH13" i="478"/>
  <c r="AG13" i="478"/>
  <c r="AD13" i="478"/>
  <c r="J13" i="478"/>
  <c r="J14" i="478" s="1"/>
  <c r="H13" i="478"/>
  <c r="H14" i="478" s="1"/>
  <c r="G13" i="478"/>
  <c r="G14" i="478" s="1"/>
  <c r="A13" i="478"/>
  <c r="AH12" i="478"/>
  <c r="AG12" i="478"/>
  <c r="AD12" i="478"/>
  <c r="A12" i="478"/>
  <c r="AH11" i="478"/>
  <c r="AG11" i="478"/>
  <c r="AD11" i="478"/>
  <c r="J11" i="478"/>
  <c r="H11" i="478"/>
  <c r="G11" i="478"/>
  <c r="A11" i="478"/>
  <c r="AH10" i="478"/>
  <c r="AG10" i="478"/>
  <c r="AD10" i="478"/>
  <c r="A10" i="478"/>
  <c r="AH9" i="478"/>
  <c r="AG9" i="478"/>
  <c r="AD9" i="478"/>
  <c r="J9" i="478"/>
  <c r="H9" i="478"/>
  <c r="G9" i="478"/>
  <c r="A9" i="478"/>
  <c r="AH8" i="478"/>
  <c r="AG8" i="478"/>
  <c r="AD8" i="478"/>
  <c r="A8" i="478"/>
  <c r="AH7" i="478"/>
  <c r="AG7" i="478"/>
  <c r="AD7" i="478"/>
  <c r="J7" i="478"/>
  <c r="H7" i="478"/>
  <c r="G7" i="478"/>
  <c r="A7" i="478"/>
  <c r="AO6" i="478"/>
  <c r="AH6" i="478"/>
  <c r="AG6" i="478"/>
  <c r="AD6" i="478"/>
  <c r="Y6" i="478"/>
  <c r="X6" i="478"/>
  <c r="W6" i="478"/>
  <c r="V6" i="478"/>
  <c r="A6" i="478"/>
  <c r="AH5" i="478"/>
  <c r="AG5" i="478"/>
  <c r="AD5" i="478"/>
  <c r="J5" i="478"/>
  <c r="H5" i="478"/>
  <c r="G5" i="478"/>
  <c r="A5" i="478"/>
  <c r="AH4" i="478"/>
  <c r="AG4" i="478"/>
  <c r="AD4" i="478"/>
  <c r="A4" i="478"/>
  <c r="L2" i="478"/>
  <c r="AH45" i="477"/>
  <c r="AG45" i="477"/>
  <c r="AD45" i="477"/>
  <c r="J45" i="477"/>
  <c r="H45" i="477"/>
  <c r="G45" i="477"/>
  <c r="A45" i="477"/>
  <c r="AH44" i="477"/>
  <c r="AG44" i="477"/>
  <c r="AD44" i="477"/>
  <c r="A44" i="477"/>
  <c r="AH43" i="477"/>
  <c r="AG43" i="477"/>
  <c r="AD43" i="477"/>
  <c r="J43" i="477"/>
  <c r="H43" i="477"/>
  <c r="G43" i="477"/>
  <c r="A43" i="477"/>
  <c r="AH42" i="477"/>
  <c r="AG42" i="477"/>
  <c r="AD42" i="477"/>
  <c r="A42" i="477"/>
  <c r="AH41" i="477"/>
  <c r="AG41" i="477"/>
  <c r="AD41" i="477"/>
  <c r="J41" i="477"/>
  <c r="H41" i="477"/>
  <c r="G41" i="477"/>
  <c r="A41" i="477"/>
  <c r="AH40" i="477"/>
  <c r="AG40" i="477"/>
  <c r="AD40" i="477"/>
  <c r="A40" i="477"/>
  <c r="AH39" i="477"/>
  <c r="AG39" i="477"/>
  <c r="AD39" i="477"/>
  <c r="J39" i="477"/>
  <c r="H39" i="477"/>
  <c r="G39" i="477"/>
  <c r="A39" i="477"/>
  <c r="AH38" i="477"/>
  <c r="AG38" i="477"/>
  <c r="AD38" i="477"/>
  <c r="A38" i="477"/>
  <c r="AH37" i="477"/>
  <c r="AG37" i="477"/>
  <c r="AD37" i="477"/>
  <c r="J37" i="477"/>
  <c r="H37" i="477"/>
  <c r="G37" i="477"/>
  <c r="A37" i="477"/>
  <c r="AH36" i="477"/>
  <c r="AG36" i="477"/>
  <c r="AD36" i="477"/>
  <c r="A36" i="477"/>
  <c r="AH35" i="477"/>
  <c r="AG35" i="477"/>
  <c r="AD35" i="477"/>
  <c r="J35" i="477"/>
  <c r="H35" i="477"/>
  <c r="G35" i="477"/>
  <c r="A35" i="477"/>
  <c r="AH34" i="477"/>
  <c r="AG34" i="477"/>
  <c r="AD34" i="477"/>
  <c r="A34" i="477"/>
  <c r="AH33" i="477"/>
  <c r="AG33" i="477"/>
  <c r="AD33" i="477"/>
  <c r="J33" i="477"/>
  <c r="H33" i="477"/>
  <c r="G33" i="477"/>
  <c r="A33" i="477"/>
  <c r="AH32" i="477"/>
  <c r="AG32" i="477"/>
  <c r="AD32" i="477"/>
  <c r="B46" i="477"/>
  <c r="A32" i="477"/>
  <c r="AH31" i="477"/>
  <c r="AG31" i="477"/>
  <c r="AD31" i="477"/>
  <c r="J31" i="477"/>
  <c r="H31" i="477"/>
  <c r="G31" i="477"/>
  <c r="A31" i="477"/>
  <c r="AH30" i="477"/>
  <c r="AG30" i="477"/>
  <c r="AD30" i="477"/>
  <c r="Q30" i="477"/>
  <c r="S30" i="477" s="1"/>
  <c r="A30" i="477"/>
  <c r="AH29" i="477"/>
  <c r="AG29" i="477"/>
  <c r="AD29" i="477"/>
  <c r="Q29" i="477"/>
  <c r="S29" i="477" s="1"/>
  <c r="J29" i="477"/>
  <c r="H29" i="477"/>
  <c r="G29" i="477"/>
  <c r="A29" i="477"/>
  <c r="AH28" i="477"/>
  <c r="AG28" i="477"/>
  <c r="AD28" i="477"/>
  <c r="Q28" i="477"/>
  <c r="S28" i="477" s="1"/>
  <c r="A28" i="477"/>
  <c r="AH27" i="477"/>
  <c r="AG27" i="477"/>
  <c r="AD27" i="477"/>
  <c r="Q27" i="477"/>
  <c r="S27" i="477" s="1"/>
  <c r="J27" i="477"/>
  <c r="H27" i="477"/>
  <c r="G27" i="477"/>
  <c r="A27" i="477"/>
  <c r="AH26" i="477"/>
  <c r="AG26" i="477"/>
  <c r="AD26" i="477"/>
  <c r="Q26" i="477"/>
  <c r="S26" i="477" s="1"/>
  <c r="A26" i="477"/>
  <c r="AH25" i="477"/>
  <c r="AG25" i="477"/>
  <c r="AD25" i="477"/>
  <c r="Q25" i="477"/>
  <c r="S25" i="477" s="1"/>
  <c r="J25" i="477"/>
  <c r="H25" i="477"/>
  <c r="G25" i="477"/>
  <c r="A25" i="477"/>
  <c r="AH24" i="477"/>
  <c r="AG24" i="477"/>
  <c r="AD24" i="477"/>
  <c r="Q24" i="477"/>
  <c r="S24" i="477" s="1"/>
  <c r="A24" i="477"/>
  <c r="AH23" i="477"/>
  <c r="AG23" i="477"/>
  <c r="AD23" i="477"/>
  <c r="Q23" i="477"/>
  <c r="S23" i="477" s="1"/>
  <c r="J23" i="477"/>
  <c r="H23" i="477"/>
  <c r="G23" i="477"/>
  <c r="A23" i="477"/>
  <c r="AH22" i="477"/>
  <c r="AG22" i="477"/>
  <c r="AD22" i="477"/>
  <c r="Q22" i="477"/>
  <c r="S22" i="477" s="1"/>
  <c r="A22" i="477"/>
  <c r="AH21" i="477"/>
  <c r="AG21" i="477"/>
  <c r="AD21" i="477"/>
  <c r="Q21" i="477"/>
  <c r="S21" i="477" s="1"/>
  <c r="J21" i="477"/>
  <c r="H21" i="477"/>
  <c r="G21" i="477"/>
  <c r="A21" i="477"/>
  <c r="AH20" i="477"/>
  <c r="AG20" i="477"/>
  <c r="AD20" i="477"/>
  <c r="Q20" i="477"/>
  <c r="S20" i="477" s="1"/>
  <c r="A20" i="477"/>
  <c r="AH19" i="477"/>
  <c r="AG19" i="477"/>
  <c r="AD19" i="477"/>
  <c r="Q19" i="477"/>
  <c r="S19" i="477" s="1"/>
  <c r="J19" i="477"/>
  <c r="H19" i="477"/>
  <c r="G19" i="477"/>
  <c r="A19" i="477"/>
  <c r="AH18" i="477"/>
  <c r="AG18" i="477"/>
  <c r="AD18" i="477"/>
  <c r="Q18" i="477"/>
  <c r="S18" i="477" s="1"/>
  <c r="A18" i="477"/>
  <c r="AH17" i="477"/>
  <c r="AG17" i="477"/>
  <c r="AD17" i="477"/>
  <c r="Q17" i="477"/>
  <c r="S17" i="477" s="1"/>
  <c r="J17" i="477"/>
  <c r="H17" i="477"/>
  <c r="G17" i="477"/>
  <c r="A17" i="477"/>
  <c r="AH16" i="477"/>
  <c r="AG16" i="477"/>
  <c r="AD16" i="477"/>
  <c r="Q16" i="477"/>
  <c r="S16" i="477" s="1"/>
  <c r="A16" i="477"/>
  <c r="AH15" i="477"/>
  <c r="AG15" i="477"/>
  <c r="AD15" i="477"/>
  <c r="Q15" i="477"/>
  <c r="S15" i="477" s="1"/>
  <c r="J15" i="477"/>
  <c r="H15" i="477"/>
  <c r="G15" i="477"/>
  <c r="A15" i="477"/>
  <c r="AH14" i="477"/>
  <c r="AG14" i="477"/>
  <c r="AD14" i="477"/>
  <c r="Q14" i="477"/>
  <c r="S14" i="477" s="1"/>
  <c r="A14" i="477"/>
  <c r="AH13" i="477"/>
  <c r="AG13" i="477"/>
  <c r="AD13" i="477"/>
  <c r="Q13" i="477"/>
  <c r="S13" i="477" s="1"/>
  <c r="J13" i="477"/>
  <c r="H13" i="477"/>
  <c r="G13" i="477"/>
  <c r="A13" i="477"/>
  <c r="AH12" i="477"/>
  <c r="AG12" i="477"/>
  <c r="AD12" i="477"/>
  <c r="Q12" i="477"/>
  <c r="S12" i="477" s="1"/>
  <c r="A12" i="477"/>
  <c r="AH11" i="477"/>
  <c r="AG11" i="477"/>
  <c r="AD11" i="477"/>
  <c r="Q11" i="477"/>
  <c r="S11" i="477" s="1"/>
  <c r="J11" i="477"/>
  <c r="H11" i="477"/>
  <c r="G11" i="477"/>
  <c r="A11" i="477"/>
  <c r="AH10" i="477"/>
  <c r="AG10" i="477"/>
  <c r="AD10" i="477"/>
  <c r="Q10" i="477"/>
  <c r="S10" i="477" s="1"/>
  <c r="A10" i="477"/>
  <c r="AH9" i="477"/>
  <c r="AG9" i="477"/>
  <c r="AD9" i="477"/>
  <c r="Q9" i="477"/>
  <c r="S9" i="477" s="1"/>
  <c r="J9" i="477"/>
  <c r="H9" i="477"/>
  <c r="G9" i="477"/>
  <c r="A9" i="477"/>
  <c r="AH8" i="477"/>
  <c r="AG8" i="477"/>
  <c r="AD8" i="477"/>
  <c r="Q8" i="477"/>
  <c r="S8" i="477" s="1"/>
  <c r="A8" i="477"/>
  <c r="AH7" i="477"/>
  <c r="AG7" i="477"/>
  <c r="AD7" i="477"/>
  <c r="Q7" i="477"/>
  <c r="S7" i="477" s="1"/>
  <c r="J7" i="477"/>
  <c r="H7" i="477"/>
  <c r="G7" i="477"/>
  <c r="A7" i="477"/>
  <c r="AO6" i="477"/>
  <c r="AH6" i="477"/>
  <c r="AG6" i="477"/>
  <c r="AD6" i="477"/>
  <c r="Y6" i="477"/>
  <c r="X6" i="477"/>
  <c r="W6" i="477"/>
  <c r="V6" i="477"/>
  <c r="A6" i="477"/>
  <c r="AH5" i="477"/>
  <c r="AG5" i="477"/>
  <c r="AD5" i="477"/>
  <c r="J5" i="477"/>
  <c r="H5" i="477"/>
  <c r="G5" i="477"/>
  <c r="A5" i="477"/>
  <c r="AH4" i="477"/>
  <c r="AG4" i="477"/>
  <c r="AD4" i="477"/>
  <c r="A4" i="477"/>
  <c r="L2" i="477"/>
  <c r="R4" i="477" s="1"/>
  <c r="AH45" i="476"/>
  <c r="AG45" i="476"/>
  <c r="AD45" i="476"/>
  <c r="J45" i="476"/>
  <c r="H45" i="476"/>
  <c r="G45" i="476"/>
  <c r="A45" i="476"/>
  <c r="AH44" i="476"/>
  <c r="AG44" i="476"/>
  <c r="AD44" i="476"/>
  <c r="A44" i="476"/>
  <c r="AH43" i="476"/>
  <c r="AG43" i="476"/>
  <c r="AD43" i="476"/>
  <c r="J43" i="476"/>
  <c r="H43" i="476"/>
  <c r="G43" i="476"/>
  <c r="A43" i="476"/>
  <c r="AH42" i="476"/>
  <c r="AG42" i="476"/>
  <c r="AD42" i="476"/>
  <c r="A42" i="476"/>
  <c r="AH41" i="476"/>
  <c r="AG41" i="476"/>
  <c r="AD41" i="476"/>
  <c r="J41" i="476"/>
  <c r="H41" i="476"/>
  <c r="G41" i="476"/>
  <c r="A41" i="476"/>
  <c r="AH40" i="476"/>
  <c r="AG40" i="476"/>
  <c r="AD40" i="476"/>
  <c r="A40" i="476"/>
  <c r="AH39" i="476"/>
  <c r="AG39" i="476"/>
  <c r="AD39" i="476"/>
  <c r="J39" i="476"/>
  <c r="H39" i="476"/>
  <c r="G39" i="476"/>
  <c r="A39" i="476"/>
  <c r="AH38" i="476"/>
  <c r="AG38" i="476"/>
  <c r="AD38" i="476"/>
  <c r="A38" i="476"/>
  <c r="AH37" i="476"/>
  <c r="AG37" i="476"/>
  <c r="AD37" i="476"/>
  <c r="J37" i="476"/>
  <c r="H37" i="476"/>
  <c r="G37" i="476"/>
  <c r="A37" i="476"/>
  <c r="AH36" i="476"/>
  <c r="AG36" i="476"/>
  <c r="AD36" i="476"/>
  <c r="A36" i="476"/>
  <c r="AH35" i="476"/>
  <c r="AG35" i="476"/>
  <c r="AD35" i="476"/>
  <c r="J35" i="476"/>
  <c r="H35" i="476"/>
  <c r="G35" i="476"/>
  <c r="A35" i="476"/>
  <c r="AH34" i="476"/>
  <c r="AG34" i="476"/>
  <c r="AD34" i="476"/>
  <c r="A34" i="476"/>
  <c r="AH33" i="476"/>
  <c r="AG33" i="476"/>
  <c r="AD33" i="476"/>
  <c r="J33" i="476"/>
  <c r="H33" i="476"/>
  <c r="G33" i="476"/>
  <c r="A33" i="476"/>
  <c r="AH32" i="476"/>
  <c r="AG32" i="476"/>
  <c r="AD32" i="476"/>
  <c r="B46" i="476"/>
  <c r="A32" i="476"/>
  <c r="AH31" i="476"/>
  <c r="AG31" i="476"/>
  <c r="AD31" i="476"/>
  <c r="J31" i="476"/>
  <c r="H31" i="476"/>
  <c r="G31" i="476"/>
  <c r="A31" i="476"/>
  <c r="AH30" i="476"/>
  <c r="AG30" i="476"/>
  <c r="AD30" i="476"/>
  <c r="Q30" i="476"/>
  <c r="S30" i="476" s="1"/>
  <c r="A30" i="476"/>
  <c r="AH29" i="476"/>
  <c r="AG29" i="476"/>
  <c r="AD29" i="476"/>
  <c r="Q29" i="476"/>
  <c r="S29" i="476" s="1"/>
  <c r="J29" i="476"/>
  <c r="H29" i="476"/>
  <c r="G29" i="476"/>
  <c r="A29" i="476"/>
  <c r="AH28" i="476"/>
  <c r="AG28" i="476"/>
  <c r="AD28" i="476"/>
  <c r="Q28" i="476"/>
  <c r="S28" i="476" s="1"/>
  <c r="A28" i="476"/>
  <c r="AH27" i="476"/>
  <c r="AG27" i="476"/>
  <c r="AD27" i="476"/>
  <c r="Q27" i="476"/>
  <c r="S27" i="476" s="1"/>
  <c r="J27" i="476"/>
  <c r="H27" i="476"/>
  <c r="G27" i="476"/>
  <c r="A27" i="476"/>
  <c r="AH26" i="476"/>
  <c r="AG26" i="476"/>
  <c r="AD26" i="476"/>
  <c r="Q26" i="476"/>
  <c r="S26" i="476" s="1"/>
  <c r="A26" i="476"/>
  <c r="AH25" i="476"/>
  <c r="AG25" i="476"/>
  <c r="AD25" i="476"/>
  <c r="Q25" i="476"/>
  <c r="S25" i="476" s="1"/>
  <c r="J25" i="476"/>
  <c r="H25" i="476"/>
  <c r="G25" i="476"/>
  <c r="A25" i="476"/>
  <c r="AH24" i="476"/>
  <c r="AG24" i="476"/>
  <c r="AD24" i="476"/>
  <c r="Q24" i="476"/>
  <c r="S24" i="476" s="1"/>
  <c r="A24" i="476"/>
  <c r="AH23" i="476"/>
  <c r="AG23" i="476"/>
  <c r="AD23" i="476"/>
  <c r="Q23" i="476"/>
  <c r="S23" i="476" s="1"/>
  <c r="J23" i="476"/>
  <c r="H23" i="476"/>
  <c r="G23" i="476"/>
  <c r="A23" i="476"/>
  <c r="AH22" i="476"/>
  <c r="AG22" i="476"/>
  <c r="AD22" i="476"/>
  <c r="Q22" i="476"/>
  <c r="S22" i="476" s="1"/>
  <c r="A22" i="476"/>
  <c r="AH21" i="476"/>
  <c r="AG21" i="476"/>
  <c r="AD21" i="476"/>
  <c r="Q21" i="476"/>
  <c r="S21" i="476" s="1"/>
  <c r="J21" i="476"/>
  <c r="H21" i="476"/>
  <c r="G21" i="476"/>
  <c r="A21" i="476"/>
  <c r="AH20" i="476"/>
  <c r="AG20" i="476"/>
  <c r="AD20" i="476"/>
  <c r="Q20" i="476"/>
  <c r="S20" i="476" s="1"/>
  <c r="A20" i="476"/>
  <c r="AH19" i="476"/>
  <c r="AG19" i="476"/>
  <c r="AD19" i="476"/>
  <c r="Q19" i="476"/>
  <c r="S19" i="476" s="1"/>
  <c r="J19" i="476"/>
  <c r="H19" i="476"/>
  <c r="G19" i="476"/>
  <c r="A19" i="476"/>
  <c r="AH18" i="476"/>
  <c r="AG18" i="476"/>
  <c r="AD18" i="476"/>
  <c r="Q18" i="476"/>
  <c r="S18" i="476" s="1"/>
  <c r="A18" i="476"/>
  <c r="AH17" i="476"/>
  <c r="AG17" i="476"/>
  <c r="AD17" i="476"/>
  <c r="Q17" i="476"/>
  <c r="S17" i="476" s="1"/>
  <c r="J17" i="476"/>
  <c r="H17" i="476"/>
  <c r="G17" i="476"/>
  <c r="A17" i="476"/>
  <c r="AH16" i="476"/>
  <c r="AG16" i="476"/>
  <c r="AD16" i="476"/>
  <c r="Q16" i="476"/>
  <c r="S16" i="476" s="1"/>
  <c r="A16" i="476"/>
  <c r="AH15" i="476"/>
  <c r="AG15" i="476"/>
  <c r="AD15" i="476"/>
  <c r="Q15" i="476"/>
  <c r="S15" i="476" s="1"/>
  <c r="J15" i="476"/>
  <c r="H15" i="476"/>
  <c r="A15" i="476"/>
  <c r="AH14" i="476"/>
  <c r="AG14" i="476"/>
  <c r="AD14" i="476"/>
  <c r="A14" i="476"/>
  <c r="AH13" i="476"/>
  <c r="AG13" i="476"/>
  <c r="AD13" i="476"/>
  <c r="A13" i="476"/>
  <c r="AH12" i="476"/>
  <c r="AG12" i="476"/>
  <c r="AD12" i="476"/>
  <c r="A12" i="476"/>
  <c r="AH11" i="476"/>
  <c r="AG11" i="476"/>
  <c r="AD11" i="476"/>
  <c r="J11" i="476"/>
  <c r="H11" i="476"/>
  <c r="G11" i="476"/>
  <c r="A11" i="476"/>
  <c r="AH10" i="476"/>
  <c r="AG10" i="476"/>
  <c r="AD10" i="476"/>
  <c r="A10" i="476"/>
  <c r="AH9" i="476"/>
  <c r="AG9" i="476"/>
  <c r="AD9" i="476"/>
  <c r="J9" i="476"/>
  <c r="H9" i="476"/>
  <c r="G9" i="476"/>
  <c r="A9" i="476"/>
  <c r="AH8" i="476"/>
  <c r="AG8" i="476"/>
  <c r="AD8" i="476"/>
  <c r="A8" i="476"/>
  <c r="AH7" i="476"/>
  <c r="AG7" i="476"/>
  <c r="AD7" i="476"/>
  <c r="J7" i="476"/>
  <c r="H7" i="476"/>
  <c r="G7" i="476"/>
  <c r="A7" i="476"/>
  <c r="AO6" i="476"/>
  <c r="AH6" i="476"/>
  <c r="AG6" i="476"/>
  <c r="AD6" i="476"/>
  <c r="Y6" i="476"/>
  <c r="X6" i="476"/>
  <c r="W6" i="476"/>
  <c r="V6" i="476"/>
  <c r="A6" i="476"/>
  <c r="AH5" i="476"/>
  <c r="AG5" i="476"/>
  <c r="AD5" i="476"/>
  <c r="A5" i="476"/>
  <c r="AH4" i="476"/>
  <c r="AG4" i="476"/>
  <c r="AD4" i="476"/>
  <c r="A4" i="476"/>
  <c r="L2" i="476"/>
  <c r="R4" i="476" s="1"/>
  <c r="AH45" i="475"/>
  <c r="AG45" i="475"/>
  <c r="AD45" i="475"/>
  <c r="J45" i="475"/>
  <c r="H45" i="475"/>
  <c r="G45" i="475"/>
  <c r="A45" i="475"/>
  <c r="AH44" i="475"/>
  <c r="AG44" i="475"/>
  <c r="AD44" i="475"/>
  <c r="A44" i="475"/>
  <c r="AH43" i="475"/>
  <c r="AG43" i="475"/>
  <c r="AD43" i="475"/>
  <c r="J43" i="475"/>
  <c r="H43" i="475"/>
  <c r="G43" i="475"/>
  <c r="A43" i="475"/>
  <c r="AH42" i="475"/>
  <c r="AG42" i="475"/>
  <c r="AD42" i="475"/>
  <c r="A42" i="475"/>
  <c r="AH41" i="475"/>
  <c r="AG41" i="475"/>
  <c r="AD41" i="475"/>
  <c r="J41" i="475"/>
  <c r="H41" i="475"/>
  <c r="G41" i="475"/>
  <c r="A41" i="475"/>
  <c r="AH40" i="475"/>
  <c r="AG40" i="475"/>
  <c r="AD40" i="475"/>
  <c r="A40" i="475"/>
  <c r="AH39" i="475"/>
  <c r="AG39" i="475"/>
  <c r="AD39" i="475"/>
  <c r="J39" i="475"/>
  <c r="H39" i="475"/>
  <c r="G39" i="475"/>
  <c r="A39" i="475"/>
  <c r="AH38" i="475"/>
  <c r="AG38" i="475"/>
  <c r="AD38" i="475"/>
  <c r="A38" i="475"/>
  <c r="AH37" i="475"/>
  <c r="AG37" i="475"/>
  <c r="AD37" i="475"/>
  <c r="J37" i="475"/>
  <c r="H37" i="475"/>
  <c r="G37" i="475"/>
  <c r="A37" i="475"/>
  <c r="AH36" i="475"/>
  <c r="AG36" i="475"/>
  <c r="AD36" i="475"/>
  <c r="A36" i="475"/>
  <c r="AH35" i="475"/>
  <c r="AG35" i="475"/>
  <c r="AD35" i="475"/>
  <c r="J35" i="475"/>
  <c r="H35" i="475"/>
  <c r="G35" i="475"/>
  <c r="A35" i="475"/>
  <c r="AH34" i="475"/>
  <c r="AG34" i="475"/>
  <c r="AD34" i="475"/>
  <c r="A34" i="475"/>
  <c r="AH33" i="475"/>
  <c r="AG33" i="475"/>
  <c r="AD33" i="475"/>
  <c r="J33" i="475"/>
  <c r="H33" i="475"/>
  <c r="G33" i="475"/>
  <c r="A33" i="475"/>
  <c r="AH32" i="475"/>
  <c r="AG32" i="475"/>
  <c r="AD32" i="475"/>
  <c r="B46" i="475"/>
  <c r="A32" i="475"/>
  <c r="AH31" i="475"/>
  <c r="AG31" i="475"/>
  <c r="AD31" i="475"/>
  <c r="J31" i="475"/>
  <c r="H31" i="475"/>
  <c r="G31" i="475"/>
  <c r="A31" i="475"/>
  <c r="AH30" i="475"/>
  <c r="AG30" i="475"/>
  <c r="AD30" i="475"/>
  <c r="Q30" i="475"/>
  <c r="S30" i="475" s="1"/>
  <c r="A30" i="475"/>
  <c r="AH29" i="475"/>
  <c r="AG29" i="475"/>
  <c r="AD29" i="475"/>
  <c r="Q29" i="475"/>
  <c r="S29" i="475" s="1"/>
  <c r="J29" i="475"/>
  <c r="H29" i="475"/>
  <c r="G29" i="475"/>
  <c r="A29" i="475"/>
  <c r="AH28" i="475"/>
  <c r="AG28" i="475"/>
  <c r="AD28" i="475"/>
  <c r="Q28" i="475"/>
  <c r="S28" i="475" s="1"/>
  <c r="A28" i="475"/>
  <c r="AH27" i="475"/>
  <c r="AG27" i="475"/>
  <c r="AD27" i="475"/>
  <c r="Q27" i="475"/>
  <c r="S27" i="475" s="1"/>
  <c r="J27" i="475"/>
  <c r="H27" i="475"/>
  <c r="G27" i="475"/>
  <c r="A27" i="475"/>
  <c r="AH26" i="475"/>
  <c r="AG26" i="475"/>
  <c r="AD26" i="475"/>
  <c r="Q26" i="475"/>
  <c r="S26" i="475" s="1"/>
  <c r="A26" i="475"/>
  <c r="AH25" i="475"/>
  <c r="AG25" i="475"/>
  <c r="AD25" i="475"/>
  <c r="Q25" i="475"/>
  <c r="S25" i="475" s="1"/>
  <c r="J25" i="475"/>
  <c r="H25" i="475"/>
  <c r="G25" i="475"/>
  <c r="A25" i="475"/>
  <c r="AH24" i="475"/>
  <c r="AG24" i="475"/>
  <c r="AD24" i="475"/>
  <c r="Q24" i="475"/>
  <c r="S24" i="475" s="1"/>
  <c r="A24" i="475"/>
  <c r="AH23" i="475"/>
  <c r="AG23" i="475"/>
  <c r="AD23" i="475"/>
  <c r="Q23" i="475"/>
  <c r="S23" i="475" s="1"/>
  <c r="J23" i="475"/>
  <c r="H23" i="475"/>
  <c r="G23" i="475"/>
  <c r="A23" i="475"/>
  <c r="AH22" i="475"/>
  <c r="AG22" i="475"/>
  <c r="AD22" i="475"/>
  <c r="Q22" i="475"/>
  <c r="S22" i="475" s="1"/>
  <c r="A22" i="475"/>
  <c r="AH21" i="475"/>
  <c r="AG21" i="475"/>
  <c r="AD21" i="475"/>
  <c r="Q21" i="475"/>
  <c r="S21" i="475" s="1"/>
  <c r="J21" i="475"/>
  <c r="H21" i="475"/>
  <c r="G21" i="475"/>
  <c r="A21" i="475"/>
  <c r="AH20" i="475"/>
  <c r="AG20" i="475"/>
  <c r="AD20" i="475"/>
  <c r="Q20" i="475"/>
  <c r="S20" i="475" s="1"/>
  <c r="A20" i="475"/>
  <c r="AH19" i="475"/>
  <c r="AG19" i="475"/>
  <c r="AD19" i="475"/>
  <c r="J19" i="475"/>
  <c r="H19" i="475"/>
  <c r="G19" i="475"/>
  <c r="A19" i="475"/>
  <c r="AH18" i="475"/>
  <c r="AG18" i="475"/>
  <c r="AD18" i="475"/>
  <c r="A18" i="475"/>
  <c r="AH17" i="475"/>
  <c r="AG17" i="475"/>
  <c r="AD17" i="475"/>
  <c r="A17" i="475"/>
  <c r="AH16" i="475"/>
  <c r="AG16" i="475"/>
  <c r="AD16" i="475"/>
  <c r="A16" i="475"/>
  <c r="AH15" i="475"/>
  <c r="AG15" i="475"/>
  <c r="AD15" i="475"/>
  <c r="A15" i="475"/>
  <c r="AH14" i="475"/>
  <c r="AG14" i="475"/>
  <c r="AD14" i="475"/>
  <c r="A14" i="475"/>
  <c r="AH13" i="475"/>
  <c r="AG13" i="475"/>
  <c r="AD13" i="475"/>
  <c r="J13" i="475"/>
  <c r="H13" i="475"/>
  <c r="G13" i="475"/>
  <c r="A13" i="475"/>
  <c r="AH12" i="475"/>
  <c r="AG12" i="475"/>
  <c r="AD12" i="475"/>
  <c r="A12" i="475"/>
  <c r="AH11" i="475"/>
  <c r="AG11" i="475"/>
  <c r="AD11" i="475"/>
  <c r="A11" i="475"/>
  <c r="AH10" i="475"/>
  <c r="AG10" i="475"/>
  <c r="AD10" i="475"/>
  <c r="A10" i="475"/>
  <c r="AH9" i="475"/>
  <c r="AG9" i="475"/>
  <c r="AD9" i="475"/>
  <c r="A9" i="475"/>
  <c r="AH8" i="475"/>
  <c r="AG8" i="475"/>
  <c r="AD8" i="475"/>
  <c r="A8" i="475"/>
  <c r="AH7" i="475"/>
  <c r="AG7" i="475"/>
  <c r="AD7" i="475"/>
  <c r="A7" i="475"/>
  <c r="AO6" i="475"/>
  <c r="AH6" i="475"/>
  <c r="AG6" i="475"/>
  <c r="AD6" i="475"/>
  <c r="Y6" i="475"/>
  <c r="X6" i="475"/>
  <c r="W6" i="475"/>
  <c r="V6" i="475"/>
  <c r="A6" i="475"/>
  <c r="AH5" i="475"/>
  <c r="AG5" i="475"/>
  <c r="AD5" i="475"/>
  <c r="J5" i="475"/>
  <c r="J6" i="475" s="1"/>
  <c r="J7" i="475" s="1"/>
  <c r="J8" i="475" s="1"/>
  <c r="J9" i="475" s="1"/>
  <c r="H5" i="475"/>
  <c r="H6" i="475" s="1"/>
  <c r="H7" i="475" s="1"/>
  <c r="H8" i="475" s="1"/>
  <c r="H9" i="475" s="1"/>
  <c r="H10" i="475" s="1"/>
  <c r="H11" i="475" s="1"/>
  <c r="G5" i="475"/>
  <c r="G6" i="475" s="1"/>
  <c r="G7" i="475" s="1"/>
  <c r="G8" i="475" s="1"/>
  <c r="G9" i="475" s="1"/>
  <c r="G10" i="475" s="1"/>
  <c r="G11" i="475" s="1"/>
  <c r="A5" i="475"/>
  <c r="AH4" i="475"/>
  <c r="AG4" i="475"/>
  <c r="AD4" i="475"/>
  <c r="A4" i="475"/>
  <c r="L2" i="475"/>
  <c r="I9" i="493" l="1"/>
  <c r="I8" i="493"/>
  <c r="I11" i="478"/>
  <c r="I10" i="478"/>
  <c r="I12" i="478"/>
  <c r="I7" i="478"/>
  <c r="I6" i="478"/>
  <c r="I9" i="478"/>
  <c r="I8" i="478"/>
  <c r="I8" i="490"/>
  <c r="I9" i="490"/>
  <c r="I6" i="490"/>
  <c r="I7" i="490"/>
  <c r="I9" i="491"/>
  <c r="I8" i="491"/>
  <c r="I5" i="491"/>
  <c r="I4" i="491"/>
  <c r="I6" i="491"/>
  <c r="I7" i="491"/>
  <c r="I5" i="490"/>
  <c r="I4" i="490"/>
  <c r="I9" i="488"/>
  <c r="I10" i="488"/>
  <c r="I9" i="489"/>
  <c r="I8" i="489"/>
  <c r="I5" i="489"/>
  <c r="I4" i="489"/>
  <c r="I6" i="489"/>
  <c r="I7" i="489"/>
  <c r="I7" i="488"/>
  <c r="I6" i="488"/>
  <c r="I5" i="488"/>
  <c r="I4" i="488"/>
  <c r="I8" i="488"/>
  <c r="I12" i="487"/>
  <c r="I11" i="487"/>
  <c r="I10" i="487"/>
  <c r="I5" i="487"/>
  <c r="I4" i="487"/>
  <c r="I7" i="487"/>
  <c r="I6" i="487"/>
  <c r="I11" i="484"/>
  <c r="I10" i="484"/>
  <c r="I5" i="484"/>
  <c r="I4" i="484"/>
  <c r="I7" i="484"/>
  <c r="I6" i="484"/>
  <c r="I5" i="483"/>
  <c r="I4" i="483"/>
  <c r="I9" i="482"/>
  <c r="I8" i="482"/>
  <c r="I5" i="482"/>
  <c r="I4" i="482"/>
  <c r="I11" i="482"/>
  <c r="I10" i="482"/>
  <c r="I11" i="481"/>
  <c r="I12" i="481"/>
  <c r="I10" i="481"/>
  <c r="I9" i="481"/>
  <c r="I8" i="481"/>
  <c r="I5" i="481"/>
  <c r="I4" i="481"/>
  <c r="I11" i="480"/>
  <c r="I10" i="480"/>
  <c r="I7" i="480"/>
  <c r="I6" i="480"/>
  <c r="I9" i="480"/>
  <c r="I8" i="480"/>
  <c r="I15" i="475"/>
  <c r="I17" i="475"/>
  <c r="I16" i="475"/>
  <c r="I12" i="475"/>
  <c r="I13" i="475"/>
  <c r="J10" i="475"/>
  <c r="J11" i="475" s="1"/>
  <c r="AK9" i="481"/>
  <c r="AK25" i="477"/>
  <c r="AK9" i="489"/>
  <c r="AK39" i="481"/>
  <c r="AK9" i="482"/>
  <c r="AK5" i="493"/>
  <c r="Q4" i="476"/>
  <c r="P4" i="476"/>
  <c r="S4" i="476"/>
  <c r="AM7" i="489"/>
  <c r="AI7" i="489" s="1"/>
  <c r="S4" i="485"/>
  <c r="Q4" i="485"/>
  <c r="P4" i="485"/>
  <c r="S4" i="493"/>
  <c r="S4" i="475"/>
  <c r="P4" i="475"/>
  <c r="S4" i="479"/>
  <c r="Q4" i="479"/>
  <c r="P4" i="479"/>
  <c r="S4" i="480"/>
  <c r="S4" i="481"/>
  <c r="S4" i="487"/>
  <c r="S4" i="488"/>
  <c r="Q4" i="477"/>
  <c r="S4" i="477"/>
  <c r="P4" i="477"/>
  <c r="S4" i="484"/>
  <c r="Q4" i="486"/>
  <c r="P4" i="486"/>
  <c r="S4" i="486"/>
  <c r="S4" i="491"/>
  <c r="S4" i="490"/>
  <c r="Q4" i="492"/>
  <c r="P4" i="492"/>
  <c r="S4" i="492"/>
  <c r="AK29" i="475"/>
  <c r="S4" i="482"/>
  <c r="S4" i="483"/>
  <c r="S4" i="489"/>
  <c r="S4" i="478"/>
  <c r="AK42" i="478"/>
  <c r="AK43" i="480"/>
  <c r="AK42" i="482"/>
  <c r="AK43" i="488"/>
  <c r="AK22" i="489"/>
  <c r="AK25" i="489"/>
  <c r="AK25" i="490"/>
  <c r="AK33" i="475"/>
  <c r="AM7" i="479"/>
  <c r="AI7" i="479" s="1"/>
  <c r="AM23" i="481"/>
  <c r="AK14" i="487"/>
  <c r="AK28" i="475"/>
  <c r="AK37" i="485"/>
  <c r="AK16" i="486"/>
  <c r="AK37" i="486"/>
  <c r="AK32" i="492"/>
  <c r="AK15" i="487"/>
  <c r="AK26" i="480"/>
  <c r="AK35" i="481"/>
  <c r="AK26" i="487"/>
  <c r="AK23" i="475"/>
  <c r="AK32" i="476"/>
  <c r="AK33" i="487"/>
  <c r="AK20" i="488"/>
  <c r="AK23" i="488"/>
  <c r="AK8" i="492"/>
  <c r="AK24" i="492"/>
  <c r="AK27" i="492"/>
  <c r="AK42" i="489"/>
  <c r="AK18" i="490"/>
  <c r="AM37" i="491"/>
  <c r="AI37" i="491" s="1"/>
  <c r="AM33" i="492"/>
  <c r="AK20" i="493"/>
  <c r="AK21" i="493"/>
  <c r="AK41" i="477"/>
  <c r="AK4" i="484"/>
  <c r="AM10" i="486"/>
  <c r="AI10" i="486" s="1"/>
  <c r="AM10" i="487"/>
  <c r="AI10" i="487" s="1"/>
  <c r="AM13" i="487"/>
  <c r="AI13" i="487" s="1"/>
  <c r="AK17" i="490"/>
  <c r="AK30" i="493"/>
  <c r="AK21" i="475"/>
  <c r="AK24" i="479"/>
  <c r="AK27" i="479"/>
  <c r="AK27" i="483"/>
  <c r="AK27" i="485"/>
  <c r="AK44" i="485"/>
  <c r="AK24" i="486"/>
  <c r="AM22" i="477"/>
  <c r="AI22" i="477" s="1"/>
  <c r="AM22" i="481"/>
  <c r="AI22" i="481" s="1"/>
  <c r="AK13" i="489"/>
  <c r="AK29" i="489"/>
  <c r="AK34" i="489"/>
  <c r="AK35" i="490"/>
  <c r="AM4" i="491"/>
  <c r="AI4" i="491" s="1"/>
  <c r="AK5" i="491"/>
  <c r="AM10" i="491"/>
  <c r="AI10" i="491" s="1"/>
  <c r="AK34" i="491"/>
  <c r="AK35" i="491"/>
  <c r="AK41" i="492"/>
  <c r="AK40" i="493"/>
  <c r="AK33" i="476"/>
  <c r="AK20" i="485"/>
  <c r="AK23" i="485"/>
  <c r="AK42" i="485"/>
  <c r="AK37" i="479"/>
  <c r="AM23" i="489"/>
  <c r="AI23" i="489" s="1"/>
  <c r="AK20" i="490"/>
  <c r="AK29" i="476"/>
  <c r="AM41" i="476"/>
  <c r="AI41" i="476" s="1"/>
  <c r="AK40" i="479"/>
  <c r="AM5" i="480"/>
  <c r="AI5" i="480" s="1"/>
  <c r="AK17" i="480"/>
  <c r="AK15" i="481"/>
  <c r="AM12" i="482"/>
  <c r="AI12" i="482" s="1"/>
  <c r="AM15" i="482"/>
  <c r="AI15" i="482" s="1"/>
  <c r="AK17" i="482"/>
  <c r="AK17" i="483"/>
  <c r="AK17" i="484"/>
  <c r="AK30" i="487"/>
  <c r="AK7" i="492"/>
  <c r="AK20" i="492"/>
  <c r="AK22" i="493"/>
  <c r="AK25" i="493"/>
  <c r="AK11" i="476"/>
  <c r="AK27" i="476"/>
  <c r="AK10" i="478"/>
  <c r="AM11" i="478"/>
  <c r="AI11" i="478" s="1"/>
  <c r="AM35" i="479"/>
  <c r="AI35" i="479" s="1"/>
  <c r="AM11" i="479"/>
  <c r="AI11" i="479" s="1"/>
  <c r="AM11" i="481"/>
  <c r="AI11" i="481" s="1"/>
  <c r="AM27" i="481"/>
  <c r="AI27" i="481" s="1"/>
  <c r="AM24" i="482"/>
  <c r="AI24" i="482" s="1"/>
  <c r="AK27" i="482"/>
  <c r="AK10" i="483"/>
  <c r="AK5" i="484"/>
  <c r="AM8" i="484"/>
  <c r="AI8" i="484" s="1"/>
  <c r="AK10" i="484"/>
  <c r="AM11" i="484"/>
  <c r="AI11" i="484" s="1"/>
  <c r="AM24" i="484"/>
  <c r="AI24" i="484" s="1"/>
  <c r="AK26" i="484"/>
  <c r="AK5" i="485"/>
  <c r="AM27" i="485"/>
  <c r="AI27" i="485" s="1"/>
  <c r="AK4" i="486"/>
  <c r="AM6" i="486"/>
  <c r="AI6" i="486" s="1"/>
  <c r="AM8" i="486"/>
  <c r="AI8" i="486" s="1"/>
  <c r="AK34" i="486"/>
  <c r="AM37" i="475"/>
  <c r="AI37" i="475" s="1"/>
  <c r="AK21" i="476"/>
  <c r="AM20" i="478"/>
  <c r="AI20" i="478" s="1"/>
  <c r="AK25" i="478"/>
  <c r="AM39" i="483"/>
  <c r="AI39" i="483" s="1"/>
  <c r="AK39" i="485"/>
  <c r="AM27" i="486"/>
  <c r="AI27" i="486" s="1"/>
  <c r="AM45" i="488"/>
  <c r="AI45" i="488" s="1"/>
  <c r="AK4" i="489"/>
  <c r="AM28" i="490"/>
  <c r="AI28" i="490" s="1"/>
  <c r="AK19" i="493"/>
  <c r="AM7" i="483"/>
  <c r="AI7" i="483" s="1"/>
  <c r="AK9" i="486"/>
  <c r="AK44" i="487"/>
  <c r="AK6" i="488"/>
  <c r="AK8" i="488"/>
  <c r="AK11" i="488"/>
  <c r="AK27" i="488"/>
  <c r="AM39" i="488"/>
  <c r="AI39" i="488" s="1"/>
  <c r="AK40" i="491"/>
  <c r="AK41" i="491"/>
  <c r="AM10" i="492"/>
  <c r="AI10" i="492" s="1"/>
  <c r="AK29" i="492"/>
  <c r="AK40" i="492"/>
  <c r="AK14" i="493"/>
  <c r="AM15" i="493"/>
  <c r="AI15" i="493" s="1"/>
  <c r="AK31" i="493"/>
  <c r="AK31" i="475"/>
  <c r="AK42" i="477"/>
  <c r="AK23" i="478"/>
  <c r="AK20" i="479"/>
  <c r="AK42" i="480"/>
  <c r="AK42" i="486"/>
  <c r="AK27" i="490"/>
  <c r="AM8" i="491"/>
  <c r="AI8" i="491" s="1"/>
  <c r="AM11" i="491"/>
  <c r="AI11" i="491" s="1"/>
  <c r="AK4" i="493"/>
  <c r="AK42" i="484"/>
  <c r="AK14" i="477"/>
  <c r="AM14" i="478"/>
  <c r="AI14" i="478" s="1"/>
  <c r="AK16" i="478"/>
  <c r="AM17" i="478"/>
  <c r="AI17" i="478" s="1"/>
  <c r="AM30" i="483"/>
  <c r="AI30" i="483" s="1"/>
  <c r="AM31" i="483"/>
  <c r="AI31" i="483" s="1"/>
  <c r="AK37" i="483"/>
  <c r="AK25" i="491"/>
  <c r="AK45" i="492"/>
  <c r="AK44" i="493"/>
  <c r="AK45" i="493"/>
  <c r="AM14" i="475"/>
  <c r="AM16" i="475"/>
  <c r="AI16" i="475" s="1"/>
  <c r="AM17" i="475"/>
  <c r="AI17" i="475" s="1"/>
  <c r="AK19" i="475"/>
  <c r="AK39" i="475"/>
  <c r="AK9" i="476"/>
  <c r="AM21" i="476"/>
  <c r="AI21" i="476" s="1"/>
  <c r="AK25" i="476"/>
  <c r="AM27" i="476"/>
  <c r="AI27" i="476" s="1"/>
  <c r="AM45" i="476"/>
  <c r="AI45" i="476" s="1"/>
  <c r="AM5" i="477"/>
  <c r="AI5" i="477" s="1"/>
  <c r="AM11" i="477"/>
  <c r="AI11" i="477" s="1"/>
  <c r="AM16" i="479"/>
  <c r="AI16" i="479" s="1"/>
  <c r="AK21" i="479"/>
  <c r="AK24" i="481"/>
  <c r="AM32" i="481"/>
  <c r="AK44" i="481"/>
  <c r="AK6" i="482"/>
  <c r="AK8" i="482"/>
  <c r="AK6" i="483"/>
  <c r="AM44" i="484"/>
  <c r="AI44" i="484" s="1"/>
  <c r="AK43" i="485"/>
  <c r="AK20" i="486"/>
  <c r="AK25" i="486"/>
  <c r="AK35" i="486"/>
  <c r="AK17" i="488"/>
  <c r="AK39" i="490"/>
  <c r="AM44" i="490"/>
  <c r="AI44" i="490" s="1"/>
  <c r="AK27" i="491"/>
  <c r="AM45" i="491"/>
  <c r="AM4" i="492"/>
  <c r="AI4" i="492" s="1"/>
  <c r="AM4" i="493"/>
  <c r="AI4" i="493" s="1"/>
  <c r="AK33" i="493"/>
  <c r="AM39" i="482"/>
  <c r="AI39" i="482" s="1"/>
  <c r="AM45" i="483"/>
  <c r="AI45" i="483" s="1"/>
  <c r="AM35" i="484"/>
  <c r="AI35" i="484" s="1"/>
  <c r="AM39" i="484"/>
  <c r="AI39" i="484" s="1"/>
  <c r="AK40" i="487"/>
  <c r="AK41" i="487"/>
  <c r="AK15" i="488"/>
  <c r="AK4" i="475"/>
  <c r="AM8" i="475"/>
  <c r="AI8" i="475" s="1"/>
  <c r="AK15" i="475"/>
  <c r="AM30" i="475"/>
  <c r="AI30" i="475" s="1"/>
  <c r="AM31" i="475"/>
  <c r="AM39" i="477"/>
  <c r="AI39" i="477" s="1"/>
  <c r="AM45" i="477"/>
  <c r="AI45" i="477" s="1"/>
  <c r="AM4" i="478"/>
  <c r="AI4" i="478" s="1"/>
  <c r="AM35" i="478"/>
  <c r="AK40" i="478"/>
  <c r="AK16" i="480"/>
  <c r="AM20" i="481"/>
  <c r="AI20" i="481" s="1"/>
  <c r="AK42" i="481"/>
  <c r="AK43" i="481"/>
  <c r="AM20" i="483"/>
  <c r="AI20" i="483" s="1"/>
  <c r="AM23" i="483"/>
  <c r="AI23" i="483" s="1"/>
  <c r="AK25" i="483"/>
  <c r="AK45" i="484"/>
  <c r="AK26" i="485"/>
  <c r="AK38" i="486"/>
  <c r="AM9" i="487"/>
  <c r="AI9" i="487" s="1"/>
  <c r="AM20" i="487"/>
  <c r="AI20" i="487" s="1"/>
  <c r="AM27" i="487"/>
  <c r="AI27" i="487" s="1"/>
  <c r="AM10" i="488"/>
  <c r="AI10" i="488" s="1"/>
  <c r="AM13" i="488"/>
  <c r="AI13" i="488" s="1"/>
  <c r="AK26" i="488"/>
  <c r="AM27" i="488"/>
  <c r="AI27" i="488" s="1"/>
  <c r="AM31" i="489"/>
  <c r="AI31" i="489" s="1"/>
  <c r="AK43" i="489"/>
  <c r="AM18" i="491"/>
  <c r="AI18" i="491" s="1"/>
  <c r="AK20" i="491"/>
  <c r="AM23" i="491"/>
  <c r="AI23" i="491" s="1"/>
  <c r="AK12" i="493"/>
  <c r="AK17" i="493"/>
  <c r="AM37" i="480"/>
  <c r="AI37" i="480" s="1"/>
  <c r="AM5" i="489"/>
  <c r="AI5" i="489" s="1"/>
  <c r="AM40" i="493"/>
  <c r="AK6" i="475"/>
  <c r="AK8" i="475"/>
  <c r="AM12" i="476"/>
  <c r="AI12" i="476" s="1"/>
  <c r="AM14" i="476"/>
  <c r="AI14" i="476" s="1"/>
  <c r="AK15" i="476"/>
  <c r="AK30" i="476"/>
  <c r="AM42" i="476"/>
  <c r="AI42" i="476" s="1"/>
  <c r="AM43" i="476"/>
  <c r="AI43" i="476" s="1"/>
  <c r="AM18" i="477"/>
  <c r="AI18" i="477" s="1"/>
  <c r="AK20" i="477"/>
  <c r="AK32" i="477"/>
  <c r="AK9" i="478"/>
  <c r="AK20" i="478"/>
  <c r="AM26" i="479"/>
  <c r="AI26" i="479" s="1"/>
  <c r="AM11" i="480"/>
  <c r="AI11" i="480" s="1"/>
  <c r="AM31" i="481"/>
  <c r="AI31" i="481" s="1"/>
  <c r="AK43" i="483"/>
  <c r="AK7" i="484"/>
  <c r="AK20" i="484"/>
  <c r="AK32" i="484"/>
  <c r="AM33" i="484"/>
  <c r="AI33" i="484" s="1"/>
  <c r="AM29" i="485"/>
  <c r="AI29" i="485" s="1"/>
  <c r="AK34" i="485"/>
  <c r="AM35" i="485"/>
  <c r="AI35" i="485" s="1"/>
  <c r="AM31" i="486"/>
  <c r="AI31" i="486" s="1"/>
  <c r="AK43" i="486"/>
  <c r="AK44" i="488"/>
  <c r="AM37" i="490"/>
  <c r="AI37" i="490" s="1"/>
  <c r="AK17" i="491"/>
  <c r="AK21" i="492"/>
  <c r="AK29" i="493"/>
  <c r="AM38" i="478"/>
  <c r="AI38" i="478" s="1"/>
  <c r="AM39" i="478"/>
  <c r="AI39" i="478" s="1"/>
  <c r="AM39" i="479"/>
  <c r="AI39" i="479" s="1"/>
  <c r="AM17" i="481"/>
  <c r="AI17" i="481" s="1"/>
  <c r="AM14" i="482"/>
  <c r="AI14" i="482" s="1"/>
  <c r="AM7" i="485"/>
  <c r="AI7" i="485" s="1"/>
  <c r="AM18" i="487"/>
  <c r="AI18" i="487" s="1"/>
  <c r="AK39" i="488"/>
  <c r="AM15" i="490"/>
  <c r="AI15" i="490" s="1"/>
  <c r="AK37" i="491"/>
  <c r="AK16" i="492"/>
  <c r="AM17" i="492"/>
  <c r="AI17" i="492" s="1"/>
  <c r="AM30" i="492"/>
  <c r="AI30" i="492" s="1"/>
  <c r="AM36" i="492"/>
  <c r="AI36" i="492" s="1"/>
  <c r="AM37" i="492"/>
  <c r="AI37" i="492" s="1"/>
  <c r="AM42" i="492"/>
  <c r="AI42" i="492" s="1"/>
  <c r="AM43" i="492"/>
  <c r="AM7" i="493"/>
  <c r="AI7" i="493" s="1"/>
  <c r="AM24" i="493"/>
  <c r="AI24" i="493" s="1"/>
  <c r="AK25" i="475"/>
  <c r="AK34" i="475"/>
  <c r="AK35" i="475"/>
  <c r="AM39" i="475"/>
  <c r="AI39" i="475" s="1"/>
  <c r="AM45" i="475"/>
  <c r="AI45" i="475" s="1"/>
  <c r="AM4" i="476"/>
  <c r="AI4" i="476" s="1"/>
  <c r="AK5" i="476"/>
  <c r="AK6" i="476"/>
  <c r="AK44" i="479"/>
  <c r="AK11" i="480"/>
  <c r="AM24" i="480"/>
  <c r="AI24" i="480" s="1"/>
  <c r="AM25" i="480"/>
  <c r="AI25" i="480" s="1"/>
  <c r="AM27" i="480"/>
  <c r="AI27" i="480" s="1"/>
  <c r="AM39" i="480"/>
  <c r="AI39" i="480" s="1"/>
  <c r="AM5" i="481"/>
  <c r="AI5" i="481" s="1"/>
  <c r="AK40" i="481"/>
  <c r="AK41" i="481"/>
  <c r="AM35" i="482"/>
  <c r="AI35" i="482" s="1"/>
  <c r="AM15" i="483"/>
  <c r="AI15" i="483" s="1"/>
  <c r="AM28" i="483"/>
  <c r="AI28" i="483" s="1"/>
  <c r="AK37" i="484"/>
  <c r="AM16" i="485"/>
  <c r="AI16" i="485" s="1"/>
  <c r="AK6" i="486"/>
  <c r="AK16" i="487"/>
  <c r="AM16" i="488"/>
  <c r="AI16" i="488" s="1"/>
  <c r="AK7" i="489"/>
  <c r="AM11" i="489"/>
  <c r="AI11" i="489" s="1"/>
  <c r="AK24" i="489"/>
  <c r="AM27" i="489"/>
  <c r="AI27" i="489" s="1"/>
  <c r="AM38" i="489"/>
  <c r="AI38" i="489" s="1"/>
  <c r="AK39" i="489"/>
  <c r="AM45" i="489"/>
  <c r="AI45" i="489" s="1"/>
  <c r="AK10" i="490"/>
  <c r="AK11" i="490"/>
  <c r="AK34" i="490"/>
  <c r="AK14" i="492"/>
  <c r="AK38" i="493"/>
  <c r="AM40" i="482"/>
  <c r="AI40" i="482" s="1"/>
  <c r="AM26" i="481"/>
  <c r="AI26" i="481" s="1"/>
  <c r="AK26" i="481"/>
  <c r="AM12" i="475"/>
  <c r="AK12" i="475"/>
  <c r="AM26" i="482"/>
  <c r="AI26" i="482" s="1"/>
  <c r="AK34" i="482"/>
  <c r="AM10" i="475"/>
  <c r="AI10" i="475" s="1"/>
  <c r="AK10" i="475"/>
  <c r="AM5" i="478"/>
  <c r="AI5" i="478" s="1"/>
  <c r="AM22" i="482"/>
  <c r="AI22" i="482" s="1"/>
  <c r="AK24" i="482"/>
  <c r="AK40" i="484"/>
  <c r="AM14" i="480"/>
  <c r="AI14" i="480" s="1"/>
  <c r="AM7" i="482"/>
  <c r="AI7" i="482" s="1"/>
  <c r="AK20" i="482"/>
  <c r="AM20" i="482"/>
  <c r="AI20" i="482" s="1"/>
  <c r="AM5" i="487"/>
  <c r="AM17" i="487"/>
  <c r="AM30" i="487"/>
  <c r="AI30" i="487" s="1"/>
  <c r="AM36" i="487"/>
  <c r="AI36" i="487" s="1"/>
  <c r="AM37" i="487"/>
  <c r="AI37" i="487" s="1"/>
  <c r="AK42" i="487"/>
  <c r="AK37" i="476"/>
  <c r="AM16" i="477"/>
  <c r="AI16" i="477" s="1"/>
  <c r="AM9" i="479"/>
  <c r="AI9" i="479" s="1"/>
  <c r="AM27" i="479"/>
  <c r="AI27" i="479" s="1"/>
  <c r="AK41" i="479"/>
  <c r="AM36" i="481"/>
  <c r="AM37" i="481"/>
  <c r="AI37" i="481" s="1"/>
  <c r="AK18" i="482"/>
  <c r="AK20" i="483"/>
  <c r="AK6" i="484"/>
  <c r="AK8" i="484"/>
  <c r="AK23" i="486"/>
  <c r="AM32" i="486"/>
  <c r="AI32" i="486" s="1"/>
  <c r="AM33" i="486"/>
  <c r="AM35" i="486"/>
  <c r="AI35" i="486" s="1"/>
  <c r="AK43" i="492"/>
  <c r="AM29" i="488"/>
  <c r="AI29" i="488" s="1"/>
  <c r="AK34" i="488"/>
  <c r="AK35" i="488"/>
  <c r="AM40" i="488"/>
  <c r="AI40" i="488" s="1"/>
  <c r="AK45" i="489"/>
  <c r="AK6" i="490"/>
  <c r="AM40" i="490"/>
  <c r="AI40" i="490" s="1"/>
  <c r="AM41" i="490"/>
  <c r="AI41" i="490" s="1"/>
  <c r="AM14" i="491"/>
  <c r="AI14" i="491" s="1"/>
  <c r="AM16" i="491"/>
  <c r="AI16" i="491" s="1"/>
  <c r="AK21" i="491"/>
  <c r="AK32" i="491"/>
  <c r="AM33" i="491"/>
  <c r="AI33" i="491" s="1"/>
  <c r="AM39" i="491"/>
  <c r="AI39" i="491" s="1"/>
  <c r="AK44" i="491"/>
  <c r="AK6" i="492"/>
  <c r="AK10" i="492"/>
  <c r="AK12" i="492"/>
  <c r="AM28" i="492"/>
  <c r="AI28" i="492" s="1"/>
  <c r="AK30" i="492"/>
  <c r="AK11" i="493"/>
  <c r="AM32" i="475"/>
  <c r="AM33" i="475"/>
  <c r="AI33" i="475" s="1"/>
  <c r="AM8" i="476"/>
  <c r="AI8" i="476" s="1"/>
  <c r="AK10" i="476"/>
  <c r="AM11" i="476"/>
  <c r="AI11" i="476" s="1"/>
  <c r="AM24" i="476"/>
  <c r="AI24" i="476" s="1"/>
  <c r="AK26" i="476"/>
  <c r="AK21" i="477"/>
  <c r="AK44" i="477"/>
  <c r="AM8" i="478"/>
  <c r="AI8" i="478" s="1"/>
  <c r="AK11" i="478"/>
  <c r="AM43" i="478"/>
  <c r="AI43" i="478" s="1"/>
  <c r="AK25" i="479"/>
  <c r="AM44" i="479"/>
  <c r="AI44" i="479" s="1"/>
  <c r="AM45" i="479"/>
  <c r="AK5" i="480"/>
  <c r="AM6" i="480"/>
  <c r="AI6" i="480" s="1"/>
  <c r="AM8" i="480"/>
  <c r="AI8" i="480" s="1"/>
  <c r="AM10" i="480"/>
  <c r="AI10" i="480" s="1"/>
  <c r="AM28" i="480"/>
  <c r="AI28" i="480" s="1"/>
  <c r="AM40" i="480"/>
  <c r="AI40" i="480" s="1"/>
  <c r="AM16" i="481"/>
  <c r="AI16" i="481" s="1"/>
  <c r="AM28" i="481"/>
  <c r="AK30" i="481"/>
  <c r="AK37" i="481"/>
  <c r="AM16" i="482"/>
  <c r="AI16" i="482" s="1"/>
  <c r="AM25" i="482"/>
  <c r="AI25" i="482" s="1"/>
  <c r="AM5" i="483"/>
  <c r="AI5" i="483" s="1"/>
  <c r="AM14" i="483"/>
  <c r="AI14" i="483" s="1"/>
  <c r="AK16" i="483"/>
  <c r="AM17" i="483"/>
  <c r="AI17" i="483" s="1"/>
  <c r="AK18" i="483"/>
  <c r="AM42" i="483"/>
  <c r="AI42" i="483" s="1"/>
  <c r="AM9" i="484"/>
  <c r="AI9" i="484" s="1"/>
  <c r="AM5" i="485"/>
  <c r="AI5" i="485" s="1"/>
  <c r="AM12" i="485"/>
  <c r="AI12" i="485" s="1"/>
  <c r="AK17" i="485"/>
  <c r="AM44" i="485"/>
  <c r="AI44" i="485" s="1"/>
  <c r="AM18" i="486"/>
  <c r="AM19" i="486"/>
  <c r="AM45" i="486"/>
  <c r="AK4" i="487"/>
  <c r="AK5" i="487"/>
  <c r="AM6" i="487"/>
  <c r="AK10" i="487"/>
  <c r="AM20" i="488"/>
  <c r="AI20" i="488" s="1"/>
  <c r="AK18" i="489"/>
  <c r="AK32" i="489"/>
  <c r="AK33" i="489"/>
  <c r="AK9" i="490"/>
  <c r="AM26" i="490"/>
  <c r="AI26" i="490" s="1"/>
  <c r="AK19" i="491"/>
  <c r="AM9" i="492"/>
  <c r="AI9" i="492" s="1"/>
  <c r="AM13" i="492"/>
  <c r="AI13" i="492" s="1"/>
  <c r="AK15" i="492"/>
  <c r="AM26" i="492"/>
  <c r="AI26" i="492" s="1"/>
  <c r="AK9" i="493"/>
  <c r="AM22" i="493"/>
  <c r="AM36" i="493"/>
  <c r="AI36" i="493" s="1"/>
  <c r="AM37" i="493"/>
  <c r="AI37" i="493" s="1"/>
  <c r="AM9" i="475"/>
  <c r="AK13" i="475"/>
  <c r="AM26" i="475"/>
  <c r="AI26" i="475" s="1"/>
  <c r="AM28" i="475"/>
  <c r="AN28" i="475" s="1"/>
  <c r="M28" i="475" s="1"/>
  <c r="AM38" i="475"/>
  <c r="AI38" i="475" s="1"/>
  <c r="AM12" i="477"/>
  <c r="AM15" i="477"/>
  <c r="AI15" i="477" s="1"/>
  <c r="AM17" i="477"/>
  <c r="AI17" i="477" s="1"/>
  <c r="AM33" i="477"/>
  <c r="AI33" i="477" s="1"/>
  <c r="AM28" i="478"/>
  <c r="AI28" i="478" s="1"/>
  <c r="AM35" i="480"/>
  <c r="AI35" i="480" s="1"/>
  <c r="AM14" i="481"/>
  <c r="AI14" i="481" s="1"/>
  <c r="AM18" i="481"/>
  <c r="AM25" i="481"/>
  <c r="AM41" i="481"/>
  <c r="AI41" i="481" s="1"/>
  <c r="AM19" i="482"/>
  <c r="AI19" i="482" s="1"/>
  <c r="AK23" i="482"/>
  <c r="AK25" i="482"/>
  <c r="AM32" i="482"/>
  <c r="AM33" i="482"/>
  <c r="AI33" i="482" s="1"/>
  <c r="AM38" i="482"/>
  <c r="AK39" i="482"/>
  <c r="AK44" i="482"/>
  <c r="AM10" i="483"/>
  <c r="AI10" i="483" s="1"/>
  <c r="AM22" i="484"/>
  <c r="AI22" i="484" s="1"/>
  <c r="AK23" i="484"/>
  <c r="AM36" i="485"/>
  <c r="AI36" i="485" s="1"/>
  <c r="AM45" i="485"/>
  <c r="AI45" i="485" s="1"/>
  <c r="AM5" i="486"/>
  <c r="AM12" i="486"/>
  <c r="AM14" i="486"/>
  <c r="AI14" i="486" s="1"/>
  <c r="AM15" i="486"/>
  <c r="AM17" i="486"/>
  <c r="AI17" i="486" s="1"/>
  <c r="AM39" i="486"/>
  <c r="AI39" i="486" s="1"/>
  <c r="AM44" i="486"/>
  <c r="AI44" i="486" s="1"/>
  <c r="AM11" i="487"/>
  <c r="AI11" i="487" s="1"/>
  <c r="AM29" i="487"/>
  <c r="AM21" i="488"/>
  <c r="AM32" i="488"/>
  <c r="AI32" i="488" s="1"/>
  <c r="AM44" i="488"/>
  <c r="AI44" i="488" s="1"/>
  <c r="AM6" i="489"/>
  <c r="AI6" i="489" s="1"/>
  <c r="AM15" i="489"/>
  <c r="AI15" i="489" s="1"/>
  <c r="AK16" i="489"/>
  <c r="AK17" i="489"/>
  <c r="AK19" i="489"/>
  <c r="AM36" i="489"/>
  <c r="AI36" i="489" s="1"/>
  <c r="AK7" i="490"/>
  <c r="AM24" i="490"/>
  <c r="AI24" i="490" s="1"/>
  <c r="AM25" i="490"/>
  <c r="AK12" i="491"/>
  <c r="AK15" i="491"/>
  <c r="AM17" i="491"/>
  <c r="AI17" i="491" s="1"/>
  <c r="AM30" i="491"/>
  <c r="AM31" i="491"/>
  <c r="AK36" i="491"/>
  <c r="AM42" i="491"/>
  <c r="AI42" i="491" s="1"/>
  <c r="AM43" i="491"/>
  <c r="AI43" i="491" s="1"/>
  <c r="AM34" i="492"/>
  <c r="AI34" i="492" s="1"/>
  <c r="AK35" i="492"/>
  <c r="AK28" i="493"/>
  <c r="AK7" i="475"/>
  <c r="AM24" i="475"/>
  <c r="AI24" i="475" s="1"/>
  <c r="AK26" i="475"/>
  <c r="AM29" i="475"/>
  <c r="AM36" i="475"/>
  <c r="AM42" i="475"/>
  <c r="AI42" i="475" s="1"/>
  <c r="AK43" i="475"/>
  <c r="AM7" i="476"/>
  <c r="AK20" i="476"/>
  <c r="AK23" i="476"/>
  <c r="AM32" i="476"/>
  <c r="AM44" i="476"/>
  <c r="AI44" i="476" s="1"/>
  <c r="AM6" i="477"/>
  <c r="AI6" i="477" s="1"/>
  <c r="AM10" i="477"/>
  <c r="AI10" i="477" s="1"/>
  <c r="AM37" i="477"/>
  <c r="AI37" i="477" s="1"/>
  <c r="AM40" i="477"/>
  <c r="AI40" i="477" s="1"/>
  <c r="AK34" i="478"/>
  <c r="AM5" i="479"/>
  <c r="AI5" i="479" s="1"/>
  <c r="AM14" i="479"/>
  <c r="AM31" i="479"/>
  <c r="AI31" i="479" s="1"/>
  <c r="AM36" i="479"/>
  <c r="AI36" i="479" s="1"/>
  <c r="AM43" i="479"/>
  <c r="AI43" i="479" s="1"/>
  <c r="AK27" i="480"/>
  <c r="AM44" i="480"/>
  <c r="AM10" i="481"/>
  <c r="AI10" i="481" s="1"/>
  <c r="AK12" i="481"/>
  <c r="AK17" i="481"/>
  <c r="AM19" i="481"/>
  <c r="AM21" i="481"/>
  <c r="AI21" i="481" s="1"/>
  <c r="AK23" i="481"/>
  <c r="AK8" i="483"/>
  <c r="AM42" i="484"/>
  <c r="AM24" i="485"/>
  <c r="AI24" i="485" s="1"/>
  <c r="AM25" i="485"/>
  <c r="AM28" i="485"/>
  <c r="AI28" i="485" s="1"/>
  <c r="AM7" i="486"/>
  <c r="AI7" i="486" s="1"/>
  <c r="AK10" i="486"/>
  <c r="AK11" i="486"/>
  <c r="AK13" i="486"/>
  <c r="AM26" i="486"/>
  <c r="AM7" i="487"/>
  <c r="AI7" i="487" s="1"/>
  <c r="AK22" i="487"/>
  <c r="AM23" i="487"/>
  <c r="AI23" i="487" s="1"/>
  <c r="AK35" i="487"/>
  <c r="AM39" i="487"/>
  <c r="AI39" i="487" s="1"/>
  <c r="AM14" i="488"/>
  <c r="AI14" i="488" s="1"/>
  <c r="AM36" i="488"/>
  <c r="AI36" i="488" s="1"/>
  <c r="AK6" i="489"/>
  <c r="AM8" i="489"/>
  <c r="AI8" i="489" s="1"/>
  <c r="AK10" i="489"/>
  <c r="AK12" i="489"/>
  <c r="AK15" i="489"/>
  <c r="AM16" i="490"/>
  <c r="AM18" i="490"/>
  <c r="AK45" i="490"/>
  <c r="AK28" i="491"/>
  <c r="AM35" i="491"/>
  <c r="AN35" i="491" s="1"/>
  <c r="M35" i="491" s="1"/>
  <c r="AM22" i="492"/>
  <c r="AK25" i="492"/>
  <c r="AM16" i="493"/>
  <c r="AI16" i="493" s="1"/>
  <c r="AM18" i="493"/>
  <c r="AI18" i="493" s="1"/>
  <c r="AK27" i="493"/>
  <c r="AM34" i="493"/>
  <c r="AM41" i="493"/>
  <c r="AM22" i="475"/>
  <c r="AI22" i="475" s="1"/>
  <c r="AM23" i="475"/>
  <c r="AI23" i="475" s="1"/>
  <c r="AK37" i="475"/>
  <c r="AK38" i="476"/>
  <c r="AK39" i="476"/>
  <c r="AK45" i="476"/>
  <c r="AM8" i="477"/>
  <c r="AI8" i="477" s="1"/>
  <c r="AM24" i="477"/>
  <c r="AI24" i="477" s="1"/>
  <c r="AM26" i="477"/>
  <c r="AI26" i="477" s="1"/>
  <c r="AM28" i="477"/>
  <c r="AI28" i="477" s="1"/>
  <c r="AK30" i="477"/>
  <c r="AM27" i="478"/>
  <c r="AI27" i="478" s="1"/>
  <c r="AK10" i="479"/>
  <c r="AM15" i="479"/>
  <c r="AI15" i="479" s="1"/>
  <c r="AK17" i="479"/>
  <c r="AM28" i="479"/>
  <c r="AK30" i="479"/>
  <c r="AK42" i="479"/>
  <c r="AM20" i="480"/>
  <c r="AI20" i="480" s="1"/>
  <c r="AM32" i="480"/>
  <c r="AI32" i="480" s="1"/>
  <c r="AK39" i="480"/>
  <c r="AN39" i="480" s="1"/>
  <c r="M39" i="480" s="1"/>
  <c r="AK44" i="480"/>
  <c r="AM7" i="481"/>
  <c r="AI7" i="481" s="1"/>
  <c r="AK8" i="481"/>
  <c r="AK21" i="481"/>
  <c r="AM45" i="481"/>
  <c r="AI45" i="481" s="1"/>
  <c r="AK4" i="482"/>
  <c r="AM5" i="482"/>
  <c r="AM6" i="482"/>
  <c r="AM10" i="482"/>
  <c r="AI10" i="482" s="1"/>
  <c r="AK11" i="482"/>
  <c r="AM36" i="482"/>
  <c r="AI36" i="482" s="1"/>
  <c r="AM43" i="482"/>
  <c r="AI43" i="482" s="1"/>
  <c r="AK11" i="483"/>
  <c r="AM25" i="483"/>
  <c r="AK26" i="483"/>
  <c r="AM27" i="483"/>
  <c r="AM35" i="483"/>
  <c r="AI35" i="483" s="1"/>
  <c r="AK40" i="483"/>
  <c r="AM44" i="483"/>
  <c r="AI44" i="483" s="1"/>
  <c r="AM14" i="484"/>
  <c r="AI14" i="484" s="1"/>
  <c r="AK16" i="484"/>
  <c r="AM30" i="484"/>
  <c r="AI30" i="484" s="1"/>
  <c r="AM31" i="484"/>
  <c r="AI31" i="484" s="1"/>
  <c r="AK27" i="486"/>
  <c r="AM29" i="486"/>
  <c r="AI29" i="486" s="1"/>
  <c r="AM14" i="487"/>
  <c r="AI14" i="487" s="1"/>
  <c r="AK21" i="487"/>
  <c r="AM5" i="488"/>
  <c r="AI5" i="488" s="1"/>
  <c r="AM30" i="488"/>
  <c r="AI30" i="488" s="1"/>
  <c r="AM31" i="488"/>
  <c r="AI31" i="488" s="1"/>
  <c r="AM42" i="488"/>
  <c r="AM24" i="489"/>
  <c r="AM7" i="491"/>
  <c r="AK9" i="491"/>
  <c r="AM24" i="491"/>
  <c r="AI24" i="491" s="1"/>
  <c r="AM26" i="491"/>
  <c r="AI26" i="491" s="1"/>
  <c r="AM29" i="491"/>
  <c r="AI29" i="491" s="1"/>
  <c r="AM40" i="491"/>
  <c r="AI40" i="491" s="1"/>
  <c r="AM18" i="492"/>
  <c r="AI18" i="492" s="1"/>
  <c r="AM21" i="492"/>
  <c r="AM44" i="492"/>
  <c r="AI44" i="492" s="1"/>
  <c r="AM45" i="492"/>
  <c r="AN45" i="492" s="1"/>
  <c r="M45" i="492" s="1"/>
  <c r="AK35" i="493"/>
  <c r="AM18" i="475"/>
  <c r="AM35" i="475"/>
  <c r="AI35" i="475" s="1"/>
  <c r="AK40" i="475"/>
  <c r="AM41" i="475"/>
  <c r="AK17" i="476"/>
  <c r="AM7" i="477"/>
  <c r="AI7" i="477" s="1"/>
  <c r="AM27" i="477"/>
  <c r="AI27" i="477" s="1"/>
  <c r="AM34" i="477"/>
  <c r="AI34" i="477" s="1"/>
  <c r="AM19" i="478"/>
  <c r="AI19" i="478" s="1"/>
  <c r="AM21" i="478"/>
  <c r="AM34" i="479"/>
  <c r="AI34" i="479" s="1"/>
  <c r="AK35" i="479"/>
  <c r="AM38" i="481"/>
  <c r="AI38" i="481" s="1"/>
  <c r="AM9" i="482"/>
  <c r="AI9" i="482" s="1"/>
  <c r="AM28" i="482"/>
  <c r="AI28" i="482" s="1"/>
  <c r="AM30" i="482"/>
  <c r="AI30" i="482" s="1"/>
  <c r="AK12" i="484"/>
  <c r="AM40" i="484"/>
  <c r="AI40" i="484" s="1"/>
  <c r="AM41" i="485"/>
  <c r="AI41" i="485" s="1"/>
  <c r="AM22" i="486"/>
  <c r="AM40" i="486"/>
  <c r="AI40" i="486" s="1"/>
  <c r="AM19" i="487"/>
  <c r="AI19" i="487" s="1"/>
  <c r="AM9" i="488"/>
  <c r="AM11" i="488"/>
  <c r="AI11" i="488" s="1"/>
  <c r="AK5" i="490"/>
  <c r="AM20" i="491"/>
  <c r="AI20" i="491" s="1"/>
  <c r="AK23" i="491"/>
  <c r="AM6" i="492"/>
  <c r="AK6" i="493"/>
  <c r="AK13" i="493"/>
  <c r="AK39" i="493"/>
  <c r="AM4" i="475"/>
  <c r="AK5" i="475"/>
  <c r="AM6" i="475"/>
  <c r="AM13" i="475"/>
  <c r="AK18" i="475"/>
  <c r="AM19" i="475"/>
  <c r="AI19" i="475" s="1"/>
  <c r="AK20" i="475"/>
  <c r="AM21" i="475"/>
  <c r="AI21" i="475" s="1"/>
  <c r="AK22" i="475"/>
  <c r="AM34" i="475"/>
  <c r="AN34" i="475" s="1"/>
  <c r="M34" i="475" s="1"/>
  <c r="AK38" i="475"/>
  <c r="AM40" i="475"/>
  <c r="AI40" i="475" s="1"/>
  <c r="AK41" i="475"/>
  <c r="AK7" i="476"/>
  <c r="AM40" i="476"/>
  <c r="AI40" i="476" s="1"/>
  <c r="AK7" i="477"/>
  <c r="AM9" i="477"/>
  <c r="AK10" i="477"/>
  <c r="AK12" i="477"/>
  <c r="AK15" i="477"/>
  <c r="AK17" i="477"/>
  <c r="AM41" i="477"/>
  <c r="AI41" i="477" s="1"/>
  <c r="AM36" i="478"/>
  <c r="AI36" i="478" s="1"/>
  <c r="AK17" i="475"/>
  <c r="AK36" i="475"/>
  <c r="AM30" i="478"/>
  <c r="AI30" i="478" s="1"/>
  <c r="AM31" i="478"/>
  <c r="AI31" i="478" s="1"/>
  <c r="AM7" i="475"/>
  <c r="AI7" i="475" s="1"/>
  <c r="AK24" i="475"/>
  <c r="AM25" i="475"/>
  <c r="AM27" i="475"/>
  <c r="AI27" i="475" s="1"/>
  <c r="AK32" i="475"/>
  <c r="AM5" i="476"/>
  <c r="AI5" i="476" s="1"/>
  <c r="AM33" i="476"/>
  <c r="AM38" i="476"/>
  <c r="AI38" i="476" s="1"/>
  <c r="AM39" i="476"/>
  <c r="AI39" i="476" s="1"/>
  <c r="AM38" i="477"/>
  <c r="AI38" i="477" s="1"/>
  <c r="AK39" i="477"/>
  <c r="AK9" i="475"/>
  <c r="AM11" i="475"/>
  <c r="AI11" i="475" s="1"/>
  <c r="AK27" i="475"/>
  <c r="AK30" i="475"/>
  <c r="AK44" i="475"/>
  <c r="AM6" i="476"/>
  <c r="AM10" i="476"/>
  <c r="AI10" i="476" s="1"/>
  <c r="AK14" i="476"/>
  <c r="AM18" i="476"/>
  <c r="AM26" i="476"/>
  <c r="AI26" i="476" s="1"/>
  <c r="AM28" i="476"/>
  <c r="AI28" i="476" s="1"/>
  <c r="AK44" i="476"/>
  <c r="AM4" i="477"/>
  <c r="AI4" i="477" s="1"/>
  <c r="AK5" i="477"/>
  <c r="AK24" i="477"/>
  <c r="AM25" i="477"/>
  <c r="AI25" i="477" s="1"/>
  <c r="AK26" i="477"/>
  <c r="AM30" i="477"/>
  <c r="AI30" i="477" s="1"/>
  <c r="AM31" i="477"/>
  <c r="AI31" i="477" s="1"/>
  <c r="AK5" i="478"/>
  <c r="AM16" i="478"/>
  <c r="AM24" i="478"/>
  <c r="AI24" i="478" s="1"/>
  <c r="AM25" i="478"/>
  <c r="AM26" i="478"/>
  <c r="AI26" i="478" s="1"/>
  <c r="AK26" i="478"/>
  <c r="AM29" i="478"/>
  <c r="AI29" i="478" s="1"/>
  <c r="AM9" i="476"/>
  <c r="AI9" i="476" s="1"/>
  <c r="AM25" i="476"/>
  <c r="AM30" i="476"/>
  <c r="AI30" i="476" s="1"/>
  <c r="AK23" i="477"/>
  <c r="AM23" i="477"/>
  <c r="AM18" i="478"/>
  <c r="AK18" i="478"/>
  <c r="AM5" i="475"/>
  <c r="AI5" i="475" s="1"/>
  <c r="AK11" i="475"/>
  <c r="AK14" i="475"/>
  <c r="AM15" i="475"/>
  <c r="AI15" i="475" s="1"/>
  <c r="AK16" i="475"/>
  <c r="AM20" i="475"/>
  <c r="AI20" i="475" s="1"/>
  <c r="AK42" i="475"/>
  <c r="AM43" i="475"/>
  <c r="AK8" i="476"/>
  <c r="AM13" i="476"/>
  <c r="AI13" i="476" s="1"/>
  <c r="AM15" i="476"/>
  <c r="AM16" i="476"/>
  <c r="AI16" i="476" s="1"/>
  <c r="AM17" i="476"/>
  <c r="AI17" i="476" s="1"/>
  <c r="AK18" i="476"/>
  <c r="AM19" i="476"/>
  <c r="AI19" i="476" s="1"/>
  <c r="AM20" i="476"/>
  <c r="AM22" i="476"/>
  <c r="AI22" i="476" s="1"/>
  <c r="AK24" i="476"/>
  <c r="AM34" i="476"/>
  <c r="AK42" i="476"/>
  <c r="AM14" i="477"/>
  <c r="AN14" i="477" s="1"/>
  <c r="M14" i="477" s="1"/>
  <c r="AK18" i="477"/>
  <c r="AM19" i="477"/>
  <c r="AI19" i="477" s="1"/>
  <c r="AM20" i="477"/>
  <c r="AM21" i="477"/>
  <c r="AI21" i="477" s="1"/>
  <c r="AK35" i="477"/>
  <c r="AM35" i="477"/>
  <c r="AI35" i="477" s="1"/>
  <c r="AK37" i="477"/>
  <c r="AM44" i="477"/>
  <c r="AI44" i="477" s="1"/>
  <c r="AK45" i="477"/>
  <c r="AK44" i="478"/>
  <c r="AM44" i="478"/>
  <c r="AM45" i="478"/>
  <c r="AK43" i="476"/>
  <c r="AM29" i="477"/>
  <c r="AI29" i="477" s="1"/>
  <c r="AK34" i="477"/>
  <c r="AM15" i="478"/>
  <c r="AI15" i="478" s="1"/>
  <c r="AK17" i="478"/>
  <c r="AK45" i="478"/>
  <c r="AK6" i="479"/>
  <c r="AM6" i="479"/>
  <c r="AI6" i="479" s="1"/>
  <c r="AK13" i="476"/>
  <c r="AK22" i="476"/>
  <c r="AM23" i="476"/>
  <c r="AI23" i="476" s="1"/>
  <c r="AM29" i="476"/>
  <c r="AI29" i="476" s="1"/>
  <c r="AM31" i="476"/>
  <c r="AI31" i="476" s="1"/>
  <c r="AM36" i="476"/>
  <c r="AI36" i="476" s="1"/>
  <c r="AM37" i="476"/>
  <c r="AI37" i="476" s="1"/>
  <c r="AK9" i="477"/>
  <c r="AK11" i="477"/>
  <c r="AM13" i="477"/>
  <c r="AI13" i="477" s="1"/>
  <c r="AK27" i="477"/>
  <c r="AK28" i="477"/>
  <c r="AM36" i="477"/>
  <c r="AI36" i="477" s="1"/>
  <c r="AM32" i="478"/>
  <c r="AI32" i="478" s="1"/>
  <c r="AM33" i="478"/>
  <c r="AI33" i="478" s="1"/>
  <c r="AK39" i="478"/>
  <c r="AK7" i="479"/>
  <c r="AK9" i="479"/>
  <c r="AK11" i="479"/>
  <c r="AM13" i="479"/>
  <c r="AI13" i="479" s="1"/>
  <c r="AK15" i="479"/>
  <c r="AK34" i="479"/>
  <c r="AM42" i="479"/>
  <c r="AI42" i="479" s="1"/>
  <c r="AK45" i="479"/>
  <c r="AM26" i="480"/>
  <c r="AN26" i="480" s="1"/>
  <c r="M26" i="480" s="1"/>
  <c r="AM30" i="480"/>
  <c r="AI30" i="480" s="1"/>
  <c r="AM31" i="480"/>
  <c r="AI31" i="480" s="1"/>
  <c r="AM36" i="480"/>
  <c r="AI36" i="480" s="1"/>
  <c r="AK11" i="481"/>
  <c r="AM13" i="481"/>
  <c r="AI13" i="481" s="1"/>
  <c r="AK18" i="481"/>
  <c r="AK20" i="481"/>
  <c r="AM30" i="481"/>
  <c r="AI30" i="481" s="1"/>
  <c r="AM42" i="481"/>
  <c r="AI42" i="481" s="1"/>
  <c r="AM8" i="482"/>
  <c r="AK16" i="482"/>
  <c r="AM17" i="482"/>
  <c r="AM18" i="482"/>
  <c r="AI18" i="482" s="1"/>
  <c r="AK22" i="482"/>
  <c r="AM23" i="482"/>
  <c r="AM31" i="482"/>
  <c r="AI31" i="482" s="1"/>
  <c r="AK38" i="482"/>
  <c r="AM41" i="482"/>
  <c r="AI41" i="482" s="1"/>
  <c r="AK7" i="483"/>
  <c r="AK9" i="483"/>
  <c r="AM12" i="483"/>
  <c r="AI12" i="483" s="1"/>
  <c r="AM19" i="483"/>
  <c r="AI19" i="483" s="1"/>
  <c r="AM21" i="483"/>
  <c r="AI21" i="483" s="1"/>
  <c r="AK23" i="483"/>
  <c r="AN23" i="483" s="1"/>
  <c r="M23" i="483" s="1"/>
  <c r="AM29" i="483"/>
  <c r="AI29" i="483" s="1"/>
  <c r="AK34" i="483"/>
  <c r="AK35" i="483"/>
  <c r="AM40" i="483"/>
  <c r="AM41" i="483"/>
  <c r="AI41" i="483" s="1"/>
  <c r="AM7" i="484"/>
  <c r="AM26" i="484"/>
  <c r="AI26" i="484" s="1"/>
  <c r="AM28" i="484"/>
  <c r="AI28" i="484" s="1"/>
  <c r="AM14" i="485"/>
  <c r="AI14" i="485" s="1"/>
  <c r="AK16" i="485"/>
  <c r="AM20" i="485"/>
  <c r="AI20" i="485" s="1"/>
  <c r="AM21" i="485"/>
  <c r="AI21" i="485" s="1"/>
  <c r="AM32" i="479"/>
  <c r="AI32" i="479" s="1"/>
  <c r="AM41" i="479"/>
  <c r="AI41" i="479" s="1"/>
  <c r="AK6" i="480"/>
  <c r="AK8" i="480"/>
  <c r="AM9" i="480"/>
  <c r="AK10" i="480"/>
  <c r="AM12" i="480"/>
  <c r="AI12" i="480" s="1"/>
  <c r="AM15" i="480"/>
  <c r="AM16" i="480"/>
  <c r="AI16" i="480" s="1"/>
  <c r="AM17" i="480"/>
  <c r="AI17" i="480" s="1"/>
  <c r="AM18" i="480"/>
  <c r="AI18" i="480" s="1"/>
  <c r="AM19" i="480"/>
  <c r="AI19" i="480" s="1"/>
  <c r="AK20" i="480"/>
  <c r="AM22" i="480"/>
  <c r="AI22" i="480" s="1"/>
  <c r="AM23" i="480"/>
  <c r="AI23" i="480" s="1"/>
  <c r="AK25" i="480"/>
  <c r="AM34" i="480"/>
  <c r="AI34" i="480" s="1"/>
  <c r="AK37" i="480"/>
  <c r="AK19" i="481"/>
  <c r="AK25" i="481"/>
  <c r="AK28" i="481"/>
  <c r="AK31" i="481"/>
  <c r="AK36" i="481"/>
  <c r="AM39" i="481"/>
  <c r="AI39" i="481" s="1"/>
  <c r="AK7" i="482"/>
  <c r="AK10" i="482"/>
  <c r="AM13" i="482"/>
  <c r="AI13" i="482" s="1"/>
  <c r="AK15" i="482"/>
  <c r="AN15" i="482" s="1"/>
  <c r="M15" i="482" s="1"/>
  <c r="AM21" i="482"/>
  <c r="AI21" i="482" s="1"/>
  <c r="AK26" i="482"/>
  <c r="AM29" i="482"/>
  <c r="AI29" i="482" s="1"/>
  <c r="AM34" i="482"/>
  <c r="AM37" i="482"/>
  <c r="AI37" i="482" s="1"/>
  <c r="AM11" i="483"/>
  <c r="AI11" i="483" s="1"/>
  <c r="AM13" i="483"/>
  <c r="AI13" i="483" s="1"/>
  <c r="AK11" i="484"/>
  <c r="AM15" i="484"/>
  <c r="AI15" i="484" s="1"/>
  <c r="AM16" i="484"/>
  <c r="AN16" i="484" s="1"/>
  <c r="M16" i="484" s="1"/>
  <c r="Q17" i="484" s="1"/>
  <c r="S17" i="484" s="1"/>
  <c r="AM17" i="484"/>
  <c r="AI17" i="484" s="1"/>
  <c r="AM18" i="484"/>
  <c r="AI18" i="484" s="1"/>
  <c r="AM19" i="484"/>
  <c r="AI19" i="484" s="1"/>
  <c r="AM20" i="484"/>
  <c r="AI20" i="484" s="1"/>
  <c r="AM21" i="484"/>
  <c r="AI21" i="484" s="1"/>
  <c r="AK22" i="484"/>
  <c r="AK24" i="484"/>
  <c r="AM27" i="484"/>
  <c r="AI27" i="484" s="1"/>
  <c r="AM29" i="484"/>
  <c r="AI29" i="484" s="1"/>
  <c r="AK29" i="484"/>
  <c r="AM43" i="484"/>
  <c r="AM8" i="485"/>
  <c r="AI8" i="485" s="1"/>
  <c r="AM10" i="485"/>
  <c r="AI10" i="485" s="1"/>
  <c r="AM15" i="485"/>
  <c r="AI15" i="485" s="1"/>
  <c r="AM39" i="485"/>
  <c r="AM37" i="478"/>
  <c r="AI37" i="478" s="1"/>
  <c r="AM42" i="478"/>
  <c r="AM4" i="479"/>
  <c r="AI4" i="479" s="1"/>
  <c r="AK5" i="479"/>
  <c r="AK32" i="479"/>
  <c r="AM33" i="479"/>
  <c r="AI33" i="479" s="1"/>
  <c r="AM40" i="479"/>
  <c r="AK9" i="480"/>
  <c r="AK15" i="480"/>
  <c r="AM21" i="480"/>
  <c r="AI21" i="480" s="1"/>
  <c r="AK23" i="480"/>
  <c r="AM29" i="480"/>
  <c r="AI29" i="480" s="1"/>
  <c r="AK34" i="480"/>
  <c r="AK35" i="480"/>
  <c r="AM45" i="480"/>
  <c r="AM4" i="481"/>
  <c r="AI4" i="481" s="1"/>
  <c r="AK5" i="481"/>
  <c r="AM6" i="481"/>
  <c r="AK27" i="481"/>
  <c r="AM29" i="481"/>
  <c r="AI29" i="481" s="1"/>
  <c r="AM34" i="481"/>
  <c r="AI34" i="481" s="1"/>
  <c r="AM35" i="481"/>
  <c r="AN35" i="481" s="1"/>
  <c r="M35" i="481" s="1"/>
  <c r="AK13" i="482"/>
  <c r="AK29" i="482"/>
  <c r="AK37" i="482"/>
  <c r="AM45" i="482"/>
  <c r="AI45" i="482" s="1"/>
  <c r="AM4" i="483"/>
  <c r="AI4" i="483" s="1"/>
  <c r="AK5" i="483"/>
  <c r="AM32" i="483"/>
  <c r="AI32" i="483" s="1"/>
  <c r="AM33" i="483"/>
  <c r="AI33" i="483" s="1"/>
  <c r="AM38" i="483"/>
  <c r="AI38" i="483" s="1"/>
  <c r="AK39" i="483"/>
  <c r="AM13" i="484"/>
  <c r="AK15" i="484"/>
  <c r="AM25" i="484"/>
  <c r="AI25" i="484" s="1"/>
  <c r="AK27" i="484"/>
  <c r="AM34" i="484"/>
  <c r="AI34" i="484" s="1"/>
  <c r="AK43" i="484"/>
  <c r="AM6" i="485"/>
  <c r="AK8" i="485"/>
  <c r="AM9" i="485"/>
  <c r="AI9" i="485" s="1"/>
  <c r="AK10" i="485"/>
  <c r="AM11" i="485"/>
  <c r="AI11" i="485" s="1"/>
  <c r="AK45" i="475"/>
  <c r="AK34" i="476"/>
  <c r="AM35" i="476"/>
  <c r="AI35" i="476" s="1"/>
  <c r="AK41" i="476"/>
  <c r="AK6" i="477"/>
  <c r="AK8" i="477"/>
  <c r="AK16" i="477"/>
  <c r="AM32" i="477"/>
  <c r="AK40" i="477"/>
  <c r="AM42" i="477"/>
  <c r="AI42" i="477" s="1"/>
  <c r="AM43" i="477"/>
  <c r="AI43" i="477" s="1"/>
  <c r="AM6" i="478"/>
  <c r="AI6" i="478" s="1"/>
  <c r="AK8" i="478"/>
  <c r="AM9" i="478"/>
  <c r="AM10" i="478"/>
  <c r="AI10" i="478" s="1"/>
  <c r="AM12" i="478"/>
  <c r="AI12" i="478" s="1"/>
  <c r="AK14" i="478"/>
  <c r="AM22" i="478"/>
  <c r="AI22" i="478" s="1"/>
  <c r="AM23" i="478"/>
  <c r="AI23" i="478" s="1"/>
  <c r="AK27" i="478"/>
  <c r="AM34" i="478"/>
  <c r="AK37" i="478"/>
  <c r="AM30" i="479"/>
  <c r="AI30" i="479" s="1"/>
  <c r="AM38" i="479"/>
  <c r="AI38" i="479" s="1"/>
  <c r="AK39" i="479"/>
  <c r="AM7" i="480"/>
  <c r="AI7" i="480" s="1"/>
  <c r="AM13" i="480"/>
  <c r="AI13" i="480" s="1"/>
  <c r="AM42" i="480"/>
  <c r="AM43" i="480"/>
  <c r="AK45" i="480"/>
  <c r="AK6" i="481"/>
  <c r="AM8" i="481"/>
  <c r="AI8" i="481" s="1"/>
  <c r="AM4" i="482"/>
  <c r="AK5" i="482"/>
  <c r="AM11" i="482"/>
  <c r="AI11" i="482" s="1"/>
  <c r="AM27" i="482"/>
  <c r="AK35" i="482"/>
  <c r="AM42" i="482"/>
  <c r="AN42" i="482" s="1"/>
  <c r="M42" i="482" s="1"/>
  <c r="AM44" i="482"/>
  <c r="AI44" i="482" s="1"/>
  <c r="AK45" i="482"/>
  <c r="AM26" i="483"/>
  <c r="AI26" i="483" s="1"/>
  <c r="AM36" i="483"/>
  <c r="AI36" i="483" s="1"/>
  <c r="AM37" i="483"/>
  <c r="AI37" i="483" s="1"/>
  <c r="AK44" i="483"/>
  <c r="AM4" i="484"/>
  <c r="AI4" i="484" s="1"/>
  <c r="AK13" i="484"/>
  <c r="AM23" i="484"/>
  <c r="AN23" i="484" s="1"/>
  <c r="M23" i="484" s="1"/>
  <c r="AM32" i="484"/>
  <c r="AM41" i="484"/>
  <c r="AI41" i="484" s="1"/>
  <c r="AK9" i="485"/>
  <c r="AK11" i="485"/>
  <c r="AM18" i="483"/>
  <c r="AM7" i="478"/>
  <c r="AI7" i="478" s="1"/>
  <c r="AM13" i="478"/>
  <c r="AI13" i="478" s="1"/>
  <c r="AK21" i="478"/>
  <c r="AK35" i="478"/>
  <c r="AM40" i="478"/>
  <c r="AI40" i="478" s="1"/>
  <c r="AM41" i="478"/>
  <c r="AI41" i="478" s="1"/>
  <c r="AM8" i="479"/>
  <c r="AI8" i="479" s="1"/>
  <c r="AM10" i="479"/>
  <c r="AI10" i="479" s="1"/>
  <c r="AM12" i="479"/>
  <c r="AI12" i="479" s="1"/>
  <c r="AM17" i="479"/>
  <c r="AI17" i="479" s="1"/>
  <c r="AM18" i="479"/>
  <c r="AI18" i="479" s="1"/>
  <c r="AM19" i="479"/>
  <c r="AI19" i="479" s="1"/>
  <c r="AM20" i="479"/>
  <c r="AI20" i="479" s="1"/>
  <c r="AM21" i="479"/>
  <c r="AI21" i="479" s="1"/>
  <c r="AM22" i="479"/>
  <c r="AI22" i="479" s="1"/>
  <c r="AM23" i="479"/>
  <c r="AI23" i="479" s="1"/>
  <c r="AM24" i="479"/>
  <c r="AM25" i="479"/>
  <c r="AK26" i="479"/>
  <c r="AK28" i="479"/>
  <c r="AM37" i="479"/>
  <c r="AK32" i="480"/>
  <c r="AM33" i="480"/>
  <c r="AI33" i="480" s="1"/>
  <c r="AK40" i="480"/>
  <c r="AM41" i="480"/>
  <c r="AI41" i="480" s="1"/>
  <c r="AK7" i="481"/>
  <c r="AM9" i="481"/>
  <c r="AK10" i="481"/>
  <c r="AM12" i="481"/>
  <c r="AM15" i="481"/>
  <c r="AN15" i="481" s="1"/>
  <c r="M15" i="481" s="1"/>
  <c r="AK32" i="481"/>
  <c r="AM40" i="481"/>
  <c r="AM43" i="481"/>
  <c r="AM44" i="481"/>
  <c r="AI44" i="481" s="1"/>
  <c r="AK32" i="482"/>
  <c r="AK33" i="482"/>
  <c r="AK40" i="482"/>
  <c r="AK43" i="482"/>
  <c r="AM6" i="483"/>
  <c r="AI6" i="483" s="1"/>
  <c r="AM8" i="483"/>
  <c r="AM9" i="483"/>
  <c r="AM16" i="483"/>
  <c r="AI16" i="483" s="1"/>
  <c r="AM24" i="483"/>
  <c r="AI24" i="483" s="1"/>
  <c r="AM34" i="483"/>
  <c r="AM43" i="483"/>
  <c r="AN43" i="483" s="1"/>
  <c r="M43" i="483" s="1"/>
  <c r="AM5" i="484"/>
  <c r="AI5" i="484" s="1"/>
  <c r="AM6" i="484"/>
  <c r="AI6" i="484" s="1"/>
  <c r="AM10" i="484"/>
  <c r="AK33" i="484"/>
  <c r="AM38" i="484"/>
  <c r="AK38" i="484"/>
  <c r="AK14" i="479"/>
  <c r="AM29" i="479"/>
  <c r="AI29" i="479" s="1"/>
  <c r="AM4" i="480"/>
  <c r="AI4" i="480" s="1"/>
  <c r="AM38" i="480"/>
  <c r="AI38" i="480" s="1"/>
  <c r="AK14" i="481"/>
  <c r="AN14" i="481" s="1"/>
  <c r="M14" i="481" s="1"/>
  <c r="Q17" i="481" s="1"/>
  <c r="S17" i="481" s="1"/>
  <c r="AK16" i="481"/>
  <c r="AM24" i="481"/>
  <c r="AN24" i="481" s="1"/>
  <c r="M24" i="481" s="1"/>
  <c r="AM33" i="481"/>
  <c r="AI33" i="481" s="1"/>
  <c r="AM22" i="483"/>
  <c r="AI22" i="483" s="1"/>
  <c r="AK42" i="483"/>
  <c r="AM13" i="485"/>
  <c r="AI13" i="485" s="1"/>
  <c r="AM32" i="485"/>
  <c r="AM40" i="485"/>
  <c r="AI40" i="485" s="1"/>
  <c r="AK8" i="486"/>
  <c r="AK32" i="486"/>
  <c r="AK33" i="486"/>
  <c r="AK40" i="486"/>
  <c r="AM8" i="487"/>
  <c r="AM26" i="487"/>
  <c r="AI26" i="487" s="1"/>
  <c r="AM38" i="487"/>
  <c r="AM40" i="487"/>
  <c r="AI40" i="487" s="1"/>
  <c r="AK9" i="488"/>
  <c r="AK10" i="488"/>
  <c r="AM12" i="488"/>
  <c r="AI12" i="488" s="1"/>
  <c r="AK16" i="488"/>
  <c r="AM24" i="488"/>
  <c r="AI24" i="488" s="1"/>
  <c r="AM25" i="488"/>
  <c r="AI25" i="488" s="1"/>
  <c r="AM28" i="488"/>
  <c r="AI28" i="488" s="1"/>
  <c r="AM37" i="488"/>
  <c r="AM35" i="489"/>
  <c r="AI35" i="489" s="1"/>
  <c r="AM6" i="490"/>
  <c r="AM8" i="490"/>
  <c r="AM14" i="490"/>
  <c r="AI14" i="490" s="1"/>
  <c r="AK16" i="490"/>
  <c r="AM17" i="490"/>
  <c r="AI17" i="490" s="1"/>
  <c r="AM22" i="490"/>
  <c r="AM23" i="490"/>
  <c r="AI23" i="490" s="1"/>
  <c r="AK26" i="490"/>
  <c r="AM34" i="490"/>
  <c r="AI34" i="490" s="1"/>
  <c r="AK37" i="490"/>
  <c r="AM42" i="490"/>
  <c r="AI42" i="490" s="1"/>
  <c r="AM5" i="491"/>
  <c r="AM6" i="491"/>
  <c r="AM27" i="491"/>
  <c r="AK9" i="492"/>
  <c r="AK11" i="492"/>
  <c r="AK13" i="492"/>
  <c r="AK18" i="492"/>
  <c r="AM19" i="492"/>
  <c r="AK22" i="492"/>
  <c r="AM23" i="492"/>
  <c r="AK26" i="492"/>
  <c r="AK28" i="492"/>
  <c r="AM31" i="492"/>
  <c r="AI31" i="492" s="1"/>
  <c r="AK33" i="492"/>
  <c r="AM38" i="492"/>
  <c r="AI38" i="492" s="1"/>
  <c r="AM36" i="484"/>
  <c r="AI36" i="484" s="1"/>
  <c r="AM37" i="484"/>
  <c r="AI37" i="484" s="1"/>
  <c r="AK39" i="484"/>
  <c r="AK32" i="485"/>
  <c r="AM33" i="485"/>
  <c r="AI33" i="485" s="1"/>
  <c r="AM38" i="485"/>
  <c r="AI38" i="485" s="1"/>
  <c r="AK7" i="486"/>
  <c r="AM9" i="486"/>
  <c r="AM16" i="486"/>
  <c r="AI16" i="486" s="1"/>
  <c r="AM38" i="486"/>
  <c r="AI38" i="486" s="1"/>
  <c r="AK39" i="486"/>
  <c r="AM41" i="486"/>
  <c r="AI41" i="486" s="1"/>
  <c r="AK7" i="487"/>
  <c r="AK8" i="487"/>
  <c r="AM12" i="487"/>
  <c r="AI12" i="487" s="1"/>
  <c r="AM16" i="487"/>
  <c r="AN16" i="487" s="1"/>
  <c r="M16" i="487" s="1"/>
  <c r="AK20" i="487"/>
  <c r="AM21" i="487"/>
  <c r="AM22" i="487"/>
  <c r="AM24" i="487"/>
  <c r="AI24" i="487" s="1"/>
  <c r="AM28" i="487"/>
  <c r="AI28" i="487" s="1"/>
  <c r="AM31" i="487"/>
  <c r="AI31" i="487" s="1"/>
  <c r="AK38" i="487"/>
  <c r="AK39" i="487"/>
  <c r="AM7" i="488"/>
  <c r="AI7" i="488" s="1"/>
  <c r="AM15" i="488"/>
  <c r="AM17" i="488"/>
  <c r="AM18" i="488"/>
  <c r="AI18" i="488" s="1"/>
  <c r="AM19" i="488"/>
  <c r="AI19" i="488" s="1"/>
  <c r="AM22" i="488"/>
  <c r="AI22" i="488" s="1"/>
  <c r="AM23" i="488"/>
  <c r="AI23" i="488" s="1"/>
  <c r="AK25" i="488"/>
  <c r="AM34" i="488"/>
  <c r="AI34" i="488" s="1"/>
  <c r="AK37" i="488"/>
  <c r="AM4" i="489"/>
  <c r="AK5" i="489"/>
  <c r="AM32" i="489"/>
  <c r="AI32" i="489" s="1"/>
  <c r="AM33" i="489"/>
  <c r="AM40" i="489"/>
  <c r="AI40" i="489" s="1"/>
  <c r="AM41" i="489"/>
  <c r="AI41" i="489" s="1"/>
  <c r="AK8" i="490"/>
  <c r="AM9" i="490"/>
  <c r="AM10" i="490"/>
  <c r="AI10" i="490" s="1"/>
  <c r="AM12" i="490"/>
  <c r="AM19" i="490"/>
  <c r="AI19" i="490" s="1"/>
  <c r="AM20" i="490"/>
  <c r="AI20" i="490" s="1"/>
  <c r="AM21" i="490"/>
  <c r="AI21" i="490" s="1"/>
  <c r="AK23" i="490"/>
  <c r="AM29" i="490"/>
  <c r="AI29" i="490" s="1"/>
  <c r="AM35" i="490"/>
  <c r="AI35" i="490" s="1"/>
  <c r="AK42" i="490"/>
  <c r="AM43" i="490"/>
  <c r="AI43" i="490" s="1"/>
  <c r="AK6" i="491"/>
  <c r="AM32" i="491"/>
  <c r="AN32" i="491" s="1"/>
  <c r="M32" i="491" s="1"/>
  <c r="AK17" i="492"/>
  <c r="AK19" i="492"/>
  <c r="AM25" i="492"/>
  <c r="AM29" i="492"/>
  <c r="AN29" i="492" s="1"/>
  <c r="M29" i="492" s="1"/>
  <c r="AK31" i="492"/>
  <c r="AK38" i="492"/>
  <c r="AK39" i="492"/>
  <c r="AM33" i="493"/>
  <c r="AI33" i="493" s="1"/>
  <c r="AK34" i="493"/>
  <c r="AM42" i="493"/>
  <c r="AI42" i="493" s="1"/>
  <c r="AM43" i="493"/>
  <c r="AI43" i="493" s="1"/>
  <c r="AM27" i="490"/>
  <c r="AI27" i="490" s="1"/>
  <c r="AK8" i="491"/>
  <c r="AK23" i="492"/>
  <c r="AM6" i="493"/>
  <c r="AI6" i="493" s="1"/>
  <c r="AM12" i="493"/>
  <c r="AI12" i="493" s="1"/>
  <c r="AM13" i="493"/>
  <c r="AI13" i="493" s="1"/>
  <c r="AM14" i="493"/>
  <c r="AM32" i="493"/>
  <c r="AI32" i="493" s="1"/>
  <c r="AM38" i="493"/>
  <c r="AK42" i="493"/>
  <c r="AK35" i="484"/>
  <c r="AK44" i="484"/>
  <c r="AM45" i="484"/>
  <c r="AI45" i="484" s="1"/>
  <c r="AM4" i="485"/>
  <c r="AI4" i="485" s="1"/>
  <c r="AM26" i="485"/>
  <c r="AI26" i="485" s="1"/>
  <c r="AM30" i="485"/>
  <c r="AI30" i="485" s="1"/>
  <c r="AM31" i="485"/>
  <c r="AI31" i="485" s="1"/>
  <c r="AM37" i="485"/>
  <c r="AM4" i="486"/>
  <c r="AK5" i="486"/>
  <c r="AM13" i="486"/>
  <c r="AI13" i="486" s="1"/>
  <c r="AK15" i="486"/>
  <c r="AK18" i="486"/>
  <c r="AK22" i="486"/>
  <c r="AM23" i="486"/>
  <c r="AM24" i="486"/>
  <c r="AM25" i="486"/>
  <c r="AM28" i="486"/>
  <c r="AI28" i="486" s="1"/>
  <c r="AM30" i="486"/>
  <c r="AI30" i="486" s="1"/>
  <c r="AM36" i="486"/>
  <c r="AI36" i="486" s="1"/>
  <c r="AM37" i="486"/>
  <c r="AI37" i="486" s="1"/>
  <c r="AK44" i="486"/>
  <c r="AM4" i="487"/>
  <c r="AI4" i="487" s="1"/>
  <c r="AK11" i="487"/>
  <c r="AK13" i="487"/>
  <c r="AK23" i="487"/>
  <c r="AM25" i="487"/>
  <c r="AI25" i="487" s="1"/>
  <c r="AK27" i="487"/>
  <c r="AK29" i="487"/>
  <c r="AM35" i="488"/>
  <c r="AI35" i="488" s="1"/>
  <c r="AM43" i="488"/>
  <c r="AK45" i="488"/>
  <c r="AN45" i="488" s="1"/>
  <c r="M45" i="488" s="1"/>
  <c r="AM16" i="489"/>
  <c r="AN16" i="489" s="1"/>
  <c r="M16" i="489" s="1"/>
  <c r="AM18" i="489"/>
  <c r="AN18" i="489" s="1"/>
  <c r="M18" i="489" s="1"/>
  <c r="AK20" i="489"/>
  <c r="AM22" i="489"/>
  <c r="AI22" i="489" s="1"/>
  <c r="AK38" i="489"/>
  <c r="AK44" i="489"/>
  <c r="AM7" i="490"/>
  <c r="AM13" i="490"/>
  <c r="AI13" i="490" s="1"/>
  <c r="AK40" i="490"/>
  <c r="AK41" i="490"/>
  <c r="AK7" i="491"/>
  <c r="AM9" i="491"/>
  <c r="AN9" i="491" s="1"/>
  <c r="M9" i="491" s="1"/>
  <c r="AK10" i="491"/>
  <c r="AM12" i="491"/>
  <c r="AK14" i="491"/>
  <c r="AM15" i="491"/>
  <c r="AK16" i="491"/>
  <c r="AM44" i="491"/>
  <c r="AI44" i="491" s="1"/>
  <c r="AK45" i="491"/>
  <c r="AK4" i="492"/>
  <c r="AK5" i="492"/>
  <c r="AM35" i="492"/>
  <c r="AN35" i="492" s="1"/>
  <c r="M35" i="492" s="1"/>
  <c r="AK36" i="492"/>
  <c r="AK37" i="492"/>
  <c r="AK44" i="492"/>
  <c r="AM11" i="486"/>
  <c r="AI11" i="486" s="1"/>
  <c r="AK17" i="486"/>
  <c r="AM20" i="486"/>
  <c r="AI20" i="486" s="1"/>
  <c r="AK26" i="486"/>
  <c r="AM34" i="486"/>
  <c r="AN34" i="486" s="1"/>
  <c r="M34" i="486" s="1"/>
  <c r="AM15" i="487"/>
  <c r="AN15" i="487" s="1"/>
  <c r="M15" i="487" s="1"/>
  <c r="AK17" i="487"/>
  <c r="AM34" i="487"/>
  <c r="AI34" i="487" s="1"/>
  <c r="AK37" i="487"/>
  <c r="AM4" i="488"/>
  <c r="AI4" i="488" s="1"/>
  <c r="AK42" i="488"/>
  <c r="AM39" i="489"/>
  <c r="AI39" i="489" s="1"/>
  <c r="AM11" i="490"/>
  <c r="AI11" i="490" s="1"/>
  <c r="AM32" i="490"/>
  <c r="AI32" i="490" s="1"/>
  <c r="AM33" i="490"/>
  <c r="AI33" i="490" s="1"/>
  <c r="AM22" i="491"/>
  <c r="AK42" i="491"/>
  <c r="AM40" i="492"/>
  <c r="AI40" i="492" s="1"/>
  <c r="AM8" i="493"/>
  <c r="AI8" i="493" s="1"/>
  <c r="AM10" i="493"/>
  <c r="AI10" i="493" s="1"/>
  <c r="AM11" i="493"/>
  <c r="AI11" i="493" s="1"/>
  <c r="AK15" i="493"/>
  <c r="AM17" i="493"/>
  <c r="AI17" i="493" s="1"/>
  <c r="AM19" i="493"/>
  <c r="AI19" i="493" s="1"/>
  <c r="AM21" i="493"/>
  <c r="AK24" i="493"/>
  <c r="AM28" i="493"/>
  <c r="AM29" i="493"/>
  <c r="AI29" i="493" s="1"/>
  <c r="AM30" i="493"/>
  <c r="AI30" i="493" s="1"/>
  <c r="AM17" i="485"/>
  <c r="AI17" i="485" s="1"/>
  <c r="AM18" i="485"/>
  <c r="AI18" i="485" s="1"/>
  <c r="AM19" i="485"/>
  <c r="AI19" i="485" s="1"/>
  <c r="AM22" i="485"/>
  <c r="AI22" i="485" s="1"/>
  <c r="AM23" i="485"/>
  <c r="AI23" i="485" s="1"/>
  <c r="AK25" i="485"/>
  <c r="AM34" i="485"/>
  <c r="AI34" i="485" s="1"/>
  <c r="AM42" i="485"/>
  <c r="AI42" i="485" s="1"/>
  <c r="AM43" i="485"/>
  <c r="AN43" i="485" s="1"/>
  <c r="M43" i="485" s="1"/>
  <c r="AK45" i="485"/>
  <c r="AM21" i="486"/>
  <c r="AI21" i="486" s="1"/>
  <c r="AK29" i="486"/>
  <c r="AM42" i="486"/>
  <c r="AI42" i="486" s="1"/>
  <c r="AK45" i="486"/>
  <c r="AM42" i="487"/>
  <c r="AI42" i="487" s="1"/>
  <c r="AM44" i="487"/>
  <c r="AI44" i="487" s="1"/>
  <c r="AM45" i="487"/>
  <c r="AI45" i="487" s="1"/>
  <c r="AK5" i="488"/>
  <c r="AK32" i="488"/>
  <c r="AM33" i="488"/>
  <c r="AI33" i="488" s="1"/>
  <c r="AK40" i="488"/>
  <c r="AM41" i="488"/>
  <c r="AI41" i="488" s="1"/>
  <c r="AK8" i="489"/>
  <c r="AM9" i="489"/>
  <c r="AI9" i="489" s="1"/>
  <c r="AM10" i="489"/>
  <c r="AI10" i="489" s="1"/>
  <c r="AM12" i="489"/>
  <c r="AM14" i="489"/>
  <c r="AI14" i="489" s="1"/>
  <c r="AM17" i="489"/>
  <c r="AM19" i="489"/>
  <c r="AI19" i="489" s="1"/>
  <c r="AM20" i="489"/>
  <c r="AI20" i="489" s="1"/>
  <c r="AK23" i="489"/>
  <c r="AM25" i="489"/>
  <c r="AM26" i="489"/>
  <c r="AI26" i="489" s="1"/>
  <c r="AM28" i="489"/>
  <c r="AI28" i="489" s="1"/>
  <c r="AM30" i="489"/>
  <c r="AI30" i="489" s="1"/>
  <c r="AM37" i="489"/>
  <c r="AI37" i="489" s="1"/>
  <c r="AM42" i="489"/>
  <c r="AM44" i="489"/>
  <c r="AI44" i="489" s="1"/>
  <c r="AM4" i="490"/>
  <c r="AI4" i="490" s="1"/>
  <c r="AM38" i="490"/>
  <c r="AI38" i="490" s="1"/>
  <c r="AK44" i="490"/>
  <c r="AK11" i="491"/>
  <c r="AM13" i="491"/>
  <c r="AI13" i="491" s="1"/>
  <c r="AK18" i="491"/>
  <c r="AM19" i="491"/>
  <c r="AM21" i="491"/>
  <c r="AK24" i="491"/>
  <c r="AM25" i="491"/>
  <c r="AI25" i="491" s="1"/>
  <c r="AK26" i="491"/>
  <c r="AM28" i="491"/>
  <c r="AK30" i="491"/>
  <c r="AK31" i="491"/>
  <c r="AM36" i="491"/>
  <c r="AM38" i="491"/>
  <c r="AI38" i="491" s="1"/>
  <c r="AK39" i="491"/>
  <c r="AM41" i="491"/>
  <c r="AI41" i="491" s="1"/>
  <c r="AK43" i="491"/>
  <c r="AM7" i="492"/>
  <c r="AM8" i="492"/>
  <c r="AM12" i="492"/>
  <c r="AI12" i="492" s="1"/>
  <c r="AM14" i="492"/>
  <c r="AI14" i="492" s="1"/>
  <c r="AM32" i="492"/>
  <c r="AI32" i="492" s="1"/>
  <c r="AK34" i="492"/>
  <c r="AK42" i="492"/>
  <c r="AK7" i="493"/>
  <c r="AM9" i="493"/>
  <c r="AM26" i="493"/>
  <c r="AI26" i="493" s="1"/>
  <c r="AM31" i="493"/>
  <c r="AK41" i="493"/>
  <c r="AM43" i="486"/>
  <c r="AN43" i="486" s="1"/>
  <c r="M43" i="486" s="1"/>
  <c r="AK6" i="487"/>
  <c r="AM32" i="487"/>
  <c r="AI32" i="487" s="1"/>
  <c r="AM33" i="487"/>
  <c r="AI33" i="487" s="1"/>
  <c r="AM35" i="487"/>
  <c r="AM41" i="487"/>
  <c r="AI41" i="487" s="1"/>
  <c r="AM43" i="487"/>
  <c r="AI43" i="487" s="1"/>
  <c r="AM6" i="488"/>
  <c r="AM8" i="488"/>
  <c r="AI8" i="488" s="1"/>
  <c r="AM26" i="488"/>
  <c r="AM38" i="488"/>
  <c r="AI38" i="488" s="1"/>
  <c r="AK11" i="489"/>
  <c r="AM13" i="489"/>
  <c r="AM21" i="489"/>
  <c r="AI21" i="489" s="1"/>
  <c r="AK26" i="489"/>
  <c r="AK27" i="489"/>
  <c r="AM29" i="489"/>
  <c r="AN29" i="489" s="1"/>
  <c r="M29" i="489" s="1"/>
  <c r="AM34" i="489"/>
  <c r="AN34" i="489" s="1"/>
  <c r="M34" i="489" s="1"/>
  <c r="AK37" i="489"/>
  <c r="AM43" i="489"/>
  <c r="AI43" i="489" s="1"/>
  <c r="AM5" i="490"/>
  <c r="AI5" i="490" s="1"/>
  <c r="AM30" i="490"/>
  <c r="AI30" i="490" s="1"/>
  <c r="AM31" i="490"/>
  <c r="AI31" i="490" s="1"/>
  <c r="AM36" i="490"/>
  <c r="AI36" i="490" s="1"/>
  <c r="AM39" i="490"/>
  <c r="AI39" i="490" s="1"/>
  <c r="AM45" i="490"/>
  <c r="AI45" i="490" s="1"/>
  <c r="AM34" i="491"/>
  <c r="AM15" i="492"/>
  <c r="AI15" i="492" s="1"/>
  <c r="AM16" i="492"/>
  <c r="AM24" i="492"/>
  <c r="AI24" i="492" s="1"/>
  <c r="AM41" i="492"/>
  <c r="AN41" i="492" s="1"/>
  <c r="M41" i="492" s="1"/>
  <c r="AM23" i="493"/>
  <c r="AI23" i="493" s="1"/>
  <c r="AM25" i="493"/>
  <c r="AN25" i="493" s="1"/>
  <c r="M25" i="493" s="1"/>
  <c r="AM44" i="493"/>
  <c r="AI44" i="493" s="1"/>
  <c r="AM45" i="493"/>
  <c r="AM35" i="493"/>
  <c r="AK36" i="493"/>
  <c r="AK37" i="493"/>
  <c r="AM5" i="493"/>
  <c r="AK10" i="493"/>
  <c r="AM20" i="493"/>
  <c r="AK26" i="493"/>
  <c r="AM27" i="493"/>
  <c r="AM39" i="493"/>
  <c r="AK8" i="493"/>
  <c r="AK16" i="493"/>
  <c r="AK23" i="493"/>
  <c r="AK18" i="493"/>
  <c r="AK32" i="493"/>
  <c r="AK43" i="493"/>
  <c r="AI33" i="492"/>
  <c r="AM5" i="492"/>
  <c r="AM11" i="492"/>
  <c r="AM20" i="492"/>
  <c r="AM27" i="492"/>
  <c r="AM39" i="492"/>
  <c r="AK4" i="491"/>
  <c r="AK13" i="491"/>
  <c r="AK22" i="491"/>
  <c r="AK29" i="491"/>
  <c r="AK33" i="491"/>
  <c r="AK38" i="491"/>
  <c r="AK4" i="490"/>
  <c r="AK13" i="490"/>
  <c r="AK22" i="490"/>
  <c r="AK29" i="490"/>
  <c r="AK33" i="490"/>
  <c r="AK38" i="490"/>
  <c r="AK12" i="490"/>
  <c r="AK19" i="490"/>
  <c r="AK28" i="490"/>
  <c r="AK31" i="490"/>
  <c r="AK36" i="490"/>
  <c r="AK15" i="490"/>
  <c r="AK24" i="490"/>
  <c r="AK32" i="490"/>
  <c r="AK43" i="490"/>
  <c r="AK14" i="490"/>
  <c r="AK21" i="490"/>
  <c r="AK30" i="490"/>
  <c r="AK35" i="489"/>
  <c r="AK40" i="489"/>
  <c r="AK28" i="489"/>
  <c r="AK31" i="489"/>
  <c r="AK36" i="489"/>
  <c r="AK14" i="489"/>
  <c r="AK21" i="489"/>
  <c r="AK30" i="489"/>
  <c r="AK41" i="489"/>
  <c r="AK4" i="488"/>
  <c r="AK13" i="488"/>
  <c r="AK22" i="488"/>
  <c r="AK29" i="488"/>
  <c r="AK33" i="488"/>
  <c r="AK38" i="488"/>
  <c r="AK12" i="488"/>
  <c r="AK19" i="488"/>
  <c r="AK28" i="488"/>
  <c r="AK31" i="488"/>
  <c r="AK36" i="488"/>
  <c r="AK18" i="488"/>
  <c r="AK7" i="488"/>
  <c r="AK24" i="488"/>
  <c r="AK14" i="488"/>
  <c r="AK21" i="488"/>
  <c r="AK30" i="488"/>
  <c r="AK41" i="488"/>
  <c r="AK12" i="487"/>
  <c r="AK19" i="487"/>
  <c r="AK28" i="487"/>
  <c r="AK31" i="487"/>
  <c r="AK36" i="487"/>
  <c r="AK9" i="487"/>
  <c r="AK18" i="487"/>
  <c r="AK25" i="487"/>
  <c r="AK34" i="487"/>
  <c r="AK45" i="487"/>
  <c r="AK24" i="487"/>
  <c r="AK32" i="487"/>
  <c r="AK43" i="487"/>
  <c r="AK12" i="486"/>
  <c r="AK19" i="486"/>
  <c r="AK28" i="486"/>
  <c r="AK31" i="486"/>
  <c r="AK36" i="486"/>
  <c r="AK14" i="486"/>
  <c r="AK21" i="486"/>
  <c r="AK30" i="486"/>
  <c r="AK41" i="486"/>
  <c r="AK35" i="485"/>
  <c r="AK40" i="485"/>
  <c r="AK4" i="485"/>
  <c r="AK13" i="485"/>
  <c r="AK22" i="485"/>
  <c r="AK29" i="485"/>
  <c r="AK33" i="485"/>
  <c r="AK38" i="485"/>
  <c r="AK12" i="485"/>
  <c r="AK19" i="485"/>
  <c r="AK28" i="485"/>
  <c r="AK31" i="485"/>
  <c r="AK36" i="485"/>
  <c r="AK18" i="485"/>
  <c r="AK6" i="485"/>
  <c r="AK7" i="485"/>
  <c r="AK15" i="485"/>
  <c r="AK24" i="485"/>
  <c r="AK14" i="485"/>
  <c r="AK21" i="485"/>
  <c r="AK30" i="485"/>
  <c r="AK41" i="485"/>
  <c r="AK19" i="484"/>
  <c r="AK28" i="484"/>
  <c r="AK31" i="484"/>
  <c r="AK36" i="484"/>
  <c r="AK9" i="484"/>
  <c r="AM12" i="484"/>
  <c r="AK18" i="484"/>
  <c r="AK25" i="484"/>
  <c r="AK34" i="484"/>
  <c r="AK14" i="484"/>
  <c r="AK21" i="484"/>
  <c r="AK30" i="484"/>
  <c r="AK41" i="484"/>
  <c r="AK4" i="483"/>
  <c r="AK13" i="483"/>
  <c r="AK22" i="483"/>
  <c r="AK29" i="483"/>
  <c r="AK33" i="483"/>
  <c r="AK38" i="483"/>
  <c r="AK12" i="483"/>
  <c r="AK19" i="483"/>
  <c r="AK28" i="483"/>
  <c r="AK31" i="483"/>
  <c r="AK36" i="483"/>
  <c r="AK45" i="483"/>
  <c r="AK15" i="483"/>
  <c r="AK24" i="483"/>
  <c r="AK32" i="483"/>
  <c r="AK14" i="483"/>
  <c r="AK21" i="483"/>
  <c r="AK30" i="483"/>
  <c r="AK41" i="483"/>
  <c r="AK12" i="482"/>
  <c r="AK19" i="482"/>
  <c r="AK28" i="482"/>
  <c r="AK31" i="482"/>
  <c r="AK36" i="482"/>
  <c r="AK14" i="482"/>
  <c r="AK21" i="482"/>
  <c r="AK30" i="482"/>
  <c r="AK41" i="482"/>
  <c r="AK4" i="481"/>
  <c r="AK13" i="481"/>
  <c r="AK22" i="481"/>
  <c r="AK29" i="481"/>
  <c r="AK33" i="481"/>
  <c r="AK38" i="481"/>
  <c r="AK34" i="481"/>
  <c r="AK45" i="481"/>
  <c r="AK4" i="480"/>
  <c r="AK13" i="480"/>
  <c r="AK22" i="480"/>
  <c r="AK29" i="480"/>
  <c r="AK33" i="480"/>
  <c r="AK38" i="480"/>
  <c r="AK12" i="480"/>
  <c r="AK19" i="480"/>
  <c r="AK28" i="480"/>
  <c r="AK31" i="480"/>
  <c r="AK36" i="480"/>
  <c r="AK18" i="480"/>
  <c r="AK7" i="480"/>
  <c r="AK24" i="480"/>
  <c r="AK14" i="480"/>
  <c r="AK21" i="480"/>
  <c r="AK30" i="480"/>
  <c r="AK41" i="480"/>
  <c r="AK8" i="479"/>
  <c r="AK16" i="479"/>
  <c r="AK23" i="479"/>
  <c r="AK4" i="479"/>
  <c r="AK13" i="479"/>
  <c r="AK22" i="479"/>
  <c r="AK29" i="479"/>
  <c r="AK33" i="479"/>
  <c r="AK38" i="479"/>
  <c r="AK12" i="479"/>
  <c r="AK19" i="479"/>
  <c r="AK31" i="479"/>
  <c r="AK36" i="479"/>
  <c r="AK18" i="479"/>
  <c r="AK43" i="479"/>
  <c r="AK4" i="478"/>
  <c r="AK13" i="478"/>
  <c r="AK22" i="478"/>
  <c r="AK29" i="478"/>
  <c r="AK33" i="478"/>
  <c r="AK38" i="478"/>
  <c r="AK12" i="478"/>
  <c r="AK19" i="478"/>
  <c r="AK28" i="478"/>
  <c r="AK31" i="478"/>
  <c r="AK36" i="478"/>
  <c r="AK6" i="478"/>
  <c r="AK7" i="478"/>
  <c r="AK15" i="478"/>
  <c r="AK24" i="478"/>
  <c r="AK32" i="478"/>
  <c r="AK43" i="478"/>
  <c r="AK30" i="478"/>
  <c r="AK41" i="478"/>
  <c r="AK4" i="477"/>
  <c r="AK13" i="477"/>
  <c r="AK22" i="477"/>
  <c r="AK29" i="477"/>
  <c r="AK33" i="477"/>
  <c r="AK38" i="477"/>
  <c r="AK19" i="477"/>
  <c r="AK31" i="477"/>
  <c r="AK36" i="477"/>
  <c r="AK43" i="477"/>
  <c r="AK16" i="476"/>
  <c r="AK35" i="476"/>
  <c r="AK40" i="476"/>
  <c r="AK4" i="476"/>
  <c r="AK12" i="476"/>
  <c r="AK19" i="476"/>
  <c r="AK28" i="476"/>
  <c r="AK31" i="476"/>
  <c r="AK36" i="476"/>
  <c r="AM44" i="475"/>
  <c r="AN25" i="483" l="1"/>
  <c r="M25" i="483" s="1"/>
  <c r="AN7" i="484"/>
  <c r="M7" i="484" s="1"/>
  <c r="Q10" i="484" s="1"/>
  <c r="S10" i="484" s="1"/>
  <c r="AN9" i="486"/>
  <c r="M9" i="486" s="1"/>
  <c r="AN32" i="484"/>
  <c r="M32" i="484" s="1"/>
  <c r="AN42" i="478"/>
  <c r="M42" i="478" s="1"/>
  <c r="AN27" i="491"/>
  <c r="M27" i="491" s="1"/>
  <c r="AN10" i="487"/>
  <c r="M10" i="487" s="1"/>
  <c r="AN26" i="488"/>
  <c r="M26" i="488" s="1"/>
  <c r="AN32" i="476"/>
  <c r="M32" i="476" s="1"/>
  <c r="AN6" i="476"/>
  <c r="M6" i="476" s="1"/>
  <c r="AN4" i="475"/>
  <c r="M4" i="475" s="1"/>
  <c r="AN33" i="475"/>
  <c r="M33" i="475" s="1"/>
  <c r="AN25" i="479"/>
  <c r="M25" i="479" s="1"/>
  <c r="AN28" i="493"/>
  <c r="M28" i="493" s="1"/>
  <c r="AN25" i="476"/>
  <c r="M25" i="476" s="1"/>
  <c r="AN43" i="488"/>
  <c r="M43" i="488" s="1"/>
  <c r="AN15" i="488"/>
  <c r="M15" i="488" s="1"/>
  <c r="AN45" i="493"/>
  <c r="M45" i="493" s="1"/>
  <c r="AN32" i="477"/>
  <c r="M32" i="477" s="1"/>
  <c r="AN27" i="485"/>
  <c r="M27" i="485" s="1"/>
  <c r="AI25" i="483"/>
  <c r="AN37" i="475"/>
  <c r="M37" i="475" s="1"/>
  <c r="AN40" i="493"/>
  <c r="M40" i="493" s="1"/>
  <c r="AN21" i="478"/>
  <c r="M21" i="478" s="1"/>
  <c r="AN33" i="476"/>
  <c r="M33" i="476" s="1"/>
  <c r="AN18" i="490"/>
  <c r="M18" i="490" s="1"/>
  <c r="AN38" i="493"/>
  <c r="M38" i="493" s="1"/>
  <c r="AN25" i="490"/>
  <c r="M25" i="490" s="1"/>
  <c r="AN39" i="488"/>
  <c r="M39" i="488" s="1"/>
  <c r="AI21" i="478"/>
  <c r="AN36" i="492"/>
  <c r="M36" i="492" s="1"/>
  <c r="AN45" i="475"/>
  <c r="M45" i="475" s="1"/>
  <c r="AN7" i="485"/>
  <c r="M7" i="485" s="1"/>
  <c r="Q10" i="485" s="1"/>
  <c r="S10" i="485" s="1"/>
  <c r="AN8" i="491"/>
  <c r="M8" i="491" s="1"/>
  <c r="AN27" i="489"/>
  <c r="M27" i="489" s="1"/>
  <c r="AN30" i="488"/>
  <c r="M30" i="488" s="1"/>
  <c r="AN18" i="480"/>
  <c r="M18" i="480" s="1"/>
  <c r="AI18" i="490"/>
  <c r="AN21" i="484"/>
  <c r="M21" i="484" s="1"/>
  <c r="AN13" i="483"/>
  <c r="AN42" i="475"/>
  <c r="M42" i="475" s="1"/>
  <c r="AN22" i="493"/>
  <c r="M22" i="493" s="1"/>
  <c r="AN8" i="475"/>
  <c r="M8" i="475" s="1"/>
  <c r="Q11" i="475" s="1"/>
  <c r="S11" i="475" s="1"/>
  <c r="AN33" i="492"/>
  <c r="M33" i="492" s="1"/>
  <c r="AN14" i="488"/>
  <c r="M14" i="488" s="1"/>
  <c r="AN24" i="476"/>
  <c r="M24" i="476" s="1"/>
  <c r="AN29" i="481"/>
  <c r="M29" i="481" s="1"/>
  <c r="AN18" i="482"/>
  <c r="M18" i="482" s="1"/>
  <c r="AN27" i="486"/>
  <c r="M27" i="486" s="1"/>
  <c r="AN13" i="492"/>
  <c r="M13" i="492" s="1"/>
  <c r="AN5" i="481"/>
  <c r="M5" i="481" s="1"/>
  <c r="AN43" i="479"/>
  <c r="M43" i="479" s="1"/>
  <c r="AN10" i="477"/>
  <c r="M10" i="477" s="1"/>
  <c r="AN26" i="478"/>
  <c r="M26" i="478" s="1"/>
  <c r="AN25" i="477"/>
  <c r="M25" i="477" s="1"/>
  <c r="AN29" i="479"/>
  <c r="M29" i="479" s="1"/>
  <c r="AN16" i="493"/>
  <c r="AN29" i="486"/>
  <c r="M29" i="486" s="1"/>
  <c r="AN14" i="478"/>
  <c r="M14" i="478" s="1"/>
  <c r="AN22" i="482"/>
  <c r="M22" i="482" s="1"/>
  <c r="AN23" i="489"/>
  <c r="M23" i="489" s="1"/>
  <c r="AN21" i="476"/>
  <c r="M21" i="476" s="1"/>
  <c r="AN12" i="482"/>
  <c r="M12" i="482" s="1"/>
  <c r="Q15" i="482" s="1"/>
  <c r="AI7" i="484"/>
  <c r="AN28" i="477"/>
  <c r="M28" i="477" s="1"/>
  <c r="AN4" i="476"/>
  <c r="M4" i="476" s="1"/>
  <c r="AN20" i="480"/>
  <c r="M20" i="480" s="1"/>
  <c r="AN42" i="479"/>
  <c r="M42" i="479" s="1"/>
  <c r="AN45" i="491"/>
  <c r="M45" i="491" s="1"/>
  <c r="AN23" i="481"/>
  <c r="M23" i="481" s="1"/>
  <c r="AN36" i="475"/>
  <c r="M36" i="475" s="1"/>
  <c r="AN9" i="475"/>
  <c r="M9" i="475" s="1"/>
  <c r="Q12" i="475" s="1"/>
  <c r="AN38" i="489"/>
  <c r="M38" i="489" s="1"/>
  <c r="AN31" i="475"/>
  <c r="M31" i="475" s="1"/>
  <c r="AN40" i="475"/>
  <c r="M40" i="475" s="1"/>
  <c r="AN14" i="479"/>
  <c r="M14" i="479" s="1"/>
  <c r="AN13" i="487"/>
  <c r="M13" i="487" s="1"/>
  <c r="Q16" i="487" s="1"/>
  <c r="S16" i="487" s="1"/>
  <c r="AN35" i="478"/>
  <c r="M35" i="478" s="1"/>
  <c r="AN28" i="479"/>
  <c r="M28" i="479" s="1"/>
  <c r="AN32" i="481"/>
  <c r="M32" i="481" s="1"/>
  <c r="AI32" i="481"/>
  <c r="AN11" i="487"/>
  <c r="M11" i="487" s="1"/>
  <c r="Q14" i="487" s="1"/>
  <c r="S14" i="487" s="1"/>
  <c r="AI28" i="475"/>
  <c r="AN12" i="476"/>
  <c r="M12" i="476" s="1"/>
  <c r="AI35" i="478"/>
  <c r="AN8" i="479"/>
  <c r="M8" i="479" s="1"/>
  <c r="Q11" i="479" s="1"/>
  <c r="S11" i="479" s="1"/>
  <c r="AN5" i="483"/>
  <c r="M5" i="483" s="1"/>
  <c r="Q8" i="483" s="1"/>
  <c r="S8" i="483" s="1"/>
  <c r="AN41" i="487"/>
  <c r="M41" i="487" s="1"/>
  <c r="AN4" i="493"/>
  <c r="M4" i="493" s="1"/>
  <c r="AN23" i="491"/>
  <c r="M23" i="491" s="1"/>
  <c r="AN13" i="480"/>
  <c r="M13" i="480" s="1"/>
  <c r="Q16" i="480" s="1"/>
  <c r="S16" i="480" s="1"/>
  <c r="AN14" i="482"/>
  <c r="M14" i="482" s="1"/>
  <c r="Q17" i="482" s="1"/>
  <c r="S17" i="482" s="1"/>
  <c r="AN43" i="490"/>
  <c r="M43" i="490" s="1"/>
  <c r="AN45" i="485"/>
  <c r="M45" i="485" s="1"/>
  <c r="AN4" i="478"/>
  <c r="M4" i="478" s="1"/>
  <c r="Q7" i="478" s="1"/>
  <c r="S7" i="478" s="1"/>
  <c r="AN5" i="479"/>
  <c r="M5" i="479" s="1"/>
  <c r="Q8" i="479" s="1"/>
  <c r="S8" i="479" s="1"/>
  <c r="AN21" i="480"/>
  <c r="M21" i="480" s="1"/>
  <c r="AI35" i="481"/>
  <c r="AN30" i="489"/>
  <c r="M30" i="489" s="1"/>
  <c r="AN42" i="492"/>
  <c r="M42" i="492" s="1"/>
  <c r="AN33" i="482"/>
  <c r="M33" i="482" s="1"/>
  <c r="AN10" i="485"/>
  <c r="M10" i="485" s="1"/>
  <c r="AN38" i="480"/>
  <c r="M38" i="480" s="1"/>
  <c r="AN10" i="488"/>
  <c r="M10" i="488" s="1"/>
  <c r="AN32" i="486"/>
  <c r="M32" i="486" s="1"/>
  <c r="AN28" i="476"/>
  <c r="M28" i="476" s="1"/>
  <c r="AN33" i="478"/>
  <c r="M33" i="478" s="1"/>
  <c r="AN5" i="484"/>
  <c r="M5" i="484" s="1"/>
  <c r="Q8" i="484" s="1"/>
  <c r="S8" i="484" s="1"/>
  <c r="AN4" i="492"/>
  <c r="M4" i="492" s="1"/>
  <c r="Q7" i="492" s="1"/>
  <c r="AN27" i="487"/>
  <c r="M27" i="487" s="1"/>
  <c r="AN26" i="475"/>
  <c r="M26" i="475" s="1"/>
  <c r="AN28" i="490"/>
  <c r="M28" i="490" s="1"/>
  <c r="AN31" i="477"/>
  <c r="M31" i="477" s="1"/>
  <c r="AN35" i="482"/>
  <c r="M35" i="482" s="1"/>
  <c r="AN22" i="479"/>
  <c r="M22" i="479" s="1"/>
  <c r="AN36" i="485"/>
  <c r="M36" i="485" s="1"/>
  <c r="AN11" i="481"/>
  <c r="M11" i="481" s="1"/>
  <c r="AN45" i="477"/>
  <c r="M45" i="477" s="1"/>
  <c r="AN8" i="484"/>
  <c r="M8" i="484" s="1"/>
  <c r="Q11" i="484" s="1"/>
  <c r="S11" i="484" s="1"/>
  <c r="AN37" i="491"/>
  <c r="M37" i="491" s="1"/>
  <c r="AN5" i="477"/>
  <c r="M5" i="477" s="1"/>
  <c r="AN42" i="481"/>
  <c r="M42" i="481" s="1"/>
  <c r="AI14" i="479"/>
  <c r="AN24" i="483"/>
  <c r="M24" i="483" s="1"/>
  <c r="AN18" i="487"/>
  <c r="M18" i="487" s="1"/>
  <c r="AI16" i="489"/>
  <c r="AN16" i="485"/>
  <c r="M16" i="485" s="1"/>
  <c r="AN37" i="477"/>
  <c r="M37" i="477" s="1"/>
  <c r="AN35" i="479"/>
  <c r="M35" i="479" s="1"/>
  <c r="AN19" i="478"/>
  <c r="M19" i="478" s="1"/>
  <c r="AN30" i="479"/>
  <c r="M30" i="479" s="1"/>
  <c r="AN45" i="482"/>
  <c r="M45" i="482" s="1"/>
  <c r="AN33" i="483"/>
  <c r="M33" i="483" s="1"/>
  <c r="AN13" i="491"/>
  <c r="M13" i="491" s="1"/>
  <c r="AN41" i="490"/>
  <c r="M41" i="490" s="1"/>
  <c r="AN7" i="487"/>
  <c r="M7" i="487" s="1"/>
  <c r="Q10" i="487" s="1"/>
  <c r="S10" i="487" s="1"/>
  <c r="AN11" i="484"/>
  <c r="M11" i="484" s="1"/>
  <c r="Q14" i="484" s="1"/>
  <c r="S14" i="484" s="1"/>
  <c r="AN29" i="483"/>
  <c r="M29" i="483" s="1"/>
  <c r="AN35" i="476"/>
  <c r="M35" i="476" s="1"/>
  <c r="AN43" i="477"/>
  <c r="M43" i="477" s="1"/>
  <c r="AN13" i="477"/>
  <c r="M13" i="477" s="1"/>
  <c r="AN33" i="479"/>
  <c r="M33" i="479" s="1"/>
  <c r="AN33" i="480"/>
  <c r="M33" i="480" s="1"/>
  <c r="AN14" i="484"/>
  <c r="M14" i="484" s="1"/>
  <c r="Q15" i="484" s="1"/>
  <c r="S15" i="484" s="1"/>
  <c r="AN24" i="487"/>
  <c r="M24" i="487" s="1"/>
  <c r="AI27" i="491"/>
  <c r="AN11" i="491"/>
  <c r="M11" i="491" s="1"/>
  <c r="AN37" i="492"/>
  <c r="M37" i="492" s="1"/>
  <c r="AN37" i="480"/>
  <c r="M37" i="480" s="1"/>
  <c r="AN45" i="489"/>
  <c r="M45" i="489" s="1"/>
  <c r="AN44" i="484"/>
  <c r="M44" i="484" s="1"/>
  <c r="AN28" i="492"/>
  <c r="M28" i="492" s="1"/>
  <c r="AI36" i="475"/>
  <c r="AI14" i="477"/>
  <c r="AN39" i="478"/>
  <c r="M39" i="478" s="1"/>
  <c r="AN39" i="486"/>
  <c r="M39" i="486" s="1"/>
  <c r="AN40" i="480"/>
  <c r="M40" i="480" s="1"/>
  <c r="AN44" i="476"/>
  <c r="M44" i="476" s="1"/>
  <c r="AN29" i="477"/>
  <c r="M29" i="477" s="1"/>
  <c r="AN32" i="479"/>
  <c r="M32" i="479" s="1"/>
  <c r="AN20" i="482"/>
  <c r="M20" i="482" s="1"/>
  <c r="AN14" i="483"/>
  <c r="AN41" i="485"/>
  <c r="M41" i="485" s="1"/>
  <c r="AN10" i="486"/>
  <c r="M10" i="486" s="1"/>
  <c r="AN31" i="488"/>
  <c r="M31" i="488" s="1"/>
  <c r="AN13" i="488"/>
  <c r="M13" i="488" s="1"/>
  <c r="Q16" i="488" s="1"/>
  <c r="S16" i="488" s="1"/>
  <c r="AN5" i="489"/>
  <c r="M5" i="489" s="1"/>
  <c r="Q8" i="489" s="1"/>
  <c r="S8" i="489" s="1"/>
  <c r="AN7" i="479"/>
  <c r="M7" i="479" s="1"/>
  <c r="Q10" i="479" s="1"/>
  <c r="S10" i="479" s="1"/>
  <c r="AN40" i="491"/>
  <c r="M40" i="491" s="1"/>
  <c r="AI40" i="493"/>
  <c r="AN40" i="478"/>
  <c r="M40" i="478" s="1"/>
  <c r="AN29" i="480"/>
  <c r="M29" i="480" s="1"/>
  <c r="AI23" i="481"/>
  <c r="AN19" i="483"/>
  <c r="M19" i="483" s="1"/>
  <c r="AN39" i="484"/>
  <c r="M39" i="484" s="1"/>
  <c r="AN16" i="481"/>
  <c r="M16" i="481" s="1"/>
  <c r="AN16" i="479"/>
  <c r="M16" i="479" s="1"/>
  <c r="AI45" i="491"/>
  <c r="AN6" i="486"/>
  <c r="M6" i="486" s="1"/>
  <c r="AN11" i="479"/>
  <c r="M11" i="479" s="1"/>
  <c r="AN14" i="485"/>
  <c r="M14" i="485" s="1"/>
  <c r="AN31" i="486"/>
  <c r="M31" i="486" s="1"/>
  <c r="AN20" i="488"/>
  <c r="M20" i="488" s="1"/>
  <c r="AN18" i="493"/>
  <c r="M18" i="493" s="1"/>
  <c r="AN34" i="479"/>
  <c r="M34" i="479" s="1"/>
  <c r="AN14" i="476"/>
  <c r="M14" i="476" s="1"/>
  <c r="AN11" i="482"/>
  <c r="M11" i="482" s="1"/>
  <c r="Q14" i="482" s="1"/>
  <c r="S14" i="482" s="1"/>
  <c r="AN41" i="479"/>
  <c r="M41" i="479" s="1"/>
  <c r="AN8" i="486"/>
  <c r="M8" i="486" s="1"/>
  <c r="AN40" i="482"/>
  <c r="M40" i="482" s="1"/>
  <c r="AN30" i="480"/>
  <c r="M30" i="480" s="1"/>
  <c r="AN30" i="484"/>
  <c r="M30" i="484" s="1"/>
  <c r="AN34" i="492"/>
  <c r="M34" i="492" s="1"/>
  <c r="AN39" i="491"/>
  <c r="M39" i="491" s="1"/>
  <c r="AN37" i="490"/>
  <c r="M37" i="490" s="1"/>
  <c r="AN18" i="477"/>
  <c r="M18" i="477" s="1"/>
  <c r="AN30" i="492"/>
  <c r="M30" i="492" s="1"/>
  <c r="AN41" i="477"/>
  <c r="M41" i="477" s="1"/>
  <c r="AN17" i="486"/>
  <c r="M17" i="486" s="1"/>
  <c r="AN39" i="483"/>
  <c r="M39" i="483" s="1"/>
  <c r="AN7" i="483"/>
  <c r="M7" i="483" s="1"/>
  <c r="AI34" i="475"/>
  <c r="AN14" i="480"/>
  <c r="M14" i="480" s="1"/>
  <c r="AN11" i="480"/>
  <c r="M11" i="480" s="1"/>
  <c r="Q14" i="480" s="1"/>
  <c r="S14" i="480" s="1"/>
  <c r="AN26" i="482"/>
  <c r="M26" i="482" s="1"/>
  <c r="AN10" i="483"/>
  <c r="M10" i="483" s="1"/>
  <c r="AN5" i="485"/>
  <c r="M5" i="485" s="1"/>
  <c r="Q8" i="485" s="1"/>
  <c r="S8" i="485" s="1"/>
  <c r="AN31" i="489"/>
  <c r="M31" i="489" s="1"/>
  <c r="AN17" i="475"/>
  <c r="M17" i="475" s="1"/>
  <c r="Q19" i="475" s="1"/>
  <c r="S19" i="475" s="1"/>
  <c r="AN25" i="489"/>
  <c r="M25" i="489" s="1"/>
  <c r="AN25" i="492"/>
  <c r="M25" i="492" s="1"/>
  <c r="AN35" i="475"/>
  <c r="M35" i="475" s="1"/>
  <c r="AN23" i="475"/>
  <c r="M23" i="475" s="1"/>
  <c r="AN10" i="480"/>
  <c r="M10" i="480" s="1"/>
  <c r="Q13" i="480" s="1"/>
  <c r="S13" i="480" s="1"/>
  <c r="AN30" i="482"/>
  <c r="M30" i="482" s="1"/>
  <c r="AN26" i="490"/>
  <c r="M26" i="490" s="1"/>
  <c r="AN24" i="480"/>
  <c r="M24" i="480" s="1"/>
  <c r="AN31" i="483"/>
  <c r="M31" i="483" s="1"/>
  <c r="AN29" i="485"/>
  <c r="M29" i="485" s="1"/>
  <c r="AN9" i="487"/>
  <c r="M9" i="487" s="1"/>
  <c r="Q12" i="487" s="1"/>
  <c r="S12" i="487" s="1"/>
  <c r="AN24" i="491"/>
  <c r="M24" i="491" s="1"/>
  <c r="AN10" i="491"/>
  <c r="M10" i="491" s="1"/>
  <c r="AN26" i="479"/>
  <c r="M26" i="479" s="1"/>
  <c r="AN8" i="476"/>
  <c r="M8" i="476" s="1"/>
  <c r="Q11" i="476" s="1"/>
  <c r="S11" i="476" s="1"/>
  <c r="AN5" i="475"/>
  <c r="M5" i="475" s="1"/>
  <c r="AN25" i="478"/>
  <c r="M25" i="478" s="1"/>
  <c r="AN24" i="477"/>
  <c r="M24" i="477" s="1"/>
  <c r="AN29" i="475"/>
  <c r="M29" i="475" s="1"/>
  <c r="AN42" i="476"/>
  <c r="M42" i="476" s="1"/>
  <c r="AN24" i="493"/>
  <c r="M24" i="493" s="1"/>
  <c r="AI9" i="475"/>
  <c r="AN38" i="477"/>
  <c r="M38" i="477" s="1"/>
  <c r="AN17" i="477"/>
  <c r="M17" i="477" s="1"/>
  <c r="AN37" i="478"/>
  <c r="M37" i="478" s="1"/>
  <c r="AN15" i="483"/>
  <c r="AN28" i="485"/>
  <c r="M28" i="485" s="1"/>
  <c r="AN11" i="488"/>
  <c r="M11" i="488" s="1"/>
  <c r="AI25" i="490"/>
  <c r="AN31" i="493"/>
  <c r="M31" i="493" s="1"/>
  <c r="AN37" i="487"/>
  <c r="M37" i="487" s="1"/>
  <c r="AN23" i="487"/>
  <c r="M23" i="487" s="1"/>
  <c r="AN44" i="483"/>
  <c r="M44" i="483" s="1"/>
  <c r="AN40" i="479"/>
  <c r="M40" i="479" s="1"/>
  <c r="AN22" i="484"/>
  <c r="M22" i="484" s="1"/>
  <c r="AN34" i="477"/>
  <c r="M34" i="477" s="1"/>
  <c r="AN30" i="475"/>
  <c r="M30" i="475" s="1"/>
  <c r="AN45" i="476"/>
  <c r="M45" i="476" s="1"/>
  <c r="AN24" i="482"/>
  <c r="M24" i="482" s="1"/>
  <c r="AI31" i="475"/>
  <c r="AN33" i="477"/>
  <c r="M33" i="477" s="1"/>
  <c r="AN7" i="478"/>
  <c r="M7" i="478" s="1"/>
  <c r="Q10" i="478" s="1"/>
  <c r="S10" i="478" s="1"/>
  <c r="AI28" i="479"/>
  <c r="AN45" i="483"/>
  <c r="M45" i="483" s="1"/>
  <c r="AN33" i="491"/>
  <c r="M33" i="491" s="1"/>
  <c r="AN7" i="489"/>
  <c r="M7" i="489" s="1"/>
  <c r="Q10" i="489" s="1"/>
  <c r="S10" i="489" s="1"/>
  <c r="AN36" i="493"/>
  <c r="M36" i="493" s="1"/>
  <c r="AN16" i="475"/>
  <c r="M16" i="475" s="1"/>
  <c r="Q18" i="475" s="1"/>
  <c r="S18" i="475" s="1"/>
  <c r="AN39" i="482"/>
  <c r="M39" i="482" s="1"/>
  <c r="AN5" i="480"/>
  <c r="M5" i="480" s="1"/>
  <c r="Q8" i="480" s="1"/>
  <c r="S8" i="480" s="1"/>
  <c r="AI32" i="476"/>
  <c r="AN39" i="479"/>
  <c r="M39" i="479" s="1"/>
  <c r="AN36" i="482"/>
  <c r="M36" i="482" s="1"/>
  <c r="AN35" i="493"/>
  <c r="M35" i="493" s="1"/>
  <c r="AN16" i="492"/>
  <c r="M16" i="492" s="1"/>
  <c r="AN24" i="486"/>
  <c r="M24" i="486" s="1"/>
  <c r="AN37" i="485"/>
  <c r="M37" i="485" s="1"/>
  <c r="AN27" i="480"/>
  <c r="M27" i="480" s="1"/>
  <c r="AN10" i="492"/>
  <c r="M10" i="492" s="1"/>
  <c r="AN20" i="483"/>
  <c r="M20" i="483" s="1"/>
  <c r="AN22" i="477"/>
  <c r="M22" i="477" s="1"/>
  <c r="AN20" i="481"/>
  <c r="M20" i="481" s="1"/>
  <c r="AN30" i="483"/>
  <c r="M30" i="483" s="1"/>
  <c r="AI22" i="493"/>
  <c r="AN11" i="489"/>
  <c r="M11" i="489" s="1"/>
  <c r="Q14" i="489" s="1"/>
  <c r="S14" i="489" s="1"/>
  <c r="AN7" i="493"/>
  <c r="M7" i="493" s="1"/>
  <c r="Q10" i="493" s="1"/>
  <c r="S10" i="493" s="1"/>
  <c r="AN43" i="491"/>
  <c r="M43" i="491" s="1"/>
  <c r="AN10" i="489"/>
  <c r="M10" i="489" s="1"/>
  <c r="Q13" i="489" s="1"/>
  <c r="S13" i="489" s="1"/>
  <c r="AN23" i="486"/>
  <c r="M23" i="486" s="1"/>
  <c r="AN21" i="487"/>
  <c r="M21" i="487" s="1"/>
  <c r="AN5" i="491"/>
  <c r="M5" i="491" s="1"/>
  <c r="Q8" i="491" s="1"/>
  <c r="S8" i="491" s="1"/>
  <c r="AN23" i="482"/>
  <c r="M23" i="482" s="1"/>
  <c r="AN22" i="488"/>
  <c r="M22" i="488" s="1"/>
  <c r="AN8" i="488"/>
  <c r="M8" i="488" s="1"/>
  <c r="AN9" i="477"/>
  <c r="M9" i="477" s="1"/>
  <c r="AN25" i="482"/>
  <c r="M25" i="482" s="1"/>
  <c r="AN6" i="480"/>
  <c r="M6" i="480" s="1"/>
  <c r="AN34" i="480"/>
  <c r="M34" i="480" s="1"/>
  <c r="AN9" i="482"/>
  <c r="M9" i="482" s="1"/>
  <c r="Q12" i="482" s="1"/>
  <c r="S12" i="482" s="1"/>
  <c r="AN24" i="485"/>
  <c r="M24" i="485" s="1"/>
  <c r="AN15" i="484"/>
  <c r="M15" i="484" s="1"/>
  <c r="Q16" i="484" s="1"/>
  <c r="S16" i="484" s="1"/>
  <c r="AN45" i="478"/>
  <c r="M45" i="478" s="1"/>
  <c r="AN18" i="475"/>
  <c r="M18" i="475" s="1"/>
  <c r="AN26" i="477"/>
  <c r="M26" i="477" s="1"/>
  <c r="AN19" i="481"/>
  <c r="M19" i="481" s="1"/>
  <c r="AN33" i="486"/>
  <c r="M33" i="486" s="1"/>
  <c r="AN36" i="481"/>
  <c r="M36" i="481" s="1"/>
  <c r="AN6" i="483"/>
  <c r="M6" i="483" s="1"/>
  <c r="AN19" i="475"/>
  <c r="M19" i="475" s="1"/>
  <c r="AN37" i="483"/>
  <c r="M37" i="483" s="1"/>
  <c r="AN9" i="479"/>
  <c r="M9" i="479" s="1"/>
  <c r="Q12" i="479" s="1"/>
  <c r="S12" i="479" s="1"/>
  <c r="AI15" i="487"/>
  <c r="AN39" i="475"/>
  <c r="M39" i="475" s="1"/>
  <c r="AN22" i="476"/>
  <c r="M22" i="476" s="1"/>
  <c r="AN23" i="480"/>
  <c r="M23" i="480" s="1"/>
  <c r="AN13" i="481"/>
  <c r="M13" i="481" s="1"/>
  <c r="Q16" i="481" s="1"/>
  <c r="S16" i="481" s="1"/>
  <c r="AI6" i="481"/>
  <c r="AN6" i="481" s="1"/>
  <c r="M6" i="481" s="1"/>
  <c r="Q9" i="481" s="1"/>
  <c r="S9" i="481" s="1"/>
  <c r="AI9" i="481"/>
  <c r="AN9" i="481" s="1"/>
  <c r="M9" i="481" s="1"/>
  <c r="Q12" i="481" s="1"/>
  <c r="S12" i="481" s="1"/>
  <c r="AI6" i="487"/>
  <c r="AN6" i="487" s="1"/>
  <c r="M6" i="487" s="1"/>
  <c r="AN44" i="490"/>
  <c r="M44" i="490" s="1"/>
  <c r="AN37" i="479"/>
  <c r="M37" i="479" s="1"/>
  <c r="AN7" i="482"/>
  <c r="M7" i="482" s="1"/>
  <c r="Q10" i="482" s="1"/>
  <c r="S10" i="482" s="1"/>
  <c r="AI42" i="478"/>
  <c r="AN10" i="478"/>
  <c r="M10" i="478" s="1"/>
  <c r="AN18" i="479"/>
  <c r="M18" i="479" s="1"/>
  <c r="AN25" i="480"/>
  <c r="M25" i="480" s="1"/>
  <c r="AN22" i="481"/>
  <c r="M22" i="481" s="1"/>
  <c r="AN31" i="481"/>
  <c r="M31" i="481" s="1"/>
  <c r="AN15" i="489"/>
  <c r="M15" i="489" s="1"/>
  <c r="Q18" i="489" s="1"/>
  <c r="S18" i="489" s="1"/>
  <c r="AI29" i="475"/>
  <c r="AN43" i="478"/>
  <c r="M43" i="478" s="1"/>
  <c r="AN28" i="478"/>
  <c r="M28" i="478" s="1"/>
  <c r="AN31" i="479"/>
  <c r="M31" i="479" s="1"/>
  <c r="AN28" i="480"/>
  <c r="M28" i="480" s="1"/>
  <c r="AN28" i="483"/>
  <c r="M28" i="483" s="1"/>
  <c r="AN12" i="485"/>
  <c r="M12" i="485" s="1"/>
  <c r="AN35" i="485"/>
  <c r="M35" i="485" s="1"/>
  <c r="AN14" i="489"/>
  <c r="M14" i="489" s="1"/>
  <c r="Q17" i="489" s="1"/>
  <c r="S17" i="489" s="1"/>
  <c r="AN26" i="491"/>
  <c r="M26" i="491" s="1"/>
  <c r="AN34" i="491"/>
  <c r="M34" i="491" s="1"/>
  <c r="AN12" i="491"/>
  <c r="M12" i="491" s="1"/>
  <c r="AN20" i="487"/>
  <c r="M20" i="487" s="1"/>
  <c r="AN34" i="482"/>
  <c r="M34" i="482" s="1"/>
  <c r="AN12" i="480"/>
  <c r="M12" i="480" s="1"/>
  <c r="Q15" i="480" s="1"/>
  <c r="S15" i="480" s="1"/>
  <c r="AI36" i="481"/>
  <c r="AN44" i="482"/>
  <c r="M44" i="482" s="1"/>
  <c r="AN17" i="484"/>
  <c r="M17" i="484" s="1"/>
  <c r="AN17" i="492"/>
  <c r="M17" i="492" s="1"/>
  <c r="AN7" i="486"/>
  <c r="M7" i="486" s="1"/>
  <c r="AN10" i="476"/>
  <c r="M10" i="476" s="1"/>
  <c r="Q13" i="476" s="1"/>
  <c r="S13" i="476" s="1"/>
  <c r="AN11" i="478"/>
  <c r="M11" i="478" s="1"/>
  <c r="Q14" i="478" s="1"/>
  <c r="S14" i="478" s="1"/>
  <c r="AI18" i="475"/>
  <c r="AN36" i="476"/>
  <c r="M36" i="476" s="1"/>
  <c r="AI45" i="478"/>
  <c r="AN33" i="481"/>
  <c r="M33" i="481" s="1"/>
  <c r="AI33" i="486"/>
  <c r="AN19" i="491"/>
  <c r="AN42" i="489"/>
  <c r="M42" i="489" s="1"/>
  <c r="AN43" i="481"/>
  <c r="M43" i="481" s="1"/>
  <c r="AN39" i="477"/>
  <c r="M39" i="477" s="1"/>
  <c r="AI19" i="481"/>
  <c r="AN12" i="488"/>
  <c r="M12" i="488" s="1"/>
  <c r="AN4" i="490"/>
  <c r="M4" i="490" s="1"/>
  <c r="AN37" i="493"/>
  <c r="M37" i="493" s="1"/>
  <c r="AN18" i="491"/>
  <c r="AN7" i="491"/>
  <c r="M7" i="491" s="1"/>
  <c r="Q10" i="491" s="1"/>
  <c r="S10" i="491" s="1"/>
  <c r="AN7" i="475"/>
  <c r="M7" i="475" s="1"/>
  <c r="Q10" i="475" s="1"/>
  <c r="S10" i="475" s="1"/>
  <c r="AN45" i="486"/>
  <c r="M45" i="486" s="1"/>
  <c r="AN42" i="483"/>
  <c r="M42" i="483" s="1"/>
  <c r="AN44" i="477"/>
  <c r="M44" i="477" s="1"/>
  <c r="AN32" i="475"/>
  <c r="M32" i="475" s="1"/>
  <c r="AN44" i="479"/>
  <c r="M44" i="479" s="1"/>
  <c r="AN43" i="492"/>
  <c r="M43" i="492" s="1"/>
  <c r="AN17" i="491"/>
  <c r="M17" i="491" s="1"/>
  <c r="AN16" i="480"/>
  <c r="M16" i="480" s="1"/>
  <c r="Q19" i="480" s="1"/>
  <c r="S19" i="480" s="1"/>
  <c r="AN35" i="486"/>
  <c r="M35" i="486" s="1"/>
  <c r="AN44" i="481"/>
  <c r="M44" i="481" s="1"/>
  <c r="AN14" i="475"/>
  <c r="M14" i="475" s="1"/>
  <c r="Q16" i="475" s="1"/>
  <c r="S16" i="475" s="1"/>
  <c r="AN23" i="478"/>
  <c r="M23" i="478" s="1"/>
  <c r="AN44" i="485"/>
  <c r="M44" i="485" s="1"/>
  <c r="AN35" i="484"/>
  <c r="M35" i="484" s="1"/>
  <c r="AN21" i="475"/>
  <c r="M21" i="475" s="1"/>
  <c r="AI25" i="478"/>
  <c r="AN17" i="481"/>
  <c r="M17" i="481" s="1"/>
  <c r="AN5" i="488"/>
  <c r="M5" i="488" s="1"/>
  <c r="Q8" i="488" s="1"/>
  <c r="S8" i="488" s="1"/>
  <c r="AN43" i="482"/>
  <c r="M43" i="482" s="1"/>
  <c r="AN11" i="477"/>
  <c r="M11" i="477" s="1"/>
  <c r="AN43" i="476"/>
  <c r="M43" i="476" s="1"/>
  <c r="AI14" i="475"/>
  <c r="AN17" i="479"/>
  <c r="M17" i="479" s="1"/>
  <c r="AI25" i="479"/>
  <c r="AI7" i="491"/>
  <c r="AN32" i="488"/>
  <c r="M32" i="488" s="1"/>
  <c r="AN44" i="492"/>
  <c r="M44" i="492" s="1"/>
  <c r="AN7" i="477"/>
  <c r="M7" i="477" s="1"/>
  <c r="AN6" i="484"/>
  <c r="M6" i="484" s="1"/>
  <c r="AI32" i="475"/>
  <c r="AN23" i="476"/>
  <c r="M23" i="476" s="1"/>
  <c r="AN9" i="485"/>
  <c r="M9" i="485" s="1"/>
  <c r="AN10" i="482"/>
  <c r="M10" i="482" s="1"/>
  <c r="AN13" i="476"/>
  <c r="M13" i="476" s="1"/>
  <c r="AN15" i="475"/>
  <c r="M15" i="475" s="1"/>
  <c r="Q17" i="475" s="1"/>
  <c r="S17" i="475" s="1"/>
  <c r="AN11" i="475"/>
  <c r="M11" i="475" s="1"/>
  <c r="AI8" i="482"/>
  <c r="AN8" i="482" s="1"/>
  <c r="M8" i="482" s="1"/>
  <c r="AN16" i="483"/>
  <c r="AN19" i="487"/>
  <c r="M19" i="487" s="1"/>
  <c r="AN43" i="484"/>
  <c r="M43" i="484" s="1"/>
  <c r="AN37" i="482"/>
  <c r="M37" i="482" s="1"/>
  <c r="AN20" i="475"/>
  <c r="M20" i="475" s="1"/>
  <c r="AI42" i="482"/>
  <c r="AN12" i="487"/>
  <c r="M12" i="487" s="1"/>
  <c r="Q15" i="487" s="1"/>
  <c r="S15" i="487" s="1"/>
  <c r="AN30" i="487"/>
  <c r="M30" i="487" s="1"/>
  <c r="AN34" i="483"/>
  <c r="M34" i="483" s="1"/>
  <c r="AN10" i="481"/>
  <c r="M10" i="481" s="1"/>
  <c r="Q13" i="481" s="1"/>
  <c r="S13" i="481" s="1"/>
  <c r="AN41" i="481"/>
  <c r="M41" i="481" s="1"/>
  <c r="AN38" i="478"/>
  <c r="M38" i="478" s="1"/>
  <c r="AI9" i="478"/>
  <c r="AN9" i="478" s="1"/>
  <c r="M9" i="478" s="1"/>
  <c r="Q12" i="478" s="1"/>
  <c r="S12" i="478" s="1"/>
  <c r="AN27" i="481"/>
  <c r="M27" i="481" s="1"/>
  <c r="AN14" i="486"/>
  <c r="M14" i="486" s="1"/>
  <c r="AI35" i="491"/>
  <c r="AN8" i="489"/>
  <c r="M8" i="489" s="1"/>
  <c r="AN15" i="477"/>
  <c r="M15" i="477" s="1"/>
  <c r="AN41" i="482"/>
  <c r="M41" i="482" s="1"/>
  <c r="AI45" i="486"/>
  <c r="AN21" i="491"/>
  <c r="M21" i="491" s="1"/>
  <c r="AN13" i="493"/>
  <c r="AN15" i="479"/>
  <c r="M15" i="479" s="1"/>
  <c r="AI9" i="477"/>
  <c r="AI4" i="475"/>
  <c r="AN31" i="480"/>
  <c r="M31" i="480" s="1"/>
  <c r="AN22" i="489"/>
  <c r="M22" i="489" s="1"/>
  <c r="AN36" i="491"/>
  <c r="M36" i="491" s="1"/>
  <c r="AN33" i="489"/>
  <c r="M33" i="489" s="1"/>
  <c r="AN35" i="483"/>
  <c r="M35" i="483" s="1"/>
  <c r="AN23" i="477"/>
  <c r="M23" i="477" s="1"/>
  <c r="AN30" i="477"/>
  <c r="M30" i="477" s="1"/>
  <c r="AN7" i="480"/>
  <c r="M7" i="480" s="1"/>
  <c r="Q10" i="480" s="1"/>
  <c r="S10" i="480" s="1"/>
  <c r="AI26" i="480"/>
  <c r="AI15" i="481"/>
  <c r="AI9" i="486"/>
  <c r="AN27" i="488"/>
  <c r="M27" i="488" s="1"/>
  <c r="AI43" i="492"/>
  <c r="AN15" i="493"/>
  <c r="AN34" i="476"/>
  <c r="M34" i="476" s="1"/>
  <c r="AN15" i="476"/>
  <c r="M15" i="476" s="1"/>
  <c r="AN18" i="476"/>
  <c r="M18" i="476" s="1"/>
  <c r="AN17" i="483"/>
  <c r="AI33" i="476"/>
  <c r="AN42" i="477"/>
  <c r="M42" i="477" s="1"/>
  <c r="AN29" i="478"/>
  <c r="M29" i="478" s="1"/>
  <c r="AN21" i="479"/>
  <c r="M21" i="479" s="1"/>
  <c r="AN36" i="483"/>
  <c r="M36" i="483" s="1"/>
  <c r="AN29" i="493"/>
  <c r="M29" i="493" s="1"/>
  <c r="AN44" i="489"/>
  <c r="M44" i="489" s="1"/>
  <c r="AN42" i="490"/>
  <c r="M42" i="490" s="1"/>
  <c r="AN16" i="488"/>
  <c r="M16" i="488" s="1"/>
  <c r="AN29" i="484"/>
  <c r="M29" i="484" s="1"/>
  <c r="AN4" i="491"/>
  <c r="M4" i="491" s="1"/>
  <c r="AN26" i="485"/>
  <c r="M26" i="485" s="1"/>
  <c r="AN17" i="480"/>
  <c r="M17" i="480" s="1"/>
  <c r="AI25" i="476"/>
  <c r="AN31" i="478"/>
  <c r="M31" i="478" s="1"/>
  <c r="AN32" i="483"/>
  <c r="M32" i="483" s="1"/>
  <c r="AN42" i="487"/>
  <c r="M42" i="487" s="1"/>
  <c r="AN10" i="493"/>
  <c r="M10" i="493" s="1"/>
  <c r="AN17" i="478"/>
  <c r="M17" i="478" s="1"/>
  <c r="AN18" i="478"/>
  <c r="M18" i="478" s="1"/>
  <c r="AN22" i="478"/>
  <c r="M22" i="478" s="1"/>
  <c r="AN27" i="476"/>
  <c r="M27" i="476" s="1"/>
  <c r="AN16" i="476"/>
  <c r="M16" i="476" s="1"/>
  <c r="AN4" i="480"/>
  <c r="M4" i="480" s="1"/>
  <c r="Q7" i="480" s="1"/>
  <c r="AN11" i="483"/>
  <c r="AN15" i="490"/>
  <c r="M15" i="490" s="1"/>
  <c r="AN33" i="484"/>
  <c r="M33" i="484" s="1"/>
  <c r="AN24" i="484"/>
  <c r="M24" i="484" s="1"/>
  <c r="AN41" i="478"/>
  <c r="M41" i="478" s="1"/>
  <c r="AI26" i="488"/>
  <c r="AN21" i="493"/>
  <c r="M21" i="493" s="1"/>
  <c r="AN41" i="476"/>
  <c r="M41" i="476" s="1"/>
  <c r="AN20" i="478"/>
  <c r="M20" i="478" s="1"/>
  <c r="AN34" i="481"/>
  <c r="M34" i="481" s="1"/>
  <c r="AN20" i="484"/>
  <c r="M20" i="484" s="1"/>
  <c r="AI16" i="487"/>
  <c r="AN37" i="488"/>
  <c r="M37" i="488" s="1"/>
  <c r="AI7" i="490"/>
  <c r="AN7" i="490" s="1"/>
  <c r="M7" i="490" s="1"/>
  <c r="AI32" i="491"/>
  <c r="AI34" i="489"/>
  <c r="AN32" i="482"/>
  <c r="M32" i="482" s="1"/>
  <c r="AN6" i="485"/>
  <c r="M6" i="485" s="1"/>
  <c r="Q9" i="485" s="1"/>
  <c r="S9" i="485" s="1"/>
  <c r="AI23" i="484"/>
  <c r="AN37" i="486"/>
  <c r="M37" i="486" s="1"/>
  <c r="AI8" i="490"/>
  <c r="AN8" i="490" s="1"/>
  <c r="M8" i="490" s="1"/>
  <c r="AN34" i="485"/>
  <c r="M34" i="485" s="1"/>
  <c r="AN22" i="475"/>
  <c r="M22" i="475" s="1"/>
  <c r="AN7" i="481"/>
  <c r="M7" i="481" s="1"/>
  <c r="Q10" i="481" s="1"/>
  <c r="S10" i="481" s="1"/>
  <c r="AN22" i="492"/>
  <c r="M22" i="492" s="1"/>
  <c r="AN25" i="485"/>
  <c r="M25" i="485" s="1"/>
  <c r="AN15" i="486"/>
  <c r="M15" i="486" s="1"/>
  <c r="AN19" i="492"/>
  <c r="M19" i="492" s="1"/>
  <c r="AN7" i="476"/>
  <c r="M7" i="476" s="1"/>
  <c r="Q10" i="476" s="1"/>
  <c r="S10" i="476" s="1"/>
  <c r="AN31" i="491"/>
  <c r="M31" i="491" s="1"/>
  <c r="AN21" i="488"/>
  <c r="M21" i="488" s="1"/>
  <c r="AN25" i="481"/>
  <c r="M25" i="481" s="1"/>
  <c r="AN22" i="486"/>
  <c r="M22" i="486" s="1"/>
  <c r="AN18" i="492"/>
  <c r="M18" i="492" s="1"/>
  <c r="AN18" i="486"/>
  <c r="M18" i="486" s="1"/>
  <c r="AI14" i="493"/>
  <c r="AN14" i="493" s="1"/>
  <c r="AN38" i="484"/>
  <c r="M38" i="484" s="1"/>
  <c r="AN13" i="484"/>
  <c r="M13" i="484" s="1"/>
  <c r="AN27" i="475"/>
  <c r="M27" i="475" s="1"/>
  <c r="AI37" i="479"/>
  <c r="AN31" i="482"/>
  <c r="M31" i="482" s="1"/>
  <c r="AI43" i="484"/>
  <c r="AN20" i="479"/>
  <c r="M20" i="479" s="1"/>
  <c r="AN19" i="484"/>
  <c r="M19" i="484" s="1"/>
  <c r="AI4" i="482"/>
  <c r="AN4" i="482" s="1"/>
  <c r="M4" i="482" s="1"/>
  <c r="Q7" i="482" s="1"/>
  <c r="S7" i="482" s="1"/>
  <c r="AI43" i="483"/>
  <c r="AN43" i="489"/>
  <c r="M43" i="489" s="1"/>
  <c r="AI35" i="492"/>
  <c r="AN9" i="476"/>
  <c r="M9" i="476" s="1"/>
  <c r="Q12" i="476" s="1"/>
  <c r="S12" i="476" s="1"/>
  <c r="AN32" i="487"/>
  <c r="M32" i="487" s="1"/>
  <c r="AI25" i="489"/>
  <c r="AI32" i="477"/>
  <c r="AN16" i="477"/>
  <c r="M16" i="477" s="1"/>
  <c r="AN25" i="491"/>
  <c r="M25" i="491" s="1"/>
  <c r="AN16" i="486"/>
  <c r="M16" i="486" s="1"/>
  <c r="AN7" i="488"/>
  <c r="M7" i="488" s="1"/>
  <c r="Q10" i="488" s="1"/>
  <c r="S10" i="488" s="1"/>
  <c r="AI15" i="480"/>
  <c r="AN15" i="480" s="1"/>
  <c r="M15" i="480" s="1"/>
  <c r="AI23" i="482"/>
  <c r="AI6" i="485"/>
  <c r="AN43" i="493"/>
  <c r="M43" i="493" s="1"/>
  <c r="AN12" i="478"/>
  <c r="M12" i="478" s="1"/>
  <c r="Q15" i="478" s="1"/>
  <c r="S15" i="478" s="1"/>
  <c r="AN9" i="489"/>
  <c r="M9" i="489" s="1"/>
  <c r="Q12" i="489" s="1"/>
  <c r="S12" i="489" s="1"/>
  <c r="AN34" i="484"/>
  <c r="M34" i="484" s="1"/>
  <c r="AN6" i="489"/>
  <c r="M6" i="489" s="1"/>
  <c r="AN41" i="489"/>
  <c r="M41" i="489" s="1"/>
  <c r="AN10" i="475"/>
  <c r="M10" i="475" s="1"/>
  <c r="Q13" i="475" s="1"/>
  <c r="S13" i="475" s="1"/>
  <c r="AN25" i="488"/>
  <c r="M25" i="488" s="1"/>
  <c r="AN21" i="481"/>
  <c r="M21" i="481" s="1"/>
  <c r="AN28" i="486"/>
  <c r="M28" i="486" s="1"/>
  <c r="AN39" i="487"/>
  <c r="M39" i="487" s="1"/>
  <c r="AN4" i="487"/>
  <c r="M4" i="487" s="1"/>
  <c r="AN19" i="488"/>
  <c r="M19" i="488" s="1"/>
  <c r="AN24" i="488"/>
  <c r="M24" i="488" s="1"/>
  <c r="AN23" i="490"/>
  <c r="M23" i="490" s="1"/>
  <c r="AN15" i="492"/>
  <c r="M15" i="492" s="1"/>
  <c r="AN35" i="480"/>
  <c r="M35" i="480" s="1"/>
  <c r="AN40" i="490"/>
  <c r="M40" i="490" s="1"/>
  <c r="AN37" i="481"/>
  <c r="M37" i="481" s="1"/>
  <c r="AI32" i="482"/>
  <c r="AN45" i="484"/>
  <c r="M45" i="484" s="1"/>
  <c r="AN17" i="485"/>
  <c r="M17" i="485" s="1"/>
  <c r="AI41" i="492"/>
  <c r="AI21" i="493"/>
  <c r="AN36" i="479"/>
  <c r="M36" i="479" s="1"/>
  <c r="AN40" i="487"/>
  <c r="M40" i="487" s="1"/>
  <c r="AN40" i="485"/>
  <c r="M40" i="485" s="1"/>
  <c r="AI12" i="481"/>
  <c r="AN12" i="481" s="1"/>
  <c r="M12" i="481" s="1"/>
  <c r="Q15" i="481" s="1"/>
  <c r="S15" i="481" s="1"/>
  <c r="AN33" i="485"/>
  <c r="M33" i="485" s="1"/>
  <c r="AN23" i="485"/>
  <c r="M23" i="485" s="1"/>
  <c r="AN30" i="486"/>
  <c r="M30" i="486" s="1"/>
  <c r="AN45" i="487"/>
  <c r="M45" i="487" s="1"/>
  <c r="AN33" i="488"/>
  <c r="M33" i="488" s="1"/>
  <c r="AI37" i="488"/>
  <c r="AN37" i="489"/>
  <c r="M37" i="489" s="1"/>
  <c r="AI16" i="490"/>
  <c r="AN16" i="490" s="1"/>
  <c r="M16" i="490" s="1"/>
  <c r="AN29" i="491"/>
  <c r="M29" i="491" s="1"/>
  <c r="AN20" i="491"/>
  <c r="M20" i="491" s="1"/>
  <c r="AN9" i="492"/>
  <c r="M9" i="492" s="1"/>
  <c r="AN45" i="481"/>
  <c r="M45" i="481" s="1"/>
  <c r="AN26" i="481"/>
  <c r="M26" i="481" s="1"/>
  <c r="AN44" i="486"/>
  <c r="M44" i="486" s="1"/>
  <c r="AI23" i="486"/>
  <c r="AI43" i="488"/>
  <c r="AI18" i="489"/>
  <c r="AN31" i="490"/>
  <c r="M31" i="490" s="1"/>
  <c r="AI35" i="493"/>
  <c r="AI31" i="493"/>
  <c r="AN13" i="479"/>
  <c r="M13" i="479" s="1"/>
  <c r="AI17" i="489"/>
  <c r="AN17" i="489" s="1"/>
  <c r="M17" i="489" s="1"/>
  <c r="Q19" i="489" s="1"/>
  <c r="S19" i="489" s="1"/>
  <c r="AN11" i="476"/>
  <c r="M11" i="476" s="1"/>
  <c r="Q14" i="476" s="1"/>
  <c r="S14" i="476" s="1"/>
  <c r="AN5" i="478"/>
  <c r="M5" i="478" s="1"/>
  <c r="Q8" i="478" s="1"/>
  <c r="S8" i="478" s="1"/>
  <c r="AN28" i="487"/>
  <c r="M28" i="487" s="1"/>
  <c r="AN33" i="487"/>
  <c r="M33" i="487" s="1"/>
  <c r="AN26" i="489"/>
  <c r="M26" i="489" s="1"/>
  <c r="AN12" i="493"/>
  <c r="AN22" i="485"/>
  <c r="M22" i="485" s="1"/>
  <c r="AN11" i="486"/>
  <c r="M11" i="486" s="1"/>
  <c r="AN19" i="490"/>
  <c r="M19" i="490" s="1"/>
  <c r="AN44" i="491"/>
  <c r="M44" i="491" s="1"/>
  <c r="AN6" i="477"/>
  <c r="M6" i="477" s="1"/>
  <c r="AN38" i="485"/>
  <c r="M38" i="485" s="1"/>
  <c r="AN42" i="486"/>
  <c r="M42" i="486" s="1"/>
  <c r="AN31" i="487"/>
  <c r="M31" i="487" s="1"/>
  <c r="AI8" i="487"/>
  <c r="AN8" i="487" s="1"/>
  <c r="M8" i="487" s="1"/>
  <c r="Q11" i="487" s="1"/>
  <c r="S11" i="487" s="1"/>
  <c r="AN8" i="493"/>
  <c r="M8" i="493" s="1"/>
  <c r="AI28" i="493"/>
  <c r="AN41" i="484"/>
  <c r="M41" i="484" s="1"/>
  <c r="AI15" i="488"/>
  <c r="AN39" i="489"/>
  <c r="M39" i="489" s="1"/>
  <c r="AI33" i="489"/>
  <c r="AI9" i="490"/>
  <c r="AN9" i="490" s="1"/>
  <c r="AN35" i="490"/>
  <c r="M35" i="490" s="1"/>
  <c r="AI21" i="487"/>
  <c r="AN35" i="489"/>
  <c r="M35" i="489" s="1"/>
  <c r="AI36" i="491"/>
  <c r="AN42" i="493"/>
  <c r="M42" i="493" s="1"/>
  <c r="AN28" i="484"/>
  <c r="M28" i="484" s="1"/>
  <c r="AN37" i="484"/>
  <c r="M37" i="484" s="1"/>
  <c r="AN31" i="485"/>
  <c r="M31" i="485" s="1"/>
  <c r="AI43" i="485"/>
  <c r="AI42" i="489"/>
  <c r="AN32" i="490"/>
  <c r="M32" i="490" s="1"/>
  <c r="AN38" i="486"/>
  <c r="M38" i="486" s="1"/>
  <c r="AN27" i="490"/>
  <c r="M27" i="490" s="1"/>
  <c r="AN40" i="492"/>
  <c r="M40" i="492" s="1"/>
  <c r="AN33" i="493"/>
  <c r="M33" i="493" s="1"/>
  <c r="AN32" i="478"/>
  <c r="M32" i="478" s="1"/>
  <c r="AN43" i="487"/>
  <c r="M43" i="487" s="1"/>
  <c r="AN40" i="489"/>
  <c r="M40" i="489" s="1"/>
  <c r="AI9" i="491"/>
  <c r="AN30" i="476"/>
  <c r="M30" i="476" s="1"/>
  <c r="AI13" i="484"/>
  <c r="AN23" i="488"/>
  <c r="M23" i="488" s="1"/>
  <c r="AN39" i="490"/>
  <c r="M39" i="490" s="1"/>
  <c r="AI16" i="484"/>
  <c r="AI29" i="489"/>
  <c r="AN17" i="476"/>
  <c r="M17" i="476" s="1"/>
  <c r="AN39" i="476"/>
  <c r="M39" i="476" s="1"/>
  <c r="AN22" i="480"/>
  <c r="M22" i="480" s="1"/>
  <c r="AN12" i="483"/>
  <c r="AI38" i="484"/>
  <c r="AI21" i="491"/>
  <c r="AN32" i="492"/>
  <c r="M32" i="492" s="1"/>
  <c r="AN8" i="485"/>
  <c r="M8" i="485" s="1"/>
  <c r="AN29" i="482"/>
  <c r="M29" i="482" s="1"/>
  <c r="AI24" i="481"/>
  <c r="AN4" i="485"/>
  <c r="M4" i="485" s="1"/>
  <c r="Q7" i="485" s="1"/>
  <c r="AI37" i="485"/>
  <c r="AN41" i="488"/>
  <c r="M41" i="488" s="1"/>
  <c r="AN34" i="490"/>
  <c r="M34" i="490" s="1"/>
  <c r="AN38" i="475"/>
  <c r="M38" i="475" s="1"/>
  <c r="AN13" i="478"/>
  <c r="M13" i="478" s="1"/>
  <c r="AN41" i="483"/>
  <c r="M41" i="483" s="1"/>
  <c r="AN38" i="492"/>
  <c r="M38" i="492" s="1"/>
  <c r="AI18" i="476"/>
  <c r="AN8" i="477"/>
  <c r="M8" i="477" s="1"/>
  <c r="AN4" i="479"/>
  <c r="M4" i="479" s="1"/>
  <c r="Q7" i="479" s="1"/>
  <c r="AI25" i="485"/>
  <c r="AI34" i="486"/>
  <c r="AI15" i="486"/>
  <c r="AN14" i="487"/>
  <c r="M14" i="487" s="1"/>
  <c r="AN24" i="490"/>
  <c r="M24" i="490" s="1"/>
  <c r="AI5" i="491"/>
  <c r="AN32" i="493"/>
  <c r="M32" i="493" s="1"/>
  <c r="AN19" i="479"/>
  <c r="M19" i="479" s="1"/>
  <c r="AI34" i="482"/>
  <c r="AN21" i="483"/>
  <c r="M21" i="483" s="1"/>
  <c r="AN22" i="483"/>
  <c r="M22" i="483" s="1"/>
  <c r="AN25" i="484"/>
  <c r="M25" i="484" s="1"/>
  <c r="AI32" i="484"/>
  <c r="AN42" i="485"/>
  <c r="M42" i="485" s="1"/>
  <c r="AN36" i="487"/>
  <c r="M36" i="487" s="1"/>
  <c r="AI9" i="488"/>
  <c r="AN9" i="488" s="1"/>
  <c r="M9" i="488" s="1"/>
  <c r="AN38" i="490"/>
  <c r="M38" i="490" s="1"/>
  <c r="AI34" i="491"/>
  <c r="AI19" i="492"/>
  <c r="AN6" i="493"/>
  <c r="M6" i="493" s="1"/>
  <c r="Q9" i="493" s="1"/>
  <c r="S9" i="493" s="1"/>
  <c r="AN32" i="489"/>
  <c r="M32" i="489" s="1"/>
  <c r="AN30" i="481"/>
  <c r="M30" i="481" s="1"/>
  <c r="AN21" i="477"/>
  <c r="M21" i="477" s="1"/>
  <c r="AN12" i="492"/>
  <c r="M12" i="492" s="1"/>
  <c r="AN34" i="488"/>
  <c r="M34" i="488" s="1"/>
  <c r="AN40" i="488"/>
  <c r="M40" i="488" s="1"/>
  <c r="AN8" i="478"/>
  <c r="M8" i="478" s="1"/>
  <c r="Q11" i="478" s="1"/>
  <c r="S11" i="478" s="1"/>
  <c r="AN26" i="483"/>
  <c r="M26" i="483" s="1"/>
  <c r="AN38" i="476"/>
  <c r="M38" i="476" s="1"/>
  <c r="AN45" i="490"/>
  <c r="M45" i="490" s="1"/>
  <c r="AN13" i="486"/>
  <c r="M13" i="486" s="1"/>
  <c r="AN19" i="489"/>
  <c r="M19" i="489" s="1"/>
  <c r="AN26" i="476"/>
  <c r="M26" i="476" s="1"/>
  <c r="AN37" i="476"/>
  <c r="M37" i="476" s="1"/>
  <c r="AN5" i="476"/>
  <c r="M5" i="476" s="1"/>
  <c r="AI34" i="483"/>
  <c r="AN18" i="484"/>
  <c r="M18" i="484" s="1"/>
  <c r="AI34" i="476"/>
  <c r="AN36" i="478"/>
  <c r="M36" i="478" s="1"/>
  <c r="AN38" i="479"/>
  <c r="M38" i="479" s="1"/>
  <c r="AN27" i="479"/>
  <c r="M27" i="479" s="1"/>
  <c r="AN28" i="482"/>
  <c r="M28" i="482" s="1"/>
  <c r="AN4" i="483"/>
  <c r="M4" i="483" s="1"/>
  <c r="AN27" i="484"/>
  <c r="M27" i="484" s="1"/>
  <c r="AI43" i="486"/>
  <c r="AN25" i="487"/>
  <c r="M25" i="487" s="1"/>
  <c r="AN4" i="488"/>
  <c r="M4" i="488" s="1"/>
  <c r="AI6" i="488"/>
  <c r="AN6" i="488" s="1"/>
  <c r="M6" i="488" s="1"/>
  <c r="AN20" i="489"/>
  <c r="M20" i="489" s="1"/>
  <c r="AI6" i="490"/>
  <c r="AN6" i="490" s="1"/>
  <c r="M6" i="490" s="1"/>
  <c r="AN29" i="490"/>
  <c r="M29" i="490" s="1"/>
  <c r="AN20" i="490"/>
  <c r="M20" i="490" s="1"/>
  <c r="AN42" i="491"/>
  <c r="M42" i="491" s="1"/>
  <c r="AI45" i="492"/>
  <c r="AN44" i="493"/>
  <c r="M44" i="493" s="1"/>
  <c r="AN11" i="493"/>
  <c r="AN30" i="493"/>
  <c r="M30" i="493" s="1"/>
  <c r="AI38" i="493"/>
  <c r="AN13" i="482"/>
  <c r="M13" i="482" s="1"/>
  <c r="Q16" i="482" s="1"/>
  <c r="S16" i="482" s="1"/>
  <c r="AN8" i="480"/>
  <c r="M8" i="480" s="1"/>
  <c r="Q11" i="480" s="1"/>
  <c r="S11" i="480" s="1"/>
  <c r="AN16" i="482"/>
  <c r="M16" i="482" s="1"/>
  <c r="AN24" i="475"/>
  <c r="M24" i="475" s="1"/>
  <c r="AI15" i="476"/>
  <c r="AN27" i="477"/>
  <c r="M27" i="477" s="1"/>
  <c r="AN30" i="478"/>
  <c r="M30" i="478" s="1"/>
  <c r="AN39" i="481"/>
  <c r="M39" i="481" s="1"/>
  <c r="AN19" i="482"/>
  <c r="M19" i="482" s="1"/>
  <c r="AN9" i="484"/>
  <c r="M9" i="484" s="1"/>
  <c r="Q12" i="484" s="1"/>
  <c r="S12" i="484" s="1"/>
  <c r="AN26" i="484"/>
  <c r="M26" i="484" s="1"/>
  <c r="AN11" i="485"/>
  <c r="M11" i="485" s="1"/>
  <c r="AN36" i="486"/>
  <c r="M36" i="486" s="1"/>
  <c r="AN20" i="486"/>
  <c r="M20" i="486" s="1"/>
  <c r="AN44" i="488"/>
  <c r="M44" i="488" s="1"/>
  <c r="AN21" i="490"/>
  <c r="M21" i="490" s="1"/>
  <c r="AN36" i="490"/>
  <c r="M36" i="490" s="1"/>
  <c r="AN11" i="490"/>
  <c r="AN38" i="491"/>
  <c r="M38" i="491" s="1"/>
  <c r="AI19" i="491"/>
  <c r="AN41" i="491"/>
  <c r="M41" i="491" s="1"/>
  <c r="AI29" i="492"/>
  <c r="AI25" i="492"/>
  <c r="AN14" i="492"/>
  <c r="M14" i="492" s="1"/>
  <c r="AI22" i="492"/>
  <c r="AN40" i="476"/>
  <c r="M40" i="476" s="1"/>
  <c r="AN8" i="481"/>
  <c r="M8" i="481" s="1"/>
  <c r="AN36" i="484"/>
  <c r="M36" i="484" s="1"/>
  <c r="AN30" i="485"/>
  <c r="M30" i="485" s="1"/>
  <c r="AN14" i="490"/>
  <c r="M14" i="490" s="1"/>
  <c r="AI12" i="491"/>
  <c r="AN23" i="493"/>
  <c r="M23" i="493" s="1"/>
  <c r="AI25" i="493"/>
  <c r="AN31" i="492"/>
  <c r="M31" i="492" s="1"/>
  <c r="AN35" i="477"/>
  <c r="M35" i="477" s="1"/>
  <c r="AN44" i="487"/>
  <c r="M44" i="487" s="1"/>
  <c r="AN38" i="488"/>
  <c r="M38" i="488" s="1"/>
  <c r="AN12" i="477"/>
  <c r="M12" i="477" s="1"/>
  <c r="AI12" i="477"/>
  <c r="AN19" i="486"/>
  <c r="M19" i="486" s="1"/>
  <c r="AI19" i="486"/>
  <c r="AI9" i="483"/>
  <c r="AN9" i="483" s="1"/>
  <c r="AI22" i="486"/>
  <c r="AN29" i="476"/>
  <c r="M29" i="476" s="1"/>
  <c r="AN27" i="478"/>
  <c r="M27" i="478" s="1"/>
  <c r="AN4" i="484"/>
  <c r="M4" i="484" s="1"/>
  <c r="AN24" i="492"/>
  <c r="M24" i="492" s="1"/>
  <c r="AN19" i="493"/>
  <c r="M19" i="493" s="1"/>
  <c r="AI44" i="480"/>
  <c r="AN44" i="480"/>
  <c r="M44" i="480" s="1"/>
  <c r="AN15" i="478"/>
  <c r="AI18" i="478"/>
  <c r="AN21" i="482"/>
  <c r="M21" i="482" s="1"/>
  <c r="AN29" i="488"/>
  <c r="M29" i="488" s="1"/>
  <c r="AN14" i="491"/>
  <c r="M14" i="491" s="1"/>
  <c r="AI27" i="483"/>
  <c r="AN27" i="483"/>
  <c r="M27" i="483" s="1"/>
  <c r="AI41" i="493"/>
  <c r="AN41" i="493"/>
  <c r="M41" i="493" s="1"/>
  <c r="AI42" i="484"/>
  <c r="AN42" i="484"/>
  <c r="M42" i="484" s="1"/>
  <c r="AN26" i="492"/>
  <c r="M26" i="492" s="1"/>
  <c r="AN24" i="479"/>
  <c r="M24" i="479" s="1"/>
  <c r="AI24" i="479"/>
  <c r="AN43" i="480"/>
  <c r="M43" i="480" s="1"/>
  <c r="AI43" i="480"/>
  <c r="AN34" i="478"/>
  <c r="M34" i="478" s="1"/>
  <c r="AI34" i="478"/>
  <c r="AI39" i="485"/>
  <c r="AN39" i="485"/>
  <c r="M39" i="485" s="1"/>
  <c r="AI9" i="480"/>
  <c r="AN9" i="480" s="1"/>
  <c r="M9" i="480" s="1"/>
  <c r="Q12" i="480" s="1"/>
  <c r="S12" i="480" s="1"/>
  <c r="AI40" i="483"/>
  <c r="AN40" i="483"/>
  <c r="M40" i="483" s="1"/>
  <c r="AI17" i="482"/>
  <c r="AN17" i="482"/>
  <c r="M17" i="482" s="1"/>
  <c r="AI44" i="478"/>
  <c r="AN44" i="478"/>
  <c r="M44" i="478" s="1"/>
  <c r="AI20" i="477"/>
  <c r="AN20" i="477"/>
  <c r="M20" i="477" s="1"/>
  <c r="AI20" i="476"/>
  <c r="AN20" i="476"/>
  <c r="M20" i="476" s="1"/>
  <c r="AN43" i="475"/>
  <c r="M43" i="475" s="1"/>
  <c r="AI43" i="475"/>
  <c r="AI25" i="475"/>
  <c r="AN25" i="475"/>
  <c r="M25" i="475" s="1"/>
  <c r="AN13" i="475"/>
  <c r="M13" i="475" s="1"/>
  <c r="AI13" i="475"/>
  <c r="AN6" i="492"/>
  <c r="M6" i="492" s="1"/>
  <c r="AI6" i="492"/>
  <c r="AI41" i="475"/>
  <c r="AN41" i="475"/>
  <c r="M41" i="475" s="1"/>
  <c r="AI42" i="488"/>
  <c r="AN42" i="488"/>
  <c r="M42" i="488" s="1"/>
  <c r="AI5" i="482"/>
  <c r="AN5" i="482" s="1"/>
  <c r="M5" i="482" s="1"/>
  <c r="Q8" i="482" s="1"/>
  <c r="S8" i="482" s="1"/>
  <c r="AN34" i="493"/>
  <c r="M34" i="493" s="1"/>
  <c r="AI34" i="493"/>
  <c r="AI30" i="491"/>
  <c r="AN30" i="491"/>
  <c r="M30" i="491" s="1"/>
  <c r="AN29" i="487"/>
  <c r="M29" i="487" s="1"/>
  <c r="AI29" i="487"/>
  <c r="AI5" i="486"/>
  <c r="AN5" i="486"/>
  <c r="M5" i="486" s="1"/>
  <c r="AN38" i="482"/>
  <c r="M38" i="482" s="1"/>
  <c r="AI38" i="482"/>
  <c r="AN18" i="481"/>
  <c r="M18" i="481" s="1"/>
  <c r="AI18" i="481"/>
  <c r="AN28" i="481"/>
  <c r="M28" i="481" s="1"/>
  <c r="AI28" i="481"/>
  <c r="AN45" i="479"/>
  <c r="M45" i="479" s="1"/>
  <c r="AI45" i="479"/>
  <c r="AI5" i="487"/>
  <c r="AN5" i="487" s="1"/>
  <c r="M5" i="487" s="1"/>
  <c r="Q8" i="487" s="1"/>
  <c r="S8" i="487" s="1"/>
  <c r="AN12" i="475"/>
  <c r="M12" i="475" s="1"/>
  <c r="AI12" i="475"/>
  <c r="AI24" i="489"/>
  <c r="AN24" i="489"/>
  <c r="M24" i="489" s="1"/>
  <c r="AI17" i="487"/>
  <c r="AN17" i="487"/>
  <c r="M17" i="487" s="1"/>
  <c r="AI10" i="484"/>
  <c r="AN10" i="484"/>
  <c r="M10" i="484" s="1"/>
  <c r="AI8" i="483"/>
  <c r="AN8" i="483" s="1"/>
  <c r="M8" i="483" s="1"/>
  <c r="AN40" i="481"/>
  <c r="M40" i="481" s="1"/>
  <c r="AI40" i="481"/>
  <c r="AN10" i="479"/>
  <c r="M10" i="479" s="1"/>
  <c r="AI18" i="483"/>
  <c r="AN18" i="483"/>
  <c r="M18" i="483" s="1"/>
  <c r="AI27" i="482"/>
  <c r="AN27" i="482"/>
  <c r="M27" i="482" s="1"/>
  <c r="AI42" i="480"/>
  <c r="AN42" i="480"/>
  <c r="M42" i="480" s="1"/>
  <c r="AN45" i="480"/>
  <c r="M45" i="480" s="1"/>
  <c r="AI45" i="480"/>
  <c r="AI16" i="478"/>
  <c r="AN16" i="478" s="1"/>
  <c r="AN6" i="475"/>
  <c r="M6" i="475" s="1"/>
  <c r="Q9" i="475" s="1"/>
  <c r="S9" i="475" s="1"/>
  <c r="AI6" i="475"/>
  <c r="AI6" i="482"/>
  <c r="AN6" i="482" s="1"/>
  <c r="M6" i="482" s="1"/>
  <c r="Q9" i="482" s="1"/>
  <c r="S9" i="482" s="1"/>
  <c r="AN12" i="486"/>
  <c r="M12" i="486" s="1"/>
  <c r="AI12" i="486"/>
  <c r="AI25" i="481"/>
  <c r="AI7" i="476"/>
  <c r="AI43" i="481"/>
  <c r="AN21" i="485"/>
  <c r="M21" i="485" s="1"/>
  <c r="AN8" i="492"/>
  <c r="M8" i="492" s="1"/>
  <c r="AI8" i="492"/>
  <c r="AI22" i="491"/>
  <c r="AN22" i="491"/>
  <c r="M22" i="491" s="1"/>
  <c r="AN16" i="491"/>
  <c r="M16" i="491" s="1"/>
  <c r="AN25" i="486"/>
  <c r="M25" i="486" s="1"/>
  <c r="AI25" i="486"/>
  <c r="AN4" i="486"/>
  <c r="M4" i="486" s="1"/>
  <c r="AI4" i="486"/>
  <c r="AI12" i="490"/>
  <c r="AN12" i="490" s="1"/>
  <c r="M12" i="490" s="1"/>
  <c r="AN22" i="490"/>
  <c r="M22" i="490" s="1"/>
  <c r="AI22" i="490"/>
  <c r="AN38" i="487"/>
  <c r="M38" i="487" s="1"/>
  <c r="AI38" i="487"/>
  <c r="AN32" i="485"/>
  <c r="M32" i="485" s="1"/>
  <c r="AI32" i="485"/>
  <c r="AI26" i="486"/>
  <c r="AN26" i="486"/>
  <c r="M26" i="486" s="1"/>
  <c r="AI6" i="476"/>
  <c r="AI31" i="491"/>
  <c r="AI7" i="492"/>
  <c r="AN7" i="492"/>
  <c r="M7" i="492" s="1"/>
  <c r="AN28" i="491"/>
  <c r="M28" i="491" s="1"/>
  <c r="AI15" i="491"/>
  <c r="AN15" i="491"/>
  <c r="M15" i="491" s="1"/>
  <c r="AI17" i="488"/>
  <c r="AN17" i="488"/>
  <c r="M17" i="488" s="1"/>
  <c r="AI22" i="487"/>
  <c r="AN22" i="487"/>
  <c r="M22" i="487" s="1"/>
  <c r="AN23" i="492"/>
  <c r="M23" i="492" s="1"/>
  <c r="AN6" i="491"/>
  <c r="M6" i="491" s="1"/>
  <c r="Q4" i="491" s="1"/>
  <c r="AI6" i="491"/>
  <c r="AI21" i="492"/>
  <c r="AN21" i="492"/>
  <c r="M21" i="492" s="1"/>
  <c r="AI21" i="488"/>
  <c r="AN32" i="480"/>
  <c r="M32" i="480" s="1"/>
  <c r="AI18" i="486"/>
  <c r="AN21" i="489"/>
  <c r="M21" i="489" s="1"/>
  <c r="AN6" i="478"/>
  <c r="M6" i="478" s="1"/>
  <c r="Q9" i="478" s="1"/>
  <c r="S9" i="478" s="1"/>
  <c r="AN38" i="481"/>
  <c r="M38" i="481" s="1"/>
  <c r="AN34" i="487"/>
  <c r="M34" i="487" s="1"/>
  <c r="AN31" i="476"/>
  <c r="M31" i="476" s="1"/>
  <c r="AN36" i="477"/>
  <c r="M36" i="477" s="1"/>
  <c r="AN4" i="477"/>
  <c r="M4" i="477" s="1"/>
  <c r="AN12" i="479"/>
  <c r="M12" i="479" s="1"/>
  <c r="AN36" i="480"/>
  <c r="M36" i="480" s="1"/>
  <c r="AN4" i="481"/>
  <c r="M4" i="481" s="1"/>
  <c r="AN19" i="485"/>
  <c r="M19" i="485" s="1"/>
  <c r="AN36" i="489"/>
  <c r="M36" i="489" s="1"/>
  <c r="AN26" i="493"/>
  <c r="M26" i="493" s="1"/>
  <c r="AN40" i="486"/>
  <c r="M40" i="486" s="1"/>
  <c r="AN40" i="484"/>
  <c r="M40" i="484" s="1"/>
  <c r="AN41" i="480"/>
  <c r="M41" i="480" s="1"/>
  <c r="AN31" i="484"/>
  <c r="M31" i="484" s="1"/>
  <c r="AN15" i="485"/>
  <c r="M15" i="485" s="1"/>
  <c r="AN18" i="488"/>
  <c r="M18" i="488" s="1"/>
  <c r="AN40" i="477"/>
  <c r="M40" i="477" s="1"/>
  <c r="AN19" i="476"/>
  <c r="M19" i="476" s="1"/>
  <c r="AN19" i="477"/>
  <c r="M19" i="477" s="1"/>
  <c r="AN23" i="479"/>
  <c r="M23" i="479" s="1"/>
  <c r="AN38" i="483"/>
  <c r="M38" i="483" s="1"/>
  <c r="AN41" i="486"/>
  <c r="M41" i="486" s="1"/>
  <c r="AN36" i="488"/>
  <c r="M36" i="488" s="1"/>
  <c r="AN30" i="490"/>
  <c r="M30" i="490" s="1"/>
  <c r="AN35" i="488"/>
  <c r="M35" i="488" s="1"/>
  <c r="AN6" i="479"/>
  <c r="M6" i="479" s="1"/>
  <c r="Q9" i="479" s="1"/>
  <c r="S9" i="479" s="1"/>
  <c r="AN19" i="480"/>
  <c r="M19" i="480" s="1"/>
  <c r="AN24" i="478"/>
  <c r="M24" i="478" s="1"/>
  <c r="AN21" i="486"/>
  <c r="M21" i="486" s="1"/>
  <c r="AN28" i="488"/>
  <c r="M28" i="488" s="1"/>
  <c r="AI40" i="479"/>
  <c r="AI13" i="489"/>
  <c r="AN13" i="489" s="1"/>
  <c r="M13" i="489" s="1"/>
  <c r="Q16" i="489" s="1"/>
  <c r="S16" i="489" s="1"/>
  <c r="AI9" i="493"/>
  <c r="AN9" i="493" s="1"/>
  <c r="M9" i="493" s="1"/>
  <c r="AI23" i="477"/>
  <c r="AN33" i="490"/>
  <c r="M33" i="490" s="1"/>
  <c r="AN10" i="490"/>
  <c r="M10" i="490" s="1"/>
  <c r="AN17" i="490"/>
  <c r="M17" i="490" s="1"/>
  <c r="AN26" i="487"/>
  <c r="M26" i="487" s="1"/>
  <c r="AI4" i="489"/>
  <c r="AN4" i="489" s="1"/>
  <c r="M4" i="489" s="1"/>
  <c r="AI28" i="491"/>
  <c r="AI16" i="492"/>
  <c r="AI23" i="492"/>
  <c r="AI45" i="493"/>
  <c r="AN18" i="485"/>
  <c r="M18" i="485" s="1"/>
  <c r="AN28" i="489"/>
  <c r="M28" i="489" s="1"/>
  <c r="AN17" i="493"/>
  <c r="AN20" i="485"/>
  <c r="M20" i="485" s="1"/>
  <c r="AI12" i="489"/>
  <c r="AN12" i="489" s="1"/>
  <c r="M12" i="489" s="1"/>
  <c r="Q15" i="489" s="1"/>
  <c r="S15" i="489" s="1"/>
  <c r="AN13" i="490"/>
  <c r="M13" i="490" s="1"/>
  <c r="AN5" i="490"/>
  <c r="M5" i="490" s="1"/>
  <c r="AN13" i="485"/>
  <c r="M13" i="485" s="1"/>
  <c r="AI24" i="486"/>
  <c r="AN35" i="487"/>
  <c r="M35" i="487" s="1"/>
  <c r="AI35" i="487"/>
  <c r="AI20" i="493"/>
  <c r="AN20" i="493"/>
  <c r="M20" i="493" s="1"/>
  <c r="AI5" i="493"/>
  <c r="AN5" i="493" s="1"/>
  <c r="M5" i="493" s="1"/>
  <c r="Q8" i="493" s="1"/>
  <c r="S8" i="493" s="1"/>
  <c r="AI39" i="493"/>
  <c r="AN39" i="493"/>
  <c r="M39" i="493" s="1"/>
  <c r="AI27" i="493"/>
  <c r="AN27" i="493"/>
  <c r="M27" i="493" s="1"/>
  <c r="AI20" i="492"/>
  <c r="AN20" i="492"/>
  <c r="M20" i="492" s="1"/>
  <c r="AI11" i="492"/>
  <c r="AN11" i="492"/>
  <c r="M11" i="492" s="1"/>
  <c r="AI5" i="492"/>
  <c r="AN5" i="492"/>
  <c r="M5" i="492" s="1"/>
  <c r="Q8" i="492" s="1"/>
  <c r="S8" i="492" s="1"/>
  <c r="AI39" i="492"/>
  <c r="AN39" i="492"/>
  <c r="M39" i="492" s="1"/>
  <c r="AI27" i="492"/>
  <c r="AN27" i="492"/>
  <c r="M27" i="492" s="1"/>
  <c r="AI12" i="484"/>
  <c r="AN12" i="484"/>
  <c r="M12" i="484" s="1"/>
  <c r="AI44" i="475"/>
  <c r="AN44" i="475"/>
  <c r="M44" i="475" s="1"/>
  <c r="M12" i="483" l="1"/>
  <c r="Q16" i="483"/>
  <c r="S16" i="483" s="1"/>
  <c r="M13" i="483"/>
  <c r="Q14" i="483" s="1"/>
  <c r="S14" i="483" s="1"/>
  <c r="M11" i="483"/>
  <c r="Q20" i="483"/>
  <c r="S20" i="483" s="1"/>
  <c r="M17" i="483"/>
  <c r="Q18" i="483"/>
  <c r="S18" i="483" s="1"/>
  <c r="M15" i="483"/>
  <c r="Q19" i="483"/>
  <c r="S19" i="483" s="1"/>
  <c r="M16" i="483"/>
  <c r="Q17" i="483" s="1"/>
  <c r="S17" i="483" s="1"/>
  <c r="M14" i="483"/>
  <c r="Q15" i="483" s="1"/>
  <c r="S15" i="483" s="1"/>
  <c r="Q12" i="483"/>
  <c r="S12" i="483" s="1"/>
  <c r="M9" i="483"/>
  <c r="Q9" i="483"/>
  <c r="S9" i="483" s="1"/>
  <c r="Q10" i="483"/>
  <c r="S10" i="483" s="1"/>
  <c r="Q16" i="491"/>
  <c r="S16" i="491" s="1"/>
  <c r="Q17" i="491"/>
  <c r="S17" i="491" s="1"/>
  <c r="M18" i="491"/>
  <c r="Q18" i="491"/>
  <c r="S18" i="491" s="1"/>
  <c r="M19" i="491"/>
  <c r="Q15" i="491"/>
  <c r="S15" i="491" s="1"/>
  <c r="Q7" i="475"/>
  <c r="S7" i="475" s="1"/>
  <c r="R4" i="491"/>
  <c r="Q11" i="493"/>
  <c r="S11" i="493" s="1"/>
  <c r="M14" i="493"/>
  <c r="Q15" i="493" s="1"/>
  <c r="S15" i="493" s="1"/>
  <c r="M12" i="493"/>
  <c r="Q13" i="493" s="1"/>
  <c r="S13" i="493" s="1"/>
  <c r="M13" i="493"/>
  <c r="Q14" i="493" s="1"/>
  <c r="S14" i="493" s="1"/>
  <c r="M11" i="493"/>
  <c r="Q12" i="493" s="1"/>
  <c r="S12" i="493" s="1"/>
  <c r="M17" i="493"/>
  <c r="Q19" i="493" s="1"/>
  <c r="S19" i="493" s="1"/>
  <c r="M16" i="493"/>
  <c r="Q20" i="493" s="1"/>
  <c r="S20" i="493" s="1"/>
  <c r="M15" i="493"/>
  <c r="Q16" i="493" s="1"/>
  <c r="S16" i="493" s="1"/>
  <c r="R4" i="493"/>
  <c r="Q7" i="493"/>
  <c r="S7" i="493" s="1"/>
  <c r="Q4" i="493"/>
  <c r="Q16" i="478"/>
  <c r="S16" i="478" s="1"/>
  <c r="P4" i="478"/>
  <c r="Q13" i="478"/>
  <c r="S13" i="478" s="1"/>
  <c r="M16" i="478"/>
  <c r="Q19" i="478" s="1"/>
  <c r="S19" i="478" s="1"/>
  <c r="Q17" i="478"/>
  <c r="S17" i="478" s="1"/>
  <c r="M15" i="478"/>
  <c r="Q18" i="478" s="1"/>
  <c r="S18" i="478" s="1"/>
  <c r="Q4" i="478"/>
  <c r="R4" i="478"/>
  <c r="Q12" i="491"/>
  <c r="S12" i="491" s="1"/>
  <c r="S7" i="492"/>
  <c r="T4" i="492"/>
  <c r="Q7" i="490"/>
  <c r="M11" i="490"/>
  <c r="Q14" i="490" s="1"/>
  <c r="S14" i="490" s="1"/>
  <c r="Q10" i="490"/>
  <c r="S10" i="490" s="1"/>
  <c r="M9" i="490"/>
  <c r="Q12" i="490" s="1"/>
  <c r="S12" i="490" s="1"/>
  <c r="Q13" i="490"/>
  <c r="S13" i="490" s="1"/>
  <c r="Q15" i="490"/>
  <c r="S15" i="490" s="1"/>
  <c r="Q16" i="490"/>
  <c r="S16" i="490" s="1"/>
  <c r="Q18" i="490"/>
  <c r="S18" i="490" s="1"/>
  <c r="Q11" i="491"/>
  <c r="S11" i="491" s="1"/>
  <c r="P4" i="491"/>
  <c r="Q9" i="491"/>
  <c r="S9" i="491" s="1"/>
  <c r="Q13" i="491"/>
  <c r="S13" i="491" s="1"/>
  <c r="Q14" i="491"/>
  <c r="S14" i="491" s="1"/>
  <c r="Q8" i="490"/>
  <c r="S8" i="490" s="1"/>
  <c r="Q7" i="491"/>
  <c r="Q15" i="488"/>
  <c r="S15" i="488" s="1"/>
  <c r="Q13" i="488"/>
  <c r="S13" i="488" s="1"/>
  <c r="Q14" i="488"/>
  <c r="S14" i="488" s="1"/>
  <c r="Q12" i="488"/>
  <c r="S12" i="488" s="1"/>
  <c r="Q11" i="490"/>
  <c r="S11" i="490" s="1"/>
  <c r="Q9" i="490"/>
  <c r="S9" i="490" s="1"/>
  <c r="Q4" i="490"/>
  <c r="R4" i="490"/>
  <c r="Q11" i="489"/>
  <c r="S11" i="489" s="1"/>
  <c r="P4" i="489"/>
  <c r="Q9" i="489"/>
  <c r="S9" i="489" s="1"/>
  <c r="Q4" i="489"/>
  <c r="Q7" i="489"/>
  <c r="S7" i="489" s="1"/>
  <c r="R4" i="489"/>
  <c r="Q11" i="488"/>
  <c r="S11" i="488" s="1"/>
  <c r="Q4" i="488"/>
  <c r="Q9" i="488"/>
  <c r="S9" i="488" s="1"/>
  <c r="P4" i="488"/>
  <c r="Q7" i="488"/>
  <c r="R4" i="488"/>
  <c r="Q13" i="487"/>
  <c r="S13" i="487" s="1"/>
  <c r="Q4" i="487"/>
  <c r="Q9" i="487"/>
  <c r="S9" i="487" s="1"/>
  <c r="R4" i="487"/>
  <c r="Q7" i="487"/>
  <c r="S7" i="487" s="1"/>
  <c r="P4" i="487"/>
  <c r="Q7" i="484"/>
  <c r="S7" i="485"/>
  <c r="T4" i="485"/>
  <c r="Q9" i="484"/>
  <c r="S9" i="484" s="1"/>
  <c r="P4" i="484"/>
  <c r="Q13" i="484"/>
  <c r="S13" i="484" s="1"/>
  <c r="Q4" i="484"/>
  <c r="R4" i="484"/>
  <c r="Q13" i="483"/>
  <c r="S13" i="483" s="1"/>
  <c r="Q11" i="483"/>
  <c r="S11" i="483" s="1"/>
  <c r="R4" i="483"/>
  <c r="Q7" i="483"/>
  <c r="P4" i="483"/>
  <c r="Q4" i="482"/>
  <c r="Q13" i="482"/>
  <c r="S13" i="482" s="1"/>
  <c r="R4" i="482"/>
  <c r="Q11" i="482"/>
  <c r="S11" i="482" s="1"/>
  <c r="S15" i="482"/>
  <c r="P4" i="482"/>
  <c r="Q18" i="480"/>
  <c r="S18" i="480" s="1"/>
  <c r="Q8" i="481"/>
  <c r="S8" i="481" s="1"/>
  <c r="Q14" i="481"/>
  <c r="S14" i="481" s="1"/>
  <c r="P4" i="481"/>
  <c r="Q11" i="481"/>
  <c r="S11" i="481" s="1"/>
  <c r="R4" i="481"/>
  <c r="Q7" i="481"/>
  <c r="S7" i="481" s="1"/>
  <c r="Q4" i="481"/>
  <c r="Q17" i="480"/>
  <c r="S17" i="480" s="1"/>
  <c r="R4" i="480"/>
  <c r="Q9" i="480"/>
  <c r="S9" i="480" s="1"/>
  <c r="Q4" i="475"/>
  <c r="Q8" i="475"/>
  <c r="S8" i="475" s="1"/>
  <c r="P4" i="480"/>
  <c r="Q4" i="480"/>
  <c r="S7" i="480"/>
  <c r="Q8" i="476"/>
  <c r="S8" i="476" s="1"/>
  <c r="Q7" i="476"/>
  <c r="S7" i="476" s="1"/>
  <c r="S7" i="479"/>
  <c r="T4" i="479"/>
  <c r="Q9" i="476"/>
  <c r="S9" i="476" s="1"/>
  <c r="Q14" i="475"/>
  <c r="S14" i="475" s="1"/>
  <c r="Q15" i="475"/>
  <c r="S15" i="475" s="1"/>
  <c r="R4" i="475"/>
  <c r="S12" i="475"/>
  <c r="L2" i="373"/>
  <c r="B30" i="338"/>
  <c r="B29" i="338"/>
  <c r="B18" i="338"/>
  <c r="B16" i="338"/>
  <c r="B5" i="338"/>
  <c r="B7" i="338"/>
  <c r="B22" i="338"/>
  <c r="B24" i="338"/>
  <c r="B12" i="338"/>
  <c r="B23" i="338"/>
  <c r="B14" i="338"/>
  <c r="B2" i="338"/>
  <c r="B26" i="338"/>
  <c r="B11" i="338"/>
  <c r="B8" i="338"/>
  <c r="B21" i="338"/>
  <c r="B17" i="338"/>
  <c r="B3" i="338"/>
  <c r="B9" i="338"/>
  <c r="B28" i="338"/>
  <c r="B1" i="338"/>
  <c r="B10" i="338"/>
  <c r="B19" i="338"/>
  <c r="B27" i="338"/>
  <c r="B4" i="338"/>
  <c r="B20" i="338"/>
  <c r="B6" i="338"/>
  <c r="B31" i="338"/>
  <c r="B25" i="338"/>
  <c r="B15" i="338"/>
  <c r="B13" i="338"/>
  <c r="Q4" i="483" l="1"/>
  <c r="Q18" i="493"/>
  <c r="S18" i="493" s="1"/>
  <c r="P4" i="493"/>
  <c r="Q17" i="490"/>
  <c r="S17" i="490" s="1"/>
  <c r="P4" i="490"/>
  <c r="Q17" i="493"/>
  <c r="S17" i="493" s="1"/>
  <c r="T4" i="478"/>
  <c r="S7" i="491"/>
  <c r="T4" i="491"/>
  <c r="S7" i="488"/>
  <c r="T4" i="488"/>
  <c r="S7" i="490"/>
  <c r="T4" i="489"/>
  <c r="T4" i="487"/>
  <c r="S7" i="484"/>
  <c r="T4" i="484"/>
  <c r="S7" i="483"/>
  <c r="T4" i="483"/>
  <c r="T4" i="482"/>
  <c r="T4" i="480"/>
  <c r="T4" i="481"/>
  <c r="T4" i="476"/>
  <c r="T4" i="475"/>
  <c r="R4" i="373"/>
  <c r="Q4" i="373"/>
  <c r="S4" i="373"/>
  <c r="AO6" i="373"/>
  <c r="Y6" i="373"/>
  <c r="T4" i="493" l="1"/>
  <c r="T4" i="490"/>
  <c r="A4" i="373"/>
  <c r="A45" i="373" l="1"/>
  <c r="A44" i="373"/>
  <c r="A43" i="373"/>
  <c r="A42" i="373"/>
  <c r="A41" i="373"/>
  <c r="A40" i="373"/>
  <c r="A39" i="373"/>
  <c r="A38" i="373"/>
  <c r="A37" i="373"/>
  <c r="A36" i="373"/>
  <c r="A35" i="373"/>
  <c r="A34" i="373"/>
  <c r="A33" i="373"/>
  <c r="A32" i="373"/>
  <c r="A31" i="373"/>
  <c r="A30" i="373"/>
  <c r="A29" i="373"/>
  <c r="A28" i="373"/>
  <c r="A27" i="373"/>
  <c r="A26" i="373"/>
  <c r="A25" i="373"/>
  <c r="A24" i="373"/>
  <c r="A23" i="373"/>
  <c r="A22" i="373"/>
  <c r="A21" i="373"/>
  <c r="A20" i="373"/>
  <c r="A19" i="373"/>
  <c r="A18" i="373"/>
  <c r="A17" i="373"/>
  <c r="A16" i="373"/>
  <c r="A15" i="373"/>
  <c r="A14" i="373"/>
  <c r="A13" i="373"/>
  <c r="A12" i="373"/>
  <c r="A11" i="373"/>
  <c r="A10" i="373"/>
  <c r="A9" i="373"/>
  <c r="A8" i="373"/>
  <c r="A7" i="373"/>
  <c r="A6" i="373"/>
  <c r="A5" i="373"/>
  <c r="J5" i="373" l="1"/>
  <c r="G5" i="373"/>
  <c r="Q30" i="373" l="1"/>
  <c r="Q29" i="373"/>
  <c r="Q28" i="373"/>
  <c r="Q27" i="373"/>
  <c r="Q26" i="373"/>
  <c r="Q25" i="373"/>
  <c r="Q24" i="373"/>
  <c r="Q23" i="373"/>
  <c r="Q22" i="373"/>
  <c r="Q21" i="373"/>
  <c r="Q20" i="373"/>
  <c r="Q19" i="373"/>
  <c r="Q18" i="373"/>
  <c r="Q17" i="373"/>
  <c r="B46" i="373" l="1"/>
  <c r="AH45" i="373"/>
  <c r="AG45" i="373"/>
  <c r="AD45" i="373"/>
  <c r="J45" i="373"/>
  <c r="H45" i="373"/>
  <c r="G45" i="373"/>
  <c r="AH44" i="373"/>
  <c r="AG44" i="373"/>
  <c r="AD44" i="373"/>
  <c r="AH43" i="373"/>
  <c r="AG43" i="373"/>
  <c r="AD43" i="373"/>
  <c r="J43" i="373"/>
  <c r="H43" i="373"/>
  <c r="G43" i="373"/>
  <c r="AH42" i="373"/>
  <c r="AG42" i="373"/>
  <c r="AD42" i="373"/>
  <c r="AH41" i="373"/>
  <c r="AG41" i="373"/>
  <c r="AD41" i="373"/>
  <c r="J41" i="373"/>
  <c r="H41" i="373"/>
  <c r="G41" i="373"/>
  <c r="AH40" i="373"/>
  <c r="AG40" i="373"/>
  <c r="AD40" i="373"/>
  <c r="AH39" i="373"/>
  <c r="AG39" i="373"/>
  <c r="AD39" i="373"/>
  <c r="J39" i="373"/>
  <c r="H39" i="373"/>
  <c r="G39" i="373"/>
  <c r="AH38" i="373"/>
  <c r="AG38" i="373"/>
  <c r="AD38" i="373"/>
  <c r="AH37" i="373"/>
  <c r="AG37" i="373"/>
  <c r="AD37" i="373"/>
  <c r="J37" i="373"/>
  <c r="H37" i="373"/>
  <c r="G37" i="373"/>
  <c r="AH36" i="373"/>
  <c r="AG36" i="373"/>
  <c r="AD36" i="373"/>
  <c r="AH35" i="373"/>
  <c r="AG35" i="373"/>
  <c r="AD35" i="373"/>
  <c r="J35" i="373"/>
  <c r="H35" i="373"/>
  <c r="G35" i="373"/>
  <c r="AH34" i="373"/>
  <c r="AG34" i="373"/>
  <c r="AD34" i="373"/>
  <c r="AH33" i="373"/>
  <c r="AG33" i="373"/>
  <c r="AD33" i="373"/>
  <c r="J33" i="373"/>
  <c r="H33" i="373"/>
  <c r="G33" i="373"/>
  <c r="AH32" i="373"/>
  <c r="AG32" i="373"/>
  <c r="AD32" i="373"/>
  <c r="AH31" i="373"/>
  <c r="AG31" i="373"/>
  <c r="AD31" i="373"/>
  <c r="J31" i="373"/>
  <c r="H31" i="373"/>
  <c r="G31" i="373"/>
  <c r="AH30" i="373"/>
  <c r="AG30" i="373"/>
  <c r="AD30" i="373"/>
  <c r="AH29" i="373"/>
  <c r="AG29" i="373"/>
  <c r="AD29" i="373"/>
  <c r="J29" i="373"/>
  <c r="H29" i="373"/>
  <c r="G29" i="373"/>
  <c r="AH28" i="373"/>
  <c r="AG28" i="373"/>
  <c r="AD28" i="373"/>
  <c r="AH27" i="373"/>
  <c r="AG27" i="373"/>
  <c r="AD27" i="373"/>
  <c r="J27" i="373"/>
  <c r="H27" i="373"/>
  <c r="G27" i="373"/>
  <c r="AH26" i="373"/>
  <c r="AG26" i="373"/>
  <c r="AD26" i="373"/>
  <c r="AH25" i="373"/>
  <c r="AG25" i="373"/>
  <c r="AD25" i="373"/>
  <c r="J25" i="373"/>
  <c r="H25" i="373"/>
  <c r="G25" i="373"/>
  <c r="AH24" i="373"/>
  <c r="AG24" i="373"/>
  <c r="AD24" i="373"/>
  <c r="AH23" i="373"/>
  <c r="AG23" i="373"/>
  <c r="AD23" i="373"/>
  <c r="J23" i="373"/>
  <c r="H23" i="373"/>
  <c r="G23" i="373"/>
  <c r="AH22" i="373"/>
  <c r="AG22" i="373"/>
  <c r="AD22" i="373"/>
  <c r="AH21" i="373"/>
  <c r="AG21" i="373"/>
  <c r="AD21" i="373"/>
  <c r="J21" i="373"/>
  <c r="H21" i="373"/>
  <c r="G21" i="373"/>
  <c r="AH20" i="373"/>
  <c r="AG20" i="373"/>
  <c r="AD20" i="373"/>
  <c r="AH19" i="373"/>
  <c r="AG19" i="373"/>
  <c r="AD19" i="373"/>
  <c r="J19" i="373"/>
  <c r="H19" i="373"/>
  <c r="G19" i="373"/>
  <c r="AH18" i="373"/>
  <c r="AG18" i="373"/>
  <c r="AD18" i="373"/>
  <c r="AH17" i="373"/>
  <c r="AG17" i="373"/>
  <c r="AD17" i="373"/>
  <c r="J17" i="373"/>
  <c r="H17" i="373"/>
  <c r="G17" i="373"/>
  <c r="AH16" i="373"/>
  <c r="AG16" i="373"/>
  <c r="AD16" i="373"/>
  <c r="AH15" i="373"/>
  <c r="AG15" i="373"/>
  <c r="AD15" i="373"/>
  <c r="J15" i="373"/>
  <c r="H15" i="373"/>
  <c r="G15" i="373"/>
  <c r="AH14" i="373"/>
  <c r="AG14" i="373"/>
  <c r="AD14" i="373"/>
  <c r="AH13" i="373"/>
  <c r="AG13" i="373"/>
  <c r="AD13" i="373"/>
  <c r="J13" i="373"/>
  <c r="H13" i="373"/>
  <c r="G13" i="373"/>
  <c r="AH12" i="373"/>
  <c r="AG12" i="373"/>
  <c r="AD12" i="373"/>
  <c r="AH11" i="373"/>
  <c r="AG11" i="373"/>
  <c r="AD11" i="373"/>
  <c r="J11" i="373"/>
  <c r="H11" i="373"/>
  <c r="G11" i="373"/>
  <c r="AH10" i="373"/>
  <c r="AG10" i="373"/>
  <c r="AD10" i="373"/>
  <c r="AH9" i="373"/>
  <c r="AG9" i="373"/>
  <c r="AD9" i="373"/>
  <c r="J9" i="373"/>
  <c r="H9" i="373"/>
  <c r="G9" i="373"/>
  <c r="AH8" i="373"/>
  <c r="AG8" i="373"/>
  <c r="AD8" i="373"/>
  <c r="AH7" i="373"/>
  <c r="AG7" i="373"/>
  <c r="AD7" i="373"/>
  <c r="J7" i="373"/>
  <c r="H7" i="373"/>
  <c r="G7" i="373"/>
  <c r="AH6" i="373"/>
  <c r="AG6" i="373"/>
  <c r="AD6" i="373"/>
  <c r="X6" i="373"/>
  <c r="W6" i="373"/>
  <c r="V6" i="373"/>
  <c r="V2" i="300" s="1" a="1"/>
  <c r="V2" i="300" s="1"/>
  <c r="AH5" i="373"/>
  <c r="AG5" i="373"/>
  <c r="AD5" i="373"/>
  <c r="H5" i="373"/>
  <c r="AH4" i="373"/>
  <c r="AG4" i="373"/>
  <c r="AD4" i="373"/>
  <c r="V26" i="301"/>
  <c r="U25" i="301"/>
  <c r="U20" i="301"/>
  <c r="V23" i="301"/>
  <c r="V22" i="301"/>
  <c r="U23" i="301"/>
  <c r="V27" i="301"/>
  <c r="W23" i="301"/>
  <c r="V20" i="301"/>
  <c r="V24" i="301"/>
  <c r="W21" i="301"/>
  <c r="U21" i="301"/>
  <c r="U22" i="301"/>
  <c r="V21" i="301"/>
  <c r="W25" i="301"/>
  <c r="W24" i="301"/>
  <c r="U26" i="301"/>
  <c r="W22" i="301"/>
  <c r="U27" i="301"/>
  <c r="W20" i="301"/>
  <c r="V25" i="301"/>
  <c r="W27" i="301"/>
  <c r="W26" i="301"/>
  <c r="U24" i="301"/>
  <c r="U2" i="300" l="1"/>
  <c r="G27" i="301"/>
  <c r="G22" i="301"/>
  <c r="G21" i="301"/>
  <c r="G23" i="301"/>
  <c r="G26" i="301"/>
  <c r="G25" i="301"/>
  <c r="G20" i="301"/>
  <c r="G24" i="301"/>
  <c r="C20" i="301"/>
  <c r="C24" i="301"/>
  <c r="C21" i="301"/>
  <c r="C26" i="301"/>
  <c r="C27" i="301"/>
  <c r="C25" i="301"/>
  <c r="C23" i="301"/>
  <c r="C22" i="301"/>
  <c r="AK26" i="373"/>
  <c r="AK44" i="373"/>
  <c r="AK18" i="373"/>
  <c r="AK33" i="373"/>
  <c r="AK27" i="373"/>
  <c r="AK43" i="373"/>
  <c r="AM20" i="373"/>
  <c r="AI20" i="373" s="1"/>
  <c r="AK40" i="373"/>
  <c r="AM15" i="373"/>
  <c r="AI15" i="373" s="1"/>
  <c r="AM24" i="373"/>
  <c r="AI24" i="373" s="1"/>
  <c r="AM35" i="373"/>
  <c r="AM25" i="373"/>
  <c r="AI25" i="373" s="1"/>
  <c r="AM28" i="373"/>
  <c r="AI28" i="373" s="1"/>
  <c r="AM45" i="373"/>
  <c r="AI45" i="373" s="1"/>
  <c r="AM41" i="373"/>
  <c r="AI41" i="373" s="1"/>
  <c r="AM42" i="373"/>
  <c r="AI42" i="373" s="1"/>
  <c r="AM34" i="373"/>
  <c r="AI34" i="373" s="1"/>
  <c r="AM39" i="373"/>
  <c r="AM22" i="373"/>
  <c r="AM23" i="373"/>
  <c r="AI23" i="373" s="1"/>
  <c r="AK34" i="373"/>
  <c r="AM43" i="373"/>
  <c r="AN43" i="373" s="1"/>
  <c r="M43" i="373" s="1"/>
  <c r="AM6" i="373"/>
  <c r="AI6" i="373" s="1"/>
  <c r="AK7" i="373"/>
  <c r="AM16" i="373"/>
  <c r="AI16" i="373" s="1"/>
  <c r="AM26" i="373"/>
  <c r="AI26" i="373" s="1"/>
  <c r="AM27" i="373"/>
  <c r="AI27" i="373" s="1"/>
  <c r="AM32" i="373"/>
  <c r="AM33" i="373"/>
  <c r="AI33" i="373" s="1"/>
  <c r="AK39" i="373"/>
  <c r="AK42" i="373"/>
  <c r="AM31" i="373"/>
  <c r="AI31" i="373" s="1"/>
  <c r="AM36" i="373"/>
  <c r="AI36" i="373" s="1"/>
  <c r="AK45" i="373"/>
  <c r="AM18" i="373"/>
  <c r="AI18" i="373" s="1"/>
  <c r="AK9" i="373"/>
  <c r="AK25" i="373"/>
  <c r="AM40" i="373"/>
  <c r="AI40" i="373" s="1"/>
  <c r="AK41" i="373"/>
  <c r="AK23" i="373"/>
  <c r="AK4" i="373"/>
  <c r="AK14" i="373"/>
  <c r="AK8" i="373"/>
  <c r="AK32" i="373"/>
  <c r="AK35" i="373"/>
  <c r="AK5" i="373"/>
  <c r="AK13" i="373"/>
  <c r="AK15" i="373"/>
  <c r="AK28" i="373"/>
  <c r="AK16" i="373"/>
  <c r="AK10" i="373"/>
  <c r="AK6" i="373"/>
  <c r="AK22" i="373"/>
  <c r="AK24" i="373"/>
  <c r="AK11" i="373"/>
  <c r="AK19" i="373"/>
  <c r="AK31" i="373"/>
  <c r="AM17" i="373"/>
  <c r="AI17" i="373" s="1"/>
  <c r="AM14" i="373"/>
  <c r="AI14" i="373" s="1"/>
  <c r="AM19" i="373"/>
  <c r="AI19" i="373" s="1"/>
  <c r="AM5" i="373"/>
  <c r="AI5" i="373" s="1"/>
  <c r="AM7" i="373"/>
  <c r="AM4" i="373"/>
  <c r="AM13" i="373"/>
  <c r="AI13" i="373" s="1"/>
  <c r="AK20" i="373"/>
  <c r="AK30" i="373"/>
  <c r="AM38" i="373"/>
  <c r="AK17" i="373"/>
  <c r="AM21" i="373"/>
  <c r="AK38" i="373"/>
  <c r="AM12" i="373"/>
  <c r="AM29" i="373"/>
  <c r="AM37" i="373"/>
  <c r="AK37" i="373"/>
  <c r="AK29" i="373"/>
  <c r="AM8" i="373"/>
  <c r="AM30" i="373"/>
  <c r="AM44" i="373"/>
  <c r="AM9" i="373"/>
  <c r="AK21" i="373"/>
  <c r="AK12" i="373"/>
  <c r="AM10" i="373"/>
  <c r="AM11" i="373"/>
  <c r="AK36" i="373"/>
  <c r="AN27" i="373" l="1"/>
  <c r="M27" i="373" s="1"/>
  <c r="AN28" i="373"/>
  <c r="M28" i="373" s="1"/>
  <c r="AN15" i="373"/>
  <c r="M15" i="373" s="1"/>
  <c r="AN45" i="373"/>
  <c r="M45" i="373" s="1"/>
  <c r="AN18" i="373"/>
  <c r="M18" i="373" s="1"/>
  <c r="AN33" i="373"/>
  <c r="M33" i="373" s="1"/>
  <c r="AN20" i="373"/>
  <c r="M20" i="373" s="1"/>
  <c r="AN26" i="373"/>
  <c r="M26" i="373" s="1"/>
  <c r="AN32" i="373"/>
  <c r="M32" i="373" s="1"/>
  <c r="AN23" i="373"/>
  <c r="M23" i="373" s="1"/>
  <c r="AN22" i="373"/>
  <c r="M22" i="373" s="1"/>
  <c r="AI32" i="373"/>
  <c r="AN40" i="373"/>
  <c r="M40" i="373" s="1"/>
  <c r="AN16" i="373"/>
  <c r="M16" i="373" s="1"/>
  <c r="AI22" i="373"/>
  <c r="AN35" i="373"/>
  <c r="M35" i="373" s="1"/>
  <c r="AN39" i="373"/>
  <c r="M39" i="373" s="1"/>
  <c r="AN6" i="373"/>
  <c r="M6" i="373" s="1"/>
  <c r="Q9" i="373" s="1"/>
  <c r="AN25" i="373"/>
  <c r="M25" i="373" s="1"/>
  <c r="AN42" i="373"/>
  <c r="M42" i="373" s="1"/>
  <c r="AI35" i="373"/>
  <c r="AN36" i="373"/>
  <c r="M36" i="373" s="1"/>
  <c r="AN24" i="373"/>
  <c r="M24" i="373" s="1"/>
  <c r="AI39" i="373"/>
  <c r="AI43" i="373"/>
  <c r="AN41" i="373"/>
  <c r="M41" i="373" s="1"/>
  <c r="AN34" i="373"/>
  <c r="M34" i="373" s="1"/>
  <c r="AN7" i="373"/>
  <c r="M7" i="373" s="1"/>
  <c r="Q10" i="373" s="1"/>
  <c r="AN31" i="373"/>
  <c r="M31" i="373" s="1"/>
  <c r="AN14" i="373"/>
  <c r="M14" i="373" s="1"/>
  <c r="AN17" i="373"/>
  <c r="M17" i="373" s="1"/>
  <c r="AI7" i="373"/>
  <c r="AN19" i="373"/>
  <c r="M19" i="373" s="1"/>
  <c r="AN5" i="373"/>
  <c r="M5" i="373" s="1"/>
  <c r="AI4" i="373"/>
  <c r="AN4" i="373" s="1"/>
  <c r="M4" i="373" s="1"/>
  <c r="AN13" i="373"/>
  <c r="M13" i="373" s="1"/>
  <c r="Q16" i="373" s="1"/>
  <c r="AN21" i="373"/>
  <c r="M21" i="373" s="1"/>
  <c r="AI21" i="373"/>
  <c r="AN9" i="373"/>
  <c r="M9" i="373" s="1"/>
  <c r="Q12" i="373" s="1"/>
  <c r="AI9" i="373"/>
  <c r="AI38" i="373"/>
  <c r="AN38" i="373"/>
  <c r="M38" i="373" s="1"/>
  <c r="AI44" i="373"/>
  <c r="AN44" i="373"/>
  <c r="M44" i="373" s="1"/>
  <c r="AN8" i="373"/>
  <c r="M8" i="373" s="1"/>
  <c r="Q11" i="373" s="1"/>
  <c r="AI8" i="373"/>
  <c r="AN29" i="373"/>
  <c r="M29" i="373" s="1"/>
  <c r="AI29" i="373"/>
  <c r="AI37" i="373"/>
  <c r="AN37" i="373"/>
  <c r="M37" i="373" s="1"/>
  <c r="AN30" i="373"/>
  <c r="M30" i="373" s="1"/>
  <c r="AI30" i="373"/>
  <c r="AN12" i="373"/>
  <c r="M12" i="373" s="1"/>
  <c r="Q15" i="373" s="1"/>
  <c r="AI12" i="373"/>
  <c r="AN10" i="373"/>
  <c r="M10" i="373" s="1"/>
  <c r="Q13" i="373" s="1"/>
  <c r="AI10" i="373"/>
  <c r="AN11" i="373"/>
  <c r="M11" i="373" s="1"/>
  <c r="Q14" i="373" s="1"/>
  <c r="AI11" i="373"/>
  <c r="Q7" i="373" l="1"/>
  <c r="S7" i="373" s="1"/>
  <c r="P4" i="373"/>
  <c r="Q8" i="373"/>
  <c r="S8" i="373" s="1"/>
  <c r="S10" i="373"/>
  <c r="S9" i="373"/>
  <c r="S15" i="373"/>
  <c r="S23" i="373"/>
  <c r="S21" i="373"/>
  <c r="S30" i="373"/>
  <c r="S28" i="373"/>
  <c r="S20" i="373"/>
  <c r="S19" i="373"/>
  <c r="S26" i="373"/>
  <c r="S24" i="373"/>
  <c r="S22" i="373"/>
  <c r="S14" i="373"/>
  <c r="S29" i="373"/>
  <c r="S27" i="373"/>
  <c r="S25" i="373"/>
  <c r="S18" i="373"/>
  <c r="S12" i="373"/>
  <c r="S17" i="373"/>
  <c r="S16" i="373"/>
  <c r="S11" i="373"/>
  <c r="S13" i="373"/>
  <c r="X13" i="300" l="1"/>
  <c r="I1" i="494" l="1"/>
  <c r="I1" i="478"/>
  <c r="I1" i="486"/>
  <c r="I1" i="476"/>
  <c r="I1" i="498"/>
  <c r="I1" i="477"/>
  <c r="I1" i="485"/>
  <c r="I1" i="475"/>
  <c r="I1" i="497"/>
  <c r="I1" i="484"/>
  <c r="I1" i="504"/>
  <c r="I1" i="496"/>
  <c r="I1" i="491"/>
  <c r="I1" i="483"/>
  <c r="I1" i="503"/>
  <c r="I1" i="495"/>
  <c r="I1" i="489"/>
  <c r="I1" i="500"/>
  <c r="I1" i="492"/>
  <c r="I1" i="501"/>
  <c r="I1" i="487"/>
  <c r="I1" i="490"/>
  <c r="I1" i="482"/>
  <c r="I1" i="502"/>
  <c r="I1" i="481"/>
  <c r="I1" i="493"/>
  <c r="I1" i="479"/>
  <c r="I1" i="488"/>
  <c r="I1" i="480"/>
  <c r="I1" i="499"/>
  <c r="Z2" i="301"/>
  <c r="G8" i="300"/>
  <c r="G27" i="300"/>
  <c r="G31" i="300"/>
  <c r="C19" i="300"/>
  <c r="C18" i="300"/>
  <c r="E15" i="300"/>
  <c r="C32" i="300"/>
  <c r="H21" i="300"/>
  <c r="H10" i="300"/>
  <c r="F30" i="300"/>
  <c r="F27" i="300"/>
  <c r="F26" i="300"/>
  <c r="E10" i="300"/>
  <c r="F8" i="300"/>
  <c r="F6" i="300"/>
  <c r="H30" i="300"/>
  <c r="H22" i="300"/>
  <c r="H6" i="300"/>
  <c r="F13" i="300"/>
  <c r="F20" i="300"/>
  <c r="G29" i="300"/>
  <c r="D22" i="300"/>
  <c r="D21" i="300"/>
  <c r="E26" i="300"/>
  <c r="E20" i="300"/>
  <c r="E16" i="300"/>
  <c r="D28" i="300"/>
  <c r="F15" i="300"/>
  <c r="F17" i="300"/>
  <c r="E29" i="300"/>
  <c r="G24" i="300"/>
  <c r="C14" i="300"/>
  <c r="F14" i="300"/>
  <c r="G6" i="300"/>
  <c r="C20" i="300"/>
  <c r="C3" i="300"/>
  <c r="F19" i="300"/>
  <c r="G13" i="300"/>
  <c r="H27" i="300"/>
  <c r="G22" i="300"/>
  <c r="E9" i="300"/>
  <c r="E17" i="300"/>
  <c r="F7" i="300"/>
  <c r="D15" i="300"/>
  <c r="C28" i="300"/>
  <c r="E22" i="300"/>
  <c r="E28" i="300"/>
  <c r="G3" i="300"/>
  <c r="D7" i="300"/>
  <c r="D20" i="300"/>
  <c r="C31" i="300"/>
  <c r="H18" i="300"/>
  <c r="D3" i="300"/>
  <c r="C12" i="300"/>
  <c r="F5" i="300"/>
  <c r="F29" i="300"/>
  <c r="C21" i="300"/>
  <c r="C11" i="300"/>
  <c r="G25" i="300"/>
  <c r="G18" i="300"/>
  <c r="D13" i="300"/>
  <c r="G26" i="300"/>
  <c r="E24" i="300"/>
  <c r="G7" i="300"/>
  <c r="H26" i="300"/>
  <c r="H20" i="300"/>
  <c r="D11" i="300"/>
  <c r="C5" i="300"/>
  <c r="C27" i="300"/>
  <c r="F9" i="300"/>
  <c r="F28" i="300"/>
  <c r="D8" i="300"/>
  <c r="E7" i="300"/>
  <c r="D4" i="300"/>
  <c r="H11" i="300"/>
  <c r="G9" i="300"/>
  <c r="D30" i="300"/>
  <c r="D23" i="300"/>
  <c r="D17" i="300"/>
  <c r="G10" i="300"/>
  <c r="E31" i="300"/>
  <c r="E5" i="300"/>
  <c r="G4" i="300"/>
  <c r="D16" i="300"/>
  <c r="C23" i="300"/>
  <c r="D31" i="300"/>
  <c r="G11" i="300"/>
  <c r="E12" i="300"/>
  <c r="D24" i="300"/>
  <c r="G5" i="300"/>
  <c r="D18" i="300"/>
  <c r="G20" i="300"/>
  <c r="D27" i="300"/>
  <c r="E32" i="300"/>
  <c r="C24" i="300"/>
  <c r="C8" i="300"/>
  <c r="D29" i="300"/>
  <c r="C4" i="300"/>
  <c r="G16" i="300"/>
  <c r="D6" i="300"/>
  <c r="H12" i="300"/>
  <c r="E11" i="300"/>
  <c r="C26" i="300"/>
  <c r="D10" i="300"/>
  <c r="F10" i="300"/>
  <c r="E18" i="300"/>
  <c r="H3" i="300"/>
  <c r="C29" i="300"/>
  <c r="H7" i="300"/>
  <c r="E27" i="300"/>
  <c r="G14" i="300"/>
  <c r="G30" i="300"/>
  <c r="F31" i="300"/>
  <c r="H16" i="300"/>
  <c r="G12" i="300"/>
  <c r="H4" i="300"/>
  <c r="H19" i="300"/>
  <c r="H9" i="300"/>
  <c r="H15" i="300"/>
  <c r="E14" i="300"/>
  <c r="C7" i="300"/>
  <c r="H8" i="300"/>
  <c r="E6" i="300"/>
  <c r="E8" i="300"/>
  <c r="F18" i="300"/>
  <c r="D25" i="300"/>
  <c r="H31" i="300"/>
  <c r="H28" i="300"/>
  <c r="C9" i="300"/>
  <c r="F3" i="300"/>
  <c r="G32" i="300"/>
  <c r="E21" i="300"/>
  <c r="F16" i="300"/>
  <c r="C25" i="300"/>
  <c r="G23" i="300"/>
  <c r="G21" i="300"/>
  <c r="H32" i="300"/>
  <c r="E23" i="300"/>
  <c r="H2" i="300"/>
  <c r="H24" i="300"/>
  <c r="G19" i="300"/>
  <c r="C30" i="300"/>
  <c r="C16" i="300"/>
  <c r="F21" i="300"/>
  <c r="C17" i="300"/>
  <c r="F4" i="300"/>
  <c r="E13" i="300"/>
  <c r="F24" i="300"/>
  <c r="C15" i="300"/>
  <c r="F23" i="300"/>
  <c r="C22" i="300"/>
  <c r="H14" i="300"/>
  <c r="D14" i="300"/>
  <c r="D19" i="300"/>
  <c r="C13" i="300"/>
  <c r="F11" i="300"/>
  <c r="F22" i="300"/>
  <c r="H5" i="300"/>
  <c r="F12" i="300"/>
  <c r="E30" i="300"/>
  <c r="H13" i="300"/>
  <c r="H29" i="300"/>
  <c r="G17" i="300"/>
  <c r="H17" i="300"/>
  <c r="G15" i="300"/>
  <c r="D12" i="300"/>
  <c r="E4" i="300"/>
  <c r="H25" i="300"/>
  <c r="G28" i="300"/>
  <c r="F25" i="300"/>
  <c r="D32" i="300"/>
  <c r="C10" i="300"/>
  <c r="E25" i="300"/>
  <c r="E3" i="300"/>
  <c r="G2" i="300"/>
  <c r="C6" i="300"/>
  <c r="D26" i="300"/>
  <c r="D9" i="300"/>
  <c r="H23" i="300"/>
  <c r="E19" i="300"/>
  <c r="D5" i="300"/>
  <c r="F32" i="300"/>
  <c r="B31" i="301" l="1"/>
  <c r="J5" i="300" l="1"/>
  <c r="A5" i="300" s="1"/>
  <c r="J8" i="300"/>
  <c r="A8" i="300" s="1"/>
  <c r="J18" i="300"/>
  <c r="A18" i="300" s="1"/>
  <c r="J25" i="300"/>
  <c r="A25" i="300" s="1"/>
  <c r="J30" i="300"/>
  <c r="A30" i="300" s="1"/>
  <c r="J15" i="300"/>
  <c r="A15" i="300" s="1"/>
  <c r="J23" i="300"/>
  <c r="A23" i="300" s="1"/>
  <c r="J13" i="300"/>
  <c r="A13" i="300" s="1"/>
  <c r="J28" i="300"/>
  <c r="A28" i="300" s="1"/>
  <c r="J16" i="300"/>
  <c r="A16" i="300" s="1"/>
  <c r="J24" i="300"/>
  <c r="A24" i="300" s="1"/>
  <c r="J3" i="300"/>
  <c r="A3" i="300" s="1"/>
  <c r="J14" i="300"/>
  <c r="A14" i="300" s="1"/>
  <c r="J6" i="300"/>
  <c r="A6" i="300" s="1"/>
  <c r="J4" i="300"/>
  <c r="A4" i="300" s="1"/>
  <c r="J10" i="300"/>
  <c r="A10" i="300" s="1"/>
  <c r="J21" i="300"/>
  <c r="A21" i="300" s="1"/>
  <c r="J32" i="300"/>
  <c r="A32" i="300" s="1"/>
  <c r="J9" i="300"/>
  <c r="A9" i="300" s="1"/>
  <c r="J7" i="300"/>
  <c r="A7" i="300" s="1"/>
  <c r="J19" i="300"/>
  <c r="A19" i="300" s="1"/>
  <c r="J29" i="300"/>
  <c r="A29" i="300" s="1"/>
  <c r="J22" i="300"/>
  <c r="A22" i="300" s="1"/>
  <c r="J31" i="300"/>
  <c r="A31" i="300" s="1"/>
  <c r="J11" i="300"/>
  <c r="A11" i="300" s="1"/>
  <c r="J26" i="300"/>
  <c r="A26" i="300" s="1"/>
  <c r="J27" i="300"/>
  <c r="A27" i="300" s="1"/>
  <c r="J12" i="300"/>
  <c r="A12" i="300" s="1"/>
  <c r="J20" i="300"/>
  <c r="A20" i="300" s="1"/>
  <c r="J17" i="300"/>
  <c r="A17" i="300" s="1"/>
  <c r="X12" i="300" l="1"/>
  <c r="J2" i="300"/>
  <c r="A2" i="300" l="1"/>
  <c r="X14" i="300" s="1"/>
  <c r="C2" i="300"/>
  <c r="E2" i="300"/>
  <c r="F2" i="300"/>
  <c r="D2" i="300"/>
  <c r="P5" i="300" l="1"/>
  <c r="P24" i="300"/>
  <c r="P21" i="300"/>
  <c r="P14" i="300"/>
  <c r="P4" i="300"/>
  <c r="P9" i="300"/>
  <c r="P6" i="300"/>
  <c r="P20" i="300"/>
  <c r="P3" i="300"/>
  <c r="P18" i="300"/>
  <c r="P8" i="300"/>
  <c r="P26" i="300"/>
  <c r="E37" i="300"/>
  <c r="E38" i="300" s="1"/>
  <c r="E39" i="300" s="1"/>
  <c r="E33" i="300" s="1"/>
  <c r="P32" i="300"/>
  <c r="P22" i="300"/>
  <c r="P29" i="300"/>
  <c r="P15" i="300"/>
  <c r="P23" i="300"/>
  <c r="P7" i="300"/>
  <c r="P16" i="300"/>
  <c r="P12" i="300"/>
  <c r="P17" i="300"/>
  <c r="P28" i="300"/>
  <c r="P11" i="300"/>
  <c r="P13" i="300"/>
  <c r="P19" i="300"/>
  <c r="P10" i="300"/>
  <c r="P27" i="300"/>
  <c r="P25" i="300"/>
  <c r="P30" i="300"/>
  <c r="P2" i="300"/>
  <c r="P31" i="300"/>
  <c r="O22" i="300"/>
  <c r="O17" i="300"/>
  <c r="O2" i="300"/>
  <c r="O24" i="300"/>
  <c r="D37" i="300"/>
  <c r="D38" i="300" s="1"/>
  <c r="D39" i="300" s="1"/>
  <c r="D33" i="300" s="1"/>
  <c r="O30" i="300"/>
  <c r="O19" i="300"/>
  <c r="O29" i="300"/>
  <c r="O18" i="300"/>
  <c r="O25" i="300"/>
  <c r="O12" i="300"/>
  <c r="O6" i="300"/>
  <c r="O31" i="300"/>
  <c r="O14" i="300"/>
  <c r="O32" i="300"/>
  <c r="O27" i="300"/>
  <c r="O5" i="300"/>
  <c r="O11" i="300"/>
  <c r="O3" i="300"/>
  <c r="O8" i="300"/>
  <c r="O28" i="300"/>
  <c r="O7" i="300"/>
  <c r="O10" i="300"/>
  <c r="O9" i="300"/>
  <c r="O23" i="300"/>
  <c r="O20" i="300"/>
  <c r="O21" i="300"/>
  <c r="O13" i="300"/>
  <c r="O15" i="300"/>
  <c r="O26" i="300"/>
  <c r="O4" i="300"/>
  <c r="O16" i="300"/>
  <c r="N23" i="300"/>
  <c r="M26" i="300"/>
  <c r="N24" i="300"/>
  <c r="N21" i="300"/>
  <c r="N22" i="300"/>
  <c r="M16" i="300"/>
  <c r="M25" i="300"/>
  <c r="N10" i="300"/>
  <c r="N28" i="300"/>
  <c r="N7" i="300"/>
  <c r="N30" i="300"/>
  <c r="N27" i="300"/>
  <c r="N2" i="300"/>
  <c r="N13" i="300"/>
  <c r="M11" i="300"/>
  <c r="N19" i="300"/>
  <c r="M19" i="300"/>
  <c r="M7" i="300"/>
  <c r="M21" i="300"/>
  <c r="M17" i="300"/>
  <c r="N17" i="300"/>
  <c r="M22" i="300"/>
  <c r="M20" i="300"/>
  <c r="M3" i="300"/>
  <c r="N29" i="300"/>
  <c r="M9" i="300"/>
  <c r="N26" i="300"/>
  <c r="N20" i="300"/>
  <c r="N16" i="300"/>
  <c r="M14" i="300"/>
  <c r="M24" i="300"/>
  <c r="N32" i="300"/>
  <c r="M13" i="300"/>
  <c r="M18" i="300"/>
  <c r="N18" i="300"/>
  <c r="M31" i="300"/>
  <c r="M12" i="300"/>
  <c r="N3" i="300"/>
  <c r="M30" i="300"/>
  <c r="N31" i="300"/>
  <c r="M15" i="300"/>
  <c r="M2" i="300"/>
  <c r="N6" i="300"/>
  <c r="N4" i="300"/>
  <c r="N5" i="300"/>
  <c r="M8" i="300"/>
  <c r="M6" i="300"/>
  <c r="M32" i="300"/>
  <c r="M29" i="300"/>
  <c r="N15" i="300"/>
  <c r="N14" i="300"/>
  <c r="C37" i="300"/>
  <c r="C38" i="300" s="1"/>
  <c r="C39" i="300" s="1"/>
  <c r="C33" i="300" s="1"/>
  <c r="M5" i="300"/>
  <c r="N11" i="300"/>
  <c r="M27" i="300"/>
  <c r="N8" i="300"/>
  <c r="N25" i="300"/>
  <c r="M23" i="300"/>
  <c r="N9" i="300"/>
  <c r="N12" i="300"/>
  <c r="M28" i="300"/>
  <c r="M4" i="300"/>
  <c r="M10" i="300"/>
  <c r="Q22" i="300"/>
  <c r="Q27" i="300"/>
  <c r="Q17" i="300"/>
  <c r="Q28" i="300"/>
  <c r="Q23" i="300"/>
  <c r="Q29" i="300"/>
  <c r="F37" i="300"/>
  <c r="F38" i="300" s="1"/>
  <c r="F39" i="300" s="1"/>
  <c r="F33" i="300" s="1"/>
  <c r="Q10" i="300"/>
  <c r="Q13" i="300"/>
  <c r="Q15" i="300"/>
  <c r="Q12" i="300"/>
  <c r="Q21" i="300"/>
  <c r="Q9" i="300"/>
  <c r="Q18" i="300"/>
  <c r="Q6" i="300"/>
  <c r="Q3" i="300"/>
  <c r="Q19" i="300"/>
  <c r="Q11" i="300"/>
  <c r="Q16" i="300"/>
  <c r="Q25" i="300"/>
  <c r="Q30" i="300"/>
  <c r="Q14" i="300"/>
  <c r="Q24" i="300"/>
  <c r="Q20" i="300"/>
  <c r="Q26" i="300"/>
  <c r="Q32" i="300"/>
  <c r="Q2" i="300"/>
  <c r="Q4" i="300"/>
  <c r="Q8" i="300"/>
  <c r="Q31" i="300"/>
  <c r="Q7" i="300"/>
  <c r="Q5" i="300"/>
  <c r="M33" i="300" l="1"/>
  <c r="V4" i="480" s="1"/>
  <c r="N33" i="300"/>
  <c r="V7" i="488" s="1"/>
  <c r="Z7" i="488" s="1"/>
  <c r="V9" i="488" s="1"/>
  <c r="O33" i="300"/>
  <c r="X7" i="501" s="1"/>
  <c r="AB7" i="501" s="1"/>
  <c r="X9" i="501" s="1"/>
  <c r="Q33" i="300"/>
  <c r="Y7" i="495" s="1"/>
  <c r="AC7" i="495" s="1"/>
  <c r="Y9" i="495" s="1"/>
  <c r="P33" i="300"/>
  <c r="W7" i="501" s="1"/>
  <c r="AA7" i="501" s="1"/>
  <c r="W9" i="501" s="1"/>
  <c r="X7" i="483" l="1"/>
  <c r="AB7" i="483" s="1"/>
  <c r="X9" i="483" s="1"/>
  <c r="X7" i="487"/>
  <c r="AB7" i="487" s="1"/>
  <c r="X9" i="487" s="1"/>
  <c r="X7" i="504"/>
  <c r="AB7" i="504" s="1"/>
  <c r="X9" i="504" s="1"/>
  <c r="X7" i="479"/>
  <c r="AB7" i="479" s="1"/>
  <c r="X9" i="479" s="1"/>
  <c r="X7" i="495"/>
  <c r="AB7" i="495" s="1"/>
  <c r="X9" i="495" s="1"/>
  <c r="X7" i="503"/>
  <c r="AB7" i="503" s="1"/>
  <c r="X9" i="503" s="1"/>
  <c r="X7" i="480"/>
  <c r="AB7" i="480" s="1"/>
  <c r="X9" i="480" s="1"/>
  <c r="X7" i="485"/>
  <c r="AB7" i="485" s="1"/>
  <c r="X9" i="485" s="1"/>
  <c r="X7" i="478"/>
  <c r="AB7" i="478" s="1"/>
  <c r="X9" i="478" s="1"/>
  <c r="X7" i="488"/>
  <c r="AB7" i="488" s="1"/>
  <c r="X9" i="488" s="1"/>
  <c r="X7" i="476"/>
  <c r="AB7" i="476" s="1"/>
  <c r="X9" i="476" s="1"/>
  <c r="X7" i="475"/>
  <c r="AB7" i="475" s="1"/>
  <c r="X9" i="475" s="1"/>
  <c r="X7" i="494"/>
  <c r="AB7" i="494" s="1"/>
  <c r="X9" i="494" s="1"/>
  <c r="Y7" i="504"/>
  <c r="AC7" i="504" s="1"/>
  <c r="Y9" i="504" s="1"/>
  <c r="Y7" i="490"/>
  <c r="AC7" i="490" s="1"/>
  <c r="Y9" i="490" s="1"/>
  <c r="Y7" i="483"/>
  <c r="AC7" i="483" s="1"/>
  <c r="Y9" i="483" s="1"/>
  <c r="Y7" i="478"/>
  <c r="AC7" i="478" s="1"/>
  <c r="Y9" i="478" s="1"/>
  <c r="W7" i="475"/>
  <c r="AA7" i="475" s="1"/>
  <c r="W9" i="475" s="1"/>
  <c r="X7" i="482"/>
  <c r="AB7" i="482" s="1"/>
  <c r="X9" i="482" s="1"/>
  <c r="Y7" i="501"/>
  <c r="AC7" i="501" s="1"/>
  <c r="Y9" i="501" s="1"/>
  <c r="W7" i="481"/>
  <c r="AA7" i="481" s="1"/>
  <c r="W9" i="481" s="1"/>
  <c r="Y7" i="499"/>
  <c r="AC7" i="499" s="1"/>
  <c r="Y9" i="499" s="1"/>
  <c r="W7" i="488"/>
  <c r="AA7" i="488" s="1"/>
  <c r="W9" i="488" s="1"/>
  <c r="Y7" i="492"/>
  <c r="AC7" i="492" s="1"/>
  <c r="Y9" i="492" s="1"/>
  <c r="Y7" i="482"/>
  <c r="AC7" i="482" s="1"/>
  <c r="Y9" i="482" s="1"/>
  <c r="Y7" i="486"/>
  <c r="AC7" i="486" s="1"/>
  <c r="Y9" i="486" s="1"/>
  <c r="Y7" i="479"/>
  <c r="AC7" i="479" s="1"/>
  <c r="Y9" i="479" s="1"/>
  <c r="W7" i="477"/>
  <c r="AA7" i="477" s="1"/>
  <c r="W9" i="477" s="1"/>
  <c r="V4" i="373"/>
  <c r="W7" i="500"/>
  <c r="AA7" i="500" s="1"/>
  <c r="W9" i="500" s="1"/>
  <c r="V4" i="479"/>
  <c r="W7" i="490"/>
  <c r="AA7" i="490" s="1"/>
  <c r="W9" i="490" s="1"/>
  <c r="X7" i="481"/>
  <c r="AB7" i="481" s="1"/>
  <c r="X9" i="481" s="1"/>
  <c r="X7" i="499"/>
  <c r="AB7" i="499" s="1"/>
  <c r="X9" i="499" s="1"/>
  <c r="Y7" i="373"/>
  <c r="AC7" i="373" s="1"/>
  <c r="Y9" i="373" s="1"/>
  <c r="Y7" i="494"/>
  <c r="AC7" i="494" s="1"/>
  <c r="Y9" i="494" s="1"/>
  <c r="V4" i="496"/>
  <c r="W7" i="495"/>
  <c r="AA7" i="495" s="1"/>
  <c r="W9" i="495" s="1"/>
  <c r="V4" i="485"/>
  <c r="V4" i="494"/>
  <c r="W7" i="478"/>
  <c r="AA7" i="478" s="1"/>
  <c r="W9" i="478" s="1"/>
  <c r="V4" i="476"/>
  <c r="V4" i="486"/>
  <c r="W7" i="484"/>
  <c r="AA7" i="484" s="1"/>
  <c r="W9" i="484" s="1"/>
  <c r="V4" i="492"/>
  <c r="Y7" i="484"/>
  <c r="AC7" i="484" s="1"/>
  <c r="Y9" i="484" s="1"/>
  <c r="Y7" i="502"/>
  <c r="AC7" i="502" s="1"/>
  <c r="Y9" i="502" s="1"/>
  <c r="Y7" i="475"/>
  <c r="AC7" i="475" s="1"/>
  <c r="Y9" i="475" s="1"/>
  <c r="Y7" i="488"/>
  <c r="AC7" i="488" s="1"/>
  <c r="Y9" i="488" s="1"/>
  <c r="Y7" i="476"/>
  <c r="AC7" i="476" s="1"/>
  <c r="Y9" i="476" s="1"/>
  <c r="Y7" i="481"/>
  <c r="AC7" i="481" s="1"/>
  <c r="Y9" i="481" s="1"/>
  <c r="Y7" i="480"/>
  <c r="AC7" i="480" s="1"/>
  <c r="Y9" i="480" s="1"/>
  <c r="W7" i="494"/>
  <c r="AA7" i="494" s="1"/>
  <c r="W9" i="494" s="1"/>
  <c r="V7" i="485"/>
  <c r="Z7" i="485" s="1"/>
  <c r="V9" i="485" s="1"/>
  <c r="V4" i="482"/>
  <c r="V4" i="497"/>
  <c r="V4" i="484"/>
  <c r="V4" i="487"/>
  <c r="W7" i="498"/>
  <c r="AA7" i="498" s="1"/>
  <c r="W9" i="498" s="1"/>
  <c r="W7" i="496"/>
  <c r="AA7" i="496" s="1"/>
  <c r="W9" i="496" s="1"/>
  <c r="W7" i="486"/>
  <c r="AA7" i="486" s="1"/>
  <c r="W9" i="486" s="1"/>
  <c r="W7" i="497"/>
  <c r="AA7" i="497" s="1"/>
  <c r="W9" i="497" s="1"/>
  <c r="V7" i="373"/>
  <c r="Z7" i="373" s="1"/>
  <c r="V9" i="373" s="1"/>
  <c r="Y7" i="477"/>
  <c r="AC7" i="477" s="1"/>
  <c r="Y9" i="477" s="1"/>
  <c r="Y7" i="500"/>
  <c r="AC7" i="500" s="1"/>
  <c r="Y9" i="500" s="1"/>
  <c r="Y7" i="497"/>
  <c r="AC7" i="497" s="1"/>
  <c r="Y9" i="497" s="1"/>
  <c r="Y7" i="491"/>
  <c r="AC7" i="491" s="1"/>
  <c r="Y9" i="491" s="1"/>
  <c r="V4" i="488"/>
  <c r="V4" i="475"/>
  <c r="V4" i="498"/>
  <c r="V4" i="477"/>
  <c r="V7" i="481"/>
  <c r="Z7" i="481" s="1"/>
  <c r="V9" i="481" s="1"/>
  <c r="W7" i="482"/>
  <c r="AA7" i="482" s="1"/>
  <c r="W9" i="482" s="1"/>
  <c r="W7" i="499"/>
  <c r="AA7" i="499" s="1"/>
  <c r="W9" i="499" s="1"/>
  <c r="W7" i="373"/>
  <c r="AA7" i="373" s="1"/>
  <c r="W9" i="373" s="1"/>
  <c r="W7" i="493"/>
  <c r="AA7" i="493" s="1"/>
  <c r="W9" i="493" s="1"/>
  <c r="W7" i="487"/>
  <c r="AA7" i="487" s="1"/>
  <c r="W9" i="487" s="1"/>
  <c r="W7" i="503"/>
  <c r="AA7" i="503" s="1"/>
  <c r="W9" i="503" s="1"/>
  <c r="W7" i="476"/>
  <c r="AA7" i="476" s="1"/>
  <c r="W9" i="476" s="1"/>
  <c r="V7" i="476"/>
  <c r="Z7" i="476" s="1"/>
  <c r="V9" i="476" s="1"/>
  <c r="V7" i="500"/>
  <c r="Z7" i="500" s="1"/>
  <c r="V9" i="500" s="1"/>
  <c r="Y7" i="503"/>
  <c r="AC7" i="503" s="1"/>
  <c r="Y9" i="503" s="1"/>
  <c r="Y7" i="498"/>
  <c r="AC7" i="498" s="1"/>
  <c r="Y9" i="498" s="1"/>
  <c r="Y7" i="496"/>
  <c r="AC7" i="496" s="1"/>
  <c r="Y9" i="496" s="1"/>
  <c r="Y7" i="487"/>
  <c r="AC7" i="487" s="1"/>
  <c r="Y9" i="487" s="1"/>
  <c r="V4" i="489"/>
  <c r="V4" i="504"/>
  <c r="V4" i="495"/>
  <c r="V4" i="481"/>
  <c r="V7" i="494"/>
  <c r="Z7" i="494" s="1"/>
  <c r="V9" i="494" s="1"/>
  <c r="V7" i="475"/>
  <c r="Z7" i="475" s="1"/>
  <c r="V9" i="475" s="1"/>
  <c r="W7" i="479"/>
  <c r="AA7" i="479" s="1"/>
  <c r="W9" i="479" s="1"/>
  <c r="W7" i="492"/>
  <c r="AA7" i="492" s="1"/>
  <c r="W9" i="492" s="1"/>
  <c r="W7" i="480"/>
  <c r="AA7" i="480" s="1"/>
  <c r="W9" i="480" s="1"/>
  <c r="W7" i="489"/>
  <c r="AA7" i="489" s="1"/>
  <c r="W9" i="489" s="1"/>
  <c r="V7" i="482"/>
  <c r="Z7" i="482" s="1"/>
  <c r="V9" i="482" s="1"/>
  <c r="V7" i="483"/>
  <c r="Z7" i="483" s="1"/>
  <c r="V9" i="483" s="1"/>
  <c r="V4" i="493"/>
  <c r="V4" i="491"/>
  <c r="V4" i="483"/>
  <c r="V4" i="503"/>
  <c r="W7" i="491"/>
  <c r="AA7" i="491" s="1"/>
  <c r="W9" i="491" s="1"/>
  <c r="W7" i="483"/>
  <c r="AA7" i="483" s="1"/>
  <c r="W9" i="483" s="1"/>
  <c r="W7" i="485"/>
  <c r="AA7" i="485" s="1"/>
  <c r="W9" i="485" s="1"/>
  <c r="V7" i="495"/>
  <c r="Z7" i="495" s="1"/>
  <c r="V9" i="495" s="1"/>
  <c r="Y7" i="489"/>
  <c r="AC7" i="489" s="1"/>
  <c r="Y9" i="489" s="1"/>
  <c r="Y7" i="493"/>
  <c r="AC7" i="493" s="1"/>
  <c r="Y9" i="493" s="1"/>
  <c r="Y7" i="485"/>
  <c r="AC7" i="485" s="1"/>
  <c r="Y9" i="485" s="1"/>
  <c r="V4" i="502"/>
  <c r="V4" i="490"/>
  <c r="V4" i="478"/>
  <c r="V7" i="478"/>
  <c r="Z7" i="478" s="1"/>
  <c r="V9" i="478" s="1"/>
  <c r="V7" i="497"/>
  <c r="Z7" i="497" s="1"/>
  <c r="V9" i="497" s="1"/>
  <c r="V7" i="501"/>
  <c r="Z7" i="501" s="1"/>
  <c r="V9" i="501" s="1"/>
  <c r="V7" i="486"/>
  <c r="Z7" i="486" s="1"/>
  <c r="V9" i="486" s="1"/>
  <c r="V7" i="489"/>
  <c r="Z7" i="489" s="1"/>
  <c r="V9" i="489" s="1"/>
  <c r="V7" i="496"/>
  <c r="Z7" i="496" s="1"/>
  <c r="V9" i="496" s="1"/>
  <c r="V7" i="504"/>
  <c r="Z7" i="504" s="1"/>
  <c r="V9" i="504" s="1"/>
  <c r="V7" i="499"/>
  <c r="Z7" i="499" s="1"/>
  <c r="V9" i="499" s="1"/>
  <c r="V7" i="487"/>
  <c r="Z7" i="487" s="1"/>
  <c r="V9" i="487" s="1"/>
  <c r="V7" i="490"/>
  <c r="Z7" i="490" s="1"/>
  <c r="V9" i="490" s="1"/>
  <c r="V7" i="491"/>
  <c r="Z7" i="491" s="1"/>
  <c r="V9" i="491" s="1"/>
  <c r="V7" i="479"/>
  <c r="Z7" i="479" s="1"/>
  <c r="V9" i="479" s="1"/>
  <c r="V7" i="502"/>
  <c r="Z7" i="502" s="1"/>
  <c r="V9" i="502" s="1"/>
  <c r="V7" i="480"/>
  <c r="Z7" i="480" s="1"/>
  <c r="V9" i="480" s="1"/>
  <c r="V7" i="498"/>
  <c r="Z7" i="498" s="1"/>
  <c r="V9" i="498" s="1"/>
  <c r="V7" i="492"/>
  <c r="Z7" i="492" s="1"/>
  <c r="V9" i="492" s="1"/>
  <c r="V7" i="477"/>
  <c r="Z7" i="477" s="1"/>
  <c r="V9" i="477" s="1"/>
  <c r="V7" i="484"/>
  <c r="Z7" i="484" s="1"/>
  <c r="V9" i="484" s="1"/>
  <c r="V7" i="493"/>
  <c r="Z7" i="493" s="1"/>
  <c r="V9" i="493" s="1"/>
  <c r="W7" i="504" l="1"/>
  <c r="AA7" i="504" s="1"/>
  <c r="W9" i="504" s="1"/>
  <c r="X7" i="492"/>
  <c r="AB7" i="492" s="1"/>
  <c r="X9" i="492" s="1"/>
  <c r="X7" i="373"/>
  <c r="AB7" i="373" s="1"/>
  <c r="X9" i="373" s="1"/>
  <c r="X7" i="477"/>
  <c r="AB7" i="477" s="1"/>
  <c r="X9" i="477" s="1"/>
  <c r="X7" i="502"/>
  <c r="AB7" i="502" s="1"/>
  <c r="X9" i="502" s="1"/>
  <c r="V4" i="500"/>
  <c r="V4" i="499"/>
  <c r="X7" i="489"/>
  <c r="AB7" i="489" s="1"/>
  <c r="X9" i="489" s="1"/>
  <c r="X7" i="490"/>
  <c r="AB7" i="490" s="1"/>
  <c r="X9" i="490" s="1"/>
  <c r="X7" i="496"/>
  <c r="AB7" i="496" s="1"/>
  <c r="X9" i="496" s="1"/>
  <c r="V7" i="503"/>
  <c r="Z7" i="503" s="1"/>
  <c r="V9" i="503" s="1"/>
  <c r="W7" i="502"/>
  <c r="AA7" i="502" s="1"/>
  <c r="W9" i="502" s="1"/>
  <c r="X7" i="500"/>
  <c r="AB7" i="500" s="1"/>
  <c r="X9" i="500" s="1"/>
  <c r="X7" i="497"/>
  <c r="AB7" i="497" s="1"/>
  <c r="X9" i="497" s="1"/>
  <c r="X7" i="493"/>
  <c r="AB7" i="493" s="1"/>
  <c r="X9" i="493" s="1"/>
  <c r="X7" i="484"/>
  <c r="AB7" i="484" s="1"/>
  <c r="X9" i="484" s="1"/>
  <c r="V4" i="501"/>
  <c r="X7" i="486"/>
  <c r="AB7" i="486" s="1"/>
  <c r="X9" i="486" s="1"/>
  <c r="X7" i="498"/>
  <c r="AB7" i="498" s="1"/>
  <c r="X9" i="498" s="1"/>
  <c r="X7" i="491"/>
  <c r="AB7" i="491" s="1"/>
  <c r="X9" i="491" s="1"/>
  <c r="I1304" i="335" l="1"/>
  <c r="G1289" i="335"/>
  <c r="E1162" i="335"/>
  <c r="I279" i="335"/>
  <c r="B950" i="335"/>
  <c r="F54" i="335"/>
  <c r="G606" i="335"/>
  <c r="D85" i="335"/>
  <c r="H1116" i="335"/>
  <c r="G429" i="335"/>
  <c r="C2" i="335"/>
  <c r="E1157" i="335"/>
  <c r="H1105" i="335"/>
  <c r="E966" i="335"/>
  <c r="E358" i="335"/>
  <c r="G600" i="335"/>
  <c r="H589" i="335"/>
  <c r="G1277" i="335"/>
  <c r="C1117" i="335"/>
  <c r="E11" i="335"/>
  <c r="H137" i="335"/>
  <c r="B151" i="335"/>
  <c r="J1089" i="335"/>
  <c r="F307" i="335"/>
  <c r="B122" i="335"/>
  <c r="J135" i="335"/>
  <c r="H332" i="335"/>
  <c r="J673" i="335"/>
  <c r="H83" i="335"/>
  <c r="C1269" i="335"/>
  <c r="C688" i="335"/>
  <c r="C1077" i="335"/>
  <c r="I963" i="335"/>
  <c r="B849" i="335"/>
  <c r="H200" i="335"/>
  <c r="F1276" i="335"/>
  <c r="H1145" i="335"/>
  <c r="D23" i="335"/>
  <c r="H1215" i="335"/>
  <c r="F1039" i="335"/>
  <c r="B163" i="335"/>
  <c r="B182" i="335"/>
  <c r="G461" i="335"/>
  <c r="C135" i="335"/>
  <c r="G488" i="335"/>
  <c r="E931" i="335"/>
  <c r="G894" i="335"/>
  <c r="I1296" i="335"/>
  <c r="H919" i="335"/>
  <c r="D243" i="335"/>
  <c r="H912" i="335"/>
  <c r="B398" i="335"/>
  <c r="F199" i="335"/>
  <c r="D112" i="335"/>
  <c r="I1055" i="335"/>
  <c r="B596" i="335"/>
  <c r="I1210" i="335"/>
  <c r="R8" i="301"/>
  <c r="F94" i="335"/>
  <c r="F160" i="335"/>
  <c r="C647" i="335"/>
  <c r="J277" i="335"/>
  <c r="I371" i="335"/>
  <c r="I178" i="335"/>
  <c r="H1181" i="335"/>
  <c r="E835" i="335"/>
  <c r="J876" i="335"/>
  <c r="B300" i="335"/>
  <c r="E774" i="335"/>
  <c r="C685" i="335"/>
  <c r="I1195" i="335"/>
  <c r="C1250" i="335"/>
  <c r="H501" i="335"/>
  <c r="I1061" i="335"/>
  <c r="C475" i="335"/>
  <c r="C536" i="335"/>
  <c r="C752" i="335"/>
  <c r="B722" i="335"/>
  <c r="G176" i="335"/>
  <c r="D661" i="335"/>
  <c r="I337" i="335"/>
  <c r="H186" i="335"/>
  <c r="B730" i="335"/>
  <c r="B1099" i="335"/>
  <c r="I526" i="335"/>
  <c r="C548" i="335"/>
  <c r="F1172" i="335"/>
  <c r="G1223" i="335"/>
  <c r="I108" i="335"/>
  <c r="C203" i="335"/>
  <c r="G893" i="335"/>
  <c r="B450" i="335"/>
  <c r="J574" i="335"/>
  <c r="H75" i="335"/>
  <c r="F1123" i="335"/>
  <c r="B153" i="335"/>
  <c r="H106" i="335"/>
  <c r="B790" i="335"/>
  <c r="J318" i="335"/>
  <c r="J2" i="335"/>
  <c r="I233" i="335"/>
  <c r="F286" i="335"/>
  <c r="D439" i="335"/>
  <c r="J809" i="335"/>
  <c r="F1265" i="335"/>
  <c r="E1022" i="335"/>
  <c r="I4" i="335"/>
  <c r="H99" i="335"/>
  <c r="B275" i="335"/>
  <c r="G182" i="335"/>
  <c r="H1053" i="335"/>
  <c r="B617" i="335"/>
  <c r="C1163" i="335"/>
  <c r="G581" i="335"/>
  <c r="G410" i="335"/>
  <c r="C113" i="335"/>
  <c r="C83" i="335"/>
  <c r="E493" i="335"/>
  <c r="H1083" i="335"/>
  <c r="C1273" i="335"/>
  <c r="H100" i="335"/>
  <c r="C756" i="335"/>
  <c r="H277" i="335"/>
  <c r="B490" i="335"/>
  <c r="I29" i="335"/>
  <c r="C518" i="335"/>
  <c r="I891" i="335"/>
  <c r="G522" i="335"/>
  <c r="E441" i="335"/>
  <c r="D1268" i="335"/>
  <c r="E1189" i="335"/>
  <c r="G959" i="335"/>
  <c r="F866" i="335"/>
  <c r="H252" i="335"/>
  <c r="D272" i="335"/>
  <c r="D1254" i="335"/>
  <c r="J191" i="335"/>
  <c r="I232" i="335"/>
  <c r="C1075" i="335"/>
  <c r="I558" i="335"/>
  <c r="I550" i="335"/>
  <c r="G626" i="335"/>
  <c r="C1281" i="335"/>
  <c r="D1016" i="335"/>
  <c r="J49" i="335"/>
  <c r="F110" i="335"/>
  <c r="G376" i="335"/>
  <c r="D558" i="335"/>
  <c r="J540" i="335"/>
  <c r="G576" i="335"/>
  <c r="F358" i="335"/>
  <c r="F1224" i="335"/>
  <c r="I1234" i="335"/>
  <c r="C263" i="335"/>
  <c r="I875" i="335"/>
  <c r="J280" i="335"/>
  <c r="E801" i="335"/>
  <c r="G309" i="335"/>
  <c r="H971" i="335"/>
  <c r="C1038" i="335"/>
  <c r="J240" i="335"/>
  <c r="G425" i="335"/>
  <c r="E1219" i="335"/>
  <c r="I441" i="335"/>
  <c r="D1028" i="335"/>
  <c r="J397" i="335"/>
  <c r="F1206" i="335"/>
  <c r="F347" i="335"/>
  <c r="F201" i="335"/>
  <c r="G872" i="335"/>
  <c r="F65" i="335"/>
  <c r="C558" i="335"/>
  <c r="E710" i="335"/>
  <c r="H1033" i="335"/>
  <c r="J1116" i="335"/>
  <c r="D1300" i="335"/>
  <c r="I540" i="335"/>
  <c r="G452" i="335"/>
  <c r="G482" i="335"/>
  <c r="F1195" i="335"/>
  <c r="D629" i="335"/>
  <c r="H38" i="335"/>
  <c r="F846" i="335"/>
  <c r="B1067" i="335"/>
  <c r="H634" i="335"/>
  <c r="C720" i="335"/>
  <c r="J868" i="335"/>
  <c r="B664" i="335"/>
  <c r="F92" i="335"/>
  <c r="I450" i="335"/>
  <c r="D357" i="335"/>
  <c r="E522" i="335"/>
  <c r="B801" i="335"/>
  <c r="D1211" i="335"/>
  <c r="F29" i="335"/>
  <c r="E409" i="335"/>
  <c r="G296" i="335"/>
  <c r="F972" i="335"/>
  <c r="F189" i="335"/>
  <c r="D126" i="335"/>
  <c r="J899" i="335"/>
  <c r="E86" i="335"/>
  <c r="G1080" i="335"/>
  <c r="C519" i="335"/>
  <c r="J1029" i="335"/>
  <c r="D1219" i="335"/>
  <c r="F566" i="335"/>
  <c r="E395" i="335"/>
  <c r="J239" i="335"/>
  <c r="H1246" i="335"/>
  <c r="C1040" i="335"/>
  <c r="C210" i="335"/>
  <c r="F1218" i="335"/>
  <c r="H403" i="335"/>
  <c r="F515" i="335"/>
  <c r="C287" i="335"/>
  <c r="D573" i="335"/>
  <c r="C1275" i="335"/>
  <c r="E1224" i="335"/>
  <c r="I1184" i="335"/>
  <c r="H764" i="335"/>
  <c r="B551" i="335"/>
  <c r="H525" i="335"/>
  <c r="D1194" i="335"/>
  <c r="B915" i="335"/>
  <c r="G66" i="335"/>
  <c r="H306" i="335"/>
  <c r="I738" i="335"/>
  <c r="C940" i="335"/>
  <c r="F12" i="335"/>
  <c r="H883" i="335"/>
  <c r="H1288" i="335"/>
  <c r="H895" i="335"/>
  <c r="H362" i="335"/>
  <c r="H415" i="335"/>
  <c r="E1186" i="335"/>
  <c r="B903" i="335"/>
  <c r="J1153" i="335"/>
  <c r="G615" i="335"/>
  <c r="F995" i="335"/>
  <c r="J723" i="335"/>
  <c r="E443" i="335"/>
  <c r="H1237" i="335"/>
  <c r="I1020" i="335"/>
  <c r="G294" i="335"/>
  <c r="G845" i="335"/>
  <c r="C880" i="335"/>
  <c r="F800" i="335"/>
  <c r="C601" i="335"/>
  <c r="J466" i="335"/>
  <c r="F433" i="335"/>
  <c r="E30" i="335"/>
  <c r="F855" i="335"/>
  <c r="D190" i="335"/>
  <c r="I611" i="335"/>
  <c r="E671" i="335"/>
  <c r="E94" i="335"/>
  <c r="E219" i="335"/>
  <c r="E1138" i="335"/>
  <c r="B634" i="335"/>
  <c r="B923" i="335"/>
  <c r="E52" i="335"/>
  <c r="J984" i="335"/>
  <c r="H368" i="335"/>
  <c r="F1262" i="335"/>
  <c r="B784" i="335"/>
  <c r="D535" i="335"/>
  <c r="D1264" i="335"/>
  <c r="E1098" i="335"/>
  <c r="G1156" i="335"/>
  <c r="B532" i="335"/>
  <c r="E128" i="335"/>
  <c r="C1019" i="335"/>
  <c r="G1075" i="335"/>
  <c r="F714" i="335"/>
  <c r="E82" i="335"/>
  <c r="H1253" i="335"/>
  <c r="F72" i="335"/>
  <c r="G315" i="335"/>
  <c r="I186" i="335"/>
  <c r="I937" i="335"/>
  <c r="C49" i="335"/>
  <c r="F992" i="335"/>
  <c r="I155" i="335"/>
  <c r="H1127" i="335"/>
  <c r="I198" i="335"/>
  <c r="B343" i="335"/>
  <c r="E951" i="335"/>
  <c r="F411" i="335"/>
  <c r="E1218" i="335"/>
  <c r="G506" i="335"/>
  <c r="C757" i="335"/>
  <c r="F966" i="335"/>
  <c r="F853" i="335"/>
  <c r="B744" i="335"/>
  <c r="I799" i="335"/>
  <c r="H181" i="335"/>
  <c r="E982" i="335"/>
  <c r="H472" i="335"/>
  <c r="H648" i="335"/>
  <c r="C927" i="335"/>
  <c r="F1271" i="335"/>
  <c r="H1097" i="335"/>
  <c r="D516" i="335"/>
  <c r="F975" i="335"/>
  <c r="C62" i="335"/>
  <c r="C1006" i="335"/>
  <c r="E871" i="335"/>
  <c r="H396" i="335"/>
  <c r="C44" i="335"/>
  <c r="G919" i="335"/>
  <c r="D51" i="335"/>
  <c r="D463" i="335"/>
  <c r="D173" i="335"/>
  <c r="C340" i="335"/>
  <c r="D214" i="335"/>
  <c r="F1291" i="335"/>
  <c r="G1029" i="335"/>
  <c r="G128" i="335"/>
  <c r="J1204" i="335"/>
  <c r="G253" i="335"/>
  <c r="I1198" i="335"/>
  <c r="G105" i="335"/>
  <c r="F82" i="335"/>
  <c r="B988" i="335"/>
  <c r="C217" i="335"/>
  <c r="J847" i="335"/>
  <c r="E1141" i="335"/>
  <c r="B581" i="335"/>
  <c r="I514" i="335"/>
  <c r="G1272" i="335"/>
  <c r="C381" i="335"/>
  <c r="I93" i="335"/>
  <c r="H1214" i="335"/>
  <c r="I577" i="335"/>
  <c r="H577" i="335"/>
  <c r="B1102" i="335"/>
  <c r="C912" i="335"/>
  <c r="E59" i="335"/>
  <c r="J904" i="335"/>
  <c r="H1194" i="335"/>
  <c r="J592" i="335"/>
  <c r="C531" i="335"/>
  <c r="E503" i="335"/>
  <c r="G594" i="335"/>
  <c r="J478" i="335"/>
  <c r="E887" i="335"/>
  <c r="I1079" i="335"/>
  <c r="H155" i="335"/>
  <c r="J747" i="335"/>
  <c r="C472" i="335"/>
  <c r="F950" i="335"/>
  <c r="B471" i="335"/>
  <c r="E1278" i="335"/>
  <c r="I421" i="335"/>
  <c r="J752" i="335"/>
  <c r="J1041" i="335"/>
  <c r="F370" i="335"/>
  <c r="I1250" i="335"/>
  <c r="H801" i="335"/>
  <c r="H897" i="335"/>
  <c r="H792" i="335"/>
  <c r="F1115" i="335"/>
  <c r="B1266" i="335"/>
  <c r="G538" i="335"/>
  <c r="G380" i="335"/>
  <c r="C635" i="335"/>
  <c r="H936" i="335"/>
  <c r="E686" i="335"/>
  <c r="C498" i="335"/>
  <c r="G756" i="335"/>
  <c r="D1113" i="335"/>
  <c r="C191" i="335"/>
  <c r="B685" i="335"/>
  <c r="F109" i="335"/>
  <c r="D963" i="335"/>
  <c r="F505" i="335"/>
  <c r="G1159" i="335"/>
  <c r="E517" i="335"/>
  <c r="C205" i="335"/>
  <c r="F246" i="335"/>
  <c r="H143" i="335"/>
  <c r="G850" i="335"/>
  <c r="I241" i="335"/>
  <c r="G595" i="335"/>
  <c r="G192" i="335"/>
  <c r="F681" i="335"/>
  <c r="B145" i="335"/>
  <c r="G730" i="335"/>
  <c r="C803" i="335"/>
  <c r="H821" i="335"/>
  <c r="C895" i="335"/>
  <c r="I623" i="335"/>
  <c r="C373" i="335"/>
  <c r="F8" i="335"/>
  <c r="C151" i="335"/>
  <c r="J785" i="335"/>
  <c r="F878" i="335"/>
  <c r="I978" i="335"/>
  <c r="G609" i="335"/>
  <c r="I433" i="335"/>
  <c r="G209" i="335"/>
  <c r="G1218" i="335"/>
  <c r="J533" i="335"/>
  <c r="J152" i="335"/>
  <c r="I112" i="335"/>
  <c r="B330" i="335"/>
  <c r="J836" i="335"/>
  <c r="B953" i="335"/>
  <c r="F931" i="335"/>
  <c r="E535" i="335"/>
  <c r="D537" i="335"/>
  <c r="D387" i="335"/>
  <c r="D244" i="335"/>
  <c r="F930" i="335"/>
  <c r="B992" i="335"/>
  <c r="I290" i="335"/>
  <c r="I1073" i="335"/>
  <c r="F1049" i="335"/>
  <c r="I1121" i="335"/>
  <c r="D334" i="335"/>
  <c r="J41" i="335"/>
  <c r="H12" i="335"/>
  <c r="H513" i="335"/>
  <c r="J1139" i="335"/>
  <c r="H151" i="335"/>
  <c r="F627" i="335"/>
  <c r="D239" i="335"/>
  <c r="I1129" i="335"/>
  <c r="C321" i="335"/>
  <c r="H1159" i="335"/>
  <c r="E159" i="335"/>
  <c r="B1205" i="335"/>
  <c r="B1118" i="335"/>
  <c r="C514" i="335"/>
  <c r="I1155" i="335"/>
  <c r="B878" i="335"/>
  <c r="E111" i="335"/>
  <c r="H1178" i="335"/>
  <c r="F1066" i="335"/>
  <c r="H769" i="335"/>
  <c r="I58" i="335"/>
  <c r="G1204" i="335"/>
  <c r="E890" i="335"/>
  <c r="B1089" i="335"/>
  <c r="F454" i="335"/>
  <c r="C28" i="335"/>
  <c r="B1280" i="335"/>
  <c r="H1006" i="335"/>
  <c r="E915" i="335"/>
  <c r="E32" i="335"/>
  <c r="B698" i="335"/>
  <c r="F698" i="335"/>
  <c r="B257" i="335"/>
  <c r="B1301" i="335"/>
  <c r="I877" i="335"/>
  <c r="D1245" i="335"/>
  <c r="B1066" i="335"/>
  <c r="G475" i="335"/>
  <c r="C952" i="335"/>
  <c r="G411" i="335"/>
  <c r="G245" i="335"/>
  <c r="G1229" i="335"/>
  <c r="G238" i="335"/>
  <c r="I1063" i="335"/>
  <c r="F760" i="335"/>
  <c r="F801" i="335"/>
  <c r="F1020" i="335"/>
  <c r="B1121" i="335"/>
  <c r="H547" i="335"/>
  <c r="I278" i="335"/>
  <c r="E364" i="335"/>
  <c r="I682" i="335"/>
  <c r="B382" i="335"/>
  <c r="J1255" i="335"/>
  <c r="E428" i="335"/>
  <c r="F1240" i="335"/>
  <c r="D28" i="335"/>
  <c r="G714" i="335"/>
  <c r="D878" i="335"/>
  <c r="I535" i="335"/>
  <c r="H911" i="335"/>
  <c r="H748" i="335"/>
  <c r="G346" i="335"/>
  <c r="G1148" i="335"/>
  <c r="B29" i="335"/>
  <c r="D343" i="335"/>
  <c r="J1232" i="335"/>
  <c r="F468" i="335"/>
  <c r="B647" i="335"/>
  <c r="I105" i="335"/>
  <c r="F938" i="335"/>
  <c r="D955" i="335"/>
  <c r="I798" i="335"/>
  <c r="C924" i="335"/>
  <c r="H523" i="335"/>
  <c r="B34" i="335"/>
  <c r="B102" i="335"/>
  <c r="B1119" i="335"/>
  <c r="J459" i="335"/>
  <c r="B1239" i="335"/>
  <c r="C1204" i="335"/>
  <c r="H313" i="335"/>
  <c r="F981" i="335"/>
  <c r="I259" i="335"/>
  <c r="B941" i="335"/>
  <c r="F708" i="335"/>
  <c r="F541" i="335"/>
  <c r="E1139" i="335"/>
  <c r="J1282" i="335"/>
  <c r="J865" i="335"/>
  <c r="I38" i="335"/>
  <c r="E393" i="335"/>
  <c r="I1163" i="335"/>
  <c r="H1004" i="335"/>
  <c r="E628" i="335"/>
  <c r="F1070" i="335"/>
  <c r="J818" i="335"/>
  <c r="H24" i="335"/>
  <c r="B363" i="335"/>
  <c r="J1110" i="335"/>
  <c r="E903" i="335"/>
  <c r="D87" i="335"/>
  <c r="J656" i="335"/>
  <c r="B449" i="335"/>
  <c r="H301" i="335"/>
  <c r="J650" i="335"/>
  <c r="D3" i="335"/>
  <c r="C1130" i="335"/>
  <c r="B1160" i="335"/>
  <c r="E13" i="335"/>
  <c r="F536" i="335"/>
  <c r="H476" i="335"/>
  <c r="D585" i="335"/>
  <c r="F990" i="335"/>
  <c r="B214" i="335"/>
  <c r="B99" i="335"/>
  <c r="C1206" i="335"/>
  <c r="F1111" i="335"/>
  <c r="J628" i="335"/>
  <c r="D72" i="335"/>
  <c r="G1265" i="335"/>
  <c r="G639" i="335"/>
  <c r="E866" i="335"/>
  <c r="C247" i="335"/>
  <c r="B523" i="335"/>
  <c r="I1108" i="335"/>
  <c r="F131" i="335"/>
  <c r="C1100" i="335"/>
  <c r="J1035" i="335"/>
  <c r="B1005" i="335"/>
  <c r="I544" i="335"/>
  <c r="D176" i="335"/>
  <c r="C1177" i="335"/>
  <c r="B741" i="335"/>
  <c r="H349" i="335"/>
  <c r="D186" i="335"/>
  <c r="C1031" i="335"/>
  <c r="C645" i="335"/>
  <c r="D1090" i="335"/>
  <c r="G397" i="335"/>
  <c r="E1140" i="335"/>
  <c r="C245" i="335"/>
  <c r="E91" i="335"/>
  <c r="I708" i="335"/>
  <c r="E1184" i="335"/>
  <c r="J91" i="335"/>
  <c r="G659" i="335"/>
  <c r="I992" i="335"/>
  <c r="D987" i="335"/>
  <c r="D224" i="335"/>
  <c r="I1059" i="335"/>
  <c r="H849" i="335"/>
  <c r="G1250" i="335"/>
  <c r="F1140" i="335"/>
  <c r="D751" i="335"/>
  <c r="I925" i="335"/>
  <c r="G398" i="335"/>
  <c r="E378" i="335"/>
  <c r="D1298" i="335"/>
  <c r="C4" i="335"/>
  <c r="I655" i="335"/>
  <c r="I299" i="335"/>
  <c r="G956" i="335"/>
  <c r="I437" i="335"/>
  <c r="J1254" i="335"/>
  <c r="G685" i="335"/>
  <c r="E1198" i="335"/>
  <c r="G386" i="335"/>
  <c r="C1033" i="335"/>
  <c r="H1227" i="335"/>
  <c r="D1049" i="335"/>
  <c r="F1248" i="335"/>
  <c r="C439" i="335"/>
  <c r="I665" i="335"/>
  <c r="I103" i="335"/>
  <c r="J771" i="335"/>
  <c r="F892" i="335"/>
  <c r="B925" i="335"/>
  <c r="H898" i="335"/>
  <c r="D1103" i="335"/>
  <c r="E1050" i="335"/>
  <c r="D722" i="335"/>
  <c r="B335" i="335"/>
  <c r="G1297" i="335"/>
  <c r="J1006" i="335"/>
  <c r="F7" i="335"/>
  <c r="J802" i="335"/>
  <c r="D299" i="335"/>
  <c r="J128" i="335"/>
  <c r="B1027" i="335"/>
  <c r="C53" i="335"/>
  <c r="H633" i="335"/>
  <c r="H5" i="335"/>
  <c r="F326" i="335"/>
  <c r="E888" i="335"/>
  <c r="F693" i="335"/>
  <c r="C922" i="335"/>
  <c r="G591" i="335"/>
  <c r="H465" i="335"/>
  <c r="B166" i="335"/>
  <c r="C17" i="335"/>
  <c r="E295" i="335"/>
  <c r="H298" i="335"/>
  <c r="H31" i="335"/>
  <c r="H242" i="335"/>
  <c r="I255" i="335"/>
  <c r="C408" i="335"/>
  <c r="D636" i="335"/>
  <c r="G289" i="335"/>
  <c r="J32" i="335"/>
  <c r="G905" i="335"/>
  <c r="D260" i="335"/>
  <c r="C747" i="335"/>
  <c r="I790" i="335"/>
  <c r="I89" i="335"/>
  <c r="B361" i="335"/>
  <c r="E527" i="335"/>
  <c r="B862" i="335"/>
  <c r="B983" i="335"/>
  <c r="H586" i="335"/>
  <c r="D1287" i="335"/>
  <c r="E258" i="335"/>
  <c r="G301" i="335"/>
  <c r="I142" i="335"/>
  <c r="C379" i="335"/>
  <c r="J1165" i="335"/>
  <c r="D1228" i="335"/>
  <c r="G1221" i="335"/>
  <c r="I630" i="335"/>
  <c r="H1018" i="335"/>
  <c r="F991" i="335"/>
  <c r="G544" i="335"/>
  <c r="I767" i="335"/>
  <c r="D364" i="335"/>
  <c r="I449" i="335"/>
  <c r="E594" i="335"/>
  <c r="D686" i="335"/>
  <c r="B690" i="335"/>
  <c r="H1294" i="335"/>
  <c r="B791" i="335"/>
  <c r="H233" i="335"/>
  <c r="J378" i="335"/>
  <c r="E692" i="335"/>
  <c r="E1175" i="335"/>
  <c r="C937" i="335"/>
  <c r="F1038" i="335"/>
  <c r="F688" i="335"/>
  <c r="D1237" i="335"/>
  <c r="B826" i="335"/>
  <c r="H60" i="335"/>
  <c r="D384" i="335"/>
  <c r="J1287" i="335"/>
  <c r="C275" i="335"/>
  <c r="D270" i="335"/>
  <c r="H1123" i="335"/>
  <c r="F700" i="335"/>
  <c r="J845" i="335"/>
  <c r="J1064" i="335"/>
  <c r="G925" i="335"/>
  <c r="J68" i="335"/>
  <c r="B79" i="335"/>
  <c r="H526" i="335"/>
  <c r="E633" i="335"/>
  <c r="D697" i="335"/>
  <c r="H303" i="335"/>
  <c r="G326" i="335"/>
  <c r="G406" i="335"/>
  <c r="G1016" i="335"/>
  <c r="G198" i="335"/>
  <c r="F649" i="335"/>
  <c r="J465" i="335"/>
  <c r="D676" i="335"/>
  <c r="J638" i="335"/>
  <c r="H157" i="335"/>
  <c r="D609" i="335"/>
  <c r="H1300" i="335"/>
  <c r="C169" i="335"/>
  <c r="I485" i="335"/>
  <c r="F618" i="335"/>
  <c r="J155" i="335"/>
  <c r="D675" i="335"/>
  <c r="F547" i="335"/>
  <c r="C1092" i="335"/>
  <c r="I980" i="335"/>
  <c r="J934" i="335"/>
  <c r="B240" i="335"/>
  <c r="I266" i="335"/>
  <c r="E803" i="335"/>
  <c r="G887" i="335"/>
  <c r="E1277" i="335"/>
  <c r="B1021" i="335"/>
  <c r="G351" i="335"/>
  <c r="C88" i="335"/>
  <c r="H910" i="335"/>
  <c r="F107" i="335"/>
  <c r="H829" i="335"/>
  <c r="F863" i="335"/>
  <c r="H938" i="335"/>
  <c r="E1012" i="335"/>
  <c r="D590" i="335"/>
  <c r="D893" i="335"/>
  <c r="G877" i="335"/>
  <c r="G834" i="335"/>
  <c r="G454" i="335"/>
  <c r="I146" i="335"/>
  <c r="D160" i="335"/>
  <c r="G514" i="335"/>
  <c r="J1195" i="335"/>
  <c r="F851" i="335"/>
  <c r="I856" i="335"/>
  <c r="H692" i="335"/>
  <c r="B372" i="335"/>
  <c r="E611" i="335"/>
  <c r="J1128" i="335"/>
  <c r="J208" i="335"/>
  <c r="J90" i="335"/>
  <c r="F713" i="335"/>
  <c r="D145" i="335"/>
  <c r="J1302" i="335"/>
  <c r="I292" i="335"/>
  <c r="B1276" i="335"/>
  <c r="D302" i="335"/>
  <c r="F459" i="335"/>
  <c r="C1115" i="335"/>
  <c r="G1079" i="335"/>
  <c r="F457" i="335"/>
  <c r="E185" i="335"/>
  <c r="E853" i="335"/>
  <c r="G44" i="335"/>
  <c r="D721" i="335"/>
  <c r="C818" i="335"/>
  <c r="C702" i="335"/>
  <c r="C1241" i="335"/>
  <c r="C360" i="335"/>
  <c r="G761" i="335"/>
  <c r="C583" i="335"/>
  <c r="F33" i="335"/>
  <c r="C544" i="335"/>
  <c r="G60" i="335"/>
  <c r="C1105" i="335"/>
  <c r="G227" i="335"/>
  <c r="H686" i="335"/>
  <c r="F436" i="335"/>
  <c r="D1227" i="335"/>
  <c r="C390" i="335"/>
  <c r="H931" i="335"/>
  <c r="B1299" i="335"/>
  <c r="J632" i="335"/>
  <c r="C721" i="335"/>
  <c r="D952" i="335"/>
  <c r="J374" i="335"/>
  <c r="H1161" i="335"/>
  <c r="B242" i="335"/>
  <c r="E425" i="335"/>
  <c r="I949" i="335"/>
  <c r="J373" i="335"/>
  <c r="F1004" i="335"/>
  <c r="H807" i="335"/>
  <c r="B911" i="335"/>
  <c r="I1201" i="335"/>
  <c r="F622" i="335"/>
  <c r="G1282" i="335"/>
  <c r="C1286" i="335"/>
  <c r="D677" i="335"/>
  <c r="G1286" i="335"/>
  <c r="E235" i="335"/>
  <c r="B519" i="335"/>
  <c r="H768" i="335"/>
  <c r="B1081" i="335"/>
  <c r="C616" i="335"/>
  <c r="D188" i="335"/>
  <c r="C170" i="335"/>
  <c r="D975" i="335"/>
  <c r="I880" i="335"/>
  <c r="S12" i="301"/>
  <c r="G237" i="335"/>
  <c r="F632" i="335"/>
  <c r="J1271" i="335"/>
  <c r="H373" i="335"/>
  <c r="D798" i="335"/>
  <c r="B893" i="335"/>
  <c r="B539" i="335"/>
  <c r="F208" i="335"/>
  <c r="C772" i="335"/>
  <c r="B1131" i="335"/>
  <c r="E615" i="335"/>
  <c r="H471" i="335"/>
  <c r="H806" i="335"/>
  <c r="H28" i="335"/>
  <c r="G94" i="335"/>
  <c r="D682" i="335"/>
  <c r="C446" i="335"/>
  <c r="H983" i="335"/>
  <c r="F695" i="335"/>
  <c r="F675" i="335"/>
  <c r="C1067" i="335"/>
  <c r="F525" i="335"/>
  <c r="C994" i="335"/>
  <c r="E106" i="335"/>
  <c r="H1192" i="335"/>
  <c r="J137" i="335"/>
  <c r="I87" i="335"/>
  <c r="D566" i="335"/>
  <c r="F707" i="335"/>
  <c r="E157" i="335"/>
  <c r="J267" i="335"/>
  <c r="F691" i="335"/>
  <c r="J788" i="335"/>
  <c r="I908" i="335"/>
  <c r="C359" i="335"/>
  <c r="H1258" i="335"/>
  <c r="B517" i="335"/>
  <c r="I339" i="335"/>
  <c r="G144" i="335"/>
  <c r="I165" i="335"/>
  <c r="C748" i="335"/>
  <c r="E948" i="335"/>
  <c r="I826" i="335"/>
  <c r="F266" i="335"/>
  <c r="D1124" i="335"/>
  <c r="F204" i="335"/>
  <c r="D168" i="335"/>
  <c r="J1125" i="335"/>
  <c r="I819" i="335"/>
  <c r="F79" i="335"/>
  <c r="I19" i="335"/>
  <c r="I919" i="335"/>
  <c r="G1290" i="335"/>
  <c r="J228" i="335"/>
  <c r="F820" i="335"/>
  <c r="D1232" i="335"/>
  <c r="H1236" i="335"/>
  <c r="B375" i="335"/>
  <c r="G1244" i="335"/>
  <c r="E112" i="335"/>
  <c r="J101" i="335"/>
  <c r="F1095" i="335"/>
  <c r="C230" i="335"/>
  <c r="D398" i="335"/>
  <c r="G168" i="335"/>
  <c r="J427" i="335"/>
  <c r="J1173" i="335"/>
  <c r="E672" i="335"/>
  <c r="I906" i="335"/>
  <c r="D395" i="335"/>
  <c r="I907" i="335"/>
  <c r="J615" i="335"/>
  <c r="C158" i="335"/>
  <c r="H169" i="335"/>
  <c r="I81" i="335"/>
  <c r="I983" i="335"/>
  <c r="J796" i="335"/>
  <c r="D191" i="335"/>
  <c r="D500" i="335"/>
  <c r="B670" i="335"/>
  <c r="E831" i="335"/>
  <c r="G494" i="335"/>
  <c r="E18" i="335"/>
  <c r="J1027" i="335"/>
  <c r="I30" i="335"/>
  <c r="I54" i="335"/>
  <c r="E1007" i="335"/>
  <c r="E319" i="335"/>
  <c r="F1269" i="335"/>
  <c r="G852" i="335"/>
  <c r="B654" i="335"/>
  <c r="G1135" i="335"/>
  <c r="D264" i="335"/>
  <c r="E1056" i="335"/>
  <c r="J555" i="335"/>
  <c r="D282" i="335"/>
  <c r="I49" i="335"/>
  <c r="G1207" i="335"/>
  <c r="E567" i="335"/>
  <c r="C539" i="335"/>
  <c r="J1143" i="335"/>
  <c r="C458" i="335"/>
  <c r="I160" i="335"/>
  <c r="J794" i="335"/>
  <c r="B591" i="335"/>
  <c r="D1196" i="335"/>
  <c r="G1089" i="335"/>
  <c r="F847" i="335"/>
  <c r="D918" i="335"/>
  <c r="F907" i="335"/>
  <c r="D577" i="335"/>
  <c r="G728" i="335"/>
  <c r="D706" i="335"/>
  <c r="C1113" i="335"/>
  <c r="E343" i="335"/>
  <c r="H1195" i="335"/>
  <c r="B751" i="335"/>
  <c r="I357" i="335"/>
  <c r="H302" i="335"/>
  <c r="I340" i="335"/>
  <c r="G1280" i="335"/>
  <c r="B256" i="335"/>
  <c r="H933" i="335"/>
  <c r="G1300" i="335"/>
  <c r="H559" i="335"/>
  <c r="E1082" i="335"/>
  <c r="C768" i="335"/>
  <c r="C188" i="335"/>
  <c r="G559" i="335"/>
  <c r="H724" i="335"/>
  <c r="H534" i="335"/>
  <c r="G553" i="335"/>
  <c r="C900" i="335"/>
  <c r="C941" i="335"/>
  <c r="D924" i="335"/>
  <c r="E359" i="335"/>
  <c r="E905" i="335"/>
  <c r="U14" i="301"/>
  <c r="H272" i="335"/>
  <c r="G55" i="335"/>
  <c r="C1297" i="335"/>
  <c r="J943" i="335"/>
  <c r="B771" i="335"/>
  <c r="J39" i="335"/>
  <c r="B842" i="335"/>
  <c r="G97" i="335"/>
  <c r="B1056" i="335"/>
  <c r="E510" i="335"/>
  <c r="C1156" i="335"/>
  <c r="I169" i="335"/>
  <c r="E881" i="335"/>
  <c r="D171" i="335"/>
  <c r="F1007" i="335"/>
  <c r="F20" i="335"/>
  <c r="E10" i="335"/>
  <c r="J1298" i="335"/>
  <c r="D624" i="335"/>
  <c r="G1106" i="335"/>
  <c r="J557" i="335"/>
  <c r="H239" i="335"/>
  <c r="J417" i="335"/>
  <c r="I966" i="335"/>
  <c r="I1298" i="335"/>
  <c r="I1258" i="335"/>
  <c r="B1233" i="335"/>
  <c r="F641" i="335"/>
  <c r="H859" i="335"/>
  <c r="J644" i="335"/>
  <c r="F929" i="335"/>
  <c r="B507" i="335"/>
  <c r="J96" i="335"/>
  <c r="D1291" i="335"/>
  <c r="D1017" i="335"/>
  <c r="E705" i="335"/>
  <c r="H496" i="335"/>
  <c r="I150" i="335"/>
  <c r="G458" i="335"/>
  <c r="F360" i="335"/>
  <c r="F512" i="335"/>
  <c r="G1261" i="335"/>
  <c r="F393" i="335"/>
  <c r="H568" i="335"/>
  <c r="J866" i="335"/>
  <c r="I606" i="335"/>
  <c r="F1180" i="335"/>
  <c r="B527" i="335"/>
  <c r="J390" i="335"/>
  <c r="H467" i="335"/>
  <c r="G694" i="335"/>
  <c r="B127" i="335"/>
  <c r="G1200" i="335"/>
  <c r="I447" i="335"/>
  <c r="E356" i="335"/>
  <c r="H1175" i="335"/>
  <c r="E546" i="335"/>
  <c r="F1225" i="335"/>
  <c r="C569" i="335"/>
  <c r="C148" i="335"/>
  <c r="D412" i="335"/>
  <c r="B59" i="335"/>
  <c r="H43" i="335"/>
  <c r="I795" i="335"/>
  <c r="D324" i="335"/>
  <c r="D632" i="335"/>
  <c r="I344" i="335"/>
  <c r="B142" i="335"/>
  <c r="D684" i="335"/>
  <c r="E285" i="335"/>
  <c r="F937" i="335"/>
  <c r="I1021" i="335"/>
  <c r="I216" i="335"/>
  <c r="J1065" i="335"/>
  <c r="H391" i="335"/>
  <c r="F549" i="335"/>
  <c r="J1227" i="335"/>
  <c r="I393" i="335"/>
  <c r="F636" i="335"/>
  <c r="J1213" i="335"/>
  <c r="F671" i="335"/>
  <c r="D826" i="335"/>
  <c r="G624" i="335"/>
  <c r="I1145" i="335"/>
  <c r="H669" i="335"/>
  <c r="B1029" i="335"/>
  <c r="E1051" i="335"/>
  <c r="J1190" i="335"/>
  <c r="F284" i="335"/>
  <c r="D615" i="335"/>
  <c r="B821" i="335"/>
  <c r="B1209" i="335"/>
  <c r="E842" i="335"/>
  <c r="U16" i="301"/>
  <c r="E939" i="335"/>
  <c r="I508" i="335"/>
  <c r="C67" i="335"/>
  <c r="H1290" i="335"/>
  <c r="C231" i="335"/>
  <c r="C1261" i="335"/>
  <c r="C1195" i="335"/>
  <c r="F212" i="335"/>
  <c r="D524" i="335"/>
  <c r="J368" i="335"/>
  <c r="C146" i="335"/>
  <c r="G338" i="335"/>
  <c r="C512" i="335"/>
  <c r="D652" i="335"/>
  <c r="E276" i="335"/>
  <c r="I358" i="335"/>
  <c r="B495" i="335"/>
  <c r="D1259" i="335"/>
  <c r="F719" i="335"/>
  <c r="E762" i="335"/>
  <c r="J886" i="335"/>
  <c r="J1063" i="335"/>
  <c r="D84" i="335"/>
  <c r="D888" i="335"/>
  <c r="G767" i="335"/>
  <c r="B894" i="335"/>
  <c r="E1246" i="335"/>
  <c r="F874" i="335"/>
  <c r="F638" i="335"/>
  <c r="H548" i="335"/>
  <c r="G987" i="335"/>
  <c r="F343" i="335"/>
  <c r="E797" i="335"/>
  <c r="B535" i="335"/>
  <c r="J554" i="335"/>
  <c r="E690" i="335"/>
  <c r="E643" i="335"/>
  <c r="F352" i="335"/>
  <c r="B1292" i="335"/>
  <c r="B54" i="335"/>
  <c r="B245" i="335"/>
  <c r="C1240" i="335"/>
  <c r="F388" i="335"/>
  <c r="H1259" i="335"/>
  <c r="H98" i="335"/>
  <c r="H107" i="335"/>
  <c r="F558" i="335"/>
  <c r="C1126" i="335"/>
  <c r="C731" i="335"/>
  <c r="D1080" i="335"/>
  <c r="E486" i="335"/>
  <c r="D1037" i="335"/>
  <c r="F859" i="335"/>
  <c r="C110" i="335"/>
  <c r="E217" i="335"/>
  <c r="B511" i="335"/>
  <c r="B1250" i="335"/>
  <c r="D886" i="335"/>
  <c r="C918" i="335"/>
  <c r="B731" i="335"/>
  <c r="D634" i="335"/>
  <c r="C493" i="335"/>
  <c r="B854" i="335"/>
  <c r="B344" i="335"/>
  <c r="I67" i="335"/>
  <c r="H492" i="335"/>
  <c r="D825" i="335"/>
  <c r="E987" i="335"/>
  <c r="D6" i="335"/>
  <c r="J524" i="335"/>
  <c r="J425" i="335"/>
  <c r="F702" i="335"/>
  <c r="H1225" i="335"/>
  <c r="G100" i="335"/>
  <c r="J1203" i="335"/>
  <c r="D280" i="335"/>
  <c r="F163" i="335"/>
  <c r="H813" i="335"/>
  <c r="D800" i="335"/>
  <c r="J1176" i="335"/>
  <c r="I615" i="335"/>
  <c r="J916" i="335"/>
  <c r="F251" i="335"/>
  <c r="C238" i="335"/>
  <c r="F190" i="335"/>
  <c r="I1006" i="335"/>
  <c r="G613" i="335"/>
  <c r="E647" i="335"/>
  <c r="H799" i="335"/>
  <c r="D923" i="335"/>
  <c r="B318" i="335"/>
  <c r="E375" i="335"/>
  <c r="B1077" i="335"/>
  <c r="B367" i="335"/>
  <c r="J871" i="335"/>
  <c r="J874" i="335"/>
  <c r="H211" i="335"/>
  <c r="B271" i="335"/>
  <c r="J641" i="335"/>
  <c r="I989" i="335"/>
  <c r="D248" i="335"/>
  <c r="B614" i="335"/>
  <c r="J951" i="335"/>
  <c r="I981" i="335"/>
  <c r="H477" i="335"/>
  <c r="G1259" i="335"/>
  <c r="E549" i="335"/>
  <c r="C483" i="335"/>
  <c r="D991" i="335"/>
  <c r="D488" i="335"/>
  <c r="I561" i="335"/>
  <c r="C1014" i="335"/>
  <c r="G1026" i="335"/>
  <c r="F132" i="335"/>
  <c r="E625" i="335"/>
  <c r="C190" i="335"/>
  <c r="H712" i="335"/>
  <c r="F68" i="335"/>
  <c r="G528" i="335"/>
  <c r="F200" i="335"/>
  <c r="I499" i="335"/>
  <c r="F386" i="335"/>
  <c r="C699" i="335"/>
  <c r="J454" i="335"/>
  <c r="F312" i="335"/>
  <c r="H918" i="335"/>
  <c r="J19" i="335"/>
  <c r="E410" i="335"/>
  <c r="E634" i="335"/>
  <c r="D106" i="335"/>
  <c r="J783" i="335"/>
  <c r="I247" i="335"/>
  <c r="I1213" i="335"/>
  <c r="G918" i="335"/>
  <c r="G325" i="335"/>
  <c r="I56" i="335"/>
  <c r="C70" i="335"/>
  <c r="F304" i="335"/>
  <c r="J1296" i="335"/>
  <c r="B188" i="335"/>
  <c r="H299" i="335"/>
  <c r="G1064" i="335"/>
  <c r="J850" i="335"/>
  <c r="I448" i="335"/>
  <c r="E667" i="335"/>
  <c r="J922" i="335"/>
  <c r="I1178" i="335"/>
  <c r="G134" i="335"/>
  <c r="E468" i="335"/>
  <c r="H69" i="335"/>
  <c r="B1127" i="335"/>
  <c r="I85" i="335"/>
  <c r="I1124" i="335"/>
  <c r="C667" i="335"/>
  <c r="D1203" i="335"/>
  <c r="G382" i="335"/>
  <c r="C286" i="335"/>
  <c r="E640" i="335"/>
  <c r="J122" i="335"/>
  <c r="F1177" i="335"/>
  <c r="D1012" i="335"/>
  <c r="I509" i="335"/>
  <c r="J1060" i="335"/>
  <c r="B67" i="335"/>
  <c r="H1084" i="335"/>
  <c r="H462" i="335"/>
  <c r="D255" i="335"/>
  <c r="C314" i="335"/>
  <c r="D361" i="335"/>
  <c r="J504" i="335"/>
  <c r="F361" i="335"/>
  <c r="B1251" i="335"/>
  <c r="H271" i="335"/>
  <c r="J1078" i="335"/>
  <c r="I823" i="335"/>
  <c r="B133" i="335"/>
  <c r="C710" i="335"/>
  <c r="J629" i="335"/>
  <c r="I712" i="335"/>
  <c r="H985" i="335"/>
  <c r="B416" i="335"/>
  <c r="D526" i="335"/>
  <c r="B554" i="335"/>
  <c r="B870" i="335"/>
  <c r="C985" i="335"/>
  <c r="G1225" i="335"/>
  <c r="J694" i="335"/>
  <c r="C1042" i="335"/>
  <c r="C213" i="335"/>
  <c r="G69" i="335"/>
  <c r="C288" i="335"/>
  <c r="H53" i="335"/>
  <c r="G658" i="335"/>
  <c r="H275" i="335"/>
  <c r="F727" i="335"/>
  <c r="J1025" i="335"/>
  <c r="F1112" i="335"/>
  <c r="F974" i="335"/>
  <c r="G776" i="335"/>
  <c r="F57" i="335"/>
  <c r="J285" i="335"/>
  <c r="I346" i="335"/>
  <c r="D823" i="335"/>
  <c r="G976" i="335"/>
  <c r="G774" i="335"/>
  <c r="F49" i="335"/>
  <c r="D52" i="335"/>
  <c r="G505" i="335"/>
  <c r="I896" i="335"/>
  <c r="R3" i="301"/>
  <c r="E1030" i="335"/>
  <c r="B402" i="335"/>
  <c r="G985" i="335"/>
  <c r="F334" i="335"/>
  <c r="E1045" i="335"/>
  <c r="B944" i="335"/>
  <c r="E764" i="335"/>
  <c r="E1025" i="335"/>
  <c r="D1177" i="335"/>
  <c r="I91" i="335"/>
  <c r="G334" i="335"/>
  <c r="G931" i="335"/>
  <c r="J654" i="335"/>
  <c r="C1053" i="335"/>
  <c r="H480" i="335"/>
  <c r="G810" i="335"/>
  <c r="F1120" i="335"/>
  <c r="I977" i="335"/>
  <c r="I306" i="335"/>
  <c r="E996" i="335"/>
  <c r="J688" i="335"/>
  <c r="I995" i="335"/>
  <c r="H103" i="335"/>
  <c r="D1153" i="335"/>
  <c r="H419" i="335"/>
  <c r="C1212" i="335"/>
  <c r="B567" i="335"/>
  <c r="B1157" i="335"/>
  <c r="C267" i="335"/>
  <c r="B501" i="335"/>
  <c r="B340" i="335"/>
  <c r="C1139" i="335"/>
  <c r="E1295" i="335"/>
  <c r="E467" i="335"/>
  <c r="D1089" i="335"/>
  <c r="B534" i="335"/>
  <c r="B121" i="335"/>
  <c r="H1249" i="335"/>
  <c r="H139" i="335"/>
  <c r="B407" i="335"/>
  <c r="I428" i="335"/>
  <c r="B387" i="335"/>
  <c r="F1069" i="335"/>
  <c r="H880" i="335"/>
  <c r="J244" i="335"/>
  <c r="G826" i="335"/>
  <c r="H506" i="335"/>
  <c r="I21" i="335"/>
  <c r="D219" i="335"/>
  <c r="C798" i="335"/>
  <c r="D48" i="335"/>
  <c r="E558" i="335"/>
  <c r="D502" i="335"/>
  <c r="G940" i="335"/>
  <c r="F138" i="335"/>
  <c r="D1071" i="335"/>
  <c r="E363" i="335"/>
  <c r="H1174" i="335"/>
  <c r="H841" i="335"/>
  <c r="G109" i="335"/>
  <c r="H615" i="335"/>
  <c r="D702" i="335"/>
  <c r="C939" i="335"/>
  <c r="B1054" i="335"/>
  <c r="F1158" i="335"/>
  <c r="H909" i="335"/>
  <c r="I953" i="335"/>
  <c r="H488" i="335"/>
  <c r="V6" i="301"/>
  <c r="D757" i="335"/>
  <c r="C144" i="335"/>
  <c r="B845" i="335"/>
  <c r="G550" i="335"/>
  <c r="F104" i="335"/>
  <c r="E851" i="335"/>
  <c r="C369" i="335"/>
  <c r="J328" i="335"/>
  <c r="B386" i="335"/>
  <c r="E498" i="335"/>
  <c r="H168" i="335"/>
  <c r="J1062" i="335"/>
  <c r="D1230" i="335"/>
  <c r="C623" i="335"/>
  <c r="D86" i="335"/>
  <c r="E1296" i="335"/>
  <c r="C461" i="335"/>
  <c r="D400" i="335"/>
  <c r="J376" i="335"/>
  <c r="F957" i="335"/>
  <c r="H444" i="335"/>
  <c r="H1177" i="335"/>
  <c r="H433" i="335"/>
  <c r="D233" i="335"/>
  <c r="E1010" i="335"/>
  <c r="I759" i="335"/>
  <c r="B150" i="335"/>
  <c r="G943" i="335"/>
  <c r="D655" i="335"/>
  <c r="G952" i="335"/>
  <c r="C883" i="335"/>
  <c r="H858" i="335"/>
  <c r="J552" i="335"/>
  <c r="F281" i="335"/>
  <c r="G1174" i="335"/>
  <c r="D1197" i="335"/>
  <c r="D118" i="335"/>
  <c r="H59" i="335"/>
  <c r="E918" i="335"/>
  <c r="C50" i="335"/>
  <c r="F538" i="335"/>
  <c r="F773" i="335"/>
  <c r="G954" i="335"/>
  <c r="G1123" i="335"/>
  <c r="J954" i="335"/>
  <c r="E1107" i="335"/>
  <c r="C711" i="335"/>
  <c r="H642" i="335"/>
  <c r="D109" i="335"/>
  <c r="J182" i="335"/>
  <c r="D1193" i="335"/>
  <c r="G863" i="335"/>
  <c r="D161" i="335"/>
  <c r="C327" i="335"/>
  <c r="F105" i="335"/>
  <c r="J511" i="335"/>
  <c r="J82" i="335"/>
  <c r="J513" i="335"/>
  <c r="I275" i="335"/>
  <c r="C117" i="335"/>
  <c r="H494" i="335"/>
  <c r="C641" i="335"/>
  <c r="H862" i="335"/>
  <c r="J595" i="335"/>
  <c r="G232" i="335"/>
  <c r="I994" i="335"/>
  <c r="J1235" i="335"/>
  <c r="H836" i="335"/>
  <c r="J1191" i="335"/>
  <c r="C1127" i="335"/>
  <c r="B1122" i="335"/>
  <c r="J539" i="335"/>
  <c r="H381" i="335"/>
  <c r="B1107" i="335"/>
  <c r="J975" i="335"/>
  <c r="F1213" i="335"/>
  <c r="E1235" i="335"/>
  <c r="E1249" i="335"/>
  <c r="F1255" i="335"/>
  <c r="I597" i="335"/>
  <c r="D1069" i="335"/>
  <c r="E834" i="335"/>
  <c r="H1099" i="335"/>
  <c r="D170" i="335"/>
  <c r="B937" i="335"/>
  <c r="F1188" i="335"/>
  <c r="E316" i="335"/>
  <c r="J36" i="335"/>
  <c r="F736" i="335"/>
  <c r="E820" i="335"/>
  <c r="B1007" i="335"/>
  <c r="G465" i="335"/>
  <c r="I705" i="335"/>
  <c r="C553" i="335"/>
  <c r="F827" i="335"/>
  <c r="F839" i="335"/>
  <c r="D386" i="335"/>
  <c r="F633" i="335"/>
  <c r="C128" i="335"/>
  <c r="J578" i="335"/>
  <c r="B1093" i="335"/>
  <c r="B725" i="335"/>
  <c r="J457" i="335"/>
  <c r="C935" i="335"/>
  <c r="G564" i="335"/>
  <c r="C844" i="335"/>
  <c r="G255" i="335"/>
  <c r="C713" i="335"/>
  <c r="D882" i="335"/>
  <c r="I715" i="335"/>
  <c r="I874" i="335"/>
  <c r="J299" i="335"/>
  <c r="J721" i="335"/>
  <c r="D818" i="335"/>
  <c r="C341" i="335"/>
  <c r="C909" i="335"/>
  <c r="F1008" i="335"/>
  <c r="H84" i="335"/>
  <c r="C677" i="335"/>
  <c r="B1052" i="335"/>
  <c r="I1053" i="335"/>
  <c r="E349" i="335"/>
  <c r="E55" i="335"/>
  <c r="F171" i="335"/>
  <c r="C197" i="335"/>
  <c r="G180" i="335"/>
  <c r="G916" i="335"/>
  <c r="C1176" i="335"/>
  <c r="F36" i="335"/>
  <c r="W15" i="301"/>
  <c r="C115" i="335"/>
  <c r="F382" i="335"/>
  <c r="H902" i="335"/>
  <c r="B610" i="335"/>
  <c r="F285" i="335"/>
  <c r="D620" i="335"/>
  <c r="F141" i="335"/>
  <c r="E394" i="335"/>
  <c r="G239" i="335"/>
  <c r="F297" i="335"/>
  <c r="I257" i="335"/>
  <c r="I791" i="335"/>
  <c r="I245" i="335"/>
  <c r="F967" i="335"/>
  <c r="D1120" i="335"/>
  <c r="B97" i="335"/>
  <c r="C979" i="335"/>
  <c r="B470" i="335"/>
  <c r="B452" i="335"/>
  <c r="J667" i="335"/>
  <c r="B586" i="335"/>
  <c r="I326" i="335"/>
  <c r="E460" i="335"/>
  <c r="H625" i="335"/>
  <c r="C1148" i="335"/>
  <c r="E447" i="335"/>
  <c r="I289" i="335"/>
  <c r="B388" i="335"/>
  <c r="D1107" i="335"/>
  <c r="D163" i="335"/>
  <c r="H727" i="335"/>
  <c r="J1185" i="335"/>
  <c r="B51" i="335"/>
  <c r="H37" i="335"/>
  <c r="B77" i="335"/>
  <c r="I834" i="335"/>
  <c r="J682" i="335"/>
  <c r="C255" i="335"/>
  <c r="E67" i="335"/>
  <c r="B726" i="335"/>
  <c r="C1131" i="335"/>
  <c r="D641" i="335"/>
  <c r="E444" i="335"/>
  <c r="C406" i="335"/>
  <c r="H191" i="335"/>
  <c r="C611" i="335"/>
  <c r="E800" i="335"/>
  <c r="F780" i="335"/>
  <c r="G235" i="335"/>
  <c r="F492" i="335"/>
  <c r="E143" i="335"/>
  <c r="D21" i="335"/>
  <c r="D827" i="335"/>
  <c r="J451" i="335"/>
  <c r="I900" i="335"/>
  <c r="B474" i="335"/>
  <c r="B1084" i="335"/>
  <c r="E334" i="335"/>
  <c r="J1200" i="335"/>
  <c r="E152" i="335"/>
  <c r="D164" i="335"/>
  <c r="D484" i="335"/>
  <c r="H1111" i="335"/>
  <c r="E623" i="335"/>
  <c r="B1079" i="335"/>
  <c r="D1005" i="335"/>
  <c r="E484" i="335"/>
  <c r="J662" i="335"/>
  <c r="I175" i="335"/>
  <c r="E753" i="335"/>
  <c r="F1089" i="335"/>
  <c r="H1189" i="335"/>
  <c r="J1052" i="335"/>
  <c r="D321" i="335"/>
  <c r="G599" i="335"/>
  <c r="F154" i="335"/>
  <c r="B418" i="335"/>
  <c r="C1011" i="335"/>
  <c r="E596" i="335"/>
  <c r="G1263" i="335"/>
  <c r="B1169" i="335"/>
  <c r="J209" i="335"/>
  <c r="I802" i="335"/>
  <c r="G815" i="335"/>
  <c r="G1124" i="335"/>
  <c r="B272" i="335"/>
  <c r="H516" i="335"/>
  <c r="J322" i="335"/>
  <c r="F803" i="335"/>
  <c r="J852" i="335"/>
  <c r="J1018" i="335"/>
  <c r="V7" i="301"/>
  <c r="G589" i="335"/>
  <c r="W16" i="301"/>
  <c r="G24" i="335"/>
  <c r="C663" i="335"/>
  <c r="J271" i="335"/>
  <c r="D473" i="335"/>
  <c r="J603" i="335"/>
  <c r="G173" i="335"/>
  <c r="E1097" i="335"/>
  <c r="F665" i="335"/>
  <c r="B984" i="335"/>
  <c r="C549" i="335"/>
  <c r="D729" i="335"/>
  <c r="H954" i="335"/>
  <c r="U10" i="301"/>
  <c r="E972" i="335"/>
  <c r="D1173" i="335"/>
  <c r="G698" i="335"/>
  <c r="E172" i="335"/>
  <c r="J1140" i="335"/>
  <c r="H426" i="335"/>
  <c r="H592" i="335"/>
  <c r="H122" i="335"/>
  <c r="F1155" i="335"/>
  <c r="G240" i="335"/>
  <c r="R16" i="301"/>
  <c r="G65" i="335"/>
  <c r="J1051" i="335"/>
  <c r="C726" i="335"/>
  <c r="C424" i="335"/>
  <c r="D1186" i="335"/>
  <c r="J1205" i="335"/>
  <c r="F615" i="335"/>
  <c r="J642" i="335"/>
  <c r="F280" i="335"/>
  <c r="D396" i="335"/>
  <c r="I867" i="335"/>
  <c r="G280" i="335"/>
  <c r="H713" i="335"/>
  <c r="D998" i="335"/>
  <c r="D1168" i="335"/>
  <c r="E173" i="335"/>
  <c r="D853" i="335"/>
  <c r="H734" i="335"/>
  <c r="B143" i="335"/>
  <c r="F84" i="335"/>
  <c r="H361" i="335"/>
  <c r="H36" i="335"/>
  <c r="I168" i="335"/>
  <c r="C1133" i="335"/>
  <c r="G464" i="335"/>
  <c r="H1247" i="335"/>
  <c r="H485" i="335"/>
  <c r="D1257" i="335"/>
  <c r="J564" i="335"/>
  <c r="E528" i="335"/>
  <c r="H1147" i="335"/>
  <c r="J1226" i="335"/>
  <c r="H442" i="335"/>
  <c r="D979" i="335"/>
  <c r="I251" i="335"/>
  <c r="B303" i="335"/>
  <c r="E62" i="335"/>
  <c r="G720" i="335"/>
  <c r="F1209" i="335"/>
  <c r="D1126" i="335"/>
  <c r="B12" i="335"/>
  <c r="E749" i="335"/>
  <c r="G365" i="335"/>
  <c r="J952" i="335"/>
  <c r="H241" i="335"/>
  <c r="E457" i="335"/>
  <c r="C826" i="335"/>
  <c r="I522" i="335"/>
  <c r="B1044" i="335"/>
  <c r="H132" i="335"/>
  <c r="D1035" i="335"/>
  <c r="D749" i="335"/>
  <c r="I756" i="335"/>
  <c r="E601" i="335"/>
  <c r="J559" i="335"/>
  <c r="B865" i="335"/>
  <c r="D602" i="335"/>
  <c r="I199" i="335"/>
  <c r="I104" i="335"/>
  <c r="E455" i="335"/>
  <c r="H503" i="335"/>
  <c r="H333" i="335"/>
  <c r="B362" i="335"/>
  <c r="H450" i="335"/>
  <c r="D799" i="335"/>
  <c r="B679" i="335"/>
  <c r="D330" i="335"/>
  <c r="G802" i="335"/>
  <c r="D1004" i="335"/>
  <c r="G953" i="335"/>
  <c r="J549" i="335"/>
  <c r="F439" i="335"/>
  <c r="C1039" i="335"/>
  <c r="C570" i="335"/>
  <c r="C3" i="335"/>
  <c r="H213" i="335"/>
  <c r="E477" i="335"/>
  <c r="E1069" i="335"/>
  <c r="G155" i="335"/>
  <c r="H721" i="335"/>
  <c r="E518" i="335"/>
  <c r="C1094" i="335"/>
  <c r="G72" i="335"/>
  <c r="I57" i="335"/>
  <c r="C1289" i="335"/>
  <c r="G722" i="335"/>
  <c r="H533" i="335"/>
  <c r="D780" i="335"/>
  <c r="B185" i="335"/>
  <c r="E118" i="335"/>
  <c r="D953" i="335"/>
  <c r="G1292" i="335"/>
  <c r="G883" i="335"/>
  <c r="F164" i="335"/>
  <c r="D890" i="335"/>
  <c r="C665" i="335"/>
  <c r="D1119" i="335"/>
  <c r="H74" i="335"/>
  <c r="C63" i="335"/>
  <c r="F241" i="335"/>
  <c r="I747" i="335"/>
  <c r="G37" i="335"/>
  <c r="D1255" i="335"/>
  <c r="F221" i="335"/>
  <c r="H731" i="335"/>
  <c r="I71" i="335"/>
  <c r="C322" i="335"/>
  <c r="I316" i="335"/>
  <c r="F112" i="335"/>
  <c r="E532" i="335"/>
  <c r="J881" i="335"/>
  <c r="B1287" i="335"/>
  <c r="G445" i="335"/>
  <c r="B806" i="335"/>
  <c r="G631" i="335"/>
  <c r="C787" i="335"/>
  <c r="J157" i="335"/>
  <c r="G739" i="335"/>
  <c r="J1279" i="335"/>
  <c r="F392" i="335"/>
  <c r="I23" i="335"/>
  <c r="D1055" i="335"/>
  <c r="C171" i="335"/>
  <c r="B668" i="335"/>
  <c r="F887" i="335"/>
  <c r="G1182" i="335"/>
  <c r="I187" i="335"/>
  <c r="J174" i="335"/>
  <c r="J1033" i="335"/>
  <c r="E1163" i="335"/>
  <c r="I1133" i="335"/>
  <c r="B942" i="335"/>
  <c r="I1011" i="335"/>
  <c r="C520" i="335"/>
  <c r="I294" i="335"/>
  <c r="H312" i="335"/>
  <c r="J763" i="335"/>
  <c r="B783" i="335"/>
  <c r="J929" i="335"/>
  <c r="C523" i="335"/>
  <c r="H125" i="335"/>
  <c r="F152" i="335"/>
  <c r="C164" i="335"/>
  <c r="F884" i="335"/>
  <c r="B1031" i="335"/>
  <c r="D958" i="335"/>
  <c r="C34" i="335"/>
  <c r="F128" i="335"/>
  <c r="E240" i="335"/>
  <c r="I153" i="335"/>
  <c r="F51" i="335"/>
  <c r="I951" i="335"/>
  <c r="F732" i="335"/>
  <c r="H1143" i="335"/>
  <c r="I1014" i="335"/>
  <c r="B1022" i="335"/>
  <c r="E1024" i="335"/>
  <c r="F1032" i="335"/>
  <c r="B72" i="335"/>
  <c r="G206" i="335"/>
  <c r="B1282" i="335"/>
  <c r="F412" i="335"/>
  <c r="J265" i="335"/>
  <c r="G1097" i="335"/>
  <c r="E6" i="335"/>
  <c r="D18" i="335"/>
  <c r="F1017" i="335"/>
  <c r="D478" i="335"/>
  <c r="E292" i="335"/>
  <c r="J693" i="335"/>
  <c r="H225" i="335"/>
  <c r="I1044" i="335"/>
  <c r="E738" i="335"/>
  <c r="J380" i="335"/>
  <c r="I1203" i="335"/>
  <c r="F448" i="335"/>
  <c r="I61" i="335"/>
  <c r="F194" i="335"/>
  <c r="I483" i="335"/>
  <c r="J822" i="335"/>
  <c r="I1083" i="335"/>
  <c r="D845" i="335"/>
  <c r="J605" i="335"/>
  <c r="E621" i="335"/>
  <c r="I1292" i="335"/>
  <c r="B1277" i="335"/>
  <c r="I1000" i="335"/>
  <c r="H6" i="335"/>
  <c r="G1066" i="335"/>
  <c r="D810" i="335"/>
  <c r="I749" i="335"/>
  <c r="D927" i="335"/>
  <c r="H87" i="335"/>
  <c r="F1068" i="335"/>
  <c r="C850" i="335"/>
  <c r="I51" i="335"/>
  <c r="F1080" i="335"/>
  <c r="I1102" i="335"/>
  <c r="H827" i="335"/>
  <c r="H164" i="335"/>
  <c r="G385" i="335"/>
  <c r="E604" i="335"/>
  <c r="J857" i="335"/>
  <c r="F1142" i="335"/>
  <c r="C905" i="335"/>
  <c r="I123" i="335"/>
  <c r="I184" i="335"/>
  <c r="J941" i="335"/>
  <c r="I31" i="335"/>
  <c r="H691" i="335"/>
  <c r="H309" i="335"/>
  <c r="J229" i="335"/>
  <c r="E1000" i="335"/>
  <c r="B360" i="335"/>
  <c r="E823" i="335"/>
  <c r="E718" i="335"/>
  <c r="D245" i="335"/>
  <c r="C289" i="335"/>
  <c r="D215" i="335"/>
  <c r="B338" i="335"/>
  <c r="D419" i="335"/>
  <c r="C529" i="335"/>
  <c r="G1117" i="335"/>
  <c r="I991" i="335"/>
  <c r="C448" i="335"/>
  <c r="B717" i="335"/>
  <c r="D230" i="335"/>
  <c r="H774" i="335"/>
  <c r="H44" i="335"/>
  <c r="D930" i="335"/>
  <c r="C174" i="335"/>
  <c r="G1162" i="335"/>
  <c r="I754" i="335"/>
  <c r="F657" i="335"/>
  <c r="F1168" i="335"/>
  <c r="D901" i="335"/>
  <c r="D1018" i="335"/>
  <c r="I1232" i="335"/>
  <c r="D868" i="335"/>
  <c r="H1038" i="335"/>
  <c r="C1178" i="335"/>
  <c r="D452" i="335"/>
  <c r="D907" i="335"/>
  <c r="J618" i="335"/>
  <c r="G975" i="335"/>
  <c r="B928" i="335"/>
  <c r="F1236" i="335"/>
  <c r="E974" i="335"/>
  <c r="G517" i="335"/>
  <c r="F1253" i="335"/>
  <c r="F1203" i="335"/>
  <c r="C456" i="335"/>
  <c r="G1096" i="335"/>
  <c r="H140" i="335"/>
  <c r="C852" i="335"/>
  <c r="I141" i="335"/>
  <c r="J568" i="335"/>
  <c r="B1258" i="335"/>
  <c r="B1025" i="335"/>
  <c r="D1066" i="335"/>
  <c r="H959" i="335"/>
  <c r="C212" i="335"/>
  <c r="G43" i="335"/>
  <c r="V5" i="301"/>
  <c r="J247" i="335"/>
  <c r="C181" i="335"/>
  <c r="F274" i="335"/>
  <c r="F590" i="335"/>
  <c r="C878" i="335"/>
  <c r="G290" i="335"/>
  <c r="J1262" i="335"/>
  <c r="R7" i="301"/>
  <c r="J286" i="335"/>
  <c r="I673" i="335"/>
  <c r="B112" i="335"/>
  <c r="G540" i="335"/>
  <c r="C792" i="335"/>
  <c r="G185" i="335"/>
  <c r="I585" i="335"/>
  <c r="D405" i="335"/>
  <c r="H350" i="335"/>
  <c r="J223" i="335"/>
  <c r="B1181" i="335"/>
  <c r="C366" i="335"/>
  <c r="D612" i="335"/>
  <c r="J1150" i="335"/>
  <c r="B1245" i="335"/>
  <c r="I172" i="335"/>
  <c r="C1074" i="335"/>
  <c r="G1209" i="335"/>
  <c r="I446" i="335"/>
  <c r="G873" i="335"/>
  <c r="C1160" i="335"/>
  <c r="I310" i="335"/>
  <c r="I936" i="335"/>
  <c r="C871" i="335"/>
  <c r="F125" i="335"/>
  <c r="J10" i="335"/>
  <c r="C257" i="335"/>
  <c r="C138" i="335"/>
  <c r="D101" i="335"/>
  <c r="E232" i="335"/>
  <c r="D124" i="335"/>
  <c r="I1156" i="335"/>
  <c r="G281" i="335"/>
  <c r="E1144" i="335"/>
  <c r="E584" i="335"/>
  <c r="J1046" i="335"/>
  <c r="J458" i="335"/>
  <c r="C1272" i="335"/>
  <c r="I318" i="335"/>
  <c r="H1184" i="335"/>
  <c r="H886" i="335"/>
  <c r="I293" i="335"/>
  <c r="B347" i="335"/>
  <c r="F192" i="335"/>
  <c r="H1106" i="335"/>
  <c r="F1252" i="335"/>
  <c r="F1208" i="335"/>
  <c r="C898" i="335"/>
  <c r="D1154" i="335"/>
  <c r="D37" i="335"/>
  <c r="H650" i="335"/>
  <c r="C556" i="335"/>
  <c r="C566" i="335"/>
  <c r="I33" i="335"/>
  <c r="G537" i="335"/>
  <c r="B1227" i="335"/>
  <c r="E1193" i="335"/>
  <c r="D1256" i="335"/>
  <c r="E1038" i="335"/>
  <c r="B961" i="335"/>
  <c r="C92" i="335"/>
  <c r="H605" i="335"/>
  <c r="D250" i="335"/>
  <c r="G19" i="335"/>
  <c r="H457" i="335"/>
  <c r="I581" i="335"/>
  <c r="D184" i="335"/>
  <c r="D1076" i="335"/>
  <c r="F460" i="335"/>
  <c r="H270" i="335"/>
  <c r="B1120" i="335"/>
  <c r="B686" i="335"/>
  <c r="I1005" i="335"/>
  <c r="I73" i="335"/>
  <c r="F646" i="335"/>
  <c r="H672" i="335"/>
  <c r="C1106" i="335"/>
  <c r="B128" i="335"/>
  <c r="F180" i="335"/>
  <c r="C1209" i="335"/>
  <c r="D849" i="335"/>
  <c r="H555" i="335"/>
  <c r="I701" i="335"/>
  <c r="I40" i="335"/>
  <c r="D476" i="335"/>
  <c r="E780" i="335"/>
  <c r="B714" i="335"/>
  <c r="F53" i="335"/>
  <c r="D359" i="335"/>
  <c r="F1099" i="335"/>
  <c r="E854" i="335"/>
  <c r="H1134" i="335"/>
  <c r="E822" i="335"/>
  <c r="C1116" i="335"/>
  <c r="J996" i="335"/>
  <c r="J495" i="335"/>
  <c r="J1189" i="335"/>
  <c r="E961" i="335"/>
  <c r="B869" i="335"/>
  <c r="H150" i="335"/>
  <c r="D645" i="335"/>
  <c r="H1242" i="335"/>
  <c r="B459" i="335"/>
  <c r="E46" i="335"/>
  <c r="B152" i="335"/>
  <c r="B15" i="335"/>
  <c r="B659" i="335"/>
  <c r="U2" i="301"/>
  <c r="B506" i="335"/>
  <c r="F183" i="335"/>
  <c r="G1008" i="335"/>
  <c r="C1234" i="335"/>
  <c r="I1105" i="335"/>
  <c r="B1199" i="335"/>
  <c r="B255" i="335"/>
  <c r="F789" i="335"/>
  <c r="F572" i="335"/>
  <c r="F710" i="335"/>
  <c r="D977" i="335"/>
  <c r="G723" i="335"/>
  <c r="D195" i="335"/>
  <c r="C7" i="335"/>
  <c r="C372" i="335"/>
  <c r="G266" i="335"/>
  <c r="B5" i="335"/>
  <c r="D711" i="335"/>
  <c r="C504" i="335"/>
  <c r="H1213" i="335"/>
  <c r="F728" i="335"/>
  <c r="H1133" i="335"/>
  <c r="I324" i="335"/>
  <c r="D416" i="335"/>
  <c r="D223" i="335"/>
  <c r="C1114" i="335"/>
  <c r="H123" i="335"/>
  <c r="D768" i="335"/>
  <c r="E350" i="335"/>
  <c r="F420" i="335"/>
  <c r="I1010" i="335"/>
  <c r="B321" i="335"/>
  <c r="F1254" i="335"/>
  <c r="G530" i="335"/>
  <c r="I1247" i="335"/>
  <c r="C1073" i="335"/>
  <c r="J196" i="335"/>
  <c r="G278" i="335"/>
  <c r="B403" i="335"/>
  <c r="G1195" i="335"/>
  <c r="B709" i="335"/>
  <c r="C348" i="335"/>
  <c r="J978" i="335"/>
  <c r="F947" i="335"/>
  <c r="H823" i="335"/>
  <c r="H991" i="335"/>
  <c r="B21" i="335"/>
  <c r="J281" i="335"/>
  <c r="D851" i="335"/>
  <c r="I362" i="335"/>
  <c r="D148" i="335"/>
  <c r="C154" i="335"/>
  <c r="E322" i="335"/>
  <c r="J1059" i="335"/>
  <c r="G740" i="335"/>
  <c r="F1215" i="335"/>
  <c r="J562" i="335"/>
  <c r="E1002" i="335"/>
  <c r="B87" i="335"/>
  <c r="H474" i="335"/>
  <c r="J340" i="335"/>
  <c r="C65" i="335"/>
  <c r="J1088" i="335"/>
  <c r="C1243" i="335"/>
  <c r="F170" i="335"/>
  <c r="F546" i="335"/>
  <c r="H287" i="335"/>
  <c r="H1037" i="335"/>
  <c r="C1079" i="335"/>
  <c r="S10" i="301"/>
  <c r="J1145" i="335"/>
  <c r="C15" i="335"/>
  <c r="J867" i="335"/>
  <c r="B1045" i="335"/>
  <c r="I731" i="335"/>
  <c r="J1075" i="335"/>
  <c r="B580" i="335"/>
  <c r="C29" i="335"/>
  <c r="E911" i="335"/>
  <c r="C202" i="335"/>
  <c r="D999" i="335"/>
  <c r="I944" i="335"/>
  <c r="I596" i="335"/>
  <c r="G859" i="335"/>
  <c r="B201" i="335"/>
  <c r="D448" i="335"/>
  <c r="G46" i="335"/>
  <c r="B827" i="335"/>
  <c r="E507" i="335"/>
  <c r="I1123" i="335"/>
  <c r="B1046" i="335"/>
  <c r="F611" i="335"/>
  <c r="J1009" i="335"/>
  <c r="E1095" i="335"/>
  <c r="E1105" i="335"/>
  <c r="B1009" i="335"/>
  <c r="B704" i="335"/>
  <c r="B1017" i="335"/>
  <c r="F1092" i="335"/>
  <c r="D596" i="335"/>
  <c r="E577" i="335"/>
  <c r="H274" i="335"/>
  <c r="G248" i="335"/>
  <c r="I1112" i="335"/>
  <c r="I491" i="335"/>
  <c r="C869" i="335"/>
  <c r="D961" i="335"/>
  <c r="H42" i="335"/>
  <c r="I489" i="335"/>
  <c r="G1110" i="335"/>
  <c r="F472" i="335"/>
  <c r="F1009" i="335"/>
  <c r="D1062" i="335"/>
  <c r="I946" i="335"/>
  <c r="C1004" i="335"/>
  <c r="E210" i="335"/>
  <c r="C176" i="335"/>
  <c r="I439" i="335"/>
  <c r="H979" i="335"/>
  <c r="E827" i="335"/>
  <c r="H231" i="335"/>
  <c r="G123" i="335"/>
  <c r="H1163" i="335"/>
  <c r="G828" i="335"/>
  <c r="H505" i="335"/>
  <c r="E1091" i="335"/>
  <c r="G1019" i="335"/>
  <c r="G575" i="335"/>
  <c r="H153" i="335"/>
  <c r="E677" i="335"/>
  <c r="C1005" i="335"/>
  <c r="C307" i="335"/>
  <c r="G332" i="335"/>
  <c r="G10" i="335"/>
  <c r="D453" i="335"/>
  <c r="D1216" i="335"/>
  <c r="I789" i="335"/>
  <c r="I677" i="335"/>
  <c r="I707" i="335"/>
  <c r="E191" i="335"/>
  <c r="F973" i="335"/>
  <c r="B976" i="335"/>
  <c r="G1047" i="335"/>
  <c r="H1019" i="335"/>
  <c r="D90" i="335"/>
  <c r="E761" i="335"/>
  <c r="D225" i="335"/>
  <c r="F1298" i="335"/>
  <c r="E508" i="335"/>
  <c r="E1019" i="335"/>
  <c r="F1037" i="335"/>
  <c r="G208" i="335"/>
  <c r="H1115" i="335"/>
  <c r="I1077" i="335"/>
  <c r="B66" i="335"/>
  <c r="B234" i="335"/>
  <c r="H126" i="335"/>
  <c r="F781" i="335"/>
  <c r="D175" i="335"/>
  <c r="I954" i="335"/>
  <c r="J997" i="335"/>
  <c r="H184" i="335"/>
  <c r="F211" i="335"/>
  <c r="J22" i="335"/>
  <c r="D5" i="335"/>
  <c r="J431" i="335"/>
  <c r="C742" i="335"/>
  <c r="D1240" i="335"/>
  <c r="H34" i="335"/>
  <c r="I304" i="335"/>
  <c r="J176" i="335"/>
  <c r="G478" i="335"/>
  <c r="F888" i="335"/>
  <c r="C136" i="335"/>
  <c r="H455" i="335"/>
  <c r="G1091" i="335"/>
  <c r="C1251" i="335"/>
  <c r="B96" i="335"/>
  <c r="G22" i="335"/>
  <c r="J1048" i="335"/>
  <c r="J990" i="335"/>
  <c r="J1252" i="335"/>
  <c r="G1274" i="335"/>
  <c r="D850" i="335"/>
  <c r="H756" i="335"/>
  <c r="H17" i="335"/>
  <c r="I420" i="335"/>
  <c r="F1050" i="335"/>
  <c r="J863" i="335"/>
  <c r="G1241" i="335"/>
  <c r="H607" i="335"/>
  <c r="F769" i="335"/>
  <c r="J950" i="335"/>
  <c r="I858" i="335"/>
  <c r="H714" i="335"/>
  <c r="G508" i="335"/>
  <c r="C1057" i="335"/>
  <c r="F28" i="335"/>
  <c r="H626" i="335"/>
  <c r="C1233" i="335"/>
  <c r="H401" i="335"/>
  <c r="B530" i="335"/>
  <c r="F166" i="335"/>
  <c r="B483" i="335"/>
  <c r="C375" i="335"/>
  <c r="I173" i="335"/>
  <c r="C428" i="335"/>
  <c r="E142" i="335"/>
  <c r="G835" i="335"/>
  <c r="I894" i="335"/>
  <c r="F902" i="335"/>
  <c r="H468" i="335"/>
  <c r="C980" i="335"/>
  <c r="H1070" i="335"/>
  <c r="I408" i="335"/>
  <c r="F43" i="335"/>
  <c r="F704" i="335"/>
  <c r="E841" i="335"/>
  <c r="F143" i="335"/>
  <c r="B773" i="335"/>
  <c r="B853" i="335"/>
  <c r="J1303" i="335"/>
  <c r="F1006" i="335"/>
  <c r="D45" i="335"/>
  <c r="D455" i="335"/>
  <c r="J911" i="335"/>
  <c r="B556" i="335"/>
  <c r="B533" i="335"/>
  <c r="C216" i="335"/>
  <c r="B867" i="335"/>
  <c r="D719" i="335"/>
  <c r="H1094" i="335"/>
  <c r="D515" i="335"/>
  <c r="H518" i="335"/>
  <c r="B995" i="335"/>
  <c r="H689" i="335"/>
  <c r="J565" i="335"/>
  <c r="G231" i="335"/>
  <c r="B1288" i="335"/>
  <c r="G73" i="335"/>
  <c r="B700" i="335"/>
  <c r="I365" i="335"/>
  <c r="J126" i="335"/>
  <c r="J731" i="335"/>
  <c r="J202" i="335"/>
  <c r="C397" i="335"/>
  <c r="C613" i="335"/>
  <c r="I10" i="335"/>
  <c r="F592" i="335"/>
  <c r="J343" i="335"/>
  <c r="C1020" i="335"/>
  <c r="E540" i="335"/>
  <c r="E215" i="335"/>
  <c r="D920" i="335"/>
  <c r="C538" i="335"/>
  <c r="B19" i="335"/>
  <c r="C724" i="335"/>
  <c r="E745" i="335"/>
  <c r="J372" i="335"/>
  <c r="E910" i="335"/>
  <c r="F136" i="335"/>
  <c r="I66" i="335"/>
  <c r="I252" i="335"/>
  <c r="G360" i="335"/>
  <c r="E971" i="335"/>
  <c r="J639" i="335"/>
  <c r="J619" i="335"/>
  <c r="D1209" i="335"/>
  <c r="J117" i="335"/>
  <c r="J487" i="335"/>
  <c r="F335" i="335"/>
  <c r="I209" i="335"/>
  <c r="F279" i="335"/>
  <c r="E828" i="335"/>
  <c r="J612" i="335"/>
  <c r="J1115" i="335"/>
  <c r="I922" i="335"/>
  <c r="H975" i="335"/>
  <c r="D469" i="335"/>
  <c r="I6" i="335"/>
  <c r="H737" i="335"/>
  <c r="G14" i="335"/>
  <c r="B110" i="335"/>
  <c r="B258" i="335"/>
  <c r="E133" i="335"/>
  <c r="D947" i="335"/>
  <c r="B80" i="335"/>
  <c r="D1053" i="335"/>
  <c r="D789" i="335"/>
  <c r="D1142" i="335"/>
  <c r="D1174" i="335"/>
  <c r="D874" i="335"/>
  <c r="H166" i="335"/>
  <c r="G262" i="335"/>
  <c r="C37" i="335"/>
  <c r="I36" i="335"/>
  <c r="C1159" i="335"/>
  <c r="C1189" i="335"/>
  <c r="I910" i="335"/>
  <c r="D756" i="335"/>
  <c r="B631" i="335"/>
  <c r="G844" i="335"/>
  <c r="I584" i="335"/>
  <c r="F583" i="335"/>
  <c r="H459" i="335"/>
  <c r="G1240" i="335"/>
  <c r="D887" i="335"/>
  <c r="C846" i="335"/>
  <c r="G1262" i="335"/>
  <c r="I806" i="335"/>
  <c r="I466" i="335"/>
  <c r="B180" i="335"/>
  <c r="C722" i="335"/>
  <c r="B598" i="335"/>
  <c r="D720" i="335"/>
  <c r="B986" i="335"/>
  <c r="G1118" i="335"/>
  <c r="E919" i="335"/>
  <c r="I1148" i="335"/>
  <c r="E1287" i="335"/>
  <c r="B305" i="335"/>
  <c r="I723" i="335"/>
  <c r="I125" i="335"/>
  <c r="G676" i="335"/>
  <c r="C781" i="335"/>
  <c r="F544" i="335"/>
  <c r="E848" i="335"/>
  <c r="C1301" i="335"/>
  <c r="I580" i="335"/>
  <c r="J99" i="335"/>
  <c r="C1303" i="335"/>
  <c r="H1102" i="335"/>
  <c r="H1167" i="335"/>
  <c r="C885" i="335"/>
  <c r="H325" i="335"/>
  <c r="E786" i="335"/>
  <c r="F311" i="335"/>
  <c r="G451" i="335"/>
  <c r="H664" i="335"/>
  <c r="H603" i="335"/>
  <c r="C72" i="335"/>
  <c r="G1015" i="335"/>
  <c r="J1117" i="335"/>
  <c r="J1169" i="335"/>
  <c r="F288" i="335"/>
  <c r="I651" i="335"/>
  <c r="C167" i="335"/>
  <c r="H1034" i="335"/>
  <c r="R5" i="301"/>
  <c r="H835" i="335"/>
  <c r="C277" i="335"/>
  <c r="H1210" i="335"/>
  <c r="H475" i="335"/>
  <c r="J20" i="335"/>
  <c r="I496" i="335"/>
  <c r="G26" i="335"/>
  <c r="D528" i="335"/>
  <c r="F368" i="335"/>
  <c r="D1057" i="335"/>
  <c r="F899" i="335"/>
  <c r="B439" i="335"/>
  <c r="J844" i="335"/>
  <c r="E1250" i="335"/>
  <c r="J179" i="335"/>
  <c r="I242" i="335"/>
  <c r="D1206" i="335"/>
  <c r="D680" i="335"/>
  <c r="D66" i="335"/>
  <c r="I689" i="335"/>
  <c r="B1050" i="335"/>
  <c r="F475" i="335"/>
  <c r="E779" i="335"/>
  <c r="B1176" i="335"/>
  <c r="J381" i="335"/>
  <c r="B875" i="335"/>
  <c r="F1191" i="335"/>
  <c r="C602" i="335"/>
  <c r="C1153" i="335"/>
  <c r="I384" i="335"/>
  <c r="J577" i="335"/>
  <c r="E641" i="335"/>
  <c r="E941" i="335"/>
  <c r="H142" i="335"/>
  <c r="F721" i="335"/>
  <c r="B1273" i="335"/>
  <c r="I82" i="335"/>
  <c r="I248" i="335"/>
  <c r="F831" i="335"/>
  <c r="B1097" i="335"/>
  <c r="D1244" i="335"/>
  <c r="E37" i="335"/>
  <c r="D381" i="335"/>
  <c r="D904" i="335"/>
  <c r="I386" i="335"/>
  <c r="B68" i="335"/>
  <c r="D88" i="335"/>
  <c r="H135" i="335"/>
  <c r="E489" i="335"/>
  <c r="E290" i="335"/>
  <c r="U6" i="301"/>
  <c r="F1235" i="335"/>
  <c r="D162" i="335"/>
  <c r="H1209" i="335"/>
  <c r="D482" i="335"/>
  <c r="G1228" i="335"/>
  <c r="C229" i="335"/>
  <c r="C282" i="335"/>
  <c r="G6" i="335"/>
  <c r="F507" i="335"/>
  <c r="H1011" i="335"/>
  <c r="B230" i="335"/>
  <c r="B304" i="335"/>
  <c r="I997" i="335"/>
  <c r="J940" i="335"/>
  <c r="F506" i="335"/>
  <c r="B132" i="335"/>
  <c r="C1151" i="335"/>
  <c r="C1222" i="335"/>
  <c r="I604" i="335"/>
  <c r="E202" i="335"/>
  <c r="I262" i="335"/>
  <c r="J737" i="335"/>
  <c r="I1110" i="335"/>
  <c r="F508" i="335"/>
  <c r="F397" i="335"/>
  <c r="C142" i="335"/>
  <c r="D718" i="335"/>
  <c r="E303" i="335"/>
  <c r="S5" i="301"/>
  <c r="D776" i="335"/>
  <c r="G1115" i="335"/>
  <c r="I1143" i="335"/>
  <c r="H1173" i="335"/>
  <c r="D807" i="335"/>
  <c r="C1081" i="335"/>
  <c r="C412" i="335"/>
  <c r="B156" i="335"/>
  <c r="J853" i="335"/>
  <c r="E1167" i="335"/>
  <c r="B137" i="335"/>
  <c r="F81" i="335"/>
  <c r="H448" i="335"/>
  <c r="B629" i="335"/>
  <c r="I605" i="335"/>
  <c r="H1281" i="335"/>
  <c r="J861" i="335"/>
  <c r="H921" i="335"/>
  <c r="G907" i="335"/>
  <c r="B1086" i="335"/>
  <c r="J1003" i="335"/>
  <c r="G902" i="335"/>
  <c r="D726" i="335"/>
  <c r="E946" i="335"/>
  <c r="F356" i="335"/>
  <c r="I556" i="335"/>
  <c r="I452" i="335"/>
  <c r="H915" i="335"/>
  <c r="I681" i="335"/>
  <c r="I1096" i="335"/>
  <c r="F841" i="335"/>
  <c r="I435" i="335"/>
  <c r="H305" i="335"/>
  <c r="J622" i="335"/>
  <c r="D856" i="335"/>
  <c r="B850" i="335"/>
  <c r="I117" i="335"/>
  <c r="D936" i="335"/>
  <c r="E182" i="335"/>
  <c r="G443" i="335"/>
  <c r="I719" i="335"/>
  <c r="G661" i="335"/>
  <c r="G273" i="335"/>
  <c r="J912" i="335"/>
  <c r="C1061" i="335"/>
  <c r="J249" i="335"/>
  <c r="E924" i="335"/>
  <c r="H409" i="335"/>
  <c r="J430" i="335"/>
  <c r="E1222" i="335"/>
  <c r="E772" i="335"/>
  <c r="I1136" i="335"/>
  <c r="G493" i="335"/>
  <c r="E70" i="335"/>
  <c r="I1233" i="335"/>
  <c r="C1161" i="335"/>
  <c r="D775" i="335"/>
  <c r="J87" i="335"/>
  <c r="C186" i="335"/>
  <c r="D713" i="335"/>
  <c r="H479" i="335"/>
  <c r="J153" i="335"/>
  <c r="H949" i="335"/>
  <c r="H720" i="335"/>
  <c r="J998" i="335"/>
  <c r="C201" i="335"/>
  <c r="C634" i="335"/>
  <c r="G196" i="335"/>
  <c r="D229" i="335"/>
  <c r="H1060" i="335"/>
  <c r="G1068" i="335"/>
  <c r="H430" i="335"/>
  <c r="J1218" i="335"/>
  <c r="C680" i="335"/>
  <c r="B972" i="335"/>
  <c r="J885" i="335"/>
  <c r="G183" i="335"/>
  <c r="D1195" i="335"/>
  <c r="D1250" i="335"/>
  <c r="F562" i="335"/>
  <c r="D1122" i="335"/>
  <c r="G1227" i="335"/>
  <c r="J1091" i="335"/>
  <c r="I368" i="335"/>
  <c r="B930" i="335"/>
  <c r="H365" i="335"/>
  <c r="G391" i="335"/>
  <c r="I741" i="335"/>
  <c r="H385" i="335"/>
  <c r="C211" i="335"/>
  <c r="D1135" i="335"/>
  <c r="C796" i="335"/>
  <c r="H56" i="335"/>
  <c r="G814" i="335"/>
  <c r="H278" i="335"/>
  <c r="J1234" i="335"/>
  <c r="F66" i="335"/>
  <c r="F328" i="335"/>
  <c r="B624" i="335"/>
  <c r="F480" i="335"/>
  <c r="C1184" i="335"/>
  <c r="D456" i="335"/>
  <c r="I307" i="335"/>
  <c r="G1048" i="335"/>
  <c r="I821" i="335"/>
  <c r="H279" i="335"/>
  <c r="B140" i="335"/>
  <c r="D896" i="335"/>
  <c r="B585" i="335"/>
  <c r="F153" i="335"/>
  <c r="E847" i="335"/>
  <c r="H131" i="335"/>
  <c r="B796" i="335"/>
  <c r="I735" i="335"/>
  <c r="G379" i="335"/>
  <c r="H1216" i="335"/>
  <c r="H591" i="335"/>
  <c r="H1128" i="335"/>
  <c r="D474" i="335"/>
  <c r="I760" i="335"/>
  <c r="F790" i="335"/>
  <c r="G120" i="335"/>
  <c r="D495" i="335"/>
  <c r="D1105" i="335"/>
  <c r="D986" i="335"/>
  <c r="F1193" i="335"/>
  <c r="D705" i="335"/>
  <c r="I403" i="335"/>
  <c r="I322" i="335"/>
  <c r="F912" i="335"/>
  <c r="C868" i="335"/>
  <c r="H865" i="335"/>
  <c r="H619" i="335"/>
  <c r="C592" i="335"/>
  <c r="E1226" i="335"/>
  <c r="E607" i="335"/>
  <c r="F135" i="335"/>
  <c r="D237" i="335"/>
  <c r="J1119" i="335"/>
  <c r="B1080" i="335"/>
  <c r="D1162" i="335"/>
  <c r="J396" i="335"/>
  <c r="G612" i="335"/>
  <c r="F1045" i="335"/>
  <c r="F73" i="335"/>
  <c r="G960" i="335"/>
  <c r="B1186" i="335"/>
  <c r="F854" i="335"/>
  <c r="I866" i="335"/>
  <c r="D277" i="335"/>
  <c r="E49" i="335"/>
  <c r="C1239" i="335"/>
  <c r="B675" i="335"/>
  <c r="F909" i="335"/>
  <c r="I1283" i="335"/>
  <c r="G491" i="335"/>
  <c r="E953" i="335"/>
  <c r="J301" i="335"/>
  <c r="G393" i="335"/>
  <c r="C402" i="335"/>
  <c r="I101" i="335"/>
  <c r="B553" i="335"/>
  <c r="E1109" i="335"/>
  <c r="I454" i="335"/>
  <c r="D22" i="335"/>
  <c r="B427" i="335"/>
  <c r="B35" i="335"/>
  <c r="I813" i="335"/>
  <c r="E1229" i="335"/>
  <c r="B357" i="335"/>
  <c r="B663" i="335"/>
  <c r="J1022" i="335"/>
  <c r="G738" i="335"/>
  <c r="J336" i="335"/>
  <c r="E699" i="335"/>
  <c r="H860" i="335"/>
  <c r="B926" i="335"/>
  <c r="J859" i="335"/>
  <c r="H405" i="335"/>
  <c r="F365" i="335"/>
  <c r="I1171" i="335"/>
  <c r="J1123" i="335"/>
  <c r="G489" i="335"/>
  <c r="J243" i="335"/>
  <c r="G467" i="335"/>
  <c r="C308" i="335"/>
  <c r="F763" i="335"/>
  <c r="H952" i="335"/>
  <c r="I663" i="335"/>
  <c r="D472" i="335"/>
  <c r="H888" i="335"/>
  <c r="H79" i="335"/>
  <c r="I724" i="335"/>
  <c r="B290" i="335"/>
  <c r="G1011" i="335"/>
  <c r="G149" i="335"/>
  <c r="G1161" i="335"/>
  <c r="G971" i="335"/>
  <c r="I895" i="335"/>
  <c r="G260" i="335"/>
  <c r="B600" i="335"/>
  <c r="H425" i="335"/>
  <c r="B41" i="335"/>
  <c r="B267" i="335"/>
  <c r="E1259" i="335"/>
  <c r="J709" i="335"/>
  <c r="D746" i="335"/>
  <c r="H643" i="335"/>
  <c r="E381" i="335"/>
  <c r="H1255" i="335"/>
  <c r="E39" i="335"/>
  <c r="J1101" i="335"/>
  <c r="F1062" i="335"/>
  <c r="E1294" i="335"/>
  <c r="D921" i="335"/>
  <c r="F701" i="335"/>
  <c r="F837" i="335"/>
  <c r="F927" i="335"/>
  <c r="B354" i="335"/>
  <c r="B1137" i="335"/>
  <c r="B410" i="335"/>
  <c r="B974" i="335"/>
  <c r="C410" i="335"/>
  <c r="H735" i="335"/>
  <c r="J704" i="335"/>
  <c r="B1068" i="335"/>
  <c r="G888" i="335"/>
  <c r="J522" i="335"/>
  <c r="F229" i="335"/>
  <c r="G359" i="335"/>
  <c r="J953" i="335"/>
  <c r="E48" i="335"/>
  <c r="J453" i="335"/>
  <c r="D942" i="335"/>
  <c r="H1042" i="335"/>
  <c r="F692" i="335"/>
  <c r="G47" i="335"/>
  <c r="D425" i="335"/>
  <c r="D521" i="335"/>
  <c r="D246" i="335"/>
  <c r="E160" i="335"/>
  <c r="E878" i="335"/>
  <c r="H1301" i="335"/>
  <c r="G596" i="335"/>
  <c r="G908" i="335"/>
  <c r="C378" i="335"/>
  <c r="I744" i="335"/>
  <c r="H1062" i="335"/>
  <c r="G1083" i="335"/>
  <c r="J773" i="335"/>
  <c r="J295" i="335"/>
  <c r="F586" i="335"/>
  <c r="F96" i="335"/>
  <c r="F44" i="335"/>
  <c r="J219" i="335"/>
  <c r="D355" i="335"/>
  <c r="H40" i="335"/>
  <c r="J1297" i="335"/>
  <c r="E42" i="335"/>
  <c r="C687" i="335"/>
  <c r="H65" i="335"/>
  <c r="J579" i="335"/>
  <c r="E4" i="335"/>
  <c r="J535" i="335"/>
  <c r="B239" i="335"/>
  <c r="J887" i="335"/>
  <c r="C173" i="335"/>
  <c r="I945" i="335"/>
  <c r="G432" i="335"/>
  <c r="C533" i="335"/>
  <c r="G92" i="335"/>
  <c r="F186" i="335"/>
  <c r="H1041" i="335"/>
  <c r="I227" i="335"/>
  <c r="C401" i="335"/>
  <c r="F738" i="335"/>
  <c r="D417" i="335"/>
  <c r="F305" i="335"/>
  <c r="C1083" i="335"/>
  <c r="C1000" i="335"/>
  <c r="H353" i="335"/>
  <c r="D1115" i="335"/>
  <c r="C274" i="335"/>
  <c r="E1205" i="335"/>
  <c r="C1199" i="335"/>
  <c r="C1230" i="335"/>
  <c r="C252" i="335"/>
  <c r="C580" i="335"/>
  <c r="I668" i="335"/>
  <c r="E408" i="335"/>
  <c r="J917" i="335"/>
  <c r="G569" i="335"/>
  <c r="F513" i="335"/>
  <c r="I752" i="335"/>
  <c r="G539" i="335"/>
  <c r="G684" i="335"/>
  <c r="H969" i="335"/>
  <c r="E178" i="335"/>
  <c r="G681" i="335"/>
  <c r="F301" i="335"/>
  <c r="C1146" i="335"/>
  <c r="E709" i="335"/>
  <c r="J716" i="335"/>
  <c r="D940" i="335"/>
  <c r="C270" i="335"/>
  <c r="C361" i="335"/>
  <c r="J31" i="335"/>
  <c r="G307" i="335"/>
  <c r="D459" i="335"/>
  <c r="F782" i="335"/>
  <c r="G124" i="335"/>
  <c r="G557" i="335"/>
  <c r="H300" i="335"/>
  <c r="J326" i="335"/>
  <c r="E791" i="335"/>
  <c r="B176" i="335"/>
  <c r="C208" i="335"/>
  <c r="C1102" i="335"/>
  <c r="C1187" i="335"/>
  <c r="I1227" i="335"/>
  <c r="E386" i="335"/>
  <c r="I143" i="335"/>
  <c r="E1211" i="335"/>
  <c r="G147" i="335"/>
  <c r="C956" i="335"/>
  <c r="G638" i="335"/>
  <c r="E1036" i="335"/>
  <c r="C700" i="335"/>
  <c r="I321" i="335"/>
  <c r="G1040" i="335"/>
  <c r="I647" i="335"/>
  <c r="G1301" i="335"/>
  <c r="H145" i="335"/>
  <c r="D511" i="335"/>
  <c r="J1120" i="335"/>
  <c r="B1256" i="335"/>
  <c r="D1269" i="335"/>
  <c r="I1225" i="335"/>
  <c r="C1070" i="335"/>
  <c r="D1056" i="335"/>
  <c r="I926" i="335"/>
  <c r="C723" i="335"/>
  <c r="G213" i="335"/>
  <c r="J218" i="335"/>
  <c r="G1254" i="335"/>
  <c r="D16" i="335"/>
  <c r="F309" i="335"/>
  <c r="F584" i="335"/>
  <c r="C25" i="335"/>
  <c r="C894" i="335"/>
  <c r="F626" i="335"/>
  <c r="H730" i="335"/>
  <c r="J401" i="335"/>
  <c r="F984" i="335"/>
  <c r="J70" i="335"/>
  <c r="B117" i="335"/>
  <c r="B834" i="335"/>
  <c r="J744" i="335"/>
  <c r="F731" i="335"/>
  <c r="F811" i="335"/>
  <c r="C603" i="335"/>
  <c r="G1163" i="335"/>
  <c r="I670" i="335"/>
  <c r="C224" i="335"/>
  <c r="G585" i="335"/>
  <c r="E1194" i="335"/>
  <c r="H1188" i="335"/>
  <c r="H762" i="335"/>
  <c r="G1186" i="335"/>
  <c r="J106" i="335"/>
  <c r="F462" i="335"/>
  <c r="B769" i="335"/>
  <c r="H846" i="335"/>
  <c r="F644" i="335"/>
  <c r="D94" i="335"/>
  <c r="D883" i="335"/>
  <c r="G138" i="335"/>
  <c r="I571" i="335"/>
  <c r="B1096" i="335"/>
  <c r="C1197" i="335"/>
  <c r="G1084" i="335"/>
  <c r="H561" i="335"/>
  <c r="F187" i="335"/>
  <c r="B1153" i="335"/>
  <c r="C312" i="335"/>
  <c r="C786" i="335"/>
  <c r="H719" i="335"/>
  <c r="D1059" i="335"/>
  <c r="F1268" i="335"/>
  <c r="J701" i="335"/>
  <c r="D622" i="335"/>
  <c r="E909" i="335"/>
  <c r="H1012" i="335"/>
  <c r="D960" i="335"/>
  <c r="B932" i="335"/>
  <c r="E685" i="335"/>
  <c r="J323" i="335"/>
  <c r="D369" i="335"/>
  <c r="D687" i="335"/>
  <c r="J307" i="335"/>
  <c r="J490" i="335"/>
  <c r="G453" i="335"/>
  <c r="D431" i="335"/>
  <c r="B1130" i="335"/>
  <c r="C543" i="335"/>
  <c r="F67" i="335"/>
  <c r="H446" i="335"/>
  <c r="B642" i="335"/>
  <c r="F1116" i="335"/>
  <c r="B1162" i="335"/>
  <c r="C268" i="335"/>
  <c r="H276" i="335"/>
  <c r="I39" i="335"/>
  <c r="J1224" i="335"/>
  <c r="I590" i="335"/>
  <c r="I468" i="335"/>
  <c r="J1072" i="335"/>
  <c r="G990" i="335"/>
  <c r="J56" i="335"/>
  <c r="B582" i="335"/>
  <c r="J1256" i="335"/>
  <c r="B204" i="335"/>
  <c r="G449" i="335"/>
  <c r="C344" i="335"/>
  <c r="G611" i="335"/>
  <c r="G874" i="335"/>
  <c r="C335" i="335"/>
  <c r="H156" i="335"/>
  <c r="G509" i="335"/>
  <c r="I938" i="335"/>
  <c r="G252" i="335"/>
  <c r="G487" i="335"/>
  <c r="D332" i="335"/>
  <c r="J81" i="335"/>
  <c r="G1258" i="335"/>
  <c r="D814" i="335"/>
  <c r="B368" i="335"/>
  <c r="F289" i="335"/>
  <c r="G884" i="335"/>
  <c r="C698" i="335"/>
  <c r="J848" i="335"/>
  <c r="H1081" i="335"/>
  <c r="C1175" i="335"/>
  <c r="E978" i="335"/>
  <c r="J193" i="335"/>
  <c r="C1086" i="335"/>
  <c r="E914" i="335"/>
  <c r="G447" i="335"/>
  <c r="H441" i="335"/>
  <c r="I890" i="335"/>
  <c r="C500" i="335"/>
  <c r="J42" i="335"/>
  <c r="C1096" i="335"/>
  <c r="I818" i="335"/>
  <c r="D339" i="335"/>
  <c r="B1229" i="335"/>
  <c r="H1066" i="335"/>
  <c r="D75" i="335"/>
  <c r="I775" i="335"/>
  <c r="I1016" i="335"/>
  <c r="J817" i="335"/>
  <c r="B929" i="335"/>
  <c r="J810" i="335"/>
  <c r="I587" i="335"/>
  <c r="G1017" i="335"/>
  <c r="I714" i="335"/>
  <c r="H1271" i="335"/>
  <c r="H1137" i="335"/>
  <c r="F620" i="335"/>
  <c r="B743" i="335"/>
  <c r="G27" i="335"/>
  <c r="J757" i="335"/>
  <c r="D127" i="335"/>
  <c r="J976" i="335"/>
  <c r="C876" i="335"/>
  <c r="F1022" i="335"/>
  <c r="B555" i="335"/>
  <c r="H383" i="335"/>
  <c r="C1265" i="335"/>
  <c r="H58" i="335"/>
  <c r="G849" i="335"/>
  <c r="E1182" i="335"/>
  <c r="D91" i="335"/>
  <c r="J935" i="335"/>
  <c r="C119" i="335"/>
  <c r="E969" i="335"/>
  <c r="I824" i="335"/>
  <c r="D7" i="335"/>
  <c r="D954" i="335"/>
  <c r="G1023" i="335"/>
  <c r="B571" i="335"/>
  <c r="D903" i="335"/>
  <c r="C719" i="335"/>
  <c r="G510" i="335"/>
  <c r="H1035" i="335"/>
  <c r="E1071" i="335"/>
  <c r="J339" i="335"/>
  <c r="H517" i="335"/>
  <c r="I1027" i="335"/>
  <c r="C336" i="335"/>
  <c r="G150" i="335"/>
  <c r="B1272" i="335"/>
  <c r="C510" i="335"/>
  <c r="J288" i="335"/>
  <c r="I1160" i="335"/>
  <c r="G967" i="335"/>
  <c r="C727" i="335"/>
  <c r="F1201" i="335"/>
  <c r="E327" i="335"/>
  <c r="J361" i="335"/>
  <c r="J918" i="335"/>
  <c r="G839" i="335"/>
  <c r="E1009" i="335"/>
  <c r="J980" i="335"/>
  <c r="C178" i="335"/>
  <c r="J189" i="335"/>
  <c r="G160" i="335"/>
  <c r="I621" i="335"/>
  <c r="B213" i="335"/>
  <c r="B762" i="335"/>
  <c r="I1139" i="335"/>
  <c r="J617" i="335"/>
  <c r="E487" i="335"/>
  <c r="J1114" i="335"/>
  <c r="E325" i="335"/>
  <c r="C1034" i="335"/>
  <c r="J107" i="335"/>
  <c r="H844" i="335"/>
  <c r="J949" i="335"/>
  <c r="I13" i="335"/>
  <c r="D404" i="335"/>
  <c r="C571" i="335"/>
  <c r="I223" i="335"/>
  <c r="D1207" i="335"/>
  <c r="H160" i="335"/>
  <c r="G51" i="335"/>
  <c r="D668" i="335"/>
  <c r="F673" i="335"/>
  <c r="B198" i="335"/>
  <c r="E613" i="335"/>
  <c r="D997" i="335"/>
  <c r="C1292" i="335"/>
  <c r="J467" i="335"/>
  <c r="E312" i="335"/>
  <c r="I332" i="335"/>
  <c r="D1204" i="335"/>
  <c r="E830" i="335"/>
  <c r="H224" i="335"/>
  <c r="C1072" i="335"/>
  <c r="I764" i="335"/>
  <c r="I495" i="335"/>
  <c r="C530" i="335"/>
  <c r="B566" i="335"/>
  <c r="G1144" i="335"/>
  <c r="J897" i="335"/>
  <c r="C1018" i="335"/>
  <c r="G1116" i="335"/>
  <c r="C572" i="335"/>
  <c r="B174" i="335"/>
  <c r="E838" i="335"/>
  <c r="J43" i="335"/>
  <c r="H317" i="335"/>
  <c r="H357" i="335"/>
  <c r="F100" i="335"/>
  <c r="F431" i="335"/>
  <c r="E606" i="335"/>
  <c r="H423" i="335"/>
  <c r="D709" i="335"/>
  <c r="H602" i="335"/>
  <c r="G422" i="335"/>
  <c r="E326" i="335"/>
  <c r="B721" i="335"/>
  <c r="D589" i="335"/>
  <c r="H717" i="335"/>
  <c r="H355" i="335"/>
  <c r="G879" i="335"/>
  <c r="B1059" i="335"/>
  <c r="C1123" i="335"/>
  <c r="H295" i="335"/>
  <c r="D461" i="335"/>
  <c r="C159" i="335"/>
  <c r="B1117" i="335"/>
  <c r="B229" i="335"/>
  <c r="C23" i="335"/>
  <c r="H1124" i="335"/>
  <c r="E713" i="335"/>
  <c r="B141" i="335"/>
  <c r="E480" i="335"/>
  <c r="J679" i="335"/>
  <c r="H220" i="335"/>
  <c r="D950" i="335"/>
  <c r="G303" i="335"/>
  <c r="H89" i="335"/>
  <c r="J582" i="335"/>
  <c r="E1274" i="335"/>
  <c r="E289" i="335"/>
  <c r="G330" i="335"/>
  <c r="F260" i="335"/>
  <c r="B739" i="335"/>
  <c r="G870" i="335"/>
  <c r="I458" i="335"/>
  <c r="C1213" i="335"/>
  <c r="D863" i="335"/>
  <c r="I507" i="335"/>
  <c r="H1046" i="335"/>
  <c r="E720" i="335"/>
  <c r="C374" i="335"/>
  <c r="J158" i="335"/>
  <c r="B334" i="335"/>
  <c r="D915" i="335"/>
  <c r="E8" i="335"/>
  <c r="G1060" i="335"/>
  <c r="B491" i="335"/>
  <c r="E999" i="335"/>
  <c r="B211" i="335"/>
  <c r="H587" i="335"/>
  <c r="E1303" i="335"/>
  <c r="F928" i="335"/>
  <c r="C291" i="335"/>
  <c r="F1289" i="335"/>
  <c r="D603" i="335"/>
  <c r="H1198" i="335"/>
  <c r="B62" i="335"/>
  <c r="C614" i="335"/>
  <c r="E1137" i="335"/>
  <c r="J542" i="335"/>
  <c r="F40" i="335"/>
  <c r="H147" i="335"/>
  <c r="E338" i="335"/>
  <c r="H507" i="335"/>
  <c r="B74" i="335"/>
  <c r="D238" i="335"/>
  <c r="D371" i="335"/>
  <c r="J991" i="335"/>
  <c r="D761" i="335"/>
  <c r="W2" i="301"/>
  <c r="B359" i="335"/>
  <c r="G1044" i="335"/>
  <c r="J194" i="335"/>
  <c r="G878" i="335"/>
  <c r="C643" i="335"/>
  <c r="J799" i="335"/>
  <c r="J745" i="335"/>
  <c r="F798" i="335"/>
  <c r="F273" i="335"/>
  <c r="C292" i="335"/>
  <c r="G162" i="335"/>
  <c r="H1168" i="335"/>
  <c r="D98" i="335"/>
  <c r="E816" i="335"/>
  <c r="D1182" i="335"/>
  <c r="E1212" i="335"/>
  <c r="B1023" i="335"/>
  <c r="D287" i="335"/>
  <c r="J428" i="335"/>
  <c r="F1100" i="335"/>
  <c r="F10" i="335"/>
  <c r="G32" i="335"/>
  <c r="I224" i="335"/>
  <c r="B836" i="335"/>
  <c r="E137" i="335"/>
  <c r="I844" i="335"/>
  <c r="B192" i="335"/>
  <c r="J748" i="335"/>
  <c r="J1180" i="335"/>
  <c r="G795" i="335"/>
  <c r="E1020" i="335"/>
  <c r="D1034" i="335"/>
  <c r="H1280" i="335"/>
  <c r="E992" i="335"/>
  <c r="D1266" i="335"/>
  <c r="C1093" i="335"/>
  <c r="H1179" i="335"/>
  <c r="G62" i="335"/>
  <c r="G932" i="335"/>
  <c r="H832" i="335"/>
  <c r="D254" i="335"/>
  <c r="I793" i="335"/>
  <c r="C707" i="335"/>
  <c r="J311" i="335"/>
  <c r="C347" i="335"/>
  <c r="B38" i="335"/>
  <c r="F624" i="335"/>
  <c r="J718" i="335"/>
  <c r="B718" i="335"/>
  <c r="J225" i="335"/>
  <c r="J358" i="335"/>
  <c r="E267" i="335"/>
  <c r="G1193" i="335"/>
  <c r="J544" i="335"/>
  <c r="B263" i="335"/>
  <c r="E1161" i="335"/>
  <c r="I298" i="335"/>
  <c r="E533" i="335"/>
  <c r="D902" i="335"/>
  <c r="I472" i="335"/>
  <c r="J580" i="335"/>
  <c r="C767" i="335"/>
  <c r="H497" i="335"/>
  <c r="J529" i="335"/>
  <c r="J746" i="335"/>
  <c r="H1176" i="335"/>
  <c r="D1129" i="335"/>
  <c r="I627" i="335"/>
  <c r="F969" i="335"/>
  <c r="E1148" i="335"/>
  <c r="I1197" i="335"/>
  <c r="H580" i="335"/>
  <c r="D1101" i="335"/>
  <c r="H680" i="335"/>
  <c r="E766" i="335"/>
  <c r="D1086" i="335"/>
  <c r="B544" i="335"/>
  <c r="H606" i="335"/>
  <c r="H1068" i="335"/>
  <c r="C759" i="335"/>
  <c r="B1126" i="335"/>
  <c r="F1122" i="335"/>
  <c r="I982" i="335"/>
  <c r="G583" i="335"/>
  <c r="G199" i="335"/>
  <c r="E429" i="335"/>
  <c r="E446" i="335"/>
  <c r="B649" i="335"/>
  <c r="J379" i="335"/>
  <c r="J570" i="335"/>
  <c r="B1065" i="335"/>
  <c r="I1097" i="335"/>
  <c r="C1242" i="335"/>
  <c r="J89" i="335"/>
  <c r="E71" i="335"/>
  <c r="H1030" i="335"/>
  <c r="I1103" i="335"/>
  <c r="I685" i="335"/>
  <c r="B785" i="335"/>
  <c r="B899" i="335"/>
  <c r="J4" i="335"/>
  <c r="E1168" i="335"/>
  <c r="B1202" i="335"/>
  <c r="G318" i="335"/>
  <c r="J598" i="335"/>
  <c r="G696" i="335"/>
  <c r="H575" i="335"/>
  <c r="F108" i="335"/>
  <c r="B175" i="335"/>
  <c r="G1036" i="335"/>
  <c r="F1023" i="335"/>
  <c r="C741" i="335"/>
  <c r="H608" i="335"/>
  <c r="F60" i="335"/>
  <c r="B1191" i="335"/>
  <c r="E61" i="335"/>
  <c r="I1041" i="335"/>
  <c r="E952" i="335"/>
  <c r="I1094" i="335"/>
  <c r="G880" i="335"/>
  <c r="D591" i="335"/>
  <c r="D867" i="335"/>
  <c r="G1217" i="335"/>
  <c r="G797" i="335"/>
  <c r="F490" i="335"/>
  <c r="G1243" i="335"/>
  <c r="C420" i="335"/>
  <c r="J382" i="335"/>
  <c r="D1265" i="335"/>
  <c r="H951" i="335"/>
  <c r="I291" i="335"/>
  <c r="E1043" i="335"/>
  <c r="C1263" i="335"/>
  <c r="G484" i="335"/>
  <c r="J1301" i="335"/>
  <c r="C121" i="335"/>
  <c r="E95" i="335"/>
  <c r="C6" i="335"/>
  <c r="D4" i="335"/>
  <c r="G876" i="335"/>
  <c r="C947" i="335"/>
  <c r="G1033" i="335"/>
  <c r="H336" i="335"/>
  <c r="F1157" i="335"/>
  <c r="C551" i="335"/>
  <c r="F62" i="335"/>
  <c r="C207" i="335"/>
  <c r="F670" i="335"/>
  <c r="E53" i="335"/>
  <c r="E465" i="335"/>
  <c r="F91" i="335"/>
  <c r="D268" i="335"/>
  <c r="F1084" i="335"/>
  <c r="J776" i="335"/>
  <c r="D1181" i="335"/>
  <c r="F774" i="335"/>
  <c r="H1156" i="335"/>
  <c r="I1113" i="335"/>
  <c r="C1266" i="335"/>
  <c r="D1161" i="335"/>
  <c r="J47" i="335"/>
  <c r="G23" i="335"/>
  <c r="F3" i="335"/>
  <c r="E882" i="335"/>
  <c r="J873" i="335"/>
  <c r="J1138" i="335"/>
  <c r="C936" i="335"/>
  <c r="G903" i="335"/>
  <c r="H869" i="335"/>
  <c r="E224" i="335"/>
  <c r="C585" i="335"/>
  <c r="J892" i="335"/>
  <c r="E1217" i="335"/>
  <c r="G373" i="335"/>
  <c r="I710" i="335"/>
  <c r="B599" i="335"/>
  <c r="F807" i="335"/>
  <c r="E802" i="335"/>
  <c r="J839" i="335"/>
  <c r="I167" i="335"/>
  <c r="C1291" i="335"/>
  <c r="F543" i="335"/>
  <c r="I1271" i="335"/>
  <c r="H88" i="335"/>
  <c r="C904" i="335"/>
  <c r="C1147" i="335"/>
  <c r="J139" i="335"/>
  <c r="C983" i="335"/>
  <c r="G754" i="335"/>
  <c r="F379" i="335"/>
  <c r="I313" i="335"/>
  <c r="F901" i="335"/>
  <c r="G562" i="335"/>
  <c r="G799" i="335"/>
  <c r="D773" i="335"/>
  <c r="F493" i="335"/>
  <c r="I1269" i="335"/>
  <c r="B1064" i="335"/>
  <c r="C839" i="335"/>
  <c r="D976" i="335"/>
  <c r="G1268" i="335"/>
  <c r="I225" i="335"/>
  <c r="B1113" i="335"/>
  <c r="G735" i="335"/>
  <c r="H1100" i="335"/>
  <c r="G1219" i="335"/>
  <c r="J258" i="335"/>
  <c r="J672" i="335"/>
  <c r="C884" i="335"/>
  <c r="E1169" i="335"/>
  <c r="D862" i="335"/>
  <c r="H950" i="335"/>
  <c r="G643" i="335"/>
  <c r="G857" i="335"/>
  <c r="G794" i="335"/>
  <c r="F375" i="335"/>
  <c r="H1040" i="335"/>
  <c r="D158" i="335"/>
  <c r="C243" i="335"/>
  <c r="G102" i="335"/>
  <c r="C440" i="335"/>
  <c r="E339" i="335"/>
  <c r="I201" i="335"/>
  <c r="D911" i="335"/>
  <c r="J346" i="335"/>
  <c r="C1188" i="335"/>
  <c r="B603" i="335"/>
  <c r="I693" i="335"/>
  <c r="I713" i="335"/>
  <c r="F588" i="335"/>
  <c r="C304" i="335"/>
  <c r="E370" i="335"/>
  <c r="B587" i="335"/>
  <c r="F319" i="335"/>
  <c r="C494" i="335"/>
  <c r="G4" i="335"/>
  <c r="H636" i="335"/>
  <c r="G394" i="335"/>
  <c r="H1032" i="335"/>
  <c r="E879" i="335"/>
  <c r="B124" i="335"/>
  <c r="I862" i="335"/>
  <c r="C1120" i="335"/>
  <c r="D1239" i="335"/>
  <c r="G1139" i="335"/>
  <c r="J438" i="335"/>
  <c r="D938" i="335"/>
  <c r="G1061" i="335"/>
  <c r="H871" i="335"/>
  <c r="F372" i="335"/>
  <c r="H1287" i="335"/>
  <c r="G1236" i="335"/>
  <c r="F216" i="335"/>
  <c r="D114" i="335"/>
  <c r="G691" i="335"/>
  <c r="G824" i="335"/>
  <c r="D1077" i="335"/>
  <c r="H657" i="335"/>
  <c r="G9" i="335"/>
  <c r="D752" i="335"/>
  <c r="J6" i="335"/>
  <c r="H732" i="335"/>
  <c r="J350" i="335"/>
  <c r="I1023" i="335"/>
  <c r="C465" i="335"/>
  <c r="C1295" i="335"/>
  <c r="F996" i="335"/>
  <c r="J385" i="335"/>
  <c r="E708" i="335"/>
  <c r="B703" i="335"/>
  <c r="E1280" i="335"/>
  <c r="C617" i="335"/>
  <c r="G399" i="335"/>
  <c r="B179" i="335"/>
  <c r="B299" i="335"/>
  <c r="E1083" i="335"/>
  <c r="B90" i="335"/>
  <c r="H2" i="335"/>
  <c r="G261" i="335"/>
  <c r="I149" i="335"/>
  <c r="D276" i="335"/>
  <c r="G732" i="335"/>
  <c r="E523" i="335"/>
  <c r="F643" i="335"/>
  <c r="B1182" i="335"/>
  <c r="C824" i="335"/>
  <c r="G479" i="335"/>
  <c r="D438" i="335"/>
  <c r="I578" i="335"/>
  <c r="C820" i="335"/>
  <c r="E478" i="335"/>
  <c r="G1025" i="335"/>
  <c r="C589" i="335"/>
  <c r="H216" i="335"/>
  <c r="C625" i="335"/>
  <c r="E1180" i="335"/>
  <c r="B420" i="335"/>
  <c r="H246" i="335"/>
  <c r="E346" i="335"/>
  <c r="E3" i="335"/>
  <c r="J146" i="335"/>
  <c r="B147" i="335"/>
  <c r="E991" i="335"/>
  <c r="H800" i="335"/>
  <c r="C557" i="335"/>
  <c r="F377" i="335"/>
  <c r="E512" i="335"/>
  <c r="F822" i="335"/>
  <c r="F805" i="335"/>
  <c r="J1030" i="335"/>
  <c r="J906" i="335"/>
  <c r="J915" i="335"/>
  <c r="B107" i="335"/>
  <c r="F1249" i="335"/>
  <c r="G778" i="335"/>
  <c r="J291" i="335"/>
  <c r="G536" i="335"/>
  <c r="C762" i="335"/>
  <c r="I1144" i="335"/>
  <c r="C100" i="335"/>
  <c r="G71" i="335"/>
  <c r="G104" i="335"/>
  <c r="F625" i="335"/>
  <c r="C648" i="335"/>
  <c r="E725" i="335"/>
  <c r="C610" i="335"/>
  <c r="B640" i="335"/>
  <c r="F1133" i="335"/>
  <c r="B40" i="335"/>
  <c r="C249" i="335"/>
  <c r="C82" i="335"/>
  <c r="B1100" i="335"/>
  <c r="B745" i="335"/>
  <c r="D134" i="335"/>
  <c r="I258" i="335"/>
  <c r="D821" i="335"/>
  <c r="C849" i="335"/>
  <c r="H710" i="335"/>
  <c r="H1045" i="335"/>
  <c r="F405" i="335"/>
  <c r="C5" i="335"/>
  <c r="F935" i="335"/>
  <c r="J278" i="335"/>
  <c r="G1213" i="335"/>
  <c r="C1229" i="335"/>
  <c r="H1069" i="335"/>
  <c r="D836" i="335"/>
  <c r="G450" i="335"/>
  <c r="H11" i="335"/>
  <c r="H930" i="335"/>
  <c r="D382" i="335"/>
  <c r="D916" i="335"/>
  <c r="E28" i="335"/>
  <c r="F63" i="335"/>
  <c r="F945" i="335"/>
  <c r="J1238" i="335"/>
  <c r="D1001" i="335"/>
  <c r="F337" i="335"/>
  <c r="G1095" i="335"/>
  <c r="J1058" i="335"/>
  <c r="I7" i="335"/>
  <c r="J942" i="335"/>
  <c r="E180" i="335"/>
  <c r="H18" i="335"/>
  <c r="C929" i="335"/>
  <c r="G358" i="335"/>
  <c r="I518" i="335"/>
  <c r="C479" i="335"/>
  <c r="H338" i="335"/>
  <c r="H1218" i="335"/>
  <c r="I766" i="335"/>
  <c r="E833" i="335"/>
  <c r="E1187" i="335"/>
  <c r="E865" i="335"/>
  <c r="B1193" i="335"/>
  <c r="D542" i="335"/>
  <c r="I917" i="335"/>
  <c r="D392" i="335"/>
  <c r="I48" i="335"/>
  <c r="G331" i="335"/>
  <c r="B589" i="335"/>
  <c r="G251" i="335"/>
  <c r="B880" i="335"/>
  <c r="G247" i="335"/>
  <c r="G5" i="335"/>
  <c r="I164" i="335"/>
  <c r="F932" i="335"/>
  <c r="J1170" i="335"/>
  <c r="D309" i="335"/>
  <c r="I600" i="335"/>
  <c r="E432" i="335"/>
  <c r="I817" i="335"/>
  <c r="E1293" i="335"/>
  <c r="G683" i="335"/>
  <c r="B873" i="335"/>
  <c r="D1021" i="335"/>
  <c r="C540" i="335"/>
  <c r="B227" i="335"/>
  <c r="I1257" i="335"/>
  <c r="H1120" i="335"/>
  <c r="C1282" i="335"/>
  <c r="G580" i="335"/>
  <c r="J1206" i="335"/>
  <c r="H1072" i="335"/>
  <c r="C534" i="335"/>
  <c r="C776" i="335"/>
  <c r="H987" i="335"/>
  <c r="F823" i="335"/>
  <c r="B864" i="335"/>
  <c r="J21" i="335"/>
  <c r="B177" i="335"/>
  <c r="F1041" i="335"/>
  <c r="E1026" i="335"/>
  <c r="G336" i="335"/>
  <c r="E743" i="335"/>
  <c r="B947" i="335"/>
  <c r="J1002" i="335"/>
  <c r="I990" i="335"/>
  <c r="C417" i="335"/>
  <c r="G158" i="335"/>
  <c r="H129" i="335"/>
  <c r="F23" i="335"/>
  <c r="F226" i="335"/>
  <c r="D659" i="335"/>
  <c r="G58" i="335"/>
  <c r="J450" i="335"/>
  <c r="I498" i="335"/>
  <c r="B485" i="335"/>
  <c r="D1151" i="335"/>
  <c r="J456" i="335"/>
  <c r="F1230" i="335"/>
  <c r="F446" i="335"/>
  <c r="B1111" i="335"/>
  <c r="I634" i="335"/>
  <c r="J689" i="335"/>
  <c r="J1082" i="335"/>
  <c r="I555" i="335"/>
  <c r="I96" i="335"/>
  <c r="J572" i="335"/>
  <c r="C1171" i="335"/>
  <c r="F123" i="335"/>
  <c r="J1019" i="335"/>
  <c r="D325" i="335"/>
  <c r="F1051" i="335"/>
  <c r="I309" i="335"/>
  <c r="G752" i="335"/>
  <c r="I107" i="335"/>
  <c r="G864" i="335"/>
  <c r="F1018" i="335"/>
  <c r="E526" i="335"/>
  <c r="E1094" i="335"/>
  <c r="E610" i="335"/>
  <c r="J304" i="335"/>
  <c r="H47" i="335"/>
  <c r="F1171" i="335"/>
  <c r="C454" i="335"/>
  <c r="I1281" i="335"/>
  <c r="H554" i="335"/>
  <c r="C807" i="335"/>
  <c r="I134" i="335"/>
  <c r="C560" i="335"/>
  <c r="J1217" i="335"/>
  <c r="I529" i="335"/>
  <c r="F1178" i="335"/>
  <c r="B4" i="335"/>
  <c r="I78" i="335"/>
  <c r="B496" i="335"/>
  <c r="J751" i="335"/>
  <c r="D1178" i="335"/>
  <c r="D935" i="335"/>
  <c r="C944" i="335"/>
  <c r="E9" i="335"/>
  <c r="H796" i="335"/>
  <c r="F1226" i="335"/>
  <c r="I696" i="335"/>
  <c r="B219" i="335"/>
  <c r="H708" i="335"/>
  <c r="G1069" i="335"/>
  <c r="I1084" i="335"/>
  <c r="G743" i="335"/>
  <c r="G1128" i="335"/>
  <c r="B1124" i="335"/>
  <c r="B148" i="335"/>
  <c r="G153" i="335"/>
  <c r="H49" i="335"/>
  <c r="B17" i="335"/>
  <c r="E244" i="335"/>
  <c r="B16" i="335"/>
  <c r="D390" i="335"/>
  <c r="G571" i="335"/>
  <c r="H818" i="335"/>
  <c r="F915" i="335"/>
  <c r="G766" i="335"/>
  <c r="I666" i="335"/>
  <c r="E1142" i="335"/>
  <c r="C8" i="335"/>
  <c r="J907" i="335"/>
  <c r="D414" i="335"/>
  <c r="B1158" i="335"/>
  <c r="J880" i="335"/>
  <c r="B874" i="335"/>
  <c r="B895" i="335"/>
  <c r="I1086" i="335"/>
  <c r="C437" i="335"/>
  <c r="B265" i="335"/>
  <c r="F616" i="335"/>
  <c r="I594" i="335"/>
  <c r="J768" i="335"/>
  <c r="C399" i="335"/>
  <c r="F550" i="335"/>
  <c r="B273" i="335"/>
  <c r="D653" i="335"/>
  <c r="C783" i="335"/>
  <c r="J190" i="335"/>
  <c r="I451" i="335"/>
  <c r="C187" i="335"/>
  <c r="I1228" i="335"/>
  <c r="C554" i="335"/>
  <c r="G61" i="335"/>
  <c r="C725" i="335"/>
  <c r="E1085" i="335"/>
  <c r="F422" i="335"/>
  <c r="J360" i="335"/>
  <c r="H995" i="335"/>
  <c r="B251" i="335"/>
  <c r="C668" i="335"/>
  <c r="F1082" i="335"/>
  <c r="B270" i="335"/>
  <c r="D574" i="335"/>
  <c r="D198" i="335"/>
  <c r="H1239" i="335"/>
  <c r="D199" i="335"/>
  <c r="I1265" i="335"/>
  <c r="E896" i="335"/>
  <c r="H1151" i="335"/>
  <c r="I271" i="335"/>
  <c r="D434" i="335"/>
  <c r="J1057" i="335"/>
  <c r="D657" i="335"/>
  <c r="H447" i="335"/>
  <c r="I286" i="335"/>
  <c r="D695" i="335"/>
  <c r="H179" i="335"/>
  <c r="I378" i="335"/>
  <c r="C1247" i="335"/>
  <c r="H804" i="335"/>
  <c r="J314" i="335"/>
  <c r="G935" i="335"/>
  <c r="H434" i="335"/>
  <c r="G1180" i="335"/>
  <c r="I398" i="335"/>
  <c r="D556" i="335"/>
  <c r="B332" i="335"/>
  <c r="E76" i="335"/>
  <c r="D121" i="335"/>
  <c r="H219" i="335"/>
  <c r="J616" i="335"/>
  <c r="G993" i="335"/>
  <c r="F1202" i="335"/>
  <c r="F1293" i="335"/>
  <c r="F1113" i="335"/>
  <c r="G1154" i="335"/>
  <c r="H238" i="335"/>
  <c r="F1015" i="335"/>
  <c r="H593" i="335"/>
  <c r="J245" i="335"/>
  <c r="G912" i="335"/>
  <c r="G337" i="335"/>
  <c r="I1162" i="335"/>
  <c r="I274" i="335"/>
  <c r="E1288" i="335"/>
  <c r="E411" i="335"/>
  <c r="J1050" i="335"/>
  <c r="C675" i="335"/>
  <c r="B337" i="335"/>
  <c r="C975" i="335"/>
  <c r="C258" i="335"/>
  <c r="G529" i="335"/>
  <c r="I1118" i="335"/>
  <c r="F355" i="335"/>
  <c r="G189" i="335"/>
  <c r="C653" i="335"/>
  <c r="H726" i="335"/>
  <c r="J319" i="335"/>
  <c r="D970" i="335"/>
  <c r="J597" i="335"/>
  <c r="C423" i="335"/>
  <c r="F1270" i="335"/>
  <c r="B505" i="335"/>
  <c r="E721" i="335"/>
  <c r="E688" i="335"/>
  <c r="H1085" i="335"/>
  <c r="I52" i="335"/>
  <c r="J903" i="335"/>
  <c r="B632" i="335"/>
  <c r="D735" i="335"/>
  <c r="C1066" i="335"/>
  <c r="B927" i="335"/>
  <c r="G135" i="335"/>
  <c r="H926" i="335"/>
  <c r="J902" i="335"/>
  <c r="G806" i="335"/>
  <c r="C30" i="335"/>
  <c r="B27" i="335"/>
  <c r="J163" i="335"/>
  <c r="H994" i="335"/>
  <c r="E513" i="335"/>
  <c r="J217" i="335"/>
  <c r="B1071" i="335"/>
  <c r="F674" i="335"/>
  <c r="C1252" i="335"/>
  <c r="C233" i="335"/>
  <c r="D293" i="335"/>
  <c r="F860" i="335"/>
  <c r="D62" i="335"/>
  <c r="I197" i="335"/>
  <c r="H863" i="335"/>
  <c r="F533" i="335"/>
  <c r="J680" i="335"/>
  <c r="F516" i="335"/>
  <c r="F421" i="335"/>
  <c r="I50" i="335"/>
  <c r="C59" i="335"/>
  <c r="G716" i="335"/>
  <c r="I1109" i="335"/>
  <c r="B814" i="335"/>
  <c r="J685" i="335"/>
  <c r="G220" i="335"/>
  <c r="I730" i="335"/>
  <c r="B754" i="335"/>
  <c r="B729" i="335"/>
  <c r="E521" i="335"/>
  <c r="H256" i="335"/>
  <c r="C371" i="335"/>
  <c r="I772" i="335"/>
  <c r="E1127" i="335"/>
  <c r="D509" i="335"/>
  <c r="F979" i="335"/>
  <c r="H39" i="335"/>
  <c r="E811" i="335"/>
  <c r="B9" i="335"/>
  <c r="F213" i="335"/>
  <c r="G405" i="335"/>
  <c r="I311" i="335"/>
  <c r="I920" i="335"/>
  <c r="F875" i="335"/>
  <c r="C79" i="335"/>
  <c r="I583" i="335"/>
  <c r="E248" i="335"/>
  <c r="C91" i="335"/>
  <c r="I847" i="335"/>
  <c r="I871" i="335"/>
  <c r="J1007" i="335"/>
  <c r="B1293" i="335"/>
  <c r="G686" i="335"/>
  <c r="G1002" i="335"/>
  <c r="F218" i="335"/>
  <c r="H1157" i="335"/>
  <c r="E945" i="335"/>
  <c r="B1161" i="335"/>
  <c r="G511" i="335"/>
  <c r="E516" i="335"/>
  <c r="F903" i="335"/>
  <c r="I1246" i="335"/>
  <c r="I1170" i="335"/>
  <c r="B24" i="335"/>
  <c r="I1142" i="335"/>
  <c r="J1032" i="335"/>
  <c r="H543" i="335"/>
  <c r="E612" i="335"/>
  <c r="B839" i="335"/>
  <c r="F560" i="335"/>
  <c r="C1009" i="335"/>
  <c r="J1166" i="335"/>
  <c r="B277" i="335"/>
  <c r="J1121" i="335"/>
  <c r="E26" i="335"/>
  <c r="J413" i="335"/>
  <c r="J1221" i="335"/>
  <c r="D108" i="335"/>
  <c r="H146" i="335"/>
  <c r="H180" i="335"/>
  <c r="D1235" i="335"/>
  <c r="I513" i="335"/>
  <c r="E462" i="335"/>
  <c r="E407" i="335"/>
  <c r="I1030" i="335"/>
  <c r="F232" i="335"/>
  <c r="G353" i="335"/>
  <c r="F1079" i="335"/>
  <c r="H1208" i="335"/>
  <c r="J352" i="335"/>
  <c r="H16" i="335"/>
  <c r="J164" i="335"/>
  <c r="C957" i="335"/>
  <c r="B648" i="335"/>
  <c r="F254" i="335"/>
  <c r="H966" i="335"/>
  <c r="B184" i="335"/>
  <c r="B509" i="335"/>
  <c r="G1141" i="335"/>
  <c r="J516" i="335"/>
  <c r="I638" i="335"/>
  <c r="D1033" i="335"/>
  <c r="I837" i="335"/>
  <c r="J498" i="335"/>
  <c r="F410" i="335"/>
  <c r="B574" i="335"/>
  <c r="F195" i="335"/>
  <c r="I1244" i="335"/>
  <c r="H345" i="335"/>
  <c r="G177" i="335"/>
  <c r="J154" i="335"/>
  <c r="F173" i="335"/>
  <c r="E1077" i="335"/>
  <c r="E1176" i="335"/>
  <c r="D750" i="335"/>
  <c r="H197" i="335"/>
  <c r="C1037" i="335"/>
  <c r="H91" i="335"/>
  <c r="J1099" i="335"/>
  <c r="E1029" i="335"/>
  <c r="J391" i="335"/>
  <c r="H824" i="335"/>
  <c r="D117" i="335"/>
  <c r="G1012" i="335"/>
  <c r="H1286" i="335"/>
  <c r="G154" i="335"/>
  <c r="J486" i="335"/>
  <c r="H521" i="335"/>
  <c r="J893" i="335"/>
  <c r="J766" i="335"/>
  <c r="F1241" i="335"/>
  <c r="B280" i="335"/>
  <c r="B250" i="335"/>
  <c r="V8" i="301"/>
  <c r="C463" i="335"/>
  <c r="F1131" i="335"/>
  <c r="D1283" i="335"/>
  <c r="G407" i="335"/>
  <c r="F776" i="335"/>
  <c r="C908" i="335"/>
  <c r="I740" i="335"/>
  <c r="D303" i="335"/>
  <c r="J354" i="335"/>
  <c r="J1126" i="335"/>
  <c r="C486" i="335"/>
  <c r="J3" i="335"/>
  <c r="I968" i="335"/>
  <c r="J1208" i="335"/>
  <c r="E977" i="335"/>
  <c r="D543" i="335"/>
  <c r="I395" i="335"/>
  <c r="I1287" i="335"/>
  <c r="B419" i="335"/>
  <c r="C998" i="335"/>
  <c r="I613" i="335"/>
  <c r="J784" i="335"/>
  <c r="H1132" i="335"/>
  <c r="D554" i="335"/>
  <c r="F757" i="335"/>
  <c r="J798" i="335"/>
  <c r="I569" i="335"/>
  <c r="E1064" i="335"/>
  <c r="E419" i="335"/>
  <c r="C735" i="335"/>
  <c r="C365" i="335"/>
  <c r="J1112" i="335"/>
  <c r="C913" i="335"/>
  <c r="G1191" i="335"/>
  <c r="D1294" i="335"/>
  <c r="I388" i="335"/>
  <c r="I473" i="335"/>
  <c r="D583" i="335"/>
  <c r="C196" i="335"/>
  <c r="F175" i="335"/>
  <c r="B91" i="335"/>
  <c r="J144" i="335"/>
  <c r="B954" i="335"/>
  <c r="J566" i="335"/>
  <c r="B795" i="335"/>
  <c r="B95" i="335"/>
  <c r="J655" i="335"/>
  <c r="I424" i="335"/>
  <c r="D258" i="335"/>
  <c r="E582" i="335"/>
  <c r="J523" i="335"/>
  <c r="J445" i="335"/>
  <c r="I720" i="335"/>
  <c r="H624" i="335"/>
  <c r="G700" i="335"/>
  <c r="G937" i="335"/>
  <c r="D271" i="335"/>
  <c r="C1085" i="335"/>
  <c r="C708" i="335"/>
  <c r="E730" i="335"/>
  <c r="E260" i="335"/>
  <c r="H889" i="335"/>
  <c r="D1131" i="335"/>
  <c r="J602" i="335"/>
  <c r="C35" i="335"/>
  <c r="B738" i="335"/>
  <c r="C1107" i="335"/>
  <c r="J585" i="335"/>
  <c r="H1296" i="335"/>
  <c r="F936" i="335"/>
  <c r="E330" i="335"/>
  <c r="H999" i="335"/>
  <c r="J830" i="335"/>
  <c r="G1041" i="335"/>
  <c r="H109" i="335"/>
  <c r="I480" i="335"/>
  <c r="D377" i="335"/>
  <c r="H729" i="335"/>
  <c r="H22" i="335"/>
  <c r="I684" i="335"/>
  <c r="D1155" i="335"/>
  <c r="F882" i="335"/>
  <c r="F943" i="335"/>
  <c r="F1288" i="335"/>
  <c r="E75" i="335"/>
  <c r="I206" i="335"/>
  <c r="G1210" i="335"/>
  <c r="F815" i="335"/>
  <c r="F1058" i="335"/>
  <c r="E401" i="335"/>
  <c r="C1129" i="335"/>
  <c r="C1017" i="335"/>
  <c r="J683" i="335"/>
  <c r="E666" i="335"/>
  <c r="E93" i="335"/>
  <c r="E286" i="335"/>
  <c r="B924" i="335"/>
  <c r="J1214" i="335"/>
  <c r="B489" i="335"/>
  <c r="J1285" i="335"/>
  <c r="D470" i="335"/>
  <c r="B1289" i="335"/>
  <c r="D74" i="335"/>
  <c r="E435" i="335"/>
  <c r="D712" i="335"/>
  <c r="C122" i="335"/>
  <c r="I479" i="335"/>
  <c r="F1197" i="335"/>
  <c r="B618" i="335"/>
  <c r="E60" i="335"/>
  <c r="C78" i="335"/>
  <c r="F150" i="335"/>
  <c r="C104" i="335"/>
  <c r="E367" i="335"/>
  <c r="I870" i="335"/>
  <c r="G650" i="335"/>
  <c r="B817" i="335"/>
  <c r="C1030" i="335"/>
  <c r="B333" i="335"/>
  <c r="E391" i="335"/>
  <c r="H941" i="335"/>
  <c r="E821" i="335"/>
  <c r="G498" i="335"/>
  <c r="B1217" i="335"/>
  <c r="F89" i="335"/>
  <c r="J816" i="335"/>
  <c r="F845" i="335"/>
  <c r="H404" i="335"/>
  <c r="C309" i="335"/>
  <c r="F832" i="335"/>
  <c r="J711" i="335"/>
  <c r="F239" i="335"/>
  <c r="J118" i="335"/>
  <c r="H1138" i="335"/>
  <c r="J1246" i="335"/>
  <c r="C261" i="335"/>
  <c r="E174" i="335"/>
  <c r="D323" i="335"/>
  <c r="J130" i="335"/>
  <c r="F444" i="335"/>
  <c r="B371" i="335"/>
  <c r="B351" i="335"/>
  <c r="G695" i="335"/>
  <c r="B1260" i="335"/>
  <c r="F348" i="335"/>
  <c r="H173" i="335"/>
  <c r="D413" i="335"/>
  <c r="J406" i="335"/>
  <c r="G749" i="335"/>
  <c r="C386" i="335"/>
  <c r="E1080" i="335"/>
  <c r="E1286" i="335"/>
  <c r="J764" i="335"/>
  <c r="H206" i="335"/>
  <c r="E921" i="335"/>
  <c r="C1191" i="335"/>
  <c r="I1192" i="335"/>
  <c r="F519" i="335"/>
  <c r="H953" i="335"/>
  <c r="D1226" i="335"/>
  <c r="C562" i="335"/>
  <c r="B994" i="335"/>
  <c r="J27" i="335"/>
  <c r="C1226" i="335"/>
  <c r="D1040" i="335"/>
  <c r="H786" i="335"/>
  <c r="J840" i="335"/>
  <c r="E1195" i="335"/>
  <c r="J151" i="335"/>
  <c r="J805" i="335"/>
  <c r="D1301" i="335"/>
  <c r="G1146" i="335"/>
  <c r="I427" i="335"/>
  <c r="D449" i="335"/>
  <c r="G89" i="335"/>
  <c r="J482" i="335"/>
  <c r="F1138" i="335"/>
  <c r="B118" i="335"/>
  <c r="G68" i="335"/>
  <c r="F499" i="335"/>
  <c r="E98" i="335"/>
  <c r="J971" i="335"/>
  <c r="D700" i="335"/>
  <c r="I1100" i="335"/>
  <c r="J624" i="335"/>
  <c r="C811" i="335"/>
  <c r="D294" i="335"/>
  <c r="H281" i="335"/>
  <c r="H482" i="335"/>
  <c r="I127" i="335"/>
  <c r="F926" i="335"/>
  <c r="D578" i="335"/>
  <c r="F161" i="335"/>
  <c r="I15" i="335"/>
  <c r="D182" i="335"/>
  <c r="E488" i="335"/>
  <c r="C11" i="335"/>
  <c r="C223" i="335"/>
  <c r="E1281" i="335"/>
  <c r="F140" i="335"/>
  <c r="H90" i="335"/>
  <c r="C476" i="335"/>
  <c r="G933" i="335"/>
  <c r="G279" i="335"/>
  <c r="C1026" i="335"/>
  <c r="B1114" i="335"/>
  <c r="I855" i="335"/>
  <c r="C1049" i="335"/>
  <c r="J546" i="335"/>
  <c r="F25" i="335"/>
  <c r="B945" i="335"/>
  <c r="E261" i="335"/>
  <c r="D638" i="335"/>
  <c r="B92" i="335"/>
  <c r="G621" i="335"/>
  <c r="B155" i="335"/>
  <c r="D733" i="335"/>
  <c r="D731" i="335"/>
  <c r="B103" i="335"/>
  <c r="J1240" i="335"/>
  <c r="J1273" i="335"/>
  <c r="G555" i="335"/>
  <c r="G601" i="335"/>
  <c r="F596" i="335"/>
  <c r="I474" i="335"/>
  <c r="H291" i="335"/>
  <c r="D157" i="335"/>
  <c r="C1002" i="335"/>
  <c r="B1224" i="335"/>
  <c r="B575" i="335"/>
  <c r="B677" i="335"/>
  <c r="J51" i="335"/>
  <c r="F86" i="335"/>
  <c r="G347" i="335"/>
  <c r="F1059" i="335"/>
  <c r="F959" i="335"/>
  <c r="J160" i="335"/>
  <c r="C332" i="335"/>
  <c r="D1150" i="335"/>
  <c r="J541" i="335"/>
  <c r="H515" i="335"/>
  <c r="F540" i="335"/>
  <c r="E141" i="335"/>
  <c r="G525" i="335"/>
  <c r="B1074" i="335"/>
  <c r="E126" i="335"/>
  <c r="D353" i="335"/>
  <c r="D748" i="335"/>
  <c r="E839" i="335"/>
  <c r="C38" i="335"/>
  <c r="B115" i="335"/>
  <c r="C1276" i="335"/>
  <c r="G48" i="335"/>
  <c r="C60" i="335"/>
  <c r="I131" i="335"/>
  <c r="B246" i="335"/>
  <c r="D898" i="335"/>
  <c r="B699" i="335"/>
  <c r="C841" i="335"/>
  <c r="F968" i="335"/>
  <c r="G1266" i="335"/>
  <c r="B1125" i="335"/>
  <c r="D1102" i="335"/>
  <c r="C753" i="335"/>
  <c r="J78" i="335"/>
  <c r="C508" i="335"/>
  <c r="E1104" i="335"/>
  <c r="J476" i="335"/>
  <c r="C797" i="335"/>
  <c r="F1266" i="335"/>
  <c r="G965" i="335"/>
  <c r="D1128" i="335"/>
  <c r="B689" i="335"/>
  <c r="B998" i="335"/>
  <c r="I1130" i="335"/>
  <c r="I878" i="335"/>
  <c r="H675" i="335"/>
  <c r="D403" i="335"/>
  <c r="C791" i="335"/>
  <c r="C976" i="335"/>
  <c r="H1221" i="335"/>
  <c r="H679" i="335"/>
  <c r="H163" i="335"/>
  <c r="B656" i="335"/>
  <c r="B565" i="335"/>
  <c r="D505" i="335"/>
  <c r="D880" i="335"/>
  <c r="H466" i="335"/>
  <c r="H322" i="335"/>
  <c r="F83" i="335"/>
  <c r="D138" i="335"/>
  <c r="B43" i="335"/>
  <c r="G1167" i="335"/>
  <c r="J254" i="335"/>
  <c r="I253" i="335"/>
  <c r="D140" i="335"/>
  <c r="B225" i="335"/>
  <c r="B1302" i="335"/>
  <c r="H1149" i="335"/>
  <c r="B226" i="335"/>
  <c r="D1285" i="335"/>
  <c r="C1154" i="335"/>
  <c r="G121" i="335"/>
  <c r="F423" i="335"/>
  <c r="E809" i="335"/>
  <c r="G3" i="335"/>
  <c r="F792" i="335"/>
  <c r="G709" i="335"/>
  <c r="B480" i="335"/>
  <c r="E947" i="335"/>
  <c r="E206" i="335"/>
  <c r="I899" i="335"/>
  <c r="B1109" i="335"/>
  <c r="D498" i="335"/>
  <c r="F1256" i="335"/>
  <c r="I654" i="335"/>
  <c r="I797" i="335"/>
  <c r="I810" i="335"/>
  <c r="B687" i="335"/>
  <c r="F676" i="335"/>
  <c r="J957" i="335"/>
  <c r="J1141" i="335"/>
  <c r="D575" i="335"/>
  <c r="G914" i="335"/>
  <c r="F629" i="335"/>
  <c r="E287" i="335"/>
  <c r="F1207" i="335"/>
  <c r="G1035" i="335"/>
  <c r="D1088" i="335"/>
  <c r="C380" i="335"/>
  <c r="G811" i="335"/>
  <c r="F210" i="335"/>
  <c r="J1008" i="335"/>
  <c r="I256" i="335"/>
  <c r="S7" i="301"/>
  <c r="H407" i="335"/>
  <c r="G819" i="335"/>
  <c r="B197" i="335"/>
  <c r="E72" i="335"/>
  <c r="G1057" i="335"/>
  <c r="I1167" i="335"/>
  <c r="E629" i="335"/>
  <c r="H917" i="335"/>
  <c r="H289" i="335"/>
  <c r="I1035" i="335"/>
  <c r="J357" i="335"/>
  <c r="D374" i="335"/>
  <c r="I74" i="335"/>
  <c r="C865" i="335"/>
  <c r="F895" i="335"/>
  <c r="B84" i="335"/>
  <c r="I72" i="335"/>
  <c r="B592" i="335"/>
  <c r="G712" i="335"/>
  <c r="J98" i="335"/>
  <c r="F711" i="335"/>
  <c r="D1279" i="335"/>
  <c r="J14" i="335"/>
  <c r="I582" i="335"/>
  <c r="F11" i="335"/>
  <c r="C655" i="335"/>
  <c r="I697" i="335"/>
  <c r="I876" i="335"/>
  <c r="C971" i="335"/>
  <c r="D365" i="335"/>
  <c r="I486" i="335"/>
  <c r="C521" i="335"/>
  <c r="G663" i="335"/>
  <c r="F687" i="335"/>
  <c r="H108" i="335"/>
  <c r="C537" i="335"/>
  <c r="B970" i="335"/>
  <c r="D974" i="335"/>
  <c r="C137" i="335"/>
  <c r="J424" i="335"/>
  <c r="E23" i="335"/>
  <c r="H1135" i="335"/>
  <c r="H1254" i="335"/>
  <c r="C621" i="335"/>
  <c r="C1280" i="335"/>
  <c r="E181" i="335"/>
  <c r="H596" i="335"/>
  <c r="B1196" i="335"/>
  <c r="H837" i="335"/>
  <c r="F1086" i="335"/>
  <c r="C626" i="335"/>
  <c r="F1063" i="335"/>
  <c r="G249" i="335"/>
  <c r="B772" i="335"/>
  <c r="E884" i="335"/>
  <c r="D563" i="335"/>
  <c r="H1199" i="335"/>
  <c r="I440" i="335"/>
  <c r="C441" i="335"/>
  <c r="F1287" i="335"/>
  <c r="D1260" i="335"/>
  <c r="V15" i="301"/>
  <c r="I636" i="335"/>
  <c r="E1079" i="335"/>
  <c r="E741" i="335"/>
  <c r="D251" i="335"/>
  <c r="F591" i="335"/>
  <c r="J734" i="335"/>
  <c r="F659" i="335"/>
  <c r="B70" i="335"/>
  <c r="D1295" i="335"/>
  <c r="G341" i="335"/>
  <c r="E740" i="335"/>
  <c r="I1147" i="335"/>
  <c r="F574" i="335"/>
  <c r="I283" i="335"/>
  <c r="B208" i="335"/>
  <c r="D57" i="335"/>
  <c r="F1052" i="335"/>
  <c r="G817" i="335"/>
  <c r="J481" i="335"/>
  <c r="C693" i="335"/>
  <c r="H546" i="335"/>
  <c r="B1092" i="335"/>
  <c r="C832" i="335"/>
  <c r="D100" i="335"/>
  <c r="F332" i="335"/>
  <c r="B1201" i="335"/>
  <c r="C226" i="335"/>
  <c r="G734" i="335"/>
  <c r="C532" i="335"/>
  <c r="H1031" i="335"/>
  <c r="G757" i="335"/>
  <c r="C640" i="335"/>
  <c r="J273" i="335"/>
  <c r="G516" i="335"/>
  <c r="I838" i="335"/>
  <c r="I1004" i="335"/>
  <c r="B1094" i="335"/>
  <c r="H916" i="335"/>
  <c r="H458" i="335"/>
  <c r="E1269" i="335"/>
  <c r="F427" i="335"/>
  <c r="G204" i="335"/>
  <c r="E935" i="335"/>
  <c r="F1149" i="335"/>
  <c r="G93" i="335"/>
  <c r="D912" i="335"/>
  <c r="D92" i="335"/>
  <c r="D725" i="335"/>
  <c r="B939" i="335"/>
  <c r="C39" i="335"/>
  <c r="E836" i="335"/>
  <c r="H215" i="335"/>
  <c r="B164" i="335"/>
  <c r="E362" i="335"/>
  <c r="I497" i="335"/>
  <c r="I788" i="335"/>
  <c r="D95" i="335"/>
  <c r="H19" i="335"/>
  <c r="C960" i="335"/>
  <c r="G1299" i="335"/>
  <c r="H947" i="335"/>
  <c r="G667" i="335"/>
  <c r="G272" i="335"/>
  <c r="B85" i="335"/>
  <c r="D1289" i="335"/>
  <c r="B1016" i="335"/>
  <c r="H817" i="335"/>
  <c r="F664" i="335"/>
  <c r="H51" i="335"/>
  <c r="C356" i="335"/>
  <c r="C129" i="335"/>
  <c r="F26" i="335"/>
  <c r="B1270" i="335"/>
  <c r="B199" i="335"/>
  <c r="D206" i="335"/>
  <c r="C26" i="335"/>
  <c r="G139" i="335"/>
  <c r="I645" i="335"/>
  <c r="I1001" i="335"/>
  <c r="J199" i="335"/>
  <c r="J1047" i="335"/>
  <c r="C393" i="335"/>
  <c r="E829" i="335"/>
  <c r="F799" i="335"/>
  <c r="G679" i="335"/>
  <c r="C58" i="335"/>
  <c r="H461" i="335"/>
  <c r="E12" i="335"/>
  <c r="E211" i="335"/>
  <c r="C285" i="335"/>
  <c r="C1095" i="335"/>
  <c r="G790" i="335"/>
  <c r="E954" i="335"/>
  <c r="E908" i="335"/>
  <c r="I409" i="335"/>
  <c r="D27" i="335"/>
  <c r="H121" i="335"/>
  <c r="H358" i="335"/>
  <c r="C671" i="335"/>
  <c r="I135" i="335"/>
  <c r="B278" i="335"/>
  <c r="J59" i="335"/>
  <c r="I1207" i="335"/>
  <c r="E1057" i="335"/>
  <c r="G80" i="335"/>
  <c r="F1264" i="335"/>
  <c r="B597" i="335"/>
  <c r="C993" i="335"/>
  <c r="D54" i="335"/>
  <c r="H97" i="335"/>
  <c r="J475" i="335"/>
  <c r="B1297" i="335"/>
  <c r="C69" i="335"/>
  <c r="F456" i="335"/>
  <c r="J337" i="335"/>
  <c r="G1007" i="335"/>
  <c r="G459" i="335"/>
  <c r="I882" i="335"/>
  <c r="I1204" i="335"/>
  <c r="F1046" i="335"/>
  <c r="D81" i="335"/>
  <c r="G219" i="335"/>
  <c r="D348" i="335"/>
  <c r="E1243" i="335"/>
  <c r="D639" i="335"/>
  <c r="F607" i="335"/>
  <c r="I503" i="335"/>
  <c r="G52" i="335"/>
  <c r="J1031" i="335"/>
  <c r="I100" i="335"/>
  <c r="D630" i="335"/>
  <c r="H1129" i="335"/>
  <c r="J894" i="335"/>
  <c r="B396" i="335"/>
  <c r="I1012" i="335"/>
  <c r="E1207" i="335"/>
  <c r="I601" i="335"/>
  <c r="F1103" i="335"/>
  <c r="J434" i="335"/>
  <c r="J8" i="335"/>
  <c r="G923" i="335"/>
  <c r="E554" i="335"/>
  <c r="D1138" i="335"/>
  <c r="B885" i="335"/>
  <c r="F531" i="335"/>
  <c r="D698" i="335"/>
  <c r="J256" i="335"/>
  <c r="B1004" i="335"/>
  <c r="D305" i="335"/>
  <c r="G430" i="335"/>
  <c r="D345" i="335"/>
  <c r="E696" i="335"/>
  <c r="H1052" i="335"/>
  <c r="J402" i="335"/>
  <c r="F724" i="335"/>
  <c r="H740" i="335"/>
  <c r="D817" i="335"/>
  <c r="J534" i="335"/>
  <c r="F133" i="335"/>
  <c r="B237" i="335"/>
  <c r="B397" i="335"/>
  <c r="I805" i="335"/>
  <c r="H932" i="335"/>
  <c r="C1024" i="335"/>
  <c r="D889" i="335"/>
  <c r="F469" i="335"/>
  <c r="G570" i="335"/>
  <c r="B1123" i="335"/>
  <c r="C1255" i="335"/>
  <c r="H595" i="335"/>
  <c r="D426" i="335"/>
  <c r="C1048" i="335"/>
  <c r="I1076" i="335"/>
  <c r="F898" i="335"/>
  <c r="F1267" i="335"/>
  <c r="G140" i="335"/>
  <c r="H594" i="335"/>
  <c r="I941" i="335"/>
  <c r="F425" i="335"/>
  <c r="G495" i="335"/>
  <c r="B183" i="335"/>
  <c r="B39" i="335"/>
  <c r="G549" i="335"/>
  <c r="J1158" i="335"/>
  <c r="C139" i="335"/>
  <c r="G364" i="335"/>
  <c r="E657" i="335"/>
  <c r="F1294" i="335"/>
  <c r="E656" i="335"/>
  <c r="J172" i="335"/>
  <c r="E920" i="335"/>
  <c r="J331" i="335"/>
  <c r="D289" i="335"/>
  <c r="G111" i="335"/>
  <c r="F1021" i="335"/>
  <c r="C991" i="335"/>
  <c r="G329" i="335"/>
  <c r="J1300" i="335"/>
  <c r="D1039" i="335"/>
  <c r="I750" i="335"/>
  <c r="F623" i="335"/>
  <c r="H598" i="335"/>
  <c r="H890" i="335"/>
  <c r="G641" i="335"/>
  <c r="J1133" i="335"/>
  <c r="B562" i="335"/>
  <c r="E900" i="335"/>
  <c r="C161" i="335"/>
  <c r="H449" i="335"/>
  <c r="B583" i="335"/>
  <c r="B518" i="335"/>
  <c r="I909" i="335"/>
  <c r="I728" i="335"/>
  <c r="J732" i="335"/>
  <c r="J1225" i="335"/>
  <c r="F275" i="335"/>
  <c r="B377" i="335"/>
  <c r="E976" i="335"/>
  <c r="I656" i="335"/>
  <c r="B1051" i="335"/>
  <c r="G1081" i="335"/>
  <c r="I801" i="335"/>
  <c r="H138" i="335"/>
  <c r="G657" i="335"/>
  <c r="I519" i="335"/>
  <c r="G719" i="335"/>
  <c r="I683" i="335"/>
  <c r="J589" i="335"/>
  <c r="H1183" i="335"/>
  <c r="D1121" i="335"/>
  <c r="H1235" i="335"/>
  <c r="G1024" i="335"/>
  <c r="H1067" i="335"/>
  <c r="D595" i="335"/>
  <c r="C1144" i="335"/>
  <c r="B973" i="335"/>
  <c r="D370" i="335"/>
  <c r="D608" i="335"/>
  <c r="I593" i="335"/>
  <c r="C61" i="335"/>
  <c r="E877" i="335"/>
  <c r="D318" i="335"/>
  <c r="F261" i="335"/>
  <c r="H1240" i="335"/>
  <c r="H1185" i="335"/>
  <c r="H1026" i="335"/>
  <c r="D1098" i="335"/>
  <c r="H1264" i="335"/>
  <c r="E483" i="335"/>
  <c r="D778" i="335"/>
  <c r="I734" i="335"/>
  <c r="C587" i="335"/>
  <c r="F570" i="335"/>
  <c r="D310" i="335"/>
  <c r="G574" i="335"/>
  <c r="C334" i="335"/>
  <c r="D179" i="335"/>
  <c r="E591" i="335"/>
  <c r="B1006" i="335"/>
  <c r="D1187" i="335"/>
  <c r="G846" i="335"/>
  <c r="C93" i="335"/>
  <c r="C678" i="335"/>
  <c r="U13" i="301"/>
  <c r="D967" i="335"/>
  <c r="J945" i="335"/>
  <c r="F856" i="335"/>
  <c r="E189" i="335"/>
  <c r="G1234" i="335"/>
  <c r="G1142" i="335"/>
  <c r="G791" i="335"/>
  <c r="E704" i="335"/>
  <c r="I778" i="335"/>
  <c r="J1073" i="335"/>
  <c r="E1115" i="335"/>
  <c r="I512" i="335"/>
  <c r="J34" i="335"/>
  <c r="F31" i="335"/>
  <c r="I145" i="335"/>
  <c r="I848" i="335"/>
  <c r="F323" i="335"/>
  <c r="D833" i="335"/>
  <c r="H347" i="335"/>
  <c r="G263" i="335"/>
  <c r="H746" i="335"/>
  <c r="I99" i="335"/>
  <c r="H861" i="335"/>
  <c r="I1240" i="335"/>
  <c r="J715" i="335"/>
  <c r="F442" i="335"/>
  <c r="B249" i="335"/>
  <c r="D341" i="335"/>
  <c r="D1143" i="335"/>
  <c r="J665" i="335"/>
  <c r="B22" i="335"/>
  <c r="C1046" i="335"/>
  <c r="C984" i="335"/>
  <c r="G456" i="335"/>
  <c r="J210" i="335"/>
  <c r="H1047" i="335"/>
  <c r="I359" i="335"/>
  <c r="G633" i="335"/>
  <c r="E279" i="335"/>
  <c r="E469" i="335"/>
  <c r="D794" i="335"/>
  <c r="D1292" i="335"/>
  <c r="C1152" i="335"/>
  <c r="H935" i="335"/>
  <c r="D861" i="335"/>
  <c r="I688" i="335"/>
  <c r="E400" i="335"/>
  <c r="I804" i="335"/>
  <c r="J1212" i="335"/>
  <c r="B326" i="335"/>
  <c r="G1054" i="335"/>
  <c r="C175" i="335"/>
  <c r="F602" i="335"/>
  <c r="J1132" i="335"/>
  <c r="I1214" i="335"/>
  <c r="F1025" i="335"/>
  <c r="J441" i="335"/>
  <c r="I263" i="335"/>
  <c r="C1124" i="335"/>
  <c r="G323" i="335"/>
  <c r="D715" i="335"/>
  <c r="I118" i="335"/>
  <c r="G936" i="335"/>
  <c r="F783" i="335"/>
  <c r="H566" i="335"/>
  <c r="G202" i="335"/>
  <c r="H703" i="335"/>
  <c r="F1232" i="335"/>
  <c r="E967" i="335"/>
  <c r="I504" i="335"/>
  <c r="G692" i="335"/>
  <c r="I284" i="335"/>
  <c r="I1175" i="335"/>
  <c r="F705" i="335"/>
  <c r="B989" i="335"/>
  <c r="H986" i="335"/>
  <c r="J620" i="335"/>
  <c r="C150" i="335"/>
  <c r="G116" i="335"/>
  <c r="G813" i="335"/>
  <c r="C438" i="335"/>
  <c r="G142" i="335"/>
  <c r="D1208" i="335"/>
  <c r="E1260" i="335"/>
  <c r="G75" i="335"/>
  <c r="D104" i="335"/>
  <c r="I1208" i="335"/>
  <c r="C1076" i="335"/>
  <c r="C1135" i="335"/>
  <c r="D77" i="335"/>
  <c r="B1116" i="335"/>
  <c r="F749" i="335"/>
  <c r="J1098" i="335"/>
  <c r="I325" i="335"/>
  <c r="B457" i="335"/>
  <c r="F384" i="335"/>
  <c r="E810" i="335"/>
  <c r="I422" i="335"/>
  <c r="E689" i="335"/>
  <c r="F753" i="335"/>
  <c r="H816" i="335"/>
  <c r="I672" i="335"/>
  <c r="F971" i="335"/>
  <c r="B468" i="335"/>
  <c r="E525" i="335"/>
  <c r="C670" i="335"/>
  <c r="I453" i="335"/>
  <c r="C810" i="335"/>
  <c r="J1134" i="335"/>
  <c r="C955" i="335"/>
  <c r="H1107" i="335"/>
  <c r="B558" i="335"/>
  <c r="C822" i="335"/>
  <c r="E1174" i="335"/>
  <c r="J201" i="335"/>
  <c r="B205" i="335"/>
  <c r="B797" i="335"/>
  <c r="J197" i="335"/>
  <c r="F435" i="335"/>
  <c r="J1069" i="335"/>
  <c r="F295" i="335"/>
  <c r="D485" i="335"/>
  <c r="J653" i="335"/>
  <c r="D1189" i="335"/>
  <c r="D937" i="335"/>
  <c r="C1221" i="335"/>
  <c r="I619" i="335"/>
  <c r="B676" i="335"/>
  <c r="G1052" i="335"/>
  <c r="G1283" i="335"/>
  <c r="J956" i="335"/>
  <c r="C701" i="335"/>
  <c r="I622" i="335"/>
  <c r="D858" i="335"/>
  <c r="E171" i="335"/>
  <c r="C177" i="335"/>
  <c r="I1043" i="335"/>
  <c r="D690" i="335"/>
  <c r="F1035" i="335"/>
  <c r="E808" i="335"/>
  <c r="F1097" i="335"/>
  <c r="B887" i="335"/>
  <c r="E556" i="335"/>
  <c r="I815" i="335"/>
  <c r="I182" i="335"/>
  <c r="G490" i="335"/>
  <c r="G1295" i="335"/>
  <c r="F41" i="335"/>
  <c r="H1171" i="335"/>
  <c r="B563" i="335"/>
  <c r="C1010" i="335"/>
  <c r="H66" i="335"/>
  <c r="F752" i="335"/>
  <c r="E965" i="335"/>
  <c r="J1230" i="335"/>
  <c r="F1047" i="335"/>
  <c r="D860" i="335"/>
  <c r="B759" i="335"/>
  <c r="G1215" i="335"/>
  <c r="C317" i="335"/>
  <c r="C806" i="335"/>
  <c r="H230" i="335"/>
  <c r="H158" i="335"/>
  <c r="C499" i="335"/>
  <c r="D120" i="335"/>
  <c r="B131" i="335"/>
  <c r="B194" i="335"/>
  <c r="F1277" i="335"/>
  <c r="I171" i="335"/>
  <c r="E198" i="335"/>
  <c r="E597" i="335"/>
  <c r="B1140" i="335"/>
  <c r="I964" i="335"/>
  <c r="J910" i="335"/>
  <c r="G372" i="335"/>
  <c r="I642" i="335"/>
  <c r="I1075" i="335"/>
  <c r="J367" i="335"/>
  <c r="D61" i="335"/>
  <c r="H308" i="335"/>
  <c r="E539" i="335"/>
  <c r="D1247" i="335"/>
  <c r="E1041" i="335"/>
  <c r="F754" i="335"/>
  <c r="C1043" i="335"/>
  <c r="E1143" i="335"/>
  <c r="B543" i="335"/>
  <c r="C790" i="335"/>
  <c r="G469" i="335"/>
  <c r="D43" i="335"/>
  <c r="E687" i="335"/>
  <c r="F342" i="335"/>
  <c r="B1149" i="335"/>
  <c r="H257" i="335"/>
  <c r="J127" i="335"/>
  <c r="I64" i="335"/>
  <c r="B46" i="335"/>
  <c r="G1037" i="335"/>
  <c r="J383" i="335"/>
  <c r="F38" i="335"/>
  <c r="H1122" i="335"/>
  <c r="G924" i="335"/>
  <c r="D317" i="335"/>
  <c r="D586" i="335"/>
  <c r="D990" i="335"/>
  <c r="D70" i="335"/>
  <c r="E461" i="335"/>
  <c r="D551" i="335"/>
  <c r="I413" i="335"/>
  <c r="D1082" i="335"/>
  <c r="H1061" i="335"/>
  <c r="E1165" i="335"/>
  <c r="B857" i="335"/>
  <c r="J500" i="335"/>
  <c r="D1171" i="335"/>
  <c r="I1008" i="335"/>
  <c r="H701" i="335"/>
  <c r="H630" i="335"/>
  <c r="H891" i="335"/>
  <c r="C1058" i="335"/>
  <c r="F1106" i="335"/>
  <c r="H665" i="335"/>
  <c r="D553" i="335"/>
  <c r="I462" i="335"/>
  <c r="B1145" i="335"/>
  <c r="J264" i="335"/>
  <c r="D487" i="335"/>
  <c r="J972" i="335"/>
  <c r="F351" i="335"/>
  <c r="G900" i="335"/>
  <c r="C1099" i="335"/>
  <c r="J1076" i="335"/>
  <c r="B547" i="335"/>
  <c r="J37" i="335"/>
  <c r="F756" i="335"/>
  <c r="I903" i="335"/>
  <c r="E1297" i="335"/>
  <c r="I18" i="335"/>
  <c r="D739" i="335"/>
  <c r="I319" i="335"/>
  <c r="F1077" i="335"/>
  <c r="G1010" i="335"/>
  <c r="E880" i="335"/>
  <c r="G383" i="335"/>
  <c r="F594" i="335"/>
  <c r="I679" i="335"/>
  <c r="E599" i="335"/>
  <c r="E499" i="335"/>
  <c r="E1044" i="335"/>
  <c r="H81" i="335"/>
  <c r="C153" i="335"/>
  <c r="D1051" i="335"/>
  <c r="I822" i="335"/>
  <c r="B1104" i="335"/>
  <c r="J1243" i="335"/>
  <c r="H604" i="335"/>
  <c r="H810" i="335"/>
  <c r="I755" i="335"/>
  <c r="D408" i="335"/>
  <c r="G560" i="335"/>
  <c r="J253" i="335"/>
  <c r="J586" i="335"/>
  <c r="E515" i="335"/>
  <c r="C563" i="335"/>
  <c r="C1103" i="335"/>
  <c r="D501" i="335"/>
  <c r="H284" i="335"/>
  <c r="F1170" i="335"/>
  <c r="G786" i="335"/>
  <c r="G625" i="335"/>
  <c r="F771" i="335"/>
  <c r="D651" i="335"/>
  <c r="C964" i="335"/>
  <c r="C132" i="335"/>
  <c r="E1145" i="335"/>
  <c r="B538" i="335"/>
  <c r="J691" i="335"/>
  <c r="J1045" i="335"/>
  <c r="E33" i="335"/>
  <c r="D373" i="335"/>
  <c r="F1217" i="335"/>
  <c r="I1294" i="335"/>
  <c r="G572" i="335"/>
  <c r="E250" i="335"/>
  <c r="I859" i="335"/>
  <c r="G292" i="335"/>
  <c r="D354" i="335"/>
  <c r="D1172" i="335"/>
  <c r="C1298" i="335"/>
  <c r="G697" i="335"/>
  <c r="B702" i="335"/>
  <c r="F401" i="335"/>
  <c r="B607" i="335"/>
  <c r="I950" i="335"/>
  <c r="C516" i="335"/>
  <c r="B454" i="335"/>
  <c r="D1284" i="335"/>
  <c r="J896" i="335"/>
  <c r="F1081" i="335"/>
  <c r="G472" i="335"/>
  <c r="C591" i="335"/>
  <c r="E1215" i="335"/>
  <c r="E392" i="335"/>
  <c r="C111" i="335"/>
  <c r="I864" i="335"/>
  <c r="I625" i="335"/>
  <c r="J305" i="335"/>
  <c r="C101" i="335"/>
  <c r="H763" i="335"/>
  <c r="H963" i="335"/>
  <c r="E481" i="335"/>
  <c r="E695" i="335"/>
  <c r="I1266" i="335"/>
  <c r="F580" i="335"/>
  <c r="B770" i="335"/>
  <c r="E262" i="335"/>
  <c r="S4" i="301"/>
  <c r="G660" i="335"/>
  <c r="H416" i="335"/>
  <c r="H319" i="335"/>
  <c r="G133" i="335"/>
  <c r="C97" i="335"/>
  <c r="I574" i="335"/>
  <c r="B191" i="335"/>
  <c r="E494" i="335"/>
  <c r="I162" i="335"/>
  <c r="C1165" i="335"/>
  <c r="I20" i="335"/>
  <c r="B1183" i="335"/>
  <c r="B803" i="335"/>
  <c r="I1164" i="335"/>
  <c r="C794" i="335"/>
  <c r="H1142" i="335"/>
  <c r="J1136" i="335"/>
  <c r="J1261" i="335"/>
  <c r="G1093" i="335"/>
  <c r="G352" i="335"/>
  <c r="B47" i="335"/>
  <c r="C1264" i="335"/>
  <c r="D409" i="335"/>
  <c r="I853" i="335"/>
  <c r="I971" i="335"/>
  <c r="H1291" i="335"/>
  <c r="E92" i="335"/>
  <c r="I629" i="335"/>
  <c r="G515" i="335"/>
  <c r="J870" i="335"/>
  <c r="D360" i="335"/>
  <c r="I217" i="335"/>
  <c r="B884" i="335"/>
  <c r="D358" i="335"/>
  <c r="E1114" i="335"/>
  <c r="J145" i="335"/>
  <c r="J1162" i="335"/>
  <c r="C862" i="335"/>
  <c r="B369" i="335"/>
  <c r="I249" i="335"/>
  <c r="G988" i="335"/>
  <c r="F364" i="335"/>
  <c r="G486" i="335"/>
  <c r="I156" i="335"/>
  <c r="E618" i="335"/>
  <c r="E90" i="335"/>
  <c r="E570" i="335"/>
  <c r="E307" i="335"/>
  <c r="H1232" i="335"/>
  <c r="B653" i="335"/>
  <c r="J177" i="335"/>
  <c r="G753" i="335"/>
  <c r="H204" i="335"/>
  <c r="E589" i="335"/>
  <c r="C657" i="335"/>
  <c r="G1187" i="335"/>
  <c r="G551" i="335"/>
  <c r="E251" i="335"/>
  <c r="J95" i="335"/>
  <c r="J261" i="335"/>
  <c r="B1043" i="335"/>
  <c r="C606" i="335"/>
  <c r="G590" i="335"/>
  <c r="E214" i="335"/>
  <c r="H538" i="335"/>
  <c r="F24" i="335"/>
  <c r="D320" i="335"/>
  <c r="C1196" i="335"/>
  <c r="J248" i="335"/>
  <c r="E771" i="335"/>
  <c r="G703" i="335"/>
  <c r="J1017" i="335"/>
  <c r="H908" i="335"/>
  <c r="D39" i="335"/>
  <c r="C1248" i="335"/>
  <c r="J270" i="335"/>
  <c r="V17" i="301"/>
  <c r="H1217" i="335"/>
  <c r="C56" i="335"/>
  <c r="D531" i="335"/>
  <c r="C431" i="335"/>
  <c r="E246" i="335"/>
  <c r="E20" i="335"/>
  <c r="D830" i="335"/>
  <c r="I771" i="335"/>
  <c r="D356" i="335"/>
  <c r="B342" i="335"/>
  <c r="C579" i="335"/>
  <c r="E405" i="335"/>
  <c r="F1196" i="335"/>
  <c r="I703" i="335"/>
  <c r="G174" i="335"/>
  <c r="E694" i="335"/>
  <c r="G636" i="335"/>
  <c r="H464" i="335"/>
  <c r="E1267" i="335"/>
  <c r="C875" i="335"/>
  <c r="C988" i="335"/>
  <c r="J439" i="335"/>
  <c r="D1249" i="335"/>
  <c r="I196" i="335"/>
  <c r="B380" i="335"/>
  <c r="J1184" i="335"/>
  <c r="C793" i="335"/>
  <c r="J1236" i="335"/>
  <c r="C646" i="335"/>
  <c r="B336" i="335"/>
  <c r="J1290" i="335"/>
  <c r="D745" i="335"/>
  <c r="I552" i="335"/>
  <c r="H1155" i="335"/>
  <c r="F870" i="335"/>
  <c r="D730" i="335"/>
  <c r="E437" i="335"/>
  <c r="G1165" i="335"/>
  <c r="J1049" i="335"/>
  <c r="J330" i="335"/>
  <c r="E430" i="335"/>
  <c r="J462" i="335"/>
  <c r="D1169" i="335"/>
  <c r="E302" i="335"/>
  <c r="D1242" i="335"/>
  <c r="H490" i="335"/>
  <c r="E630" i="335"/>
  <c r="H903" i="335"/>
  <c r="C962" i="335"/>
  <c r="E1230" i="335"/>
  <c r="I1268" i="335"/>
  <c r="D1104" i="335"/>
  <c r="F530" i="335"/>
  <c r="G457" i="335"/>
  <c r="I525" i="335"/>
  <c r="D172" i="335"/>
  <c r="G413" i="335"/>
  <c r="G1005" i="335"/>
  <c r="F717" i="335"/>
  <c r="H35" i="335"/>
  <c r="F390" i="335"/>
  <c r="E846" i="335"/>
  <c r="C182" i="335"/>
  <c r="F139" i="335"/>
  <c r="I277" i="335"/>
  <c r="B512" i="335"/>
  <c r="F103" i="335"/>
  <c r="D932" i="335"/>
  <c r="G11" i="335"/>
  <c r="G989" i="335"/>
  <c r="H677" i="335"/>
  <c r="G1273" i="335"/>
  <c r="C717" i="335"/>
  <c r="J730" i="335"/>
  <c r="E1232" i="335"/>
  <c r="J901" i="335"/>
  <c r="G143" i="335"/>
  <c r="F1031" i="335"/>
  <c r="E1292" i="335"/>
  <c r="I374" i="335"/>
  <c r="F147" i="335"/>
  <c r="B417" i="335"/>
  <c r="J872" i="335"/>
  <c r="J92" i="335"/>
  <c r="B637" i="335"/>
  <c r="B977" i="335"/>
  <c r="E553" i="335"/>
  <c r="E660" i="335"/>
  <c r="F396" i="335"/>
  <c r="J913" i="335"/>
  <c r="H198" i="335"/>
  <c r="D1248" i="335"/>
  <c r="C1287" i="335"/>
  <c r="C118" i="335"/>
  <c r="H777" i="335"/>
  <c r="G978" i="335"/>
  <c r="C102" i="335"/>
  <c r="J532" i="335"/>
  <c r="D565" i="335"/>
  <c r="H736" i="335"/>
  <c r="D951" i="335"/>
  <c r="C496" i="335"/>
  <c r="G1150" i="335"/>
  <c r="E1054" i="335"/>
  <c r="F385" i="335"/>
  <c r="B1030" i="335"/>
  <c r="B460" i="335"/>
  <c r="H1248" i="335"/>
  <c r="D704" i="335"/>
  <c r="I490" i="335"/>
  <c r="C162" i="335"/>
  <c r="E1234" i="335"/>
  <c r="C453" i="335"/>
  <c r="J105" i="335"/>
  <c r="H815" i="335"/>
  <c r="E875" i="335"/>
  <c r="E956" i="335"/>
  <c r="D1202" i="335"/>
  <c r="E1208" i="335"/>
  <c r="J772" i="335"/>
  <c r="H811" i="335"/>
  <c r="J883" i="335"/>
  <c r="G378" i="335"/>
  <c r="H565" i="335"/>
  <c r="D1111" i="335"/>
  <c r="C965" i="335"/>
  <c r="F621" i="335"/>
  <c r="G962" i="335"/>
  <c r="B813" i="335"/>
  <c r="E140" i="335"/>
  <c r="D580" i="335"/>
  <c r="F504" i="335"/>
  <c r="D221" i="335"/>
  <c r="J1000" i="335"/>
  <c r="I879" i="335"/>
  <c r="J767" i="335"/>
  <c r="G842" i="335"/>
  <c r="J536" i="335"/>
  <c r="G125" i="335"/>
  <c r="G944" i="335"/>
  <c r="D465" i="335"/>
  <c r="H752" i="335"/>
  <c r="I487" i="335"/>
  <c r="G892" i="335"/>
  <c r="G371" i="335"/>
  <c r="B1210" i="335"/>
  <c r="F341" i="335"/>
  <c r="G1094" i="335"/>
  <c r="H1119" i="335"/>
  <c r="J1012" i="335"/>
  <c r="I379" i="335"/>
  <c r="D1000" i="335"/>
  <c r="G1125" i="335"/>
  <c r="H612" i="335"/>
  <c r="I46" i="335"/>
  <c r="D167" i="335"/>
  <c r="C682" i="335"/>
  <c r="E1116" i="335"/>
  <c r="C600" i="335"/>
  <c r="F722" i="335"/>
  <c r="E1047" i="335"/>
  <c r="C930" i="335"/>
  <c r="G1296" i="335"/>
  <c r="D1061" i="335"/>
  <c r="E344" i="335"/>
  <c r="E858" i="335"/>
  <c r="B590" i="335"/>
  <c r="G1196" i="335"/>
  <c r="I918" i="335"/>
  <c r="J925" i="335"/>
  <c r="H414" i="335"/>
  <c r="G408" i="335"/>
  <c r="H68" i="335"/>
  <c r="I904" i="335"/>
  <c r="B481" i="335"/>
  <c r="B408" i="335"/>
  <c r="J1014" i="335"/>
  <c r="J1067" i="335"/>
  <c r="G961" i="335"/>
  <c r="C890" i="335"/>
  <c r="H1297" i="335"/>
  <c r="H15" i="335"/>
  <c r="G781" i="335"/>
  <c r="E452" i="335"/>
  <c r="J195" i="335"/>
  <c r="H174" i="335"/>
  <c r="B158" i="335"/>
  <c r="D1145" i="335"/>
  <c r="H851" i="335"/>
  <c r="F1090" i="335"/>
  <c r="H747" i="335"/>
  <c r="C672" i="335"/>
  <c r="D1170" i="335"/>
  <c r="J24" i="335"/>
  <c r="B404" i="335"/>
  <c r="I121" i="335"/>
  <c r="F64" i="335"/>
  <c r="D1286" i="335"/>
  <c r="E342" i="335"/>
  <c r="B500" i="335"/>
  <c r="E855" i="335"/>
  <c r="D956" i="335"/>
  <c r="J681" i="335"/>
  <c r="I132" i="335"/>
  <c r="F849" i="335"/>
  <c r="E304" i="335"/>
  <c r="F1173" i="335"/>
  <c r="G163" i="335"/>
  <c r="H61" i="335"/>
  <c r="I1188" i="335"/>
  <c r="C676" i="335"/>
  <c r="F1002" i="335"/>
  <c r="F628" i="335"/>
  <c r="G403" i="335"/>
  <c r="J1084" i="335"/>
  <c r="J1021" i="335"/>
  <c r="G980" i="335"/>
  <c r="I236" i="335"/>
  <c r="E734" i="335"/>
  <c r="E733" i="335"/>
  <c r="F1143" i="335"/>
  <c r="I1065" i="335"/>
  <c r="B1144" i="335"/>
  <c r="C333" i="335"/>
  <c r="I635" i="335"/>
  <c r="J1066" i="335"/>
  <c r="I455" i="335"/>
  <c r="E756" i="335"/>
  <c r="E1093" i="335"/>
  <c r="E203" i="335"/>
  <c r="G1043" i="335"/>
  <c r="H52" i="335"/>
  <c r="J724" i="335"/>
  <c r="C636" i="335"/>
  <c r="J1122" i="335"/>
  <c r="F661" i="335"/>
  <c r="H175" i="335"/>
  <c r="D211" i="335"/>
  <c r="D681" i="335"/>
  <c r="F236" i="335"/>
  <c r="D865" i="335"/>
  <c r="I857" i="335"/>
  <c r="J1283" i="335"/>
  <c r="J708" i="335"/>
  <c r="D846" i="335"/>
  <c r="D781" i="335"/>
  <c r="B238" i="335"/>
  <c r="J1159" i="335"/>
  <c r="F233" i="335"/>
  <c r="E874" i="335"/>
  <c r="H330" i="335"/>
  <c r="I445" i="335"/>
  <c r="B576" i="335"/>
  <c r="B370" i="335"/>
  <c r="G855" i="335"/>
  <c r="F282" i="335"/>
  <c r="F565" i="335"/>
  <c r="I170" i="335"/>
  <c r="J974" i="335"/>
  <c r="G356" i="335"/>
  <c r="J530" i="335"/>
  <c r="E1231" i="335"/>
  <c r="F802" i="335"/>
  <c r="F663" i="335"/>
  <c r="I1176" i="335"/>
  <c r="C221" i="335"/>
  <c r="E414" i="335"/>
  <c r="C535" i="335"/>
  <c r="F391" i="335"/>
  <c r="H214" i="335"/>
  <c r="C1258" i="335"/>
  <c r="F1098" i="335"/>
  <c r="D213" i="335"/>
  <c r="H872" i="335"/>
  <c r="G689" i="335"/>
  <c r="I934" i="335"/>
  <c r="G1188" i="335"/>
  <c r="J668" i="335"/>
  <c r="C502" i="335"/>
  <c r="H1162" i="335"/>
  <c r="F39" i="335"/>
  <c r="J263" i="335"/>
  <c r="B253" i="335"/>
  <c r="E943" i="335"/>
  <c r="D762" i="335"/>
  <c r="H866" i="335"/>
  <c r="J510" i="335"/>
  <c r="F371" i="335"/>
  <c r="H1261" i="335"/>
  <c r="I695" i="335"/>
  <c r="D436" i="335"/>
  <c r="F235" i="335"/>
  <c r="B130" i="335"/>
  <c r="B815" i="335"/>
  <c r="C867" i="335"/>
  <c r="E990" i="335"/>
  <c r="G603" i="335"/>
  <c r="H178" i="335"/>
  <c r="H498" i="335"/>
  <c r="G904" i="335"/>
  <c r="J111" i="335"/>
  <c r="B1146" i="335"/>
  <c r="D344" i="335"/>
  <c r="H431" i="335"/>
  <c r="J141" i="335"/>
  <c r="D29" i="335"/>
  <c r="H1238" i="335"/>
  <c r="I189" i="335"/>
  <c r="G901" i="335"/>
  <c r="D812" i="335"/>
  <c r="H618" i="335"/>
  <c r="E697" i="335"/>
  <c r="B1055" i="335"/>
  <c r="D1074" i="335"/>
  <c r="C1284" i="335"/>
  <c r="C385" i="335"/>
  <c r="H697" i="335"/>
  <c r="H614" i="335"/>
  <c r="F561" i="335"/>
  <c r="J1055" i="335"/>
  <c r="G1206" i="335"/>
  <c r="D872" i="335"/>
  <c r="E27" i="335"/>
  <c r="J779" i="335"/>
  <c r="D1114" i="335"/>
  <c r="H765" i="335"/>
  <c r="B934" i="335"/>
  <c r="G629" i="335"/>
  <c r="G42" i="335"/>
  <c r="F962" i="335"/>
  <c r="B73" i="335"/>
  <c r="J1291" i="335"/>
  <c r="F118" i="335"/>
  <c r="J1259" i="335"/>
  <c r="C942" i="335"/>
  <c r="G74" i="335"/>
  <c r="H363" i="335"/>
  <c r="C744" i="335"/>
  <c r="B1134" i="335"/>
  <c r="H1197" i="335"/>
  <c r="I1088" i="335"/>
  <c r="F906" i="335"/>
  <c r="C738" i="335"/>
  <c r="D281" i="335"/>
  <c r="H613" i="335"/>
  <c r="I475" i="335"/>
  <c r="B958" i="335"/>
  <c r="E682" i="335"/>
  <c r="G197" i="335"/>
  <c r="B60" i="335"/>
  <c r="F90" i="335"/>
  <c r="I1087" i="335"/>
  <c r="D694" i="335"/>
  <c r="E36" i="335"/>
  <c r="W19" i="301"/>
  <c r="F597" i="335"/>
  <c r="J789" i="335"/>
  <c r="I958" i="335"/>
  <c r="E963" i="335"/>
  <c r="B389" i="335"/>
  <c r="D983" i="335"/>
  <c r="J769" i="335"/>
  <c r="D1125" i="335"/>
  <c r="G597" i="335"/>
  <c r="C64" i="335"/>
  <c r="C1285" i="335"/>
  <c r="B695" i="335"/>
  <c r="B809" i="335"/>
  <c r="D670" i="335"/>
  <c r="H989" i="335"/>
  <c r="H920" i="335"/>
  <c r="G1046" i="335"/>
  <c r="C131" i="335"/>
  <c r="E1040" i="335"/>
  <c r="J697" i="335"/>
  <c r="E266" i="335"/>
  <c r="B829" i="335"/>
  <c r="G117" i="335"/>
  <c r="I559" i="335"/>
  <c r="C1141" i="335"/>
  <c r="H1302" i="335"/>
  <c r="F402" i="335"/>
  <c r="B851" i="335"/>
  <c r="B348" i="335"/>
  <c r="E17" i="335"/>
  <c r="J180" i="335"/>
  <c r="B1075" i="335"/>
  <c r="I845" i="335"/>
  <c r="C775" i="335"/>
  <c r="J313" i="335"/>
  <c r="I961" i="335"/>
  <c r="J1118" i="335"/>
  <c r="G87" i="335"/>
  <c r="J1157" i="335"/>
  <c r="C384" i="335"/>
  <c r="B622" i="335"/>
  <c r="D218" i="335"/>
  <c r="E1004" i="335"/>
  <c r="D1272" i="335"/>
  <c r="I352" i="335"/>
  <c r="D922" i="335"/>
  <c r="I1128" i="335"/>
  <c r="J338" i="335"/>
  <c r="E555" i="335"/>
  <c r="J649" i="335"/>
  <c r="D437" i="335"/>
  <c r="G1155" i="335"/>
  <c r="J781" i="335"/>
  <c r="H945" i="335"/>
  <c r="E66" i="335"/>
  <c r="J878" i="335"/>
  <c r="E509" i="335"/>
  <c r="H473" i="335"/>
  <c r="J686" i="335"/>
  <c r="H1273" i="335"/>
  <c r="H742" i="335"/>
  <c r="G322" i="335"/>
  <c r="F977" i="335"/>
  <c r="D399" i="335"/>
  <c r="G867" i="335"/>
  <c r="D69" i="335"/>
  <c r="G598" i="335"/>
  <c r="I411" i="335"/>
  <c r="J736" i="335"/>
  <c r="J765" i="335"/>
  <c r="C183" i="335"/>
  <c r="I432" i="335"/>
  <c r="D286" i="335"/>
  <c r="D770" i="335"/>
  <c r="B891" i="335"/>
  <c r="J44" i="335"/>
  <c r="D664" i="335"/>
  <c r="G653" i="335"/>
  <c r="D180" i="335"/>
  <c r="F750" i="335"/>
  <c r="F672" i="335"/>
  <c r="B819" i="335"/>
  <c r="E1191" i="335"/>
  <c r="B980" i="335"/>
  <c r="I1186" i="335"/>
  <c r="J46" i="335"/>
  <c r="E1001" i="335"/>
  <c r="F520" i="335"/>
  <c r="C953" i="335"/>
  <c r="H522" i="335"/>
  <c r="E735" i="335"/>
  <c r="F668" i="335"/>
  <c r="C141" i="335"/>
  <c r="H1233" i="335"/>
  <c r="F76" i="335"/>
  <c r="C419" i="335"/>
  <c r="D759" i="335"/>
  <c r="H209" i="335"/>
  <c r="B936" i="335"/>
  <c r="B901" i="335"/>
  <c r="C1112" i="335"/>
  <c r="I477" i="335"/>
  <c r="F474" i="335"/>
  <c r="D1091" i="335"/>
  <c r="I234" i="335"/>
  <c r="D166" i="335"/>
  <c r="F1091" i="335"/>
  <c r="D965" i="335"/>
  <c r="B665" i="335"/>
  <c r="B724" i="335"/>
  <c r="I776" i="335"/>
  <c r="G455" i="335"/>
  <c r="B705" i="335"/>
  <c r="I1101" i="335"/>
  <c r="D444" i="335"/>
  <c r="G1145" i="335"/>
  <c r="C18" i="335"/>
  <c r="B339" i="335"/>
  <c r="I24" i="335"/>
  <c r="I721" i="335"/>
  <c r="B236" i="335"/>
  <c r="H803" i="335"/>
  <c r="B138" i="335"/>
  <c r="I1223" i="335"/>
  <c r="E807" i="335"/>
  <c r="C303" i="335"/>
  <c r="G1202" i="335"/>
  <c r="C851" i="335"/>
  <c r="G1078" i="335"/>
  <c r="C541" i="335"/>
  <c r="D1095" i="335"/>
  <c r="G664" i="335"/>
  <c r="F1126" i="335"/>
  <c r="H965" i="335"/>
  <c r="H1228" i="335"/>
  <c r="G1151" i="335"/>
  <c r="H491" i="335"/>
  <c r="E1055" i="335"/>
  <c r="F214" i="335"/>
  <c r="C813" i="335"/>
  <c r="G474" i="335"/>
  <c r="H483" i="335"/>
  <c r="F451" i="335"/>
  <c r="E784" i="335"/>
  <c r="G822" i="335"/>
  <c r="E603" i="335"/>
  <c r="H72" i="335"/>
  <c r="C833" i="335"/>
  <c r="J1039" i="335"/>
  <c r="I905" i="335"/>
  <c r="F415" i="335"/>
  <c r="H1043" i="335"/>
  <c r="H1219" i="335"/>
  <c r="G669" i="335"/>
  <c r="C364" i="335"/>
  <c r="D1275" i="335"/>
  <c r="C295" i="335"/>
  <c r="J489" i="335"/>
  <c r="E917" i="335"/>
  <c r="I694" i="335"/>
  <c r="C1180" i="335"/>
  <c r="C769" i="335"/>
  <c r="B231" i="335"/>
  <c r="J1280" i="335"/>
  <c r="H77" i="335"/>
  <c r="I1074" i="335"/>
  <c r="H130" i="335"/>
  <c r="F75" i="335"/>
  <c r="I659" i="335"/>
  <c r="J1053" i="335"/>
  <c r="I916" i="335"/>
  <c r="D189" i="335"/>
  <c r="C429" i="335"/>
  <c r="C248" i="335"/>
  <c r="F873" i="335"/>
  <c r="C838" i="335"/>
  <c r="G126" i="335"/>
  <c r="H874" i="335"/>
  <c r="E1170" i="335"/>
  <c r="C506" i="335"/>
  <c r="D394" i="335"/>
  <c r="D1094" i="335"/>
  <c r="G1103" i="335"/>
  <c r="E938" i="335"/>
  <c r="B302" i="335"/>
  <c r="E145" i="335"/>
  <c r="E275" i="335"/>
  <c r="J61" i="335"/>
  <c r="J1160" i="335"/>
  <c r="C405" i="335"/>
  <c r="F770" i="335"/>
  <c r="J1215" i="335"/>
  <c r="I545" i="335"/>
  <c r="F587" i="335"/>
  <c r="C1013" i="335"/>
  <c r="E243" i="335"/>
  <c r="B75" i="335"/>
  <c r="R4" i="301"/>
  <c r="D610" i="335"/>
  <c r="F872" i="335"/>
  <c r="F1026" i="335"/>
  <c r="C1253" i="335"/>
  <c r="F363" i="335"/>
  <c r="C469" i="335"/>
  <c r="H439" i="335"/>
  <c r="D972" i="335"/>
  <c r="G1039" i="335"/>
  <c r="J905" i="335"/>
  <c r="B1039" i="335"/>
  <c r="F603" i="335"/>
  <c r="D691" i="335"/>
  <c r="I595" i="335"/>
  <c r="H85" i="335"/>
  <c r="C1185" i="335"/>
  <c r="E222" i="335"/>
  <c r="I1107" i="335"/>
  <c r="F779" i="335"/>
  <c r="C180" i="335"/>
  <c r="C836" i="335"/>
  <c r="F126" i="335"/>
  <c r="D508" i="335"/>
  <c r="F120" i="335"/>
  <c r="C155" i="335"/>
  <c r="F923" i="335"/>
  <c r="F115" i="335"/>
  <c r="J891" i="335"/>
  <c r="J412" i="335"/>
  <c r="E1188" i="335"/>
  <c r="R12" i="301"/>
  <c r="D432" i="335"/>
  <c r="G321" i="335"/>
  <c r="B872" i="335"/>
  <c r="B473" i="335"/>
  <c r="H54" i="335"/>
  <c r="J48" i="335"/>
  <c r="C130" i="335"/>
  <c r="J914" i="335"/>
  <c r="D1179" i="335"/>
  <c r="C638" i="335"/>
  <c r="D507" i="335"/>
  <c r="I237" i="335"/>
  <c r="D11" i="335"/>
  <c r="F521" i="335"/>
  <c r="F503" i="335"/>
  <c r="J965" i="335"/>
  <c r="E812" i="335"/>
  <c r="H621" i="335"/>
  <c r="E1032" i="335"/>
  <c r="D1019" i="335"/>
  <c r="J727" i="335"/>
  <c r="H389" i="335"/>
  <c r="F1176" i="335"/>
  <c r="E379" i="335"/>
  <c r="E1011" i="335"/>
  <c r="F464" i="335"/>
  <c r="G302" i="335"/>
  <c r="H1096" i="335"/>
  <c r="I126" i="335"/>
  <c r="J404" i="335"/>
  <c r="E384" i="335"/>
  <c r="I1216" i="335"/>
  <c r="H1118" i="335"/>
  <c r="B1242" i="335"/>
  <c r="D89" i="335"/>
  <c r="B678" i="335"/>
  <c r="I53" i="335"/>
  <c r="E737" i="335"/>
  <c r="I599" i="335"/>
  <c r="G745" i="335"/>
  <c r="B1214" i="335"/>
  <c r="J433" i="335"/>
  <c r="C887" i="335"/>
  <c r="E937" i="335"/>
  <c r="D155" i="335"/>
  <c r="G1032" i="335"/>
  <c r="B463" i="335"/>
  <c r="H1071" i="335"/>
  <c r="E832" i="335"/>
  <c r="H508" i="335"/>
  <c r="H928" i="335"/>
  <c r="C1111" i="335"/>
  <c r="F314" i="335"/>
  <c r="F485" i="335"/>
  <c r="H651" i="335"/>
  <c r="H221" i="335"/>
  <c r="B173" i="335"/>
  <c r="J1093" i="335"/>
  <c r="H92" i="335"/>
  <c r="F532" i="335"/>
  <c r="B116" i="335"/>
  <c r="J110" i="335"/>
  <c r="E129" i="335"/>
  <c r="G207" i="335"/>
  <c r="H115" i="335"/>
  <c r="F276" i="335"/>
  <c r="G1027" i="335"/>
  <c r="G910" i="335"/>
  <c r="F414" i="335"/>
  <c r="J837" i="335"/>
  <c r="C51" i="335"/>
  <c r="I511" i="335"/>
  <c r="B472" i="335"/>
  <c r="B406" i="335"/>
  <c r="B719" i="335"/>
  <c r="J553" i="335"/>
  <c r="F55" i="335"/>
  <c r="H510" i="335"/>
  <c r="B1168" i="335"/>
  <c r="E706" i="335"/>
  <c r="B595" i="335"/>
  <c r="D497" i="335"/>
  <c r="J1179" i="335"/>
  <c r="C351" i="335"/>
  <c r="F447" i="335"/>
  <c r="G1253" i="335"/>
  <c r="H899" i="335"/>
  <c r="E1135" i="335"/>
  <c r="F563" i="335"/>
  <c r="H907" i="335"/>
  <c r="B1058" i="335"/>
  <c r="I1135" i="335"/>
  <c r="H640" i="335"/>
  <c r="F1148" i="335"/>
  <c r="G1232" i="335"/>
  <c r="D1258" i="335"/>
  <c r="E1013" i="335"/>
  <c r="C974" i="335"/>
  <c r="E402" i="335"/>
  <c r="I885" i="335"/>
  <c r="E1185" i="335"/>
  <c r="B960" i="335"/>
  <c r="C328" i="335"/>
  <c r="G470" i="335"/>
  <c r="I385" i="335"/>
  <c r="E1227" i="335"/>
  <c r="I912" i="335"/>
  <c r="I573" i="335"/>
  <c r="I136" i="335"/>
  <c r="E1263" i="335"/>
  <c r="J803" i="335"/>
  <c r="D285" i="335"/>
  <c r="D64" i="335"/>
  <c r="D1160" i="335"/>
  <c r="C1108" i="335"/>
  <c r="J919" i="335"/>
  <c r="F942" i="335"/>
  <c r="F678" i="335"/>
  <c r="F1125" i="335"/>
  <c r="C1068" i="335"/>
  <c r="F858" i="335"/>
  <c r="F1279" i="335"/>
  <c r="B946" i="335"/>
  <c r="I88" i="335"/>
  <c r="J815" i="335"/>
  <c r="I570" i="335"/>
  <c r="C837" i="335"/>
  <c r="E1223" i="335"/>
  <c r="D493" i="335"/>
  <c r="C812" i="335"/>
  <c r="B352" i="335"/>
  <c r="D734" i="335"/>
  <c r="I268" i="335"/>
  <c r="R18" i="301"/>
  <c r="E176" i="335"/>
  <c r="J502" i="335"/>
  <c r="J755" i="335"/>
  <c r="C184" i="335"/>
  <c r="G179" i="335"/>
  <c r="H421" i="335"/>
  <c r="J73" i="335"/>
  <c r="D125" i="335"/>
  <c r="J621" i="335"/>
  <c r="H1002" i="335"/>
  <c r="J334" i="335"/>
  <c r="J7" i="335"/>
  <c r="E1112" i="335"/>
  <c r="J879" i="335"/>
  <c r="C923" i="335"/>
  <c r="F941" i="335"/>
  <c r="G288" i="335"/>
  <c r="I364" i="335"/>
  <c r="I130" i="335"/>
  <c r="G721" i="335"/>
  <c r="C550" i="335"/>
  <c r="E904" i="335"/>
  <c r="H1078" i="335"/>
  <c r="G1100" i="335"/>
  <c r="B906" i="335"/>
  <c r="H410" i="335"/>
  <c r="E845" i="335"/>
  <c r="G1224" i="335"/>
  <c r="B228" i="335"/>
  <c r="C893" i="335"/>
  <c r="F510" i="335"/>
  <c r="J1020" i="335"/>
  <c r="G871" i="335"/>
  <c r="H583" i="335"/>
  <c r="J1056" i="335"/>
  <c r="B502" i="335"/>
  <c r="G963" i="335"/>
  <c r="E1134" i="335"/>
  <c r="B537" i="335"/>
  <c r="F1102" i="335"/>
  <c r="C449" i="335"/>
  <c r="J341" i="335"/>
  <c r="D1022" i="335"/>
  <c r="J1278" i="335"/>
  <c r="J405" i="335"/>
  <c r="I617" i="335"/>
  <c r="C471" i="335"/>
  <c r="F1145" i="335"/>
  <c r="C847" i="335"/>
  <c r="D496" i="335"/>
  <c r="D1027" i="335"/>
  <c r="F720" i="335"/>
  <c r="B560" i="335"/>
  <c r="F5" i="335"/>
  <c r="H189" i="335"/>
  <c r="F796" i="335"/>
  <c r="J394" i="335"/>
  <c r="J537" i="335"/>
  <c r="H1022" i="335"/>
  <c r="C586" i="335"/>
  <c r="E783" i="335"/>
  <c r="F453" i="335"/>
  <c r="G821" i="335"/>
  <c r="B546" i="335"/>
  <c r="G1205" i="335"/>
  <c r="I1303" i="335"/>
  <c r="D869" i="335"/>
  <c r="H223" i="335"/>
  <c r="D290" i="335"/>
  <c r="H502" i="335"/>
  <c r="H617" i="335"/>
  <c r="D50" i="335"/>
  <c r="E728" i="335"/>
  <c r="J594" i="335"/>
  <c r="D736" i="335"/>
  <c r="I94" i="335"/>
  <c r="I140" i="335"/>
  <c r="C568" i="335"/>
  <c r="F582" i="335"/>
  <c r="D802" i="335"/>
  <c r="G648" i="335"/>
  <c r="S16" i="301"/>
  <c r="B1206" i="335"/>
  <c r="H728" i="335"/>
  <c r="E913" i="335"/>
  <c r="D803" i="335"/>
  <c r="B329" i="335"/>
  <c r="G991" i="335"/>
  <c r="B139" i="335"/>
  <c r="C528" i="335"/>
  <c r="I888" i="335"/>
  <c r="I1072" i="335"/>
  <c r="C1122" i="335"/>
  <c r="E980" i="335"/>
  <c r="J60" i="335"/>
  <c r="G404" i="335"/>
  <c r="J609" i="335"/>
  <c r="E1160" i="335"/>
  <c r="E200" i="335"/>
  <c r="C989" i="335"/>
  <c r="G1122" i="335"/>
  <c r="R2" i="301"/>
  <c r="E885" i="335"/>
  <c r="H925" i="335"/>
  <c r="G651" i="335"/>
  <c r="B830" i="335"/>
  <c r="D616" i="335"/>
  <c r="H683" i="335"/>
  <c r="J663" i="335"/>
  <c r="G607" i="335"/>
  <c r="B202" i="335"/>
  <c r="F93" i="335"/>
  <c r="B279" i="335"/>
  <c r="F207" i="335"/>
  <c r="C1192" i="335"/>
  <c r="B287" i="335"/>
  <c r="B680" i="335"/>
  <c r="D139" i="335"/>
  <c r="G129" i="335"/>
  <c r="D1043" i="335"/>
  <c r="D79" i="335"/>
  <c r="I620" i="335"/>
  <c r="D1223" i="335"/>
  <c r="H1050" i="335"/>
  <c r="B20" i="335"/>
  <c r="E274" i="335"/>
  <c r="J54" i="335"/>
  <c r="D666" i="335"/>
  <c r="B1284" i="335"/>
  <c r="F904" i="335"/>
  <c r="C679" i="335"/>
  <c r="B825" i="335"/>
  <c r="C789" i="335"/>
  <c r="E1042" i="335"/>
  <c r="F1136" i="335"/>
  <c r="D572" i="335"/>
  <c r="E544" i="335"/>
  <c r="B1296" i="335"/>
  <c r="J1083" i="335"/>
  <c r="H1201" i="335"/>
  <c r="F848" i="335"/>
  <c r="B350" i="335"/>
  <c r="E31" i="335"/>
  <c r="B165" i="335"/>
  <c r="C242" i="335"/>
  <c r="D385" i="335"/>
  <c r="G563" i="335"/>
  <c r="J485" i="335"/>
  <c r="F188" i="335"/>
  <c r="G500" i="335"/>
  <c r="I16" i="335"/>
  <c r="E298" i="335"/>
  <c r="G1058" i="335"/>
  <c r="H961" i="335"/>
  <c r="H128" i="335"/>
  <c r="F1000" i="335"/>
  <c r="J733" i="335"/>
  <c r="D1123" i="335"/>
  <c r="B48" i="335"/>
  <c r="E680" i="335"/>
  <c r="D443" i="335"/>
  <c r="D866" i="335"/>
  <c r="D767" i="335"/>
  <c r="B588" i="335"/>
  <c r="I296" i="335"/>
  <c r="I947" i="335"/>
  <c r="B964" i="335"/>
  <c r="C949" i="335"/>
  <c r="E482" i="335"/>
  <c r="E300" i="335"/>
  <c r="F1210" i="335"/>
  <c r="G49" i="335"/>
  <c r="B1188" i="335"/>
  <c r="G833" i="335"/>
  <c r="B109" i="335"/>
  <c r="E593" i="335"/>
  <c r="F13" i="335"/>
  <c r="D129" i="335"/>
  <c r="I219" i="335"/>
  <c r="C482" i="335"/>
  <c r="J695" i="335"/>
  <c r="C279" i="335"/>
  <c r="B1135" i="335"/>
  <c r="J600" i="335"/>
  <c r="I265" i="335"/>
  <c r="B737" i="335"/>
  <c r="G503" i="335"/>
  <c r="C809" i="335"/>
  <c r="E805" i="335"/>
  <c r="J324" i="335"/>
  <c r="B561" i="335"/>
  <c r="B1213" i="335"/>
  <c r="E668" i="335"/>
  <c r="E138" i="335"/>
  <c r="D1093" i="335"/>
  <c r="I637" i="335"/>
  <c r="B106" i="335"/>
  <c r="D710" i="335"/>
  <c r="I200" i="335"/>
  <c r="G328" i="335"/>
  <c r="I967" i="335"/>
  <c r="J186" i="335"/>
  <c r="B445" i="335"/>
  <c r="H1204" i="335"/>
  <c r="E1151" i="335"/>
  <c r="D796" i="335"/>
  <c r="E314" i="335"/>
  <c r="B1138" i="335"/>
  <c r="I456" i="335"/>
  <c r="C13" i="335"/>
  <c r="D295" i="335"/>
  <c r="I231" i="335"/>
  <c r="G221" i="335"/>
  <c r="I2" i="335"/>
  <c r="I743" i="335"/>
  <c r="E782" i="335"/>
  <c r="H887" i="335"/>
  <c r="B1136" i="335"/>
  <c r="J388" i="335"/>
  <c r="F378" i="335"/>
  <c r="G1189" i="335"/>
  <c r="E587" i="335"/>
  <c r="J583" i="335"/>
  <c r="J50" i="335"/>
  <c r="F333" i="335"/>
  <c r="J215" i="335"/>
  <c r="D210" i="335"/>
  <c r="H641" i="335"/>
  <c r="J192" i="335"/>
  <c r="J5" i="335"/>
  <c r="F252" i="335"/>
  <c r="D621" i="335"/>
  <c r="H773" i="335"/>
  <c r="J1265" i="335"/>
  <c r="C1137" i="335"/>
  <c r="J753" i="335"/>
  <c r="G275" i="335"/>
  <c r="C782" i="335"/>
  <c r="I831" i="335"/>
  <c r="J1223" i="335"/>
  <c r="I825" i="335"/>
  <c r="H514" i="335"/>
  <c r="J712" i="335"/>
  <c r="G1021" i="335"/>
  <c r="G1071" i="335"/>
  <c r="I349" i="335"/>
  <c r="G895" i="335"/>
  <c r="G1212" i="335"/>
  <c r="I355" i="335"/>
  <c r="E50" i="335"/>
  <c r="H600" i="335"/>
  <c r="I205" i="335"/>
  <c r="H668" i="335"/>
  <c r="F196" i="335"/>
  <c r="I115" i="335"/>
  <c r="E114" i="335"/>
  <c r="I729" i="335"/>
  <c r="C460" i="335"/>
  <c r="J963" i="335"/>
  <c r="H1074" i="335"/>
  <c r="B436" i="335"/>
  <c r="D430" i="335"/>
  <c r="H754" i="335"/>
  <c r="C607" i="335"/>
  <c r="F735" i="335"/>
  <c r="H620" i="335"/>
  <c r="I348" i="335"/>
  <c r="F1011" i="335"/>
  <c r="B1237" i="335"/>
  <c r="I860" i="335"/>
  <c r="F463" i="335"/>
  <c r="D819" i="335"/>
  <c r="I935" i="335"/>
  <c r="G807" i="335"/>
  <c r="C225" i="335"/>
  <c r="F262" i="335"/>
  <c r="D1149" i="335"/>
  <c r="I401" i="335"/>
  <c r="D549" i="335"/>
  <c r="E1203" i="335"/>
  <c r="C814" i="335"/>
  <c r="I816" i="335"/>
  <c r="F70" i="335"/>
  <c r="H171" i="335"/>
  <c r="G306" i="335"/>
  <c r="D327" i="335"/>
  <c r="D304" i="335"/>
  <c r="G1072" i="335"/>
  <c r="F245" i="335"/>
  <c r="G145" i="335"/>
  <c r="H511" i="335"/>
  <c r="C481" i="335"/>
  <c r="I887" i="335"/>
  <c r="B285" i="335"/>
  <c r="B616" i="335"/>
  <c r="J860" i="335"/>
  <c r="G114" i="335"/>
  <c r="F409" i="335"/>
  <c r="E1298" i="335"/>
  <c r="F257" i="335"/>
  <c r="C1082" i="335"/>
  <c r="B1038" i="335"/>
  <c r="D555" i="335"/>
  <c r="E719" i="335"/>
  <c r="C19" i="335"/>
  <c r="F247" i="335"/>
  <c r="F630" i="335"/>
  <c r="B297" i="335"/>
  <c r="D428" i="335"/>
  <c r="I1051" i="335"/>
  <c r="B781" i="335"/>
  <c r="G165" i="335"/>
  <c r="H1303" i="335"/>
  <c r="H167" i="335"/>
  <c r="H371" i="335"/>
  <c r="J678" i="335"/>
  <c r="E1049" i="335"/>
  <c r="E727" i="335"/>
  <c r="C958" i="335"/>
  <c r="I1098" i="335"/>
  <c r="G483" i="335"/>
  <c r="F325" i="335"/>
  <c r="H290" i="335"/>
  <c r="F1012" i="335"/>
  <c r="H1014" i="335"/>
  <c r="F1151" i="335"/>
  <c r="G181" i="335"/>
  <c r="F729" i="335"/>
  <c r="E569" i="335"/>
  <c r="F685" i="335"/>
  <c r="D928" i="335"/>
  <c r="B409" i="335"/>
  <c r="F709" i="335"/>
  <c r="C1050" i="335"/>
  <c r="G862" i="335"/>
  <c r="J200" i="335"/>
  <c r="D1117" i="335"/>
  <c r="C1179" i="335"/>
  <c r="D815" i="335"/>
  <c r="J993" i="335"/>
  <c r="H934" i="335"/>
  <c r="B914" i="335"/>
  <c r="J947" i="335"/>
  <c r="J1147" i="335"/>
  <c r="J599" i="335"/>
  <c r="B393" i="335"/>
  <c r="D649" i="335"/>
  <c r="C81" i="335"/>
  <c r="D1164" i="335"/>
  <c r="I567" i="335"/>
  <c r="G744" i="335"/>
  <c r="H540" i="335"/>
  <c r="D352" i="335"/>
  <c r="J664" i="335"/>
  <c r="C517" i="335"/>
  <c r="D406" i="335"/>
  <c r="B570" i="335"/>
  <c r="I770" i="335"/>
  <c r="I109" i="335"/>
  <c r="B846" i="335"/>
  <c r="G1194" i="335"/>
  <c r="C751" i="335"/>
  <c r="F605" i="335"/>
  <c r="J496" i="335"/>
  <c r="D510" i="335"/>
  <c r="G210" i="335"/>
  <c r="D1046" i="335"/>
  <c r="E1279" i="335"/>
  <c r="C433" i="335"/>
  <c r="C795" i="335"/>
  <c r="F861" i="335"/>
  <c r="C324" i="335"/>
  <c r="H881" i="335"/>
  <c r="H182" i="335"/>
  <c r="F867" i="335"/>
  <c r="J392" i="335"/>
  <c r="C575" i="335"/>
  <c r="F277" i="335"/>
  <c r="F114" i="335"/>
  <c r="B1164" i="335"/>
  <c r="C391" i="335"/>
  <c r="F838" i="335"/>
  <c r="I350" i="335"/>
  <c r="H845" i="335"/>
  <c r="E459" i="335"/>
  <c r="I459" i="335"/>
  <c r="B708" i="335"/>
  <c r="J1061" i="335"/>
  <c r="F640" i="335"/>
  <c r="C306" i="335"/>
  <c r="F593" i="335"/>
  <c r="F1096" i="335"/>
  <c r="J1292" i="335"/>
  <c r="H998" i="335"/>
  <c r="E986" i="335"/>
  <c r="C990" i="335"/>
  <c r="E717" i="335"/>
  <c r="F340" i="335"/>
  <c r="F1192" i="335"/>
  <c r="I1231" i="335"/>
  <c r="E45" i="335"/>
  <c r="D539" i="335"/>
  <c r="E321" i="335"/>
  <c r="B391" i="335"/>
  <c r="C1087" i="335"/>
  <c r="B1037" i="335"/>
  <c r="E147" i="335"/>
  <c r="E434" i="335"/>
  <c r="J854" i="335"/>
  <c r="J1172" i="335"/>
  <c r="H1166" i="335"/>
  <c r="G836" i="335"/>
  <c r="I1106" i="335"/>
  <c r="H924" i="335"/>
  <c r="J838" i="335"/>
  <c r="G1178" i="335"/>
  <c r="G184" i="335"/>
  <c r="G652" i="335"/>
  <c r="J12" i="335"/>
  <c r="E438" i="335"/>
  <c r="B638" i="335"/>
  <c r="B1200" i="335"/>
  <c r="H393" i="335"/>
  <c r="B467" i="335"/>
  <c r="G630" i="335"/>
  <c r="B898" i="335"/>
  <c r="H248" i="335"/>
  <c r="G67" i="335"/>
  <c r="J547" i="335"/>
  <c r="B432" i="335"/>
  <c r="F716" i="335"/>
  <c r="J506" i="335"/>
  <c r="I1238" i="335"/>
  <c r="D335" i="335"/>
  <c r="D274" i="335"/>
  <c r="I1229" i="335"/>
  <c r="H337" i="335"/>
  <c r="G244" i="335"/>
  <c r="J58" i="335"/>
  <c r="H427" i="335"/>
  <c r="G242" i="335"/>
  <c r="C683" i="335"/>
  <c r="D606" i="335"/>
  <c r="I276" i="335"/>
  <c r="J150" i="335"/>
  <c r="C256" i="335"/>
  <c r="B390" i="335"/>
  <c r="D185" i="335"/>
  <c r="J1199" i="335"/>
  <c r="C370" i="335"/>
  <c r="C709" i="335"/>
  <c r="H535" i="335"/>
  <c r="D992" i="335"/>
  <c r="D454" i="335"/>
  <c r="I814" i="335"/>
  <c r="H519" i="335"/>
  <c r="I369" i="335"/>
  <c r="I1015" i="335"/>
  <c r="G76" i="335"/>
  <c r="I14" i="335"/>
  <c r="D1041" i="335"/>
  <c r="I1173" i="335"/>
  <c r="J161" i="335"/>
  <c r="H984" i="335"/>
  <c r="G389" i="335"/>
  <c r="I1115" i="335"/>
  <c r="C133" i="335"/>
  <c r="D350" i="335"/>
  <c r="F1239" i="335"/>
  <c r="J479" i="335"/>
  <c r="C599" i="335"/>
  <c r="H974" i="335"/>
  <c r="E1149" i="335"/>
  <c r="H1190" i="335"/>
  <c r="G1001" i="335"/>
  <c r="C761" i="335"/>
  <c r="B296" i="335"/>
  <c r="E168" i="335"/>
  <c r="E856" i="335"/>
  <c r="E323" i="335"/>
  <c r="F429" i="335"/>
  <c r="D1140" i="335"/>
  <c r="F1296" i="335"/>
  <c r="I177" i="335"/>
  <c r="C199" i="335"/>
  <c r="D1137" i="335"/>
  <c r="H1276" i="335"/>
  <c r="C889" i="335"/>
  <c r="C637" i="335"/>
  <c r="C999" i="335"/>
  <c r="C85" i="335"/>
  <c r="J968" i="335"/>
  <c r="I129" i="335"/>
  <c r="E496" i="335"/>
  <c r="F999" i="335"/>
  <c r="F667" i="335"/>
  <c r="E825" i="335"/>
  <c r="G276" i="335"/>
  <c r="C206" i="335"/>
  <c r="F1094" i="335"/>
  <c r="G83" i="335"/>
  <c r="H251" i="335"/>
  <c r="C760" i="335"/>
  <c r="I628" i="335"/>
  <c r="I470" i="335"/>
  <c r="H1140" i="335"/>
  <c r="E195" i="335"/>
  <c r="J491" i="335"/>
  <c r="H283" i="335"/>
  <c r="J38" i="335"/>
  <c r="J499" i="335"/>
  <c r="E309" i="335"/>
  <c r="F744" i="335"/>
  <c r="I211" i="335"/>
  <c r="E1099" i="335"/>
  <c r="F514" i="335"/>
  <c r="F452" i="335"/>
  <c r="F329" i="335"/>
  <c r="E716" i="335"/>
  <c r="G773" i="335"/>
  <c r="J473" i="335"/>
  <c r="F559" i="335"/>
  <c r="B645" i="335"/>
  <c r="C734" i="335"/>
  <c r="D1218" i="335"/>
  <c r="E291" i="335"/>
  <c r="I1066" i="335"/>
  <c r="I591" i="335"/>
  <c r="G999" i="335"/>
  <c r="G90" i="335"/>
  <c r="F850" i="335"/>
  <c r="D1229" i="335"/>
  <c r="I1206" i="335"/>
  <c r="D599" i="335"/>
  <c r="J692" i="335"/>
  <c r="J329" i="335"/>
  <c r="I671" i="335"/>
  <c r="B1060" i="335"/>
  <c r="E164" i="335"/>
  <c r="J923" i="335"/>
  <c r="F178" i="335"/>
  <c r="H822" i="335"/>
  <c r="F406" i="335"/>
  <c r="B57" i="335"/>
  <c r="C451" i="335"/>
  <c r="F522" i="335"/>
  <c r="D78" i="335"/>
  <c r="G17" i="335"/>
  <c r="H1087" i="335"/>
  <c r="G241" i="335"/>
  <c r="C595" i="335"/>
  <c r="B10" i="335"/>
  <c r="C1052" i="335"/>
  <c r="G466" i="335"/>
  <c r="E449" i="335"/>
  <c r="G88" i="335"/>
  <c r="F1053" i="335"/>
  <c r="J787" i="335"/>
  <c r="B1300" i="335"/>
  <c r="F958" i="335"/>
  <c r="D1134" i="335"/>
  <c r="C596" i="335"/>
  <c r="S15" i="301"/>
  <c r="I820" i="335"/>
  <c r="C409" i="335"/>
  <c r="D1029" i="335"/>
  <c r="G437" i="335"/>
  <c r="F650" i="335"/>
  <c r="I381" i="335"/>
  <c r="D1072" i="335"/>
  <c r="G384" i="335"/>
  <c r="G178" i="335"/>
  <c r="F725" i="335"/>
  <c r="C863" i="335"/>
  <c r="G682" i="335"/>
  <c r="I482" i="335"/>
  <c r="C228" i="335"/>
  <c r="B1220" i="335"/>
  <c r="B315" i="335"/>
  <c r="E1033" i="335"/>
  <c r="F509" i="335"/>
  <c r="B1207" i="335"/>
  <c r="E1122" i="335"/>
  <c r="F1220" i="335"/>
  <c r="G512" i="335"/>
  <c r="I678" i="335"/>
  <c r="B108" i="335"/>
  <c r="C398" i="335"/>
  <c r="G1053" i="335"/>
  <c r="D968" i="335"/>
  <c r="G428" i="335"/>
  <c r="C1296" i="335"/>
  <c r="G803" i="335"/>
  <c r="D685" i="335"/>
  <c r="F660" i="335"/>
  <c r="E563" i="335"/>
  <c r="D205" i="335"/>
  <c r="C969" i="335"/>
  <c r="C266" i="335"/>
  <c r="H387" i="335"/>
  <c r="D579" i="335"/>
  <c r="E354" i="335"/>
  <c r="B32" i="335"/>
  <c r="B294" i="335"/>
  <c r="I230" i="335"/>
  <c r="F980" i="335"/>
  <c r="E1005" i="335"/>
  <c r="E870" i="335"/>
  <c r="E1118" i="335"/>
  <c r="D1231" i="335"/>
  <c r="B625" i="335"/>
  <c r="C870" i="335"/>
  <c r="B835" i="335"/>
  <c r="I264" i="335"/>
  <c r="D410" i="335"/>
  <c r="E79" i="335"/>
  <c r="I851" i="335"/>
  <c r="G250" i="335"/>
  <c r="G287" i="335"/>
  <c r="C346" i="335"/>
  <c r="I353" i="335"/>
  <c r="D222" i="335"/>
  <c r="E497" i="335"/>
  <c r="J932" i="335"/>
  <c r="G1109" i="335"/>
  <c r="C290" i="335"/>
  <c r="G568" i="335"/>
  <c r="J1257" i="335"/>
  <c r="B441" i="335"/>
  <c r="C1022" i="335"/>
  <c r="J452" i="335"/>
  <c r="J422" i="335"/>
  <c r="G1208" i="335"/>
  <c r="J814" i="335"/>
  <c r="I1150" i="335"/>
  <c r="H562" i="335"/>
  <c r="G1270" i="335"/>
  <c r="J1210" i="335"/>
  <c r="I1181" i="335"/>
  <c r="D892" i="335"/>
  <c r="E586" i="335"/>
  <c r="C1277" i="335"/>
  <c r="B513" i="335"/>
  <c r="H32" i="335"/>
  <c r="F806" i="335"/>
  <c r="I42" i="335"/>
  <c r="B510" i="335"/>
  <c r="H564" i="335"/>
  <c r="B720" i="335"/>
  <c r="F21" i="335"/>
  <c r="F576" i="335"/>
  <c r="E715" i="335"/>
  <c r="J926" i="335"/>
  <c r="B366" i="335"/>
  <c r="F144" i="335"/>
  <c r="D714" i="335"/>
  <c r="H690" i="335"/>
  <c r="G431" i="335"/>
  <c r="G731" i="335"/>
  <c r="F934" i="335"/>
  <c r="J584" i="335"/>
  <c r="H110" i="335"/>
  <c r="G103" i="335"/>
  <c r="J317" i="335"/>
  <c r="F156" i="335"/>
  <c r="H885" i="335"/>
  <c r="H50" i="335"/>
  <c r="I396" i="335"/>
  <c r="F181" i="335"/>
  <c r="B276" i="335"/>
  <c r="D421" i="335"/>
  <c r="C1205" i="335"/>
  <c r="D103" i="335"/>
  <c r="H875" i="335"/>
  <c r="G1105" i="335"/>
  <c r="D481" i="335"/>
  <c r="H1112" i="335"/>
  <c r="H960" i="335"/>
  <c r="I438" i="335"/>
  <c r="H1186" i="335"/>
  <c r="D538" i="335"/>
  <c r="G649" i="335"/>
  <c r="F809" i="335"/>
  <c r="I510" i="335"/>
  <c r="C127" i="335"/>
  <c r="D135" i="335"/>
  <c r="E1034" i="335"/>
  <c r="D312" i="335"/>
  <c r="I1081" i="335"/>
  <c r="B593" i="335"/>
  <c r="C728" i="335"/>
  <c r="J45" i="335"/>
  <c r="J108" i="335"/>
  <c r="E752" i="335"/>
  <c r="B425" i="335"/>
  <c r="H1086" i="335"/>
  <c r="D941" i="335"/>
  <c r="J740" i="335"/>
  <c r="G96" i="335"/>
  <c r="E973" i="335"/>
  <c r="D1302" i="335"/>
  <c r="H435" i="335"/>
  <c r="E473" i="335"/>
  <c r="H658" i="335"/>
  <c r="H711" i="335"/>
  <c r="F810" i="335"/>
  <c r="G305" i="335"/>
  <c r="F1028" i="335"/>
  <c r="H493" i="335"/>
  <c r="G119" i="335"/>
  <c r="G578" i="335"/>
  <c r="G573" i="335"/>
  <c r="H1057" i="335"/>
  <c r="H830" i="335"/>
  <c r="H520" i="335"/>
  <c r="B1062" i="335"/>
  <c r="I9" i="335"/>
  <c r="H23" i="335"/>
  <c r="C660" i="335"/>
  <c r="B967" i="335"/>
  <c r="E35" i="335"/>
  <c r="G1233" i="335"/>
  <c r="J571" i="335"/>
  <c r="G112" i="335"/>
  <c r="H341" i="335"/>
  <c r="J332" i="335"/>
  <c r="B482" i="335"/>
  <c r="D128" i="335"/>
  <c r="E148" i="335"/>
  <c r="B897" i="335"/>
  <c r="C1078" i="335"/>
  <c r="H364" i="335"/>
  <c r="F176" i="335"/>
  <c r="H478" i="335"/>
  <c r="I163" i="335"/>
  <c r="D601" i="335"/>
  <c r="F225" i="335"/>
  <c r="C866" i="335"/>
  <c r="E760" i="335"/>
  <c r="E151" i="335"/>
  <c r="J625" i="335"/>
  <c r="F637" i="335"/>
  <c r="J437" i="335"/>
  <c r="E560" i="335"/>
  <c r="I333" i="335"/>
  <c r="E1059" i="335"/>
  <c r="G476" i="335"/>
  <c r="B760" i="335"/>
  <c r="E530" i="335"/>
  <c r="E158" i="335"/>
  <c r="I343" i="335"/>
  <c r="B951" i="335"/>
  <c r="C888" i="335"/>
  <c r="G584" i="335"/>
  <c r="C462" i="335"/>
  <c r="H781" i="335"/>
  <c r="F523" i="335"/>
  <c r="H94" i="335"/>
  <c r="G1293" i="335"/>
  <c r="C105" i="335"/>
  <c r="J142" i="335"/>
  <c r="I90" i="335"/>
  <c r="F568" i="335"/>
  <c r="G283" i="335"/>
  <c r="J421" i="335"/>
  <c r="J1137" i="335"/>
  <c r="E320" i="335"/>
  <c r="D38" i="335"/>
  <c r="F556" i="335"/>
  <c r="D450" i="335"/>
  <c r="I1149" i="335"/>
  <c r="I564" i="335"/>
  <c r="H55" i="335"/>
  <c r="G2" i="335"/>
  <c r="E928" i="335"/>
  <c r="C354" i="335"/>
  <c r="D49" i="335"/>
  <c r="E361" i="335"/>
  <c r="H572" i="335"/>
  <c r="C1029" i="335"/>
  <c r="H343" i="335"/>
  <c r="E472" i="335"/>
  <c r="C830" i="335"/>
  <c r="E1121" i="335"/>
  <c r="C736" i="335"/>
  <c r="E1262" i="335"/>
  <c r="I152" i="335"/>
  <c r="C931" i="335"/>
  <c r="H1059" i="335"/>
  <c r="I650" i="335"/>
  <c r="I861" i="335"/>
  <c r="F575" i="335"/>
  <c r="E451" i="335"/>
  <c r="E80" i="335"/>
  <c r="E41" i="335"/>
  <c r="D1215" i="335"/>
  <c r="J115" i="335"/>
  <c r="E1216" i="335"/>
  <c r="D513" i="335"/>
  <c r="F299" i="335"/>
  <c r="J909" i="335"/>
  <c r="C729" i="335"/>
  <c r="I1158" i="335"/>
  <c r="I429" i="335"/>
  <c r="I782" i="335"/>
  <c r="J432" i="335"/>
  <c r="F113" i="335"/>
  <c r="D235" i="335"/>
  <c r="I1022" i="335"/>
  <c r="F1204" i="335"/>
  <c r="D1192" i="335"/>
  <c r="D584" i="335"/>
  <c r="I988" i="335"/>
  <c r="D506" i="335"/>
  <c r="C567" i="335"/>
  <c r="H787" i="335"/>
  <c r="J992" i="335"/>
  <c r="E490" i="335"/>
  <c r="F432" i="335"/>
  <c r="G366" i="335"/>
  <c r="C578" i="335"/>
  <c r="C95" i="335"/>
  <c r="C12" i="335"/>
  <c r="F886" i="335"/>
  <c r="G148" i="335"/>
  <c r="B1108" i="335"/>
  <c r="F517" i="335"/>
  <c r="D1108" i="335"/>
  <c r="J1096" i="335"/>
  <c r="G577" i="335"/>
  <c r="H314" i="335"/>
  <c r="E732" i="335"/>
  <c r="F303" i="335"/>
  <c r="H1016" i="335"/>
  <c r="J94" i="335"/>
  <c r="F98" i="335"/>
  <c r="G951" i="335"/>
  <c r="E1103" i="335"/>
  <c r="I493" i="335"/>
  <c r="I523" i="335"/>
  <c r="F539" i="335"/>
  <c r="B322" i="335"/>
  <c r="B433" i="335"/>
  <c r="C42" i="335"/>
  <c r="E299" i="335"/>
  <c r="B100" i="335"/>
  <c r="J262" i="335"/>
  <c r="J1142" i="335"/>
  <c r="I911" i="335"/>
  <c r="C629" i="335"/>
  <c r="G267" i="335"/>
  <c r="F353" i="335"/>
  <c r="B948" i="335"/>
  <c r="F1222" i="335"/>
  <c r="H1283" i="335"/>
  <c r="I111" i="335"/>
  <c r="G1231" i="335"/>
  <c r="B1249" i="335"/>
  <c r="B186" i="335"/>
  <c r="B462" i="335"/>
  <c r="I835" i="335"/>
  <c r="D626" i="335"/>
  <c r="E453" i="335"/>
  <c r="E605" i="335"/>
  <c r="H1268" i="335"/>
  <c r="C1036" i="335"/>
  <c r="E659" i="335"/>
  <c r="J760" i="335"/>
  <c r="H1113" i="335"/>
  <c r="C55" i="335"/>
  <c r="G502" i="335"/>
  <c r="E876" i="335"/>
  <c r="D545" i="335"/>
  <c r="B641" i="335"/>
  <c r="B727" i="335"/>
  <c r="C418" i="335"/>
  <c r="F1056" i="335"/>
  <c r="G298" i="335"/>
  <c r="D844" i="335"/>
  <c r="J290" i="335"/>
  <c r="B475" i="335"/>
  <c r="D717" i="335"/>
  <c r="B206" i="335"/>
  <c r="C581" i="335"/>
  <c r="H1104" i="335"/>
  <c r="D1042" i="335"/>
  <c r="F614" i="335"/>
  <c r="E1065" i="335"/>
  <c r="D1100" i="335"/>
  <c r="J569" i="335"/>
  <c r="J1228" i="335"/>
  <c r="J62" i="335"/>
  <c r="H205" i="335"/>
  <c r="B451" i="335"/>
  <c r="F1010" i="335"/>
  <c r="I342" i="335"/>
  <c r="G63" i="335"/>
  <c r="I469" i="335"/>
  <c r="H327" i="335"/>
  <c r="B346" i="335"/>
  <c r="G33" i="335"/>
  <c r="H27" i="335"/>
  <c r="J684" i="335"/>
  <c r="J1247" i="335"/>
  <c r="F571" i="335"/>
  <c r="J53" i="335"/>
  <c r="J526" i="335"/>
  <c r="C694" i="335"/>
  <c r="E7" i="335"/>
  <c r="D966" i="335"/>
  <c r="J284" i="335"/>
  <c r="F1216" i="335"/>
  <c r="H304" i="335"/>
  <c r="B93" i="335"/>
  <c r="J1194" i="335"/>
  <c r="C10" i="335"/>
  <c r="G402" i="335"/>
  <c r="F1187" i="335"/>
  <c r="I370" i="335"/>
  <c r="H117" i="335"/>
  <c r="B1235" i="335"/>
  <c r="H644" i="335"/>
  <c r="S14" i="301"/>
  <c r="G523" i="335"/>
  <c r="C1237" i="335"/>
  <c r="B111" i="335"/>
  <c r="I1297" i="335"/>
  <c r="F762" i="335"/>
  <c r="E1177" i="335"/>
  <c r="J370" i="335"/>
  <c r="E767" i="335"/>
  <c r="C388" i="335"/>
  <c r="J440" i="335"/>
  <c r="I661" i="335"/>
  <c r="G56" i="335"/>
  <c r="H856" i="335"/>
  <c r="C1041" i="335"/>
  <c r="E806" i="335"/>
  <c r="E366" i="335"/>
  <c r="J143" i="335"/>
  <c r="F1185" i="335"/>
  <c r="I215" i="335"/>
  <c r="G335" i="335"/>
  <c r="I722" i="335"/>
  <c r="D1063" i="335"/>
  <c r="F158" i="335"/>
  <c r="H1279" i="335"/>
  <c r="G395" i="335"/>
  <c r="G865" i="335"/>
  <c r="B217" i="335"/>
  <c r="D658" i="335"/>
  <c r="H346" i="335"/>
  <c r="H249" i="335"/>
  <c r="E134" i="335"/>
  <c r="D1026" i="335"/>
  <c r="F1182" i="335"/>
  <c r="G203" i="335"/>
  <c r="J967" i="335"/>
  <c r="D67" i="335"/>
  <c r="H531" i="335"/>
  <c r="I733" i="335"/>
  <c r="G274" i="335"/>
  <c r="I836" i="335"/>
  <c r="J800" i="335"/>
  <c r="B1252" i="335"/>
  <c r="I347" i="335"/>
  <c r="D1054" i="335"/>
  <c r="E124" i="335"/>
  <c r="C552" i="335"/>
  <c r="G460" i="335"/>
  <c r="E87" i="335"/>
  <c r="C396" i="335"/>
  <c r="B876" i="335"/>
  <c r="E571" i="335"/>
  <c r="C630" i="335"/>
  <c r="D326" i="335"/>
  <c r="H1003" i="335"/>
  <c r="F1121" i="335"/>
  <c r="J116" i="335"/>
  <c r="C445" i="335"/>
  <c r="E436" i="335"/>
  <c r="H20" i="335"/>
  <c r="G1004" i="335"/>
  <c r="E237" i="335"/>
  <c r="I588" i="335"/>
  <c r="D363" i="335"/>
  <c r="G838" i="335"/>
  <c r="B613" i="335"/>
  <c r="E1076" i="335"/>
  <c r="G195" i="335"/>
  <c r="J66" i="335"/>
  <c r="B750" i="335"/>
  <c r="B1073" i="335"/>
  <c r="G899" i="335"/>
  <c r="B711" i="335"/>
  <c r="G188" i="335"/>
  <c r="B630" i="335"/>
  <c r="J1171" i="335"/>
  <c r="G861" i="335"/>
  <c r="G473" i="335"/>
  <c r="G1138" i="335"/>
  <c r="C467" i="335"/>
  <c r="D737" i="335"/>
  <c r="H334" i="335"/>
  <c r="H972" i="335"/>
  <c r="D313" i="335"/>
  <c r="J72" i="335"/>
  <c r="F129" i="335"/>
  <c r="F486" i="335"/>
  <c r="F165" i="335"/>
  <c r="E1284" i="335"/>
  <c r="J890" i="335"/>
  <c r="B650" i="335"/>
  <c r="I1272" i="335"/>
  <c r="C240" i="335"/>
  <c r="G1121" i="335"/>
  <c r="C466" i="335"/>
  <c r="E1147" i="335"/>
  <c r="C389" i="335"/>
  <c r="H694" i="335"/>
  <c r="B818" i="335"/>
  <c r="F890" i="335"/>
  <c r="D202" i="335"/>
  <c r="F1156" i="335"/>
  <c r="G1034" i="335"/>
  <c r="D1201" i="335"/>
  <c r="H422" i="335"/>
  <c r="B469" i="335"/>
  <c r="F198" i="335"/>
  <c r="D973" i="335"/>
  <c r="C1224" i="335"/>
  <c r="H542" i="335"/>
  <c r="C690" i="335"/>
  <c r="F1159" i="335"/>
  <c r="B868" i="335"/>
  <c r="J543" i="335"/>
  <c r="J548" i="335"/>
  <c r="I300" i="335"/>
  <c r="G217" i="335"/>
  <c r="C403" i="335"/>
  <c r="B1179" i="335"/>
  <c r="C376" i="335"/>
  <c r="J1274" i="335"/>
  <c r="B233" i="335"/>
  <c r="E225" i="335"/>
  <c r="I192" i="335"/>
  <c r="C825" i="335"/>
  <c r="F788" i="335"/>
  <c r="J722" i="335"/>
  <c r="H1202" i="335"/>
  <c r="B1000" i="335"/>
  <c r="E1181" i="335"/>
  <c r="I436" i="335"/>
  <c r="H259" i="335"/>
  <c r="H666" i="335"/>
  <c r="C628" i="335"/>
  <c r="H988" i="335"/>
  <c r="D1078" i="335"/>
  <c r="E663" i="335"/>
  <c r="C1090" i="335"/>
  <c r="H1256" i="335"/>
  <c r="J741" i="335"/>
  <c r="G85" i="335"/>
  <c r="F833" i="335"/>
  <c r="I846" i="335"/>
  <c r="B681" i="335"/>
  <c r="G829" i="335"/>
  <c r="J739" i="335"/>
  <c r="F743" i="335"/>
  <c r="D257" i="335"/>
  <c r="B952" i="335"/>
  <c r="C1166" i="335"/>
  <c r="J995" i="335"/>
  <c r="C43" i="335"/>
  <c r="C473" i="335"/>
  <c r="J345" i="335"/>
  <c r="J795" i="335"/>
  <c r="I516" i="335"/>
  <c r="E561" i="335"/>
  <c r="F1071" i="335"/>
  <c r="G841" i="335"/>
  <c r="H293" i="335"/>
  <c r="D667" i="335"/>
  <c r="E598" i="335"/>
  <c r="H662" i="335"/>
  <c r="F1147" i="335"/>
  <c r="D149" i="335"/>
  <c r="D424" i="335"/>
  <c r="I965" i="335"/>
  <c r="J1281" i="335"/>
  <c r="E940" i="335"/>
  <c r="B792" i="335"/>
  <c r="B777" i="335"/>
  <c r="H369" i="335"/>
  <c r="G1045" i="335"/>
  <c r="E104" i="335"/>
  <c r="B713" i="335"/>
  <c r="J399" i="335"/>
  <c r="E650" i="335"/>
  <c r="I698" i="335"/>
  <c r="G546" i="335"/>
  <c r="B159" i="335"/>
  <c r="H702" i="335"/>
  <c r="B594" i="335"/>
  <c r="G64" i="335"/>
  <c r="C1270" i="335"/>
  <c r="E1067" i="335"/>
  <c r="J573" i="335"/>
  <c r="J246" i="335"/>
  <c r="E336" i="335"/>
  <c r="F18" i="335"/>
  <c r="J1250" i="335"/>
  <c r="F357" i="335"/>
  <c r="I854" i="335"/>
  <c r="C325" i="335"/>
  <c r="I246" i="335"/>
  <c r="D671" i="335"/>
  <c r="D1036" i="335"/>
  <c r="I1091" i="335"/>
  <c r="H481" i="335"/>
  <c r="I1235" i="335"/>
  <c r="G729" i="335"/>
  <c r="I467" i="335"/>
  <c r="H864" i="335"/>
  <c r="J63" i="335"/>
  <c r="H1266" i="335"/>
  <c r="H504" i="335"/>
  <c r="B780" i="335"/>
  <c r="C1064" i="335"/>
  <c r="J69" i="335"/>
  <c r="I897" i="335"/>
  <c r="I22" i="335"/>
  <c r="B254" i="335"/>
  <c r="J477" i="335"/>
  <c r="H551" i="335"/>
  <c r="F825" i="335"/>
  <c r="G725" i="335"/>
  <c r="S18" i="301"/>
  <c r="I190" i="335"/>
  <c r="D311" i="335"/>
  <c r="J207" i="335"/>
  <c r="B1265" i="335"/>
  <c r="H1021" i="335"/>
  <c r="J1253" i="335"/>
  <c r="E524" i="335"/>
  <c r="D993" i="335"/>
  <c r="G866" i="335"/>
  <c r="E474" i="335"/>
  <c r="B758" i="335"/>
  <c r="E794" i="335"/>
  <c r="E793" i="335"/>
  <c r="F911" i="335"/>
  <c r="G1169" i="335"/>
  <c r="C1201" i="335"/>
  <c r="B742" i="335"/>
  <c r="G304" i="335"/>
  <c r="G190" i="335"/>
  <c r="E1257" i="335"/>
  <c r="B13" i="335"/>
  <c r="E1164" i="335"/>
  <c r="B1105" i="335"/>
  <c r="D813" i="335"/>
  <c r="B1248" i="335"/>
  <c r="J969" i="335"/>
  <c r="F58" i="335"/>
  <c r="I1189" i="335"/>
  <c r="G634" i="335"/>
  <c r="B310" i="335"/>
  <c r="J801" i="335"/>
  <c r="J521" i="335"/>
  <c r="J1156" i="335"/>
  <c r="C76" i="335"/>
  <c r="B31" i="335"/>
  <c r="B52" i="335"/>
  <c r="E216" i="335"/>
  <c r="C1110" i="335"/>
  <c r="G801" i="335"/>
  <c r="E479" i="335"/>
  <c r="G1090" i="335"/>
  <c r="F933" i="335"/>
  <c r="B859" i="335"/>
  <c r="I25" i="335"/>
  <c r="I624" i="335"/>
  <c r="C24" i="335"/>
  <c r="E645" i="335"/>
  <c r="F1212" i="335"/>
  <c r="F885" i="335"/>
  <c r="H900" i="335"/>
  <c r="I612" i="335"/>
  <c r="J1135" i="335"/>
  <c r="I505" i="335"/>
  <c r="U15" i="301"/>
  <c r="D2" i="335"/>
  <c r="J321" i="335"/>
  <c r="B968" i="335"/>
  <c r="J1196" i="335"/>
  <c r="H46" i="335"/>
  <c r="E898" i="335"/>
  <c r="F479" i="335"/>
  <c r="I28" i="335"/>
  <c r="F577" i="335"/>
  <c r="G45" i="335"/>
  <c r="J1175" i="335"/>
  <c r="F243" i="335"/>
  <c r="D375" i="335"/>
  <c r="H193" i="335"/>
  <c r="D1106" i="335"/>
  <c r="J1276" i="335"/>
  <c r="C652" i="335"/>
  <c r="B1261" i="335"/>
  <c r="B981" i="335"/>
  <c r="D835" i="335"/>
  <c r="E1210" i="335"/>
  <c r="G233" i="335"/>
  <c r="B1082" i="335"/>
  <c r="F961" i="335"/>
  <c r="I426" i="335"/>
  <c r="E1102" i="335"/>
  <c r="R13" i="301"/>
  <c r="C382" i="335"/>
  <c r="E184" i="335"/>
  <c r="E545" i="335"/>
  <c r="E130" i="335"/>
  <c r="C911" i="335"/>
  <c r="I55" i="335"/>
  <c r="J363" i="335"/>
  <c r="C297" i="335"/>
  <c r="E132" i="335"/>
  <c r="G771" i="335"/>
  <c r="E234" i="335"/>
  <c r="F467" i="335"/>
  <c r="D1147" i="335"/>
  <c r="H673" i="335"/>
  <c r="B1034" i="335"/>
  <c r="C495" i="335"/>
  <c r="H412" i="335"/>
  <c r="I1274" i="335"/>
  <c r="D93" i="335"/>
  <c r="E746" i="335"/>
  <c r="C948" i="335"/>
  <c r="E698" i="335"/>
  <c r="E77" i="335"/>
  <c r="F267" i="335"/>
  <c r="C331" i="335"/>
  <c r="C835" i="335"/>
  <c r="D388" i="335"/>
  <c r="D1003" i="335"/>
  <c r="G136" i="335"/>
  <c r="C881" i="335"/>
  <c r="D520" i="335"/>
  <c r="I948" i="335"/>
  <c r="C995" i="335"/>
  <c r="D183" i="335"/>
  <c r="C1220" i="335"/>
  <c r="J1263" i="335"/>
  <c r="J989" i="335"/>
  <c r="G313" i="335"/>
  <c r="E1158" i="335"/>
  <c r="B552" i="335"/>
  <c r="J884" i="335"/>
  <c r="F258" i="335"/>
  <c r="C80" i="335"/>
  <c r="E183" i="335"/>
  <c r="B42" i="335"/>
  <c r="J1102" i="335"/>
  <c r="J671" i="335"/>
  <c r="G1179" i="335"/>
  <c r="J269" i="335"/>
  <c r="C1021" i="335"/>
  <c r="I415" i="335"/>
  <c r="D633" i="335"/>
  <c r="H14" i="335"/>
  <c r="G1192" i="335"/>
  <c r="E417" i="335"/>
  <c r="D96" i="335"/>
  <c r="J308" i="335"/>
  <c r="D115" i="335"/>
  <c r="J699" i="335"/>
  <c r="F876" i="335"/>
  <c r="E1088" i="335"/>
  <c r="B209" i="335"/>
  <c r="H536" i="335"/>
  <c r="G1168" i="335"/>
  <c r="G246" i="335"/>
  <c r="E792" i="335"/>
  <c r="F399" i="335"/>
  <c r="C972" i="335"/>
  <c r="B793" i="335"/>
  <c r="I183" i="335"/>
  <c r="J1188" i="335"/>
  <c r="D378" i="335"/>
  <c r="F1134" i="335"/>
  <c r="G917" i="335"/>
  <c r="G156" i="335"/>
  <c r="J606" i="335"/>
  <c r="C98" i="335"/>
  <c r="E51" i="335"/>
  <c r="J114" i="335"/>
  <c r="E190" i="335"/>
  <c r="D519" i="335"/>
  <c r="G1251" i="335"/>
  <c r="D242" i="335"/>
  <c r="H310" i="335"/>
  <c r="B1212" i="335"/>
  <c r="H395" i="335"/>
  <c r="H576" i="335"/>
  <c r="D843" i="335"/>
  <c r="D582" i="335"/>
  <c r="E579" i="335"/>
  <c r="I1111" i="335"/>
  <c r="I537" i="335"/>
  <c r="F1030" i="335"/>
  <c r="E551" i="335"/>
  <c r="J260" i="335"/>
  <c r="C1181" i="335"/>
  <c r="I1275" i="335"/>
  <c r="F994" i="335"/>
  <c r="F791" i="335"/>
  <c r="H1089" i="335"/>
  <c r="B1236" i="335"/>
  <c r="H424" i="335"/>
  <c r="I717" i="335"/>
  <c r="B696" i="335"/>
  <c r="E1129" i="335"/>
  <c r="B400" i="335"/>
  <c r="E819" i="335"/>
  <c r="H725" i="335"/>
  <c r="C480" i="335"/>
  <c r="H1005" i="335"/>
  <c r="G151" i="335"/>
  <c r="J729" i="335"/>
  <c r="B707" i="335"/>
  <c r="I303" i="335"/>
  <c r="E1136" i="335"/>
  <c r="J238" i="335"/>
  <c r="F318" i="335"/>
  <c r="D136" i="335"/>
  <c r="B289" i="335"/>
  <c r="D672" i="335"/>
  <c r="J966" i="335"/>
  <c r="H793" i="335"/>
  <c r="G825" i="335"/>
  <c r="J601" i="335"/>
  <c r="D619" i="335"/>
  <c r="B312" i="335"/>
  <c r="I1264" i="335"/>
  <c r="H1282" i="335"/>
  <c r="E1154" i="335"/>
  <c r="F185" i="335"/>
  <c r="I239" i="335"/>
  <c r="F686" i="335"/>
  <c r="F428" i="335"/>
  <c r="E1283" i="335"/>
  <c r="G1271" i="335"/>
  <c r="B1015" i="335"/>
  <c r="B1215" i="335"/>
  <c r="C620" i="335"/>
  <c r="I686" i="335"/>
  <c r="D571" i="335"/>
  <c r="D1278" i="335"/>
  <c r="D512" i="335"/>
  <c r="G635" i="335"/>
  <c r="C436" i="335"/>
  <c r="E564" i="335"/>
  <c r="H113" i="335"/>
  <c r="W17" i="301"/>
  <c r="G1303" i="335"/>
  <c r="G1022" i="335"/>
  <c r="B979" i="335"/>
  <c r="I725" i="335"/>
  <c r="I238" i="335"/>
  <c r="F976" i="335"/>
  <c r="C1007" i="335"/>
  <c r="C14" i="335"/>
  <c r="J819" i="335"/>
  <c r="E1035" i="335"/>
  <c r="D1158" i="335"/>
  <c r="E683" i="335"/>
  <c r="C1016" i="335"/>
  <c r="J1013" i="335"/>
  <c r="B44" i="335"/>
  <c r="B1247" i="335"/>
  <c r="J159" i="335"/>
  <c r="D146" i="335"/>
  <c r="J964" i="335"/>
  <c r="J204" i="335"/>
  <c r="H775" i="335"/>
  <c r="F445" i="335"/>
  <c r="F336" i="335"/>
  <c r="I1193" i="335"/>
  <c r="I151" i="335"/>
  <c r="C674" i="335"/>
  <c r="I602" i="335"/>
  <c r="G424" i="335"/>
  <c r="J140" i="335"/>
  <c r="D1200" i="335"/>
  <c r="E73" i="335"/>
  <c r="G1030" i="335"/>
  <c r="E192" i="335"/>
  <c r="B349" i="335"/>
  <c r="E1206" i="335"/>
  <c r="J266" i="335"/>
  <c r="J460" i="335"/>
  <c r="F234" i="335"/>
  <c r="C906" i="335"/>
  <c r="I589" i="335"/>
  <c r="E1247" i="335"/>
  <c r="F889" i="335"/>
  <c r="J1211" i="335"/>
  <c r="I1177" i="335"/>
  <c r="J1130" i="335"/>
  <c r="B536" i="335"/>
  <c r="I850" i="335"/>
  <c r="J698" i="335"/>
  <c r="H631" i="335"/>
  <c r="B1155" i="335"/>
  <c r="H929" i="335"/>
  <c r="D1180" i="335"/>
  <c r="J946" i="335"/>
  <c r="B877" i="335"/>
  <c r="I1151" i="335"/>
  <c r="J1068" i="335"/>
  <c r="I739" i="335"/>
  <c r="G375" i="335"/>
  <c r="H682" i="335"/>
  <c r="E426" i="335"/>
  <c r="G91" i="335"/>
  <c r="H944" i="335"/>
  <c r="B605" i="335"/>
  <c r="H715" i="335"/>
  <c r="I536" i="335"/>
  <c r="H1136" i="335"/>
  <c r="I533" i="335"/>
  <c r="H1027" i="335"/>
  <c r="F1114" i="335"/>
  <c r="J758" i="335"/>
  <c r="I1217" i="335"/>
  <c r="E318" i="335"/>
  <c r="J742" i="335"/>
  <c r="D451" i="335"/>
  <c r="J670" i="335"/>
  <c r="D342" i="335"/>
  <c r="G131" i="335"/>
  <c r="F835" i="335"/>
  <c r="J1001" i="335"/>
  <c r="B49" i="335"/>
  <c r="F205" i="335"/>
  <c r="D1060" i="335"/>
  <c r="H767" i="335"/>
  <c r="G948" i="335"/>
  <c r="D1097" i="335"/>
  <c r="H264" i="335"/>
  <c r="H1039" i="335"/>
  <c r="D462" i="335"/>
  <c r="C1162" i="335"/>
  <c r="D1130" i="335"/>
  <c r="D24" i="335"/>
  <c r="H1250" i="335"/>
  <c r="F599" i="335"/>
  <c r="H226" i="335"/>
  <c r="D216" i="335"/>
  <c r="F398" i="335"/>
  <c r="C1267" i="335"/>
  <c r="I726" i="335"/>
  <c r="D34" i="335"/>
  <c r="D379" i="335"/>
  <c r="H235" i="335"/>
  <c r="C691" i="335"/>
  <c r="H978" i="335"/>
  <c r="I711" i="335"/>
  <c r="G920" i="335"/>
  <c r="B601" i="335"/>
  <c r="E960" i="335"/>
  <c r="D249" i="335"/>
  <c r="C404" i="335"/>
  <c r="J706" i="335"/>
  <c r="V12" i="301"/>
  <c r="I1174" i="335"/>
  <c r="D137" i="335"/>
  <c r="D169" i="335"/>
  <c r="E271" i="335"/>
  <c r="H884" i="335"/>
  <c r="H1206" i="335"/>
  <c r="G1085" i="335"/>
  <c r="J471" i="335"/>
  <c r="I1222" i="335"/>
  <c r="C106" i="335"/>
  <c r="H1098" i="335"/>
  <c r="G1127" i="335"/>
  <c r="I727" i="335"/>
  <c r="J1131" i="335"/>
  <c r="E1199" i="335"/>
  <c r="E796" i="335"/>
  <c r="I1002" i="335"/>
  <c r="E955" i="335"/>
  <c r="C1238" i="335"/>
  <c r="J824" i="335"/>
  <c r="C802" i="335"/>
  <c r="D194" i="335"/>
  <c r="J960" i="335"/>
  <c r="D435" i="335"/>
  <c r="G793" i="335"/>
  <c r="H597" i="335"/>
  <c r="D366" i="335"/>
  <c r="J484" i="335"/>
  <c r="C320" i="335"/>
  <c r="C293" i="335"/>
  <c r="B1076" i="335"/>
  <c r="G1119" i="335"/>
  <c r="F951" i="335"/>
  <c r="J1187" i="335"/>
  <c r="F922" i="335"/>
  <c r="B1211" i="335"/>
  <c r="H57" i="335"/>
  <c r="G644" i="335"/>
  <c r="C368" i="335"/>
  <c r="C434" i="335"/>
  <c r="H939" i="335"/>
  <c r="F955" i="335"/>
  <c r="E1233" i="335"/>
  <c r="D322" i="335"/>
  <c r="B447" i="335"/>
  <c r="C200" i="335"/>
  <c r="C280" i="335"/>
  <c r="B753" i="335"/>
  <c r="H260" i="335"/>
  <c r="I285" i="335"/>
  <c r="F883" i="335"/>
  <c r="I500" i="335"/>
  <c r="B735" i="335"/>
  <c r="F642" i="335"/>
  <c r="I158" i="335"/>
  <c r="B1232" i="335"/>
  <c r="J306" i="335"/>
  <c r="H411" i="335"/>
  <c r="G1237" i="335"/>
  <c r="D30" i="335"/>
  <c r="D774" i="335"/>
  <c r="H452" i="335"/>
  <c r="I1141" i="335"/>
  <c r="B269" i="335"/>
  <c r="C96" i="335"/>
  <c r="I1104" i="335"/>
  <c r="J608" i="335"/>
  <c r="F740" i="335"/>
  <c r="I351" i="335"/>
  <c r="E1075" i="335"/>
  <c r="D111" i="335"/>
  <c r="E223" i="335"/>
  <c r="E476" i="335"/>
  <c r="G677" i="335"/>
  <c r="D541" i="335"/>
  <c r="C235" i="335"/>
  <c r="C963" i="335"/>
  <c r="D1002" i="335"/>
  <c r="B243" i="335"/>
  <c r="E661" i="335"/>
  <c r="E406" i="335"/>
  <c r="E22" i="335"/>
  <c r="F1119" i="335"/>
  <c r="D525" i="335"/>
  <c r="F1211" i="335"/>
  <c r="G409" i="335"/>
  <c r="B528" i="335"/>
  <c r="H21" i="335"/>
  <c r="C770" i="335"/>
  <c r="E726" i="335"/>
  <c r="G788" i="335"/>
  <c r="F1259" i="335"/>
  <c r="I1007" i="335"/>
  <c r="D699" i="335"/>
  <c r="E122" i="335"/>
  <c r="B881" i="335"/>
  <c r="C780" i="335"/>
  <c r="J403" i="335"/>
  <c r="H1263" i="335"/>
  <c r="B858" i="335"/>
  <c r="J1289" i="335"/>
  <c r="F987" i="335"/>
  <c r="B768" i="335"/>
  <c r="D273" i="335"/>
  <c r="J707" i="335"/>
  <c r="H785" i="335"/>
  <c r="G223" i="335"/>
  <c r="E74" i="335"/>
  <c r="G284" i="335"/>
  <c r="B1178" i="335"/>
  <c r="I660" i="335"/>
  <c r="I1299" i="335"/>
  <c r="F1257" i="335"/>
  <c r="F148" i="335"/>
  <c r="I841" i="335"/>
  <c r="E296" i="335"/>
  <c r="B252" i="335"/>
  <c r="H1257" i="335"/>
  <c r="D895" i="335"/>
  <c r="H997" i="335"/>
  <c r="B931" i="335"/>
  <c r="J1148" i="335"/>
  <c r="B64" i="335"/>
  <c r="J877" i="335"/>
  <c r="C1245" i="335"/>
  <c r="F1124" i="335"/>
  <c r="D848" i="335"/>
  <c r="W18" i="301"/>
  <c r="J447" i="335"/>
  <c r="J75" i="335"/>
  <c r="B1174" i="335"/>
  <c r="J813" i="335"/>
  <c r="H628" i="335"/>
  <c r="J359" i="335"/>
  <c r="G715" i="335"/>
  <c r="E154" i="335"/>
  <c r="D418" i="335"/>
  <c r="H544" i="335"/>
  <c r="I102" i="335"/>
  <c r="G1239" i="335"/>
  <c r="H379" i="335"/>
  <c r="I1255" i="335"/>
  <c r="J483" i="335"/>
  <c r="E175" i="335"/>
  <c r="F656" i="335"/>
  <c r="J342" i="335"/>
  <c r="D132" i="335"/>
  <c r="C284" i="335"/>
  <c r="B611" i="335"/>
  <c r="E638" i="335"/>
  <c r="B628" i="335"/>
  <c r="J908" i="335"/>
  <c r="J1028" i="335"/>
  <c r="G665" i="335"/>
  <c r="G1065" i="335"/>
  <c r="F1285" i="335"/>
  <c r="E306" i="335"/>
  <c r="B1173" i="335"/>
  <c r="F1060" i="335"/>
  <c r="H782" i="335"/>
  <c r="H392" i="335"/>
  <c r="D266" i="335"/>
  <c r="D926" i="335"/>
  <c r="G934" i="335"/>
  <c r="H1298" i="335"/>
  <c r="H285" i="335"/>
  <c r="B521" i="335"/>
  <c r="G225" i="335"/>
  <c r="D1136" i="335"/>
  <c r="D1025" i="335"/>
  <c r="D529" i="335"/>
  <c r="D969" i="335"/>
  <c r="F900" i="335"/>
  <c r="G853" i="335"/>
  <c r="H398" i="335"/>
  <c r="J156" i="335"/>
  <c r="J1242" i="335"/>
  <c r="B89" i="335"/>
  <c r="D279" i="335"/>
  <c r="B2" i="335"/>
  <c r="F14" i="335"/>
  <c r="G972" i="335"/>
  <c r="C1174" i="335"/>
  <c r="I644" i="335"/>
  <c r="G926" i="335"/>
  <c r="F963" i="335"/>
  <c r="D1217" i="335"/>
  <c r="C745" i="335"/>
  <c r="H258" i="335"/>
  <c r="B1072" i="335"/>
  <c r="F42" i="335"/>
  <c r="J999" i="335"/>
  <c r="D346" i="335"/>
  <c r="D656" i="335"/>
  <c r="E988" i="335"/>
  <c r="B203" i="335"/>
  <c r="D440" i="335"/>
  <c r="C316" i="335"/>
  <c r="F819" i="335"/>
  <c r="C503" i="335"/>
  <c r="I402" i="335"/>
  <c r="H1187" i="335"/>
  <c r="D368" i="335"/>
  <c r="J1241" i="335"/>
  <c r="E348" i="335"/>
  <c r="J780" i="335"/>
  <c r="J986" i="335"/>
  <c r="F747" i="335"/>
  <c r="G1153" i="335"/>
  <c r="J448" i="335"/>
  <c r="J675" i="335"/>
  <c r="H927" i="335"/>
  <c r="E1197" i="335"/>
  <c r="G254" i="335"/>
  <c r="H486" i="335"/>
  <c r="D822" i="335"/>
  <c r="C250" i="335"/>
  <c r="H530" i="335"/>
  <c r="D738" i="335"/>
  <c r="I1070" i="335"/>
  <c r="D228" i="335"/>
  <c r="D743" i="335"/>
  <c r="D1262" i="335"/>
  <c r="J759" i="335"/>
  <c r="J224" i="335"/>
  <c r="F690" i="335"/>
  <c r="G783" i="335"/>
  <c r="F159" i="335"/>
  <c r="I148" i="335"/>
  <c r="I59" i="335"/>
  <c r="H1182" i="335"/>
  <c r="I1134" i="335"/>
  <c r="F689" i="335"/>
  <c r="H1051" i="335"/>
  <c r="F376" i="335"/>
  <c r="B844" i="335"/>
  <c r="G423" i="335"/>
  <c r="H418" i="335"/>
  <c r="H261" i="335"/>
  <c r="F1048" i="335"/>
  <c r="E543" i="335"/>
  <c r="B435" i="335"/>
  <c r="C1271" i="335"/>
  <c r="I372" i="335"/>
  <c r="J112" i="335"/>
  <c r="B223" i="335"/>
  <c r="B1020" i="335"/>
  <c r="I260" i="335"/>
  <c r="I208" i="335"/>
  <c r="F755" i="335"/>
  <c r="H183" i="335"/>
  <c r="D570" i="335"/>
  <c r="C561" i="335"/>
  <c r="E902" i="335"/>
  <c r="H114" i="335"/>
  <c r="D1015" i="335"/>
  <c r="I566" i="335"/>
  <c r="I1293" i="335"/>
  <c r="J167" i="335"/>
  <c r="C1054" i="335"/>
  <c r="I576" i="335"/>
  <c r="B866" i="335"/>
  <c r="D447" i="335"/>
  <c r="F191" i="335"/>
  <c r="G439" i="335"/>
  <c r="J178" i="335"/>
  <c r="F821" i="335"/>
  <c r="H162" i="335"/>
  <c r="I1114" i="335"/>
  <c r="E331" i="335"/>
  <c r="B545" i="335"/>
  <c r="G374" i="335"/>
  <c r="D259" i="335"/>
  <c r="C192" i="335"/>
  <c r="F206" i="335"/>
  <c r="H783" i="335"/>
  <c r="H706" i="335"/>
  <c r="H45" i="335"/>
  <c r="I1252" i="335"/>
  <c r="E119" i="335"/>
  <c r="E758" i="335"/>
  <c r="I718" i="335"/>
  <c r="G1256" i="335"/>
  <c r="G604" i="335"/>
  <c r="J1245" i="335"/>
  <c r="E775" i="335"/>
  <c r="D514" i="335"/>
  <c r="E150" i="335"/>
  <c r="E422" i="335"/>
  <c r="C1008" i="335"/>
  <c r="E736" i="335"/>
  <c r="I1194" i="335"/>
  <c r="G1136" i="335"/>
  <c r="B448" i="335"/>
  <c r="E894" i="335"/>
  <c r="E1196" i="335"/>
  <c r="F1282" i="335"/>
  <c r="H101" i="335"/>
  <c r="G161" i="335"/>
  <c r="J251" i="335"/>
  <c r="B1040" i="335"/>
  <c r="C1071" i="335"/>
  <c r="B985" i="335"/>
  <c r="J623" i="335"/>
  <c r="I65" i="335"/>
  <c r="I1249" i="335"/>
  <c r="G602" i="335"/>
  <c r="G759" i="335"/>
  <c r="I653" i="335"/>
  <c r="F600" i="335"/>
  <c r="I784" i="335"/>
  <c r="H670" i="335"/>
  <c r="E373" i="335"/>
  <c r="H348" i="335"/>
  <c r="F910" i="335"/>
  <c r="H707" i="335"/>
  <c r="F1074" i="335"/>
  <c r="J658" i="335"/>
  <c r="C872" i="335"/>
  <c r="F988" i="335"/>
  <c r="B782" i="335"/>
  <c r="H1079" i="335"/>
  <c r="D900" i="335"/>
  <c r="H955" i="335"/>
  <c r="I314" i="335"/>
  <c r="C232" i="335"/>
  <c r="E619" i="335"/>
  <c r="H1007" i="335"/>
  <c r="U5" i="301"/>
  <c r="H443" i="335"/>
  <c r="H696" i="335"/>
  <c r="J835" i="335"/>
  <c r="B639" i="335"/>
  <c r="I75" i="335"/>
  <c r="E440" i="335"/>
  <c r="D97" i="335"/>
  <c r="H1299" i="335"/>
  <c r="F34" i="335"/>
  <c r="C1278" i="335"/>
  <c r="H828" i="335"/>
  <c r="H784" i="335"/>
  <c r="E284" i="335"/>
  <c r="E403" i="335"/>
  <c r="B381" i="335"/>
  <c r="I361" i="335"/>
  <c r="E768" i="335"/>
  <c r="F564" i="335"/>
  <c r="J419" i="335"/>
  <c r="I633" i="335"/>
  <c r="I329" i="335"/>
  <c r="H693" i="335"/>
  <c r="B356" i="335"/>
  <c r="B456" i="335"/>
  <c r="I520" i="335"/>
  <c r="C564" i="335"/>
  <c r="C1027" i="335"/>
  <c r="F1054" i="335"/>
  <c r="J147" i="335"/>
  <c r="E204" i="335"/>
  <c r="D852" i="335"/>
  <c r="B671" i="335"/>
  <c r="D420" i="335"/>
  <c r="F4" i="335"/>
  <c r="J30" i="335"/>
  <c r="C669" i="335"/>
  <c r="B608" i="335"/>
  <c r="H718" i="335"/>
  <c r="I1029" i="335"/>
  <c r="D679" i="335"/>
  <c r="F1072" i="335"/>
  <c r="I643" i="335"/>
  <c r="J102" i="335"/>
  <c r="B56" i="335"/>
  <c r="C147" i="335"/>
  <c r="B823" i="335"/>
  <c r="C407" i="335"/>
  <c r="H237" i="335"/>
  <c r="B125" i="335"/>
  <c r="D623" i="335"/>
  <c r="C848" i="335"/>
  <c r="H794" i="335"/>
  <c r="E1214" i="335"/>
  <c r="I704" i="335"/>
  <c r="H187" i="335"/>
  <c r="F495" i="335"/>
  <c r="F417" i="335"/>
  <c r="F116" i="335"/>
  <c r="D764" i="335"/>
  <c r="G662" i="335"/>
  <c r="G1112" i="335"/>
  <c r="E651" i="335"/>
  <c r="D1099" i="335"/>
  <c r="E557" i="335"/>
  <c r="B316" i="335"/>
  <c r="D569" i="335"/>
  <c r="I1166" i="335"/>
  <c r="H962" i="335"/>
  <c r="H1172" i="335"/>
  <c r="C260" i="335"/>
  <c r="B1151" i="335"/>
  <c r="B160" i="335"/>
  <c r="J268" i="335"/>
  <c r="B747" i="335"/>
  <c r="B706" i="335"/>
  <c r="H463" i="335"/>
  <c r="E906" i="335"/>
  <c r="H7" i="335"/>
  <c r="G1092" i="335"/>
  <c r="F877" i="335"/>
  <c r="H1224" i="335"/>
  <c r="E16" i="335"/>
  <c r="G110" i="335"/>
  <c r="J398" i="335"/>
  <c r="G113" i="335"/>
  <c r="D503" i="335"/>
  <c r="I538" i="335"/>
  <c r="E731" i="335"/>
  <c r="B411" i="335"/>
  <c r="E899" i="335"/>
  <c r="E236" i="335"/>
  <c r="D785" i="335"/>
  <c r="H1029" i="335"/>
  <c r="E229" i="335"/>
  <c r="J366" i="335"/>
  <c r="G1211" i="335"/>
  <c r="J808" i="335"/>
  <c r="E43" i="335"/>
  <c r="E1265" i="335"/>
  <c r="G311" i="335"/>
  <c r="G882" i="335"/>
  <c r="F419" i="335"/>
  <c r="C933" i="335"/>
  <c r="C815" i="335"/>
  <c r="D747" i="335"/>
  <c r="B1230" i="335"/>
  <c r="J420" i="335"/>
  <c r="H857" i="335"/>
  <c r="I530" i="335"/>
  <c r="F292" i="335"/>
  <c r="C684" i="335"/>
  <c r="F595" i="335"/>
  <c r="H843" i="335"/>
  <c r="E502" i="335"/>
  <c r="I1056" i="335"/>
  <c r="I1291" i="335"/>
  <c r="G854" i="335"/>
  <c r="F1065" i="335"/>
  <c r="G1042" i="335"/>
  <c r="G647" i="335"/>
  <c r="D523" i="335"/>
  <c r="J371" i="335"/>
  <c r="G316" i="335"/>
  <c r="C605" i="335"/>
  <c r="I1182" i="335"/>
  <c r="C873" i="335"/>
  <c r="F362" i="335"/>
  <c r="F197" i="335"/>
  <c r="H159" i="335"/>
  <c r="J461" i="335"/>
  <c r="B1303" i="335"/>
  <c r="I1071" i="335"/>
  <c r="G327" i="335"/>
  <c r="B1218" i="335"/>
  <c r="C383" i="335"/>
  <c r="E439" i="335"/>
  <c r="B778" i="335"/>
  <c r="D842" i="335"/>
  <c r="I979" i="335"/>
  <c r="D1290" i="335"/>
  <c r="G299" i="335"/>
  <c r="C302" i="335"/>
  <c r="E1270" i="335"/>
  <c r="E970" i="335"/>
  <c r="D614" i="335"/>
  <c r="H1293" i="335"/>
  <c r="B692" i="335"/>
  <c r="I34" i="335"/>
  <c r="B837" i="335"/>
  <c r="E423" i="335"/>
  <c r="B25" i="335"/>
  <c r="J282" i="335"/>
  <c r="G955" i="335"/>
  <c r="B1279" i="335"/>
  <c r="G966" i="335"/>
  <c r="E1100" i="335"/>
  <c r="J15" i="335"/>
  <c r="G226" i="335"/>
  <c r="B522" i="335"/>
  <c r="F940" i="335"/>
  <c r="E995" i="335"/>
  <c r="J1004" i="335"/>
  <c r="E814" i="335"/>
  <c r="C651" i="335"/>
  <c r="J185" i="335"/>
  <c r="J296" i="335"/>
  <c r="J735" i="335"/>
  <c r="E116" i="335"/>
  <c r="F573" i="335"/>
  <c r="F645" i="335"/>
  <c r="I765" i="335"/>
  <c r="B171" i="335"/>
  <c r="J933" i="335"/>
  <c r="J726" i="335"/>
  <c r="B997" i="335"/>
  <c r="E859" i="335"/>
  <c r="D1280" i="335"/>
  <c r="D297" i="335"/>
  <c r="J136" i="335"/>
  <c r="D593" i="335"/>
  <c r="C108" i="335"/>
  <c r="G99" i="335"/>
  <c r="D740" i="335"/>
  <c r="B323" i="335"/>
  <c r="I202" i="335"/>
  <c r="H894" i="335"/>
  <c r="D594" i="335"/>
  <c r="J988" i="335"/>
  <c r="E781" i="335"/>
  <c r="B88" i="335"/>
  <c r="J11" i="335"/>
  <c r="B550" i="335"/>
  <c r="C576" i="335"/>
  <c r="D766" i="335"/>
  <c r="D708" i="335"/>
  <c r="H873" i="335"/>
  <c r="H808" i="335"/>
  <c r="C1150" i="335"/>
  <c r="H282" i="335"/>
  <c r="B327" i="335"/>
  <c r="C1232" i="335"/>
  <c r="J52" i="335"/>
  <c r="G896" i="335"/>
  <c r="J71" i="335"/>
  <c r="F438" i="335"/>
  <c r="J635" i="335"/>
  <c r="E347" i="335"/>
  <c r="F1073" i="335"/>
  <c r="H1055" i="335"/>
  <c r="D203" i="335"/>
  <c r="C1088" i="335"/>
  <c r="F1198" i="335"/>
  <c r="E424" i="335"/>
  <c r="H342" i="335"/>
  <c r="E228" i="335"/>
  <c r="F394" i="335"/>
  <c r="D1068" i="335"/>
  <c r="B1240" i="335"/>
  <c r="D1096" i="335"/>
  <c r="I1117" i="335"/>
  <c r="F680" i="335"/>
  <c r="D116" i="335"/>
  <c r="G59" i="335"/>
  <c r="J88" i="335"/>
  <c r="I1224" i="335"/>
  <c r="E249" i="335"/>
  <c r="F71" i="335"/>
  <c r="G830" i="335"/>
  <c r="F1290" i="335"/>
  <c r="H879" i="335"/>
  <c r="J184" i="335"/>
  <c r="G130" i="335"/>
  <c r="H512" i="335"/>
  <c r="C1056" i="335"/>
  <c r="E840" i="335"/>
  <c r="D411" i="335"/>
  <c r="G964" i="335"/>
  <c r="J944" i="335"/>
  <c r="D628" i="335"/>
  <c r="D647" i="335"/>
  <c r="F869" i="335"/>
  <c r="J355" i="335"/>
  <c r="H1082" i="335"/>
  <c r="F80" i="335"/>
  <c r="F1163" i="335"/>
  <c r="G558" i="335"/>
  <c r="F758" i="335"/>
  <c r="F1085" i="335"/>
  <c r="B168" i="335"/>
  <c r="D1176" i="335"/>
  <c r="D897" i="335"/>
  <c r="E288" i="335"/>
  <c r="C339" i="335"/>
  <c r="J973" i="335"/>
  <c r="H210" i="335"/>
  <c r="G370" i="335"/>
  <c r="F684" i="335"/>
  <c r="J123" i="335"/>
  <c r="H96" i="335"/>
  <c r="J74" i="335"/>
  <c r="H848" i="335"/>
  <c r="C75" i="335"/>
  <c r="J696" i="335"/>
  <c r="D522" i="335"/>
  <c r="E707" i="335"/>
  <c r="H254" i="335"/>
  <c r="F865" i="335"/>
  <c r="J18" i="335"/>
  <c r="G317" i="335"/>
  <c r="I180" i="335"/>
  <c r="D159" i="335"/>
  <c r="C860" i="335"/>
  <c r="I240" i="335"/>
  <c r="C840" i="335"/>
  <c r="E776" i="335"/>
  <c r="D1190" i="335"/>
  <c r="E166" i="335"/>
  <c r="S6" i="301"/>
  <c r="I502" i="335"/>
  <c r="H1200" i="335"/>
  <c r="I1131" i="335"/>
  <c r="B841" i="335"/>
  <c r="B426" i="335"/>
  <c r="F879" i="335"/>
  <c r="B833" i="335"/>
  <c r="D458" i="335"/>
  <c r="E165" i="335"/>
  <c r="G678" i="335"/>
  <c r="G946" i="335"/>
  <c r="E2" i="335"/>
  <c r="B728" i="335"/>
  <c r="G367" i="335"/>
  <c r="E1061" i="335"/>
  <c r="H570" i="335"/>
  <c r="C73" i="335"/>
  <c r="B712" i="335"/>
  <c r="B308" i="335"/>
  <c r="H1080" i="335"/>
  <c r="H1028" i="335"/>
  <c r="D141" i="335"/>
  <c r="B424" i="335"/>
  <c r="C650" i="335"/>
  <c r="C547" i="335"/>
  <c r="D689" i="335"/>
  <c r="E418" i="335"/>
  <c r="H451" i="335"/>
  <c r="I360" i="335"/>
  <c r="I1185" i="335"/>
  <c r="C168" i="335"/>
  <c r="I973" i="335"/>
  <c r="E163" i="335"/>
  <c r="H653" i="335"/>
  <c r="E96" i="335"/>
  <c r="F578" i="335"/>
  <c r="H8" i="335"/>
  <c r="C705" i="335"/>
  <c r="F219" i="335"/>
  <c r="E1264" i="335"/>
  <c r="I250" i="335"/>
  <c r="I1068" i="335"/>
  <c r="H366" i="335"/>
  <c r="G53" i="335"/>
  <c r="H609" i="335"/>
  <c r="F1284" i="335"/>
  <c r="F455" i="335"/>
  <c r="I1218" i="335"/>
  <c r="E110" i="335"/>
  <c r="I383" i="335"/>
  <c r="D948" i="335"/>
  <c r="H453" i="335"/>
  <c r="C457" i="335"/>
  <c r="I1253" i="335"/>
  <c r="B221" i="335"/>
  <c r="D1152" i="335"/>
  <c r="E678" i="335"/>
  <c r="G531" i="335"/>
  <c r="I700" i="335"/>
  <c r="H62" i="335"/>
  <c r="B572" i="335"/>
  <c r="E505" i="335"/>
  <c r="H1230" i="335"/>
  <c r="E221" i="335"/>
  <c r="D25" i="335"/>
  <c r="C831" i="335"/>
  <c r="J700" i="335"/>
  <c r="G350" i="335"/>
  <c r="E968" i="335"/>
  <c r="B749" i="335"/>
  <c r="D561" i="335"/>
  <c r="C54" i="335"/>
  <c r="G748" i="335"/>
  <c r="B283" i="335"/>
  <c r="B443" i="335"/>
  <c r="C492" i="335"/>
  <c r="G444" i="335"/>
  <c r="G441" i="335"/>
  <c r="J846" i="335"/>
  <c r="G1198" i="335"/>
  <c r="D1144" i="335"/>
  <c r="J1026" i="335"/>
  <c r="J1077" i="335"/>
  <c r="F6" i="335"/>
  <c r="D1236" i="335"/>
  <c r="C1012" i="335"/>
  <c r="G507" i="335"/>
  <c r="C313" i="335"/>
  <c r="G820" i="335"/>
  <c r="I839" i="335"/>
  <c r="E1070" i="335"/>
  <c r="I781" i="335"/>
  <c r="G889" i="335"/>
  <c r="F1175" i="335"/>
  <c r="C298" i="335"/>
  <c r="F1001" i="335"/>
  <c r="G982" i="335"/>
  <c r="E714" i="335"/>
  <c r="G1086" i="335"/>
  <c r="C718" i="335"/>
  <c r="H842" i="335"/>
  <c r="H1158" i="335"/>
  <c r="F9" i="335"/>
  <c r="F612" i="335"/>
  <c r="B615" i="335"/>
  <c r="J596" i="335"/>
  <c r="H335" i="335"/>
  <c r="E964" i="335"/>
  <c r="G1134" i="335"/>
  <c r="F263" i="335"/>
  <c r="E642" i="335"/>
  <c r="G1050" i="335"/>
  <c r="H307" i="335"/>
  <c r="B195" i="335"/>
  <c r="C349" i="335"/>
  <c r="G1031" i="335"/>
  <c r="W8" i="301"/>
  <c r="C973" i="335"/>
  <c r="J937" i="335"/>
  <c r="H942" i="335"/>
  <c r="F739" i="335"/>
  <c r="G618" i="335"/>
  <c r="J1167" i="335"/>
  <c r="F1044" i="335"/>
  <c r="E1251" i="335"/>
  <c r="F978" i="335"/>
  <c r="D460" i="335"/>
  <c r="B569" i="335"/>
  <c r="C750" i="335"/>
  <c r="F1272" i="335"/>
  <c r="H240" i="335"/>
  <c r="I881" i="335"/>
  <c r="I1165" i="335"/>
  <c r="G1279" i="335"/>
  <c r="F321" i="335"/>
  <c r="D307" i="335"/>
  <c r="C784" i="335"/>
  <c r="C1157" i="335"/>
  <c r="H400" i="335"/>
  <c r="E1202" i="335"/>
  <c r="B579" i="335"/>
  <c r="C241" i="335"/>
  <c r="H487" i="335"/>
  <c r="F767" i="335"/>
  <c r="F956" i="335"/>
  <c r="E750" i="335"/>
  <c r="J400" i="335"/>
  <c r="B1010" i="335"/>
  <c r="C342" i="335"/>
  <c r="H901" i="335"/>
  <c r="U18" i="301"/>
  <c r="J1202" i="335"/>
  <c r="I539" i="335"/>
  <c r="D1225" i="335"/>
  <c r="F1297" i="335"/>
  <c r="I709" i="335"/>
  <c r="B498" i="335"/>
  <c r="J494" i="335"/>
  <c r="H753" i="335"/>
  <c r="J134" i="335"/>
  <c r="H738" i="335"/>
  <c r="C468" i="335"/>
  <c r="G769" i="335"/>
  <c r="F74" i="335"/>
  <c r="G1038" i="335"/>
  <c r="B1110" i="335"/>
  <c r="B222" i="335"/>
  <c r="D220" i="335"/>
  <c r="F272" i="335"/>
  <c r="I528" i="335"/>
  <c r="E280" i="335"/>
  <c r="C843" i="335"/>
  <c r="C234" i="335"/>
  <c r="U8" i="301"/>
  <c r="D753" i="335"/>
  <c r="I557" i="335"/>
  <c r="H654" i="335"/>
  <c r="B1152" i="335"/>
  <c r="D1210" i="335"/>
  <c r="D204" i="335"/>
  <c r="B291" i="335"/>
  <c r="B669" i="335"/>
  <c r="I865" i="335"/>
  <c r="B933" i="335"/>
  <c r="B78" i="335"/>
  <c r="B477" i="335"/>
  <c r="B1011" i="335"/>
  <c r="H1131" i="335"/>
  <c r="B86" i="335"/>
  <c r="C945" i="335"/>
  <c r="E283" i="335"/>
  <c r="B991" i="335"/>
  <c r="I785" i="335"/>
  <c r="H232" i="335"/>
  <c r="C801" i="335"/>
  <c r="B922" i="335"/>
  <c r="I194" i="335"/>
  <c r="J188" i="335"/>
  <c r="J593" i="335"/>
  <c r="D909" i="335"/>
  <c r="E883" i="335"/>
  <c r="W3" i="301"/>
  <c r="C1260" i="335"/>
  <c r="G784" i="335"/>
  <c r="D755" i="335"/>
  <c r="C353" i="335"/>
  <c r="G1087" i="335"/>
  <c r="F864" i="335"/>
  <c r="H1295" i="335"/>
  <c r="C737" i="335"/>
  <c r="C41" i="335"/>
  <c r="I1082" i="335"/>
  <c r="J1248" i="335"/>
  <c r="J514" i="335"/>
  <c r="H537" i="335"/>
  <c r="E804" i="335"/>
  <c r="D834" i="335"/>
  <c r="G1284" i="335"/>
  <c r="C57" i="335"/>
  <c r="I631" i="335"/>
  <c r="G497" i="335"/>
  <c r="I114" i="335"/>
  <c r="F1237" i="335"/>
  <c r="C1183" i="335"/>
  <c r="B1223" i="335"/>
  <c r="J446" i="335"/>
  <c r="G1185" i="335"/>
  <c r="F476" i="335"/>
  <c r="D663" i="335"/>
  <c r="J717" i="335"/>
  <c r="C950" i="335"/>
  <c r="D876" i="335"/>
  <c r="B542" i="335"/>
  <c r="E297" i="335"/>
  <c r="I527" i="335"/>
  <c r="J241" i="335"/>
  <c r="B1053" i="335"/>
  <c r="F891" i="335"/>
  <c r="I872" i="335"/>
  <c r="F651" i="335"/>
  <c r="I5" i="335"/>
  <c r="H539" i="335"/>
  <c r="F1013" i="335"/>
  <c r="J132" i="335"/>
  <c r="B438" i="335"/>
  <c r="E136" i="335"/>
  <c r="J237" i="335"/>
  <c r="J393" i="335"/>
  <c r="E550" i="335"/>
  <c r="I188" i="335"/>
  <c r="I1159" i="335"/>
  <c r="I1302" i="335"/>
  <c r="D31" i="335"/>
  <c r="D984" i="335"/>
  <c r="I1161" i="335"/>
  <c r="C1299" i="335"/>
  <c r="F1019" i="335"/>
  <c r="I1138" i="335"/>
  <c r="G717" i="335"/>
  <c r="B860" i="335"/>
  <c r="B1148" i="335"/>
  <c r="B764" i="335"/>
  <c r="G81" i="335"/>
  <c r="C1109" i="335"/>
  <c r="H265" i="335"/>
  <c r="H112" i="335"/>
  <c r="G747" i="335"/>
  <c r="B260" i="335"/>
  <c r="B525" i="335"/>
  <c r="G1133" i="335"/>
  <c r="I399" i="335"/>
  <c r="I646" i="335"/>
  <c r="J138" i="335"/>
  <c r="V18" i="301"/>
  <c r="F548" i="335"/>
  <c r="C281" i="335"/>
  <c r="J827" i="335"/>
  <c r="H70" i="335"/>
  <c r="E109" i="335"/>
  <c r="E892" i="335"/>
  <c r="J294" i="335"/>
  <c r="H321" i="335"/>
  <c r="F383" i="335"/>
  <c r="B399" i="335"/>
  <c r="H1117" i="335"/>
  <c r="F718" i="335"/>
  <c r="C86" i="335"/>
  <c r="G808" i="335"/>
  <c r="I204" i="335"/>
  <c r="E1268" i="335"/>
  <c r="J303" i="335"/>
  <c r="E588" i="335"/>
  <c r="H574" i="335"/>
  <c r="E679" i="335"/>
  <c r="F134" i="335"/>
  <c r="B259" i="335"/>
  <c r="G1130" i="335"/>
  <c r="G1067" i="335"/>
  <c r="C422" i="335"/>
  <c r="I416" i="335"/>
  <c r="J778" i="335"/>
  <c r="J409" i="335"/>
  <c r="E1166" i="335"/>
  <c r="B1295" i="335"/>
  <c r="H893" i="335"/>
  <c r="F993" i="335"/>
  <c r="J233" i="335"/>
  <c r="U19" i="301"/>
  <c r="D1008" i="335"/>
  <c r="F1275" i="335"/>
  <c r="E742" i="335"/>
  <c r="H571" i="335"/>
  <c r="J109" i="335"/>
  <c r="D1199" i="335"/>
  <c r="D247" i="335"/>
  <c r="F1117" i="335"/>
  <c r="C920" i="335"/>
  <c r="E773" i="335"/>
  <c r="I366" i="335"/>
  <c r="C982" i="335"/>
  <c r="H1285" i="335"/>
  <c r="D504" i="335"/>
  <c r="G1216" i="335"/>
  <c r="H136" i="335"/>
  <c r="F918" i="335"/>
  <c r="I1157" i="335"/>
  <c r="C1208" i="335"/>
  <c r="D197" i="335"/>
  <c r="B559" i="335"/>
  <c r="B1203" i="335"/>
  <c r="B716" i="335"/>
  <c r="H1277" i="335"/>
  <c r="F1139" i="335"/>
  <c r="E427" i="335"/>
  <c r="B755" i="335"/>
  <c r="F683" i="335"/>
  <c r="J558" i="335"/>
  <c r="B515" i="335"/>
  <c r="F826" i="335"/>
  <c r="B907" i="335"/>
  <c r="J119" i="335"/>
  <c r="J387" i="335"/>
  <c r="E674" i="335"/>
  <c r="I691" i="335"/>
  <c r="E824" i="335"/>
  <c r="D153" i="335"/>
  <c r="B53" i="335"/>
  <c r="B1216" i="335"/>
  <c r="I975" i="335"/>
  <c r="H809" i="335"/>
  <c r="C1214" i="335"/>
  <c r="B756" i="335"/>
  <c r="G812" i="335"/>
  <c r="G851" i="335"/>
  <c r="E1241" i="335"/>
  <c r="H118" i="335"/>
  <c r="D1014" i="335"/>
  <c r="E669" i="335"/>
  <c r="H1165" i="335"/>
  <c r="E572" i="335"/>
  <c r="D1220" i="335"/>
  <c r="J1015" i="335"/>
  <c r="B301" i="335"/>
  <c r="E1266" i="335"/>
  <c r="G390" i="335"/>
  <c r="C160" i="335"/>
  <c r="I191" i="335"/>
  <c r="I1262" i="335"/>
  <c r="D47" i="335"/>
  <c r="E239" i="335"/>
  <c r="I808" i="335"/>
  <c r="C649" i="335"/>
  <c r="I1033" i="335"/>
  <c r="C337" i="335"/>
  <c r="I465" i="335"/>
  <c r="I1046" i="335"/>
  <c r="D546" i="335"/>
  <c r="I1230" i="335"/>
  <c r="F380" i="335"/>
  <c r="I17" i="335"/>
  <c r="H119" i="335"/>
  <c r="J820" i="335"/>
  <c r="J994" i="335"/>
  <c r="C68" i="335"/>
  <c r="E537" i="335"/>
  <c r="H326" i="335"/>
  <c r="E374" i="335"/>
  <c r="J86" i="335"/>
  <c r="E1132" i="335"/>
  <c r="F489" i="335"/>
  <c r="D613" i="335"/>
  <c r="D1156" i="335"/>
  <c r="H1064" i="335"/>
  <c r="D58" i="335"/>
  <c r="F1166" i="335"/>
  <c r="E868" i="335"/>
  <c r="I1025" i="335"/>
  <c r="G1172" i="335"/>
  <c r="H390" i="335"/>
  <c r="C470" i="335"/>
  <c r="E84" i="335"/>
  <c r="F784" i="335"/>
  <c r="G77" i="335"/>
  <c r="H316" i="335"/>
  <c r="E799" i="335"/>
  <c r="C1158" i="335"/>
  <c r="B557" i="335"/>
  <c r="G763" i="335"/>
  <c r="I363" i="335"/>
  <c r="U11" i="301"/>
  <c r="C166" i="335"/>
  <c r="G645" i="335"/>
  <c r="B105" i="335"/>
  <c r="E583" i="335"/>
  <c r="G13" i="335"/>
  <c r="C294" i="335"/>
  <c r="G396" i="335"/>
  <c r="D607" i="335"/>
  <c r="H1058" i="335"/>
  <c r="G1114" i="335"/>
  <c r="I1261" i="335"/>
  <c r="H913" i="335"/>
  <c r="I77" i="335"/>
  <c r="D227" i="335"/>
  <c r="C1254" i="335"/>
  <c r="H111" i="335"/>
  <c r="H1269" i="335"/>
  <c r="G218" i="335"/>
  <c r="D422" i="335"/>
  <c r="C1236" i="335"/>
  <c r="D41" i="335"/>
  <c r="G984" i="335"/>
  <c r="D427" i="335"/>
  <c r="B831" i="335"/>
  <c r="H1010" i="335"/>
  <c r="C588" i="335"/>
  <c r="G127" i="335"/>
  <c r="B548" i="335"/>
  <c r="H1212" i="335"/>
  <c r="I12" i="335"/>
  <c r="I174" i="335"/>
  <c r="D467" i="335"/>
  <c r="F1302" i="335"/>
  <c r="D42" i="335"/>
  <c r="E1081" i="335"/>
  <c r="H695" i="335"/>
  <c r="B1192" i="335"/>
  <c r="I542" i="335"/>
  <c r="C66" i="335"/>
  <c r="E313" i="335"/>
  <c r="J1036" i="335"/>
  <c r="B1259" i="335"/>
  <c r="G593" i="335"/>
  <c r="E1063" i="335"/>
  <c r="J561" i="335"/>
  <c r="E333" i="335"/>
  <c r="J292" i="335"/>
  <c r="G541" i="335"/>
  <c r="J1113" i="335"/>
  <c r="B1190" i="335"/>
  <c r="C522" i="335"/>
  <c r="C120" i="335"/>
  <c r="F734" i="335"/>
  <c r="F61" i="335"/>
  <c r="F497" i="335"/>
  <c r="F441" i="335"/>
  <c r="I616" i="335"/>
  <c r="D1261" i="335"/>
  <c r="B684" i="335"/>
  <c r="E958" i="335"/>
  <c r="E337" i="335"/>
  <c r="H1207" i="335"/>
  <c r="J710" i="335"/>
  <c r="E226" i="335"/>
  <c r="B883" i="335"/>
  <c r="G911" i="335"/>
  <c r="E470" i="335"/>
  <c r="J93" i="335"/>
  <c r="I1038" i="335"/>
  <c r="B1103" i="335"/>
  <c r="I138" i="335"/>
  <c r="H655" i="335"/>
  <c r="B26" i="335"/>
  <c r="D654" i="335"/>
  <c r="C27" i="335"/>
  <c r="I939" i="335"/>
  <c r="C712" i="335"/>
  <c r="D618" i="335"/>
  <c r="E1037" i="335"/>
  <c r="E450" i="335"/>
  <c r="G340" i="335"/>
  <c r="I37" i="335"/>
  <c r="D1276" i="335"/>
  <c r="G84" i="335"/>
  <c r="C686" i="335"/>
  <c r="D240" i="335"/>
  <c r="I1200" i="335"/>
  <c r="F124" i="335"/>
  <c r="G35" i="335"/>
  <c r="J232" i="335"/>
  <c r="J170" i="335"/>
  <c r="D801" i="335"/>
  <c r="C107" i="335"/>
  <c r="H616" i="335"/>
  <c r="J955" i="335"/>
  <c r="D1246" i="335"/>
  <c r="C917" i="335"/>
  <c r="C209" i="335"/>
  <c r="D314" i="335"/>
  <c r="G587" i="335"/>
  <c r="C604" i="335"/>
  <c r="E121" i="335"/>
  <c r="F498" i="335"/>
  <c r="J588" i="335"/>
  <c r="F146" i="335"/>
  <c r="H992" i="335"/>
  <c r="D1214" i="335"/>
  <c r="E700" i="335"/>
  <c r="B807" i="335"/>
  <c r="D784" i="335"/>
  <c r="D1241" i="335"/>
  <c r="B45" i="335"/>
  <c r="E514" i="335"/>
  <c r="E541" i="335"/>
  <c r="H1265" i="335"/>
  <c r="I829" i="335"/>
  <c r="D391" i="335"/>
  <c r="D464" i="335"/>
  <c r="C198" i="335"/>
  <c r="E1150" i="335"/>
  <c r="E388" i="335"/>
  <c r="J242" i="335"/>
  <c r="J756" i="335"/>
  <c r="H243" i="335"/>
  <c r="D1133" i="335"/>
  <c r="J1127" i="335"/>
  <c r="E387" i="335"/>
  <c r="B464" i="335"/>
  <c r="J423" i="335"/>
  <c r="I185" i="335"/>
  <c r="B284" i="335"/>
  <c r="G909" i="335"/>
  <c r="D1251" i="335"/>
  <c r="D156" i="335"/>
  <c r="E1062" i="335"/>
  <c r="D732" i="335"/>
  <c r="C1025" i="335"/>
  <c r="C925" i="335"/>
  <c r="I680" i="335"/>
  <c r="F296" i="335"/>
  <c r="H948" i="335"/>
  <c r="D982" i="335"/>
  <c r="H635" i="335"/>
  <c r="C1169" i="335"/>
  <c r="I457" i="335"/>
  <c r="I840" i="335"/>
  <c r="B1274" i="335"/>
  <c r="C842" i="335"/>
  <c r="H743" i="335"/>
  <c r="H1056" i="335"/>
  <c r="B1047" i="335"/>
  <c r="C771" i="335"/>
  <c r="I1018" i="335"/>
  <c r="G462" i="335"/>
  <c r="H1075" i="335"/>
  <c r="G1171" i="335"/>
  <c r="C227" i="335"/>
  <c r="H67" i="335"/>
  <c r="F99" i="335"/>
  <c r="I849" i="335"/>
  <c r="B1115" i="335"/>
  <c r="C615" i="335"/>
  <c r="B1141" i="335"/>
  <c r="G983" i="335"/>
  <c r="D99" i="335"/>
  <c r="G1287" i="335"/>
  <c r="G713" i="335"/>
  <c r="S19" i="301"/>
  <c r="E269" i="335"/>
  <c r="H560" i="335"/>
  <c r="G1291" i="335"/>
  <c r="C296" i="335"/>
  <c r="D494" i="335"/>
  <c r="D643" i="335"/>
  <c r="F1014" i="335"/>
  <c r="F666" i="335"/>
  <c r="C140" i="335"/>
  <c r="I336" i="335"/>
  <c r="E377" i="335"/>
  <c r="J493" i="335"/>
  <c r="H375" i="335"/>
  <c r="J315" i="335"/>
  <c r="I692" i="335"/>
  <c r="C315" i="335"/>
  <c r="C254" i="335"/>
  <c r="E14" i="335"/>
  <c r="E273" i="335"/>
  <c r="C1219" i="335"/>
  <c r="C919" i="335"/>
  <c r="F896" i="335"/>
  <c r="G929" i="335"/>
  <c r="B1156" i="335"/>
  <c r="C978" i="335"/>
  <c r="H445" i="335"/>
  <c r="H152" i="335"/>
  <c r="D1243" i="335"/>
  <c r="I210" i="335"/>
  <c r="C1172" i="335"/>
  <c r="D329" i="335"/>
  <c r="F37" i="335"/>
  <c r="I69" i="335"/>
  <c r="D592" i="335"/>
  <c r="C219" i="335"/>
  <c r="G711" i="335"/>
  <c r="B313" i="335"/>
  <c r="D150" i="335"/>
  <c r="D662" i="335"/>
  <c r="C239" i="335"/>
  <c r="C1044" i="335"/>
  <c r="B1035" i="335"/>
  <c r="F203" i="335"/>
  <c r="H549" i="335"/>
  <c r="B212" i="335"/>
  <c r="F797" i="335"/>
  <c r="B1013" i="335"/>
  <c r="B314" i="335"/>
  <c r="G832" i="335"/>
  <c r="D908" i="335"/>
  <c r="C765" i="335"/>
  <c r="E1261" i="335"/>
  <c r="H1150" i="335"/>
  <c r="J634" i="335"/>
  <c r="C821" i="335"/>
  <c r="F167" i="335"/>
  <c r="J1095" i="335"/>
  <c r="J647" i="335"/>
  <c r="J169" i="335"/>
  <c r="D1007" i="335"/>
  <c r="I690" i="335"/>
  <c r="D1191" i="335"/>
  <c r="D744" i="335"/>
  <c r="I531" i="335"/>
  <c r="V3" i="301"/>
  <c r="F949" i="335"/>
  <c r="E759" i="335"/>
  <c r="G1082" i="335"/>
  <c r="E942" i="335"/>
  <c r="B672" i="335"/>
  <c r="J17" i="335"/>
  <c r="F1228" i="335"/>
  <c r="I1286" i="335"/>
  <c r="I923" i="335"/>
  <c r="J518" i="335"/>
  <c r="J231" i="335"/>
  <c r="F1029" i="335"/>
  <c r="F2" i="335"/>
  <c r="D692" i="335"/>
  <c r="F765" i="335"/>
  <c r="F17" i="335"/>
  <c r="J426" i="335"/>
  <c r="H840" i="335"/>
  <c r="B811" i="335"/>
  <c r="D319" i="335"/>
  <c r="F184" i="335"/>
  <c r="F155" i="335"/>
  <c r="I1085" i="335"/>
  <c r="B465" i="335"/>
  <c r="E639" i="335"/>
  <c r="D60" i="335"/>
  <c r="J1071" i="335"/>
  <c r="E534" i="335"/>
  <c r="G1249" i="335"/>
  <c r="C265" i="335"/>
  <c r="J832" i="335"/>
  <c r="B429" i="335"/>
  <c r="B1132" i="335"/>
  <c r="E1053" i="335"/>
  <c r="C977" i="335"/>
  <c r="H73" i="335"/>
  <c r="I76" i="335"/>
  <c r="B520" i="335"/>
  <c r="C1001" i="335"/>
  <c r="H788" i="335"/>
  <c r="F1076" i="335"/>
  <c r="J9" i="335"/>
  <c r="F954" i="335"/>
  <c r="E340" i="335"/>
  <c r="E259" i="335"/>
  <c r="I133" i="335"/>
  <c r="I431" i="335"/>
  <c r="D906" i="335"/>
  <c r="E1155" i="335"/>
  <c r="F1003" i="335"/>
  <c r="D701" i="335"/>
  <c r="H957" i="335"/>
  <c r="J386" i="335"/>
  <c r="B458" i="335"/>
  <c r="B1166" i="335"/>
  <c r="E997" i="335"/>
  <c r="B1028" i="335"/>
  <c r="G194" i="335"/>
  <c r="J931" i="335"/>
  <c r="H1262" i="335"/>
  <c r="B98" i="335"/>
  <c r="J1229" i="335"/>
  <c r="C1257" i="335"/>
  <c r="C574" i="335"/>
  <c r="E105" i="335"/>
  <c r="B1184" i="335"/>
  <c r="H161" i="335"/>
  <c r="J604" i="335"/>
  <c r="H660" i="335"/>
  <c r="J633" i="335"/>
  <c r="J1183" i="335"/>
  <c r="D154" i="335"/>
  <c r="H980" i="335"/>
  <c r="C800" i="335"/>
  <c r="F162" i="335"/>
  <c r="I1045" i="335"/>
  <c r="C874" i="335"/>
  <c r="D44" i="335"/>
  <c r="J302" i="335"/>
  <c r="I1050" i="335"/>
  <c r="G1158" i="335"/>
  <c r="E205" i="335"/>
  <c r="C330" i="335"/>
  <c r="F812" i="335"/>
  <c r="E592" i="335"/>
  <c r="H967" i="335"/>
  <c r="I444" i="335"/>
  <c r="C511" i="335"/>
  <c r="B794" i="335"/>
  <c r="H1017" i="335"/>
  <c r="C654" i="335"/>
  <c r="E135" i="335"/>
  <c r="U9" i="301"/>
  <c r="H839" i="335"/>
  <c r="V14" i="301"/>
  <c r="I1241" i="335"/>
  <c r="F631" i="335"/>
  <c r="I702" i="335"/>
  <c r="F857" i="335"/>
  <c r="C194" i="335"/>
  <c r="I762" i="335"/>
  <c r="F921" i="335"/>
  <c r="J113" i="335"/>
  <c r="J563" i="335"/>
  <c r="B820" i="335"/>
  <c r="I901" i="335"/>
  <c r="F526" i="335"/>
  <c r="F964" i="335"/>
  <c r="D1112" i="335"/>
  <c r="H552" i="335"/>
  <c r="B319" i="335"/>
  <c r="G1183" i="335"/>
  <c r="C733" i="335"/>
  <c r="E1113" i="335"/>
  <c r="H661" i="335"/>
  <c r="F1005" i="335"/>
  <c r="B461" i="335"/>
  <c r="F488" i="335"/>
  <c r="I47" i="335"/>
  <c r="H1169" i="335"/>
  <c r="B804" i="335"/>
  <c r="J505" i="335"/>
  <c r="C185" i="335"/>
  <c r="H749" i="335"/>
  <c r="J738" i="335"/>
  <c r="E519" i="335"/>
  <c r="C310" i="335"/>
  <c r="D144" i="335"/>
  <c r="E1086" i="335"/>
  <c r="E1236" i="335"/>
  <c r="C1003" i="335"/>
  <c r="F1118" i="335"/>
  <c r="D499" i="335"/>
  <c r="E108" i="335"/>
  <c r="D1070" i="335"/>
  <c r="E1124" i="335"/>
  <c r="C1216" i="335"/>
  <c r="G234" i="335"/>
  <c r="G656" i="335"/>
  <c r="H1121" i="335"/>
  <c r="J797" i="335"/>
  <c r="E994" i="335"/>
  <c r="J1054" i="335"/>
  <c r="J1288" i="335"/>
  <c r="B325" i="335"/>
  <c r="E156" i="335"/>
  <c r="F1181" i="335"/>
  <c r="C1294" i="335"/>
  <c r="F808" i="335"/>
  <c r="G70" i="335"/>
  <c r="J888" i="335"/>
  <c r="D187" i="335"/>
  <c r="D480" i="335"/>
  <c r="G1140" i="335"/>
  <c r="D263" i="335"/>
  <c r="B765" i="335"/>
  <c r="D786" i="335"/>
  <c r="J395" i="335"/>
  <c r="B694" i="335"/>
  <c r="E739" i="335"/>
  <c r="F142" i="335"/>
  <c r="H201" i="335"/>
  <c r="J1081" i="335"/>
  <c r="C997" i="335"/>
  <c r="J869" i="335"/>
  <c r="H144" i="335"/>
  <c r="E199" i="335"/>
  <c r="H388" i="335"/>
  <c r="J1034" i="335"/>
  <c r="D1224" i="335"/>
  <c r="C666" i="335"/>
  <c r="J762" i="335"/>
  <c r="B244" i="335"/>
  <c r="B328" i="335"/>
  <c r="H973" i="335"/>
  <c r="J1174" i="335"/>
  <c r="D76" i="335"/>
  <c r="E927" i="335"/>
  <c r="C954" i="335"/>
  <c r="C74" i="335"/>
  <c r="I119" i="335"/>
  <c r="H339" i="335"/>
  <c r="H590" i="335"/>
  <c r="F1190" i="335"/>
  <c r="D959" i="335"/>
  <c r="J702" i="335"/>
  <c r="J959" i="335"/>
  <c r="H904" i="335"/>
  <c r="E1119" i="335"/>
  <c r="F15" i="335"/>
  <c r="F249" i="335"/>
  <c r="B218" i="335"/>
  <c r="G1173" i="335"/>
  <c r="I774" i="335"/>
  <c r="H1211" i="335"/>
  <c r="H610" i="335"/>
  <c r="B365" i="335"/>
  <c r="F1260" i="335"/>
  <c r="D1281" i="335"/>
  <c r="F424" i="335"/>
  <c r="F759" i="335"/>
  <c r="B916" i="335"/>
  <c r="J858" i="335"/>
  <c r="B207" i="335"/>
  <c r="B779" i="335"/>
  <c r="H133" i="335"/>
  <c r="H80" i="335"/>
  <c r="C858" i="335"/>
  <c r="C899" i="335"/>
  <c r="C633" i="335"/>
  <c r="G446" i="335"/>
  <c r="C352" i="335"/>
  <c r="B434" i="335"/>
  <c r="H831" i="335"/>
  <c r="C36" i="335"/>
  <c r="H292" i="335"/>
  <c r="R6" i="301"/>
  <c r="E398" i="335"/>
  <c r="E1087" i="335"/>
  <c r="B355" i="335"/>
  <c r="E929" i="335"/>
  <c r="J234" i="335"/>
  <c r="D678" i="335"/>
  <c r="E263" i="335"/>
  <c r="G666" i="335"/>
  <c r="F924" i="335"/>
  <c r="I524" i="335"/>
  <c r="E744" i="335"/>
  <c r="B1291" i="335"/>
  <c r="H791" i="335"/>
  <c r="B788" i="335"/>
  <c r="I1276" i="335"/>
  <c r="C527" i="335"/>
  <c r="G480" i="335"/>
  <c r="F458" i="335"/>
  <c r="G930" i="335"/>
  <c r="E1039" i="335"/>
  <c r="C214" i="335"/>
  <c r="B63" i="335"/>
  <c r="G673" i="335"/>
  <c r="H372" i="335"/>
  <c r="B293" i="335"/>
  <c r="C387" i="335"/>
  <c r="I1026" i="335"/>
  <c r="C84" i="335"/>
  <c r="J1269" i="335"/>
  <c r="F1088" i="335"/>
  <c r="E68" i="335"/>
  <c r="J1197" i="335"/>
  <c r="D946" i="335"/>
  <c r="I390" i="335"/>
  <c r="G614" i="335"/>
  <c r="B1036" i="335"/>
  <c r="B987" i="335"/>
  <c r="C358" i="335"/>
  <c r="F843" i="335"/>
  <c r="B1269" i="335"/>
  <c r="B966" i="335"/>
  <c r="C1128" i="335"/>
  <c r="B146" i="335"/>
  <c r="I45" i="335"/>
  <c r="J842" i="335"/>
  <c r="B154" i="335"/>
  <c r="I641" i="335"/>
  <c r="G1149" i="335"/>
  <c r="D174" i="335"/>
  <c r="C1091" i="335"/>
  <c r="D885" i="335"/>
  <c r="F648" i="335"/>
  <c r="D544" i="335"/>
  <c r="J560" i="335"/>
  <c r="H1223" i="335"/>
  <c r="I1282" i="335"/>
  <c r="C915" i="335"/>
  <c r="B1147" i="335"/>
  <c r="D1234" i="335"/>
  <c r="F1137" i="335"/>
  <c r="F1246" i="335"/>
  <c r="H867" i="335"/>
  <c r="D919" i="335"/>
  <c r="J754" i="335"/>
  <c r="J168" i="335"/>
  <c r="I218" i="335"/>
  <c r="I1024" i="335"/>
  <c r="D1048" i="335"/>
  <c r="I1032" i="335"/>
  <c r="F278" i="335"/>
  <c r="F403" i="335"/>
  <c r="E1015" i="335"/>
  <c r="H86" i="335"/>
  <c r="G187" i="335"/>
  <c r="F1167" i="335"/>
  <c r="I796" i="335"/>
  <c r="J1268" i="335"/>
  <c r="H940" i="335"/>
  <c r="E155" i="335"/>
  <c r="I116" i="335"/>
  <c r="B892" i="335"/>
  <c r="E724" i="335"/>
  <c r="E702" i="335"/>
  <c r="F270" i="335"/>
  <c r="C435" i="335"/>
  <c r="I970" i="335"/>
  <c r="J1024" i="335"/>
  <c r="I800" i="335"/>
  <c r="I1172" i="335"/>
  <c r="E201" i="335"/>
  <c r="B1225" i="335"/>
  <c r="J517" i="335"/>
  <c r="B135" i="335"/>
  <c r="D792" i="335"/>
  <c r="G533" i="335"/>
  <c r="B602" i="335"/>
  <c r="G368" i="335"/>
  <c r="C816" i="335"/>
  <c r="I406" i="335"/>
  <c r="J125" i="335"/>
  <c r="G320" i="335"/>
  <c r="I137" i="335"/>
  <c r="E1254" i="335"/>
  <c r="H296" i="335"/>
  <c r="E40" i="335"/>
  <c r="E655" i="335"/>
  <c r="E891" i="335"/>
  <c r="G369" i="335"/>
  <c r="I280" i="335"/>
  <c r="J1161" i="335"/>
  <c r="F1064" i="335"/>
  <c r="B564" i="335"/>
  <c r="D978" i="335"/>
  <c r="C854" i="335"/>
  <c r="B220" i="335"/>
  <c r="C1119" i="335"/>
  <c r="H779" i="335"/>
  <c r="D1064" i="335"/>
  <c r="C1173" i="335"/>
  <c r="I869" i="335"/>
  <c r="I1260" i="335"/>
  <c r="D949" i="335"/>
  <c r="G668" i="335"/>
  <c r="F1101" i="335"/>
  <c r="C619" i="335"/>
  <c r="B162" i="335"/>
  <c r="F465" i="335"/>
  <c r="J216" i="335"/>
  <c r="C179" i="335"/>
  <c r="D576" i="335"/>
  <c r="I780" i="335"/>
  <c r="J1023" i="335"/>
  <c r="I639" i="335"/>
  <c r="H667" i="335"/>
  <c r="G115" i="335"/>
  <c r="J1207" i="335"/>
  <c r="B662" i="335"/>
  <c r="D1252" i="335"/>
  <c r="J129" i="335"/>
  <c r="D196" i="335"/>
  <c r="H428" i="335"/>
  <c r="E1173" i="335"/>
  <c r="G775" i="335"/>
  <c r="G637" i="335"/>
  <c r="E1089" i="335"/>
  <c r="F778" i="335"/>
  <c r="D562" i="335"/>
  <c r="J719" i="335"/>
  <c r="J587" i="335"/>
  <c r="B1112" i="335"/>
  <c r="C1089" i="335"/>
  <c r="I95" i="335"/>
  <c r="D393" i="335"/>
  <c r="D483" i="335"/>
  <c r="J1164" i="335"/>
  <c r="B286" i="335"/>
  <c r="B1264" i="335"/>
  <c r="E1201" i="335"/>
  <c r="I113" i="335"/>
  <c r="B423" i="335"/>
  <c r="D829" i="335"/>
  <c r="H263" i="335"/>
  <c r="G760" i="335"/>
  <c r="J1177" i="335"/>
  <c r="F298" i="335"/>
  <c r="I924" i="335"/>
  <c r="C877" i="335"/>
  <c r="C452" i="335"/>
  <c r="H1048" i="335"/>
  <c r="H532" i="335"/>
  <c r="E751" i="335"/>
  <c r="D376" i="335"/>
  <c r="B1290" i="335"/>
  <c r="G687" i="335"/>
  <c r="E404" i="335"/>
  <c r="F813" i="335"/>
  <c r="D828" i="335"/>
  <c r="C416" i="335"/>
  <c r="F786" i="335"/>
  <c r="E1074" i="335"/>
  <c r="I1153" i="335"/>
  <c r="J1152" i="335"/>
  <c r="D236" i="335"/>
  <c r="G1269" i="335"/>
  <c r="E85" i="335"/>
  <c r="J1011" i="335"/>
  <c r="F95" i="335"/>
  <c r="G269" i="335"/>
  <c r="G417" i="335"/>
  <c r="E1237" i="335"/>
  <c r="G524" i="335"/>
  <c r="I1028" i="335"/>
  <c r="F1042" i="335"/>
  <c r="H26" i="335"/>
  <c r="B1018" i="335"/>
  <c r="B963" i="335"/>
  <c r="R19" i="301"/>
  <c r="E624" i="335"/>
  <c r="B636" i="335"/>
  <c r="J415" i="335"/>
  <c r="I769" i="335"/>
  <c r="E131" i="335"/>
  <c r="E616" i="335"/>
  <c r="B1283" i="335"/>
  <c r="F466" i="335"/>
  <c r="I902" i="335"/>
  <c r="E1240" i="335"/>
  <c r="E932" i="335"/>
  <c r="I852" i="335"/>
  <c r="D479" i="335"/>
  <c r="G939" i="335"/>
  <c r="H436" i="335"/>
  <c r="D296" i="335"/>
  <c r="B1133" i="335"/>
  <c r="G57" i="335"/>
  <c r="B264" i="335"/>
  <c r="D407" i="335"/>
  <c r="B311" i="335"/>
  <c r="J613" i="335"/>
  <c r="I375" i="335"/>
  <c r="E1153" i="335"/>
  <c r="H685" i="335"/>
  <c r="F102" i="335"/>
  <c r="H170" i="335"/>
  <c r="B1024" i="335"/>
  <c r="C642" i="335"/>
  <c r="E99" i="335"/>
  <c r="C1256" i="335"/>
  <c r="J162" i="335"/>
  <c r="D217" i="335"/>
  <c r="D1222" i="335"/>
  <c r="G981" i="335"/>
  <c r="B261" i="335"/>
  <c r="H741" i="335"/>
  <c r="C45" i="335"/>
  <c r="J250" i="335"/>
  <c r="E574" i="335"/>
  <c r="F948" i="335"/>
  <c r="E936" i="335"/>
  <c r="F56" i="335"/>
  <c r="I955" i="335"/>
  <c r="F653" i="335"/>
  <c r="E1120" i="335"/>
  <c r="E310" i="335"/>
  <c r="H203" i="335"/>
  <c r="H3" i="335"/>
  <c r="E1092" i="335"/>
  <c r="D232" i="335"/>
  <c r="I773" i="335"/>
  <c r="G1177" i="335"/>
  <c r="G172" i="335"/>
  <c r="F1273" i="335"/>
  <c r="B378" i="335"/>
  <c r="U12" i="301"/>
  <c r="D17" i="335"/>
  <c r="G837" i="335"/>
  <c r="H469" i="335"/>
  <c r="E862" i="335"/>
  <c r="H262" i="335"/>
  <c r="D256" i="335"/>
  <c r="G377" i="335"/>
  <c r="D423" i="335"/>
  <c r="D1146" i="335"/>
  <c r="G1108" i="335"/>
  <c r="E1282" i="335"/>
  <c r="I1009" i="335"/>
  <c r="C1200" i="335"/>
  <c r="E103" i="335"/>
  <c r="H207" i="335"/>
  <c r="F715" i="335"/>
  <c r="D816" i="335"/>
  <c r="D275" i="335"/>
  <c r="C828" i="335"/>
  <c r="E1299" i="335"/>
  <c r="E454" i="335"/>
  <c r="B144" i="335"/>
  <c r="C236" i="335"/>
  <c r="I929" i="335"/>
  <c r="D492" i="335"/>
  <c r="F836" i="335"/>
  <c r="J283" i="335"/>
  <c r="H1008" i="335"/>
  <c r="H937" i="335"/>
  <c r="I323" i="335"/>
  <c r="C432" i="335"/>
  <c r="J501" i="335"/>
  <c r="C497" i="335"/>
  <c r="F223" i="335"/>
  <c r="G1199" i="335"/>
  <c r="D809" i="335"/>
  <c r="F1231" i="335"/>
  <c r="B288" i="335"/>
  <c r="J831" i="335"/>
  <c r="E893" i="335"/>
  <c r="H188" i="335"/>
  <c r="C545" i="335"/>
  <c r="C896" i="335"/>
  <c r="S9" i="301"/>
  <c r="F22" i="335"/>
  <c r="D1030" i="335"/>
  <c r="F610" i="335"/>
  <c r="D12" i="335"/>
  <c r="I985" i="335"/>
  <c r="D640" i="335"/>
  <c r="C856" i="335"/>
  <c r="E897" i="335"/>
  <c r="D209" i="335"/>
  <c r="C193" i="335"/>
  <c r="B1001" i="335"/>
  <c r="D142" i="335"/>
  <c r="G107" i="335"/>
  <c r="C542" i="335"/>
  <c r="I139" i="335"/>
  <c r="I706" i="335"/>
  <c r="B1234" i="335"/>
  <c r="F557" i="335"/>
  <c r="B938" i="335"/>
  <c r="F177" i="335"/>
  <c r="G258" i="335"/>
  <c r="G215" i="335"/>
  <c r="H367" i="335"/>
  <c r="F308" i="335"/>
  <c r="G1009" i="335"/>
  <c r="C477" i="335"/>
  <c r="J1258" i="335"/>
  <c r="D68" i="335"/>
  <c r="J55" i="335"/>
  <c r="G412" i="335"/>
  <c r="D123" i="335"/>
  <c r="H192" i="335"/>
  <c r="D415" i="335"/>
  <c r="E256" i="335"/>
  <c r="E795" i="335"/>
  <c r="J936" i="335"/>
  <c r="I1251" i="335"/>
  <c r="E38" i="335"/>
  <c r="J1040" i="335"/>
  <c r="E368" i="335"/>
  <c r="G137" i="335"/>
  <c r="C515" i="335"/>
  <c r="I270" i="335"/>
  <c r="E1110" i="335"/>
  <c r="C116" i="335"/>
  <c r="I1263" i="335"/>
  <c r="E1244" i="335"/>
  <c r="D14" i="335"/>
  <c r="D1183" i="335"/>
  <c r="F601" i="335"/>
  <c r="F440" i="335"/>
  <c r="G891" i="335"/>
  <c r="J149" i="335"/>
  <c r="F121" i="335"/>
  <c r="B935" i="335"/>
  <c r="G28" i="335"/>
  <c r="D841" i="335"/>
  <c r="H386" i="335"/>
  <c r="D838" i="335"/>
  <c r="G416" i="335"/>
  <c r="J1272" i="335"/>
  <c r="H399" i="335"/>
  <c r="C1060" i="335"/>
  <c r="C123" i="335"/>
  <c r="I736" i="335"/>
  <c r="I79" i="335"/>
  <c r="F471" i="335"/>
  <c r="E1238" i="335"/>
  <c r="C582" i="335"/>
  <c r="J436" i="335"/>
  <c r="F534" i="335"/>
  <c r="B295" i="335"/>
  <c r="J1244" i="335"/>
  <c r="E1179" i="335"/>
  <c r="E1156" i="335"/>
  <c r="F881" i="335"/>
  <c r="J230" i="335"/>
  <c r="I1219" i="335"/>
  <c r="F137" i="335"/>
  <c r="C951" i="335"/>
  <c r="H601" i="335"/>
  <c r="G82" i="335"/>
  <c r="D442" i="335"/>
  <c r="G122" i="335"/>
  <c r="D200" i="335"/>
  <c r="E1125" i="335"/>
  <c r="B847" i="335"/>
  <c r="G1129" i="335"/>
  <c r="F537" i="335"/>
  <c r="C450" i="335"/>
  <c r="D820" i="335"/>
  <c r="B394" i="335"/>
  <c r="J1220" i="335"/>
  <c r="B612" i="335"/>
  <c r="B1167" i="335"/>
  <c r="E127" i="335"/>
  <c r="H585" i="335"/>
  <c r="C513" i="335"/>
  <c r="B626" i="335"/>
  <c r="G973" i="335"/>
  <c r="B909" i="335"/>
  <c r="B734" i="335"/>
  <c r="H176" i="335"/>
  <c r="F317" i="335"/>
  <c r="D777" i="335"/>
  <c r="C301" i="335"/>
  <c r="H1063" i="335"/>
  <c r="E81" i="335"/>
  <c r="F916" i="335"/>
  <c r="E341" i="335"/>
  <c r="J464" i="335"/>
  <c r="I327" i="335"/>
  <c r="F1292" i="335"/>
  <c r="D905" i="335"/>
  <c r="G1000" i="335"/>
  <c r="D10" i="335"/>
  <c r="E1273" i="335"/>
  <c r="G339" i="335"/>
  <c r="D1205" i="335"/>
  <c r="B1165" i="335"/>
  <c r="J575" i="335"/>
  <c r="J556" i="335"/>
  <c r="B908" i="335"/>
  <c r="H877" i="335"/>
  <c r="H120" i="335"/>
  <c r="J1094" i="335"/>
  <c r="G632" i="335"/>
  <c r="G843" i="335"/>
  <c r="B167" i="335"/>
  <c r="F407" i="335"/>
  <c r="I609" i="335"/>
  <c r="E562" i="335"/>
  <c r="J100" i="335"/>
  <c r="F997" i="335"/>
  <c r="C489" i="335"/>
  <c r="I998" i="335"/>
  <c r="F528" i="335"/>
  <c r="I179" i="335"/>
  <c r="H1130" i="335"/>
  <c r="E1130" i="335"/>
  <c r="J166" i="335"/>
  <c r="C1198" i="335"/>
  <c r="D754" i="335"/>
  <c r="F1161" i="335"/>
  <c r="J416" i="335"/>
  <c r="B882" i="335"/>
  <c r="I1242" i="335"/>
  <c r="F1055" i="335"/>
  <c r="V10" i="301"/>
  <c r="B476" i="335"/>
  <c r="G742" i="335"/>
  <c r="I98" i="335"/>
  <c r="J921" i="335"/>
  <c r="E146" i="335"/>
  <c r="E1046" i="335"/>
  <c r="H751" i="335"/>
  <c r="I317" i="335"/>
  <c r="H805" i="335"/>
  <c r="F766" i="335"/>
  <c r="H545" i="335"/>
  <c r="E670" i="335"/>
  <c r="B455" i="335"/>
  <c r="G1226" i="335"/>
  <c r="I1288" i="335"/>
  <c r="D650" i="335"/>
  <c r="C1098" i="335"/>
  <c r="C218" i="335"/>
  <c r="I356" i="335"/>
  <c r="F619" i="335"/>
  <c r="G426" i="335"/>
  <c r="J898" i="335"/>
  <c r="D208" i="335"/>
  <c r="G670" i="335"/>
  <c r="I1057" i="335"/>
  <c r="G586" i="335"/>
  <c r="B503" i="335"/>
  <c r="I330" i="335"/>
  <c r="I745" i="335"/>
  <c r="F1258" i="335"/>
  <c r="B1061" i="335"/>
  <c r="C276" i="335"/>
  <c r="E1228" i="335"/>
  <c r="I999" i="335"/>
  <c r="B104" i="335"/>
  <c r="J362" i="335"/>
  <c r="D929" i="335"/>
  <c r="E317" i="335"/>
  <c r="F1027" i="335"/>
  <c r="H558" i="335"/>
  <c r="E681" i="335"/>
  <c r="B531" i="335"/>
  <c r="E520" i="335"/>
  <c r="D625" i="335"/>
  <c r="J610" i="335"/>
  <c r="J770" i="335"/>
  <c r="I269" i="335"/>
  <c r="J297" i="335"/>
  <c r="B11" i="335"/>
  <c r="B76" i="335"/>
  <c r="G513" i="335"/>
  <c r="F1250" i="335"/>
  <c r="G705" i="335"/>
  <c r="H324" i="335"/>
  <c r="G789" i="335"/>
  <c r="J590" i="335"/>
  <c r="F737" i="335"/>
  <c r="H958" i="335"/>
  <c r="F844" i="335"/>
  <c r="J720" i="335"/>
  <c r="I394" i="335"/>
  <c r="C928" i="335"/>
  <c r="H1109" i="335"/>
  <c r="G354" i="335"/>
  <c r="G243" i="335"/>
  <c r="G1267" i="335"/>
  <c r="C1142" i="335"/>
  <c r="E542" i="335"/>
  <c r="H165" i="335"/>
  <c r="J79" i="335"/>
  <c r="F1184" i="335"/>
  <c r="G565" i="335"/>
  <c r="G86" i="335"/>
  <c r="E270" i="335"/>
  <c r="D877" i="335"/>
  <c r="B673" i="335"/>
  <c r="D1083" i="335"/>
  <c r="E790" i="335"/>
  <c r="G333" i="335"/>
  <c r="H567" i="335"/>
  <c r="F679" i="335"/>
  <c r="J203" i="335"/>
  <c r="I506" i="335"/>
  <c r="F491" i="335"/>
  <c r="C1202" i="335"/>
  <c r="D804" i="335"/>
  <c r="B341" i="335"/>
  <c r="E21" i="335"/>
  <c r="I675" i="335"/>
  <c r="F1164" i="335"/>
  <c r="G890" i="335"/>
  <c r="D894" i="335"/>
  <c r="I1132" i="335"/>
  <c r="B1226" i="335"/>
  <c r="G295" i="335"/>
  <c r="H288" i="335"/>
  <c r="F1199" i="335"/>
  <c r="E187" i="335"/>
  <c r="D1132" i="335"/>
  <c r="J1044" i="335"/>
  <c r="D192" i="335"/>
  <c r="H4" i="335"/>
  <c r="I484" i="335"/>
  <c r="G39" i="335"/>
  <c r="G848" i="335"/>
  <c r="I181" i="335"/>
  <c r="E213" i="335"/>
  <c r="F554" i="335"/>
  <c r="D811" i="335"/>
  <c r="I387" i="335"/>
  <c r="F101" i="335"/>
  <c r="I434" i="335"/>
  <c r="C271" i="335"/>
  <c r="D55" i="335"/>
  <c r="F1251" i="335"/>
  <c r="I308" i="335"/>
  <c r="H1144" i="335"/>
  <c r="J841" i="335"/>
  <c r="J1146" i="335"/>
  <c r="B697" i="335"/>
  <c r="I297" i="335"/>
  <c r="F331" i="335"/>
  <c r="J220" i="335"/>
  <c r="F852" i="335"/>
  <c r="B1271" i="335"/>
  <c r="I1179" i="335"/>
  <c r="F542" i="335"/>
  <c r="G804" i="335"/>
  <c r="I1199" i="335"/>
  <c r="I1211" i="335"/>
  <c r="I811" i="335"/>
  <c r="I534" i="335"/>
  <c r="S17" i="301"/>
  <c r="E65" i="335"/>
  <c r="C808" i="335"/>
  <c r="C1167" i="335"/>
  <c r="H1191" i="335"/>
  <c r="E390" i="335"/>
  <c r="I1245" i="335"/>
  <c r="C714" i="335"/>
  <c r="E1213" i="335"/>
  <c r="C773" i="335"/>
  <c r="F268" i="335"/>
  <c r="G617" i="335"/>
  <c r="B1281" i="335"/>
  <c r="B871" i="335"/>
  <c r="C692" i="335"/>
  <c r="D315" i="335"/>
  <c r="C394" i="335"/>
  <c r="G25" i="335"/>
  <c r="J1144" i="335"/>
  <c r="H622" i="335"/>
  <c r="G860" i="335"/>
  <c r="G1102" i="335"/>
  <c r="I443" i="335"/>
  <c r="B1194" i="335"/>
  <c r="F816" i="335"/>
  <c r="D380" i="335"/>
  <c r="D1058" i="335"/>
  <c r="F1200" i="335"/>
  <c r="D795" i="335"/>
  <c r="C608" i="335"/>
  <c r="H722" i="335"/>
  <c r="B1095" i="335"/>
  <c r="E1220" i="335"/>
  <c r="B816" i="335"/>
  <c r="J661" i="335"/>
  <c r="C1035" i="335"/>
  <c r="J351" i="335"/>
  <c r="J515" i="335"/>
  <c r="F413" i="335"/>
  <c r="H331" i="335"/>
  <c r="B1275" i="335"/>
  <c r="E207" i="335"/>
  <c r="E1291" i="335"/>
  <c r="I1137" i="335"/>
  <c r="J1249" i="335"/>
  <c r="E220" i="335"/>
  <c r="I832" i="335"/>
  <c r="D1303" i="335"/>
  <c r="F354" i="335"/>
  <c r="I84" i="335"/>
  <c r="G1099" i="335"/>
  <c r="I1267" i="335"/>
  <c r="J449" i="335"/>
  <c r="G979" i="335"/>
  <c r="J347" i="335"/>
  <c r="G282" i="335"/>
  <c r="G1101" i="335"/>
  <c r="C597" i="335"/>
  <c r="C934" i="335"/>
  <c r="E1006" i="335"/>
  <c r="G348" i="335"/>
  <c r="F1179" i="335"/>
  <c r="E238" i="335"/>
  <c r="J492" i="335"/>
  <c r="C892" i="335"/>
  <c r="H376" i="335"/>
  <c r="F1189" i="335"/>
  <c r="G800" i="335"/>
  <c r="E345" i="335"/>
  <c r="H834" i="335"/>
  <c r="C430" i="335"/>
  <c r="J1090" i="335"/>
  <c r="C966" i="335"/>
  <c r="B1091" i="335"/>
  <c r="I1049" i="335"/>
  <c r="B178" i="335"/>
  <c r="I883" i="335"/>
  <c r="B488" i="335"/>
  <c r="I632" i="335"/>
  <c r="R17" i="301"/>
  <c r="C311" i="335"/>
  <c r="E1072" i="335"/>
  <c r="G1126" i="335"/>
  <c r="J791" i="335"/>
  <c r="C109" i="335"/>
  <c r="B484" i="335"/>
  <c r="C33" i="335"/>
  <c r="G704" i="335"/>
  <c r="C1274" i="335"/>
  <c r="J133" i="335"/>
  <c r="E981" i="335"/>
  <c r="H489" i="335"/>
  <c r="C464" i="335"/>
  <c r="I626" i="335"/>
  <c r="F1243" i="335"/>
  <c r="E622" i="335"/>
  <c r="W9" i="301"/>
  <c r="F1245" i="335"/>
  <c r="C246" i="335"/>
  <c r="B216" i="335"/>
  <c r="C484" i="335"/>
  <c r="E413" i="335"/>
  <c r="G1056" i="335"/>
  <c r="H1241" i="335"/>
  <c r="D122" i="335"/>
  <c r="C1062" i="335"/>
  <c r="B224" i="335"/>
  <c r="H993" i="335"/>
  <c r="U4" i="301"/>
  <c r="B912" i="335"/>
  <c r="E538" i="335"/>
  <c r="C1223" i="335"/>
  <c r="E748" i="335"/>
  <c r="I1215" i="335"/>
  <c r="H905" i="335"/>
  <c r="E1253" i="335"/>
  <c r="E565" i="335"/>
  <c r="B37" i="335"/>
  <c r="H253" i="335"/>
  <c r="B494" i="335"/>
  <c r="B282" i="335"/>
  <c r="H943" i="335"/>
  <c r="H646" i="335"/>
  <c r="B761" i="335"/>
  <c r="D646" i="335"/>
  <c r="G1294" i="335"/>
  <c r="D797" i="335"/>
  <c r="I777" i="335"/>
  <c r="F699" i="335"/>
  <c r="D1010" i="335"/>
  <c r="H318" i="335"/>
  <c r="E993" i="335"/>
  <c r="J279" i="335"/>
  <c r="H1152" i="335"/>
  <c r="I8" i="335"/>
  <c r="D486" i="335"/>
  <c r="I664" i="335"/>
  <c r="H352" i="335"/>
  <c r="I404" i="335"/>
  <c r="S3" i="301"/>
  <c r="F119" i="335"/>
  <c r="D597" i="335"/>
  <c r="F741" i="335"/>
  <c r="D316" i="335"/>
  <c r="B644" i="335"/>
  <c r="G1018" i="335"/>
  <c r="D808" i="335"/>
  <c r="H1025" i="335"/>
  <c r="I942" i="335"/>
  <c r="B1243" i="335"/>
  <c r="D351" i="335"/>
  <c r="E989" i="335"/>
  <c r="R10" i="301"/>
  <c r="J855" i="335"/>
  <c r="I984" i="335"/>
  <c r="F1186" i="335"/>
  <c r="H812" i="335"/>
  <c r="G796" i="335"/>
  <c r="E573" i="335"/>
  <c r="B1231" i="335"/>
  <c r="H704" i="335"/>
  <c r="C817" i="335"/>
  <c r="F400" i="335"/>
  <c r="F404" i="335"/>
  <c r="G690" i="335"/>
  <c r="G1285" i="335"/>
  <c r="C1228" i="335"/>
  <c r="B902" i="335"/>
  <c r="J175" i="335"/>
  <c r="B149" i="335"/>
  <c r="B235" i="335"/>
  <c r="E575" i="335"/>
  <c r="J674" i="335"/>
  <c r="E194" i="335"/>
  <c r="B123" i="335"/>
  <c r="G968" i="335"/>
  <c r="B262" i="335"/>
  <c r="D445" i="335"/>
  <c r="D660" i="335"/>
  <c r="D1044" i="335"/>
  <c r="E1048" i="335"/>
  <c r="E614" i="335"/>
  <c r="B181" i="335"/>
  <c r="B383" i="335"/>
  <c r="B996" i="335"/>
  <c r="F842" i="335"/>
  <c r="H294" i="335"/>
  <c r="E1252" i="335"/>
  <c r="H1160" i="335"/>
  <c r="F1227" i="335"/>
  <c r="D1087" i="335"/>
  <c r="B904" i="335"/>
  <c r="J637" i="335"/>
  <c r="E1123" i="335"/>
  <c r="E399" i="335"/>
  <c r="B1026" i="335"/>
  <c r="B268" i="335"/>
  <c r="E54" i="335"/>
  <c r="E789" i="335"/>
  <c r="B701" i="335"/>
  <c r="G1131" i="335"/>
  <c r="I1048" i="335"/>
  <c r="H770" i="335"/>
  <c r="E747" i="335"/>
  <c r="G434" i="335"/>
  <c r="B1041" i="335"/>
  <c r="J335" i="335"/>
  <c r="D337" i="335"/>
  <c r="H30" i="335"/>
  <c r="H1278" i="335"/>
  <c r="C525" i="335"/>
  <c r="I1013" i="335"/>
  <c r="F908" i="335"/>
  <c r="G986" i="335"/>
  <c r="H970" i="335"/>
  <c r="E1276" i="335"/>
  <c r="C743" i="335"/>
  <c r="E644" i="335"/>
  <c r="E100" i="335"/>
  <c r="B682" i="335"/>
  <c r="J257" i="335"/>
  <c r="E294" i="335"/>
  <c r="G945" i="335"/>
  <c r="C1231" i="335"/>
  <c r="F552" i="335"/>
  <c r="H102" i="335"/>
  <c r="D1006" i="335"/>
  <c r="E1060" i="335"/>
  <c r="G1132" i="335"/>
  <c r="B440" i="335"/>
  <c r="F374" i="335"/>
  <c r="J1010" i="335"/>
  <c r="C777" i="335"/>
  <c r="J255" i="335"/>
  <c r="I1254" i="335"/>
  <c r="F78" i="335"/>
  <c r="F925" i="335"/>
  <c r="J1124" i="335"/>
  <c r="I541" i="335"/>
  <c r="I1180" i="335"/>
  <c r="B309" i="335"/>
  <c r="H584" i="335"/>
  <c r="J507" i="335"/>
  <c r="G79" i="335"/>
  <c r="H780" i="335"/>
  <c r="C573" i="335"/>
  <c r="E548" i="335"/>
  <c r="E352" i="335"/>
  <c r="G50" i="335"/>
  <c r="C355" i="335"/>
  <c r="H286" i="335"/>
  <c r="I380" i="335"/>
  <c r="E397" i="335"/>
  <c r="E984" i="335"/>
  <c r="J33" i="335"/>
  <c r="C1302" i="335"/>
  <c r="C9" i="335"/>
  <c r="G1176" i="335"/>
  <c r="I1058" i="335"/>
  <c r="E787" i="335"/>
  <c r="G1104" i="335"/>
  <c r="G949" i="335"/>
  <c r="H556" i="335"/>
  <c r="F524" i="335"/>
  <c r="C612" i="335"/>
  <c r="G751" i="335"/>
  <c r="E431" i="335"/>
  <c r="B30" i="335"/>
  <c r="E703" i="335"/>
  <c r="J1087" i="335"/>
  <c r="C395" i="335"/>
  <c r="B643" i="335"/>
  <c r="J165" i="335"/>
  <c r="D178" i="335"/>
  <c r="E353" i="335"/>
  <c r="F914" i="335"/>
  <c r="F217" i="335"/>
  <c r="H923" i="335"/>
  <c r="C143" i="335"/>
  <c r="G1252" i="335"/>
  <c r="B917" i="335"/>
  <c r="G31" i="335"/>
  <c r="B1142" i="335"/>
  <c r="G765" i="335"/>
  <c r="J551" i="335"/>
  <c r="E1017" i="335"/>
  <c r="H1054" i="335"/>
  <c r="D536" i="335"/>
  <c r="G310" i="335"/>
  <c r="F19" i="335"/>
  <c r="I1209" i="335"/>
  <c r="B693" i="335"/>
  <c r="B82" i="335"/>
  <c r="E770" i="335"/>
  <c r="E170" i="335"/>
  <c r="I562" i="335"/>
  <c r="B541" i="335"/>
  <c r="B767" i="335"/>
  <c r="E380" i="335"/>
  <c r="F1205" i="335"/>
  <c r="G521" i="335"/>
  <c r="G1181" i="335"/>
  <c r="I229" i="335"/>
  <c r="G167" i="335"/>
  <c r="H698" i="335"/>
  <c r="D957" i="335"/>
  <c r="J429" i="335"/>
  <c r="H229" i="335"/>
  <c r="R9" i="301"/>
  <c r="E351" i="335"/>
  <c r="C507" i="335"/>
  <c r="G970" i="335"/>
  <c r="G737" i="335"/>
  <c r="B802" i="335"/>
  <c r="G228" i="335"/>
  <c r="B33" i="335"/>
  <c r="G1242" i="335"/>
  <c r="G620" i="335"/>
  <c r="J676" i="335"/>
  <c r="E78" i="335"/>
  <c r="B633" i="335"/>
  <c r="I649" i="335"/>
  <c r="I203" i="335"/>
  <c r="H378" i="335"/>
  <c r="I3" i="335"/>
  <c r="G1170" i="335"/>
  <c r="G418" i="335"/>
  <c r="D441" i="335"/>
  <c r="C827" i="335"/>
  <c r="H968" i="335"/>
  <c r="J287" i="335"/>
  <c r="C902" i="335"/>
  <c r="F35" i="335"/>
  <c r="D212" i="335"/>
  <c r="I417" i="335"/>
  <c r="E421" i="335"/>
  <c r="G477" i="335"/>
  <c r="G211" i="335"/>
  <c r="C559" i="335"/>
  <c r="H681" i="335"/>
  <c r="D340" i="335"/>
  <c r="F998" i="335"/>
  <c r="I1067" i="335"/>
  <c r="H71" i="335"/>
  <c r="G270" i="335"/>
  <c r="E268" i="335"/>
  <c r="D383" i="335"/>
  <c r="E501" i="335"/>
  <c r="B763" i="335"/>
  <c r="D283" i="335"/>
  <c r="E463" i="335"/>
  <c r="E365" i="335"/>
  <c r="B1098" i="335"/>
  <c r="E636" i="335"/>
  <c r="B119" i="335"/>
  <c r="G34" i="335"/>
  <c r="F795" i="335"/>
  <c r="D298" i="335"/>
  <c r="G605" i="335"/>
  <c r="C350" i="335"/>
  <c r="D35" i="335"/>
  <c r="G755" i="335"/>
  <c r="D1023" i="335"/>
  <c r="E34" i="335"/>
  <c r="C732" i="335"/>
  <c r="B691" i="335"/>
  <c r="G827" i="335"/>
  <c r="B430" i="335"/>
  <c r="G770" i="335"/>
  <c r="I83" i="335"/>
  <c r="B890" i="335"/>
  <c r="E889" i="335"/>
  <c r="I737" i="335"/>
  <c r="H1222" i="335"/>
  <c r="E149" i="335"/>
  <c r="I915" i="335"/>
  <c r="D1299" i="335"/>
  <c r="B1254" i="335"/>
  <c r="F1024" i="335"/>
  <c r="J275" i="335"/>
  <c r="G1238" i="335"/>
  <c r="E635" i="335"/>
  <c r="I1089" i="335"/>
  <c r="F545" i="335"/>
  <c r="I603" i="335"/>
  <c r="C664" i="335"/>
  <c r="F761" i="335"/>
  <c r="F567" i="335"/>
  <c r="C125" i="335"/>
  <c r="G818" i="335"/>
  <c r="F237" i="335"/>
  <c r="G782" i="335"/>
  <c r="H1231" i="335"/>
  <c r="H340" i="335"/>
  <c r="H1023" i="335"/>
  <c r="H148" i="335"/>
  <c r="C590" i="335"/>
  <c r="G616" i="335"/>
  <c r="I243" i="335"/>
  <c r="J67" i="335"/>
  <c r="G642" i="335"/>
  <c r="B353" i="335"/>
  <c r="J828" i="335"/>
  <c r="C1125" i="335"/>
  <c r="C673" i="335"/>
  <c r="C204" i="335"/>
  <c r="B619" i="335"/>
  <c r="B886" i="335"/>
  <c r="B805" i="335"/>
  <c r="B635" i="335"/>
  <c r="E315" i="335"/>
  <c r="J750" i="335"/>
  <c r="F111" i="335"/>
  <c r="E627" i="335"/>
  <c r="D1273" i="335"/>
  <c r="F982" i="335"/>
  <c r="C163" i="335"/>
  <c r="C819" i="335"/>
  <c r="J690" i="335"/>
  <c r="J344" i="335"/>
  <c r="C886" i="335"/>
  <c r="C345" i="335"/>
  <c r="E1058" i="335"/>
  <c r="B888" i="335"/>
  <c r="E385" i="335"/>
  <c r="F1109" i="335"/>
  <c r="F1129" i="335"/>
  <c r="B3" i="335"/>
  <c r="J1129" i="335"/>
  <c r="F768" i="335"/>
  <c r="B504" i="335"/>
  <c r="H417" i="335"/>
  <c r="I1256" i="335"/>
  <c r="F259" i="335"/>
  <c r="B962" i="335"/>
  <c r="G785" i="335"/>
  <c r="E930" i="335"/>
  <c r="F32" i="335"/>
  <c r="I598" i="335"/>
  <c r="D588" i="335"/>
  <c r="F48" i="335"/>
  <c r="E693" i="335"/>
  <c r="J527" i="335"/>
  <c r="J948" i="335"/>
  <c r="B646" i="335"/>
  <c r="F500" i="335"/>
  <c r="E536" i="335"/>
  <c r="D433" i="335"/>
  <c r="B94" i="335"/>
  <c r="F535" i="335"/>
  <c r="D723" i="335"/>
  <c r="G440" i="335"/>
  <c r="B732" i="335"/>
  <c r="D1277" i="335"/>
  <c r="G746" i="335"/>
  <c r="B69" i="335"/>
  <c r="C834" i="335"/>
  <c r="H705" i="335"/>
  <c r="J173" i="335"/>
  <c r="I207" i="335"/>
  <c r="I1078" i="335"/>
  <c r="G792" i="335"/>
  <c r="C222" i="335"/>
  <c r="B446" i="335"/>
  <c r="I43" i="335"/>
  <c r="C739" i="335"/>
  <c r="E1131" i="335"/>
  <c r="E241" i="335"/>
  <c r="H802" i="335"/>
  <c r="J274" i="335"/>
  <c r="F772" i="335"/>
  <c r="I783" i="335"/>
  <c r="B993" i="335"/>
  <c r="H250" i="335"/>
  <c r="C555" i="335"/>
  <c r="H795" i="335"/>
  <c r="D308" i="335"/>
  <c r="G798" i="335"/>
  <c r="J677" i="335"/>
  <c r="G169" i="335"/>
  <c r="B1228" i="335"/>
  <c r="C903" i="335"/>
  <c r="J1193" i="335"/>
  <c r="F529" i="335"/>
  <c r="I568" i="335"/>
  <c r="D152" i="335"/>
  <c r="H550" i="335"/>
  <c r="J889" i="335"/>
  <c r="C323" i="335"/>
  <c r="E1190" i="335"/>
  <c r="D855" i="335"/>
  <c r="E985" i="335"/>
  <c r="E332" i="335"/>
  <c r="I1196" i="335"/>
  <c r="I640" i="335"/>
  <c r="G688" i="335"/>
  <c r="J636" i="335"/>
  <c r="I1154" i="335"/>
  <c r="F617" i="335"/>
  <c r="G875" i="335"/>
  <c r="J728" i="335"/>
  <c r="W10" i="301"/>
  <c r="E1052" i="335"/>
  <c r="H996" i="335"/>
  <c r="D1141" i="335"/>
  <c r="F868" i="335"/>
  <c r="D716" i="335"/>
  <c r="H1139" i="335"/>
  <c r="D226" i="335"/>
  <c r="C695" i="335"/>
  <c r="D763" i="335"/>
  <c r="J103" i="335"/>
  <c r="C31" i="335"/>
  <c r="E863" i="335"/>
  <c r="C478" i="335"/>
  <c r="J276" i="335"/>
  <c r="B274" i="335"/>
  <c r="I515" i="335"/>
  <c r="B822" i="335"/>
  <c r="J418" i="335"/>
  <c r="B683" i="335"/>
  <c r="G921" i="335"/>
  <c r="H402" i="335"/>
  <c r="B999" i="335"/>
  <c r="F250" i="335"/>
  <c r="C689" i="335"/>
  <c r="F742" i="335"/>
  <c r="H638" i="335"/>
  <c r="E1106" i="335"/>
  <c r="J761" i="335"/>
  <c r="E492" i="335"/>
  <c r="I1122" i="335"/>
  <c r="B838" i="335"/>
  <c r="I863" i="335"/>
  <c r="F613" i="335"/>
  <c r="J591" i="335"/>
  <c r="D962" i="335"/>
  <c r="H1091" i="335"/>
  <c r="C300" i="335"/>
  <c r="C1249" i="335"/>
  <c r="F970" i="335"/>
  <c r="J987" i="335"/>
  <c r="F369" i="335"/>
  <c r="H755" i="335"/>
  <c r="I120" i="335"/>
  <c r="E197" i="335"/>
  <c r="G499" i="335"/>
  <c r="C443" i="335"/>
  <c r="C577" i="335"/>
  <c r="H154" i="335"/>
  <c r="J1198" i="335"/>
  <c r="B812" i="335"/>
  <c r="H1125" i="335"/>
  <c r="C1059" i="335"/>
  <c r="E466" i="335"/>
  <c r="I553" i="335"/>
  <c r="E1128" i="335"/>
  <c r="J1079" i="335"/>
  <c r="I592" i="335"/>
  <c r="H1252" i="335"/>
  <c r="J648" i="335"/>
  <c r="D1110" i="335"/>
  <c r="G1062" i="335"/>
  <c r="J236" i="335"/>
  <c r="J790" i="335"/>
  <c r="I460" i="335"/>
  <c r="E844" i="335"/>
  <c r="J1151" i="335"/>
  <c r="D143" i="335"/>
  <c r="F1067" i="335"/>
  <c r="I464" i="335"/>
  <c r="I1290" i="335"/>
  <c r="F248" i="335"/>
  <c r="E113" i="335"/>
  <c r="E1200" i="335"/>
  <c r="I517" i="335"/>
  <c r="J1037" i="335"/>
  <c r="F551" i="335"/>
  <c r="I481" i="335"/>
  <c r="B573" i="335"/>
  <c r="H1044" i="335"/>
  <c r="G166" i="335"/>
  <c r="G427" i="335"/>
  <c r="G1107" i="335"/>
  <c r="J1016" i="335"/>
  <c r="I425" i="335"/>
  <c r="G300" i="335"/>
  <c r="B232" i="335"/>
  <c r="I843" i="335"/>
  <c r="D996" i="335"/>
  <c r="G733" i="335"/>
  <c r="B421" i="335"/>
  <c r="B36" i="335"/>
  <c r="B1154" i="335"/>
  <c r="G1245" i="335"/>
  <c r="J657" i="335"/>
  <c r="I35" i="335"/>
  <c r="G1246" i="335"/>
  <c r="D177" i="335"/>
  <c r="I658" i="335"/>
  <c r="D758" i="335"/>
  <c r="G718" i="335"/>
  <c r="H244" i="335"/>
  <c r="C264" i="335"/>
  <c r="G1248" i="335"/>
  <c r="G995" i="335"/>
  <c r="E305" i="335"/>
  <c r="C624" i="335"/>
  <c r="G1059" i="335"/>
  <c r="I548" i="335"/>
  <c r="F793" i="335"/>
  <c r="E723" i="335"/>
  <c r="E188" i="335"/>
  <c r="D490" i="335"/>
  <c r="I1031" i="335"/>
  <c r="B1008" i="335"/>
  <c r="F1233" i="335"/>
  <c r="E257" i="335"/>
  <c r="G268" i="335"/>
  <c r="F470" i="335"/>
  <c r="I244" i="335"/>
  <c r="E69" i="335"/>
  <c r="E107" i="335"/>
  <c r="C52" i="335"/>
  <c r="G610" i="335"/>
  <c r="B395" i="335"/>
  <c r="B848" i="335"/>
  <c r="B189" i="335"/>
  <c r="B478" i="335"/>
  <c r="J80" i="335"/>
  <c r="B757" i="335"/>
  <c r="F30" i="335"/>
  <c r="D475" i="335"/>
  <c r="C662" i="335"/>
  <c r="I1054" i="335"/>
  <c r="F168" i="335"/>
  <c r="C455" i="335"/>
  <c r="H208" i="335"/>
  <c r="J325" i="335"/>
  <c r="J83" i="335"/>
  <c r="B1090" i="335"/>
  <c r="I1064" i="335"/>
  <c r="E89" i="335"/>
  <c r="D288" i="335"/>
  <c r="I1152" i="335"/>
  <c r="I1126" i="335"/>
  <c r="F230" i="335"/>
  <c r="D703" i="335"/>
  <c r="E500" i="335"/>
  <c r="F97" i="335"/>
  <c r="B379" i="335"/>
  <c r="E1248" i="335"/>
  <c r="F1183" i="335"/>
  <c r="D102" i="335"/>
  <c r="H674" i="335"/>
  <c r="C262" i="335"/>
  <c r="H217" i="335"/>
  <c r="F960" i="335"/>
  <c r="F483" i="335"/>
  <c r="E869" i="335"/>
  <c r="G582" i="335"/>
  <c r="E711" i="335"/>
  <c r="B919" i="335"/>
  <c r="D46" i="335"/>
  <c r="G974" i="335"/>
  <c r="J312" i="335"/>
  <c r="E673" i="335"/>
  <c r="C785" i="335"/>
  <c r="F315" i="335"/>
  <c r="C114" i="335"/>
  <c r="J611" i="335"/>
  <c r="H149" i="335"/>
  <c r="I1069" i="335"/>
  <c r="D193" i="335"/>
  <c r="J961" i="335"/>
  <c r="E957" i="335"/>
  <c r="J1109" i="335"/>
  <c r="F669" i="335"/>
  <c r="B959" i="335"/>
  <c r="B401" i="335"/>
  <c r="J77" i="335"/>
  <c r="G95" i="335"/>
  <c r="G381" i="335"/>
  <c r="C1225" i="335"/>
  <c r="G1298" i="335"/>
  <c r="B190" i="335"/>
  <c r="H964" i="335"/>
  <c r="E1008" i="335"/>
  <c r="G922" i="335"/>
  <c r="R14" i="301"/>
  <c r="I423" i="335"/>
  <c r="C1215" i="335"/>
  <c r="G707" i="335"/>
  <c r="H656" i="335"/>
  <c r="H982" i="335"/>
  <c r="I412" i="335"/>
  <c r="H141" i="335"/>
  <c r="I1047" i="335"/>
  <c r="H95" i="335"/>
  <c r="I943" i="335"/>
  <c r="G400" i="335"/>
  <c r="D564" i="335"/>
  <c r="D1296" i="335"/>
  <c r="J806" i="335"/>
  <c r="C829" i="335"/>
  <c r="I1300" i="335"/>
  <c r="E653" i="335"/>
  <c r="C400" i="335"/>
  <c r="H105" i="335"/>
  <c r="B114" i="335"/>
  <c r="D63" i="335"/>
  <c r="G40" i="335"/>
  <c r="C897" i="335"/>
  <c r="B384" i="335"/>
  <c r="F1128" i="335"/>
  <c r="I1190" i="335"/>
  <c r="E609" i="335"/>
  <c r="J509" i="335"/>
  <c r="G435" i="335"/>
  <c r="J187" i="335"/>
  <c r="F824" i="335"/>
  <c r="D994" i="335"/>
  <c r="R15" i="301"/>
  <c r="B776" i="335"/>
  <c r="C22" i="335"/>
  <c r="G1077" i="335"/>
  <c r="I418" i="335"/>
  <c r="D534" i="335"/>
  <c r="D1038" i="335"/>
  <c r="H76" i="335"/>
  <c r="G805" i="335"/>
  <c r="I338" i="335"/>
  <c r="C696" i="335"/>
  <c r="U3" i="301"/>
  <c r="H892" i="335"/>
  <c r="I282" i="335"/>
  <c r="G1113" i="335"/>
  <c r="F606" i="335"/>
  <c r="H990" i="335"/>
  <c r="G291" i="335"/>
  <c r="J384" i="335"/>
  <c r="E867" i="335"/>
  <c r="B169" i="335"/>
  <c r="D267" i="335"/>
  <c r="I565" i="335"/>
  <c r="D1288" i="335"/>
  <c r="D26" i="335"/>
  <c r="G118" i="335"/>
  <c r="F477" i="335"/>
  <c r="E1096" i="335"/>
  <c r="S13" i="301"/>
  <c r="E475" i="335"/>
  <c r="C758" i="335"/>
  <c r="D631" i="335"/>
  <c r="G680" i="335"/>
  <c r="G1166" i="335"/>
  <c r="D934" i="335"/>
  <c r="G1281" i="335"/>
  <c r="C1118" i="335"/>
  <c r="E169" i="335"/>
  <c r="G492" i="335"/>
  <c r="J792" i="335"/>
  <c r="G229" i="335"/>
  <c r="E101" i="335"/>
  <c r="F46" i="335"/>
  <c r="E1111" i="335"/>
  <c r="G847" i="335"/>
  <c r="B896" i="335"/>
  <c r="E371" i="335"/>
  <c r="J1108" i="335"/>
  <c r="H1146" i="335"/>
  <c r="J900" i="335"/>
  <c r="G362" i="335"/>
  <c r="J519" i="335"/>
  <c r="E1272" i="335"/>
  <c r="I751" i="335"/>
  <c r="D347" i="335"/>
  <c r="I547" i="335"/>
  <c r="F449" i="335"/>
  <c r="E504" i="335"/>
  <c r="J35" i="335"/>
  <c r="E1014" i="335"/>
  <c r="C165" i="335"/>
  <c r="G164" i="335"/>
  <c r="F45" i="335"/>
  <c r="F264" i="335"/>
  <c r="W14" i="301"/>
  <c r="B529" i="335"/>
  <c r="C1140" i="335"/>
  <c r="F450" i="335"/>
  <c r="G518" i="335"/>
  <c r="H853" i="335"/>
  <c r="D40" i="335"/>
  <c r="I614" i="335"/>
  <c r="E389" i="335"/>
  <c r="B412" i="335"/>
  <c r="B1195" i="335"/>
  <c r="E662" i="335"/>
  <c r="B1257" i="335"/>
  <c r="H1141" i="335"/>
  <c r="I1270" i="335"/>
  <c r="H370" i="335"/>
  <c r="I147" i="335"/>
  <c r="H234" i="335"/>
  <c r="C943" i="335"/>
  <c r="C329" i="335"/>
  <c r="E1221" i="335"/>
  <c r="G1175" i="335"/>
  <c r="E676" i="335"/>
  <c r="C487" i="335"/>
  <c r="I492" i="335"/>
  <c r="B1219" i="335"/>
  <c r="D402" i="335"/>
  <c r="G1143" i="335"/>
  <c r="E1239" i="335"/>
  <c r="H1164" i="335"/>
  <c r="G950" i="335"/>
  <c r="C1246" i="335"/>
  <c r="G504" i="335"/>
  <c r="F52" i="335"/>
  <c r="C845" i="335"/>
  <c r="H1270" i="335"/>
  <c r="G277" i="335"/>
  <c r="E1068" i="335"/>
  <c r="G898" i="335"/>
  <c r="E254" i="335"/>
  <c r="J121" i="335"/>
  <c r="G548" i="335"/>
  <c r="J104" i="335"/>
  <c r="H1076" i="335"/>
  <c r="J272" i="335"/>
  <c r="F151" i="335"/>
  <c r="C47" i="335"/>
  <c r="D1109" i="335"/>
  <c r="H266" i="335"/>
  <c r="F917" i="335"/>
  <c r="D899" i="335"/>
  <c r="H709" i="335"/>
  <c r="D627" i="335"/>
  <c r="C1028" i="335"/>
  <c r="H678" i="335"/>
  <c r="E15" i="335"/>
  <c r="F697" i="335"/>
  <c r="E311" i="335"/>
  <c r="C959" i="335"/>
  <c r="W5" i="301"/>
  <c r="E934" i="335"/>
  <c r="E230" i="335"/>
  <c r="I921" i="335"/>
  <c r="G1278" i="335"/>
  <c r="G1013" i="335"/>
  <c r="I1191" i="335"/>
  <c r="F130" i="335"/>
  <c r="D71" i="335"/>
  <c r="I11" i="335"/>
  <c r="J1216" i="335"/>
  <c r="C970" i="335"/>
  <c r="G969" i="335"/>
  <c r="D847" i="335"/>
  <c r="B126" i="335"/>
  <c r="I176" i="335"/>
  <c r="E227" i="335"/>
  <c r="D1118" i="335"/>
  <c r="E755" i="335"/>
  <c r="D300" i="335"/>
  <c r="G1197" i="335"/>
  <c r="H1090" i="335"/>
  <c r="H790" i="335"/>
  <c r="C1121" i="335"/>
  <c r="H878" i="335"/>
  <c r="I1017" i="335"/>
  <c r="G471" i="335"/>
  <c r="G942" i="335"/>
  <c r="B516" i="335"/>
  <c r="C855" i="335"/>
  <c r="D600" i="335"/>
  <c r="I884" i="335"/>
  <c r="G996" i="335"/>
  <c r="E850" i="335"/>
  <c r="G592" i="335"/>
  <c r="H297" i="335"/>
  <c r="E912" i="335"/>
  <c r="I331" i="335"/>
  <c r="F989" i="335"/>
  <c r="B1106" i="335"/>
  <c r="C426" i="335"/>
  <c r="B1078" i="335"/>
  <c r="G41" i="335"/>
  <c r="I302" i="335"/>
  <c r="I914" i="335"/>
  <c r="D252" i="335"/>
  <c r="J57" i="335"/>
  <c r="J1178" i="335"/>
  <c r="E193" i="335"/>
  <c r="B248" i="335"/>
  <c r="J1168" i="335"/>
  <c r="H1203" i="335"/>
  <c r="C779" i="335"/>
  <c r="F569" i="335"/>
  <c r="G561" i="335"/>
  <c r="G1260" i="335"/>
  <c r="B1198" i="335"/>
  <c r="I667" i="335"/>
  <c r="H1289" i="335"/>
  <c r="J834" i="335"/>
  <c r="H838" i="335"/>
  <c r="B1177" i="335"/>
  <c r="F804" i="335"/>
  <c r="F502" i="335"/>
  <c r="F1132" i="335"/>
  <c r="I213" i="335"/>
  <c r="D760" i="335"/>
  <c r="J470" i="335"/>
  <c r="I354" i="335"/>
  <c r="F1295" i="335"/>
  <c r="J444" i="335"/>
  <c r="G1288" i="335"/>
  <c r="F1247" i="335"/>
  <c r="G777" i="335"/>
  <c r="G764" i="335"/>
  <c r="H41" i="335"/>
  <c r="F1075" i="335"/>
  <c r="D832" i="335"/>
  <c r="F608" i="335"/>
  <c r="H578" i="335"/>
  <c r="F202" i="335"/>
  <c r="H1108" i="335"/>
  <c r="G230" i="335"/>
  <c r="J227" i="335"/>
  <c r="D278" i="335"/>
  <c r="C126" i="335"/>
  <c r="F1110" i="335"/>
  <c r="E1275" i="335"/>
  <c r="I928" i="335"/>
  <c r="H194" i="335"/>
  <c r="G947" i="335"/>
  <c r="D105" i="335"/>
  <c r="F1274" i="335"/>
  <c r="E916" i="335"/>
  <c r="G170" i="335"/>
  <c r="B422" i="335"/>
  <c r="B524" i="335"/>
  <c r="I575" i="335"/>
  <c r="V19" i="301"/>
  <c r="E1126" i="335"/>
  <c r="C21" i="335"/>
  <c r="H1229" i="335"/>
  <c r="I1080" i="335"/>
  <c r="C755" i="335"/>
  <c r="D1084" i="335"/>
  <c r="H896" i="335"/>
  <c r="C305" i="335"/>
  <c r="I1289" i="335"/>
  <c r="G706" i="335"/>
  <c r="E495" i="335"/>
  <c r="C103" i="335"/>
  <c r="J643" i="335"/>
  <c r="F294" i="335"/>
  <c r="I471" i="335"/>
  <c r="F635" i="335"/>
  <c r="G545" i="335"/>
  <c r="C631" i="335"/>
  <c r="B627" i="335"/>
  <c r="H1154" i="335"/>
  <c r="F209" i="335"/>
  <c r="B1042" i="335"/>
  <c r="J171" i="335"/>
  <c r="H976" i="335"/>
  <c r="B715" i="335"/>
  <c r="C1300" i="335"/>
  <c r="H437" i="335"/>
  <c r="D20" i="335"/>
  <c r="G186" i="335"/>
  <c r="C89" i="335"/>
  <c r="I144" i="335"/>
  <c r="G463" i="335"/>
  <c r="G992" i="335"/>
  <c r="E253" i="335"/>
  <c r="E813" i="335"/>
  <c r="E162" i="335"/>
  <c r="J725" i="335"/>
  <c r="J777" i="335"/>
  <c r="H733" i="335"/>
  <c r="D913" i="335"/>
  <c r="F256" i="335"/>
  <c r="B1128" i="335"/>
  <c r="J983" i="335"/>
  <c r="J821" i="335"/>
  <c r="E620" i="335"/>
  <c r="F696" i="335"/>
  <c r="E729" i="335"/>
  <c r="J1106" i="335"/>
  <c r="E860" i="335"/>
  <c r="B660" i="335"/>
  <c r="F944" i="335"/>
  <c r="W13" i="301"/>
  <c r="E56" i="335"/>
  <c r="D131" i="335"/>
  <c r="C1290" i="335"/>
  <c r="E559" i="335"/>
  <c r="I674" i="335"/>
  <c r="I873" i="335"/>
  <c r="F1263" i="335"/>
  <c r="J1005" i="335"/>
  <c r="F585" i="335"/>
  <c r="B584" i="335"/>
  <c r="D837" i="335"/>
  <c r="H1251" i="335"/>
  <c r="J958" i="335"/>
  <c r="E360" i="335"/>
  <c r="H778" i="335"/>
  <c r="D333" i="335"/>
  <c r="E1183" i="335"/>
  <c r="G419" i="335"/>
  <c r="D331" i="335"/>
  <c r="H627" i="335"/>
  <c r="B317" i="335"/>
  <c r="I554" i="335"/>
  <c r="E1225" i="335"/>
  <c r="G312" i="335"/>
  <c r="J1251" i="335"/>
  <c r="C152" i="335"/>
  <c r="G216" i="335"/>
  <c r="H500" i="335"/>
  <c r="D728" i="335"/>
  <c r="C658" i="335"/>
  <c r="I742" i="335"/>
  <c r="F255" i="335"/>
  <c r="E873" i="335"/>
  <c r="F1223" i="335"/>
  <c r="C639" i="335"/>
  <c r="H196" i="335"/>
  <c r="B1294" i="335"/>
  <c r="B1267" i="335"/>
  <c r="F880" i="335"/>
  <c r="E117" i="335"/>
  <c r="J198" i="335"/>
  <c r="B1129" i="335"/>
  <c r="J455" i="335"/>
  <c r="H1220" i="335"/>
  <c r="G1247" i="335"/>
  <c r="F350" i="335"/>
  <c r="H814" i="335"/>
  <c r="J64" i="335"/>
  <c r="C986" i="335"/>
  <c r="D840" i="335"/>
  <c r="J1043" i="335"/>
  <c r="G38" i="335"/>
  <c r="B187" i="335"/>
  <c r="D642" i="335"/>
  <c r="D985" i="335"/>
  <c r="C124" i="335"/>
  <c r="F484" i="335"/>
  <c r="H509" i="335"/>
  <c r="E998" i="335"/>
  <c r="G324" i="335"/>
  <c r="I1125" i="335"/>
  <c r="H789" i="335"/>
  <c r="D83" i="335"/>
  <c r="H557" i="335"/>
  <c r="E139" i="335"/>
  <c r="G342" i="335"/>
  <c r="B651" i="335"/>
  <c r="E778" i="335"/>
  <c r="B307" i="335"/>
  <c r="H739" i="335"/>
  <c r="D1013" i="335"/>
  <c r="F694" i="335"/>
  <c r="J705" i="335"/>
  <c r="C627" i="335"/>
  <c r="F1033" i="335"/>
  <c r="I803" i="335"/>
  <c r="H397" i="335"/>
  <c r="B414" i="335"/>
  <c r="J1163" i="335"/>
  <c r="D130" i="335"/>
  <c r="G726" i="335"/>
  <c r="B900" i="335"/>
  <c r="J474" i="335"/>
  <c r="C134" i="335"/>
  <c r="F482" i="335"/>
  <c r="I1169" i="335"/>
  <c r="B1172" i="335"/>
  <c r="G265" i="335"/>
  <c r="F501" i="335"/>
  <c r="J651" i="335"/>
  <c r="F893" i="335"/>
  <c r="G146" i="335"/>
  <c r="F953" i="335"/>
  <c r="H1092" i="335"/>
  <c r="F117" i="335"/>
  <c r="I972" i="335"/>
  <c r="C392" i="335"/>
  <c r="E264" i="335"/>
  <c r="G556" i="335"/>
  <c r="V4" i="301"/>
  <c r="H1234" i="335"/>
  <c r="E595" i="335"/>
  <c r="B723" i="335"/>
  <c r="E1133" i="335"/>
  <c r="D113" i="335"/>
  <c r="B514" i="335"/>
  <c r="I41" i="335"/>
  <c r="G141" i="335"/>
  <c r="B1221" i="335"/>
  <c r="C910" i="335"/>
  <c r="U7" i="301"/>
  <c r="B81" i="335"/>
  <c r="H663" i="335"/>
  <c r="D605" i="335"/>
  <c r="F952" i="335"/>
  <c r="H360" i="335"/>
  <c r="C706" i="335"/>
  <c r="J825" i="335"/>
  <c r="F518" i="335"/>
  <c r="I1248" i="335"/>
  <c r="G433" i="335"/>
  <c r="E950" i="335"/>
  <c r="D1293" i="335"/>
  <c r="J938" i="335"/>
  <c r="J40" i="335"/>
  <c r="B787" i="335"/>
  <c r="E511" i="335"/>
  <c r="D1267" i="335"/>
  <c r="H1267" i="335"/>
  <c r="E329" i="335"/>
  <c r="C272" i="335"/>
  <c r="J16" i="335"/>
  <c r="D59" i="335"/>
  <c r="I809" i="335"/>
  <c r="B824" i="335"/>
  <c r="G997" i="335"/>
  <c r="F634" i="335"/>
  <c r="H977" i="335"/>
  <c r="C490" i="335"/>
  <c r="G724" i="335"/>
  <c r="G1088" i="335"/>
  <c r="C172" i="335"/>
  <c r="E578" i="335"/>
  <c r="C681" i="335"/>
  <c r="J411" i="335"/>
  <c r="C1015" i="335"/>
  <c r="I305" i="335"/>
  <c r="B281" i="335"/>
  <c r="G640" i="335"/>
  <c r="B526" i="335"/>
  <c r="E788" i="335"/>
  <c r="I1140" i="335"/>
  <c r="J333" i="335"/>
  <c r="G619" i="335"/>
  <c r="H956" i="335"/>
  <c r="I586" i="335"/>
  <c r="G420" i="335"/>
  <c r="C1134" i="335"/>
  <c r="F182" i="335"/>
  <c r="C501" i="335"/>
  <c r="B657" i="335"/>
  <c r="G101" i="335"/>
  <c r="H78" i="335"/>
  <c r="H351" i="335"/>
  <c r="H1196" i="335"/>
  <c r="B609" i="335"/>
  <c r="I952" i="335"/>
  <c r="B442" i="335"/>
  <c r="H124" i="335"/>
  <c r="E600" i="335"/>
  <c r="H1275" i="335"/>
  <c r="J226" i="335"/>
  <c r="I974" i="335"/>
  <c r="E922" i="335"/>
  <c r="B1069" i="335"/>
  <c r="H599" i="335"/>
  <c r="J812" i="335"/>
  <c r="G741" i="335"/>
  <c r="G343" i="335"/>
  <c r="G8" i="335"/>
  <c r="G1076" i="335"/>
  <c r="E416" i="335"/>
  <c r="I110" i="335"/>
  <c r="D1175" i="335"/>
  <c r="J581" i="335"/>
  <c r="D1020" i="335"/>
  <c r="C343" i="335"/>
  <c r="B492" i="335"/>
  <c r="H637" i="335"/>
  <c r="J1074" i="335"/>
  <c r="C644" i="335"/>
  <c r="H177" i="335"/>
  <c r="F179" i="335"/>
  <c r="C1210" i="335"/>
  <c r="J348" i="335"/>
  <c r="I1042" i="335"/>
  <c r="E1066" i="335"/>
  <c r="F149" i="335"/>
  <c r="D80" i="335"/>
  <c r="H528" i="335"/>
  <c r="D673" i="335"/>
  <c r="G622" i="335"/>
  <c r="I560" i="335"/>
  <c r="C774" i="335"/>
  <c r="D871" i="335"/>
  <c r="D793" i="335"/>
  <c r="F88" i="335"/>
  <c r="H855" i="335"/>
  <c r="G201" i="335"/>
  <c r="F339" i="335"/>
  <c r="E529" i="335"/>
  <c r="J353" i="335"/>
  <c r="B940" i="335"/>
  <c r="G98" i="335"/>
  <c r="D32" i="335"/>
  <c r="F775" i="335"/>
  <c r="J743" i="335"/>
  <c r="B889" i="335"/>
  <c r="I1037" i="335"/>
  <c r="H524" i="335"/>
  <c r="D881" i="335"/>
  <c r="E491" i="335"/>
  <c r="I892" i="335"/>
  <c r="H1284" i="335"/>
  <c r="H766" i="335"/>
  <c r="C195" i="335"/>
  <c r="D82" i="335"/>
  <c r="I1285" i="335"/>
  <c r="E1300" i="335"/>
  <c r="B740" i="335"/>
  <c r="B431" i="335"/>
  <c r="B58" i="335"/>
  <c r="D783" i="335"/>
  <c r="E1028" i="335"/>
  <c r="F764" i="335"/>
  <c r="F367" i="335"/>
  <c r="D1188" i="335"/>
  <c r="B6" i="335"/>
  <c r="E785" i="335"/>
  <c r="F16" i="335"/>
  <c r="F1238" i="335"/>
  <c r="H629" i="335"/>
  <c r="C90" i="335"/>
  <c r="G768" i="335"/>
  <c r="B129" i="335"/>
  <c r="B331" i="335"/>
  <c r="F302" i="335"/>
  <c r="I956" i="335"/>
  <c r="D253" i="335"/>
  <c r="B1032" i="335"/>
  <c r="I214" i="335"/>
  <c r="B453" i="335"/>
  <c r="F172" i="335"/>
  <c r="I220" i="335"/>
  <c r="E265" i="335"/>
  <c r="G175" i="335"/>
  <c r="F723" i="335"/>
  <c r="H328" i="335"/>
  <c r="H356" i="335"/>
  <c r="H671" i="335"/>
  <c r="C488" i="335"/>
  <c r="J181" i="335"/>
  <c r="G897" i="335"/>
  <c r="J1295" i="335"/>
  <c r="D674" i="335"/>
  <c r="G534" i="335"/>
  <c r="C926" i="335"/>
  <c r="I397" i="335"/>
  <c r="G858" i="335"/>
  <c r="V16" i="301"/>
  <c r="B688" i="335"/>
  <c r="G885" i="335"/>
  <c r="E24" i="335"/>
  <c r="I295" i="335"/>
  <c r="C1170" i="335"/>
  <c r="F726" i="335"/>
  <c r="D1024" i="335"/>
  <c r="B606" i="335"/>
  <c r="H315" i="335"/>
  <c r="B1246" i="335"/>
  <c r="E445" i="335"/>
  <c r="E962" i="335"/>
  <c r="C584" i="335"/>
  <c r="D336" i="335"/>
  <c r="D532" i="335"/>
  <c r="C859" i="335"/>
  <c r="E506" i="335"/>
  <c r="E585" i="335"/>
  <c r="B392" i="335"/>
  <c r="I1279" i="335"/>
  <c r="I166" i="335"/>
  <c r="H825" i="335"/>
  <c r="D328" i="335"/>
  <c r="D857" i="335"/>
  <c r="E531" i="335"/>
  <c r="F1281" i="335"/>
  <c r="D879" i="335"/>
  <c r="J13" i="335"/>
  <c r="F919" i="335"/>
  <c r="E763" i="335"/>
  <c r="F894" i="335"/>
  <c r="F677" i="335"/>
  <c r="F389" i="335"/>
  <c r="D771" i="335"/>
  <c r="H527" i="335"/>
  <c r="H820" i="335"/>
  <c r="C661" i="335"/>
  <c r="E649" i="335"/>
  <c r="H354" i="335"/>
  <c r="I1036" i="335"/>
  <c r="C491" i="335"/>
  <c r="B1049" i="335"/>
  <c r="B655" i="335"/>
  <c r="F745" i="335"/>
  <c r="E975" i="335"/>
  <c r="F871" i="335"/>
  <c r="J316" i="335"/>
  <c r="B157" i="335"/>
  <c r="I1095" i="335"/>
  <c r="D1282" i="335"/>
  <c r="F253" i="335"/>
  <c r="D944" i="335"/>
  <c r="E44" i="335"/>
  <c r="G496" i="335"/>
  <c r="F1107" i="335"/>
  <c r="V2" i="301"/>
  <c r="E383" i="335"/>
  <c r="E282" i="335"/>
  <c r="J442" i="335"/>
  <c r="F1280" i="335"/>
  <c r="I763" i="335"/>
  <c r="D517" i="335"/>
  <c r="J407" i="335"/>
  <c r="F579" i="335"/>
  <c r="I1220" i="335"/>
  <c r="C1190" i="335"/>
  <c r="F840" i="335"/>
  <c r="I758" i="335"/>
  <c r="C864" i="335"/>
  <c r="F430" i="335"/>
  <c r="B621" i="335"/>
  <c r="G579" i="335"/>
  <c r="D291" i="335"/>
  <c r="B193" i="335"/>
  <c r="F1141" i="335"/>
  <c r="J148" i="335"/>
  <c r="B1238" i="335"/>
  <c r="D1270" i="335"/>
  <c r="H64" i="335"/>
  <c r="D36" i="335"/>
  <c r="C981" i="335"/>
  <c r="H190" i="335"/>
  <c r="D772" i="335"/>
  <c r="I996" i="335"/>
  <c r="D693" i="335"/>
  <c r="J503" i="335"/>
  <c r="F1194" i="335"/>
  <c r="J1154" i="335"/>
  <c r="H700" i="335"/>
  <c r="I957" i="335"/>
  <c r="I267" i="335"/>
  <c r="C622" i="335"/>
  <c r="H1036" i="335"/>
  <c r="E886" i="335"/>
  <c r="C156" i="335"/>
  <c r="F416" i="335"/>
  <c r="F1261" i="335"/>
  <c r="J567" i="335"/>
  <c r="J640" i="335"/>
  <c r="G257" i="335"/>
  <c r="B358" i="335"/>
  <c r="H761" i="335"/>
  <c r="J774" i="335"/>
  <c r="G256" i="335"/>
  <c r="D945" i="335"/>
  <c r="B978" i="335"/>
  <c r="I463" i="335"/>
  <c r="J1209" i="335"/>
  <c r="B832" i="335"/>
  <c r="D567" i="335"/>
  <c r="E231" i="335"/>
  <c r="C932" i="335"/>
  <c r="F1278" i="335"/>
  <c r="E1146" i="335"/>
  <c r="I787" i="335"/>
  <c r="F330" i="335"/>
  <c r="J962" i="335"/>
  <c r="B1085" i="335"/>
  <c r="F338" i="335"/>
  <c r="G928" i="335"/>
  <c r="E959" i="335"/>
  <c r="I1205" i="335"/>
  <c r="F777" i="335"/>
  <c r="F1146" i="335"/>
  <c r="J76" i="335"/>
  <c r="F244" i="335"/>
  <c r="H676" i="335"/>
  <c r="B1185" i="335"/>
  <c r="C32" i="335"/>
  <c r="E1302" i="335"/>
  <c r="F828" i="335"/>
  <c r="G448" i="335"/>
  <c r="G1160" i="335"/>
  <c r="J85" i="335"/>
  <c r="C1051" i="335"/>
  <c r="F794" i="335"/>
  <c r="H344" i="335"/>
  <c r="H9" i="335"/>
  <c r="F706" i="335"/>
  <c r="C697" i="335"/>
  <c r="J1231" i="335"/>
  <c r="C16" i="335"/>
  <c r="I419" i="335"/>
  <c r="E857" i="335"/>
  <c r="J469" i="335"/>
  <c r="C703" i="335"/>
  <c r="B766" i="335"/>
  <c r="F1283" i="335"/>
  <c r="F242" i="335"/>
  <c r="D73" i="335"/>
  <c r="D119" i="335"/>
  <c r="G906" i="335"/>
  <c r="J29" i="335"/>
  <c r="I699" i="335"/>
  <c r="J939" i="335"/>
  <c r="J488" i="335"/>
  <c r="B65" i="335"/>
  <c r="E83" i="335"/>
  <c r="G436" i="335"/>
  <c r="J1107" i="335"/>
  <c r="C415" i="335"/>
  <c r="E637" i="335"/>
  <c r="D527" i="335"/>
  <c r="J979" i="335"/>
  <c r="F604" i="335"/>
  <c r="G654" i="335"/>
  <c r="H699" i="335"/>
  <c r="F986" i="335"/>
  <c r="J1270" i="335"/>
  <c r="H273" i="335"/>
  <c r="J1105" i="335"/>
  <c r="E25" i="335"/>
  <c r="H833" i="335"/>
  <c r="C87" i="335"/>
  <c r="W11" i="301"/>
  <c r="E590" i="335"/>
  <c r="E1090" i="335"/>
  <c r="E837" i="335"/>
  <c r="G171" i="335"/>
  <c r="F193" i="335"/>
  <c r="B1255" i="335"/>
  <c r="E464" i="335"/>
  <c r="J1192" i="335"/>
  <c r="D891" i="335"/>
  <c r="B413" i="335"/>
  <c r="D688" i="335"/>
  <c r="G355" i="335"/>
  <c r="C1268" i="335"/>
  <c r="H82" i="335"/>
  <c r="H581" i="335"/>
  <c r="B364" i="335"/>
  <c r="B808" i="335"/>
  <c r="C1101" i="335"/>
  <c r="I1277" i="335"/>
  <c r="I1168" i="335"/>
  <c r="H377" i="335"/>
  <c r="B733" i="335"/>
  <c r="F293" i="335"/>
  <c r="B373" i="335"/>
  <c r="G655" i="335"/>
  <c r="D489" i="335"/>
  <c r="I68" i="335"/>
  <c r="F345" i="335"/>
  <c r="C967" i="335"/>
  <c r="E769" i="335"/>
  <c r="B652" i="335"/>
  <c r="I608" i="335"/>
  <c r="F349" i="335"/>
  <c r="E196" i="335"/>
  <c r="E849" i="335"/>
  <c r="F655" i="335"/>
  <c r="I488" i="335"/>
  <c r="G1137" i="335"/>
  <c r="H1088" i="335"/>
  <c r="G1120" i="335"/>
  <c r="F306" i="335"/>
  <c r="G535" i="335"/>
  <c r="E1101" i="335"/>
  <c r="B1163" i="335"/>
  <c r="E1242" i="335"/>
  <c r="D648" i="335"/>
  <c r="J25" i="335"/>
  <c r="C901" i="335"/>
  <c r="F271" i="335"/>
  <c r="H280" i="335"/>
  <c r="G623" i="335"/>
  <c r="I986" i="335"/>
  <c r="I154" i="335"/>
  <c r="C269" i="335"/>
  <c r="F494" i="335"/>
  <c r="J222" i="335"/>
  <c r="I1187" i="335"/>
  <c r="F1299" i="335"/>
  <c r="J235" i="335"/>
  <c r="H329" i="335"/>
  <c r="F1234" i="335"/>
  <c r="E1084" i="335"/>
  <c r="G15" i="335"/>
  <c r="J793" i="335"/>
  <c r="E245" i="335"/>
  <c r="J212" i="335"/>
  <c r="E1258" i="335"/>
  <c r="H456" i="335"/>
  <c r="D147" i="335"/>
  <c r="I254" i="335"/>
  <c r="C278" i="335"/>
  <c r="H1292" i="335"/>
  <c r="E272" i="335"/>
  <c r="I320" i="335"/>
  <c r="J472" i="335"/>
  <c r="I618" i="335"/>
  <c r="F1127" i="335"/>
  <c r="B1048" i="335"/>
  <c r="F658" i="335"/>
  <c r="G927" i="335"/>
  <c r="F1154" i="335"/>
  <c r="C1023" i="335"/>
  <c r="E242" i="335"/>
  <c r="G1220" i="335"/>
  <c r="E372" i="335"/>
  <c r="I414" i="335"/>
  <c r="G193" i="335"/>
  <c r="H760" i="335"/>
  <c r="B667" i="335"/>
  <c r="G1275" i="335"/>
  <c r="C1065" i="335"/>
  <c r="J1103" i="335"/>
  <c r="G1190" i="335"/>
  <c r="G699" i="335"/>
  <c r="H268" i="335"/>
  <c r="D560" i="335"/>
  <c r="G816" i="335"/>
  <c r="J924" i="335"/>
  <c r="E552" i="335"/>
  <c r="D683" i="335"/>
  <c r="F283" i="335"/>
  <c r="C996" i="335"/>
  <c r="D53" i="335"/>
  <c r="J550" i="335"/>
  <c r="J131" i="335"/>
  <c r="B1012" i="335"/>
  <c r="G628" i="335"/>
  <c r="G957" i="335"/>
  <c r="I312" i="335"/>
  <c r="G1276" i="335"/>
  <c r="B1088" i="335"/>
  <c r="S8" i="301"/>
  <c r="E376" i="335"/>
  <c r="C730" i="335"/>
  <c r="D727" i="335"/>
  <c r="D1253" i="335"/>
  <c r="C157" i="335"/>
  <c r="H228" i="335"/>
  <c r="J1299" i="335"/>
  <c r="B1159" i="335"/>
  <c r="F313" i="335"/>
  <c r="D9" i="335"/>
  <c r="I235" i="335"/>
  <c r="G392" i="335"/>
  <c r="J1186" i="335"/>
  <c r="F224" i="335"/>
  <c r="J1104" i="335"/>
  <c r="I827" i="335"/>
  <c r="G869" i="335"/>
  <c r="B578" i="335"/>
  <c r="D1065" i="335"/>
  <c r="G758" i="335"/>
  <c r="D397" i="335"/>
  <c r="F437" i="335"/>
  <c r="D995" i="335"/>
  <c r="E415" i="335"/>
  <c r="D939" i="335"/>
  <c r="E252" i="335"/>
  <c r="C20" i="335"/>
  <c r="F1152" i="335"/>
  <c r="H245" i="335"/>
  <c r="E1159" i="335"/>
  <c r="F1242" i="335"/>
  <c r="B486" i="335"/>
  <c r="F291" i="335"/>
  <c r="J1222" i="335"/>
  <c r="C40" i="335"/>
  <c r="J300" i="335"/>
  <c r="G702" i="335"/>
  <c r="F344" i="335"/>
  <c r="B1268" i="335"/>
  <c r="E308" i="335"/>
  <c r="E923" i="335"/>
  <c r="C987" i="335"/>
  <c r="I1119" i="335"/>
  <c r="I993" i="335"/>
  <c r="C921" i="335"/>
  <c r="F174" i="335"/>
  <c r="H684" i="335"/>
  <c r="C357" i="335"/>
  <c r="S2" i="301"/>
  <c r="B428" i="335"/>
  <c r="H1170" i="335"/>
  <c r="E765" i="335"/>
  <c r="G1051" i="335"/>
  <c r="D389" i="335"/>
  <c r="G20" i="335"/>
  <c r="G1152" i="335"/>
  <c r="H267" i="335"/>
  <c r="D265" i="335"/>
  <c r="F1286" i="335"/>
  <c r="D201" i="335"/>
  <c r="D931" i="335"/>
  <c r="B658" i="335"/>
  <c r="C1259" i="335"/>
  <c r="G1028" i="335"/>
  <c r="B28" i="335"/>
  <c r="F85" i="335"/>
  <c r="G349" i="335"/>
  <c r="I288" i="335"/>
  <c r="C1104" i="335"/>
  <c r="I44" i="335"/>
  <c r="E1003" i="335"/>
  <c r="C1164" i="335"/>
  <c r="B120" i="335"/>
  <c r="F1169" i="335"/>
  <c r="E382" i="335"/>
  <c r="D707" i="335"/>
  <c r="J221" i="335"/>
  <c r="E608" i="335"/>
  <c r="F106" i="335"/>
  <c r="J443" i="335"/>
  <c r="F240" i="335"/>
  <c r="J1149" i="335"/>
  <c r="F395" i="335"/>
  <c r="H1126" i="335"/>
  <c r="I334" i="335"/>
  <c r="H374" i="335"/>
  <c r="D884" i="335"/>
  <c r="E815" i="335"/>
  <c r="D788" i="335"/>
  <c r="J849" i="335"/>
  <c r="C609" i="335"/>
  <c r="H1245" i="335"/>
  <c r="G212" i="335"/>
  <c r="D557" i="335"/>
  <c r="J463" i="335"/>
  <c r="F862" i="335"/>
  <c r="I753" i="335"/>
  <c r="I272" i="335"/>
  <c r="J1038" i="335"/>
  <c r="E1027" i="335"/>
  <c r="F1244" i="335"/>
  <c r="B113" i="335"/>
  <c r="I376" i="335"/>
  <c r="F287" i="335"/>
  <c r="D568" i="335"/>
  <c r="E817" i="335"/>
  <c r="D559" i="335"/>
  <c r="H1148" i="335"/>
  <c r="I913" i="335"/>
  <c r="E1078" i="335"/>
  <c r="I86" i="335"/>
  <c r="I779" i="335"/>
  <c r="D446" i="335"/>
  <c r="F127" i="335"/>
  <c r="H870" i="335"/>
  <c r="C1149" i="335"/>
  <c r="G1147" i="335"/>
  <c r="D854" i="335"/>
  <c r="G401" i="335"/>
  <c r="F1229" i="335"/>
  <c r="B83" i="335"/>
  <c r="H29" i="335"/>
  <c r="I830" i="335"/>
  <c r="E471" i="335"/>
  <c r="J298" i="335"/>
  <c r="J309" i="335"/>
  <c r="D548" i="335"/>
  <c r="F1219" i="335"/>
  <c r="D769" i="335"/>
  <c r="D925" i="335"/>
  <c r="H460" i="335"/>
  <c r="C763" i="335"/>
  <c r="H541" i="335"/>
  <c r="F1016" i="335"/>
  <c r="E949" i="335"/>
  <c r="F1087" i="335"/>
  <c r="E754" i="335"/>
  <c r="C318" i="335"/>
  <c r="D873" i="335"/>
  <c r="B798" i="335"/>
  <c r="B444" i="335"/>
  <c r="I657" i="335"/>
  <c r="E115" i="335"/>
  <c r="E247" i="335"/>
  <c r="F122" i="335"/>
  <c r="D1085" i="335"/>
  <c r="G672" i="335"/>
  <c r="D284" i="335"/>
  <c r="D644" i="335"/>
  <c r="E1178" i="335"/>
  <c r="F290" i="335"/>
  <c r="I930" i="335"/>
  <c r="C509" i="335"/>
  <c r="G868" i="335"/>
  <c r="E125" i="335"/>
  <c r="G1157" i="335"/>
  <c r="F733" i="335"/>
  <c r="J985" i="335"/>
  <c r="E161" i="335"/>
  <c r="I932" i="335"/>
  <c r="C1063" i="335"/>
  <c r="J804" i="335"/>
  <c r="D306" i="335"/>
  <c r="C319" i="335"/>
  <c r="C220" i="335"/>
  <c r="D598" i="335"/>
  <c r="F939" i="335"/>
  <c r="B50" i="335"/>
  <c r="D1221" i="335"/>
  <c r="G1184" i="335"/>
  <c r="D133" i="335"/>
  <c r="E1290" i="335"/>
  <c r="B861" i="335"/>
  <c r="I959" i="335"/>
  <c r="H470" i="335"/>
  <c r="H850" i="335"/>
  <c r="E485" i="335"/>
  <c r="G547" i="335"/>
  <c r="F511" i="335"/>
  <c r="D457" i="335"/>
  <c r="J1042" i="335"/>
  <c r="B345" i="335"/>
  <c r="D696" i="335"/>
  <c r="E1021" i="335"/>
  <c r="H745" i="335"/>
  <c r="H1095" i="335"/>
  <c r="H772" i="335"/>
  <c r="B1033" i="335"/>
  <c r="B969" i="335"/>
  <c r="J375" i="335"/>
  <c r="G588" i="335"/>
  <c r="C914" i="335"/>
  <c r="H454" i="335"/>
  <c r="H623" i="335"/>
  <c r="G998" i="335"/>
  <c r="F682" i="335"/>
  <c r="D1079" i="335"/>
  <c r="J538" i="335"/>
  <c r="E293" i="335"/>
  <c r="C565" i="335"/>
  <c r="J1086" i="335"/>
  <c r="D1127" i="335"/>
  <c r="C1145" i="335"/>
  <c r="F652" i="335"/>
  <c r="I898" i="335"/>
  <c r="D943" i="335"/>
  <c r="J1182" i="335"/>
  <c r="D151" i="335"/>
  <c r="J1266" i="335"/>
  <c r="E1271" i="335"/>
  <c r="I976" i="335"/>
  <c r="E652" i="335"/>
  <c r="I1212" i="335"/>
  <c r="H236" i="335"/>
  <c r="C421" i="335"/>
  <c r="B1139" i="335"/>
  <c r="D110" i="335"/>
  <c r="B943" i="335"/>
  <c r="G285" i="335"/>
  <c r="H759" i="335"/>
  <c r="E907" i="335"/>
  <c r="H582" i="335"/>
  <c r="F145" i="335"/>
  <c r="G567" i="335"/>
  <c r="J410" i="335"/>
  <c r="G236" i="335"/>
  <c r="D372" i="335"/>
  <c r="B990" i="335"/>
  <c r="H588" i="335"/>
  <c r="H882" i="335"/>
  <c r="I1243" i="335"/>
  <c r="I652" i="335"/>
  <c r="D1075" i="335"/>
  <c r="B965" i="335"/>
  <c r="J630" i="335"/>
  <c r="E547" i="335"/>
  <c r="H529" i="335"/>
  <c r="E448" i="335"/>
  <c r="E1023" i="335"/>
  <c r="E646" i="335"/>
  <c r="I389" i="335"/>
  <c r="D914" i="335"/>
  <c r="E701" i="335"/>
  <c r="H1114" i="335"/>
  <c r="E63" i="335"/>
  <c r="C746" i="335"/>
  <c r="J1080" i="335"/>
  <c r="C961" i="335"/>
  <c r="F220" i="335"/>
  <c r="C1080" i="335"/>
  <c r="B497" i="335"/>
  <c r="E684" i="335"/>
  <c r="E29" i="335"/>
  <c r="C938" i="335"/>
  <c r="H13" i="335"/>
  <c r="G1222" i="335"/>
  <c r="H1001" i="335"/>
  <c r="I1221" i="335"/>
  <c r="D1165" i="335"/>
  <c r="J1275" i="335"/>
  <c r="E301" i="335"/>
  <c r="H776" i="335"/>
  <c r="I222" i="335"/>
  <c r="D917" i="335"/>
  <c r="J982" i="335"/>
  <c r="D980" i="335"/>
  <c r="E123" i="335"/>
  <c r="I794" i="335"/>
  <c r="B786" i="335"/>
  <c r="C1186" i="335"/>
  <c r="C459" i="335"/>
  <c r="J435" i="335"/>
  <c r="H1093" i="335"/>
  <c r="F215" i="335"/>
  <c r="J775" i="335"/>
  <c r="B674" i="335"/>
  <c r="F228" i="335"/>
  <c r="B1180" i="335"/>
  <c r="H218" i="335"/>
  <c r="H579" i="335"/>
  <c r="G750" i="335"/>
  <c r="H922" i="335"/>
  <c r="F496" i="335"/>
  <c r="E456" i="335"/>
  <c r="J1181" i="335"/>
  <c r="H757" i="335"/>
  <c r="F69" i="335"/>
  <c r="J1294" i="335"/>
  <c r="V11" i="301"/>
  <c r="F327" i="335"/>
  <c r="G1055" i="335"/>
  <c r="H382" i="335"/>
  <c r="G421" i="335"/>
  <c r="I1120" i="335"/>
  <c r="B879" i="335"/>
  <c r="I732" i="335"/>
  <c r="G977" i="335"/>
  <c r="J327" i="335"/>
  <c r="F965" i="335"/>
  <c r="J1111" i="335"/>
  <c r="J749" i="335"/>
  <c r="C1143" i="335"/>
  <c r="B955" i="335"/>
  <c r="F751" i="335"/>
  <c r="C1168" i="335"/>
  <c r="E208" i="335"/>
  <c r="J23" i="335"/>
  <c r="E153" i="335"/>
  <c r="E412" i="335"/>
  <c r="G30" i="335"/>
  <c r="B620" i="335"/>
  <c r="F1108" i="335"/>
  <c r="G271" i="335"/>
  <c r="E328" i="335"/>
  <c r="H826" i="335"/>
  <c r="E281" i="335"/>
  <c r="G388" i="335"/>
  <c r="I607" i="335"/>
  <c r="F231" i="335"/>
  <c r="D56" i="335"/>
  <c r="I97" i="335"/>
  <c r="J508" i="335"/>
  <c r="G1264" i="335"/>
  <c r="D301" i="335"/>
  <c r="E120" i="335"/>
  <c r="J626" i="335"/>
  <c r="C891" i="335"/>
  <c r="D790" i="335"/>
  <c r="D742" i="335"/>
  <c r="I367" i="335"/>
  <c r="B61" i="335"/>
  <c r="D1271" i="335"/>
  <c r="D234" i="335"/>
  <c r="D1047" i="335"/>
  <c r="J1277" i="335"/>
  <c r="H323" i="335"/>
  <c r="J349" i="335"/>
  <c r="I1127" i="335"/>
  <c r="D367" i="335"/>
  <c r="J666" i="335"/>
  <c r="F1130" i="335"/>
  <c r="D824" i="335"/>
  <c r="E626" i="335"/>
  <c r="H172" i="335"/>
  <c r="W4" i="301"/>
  <c r="G646" i="335"/>
  <c r="J1092" i="335"/>
  <c r="E665" i="335"/>
  <c r="F87" i="335"/>
  <c r="F748" i="335"/>
  <c r="H553" i="335"/>
  <c r="G543" i="335"/>
  <c r="G1214" i="335"/>
  <c r="C425" i="335"/>
  <c r="F654" i="335"/>
  <c r="B1003" i="335"/>
  <c r="J377" i="335"/>
  <c r="F222" i="335"/>
  <c r="J468" i="335"/>
  <c r="D864" i="335"/>
  <c r="D429" i="335"/>
  <c r="G938" i="335"/>
  <c r="B1208" i="335"/>
  <c r="G344" i="335"/>
  <c r="F730" i="335"/>
  <c r="H946" i="335"/>
  <c r="C1262" i="335"/>
  <c r="C149" i="335"/>
  <c r="B549" i="335"/>
  <c r="F346" i="335"/>
  <c r="G1164" i="335"/>
  <c r="J1293" i="335"/>
  <c r="D1052" i="335"/>
  <c r="B540" i="335"/>
  <c r="C715" i="335"/>
  <c r="D261" i="335"/>
  <c r="J1284" i="335"/>
  <c r="I80" i="335"/>
  <c r="G762" i="335"/>
  <c r="C968" i="335"/>
  <c r="J782" i="335"/>
  <c r="G671" i="335"/>
  <c r="C299" i="335"/>
  <c r="D611" i="335"/>
  <c r="D13" i="335"/>
  <c r="H798" i="335"/>
  <c r="G18" i="335"/>
  <c r="B746" i="335"/>
  <c r="B1278" i="335"/>
  <c r="I106" i="335"/>
  <c r="G554" i="335"/>
  <c r="F589" i="335"/>
  <c r="J408" i="335"/>
  <c r="G1230" i="335"/>
  <c r="H1274" i="335"/>
  <c r="E1171" i="335"/>
  <c r="F983" i="335"/>
  <c r="B774" i="335"/>
  <c r="I92" i="335"/>
  <c r="H569" i="335"/>
  <c r="J981" i="335"/>
  <c r="G675" i="335"/>
  <c r="E1031" i="335"/>
  <c r="D241" i="335"/>
  <c r="C861" i="335"/>
  <c r="J659" i="335"/>
  <c r="F265" i="335"/>
  <c r="J389" i="335"/>
  <c r="G693" i="335"/>
  <c r="G809" i="335"/>
  <c r="C593" i="335"/>
  <c r="H104" i="335"/>
  <c r="C46" i="335"/>
  <c r="H563" i="335"/>
  <c r="F238" i="335"/>
  <c r="G519" i="335"/>
  <c r="I868" i="335"/>
  <c r="H611" i="335"/>
  <c r="I226" i="335"/>
  <c r="F946" i="335"/>
  <c r="E566" i="335"/>
  <c r="F553" i="335"/>
  <c r="G772" i="335"/>
  <c r="C215" i="335"/>
  <c r="I1090" i="335"/>
  <c r="G387" i="335"/>
  <c r="E212" i="335"/>
  <c r="H311" i="335"/>
  <c r="B604" i="335"/>
  <c r="H659" i="335"/>
  <c r="F1160" i="335"/>
  <c r="F77" i="335"/>
  <c r="B136" i="335"/>
  <c r="E278" i="335"/>
  <c r="C259" i="335"/>
  <c r="D1185" i="335"/>
  <c r="I128" i="335"/>
  <c r="C857" i="335"/>
  <c r="D466" i="335"/>
  <c r="C1207" i="335"/>
  <c r="F1104" i="335"/>
  <c r="B843" i="335"/>
  <c r="D839" i="335"/>
  <c r="H1073" i="335"/>
  <c r="C882" i="335"/>
  <c r="E277" i="335"/>
  <c r="B292" i="335"/>
  <c r="I563" i="335"/>
  <c r="I494" i="335"/>
  <c r="D533" i="335"/>
  <c r="F59" i="335"/>
  <c r="J864" i="335"/>
  <c r="D1213" i="335"/>
  <c r="I221" i="335"/>
  <c r="I931" i="335"/>
  <c r="E218" i="335"/>
  <c r="C1227" i="335"/>
  <c r="J528" i="335"/>
  <c r="B493" i="335"/>
  <c r="J1100" i="335"/>
  <c r="E396" i="335"/>
  <c r="H797" i="335"/>
  <c r="B324" i="335"/>
  <c r="F897" i="335"/>
  <c r="B800" i="335"/>
  <c r="U17" i="301"/>
  <c r="B71" i="335"/>
  <c r="E926" i="335"/>
  <c r="D471" i="335"/>
  <c r="C799" i="335"/>
  <c r="B748" i="335"/>
  <c r="F1057" i="335"/>
  <c r="J920" i="335"/>
  <c r="I1146" i="335"/>
  <c r="B905" i="335"/>
  <c r="B921" i="335"/>
  <c r="H847" i="335"/>
  <c r="E1152" i="335"/>
  <c r="J862" i="335"/>
  <c r="C598" i="335"/>
  <c r="C1218" i="335"/>
  <c r="H573" i="335"/>
  <c r="C716" i="335"/>
  <c r="I761" i="335"/>
  <c r="J205" i="335"/>
  <c r="B405" i="335"/>
  <c r="G54" i="335"/>
  <c r="J364" i="335"/>
  <c r="F814" i="335"/>
  <c r="D165" i="335"/>
  <c r="G214" i="335"/>
  <c r="H63" i="335"/>
  <c r="I1003" i="335"/>
  <c r="V13" i="301"/>
  <c r="C1203" i="335"/>
  <c r="D637" i="335"/>
  <c r="J1264" i="335"/>
  <c r="I60" i="335"/>
  <c r="G780" i="335"/>
  <c r="C704" i="335"/>
  <c r="E901" i="335"/>
  <c r="J369" i="335"/>
  <c r="D1263" i="335"/>
  <c r="B1175" i="335"/>
  <c r="G297" i="335"/>
  <c r="G915" i="335"/>
  <c r="F647" i="335"/>
  <c r="I1060" i="335"/>
  <c r="G526" i="335"/>
  <c r="E722" i="335"/>
  <c r="F703" i="335"/>
  <c r="J65" i="335"/>
  <c r="I442" i="335"/>
  <c r="I1039" i="335"/>
  <c r="C1032" i="335"/>
  <c r="F1150" i="335"/>
  <c r="J1286" i="335"/>
  <c r="E568" i="335"/>
  <c r="F829" i="335"/>
  <c r="G701" i="335"/>
  <c r="H48" i="335"/>
  <c r="H320" i="335"/>
  <c r="G157" i="335"/>
  <c r="D181" i="335"/>
  <c r="I1295" i="335"/>
  <c r="H432" i="335"/>
  <c r="I572" i="335"/>
  <c r="H647" i="335"/>
  <c r="E944" i="335"/>
  <c r="F320" i="335"/>
  <c r="F1105" i="335"/>
  <c r="J882" i="335"/>
  <c r="J786" i="335"/>
  <c r="I32" i="335"/>
  <c r="B376" i="335"/>
  <c r="E852" i="335"/>
  <c r="E144" i="335"/>
  <c r="B161" i="335"/>
  <c r="H868" i="335"/>
  <c r="J365" i="335"/>
  <c r="E933" i="335"/>
  <c r="H202" i="335"/>
  <c r="H406" i="335"/>
  <c r="I786" i="335"/>
  <c r="I212" i="335"/>
  <c r="H247" i="335"/>
  <c r="I1202" i="335"/>
  <c r="H876" i="335"/>
  <c r="B101" i="335"/>
  <c r="C253" i="335"/>
  <c r="I687" i="335"/>
  <c r="C778" i="335"/>
  <c r="G1203" i="335"/>
  <c r="C1235" i="335"/>
  <c r="G78" i="335"/>
  <c r="I345" i="335"/>
  <c r="D231" i="335"/>
  <c r="I1092" i="335"/>
  <c r="B1143" i="335"/>
  <c r="F527" i="335"/>
  <c r="C992" i="335"/>
  <c r="D870" i="335"/>
  <c r="J183" i="335"/>
  <c r="I748" i="335"/>
  <c r="D981" i="335"/>
  <c r="H1101" i="335"/>
  <c r="B956" i="335"/>
  <c r="D791" i="335"/>
  <c r="G1111" i="335"/>
  <c r="V9" i="301"/>
  <c r="H852" i="335"/>
  <c r="G941" i="335"/>
  <c r="G674" i="335"/>
  <c r="J97" i="335"/>
  <c r="E420" i="335"/>
  <c r="J520" i="335"/>
  <c r="F1078" i="335"/>
  <c r="B14" i="335"/>
  <c r="C1194" i="335"/>
  <c r="G1255" i="335"/>
  <c r="I228" i="335"/>
  <c r="D550" i="335"/>
  <c r="C1055" i="335"/>
  <c r="E757" i="335"/>
  <c r="G881" i="335"/>
  <c r="E658" i="335"/>
  <c r="B172" i="335"/>
  <c r="G542" i="335"/>
  <c r="G414" i="335"/>
  <c r="C99" i="335"/>
  <c r="I377" i="335"/>
  <c r="B799" i="335"/>
  <c r="F1300" i="335"/>
  <c r="F662" i="335"/>
  <c r="D1274" i="335"/>
  <c r="J895" i="335"/>
  <c r="I476" i="335"/>
  <c r="B852" i="335"/>
  <c r="H1180" i="335"/>
  <c r="C1084" i="335"/>
  <c r="E1285" i="335"/>
  <c r="I807" i="335"/>
  <c r="I962" i="335"/>
  <c r="I969" i="335"/>
  <c r="D401" i="335"/>
  <c r="H116" i="335"/>
  <c r="I960" i="335"/>
  <c r="B828" i="335"/>
  <c r="F1061" i="335"/>
  <c r="F920" i="335"/>
  <c r="F316" i="335"/>
  <c r="E798" i="335"/>
  <c r="I1099" i="335"/>
  <c r="F1036" i="335"/>
  <c r="C1069" i="335"/>
  <c r="G36" i="335"/>
  <c r="C237" i="335"/>
  <c r="F1221" i="335"/>
  <c r="C764" i="335"/>
  <c r="F639" i="335"/>
  <c r="D8" i="335"/>
  <c r="J823" i="335"/>
  <c r="D552" i="335"/>
  <c r="B856" i="335"/>
  <c r="G1049" i="335"/>
  <c r="E1301" i="335"/>
  <c r="B1063" i="335"/>
  <c r="D530" i="335"/>
  <c r="C244" i="335"/>
  <c r="D1032" i="335"/>
  <c r="I757" i="335"/>
  <c r="E47" i="335"/>
  <c r="E5" i="335"/>
  <c r="I195" i="335"/>
  <c r="C1211" i="335"/>
  <c r="D1238" i="335"/>
  <c r="E57" i="335"/>
  <c r="B1244" i="335"/>
  <c r="I1226" i="335"/>
  <c r="F834" i="335"/>
  <c r="I63" i="335"/>
  <c r="F47" i="335"/>
  <c r="B752" i="335"/>
  <c r="I549" i="335"/>
  <c r="I261" i="335"/>
  <c r="F785" i="335"/>
  <c r="F300" i="335"/>
  <c r="D107" i="335"/>
  <c r="J320" i="335"/>
  <c r="H255" i="335"/>
  <c r="B196" i="335"/>
  <c r="C879" i="335"/>
  <c r="H1020" i="335"/>
  <c r="D635" i="335"/>
  <c r="F581" i="335"/>
  <c r="H438" i="335"/>
  <c r="F905" i="335"/>
  <c r="E861" i="335"/>
  <c r="J545" i="335"/>
  <c r="I478" i="335"/>
  <c r="B134" i="335"/>
  <c r="B1204" i="335"/>
  <c r="B1241" i="335"/>
  <c r="G224" i="335"/>
  <c r="B55" i="335"/>
  <c r="B913" i="335"/>
  <c r="C338" i="335"/>
  <c r="B266" i="335"/>
  <c r="H495" i="335"/>
  <c r="I193" i="335"/>
  <c r="J84" i="335"/>
  <c r="I676" i="335"/>
  <c r="I546" i="335"/>
  <c r="I301" i="335"/>
  <c r="H1103" i="335"/>
  <c r="H1009" i="335"/>
  <c r="H1015" i="335"/>
  <c r="B499" i="335"/>
  <c r="W12" i="301"/>
  <c r="G438" i="335"/>
  <c r="E979" i="335"/>
  <c r="J1260" i="335"/>
  <c r="D604" i="335"/>
  <c r="E648" i="335"/>
  <c r="D1092" i="335"/>
  <c r="C326" i="335"/>
  <c r="I315" i="335"/>
  <c r="E983" i="335"/>
  <c r="H649" i="335"/>
  <c r="G779" i="335"/>
  <c r="C414" i="335"/>
  <c r="J928" i="335"/>
  <c r="F1135" i="335"/>
  <c r="F1034" i="335"/>
  <c r="H758" i="335"/>
  <c r="G442" i="335"/>
  <c r="J214" i="335"/>
  <c r="B1019" i="335"/>
  <c r="G1006" i="335"/>
  <c r="F381" i="335"/>
  <c r="J497" i="335"/>
  <c r="B8" i="335"/>
  <c r="C1293" i="335"/>
  <c r="G200" i="335"/>
  <c r="D1045" i="335"/>
  <c r="F712" i="335"/>
  <c r="J26" i="335"/>
  <c r="C946" i="335"/>
  <c r="E826" i="335"/>
  <c r="F1083" i="335"/>
  <c r="B1171" i="335"/>
  <c r="J512" i="335"/>
  <c r="I532" i="335"/>
  <c r="H222" i="335"/>
  <c r="I812" i="335"/>
  <c r="J826" i="335"/>
  <c r="H1226" i="335"/>
  <c r="D805" i="335"/>
  <c r="I716" i="335"/>
  <c r="B910" i="335"/>
  <c r="J211" i="335"/>
  <c r="H687" i="335"/>
  <c r="I1116" i="335"/>
  <c r="C1217" i="335"/>
  <c r="D831" i="335"/>
  <c r="D1139" i="335"/>
  <c r="G415" i="335"/>
  <c r="I157" i="335"/>
  <c r="B1263" i="335"/>
  <c r="D262" i="335"/>
  <c r="J833" i="335"/>
  <c r="D581" i="335"/>
  <c r="G308" i="335"/>
  <c r="D1067" i="335"/>
  <c r="E102" i="335"/>
  <c r="F366" i="335"/>
  <c r="F50" i="335"/>
  <c r="J807" i="335"/>
  <c r="B23" i="335"/>
  <c r="D988" i="335"/>
  <c r="E843" i="335"/>
  <c r="J645" i="335"/>
  <c r="F1301" i="335"/>
  <c r="J480" i="335"/>
  <c r="C632" i="335"/>
  <c r="G1070" i="335"/>
  <c r="E691" i="335"/>
  <c r="D971" i="335"/>
  <c r="H394" i="335"/>
  <c r="I927" i="335"/>
  <c r="F310" i="335"/>
  <c r="B1262" i="335"/>
  <c r="C1193" i="335"/>
  <c r="C71" i="335"/>
  <c r="B840" i="335"/>
  <c r="G361" i="335"/>
  <c r="I828" i="335"/>
  <c r="E1209" i="335"/>
  <c r="B1057" i="335"/>
  <c r="E442" i="335"/>
  <c r="F1153" i="335"/>
  <c r="G106" i="335"/>
  <c r="E1204" i="335"/>
  <c r="J293" i="335"/>
  <c r="I1052" i="335"/>
  <c r="J1085" i="335"/>
  <c r="I1301" i="335"/>
  <c r="I833" i="335"/>
  <c r="G152" i="335"/>
  <c r="H1153" i="335"/>
  <c r="J356" i="335"/>
  <c r="D1148" i="335"/>
  <c r="B971" i="335"/>
  <c r="H744" i="335"/>
  <c r="H1193" i="335"/>
  <c r="F555" i="335"/>
  <c r="G29" i="335"/>
  <c r="E1117" i="335"/>
  <c r="H10" i="335"/>
  <c r="I407" i="335"/>
  <c r="J120" i="335"/>
  <c r="I391" i="335"/>
  <c r="E335" i="335"/>
  <c r="C413" i="335"/>
  <c r="C444" i="335"/>
  <c r="C1288" i="335"/>
  <c r="D292" i="335"/>
  <c r="E19" i="335"/>
  <c r="I1239" i="335"/>
  <c r="B306" i="335"/>
  <c r="E209" i="335"/>
  <c r="E355" i="335"/>
  <c r="G520" i="335"/>
  <c r="B949" i="335"/>
  <c r="H440" i="335"/>
  <c r="E433" i="335"/>
  <c r="D518" i="335"/>
  <c r="I987" i="335"/>
  <c r="D1011" i="335"/>
  <c r="I62" i="335"/>
  <c r="I124" i="335"/>
  <c r="I1034" i="335"/>
  <c r="D15" i="335"/>
  <c r="F1043" i="335"/>
  <c r="D669" i="335"/>
  <c r="H1000" i="335"/>
  <c r="J1239" i="335"/>
  <c r="H819" i="335"/>
  <c r="G1257" i="335"/>
  <c r="H1065" i="335"/>
  <c r="B982" i="335"/>
  <c r="H195" i="335"/>
  <c r="B215" i="335"/>
  <c r="J124" i="335"/>
  <c r="D207" i="335"/>
  <c r="D989" i="335"/>
  <c r="F1303" i="335"/>
  <c r="H981" i="335"/>
  <c r="C740" i="335"/>
  <c r="D468" i="335"/>
  <c r="I768" i="335"/>
  <c r="G1235" i="335"/>
  <c r="J576" i="335"/>
  <c r="D1297" i="335"/>
  <c r="B577" i="335"/>
  <c r="B775" i="335"/>
  <c r="H1077" i="335"/>
  <c r="H134" i="335"/>
  <c r="I501" i="335"/>
  <c r="E1289" i="335"/>
  <c r="F746" i="335"/>
  <c r="C251" i="335"/>
  <c r="H420" i="335"/>
  <c r="B170" i="335"/>
  <c r="E177" i="335"/>
  <c r="H632" i="335"/>
  <c r="B466" i="335"/>
  <c r="D1081" i="335"/>
  <c r="C505" i="335"/>
  <c r="H33" i="335"/>
  <c r="I662" i="335"/>
  <c r="I792" i="335"/>
  <c r="D269" i="335"/>
  <c r="E1016" i="335"/>
  <c r="C112" i="335"/>
  <c r="G319" i="335"/>
  <c r="C1244" i="335"/>
  <c r="B1253" i="335"/>
  <c r="E581" i="335"/>
  <c r="G264" i="335"/>
  <c r="H1244" i="335"/>
  <c r="G16" i="335"/>
  <c r="I889" i="335"/>
  <c r="F443" i="335"/>
  <c r="I287" i="335"/>
  <c r="C853" i="335"/>
  <c r="F359" i="335"/>
  <c r="J875" i="335"/>
  <c r="D1233" i="335"/>
  <c r="E602" i="335"/>
  <c r="D587" i="335"/>
  <c r="E617" i="335"/>
  <c r="F157" i="335"/>
  <c r="J652" i="335"/>
  <c r="J1267" i="335"/>
  <c r="C1182" i="335"/>
  <c r="I1062" i="335"/>
  <c r="J927" i="335"/>
  <c r="C189" i="335"/>
  <c r="B975" i="335"/>
  <c r="C447" i="335"/>
  <c r="J856" i="335"/>
  <c r="G913" i="335"/>
  <c r="E458" i="335"/>
  <c r="H380" i="335"/>
  <c r="H1272" i="335"/>
  <c r="E97" i="335"/>
  <c r="I648" i="335"/>
  <c r="C546" i="335"/>
  <c r="D547" i="335"/>
  <c r="G205" i="335"/>
  <c r="D1031" i="335"/>
  <c r="D741" i="335"/>
  <c r="I1183" i="335"/>
  <c r="B7" i="335"/>
  <c r="F478" i="335"/>
  <c r="J811" i="335"/>
  <c r="B623" i="335"/>
  <c r="H413" i="335"/>
  <c r="B241" i="335"/>
  <c r="D1009" i="335"/>
  <c r="F434" i="335"/>
  <c r="G608" i="335"/>
  <c r="D362" i="335"/>
  <c r="H227" i="335"/>
  <c r="C823" i="335"/>
  <c r="I886" i="335"/>
  <c r="E631" i="335"/>
  <c r="F426" i="335"/>
  <c r="I27" i="335"/>
  <c r="F985" i="335"/>
  <c r="I1093" i="335"/>
  <c r="F418" i="335"/>
  <c r="B1087" i="335"/>
  <c r="B200" i="335"/>
  <c r="C411" i="335"/>
  <c r="B710" i="335"/>
  <c r="C916" i="335"/>
  <c r="J1233" i="335"/>
  <c r="F818" i="335"/>
  <c r="D540" i="335"/>
  <c r="B1070" i="335"/>
  <c r="B1187" i="335"/>
  <c r="I521" i="335"/>
  <c r="I159" i="335"/>
  <c r="J259" i="335"/>
  <c r="I669" i="335"/>
  <c r="E895" i="335"/>
  <c r="J930" i="335"/>
  <c r="J310" i="335"/>
  <c r="C427" i="335"/>
  <c r="E664" i="335"/>
  <c r="J28" i="335"/>
  <c r="B210" i="335"/>
  <c r="H723" i="335"/>
  <c r="C805" i="335"/>
  <c r="J252" i="335"/>
  <c r="B789" i="335"/>
  <c r="H1049" i="335"/>
  <c r="E58" i="335"/>
  <c r="H914" i="335"/>
  <c r="C1045" i="335"/>
  <c r="G1014" i="335"/>
  <c r="B247" i="335"/>
  <c r="E576" i="335"/>
  <c r="H1024" i="335"/>
  <c r="I933" i="335"/>
  <c r="C363" i="335"/>
  <c r="I335" i="335"/>
  <c r="E369" i="335"/>
  <c r="D1116" i="335"/>
  <c r="E1108" i="335"/>
  <c r="H408" i="335"/>
  <c r="D1073" i="335"/>
  <c r="F473" i="335"/>
  <c r="G958" i="335"/>
  <c r="E818" i="335"/>
  <c r="G108" i="335"/>
  <c r="G710" i="335"/>
  <c r="I1236" i="335"/>
  <c r="I579" i="335"/>
  <c r="J713" i="335"/>
  <c r="E1245" i="335"/>
  <c r="G1098" i="335"/>
  <c r="I1259" i="335"/>
  <c r="J660" i="335"/>
  <c r="G132" i="335"/>
  <c r="C907" i="335"/>
  <c r="B479" i="335"/>
  <c r="F269" i="335"/>
  <c r="H185" i="335"/>
  <c r="C524" i="335"/>
  <c r="C474" i="335"/>
  <c r="D779" i="335"/>
  <c r="B1285" i="335"/>
  <c r="I1278" i="335"/>
  <c r="J970" i="335"/>
  <c r="G787" i="335"/>
  <c r="B1298" i="335"/>
  <c r="H688" i="335"/>
  <c r="H384" i="335"/>
  <c r="C749" i="335"/>
  <c r="C594" i="335"/>
  <c r="E233" i="335"/>
  <c r="E712" i="335"/>
  <c r="H1205" i="335"/>
  <c r="F1165" i="335"/>
  <c r="B1101" i="335"/>
  <c r="C1279" i="335"/>
  <c r="I410" i="335"/>
  <c r="B1150" i="335"/>
  <c r="G1020" i="335"/>
  <c r="E777" i="335"/>
  <c r="J531" i="335"/>
  <c r="I1237" i="335"/>
  <c r="H212" i="335"/>
  <c r="C1097" i="335"/>
  <c r="E632" i="335"/>
  <c r="B1014" i="335"/>
  <c r="F461" i="335"/>
  <c r="I26" i="335"/>
  <c r="F387" i="335"/>
  <c r="C754" i="335"/>
  <c r="C788" i="335"/>
  <c r="J607" i="335"/>
  <c r="C77" i="335"/>
  <c r="B918" i="335"/>
  <c r="F1144" i="335"/>
  <c r="F324" i="335"/>
  <c r="H652" i="335"/>
  <c r="H639" i="335"/>
  <c r="G485" i="335"/>
  <c r="S11" i="301"/>
  <c r="I70" i="335"/>
  <c r="J414" i="335"/>
  <c r="D1167" i="335"/>
  <c r="D765" i="335"/>
  <c r="E64" i="335"/>
  <c r="H429" i="335"/>
  <c r="E580" i="335"/>
  <c r="G994" i="335"/>
  <c r="B1170" i="335"/>
  <c r="G831" i="335"/>
  <c r="G159" i="335"/>
  <c r="E1073" i="335"/>
  <c r="I842" i="335"/>
  <c r="B1286" i="335"/>
  <c r="E675" i="335"/>
  <c r="G7" i="335"/>
  <c r="F1174" i="335"/>
  <c r="J1070" i="335"/>
  <c r="B661" i="335"/>
  <c r="I1040" i="335"/>
  <c r="H359" i="335"/>
  <c r="D910" i="335"/>
  <c r="G191" i="335"/>
  <c r="B320" i="335"/>
  <c r="H1013" i="335"/>
  <c r="E1018" i="335"/>
  <c r="D1166" i="335"/>
  <c r="H906" i="335"/>
  <c r="I1273" i="335"/>
  <c r="C1132" i="335"/>
  <c r="F373" i="335"/>
  <c r="J1237" i="335"/>
  <c r="G481" i="335"/>
  <c r="F169" i="335"/>
  <c r="H199" i="335"/>
  <c r="D1050" i="335"/>
  <c r="B666" i="335"/>
  <c r="W7" i="301"/>
  <c r="J843" i="335"/>
  <c r="E324" i="335"/>
  <c r="G566" i="335"/>
  <c r="B415" i="335"/>
  <c r="E1192" i="335"/>
  <c r="H750" i="335"/>
  <c r="I328" i="335"/>
  <c r="C766" i="335"/>
  <c r="B18" i="335"/>
  <c r="I1019" i="335"/>
  <c r="C656" i="335"/>
  <c r="J703" i="335"/>
  <c r="B385" i="335"/>
  <c r="G886" i="335"/>
  <c r="G259" i="335"/>
  <c r="J631" i="335"/>
  <c r="D1163" i="335"/>
  <c r="I382" i="335"/>
  <c r="B855" i="335"/>
  <c r="G1063" i="335"/>
  <c r="I1284" i="335"/>
  <c r="E88" i="335"/>
  <c r="D859" i="335"/>
  <c r="F481" i="335"/>
  <c r="E186" i="335"/>
  <c r="F1093" i="335"/>
  <c r="B487" i="335"/>
  <c r="R11" i="301"/>
  <c r="E925" i="335"/>
  <c r="G314" i="335"/>
  <c r="F1214" i="335"/>
  <c r="G286" i="335"/>
  <c r="I893" i="335"/>
  <c r="G12" i="335"/>
  <c r="B863" i="335"/>
  <c r="E1256" i="335"/>
  <c r="E167" i="335"/>
  <c r="E1255" i="335"/>
  <c r="C48" i="335"/>
  <c r="E357" i="335"/>
  <c r="D1184" i="335"/>
  <c r="I610" i="335"/>
  <c r="G708" i="335"/>
  <c r="C442" i="335"/>
  <c r="B1197" i="335"/>
  <c r="G1302" i="335"/>
  <c r="G1074" i="335"/>
  <c r="I341" i="335"/>
  <c r="C362" i="335"/>
  <c r="D787" i="335"/>
  <c r="J614" i="335"/>
  <c r="J669" i="335"/>
  <c r="D1157" i="335"/>
  <c r="D477" i="335"/>
  <c r="B920" i="335"/>
  <c r="H645" i="335"/>
  <c r="D782" i="335"/>
  <c r="G627" i="335"/>
  <c r="J1097" i="335"/>
  <c r="I405" i="335"/>
  <c r="F787" i="335"/>
  <c r="E654" i="335"/>
  <c r="C1283" i="335"/>
  <c r="B1083" i="335"/>
  <c r="J714" i="335"/>
  <c r="D806" i="335"/>
  <c r="H484" i="335"/>
  <c r="D19" i="335"/>
  <c r="J977" i="335"/>
  <c r="D617" i="335"/>
  <c r="H93" i="335"/>
  <c r="F408" i="335"/>
  <c r="J213" i="335"/>
  <c r="G856" i="335"/>
  <c r="H1260" i="335"/>
  <c r="C367" i="335"/>
  <c r="C1047" i="335"/>
  <c r="E255" i="335"/>
  <c r="B1189" i="335"/>
  <c r="D964" i="335"/>
  <c r="B298" i="335"/>
  <c r="B1222" i="335"/>
  <c r="I281" i="335"/>
  <c r="G840" i="335"/>
  <c r="I461" i="335"/>
  <c r="I273" i="335"/>
  <c r="C618" i="335"/>
  <c r="F598" i="335"/>
  <c r="C145" i="335"/>
  <c r="D875" i="335"/>
  <c r="F1040" i="335"/>
  <c r="H269" i="335"/>
  <c r="G1003" i="335"/>
  <c r="G532" i="335"/>
  <c r="F609" i="335"/>
  <c r="G345" i="335"/>
  <c r="I392" i="335"/>
  <c r="G363" i="335"/>
  <c r="J1201" i="335"/>
  <c r="F27" i="335"/>
  <c r="C1136" i="335"/>
  <c r="D724" i="335"/>
  <c r="F1162" i="335"/>
  <c r="J1155" i="335"/>
  <c r="J829" i="335"/>
  <c r="C1138" i="335"/>
  <c r="H1243" i="335"/>
  <c r="G727" i="335"/>
  <c r="H25" i="335"/>
  <c r="G1201" i="335"/>
  <c r="G1073" i="335"/>
  <c r="J206" i="335"/>
  <c r="F322" i="335"/>
  <c r="C485" i="335"/>
  <c r="H716" i="335"/>
  <c r="G736" i="335"/>
  <c r="I543" i="335"/>
  <c r="J289" i="335"/>
  <c r="D338" i="335"/>
  <c r="F830" i="335"/>
  <c r="G21" i="335"/>
  <c r="J627" i="335"/>
  <c r="J525" i="335"/>
  <c r="G823" i="335"/>
  <c r="F487" i="335"/>
  <c r="E179" i="335"/>
  <c r="C94" i="335"/>
  <c r="G293" i="335"/>
  <c r="H771" i="335"/>
  <c r="D349" i="335"/>
  <c r="D491" i="335"/>
  <c r="G527" i="335"/>
  <c r="I746" i="335"/>
  <c r="C273" i="335"/>
  <c r="W6" i="301"/>
  <c r="D1212" i="335"/>
  <c r="J1219" i="335"/>
  <c r="J646" i="335"/>
  <c r="B736" i="335"/>
  <c r="B1002" i="335"/>
  <c r="I551" i="335"/>
  <c r="I122" i="335"/>
  <c r="E872" i="335"/>
  <c r="C659" i="335"/>
  <c r="J851" i="335"/>
  <c r="I940" i="335"/>
  <c r="E1172" i="335"/>
  <c r="D665" i="335"/>
  <c r="B810" i="335"/>
  <c r="F227" i="335"/>
  <c r="I400" i="335"/>
  <c r="C377" i="335"/>
  <c r="H499" i="335"/>
  <c r="G552" i="335"/>
  <c r="C526" i="335"/>
  <c r="G222" i="335"/>
  <c r="I161" i="335"/>
  <c r="B374" i="335"/>
  <c r="B508" i="335"/>
  <c r="B568" i="335"/>
  <c r="E864" i="335"/>
  <c r="H1110" i="335"/>
  <c r="D65" i="335"/>
  <c r="I373" i="335"/>
  <c r="D33" i="335"/>
  <c r="F817" i="335"/>
  <c r="G468" i="335"/>
  <c r="F913" i="335"/>
  <c r="I1280" i="335"/>
  <c r="C1155" i="335"/>
  <c r="H127" i="335"/>
  <c r="G501" i="335"/>
  <c r="I430" i="335"/>
  <c r="J687" i="335"/>
  <c r="D1159" i="335"/>
  <c r="C283" i="335"/>
  <c r="D1198" i="335"/>
  <c r="D933" i="335"/>
  <c r="B957" i="335"/>
  <c r="G357" i="335"/>
  <c r="H854" i="335"/>
  <c r="B437" i="335"/>
  <c r="A437" i="335" l="1"/>
  <c r="A957" i="335"/>
  <c r="L687" i="335"/>
  <c r="M864" i="335"/>
  <c r="K864" i="335"/>
  <c r="A568" i="335"/>
  <c r="A374" i="335"/>
  <c r="M1172" i="335"/>
  <c r="K1172" i="335"/>
  <c r="L851" i="335"/>
  <c r="K872" i="335"/>
  <c r="M872" i="335"/>
  <c r="A1002" i="335"/>
  <c r="A736" i="335"/>
  <c r="L646" i="335"/>
  <c r="L1219" i="335"/>
  <c r="G6" i="301"/>
  <c r="K179" i="335"/>
  <c r="M179" i="335"/>
  <c r="L525" i="335"/>
  <c r="L627" i="335"/>
  <c r="L289" i="335"/>
  <c r="L206" i="335"/>
  <c r="L829" i="335"/>
  <c r="L1155" i="335"/>
  <c r="L1201" i="335"/>
  <c r="A298" i="335"/>
  <c r="A1189" i="335"/>
  <c r="K255" i="335"/>
  <c r="M255" i="335"/>
  <c r="L213" i="335"/>
  <c r="L977" i="335"/>
  <c r="L714" i="335"/>
  <c r="A1083" i="335"/>
  <c r="K654" i="335"/>
  <c r="M654" i="335"/>
  <c r="L1097" i="335"/>
  <c r="A920" i="335"/>
  <c r="L669" i="335"/>
  <c r="L614" i="335"/>
  <c r="A1197" i="335"/>
  <c r="K357" i="335"/>
  <c r="M357" i="335"/>
  <c r="M1255" i="335"/>
  <c r="K1255" i="335"/>
  <c r="K167" i="335"/>
  <c r="M167" i="335"/>
  <c r="M1256" i="335"/>
  <c r="K1256" i="335"/>
  <c r="A863" i="335"/>
  <c r="K925" i="335"/>
  <c r="M925" i="335"/>
  <c r="A487" i="335"/>
  <c r="K186" i="335"/>
  <c r="M186" i="335"/>
  <c r="M88" i="335"/>
  <c r="K88" i="335"/>
  <c r="A855" i="335"/>
  <c r="L631" i="335"/>
  <c r="L703" i="335"/>
  <c r="A18" i="335"/>
  <c r="K1192" i="335"/>
  <c r="M1192" i="335"/>
  <c r="A415" i="335"/>
  <c r="M324" i="335"/>
  <c r="K324" i="335"/>
  <c r="L843" i="335"/>
  <c r="G7" i="301"/>
  <c r="A666" i="335"/>
  <c r="L1237" i="335"/>
  <c r="K1018" i="335"/>
  <c r="M1018" i="335"/>
  <c r="A320" i="335"/>
  <c r="A661" i="335"/>
  <c r="L1070" i="335"/>
  <c r="M675" i="335"/>
  <c r="K675" i="335"/>
  <c r="A1286" i="335"/>
  <c r="M1073" i="335"/>
  <c r="K1073" i="335"/>
  <c r="A1170" i="335"/>
  <c r="K580" i="335"/>
  <c r="M580" i="335"/>
  <c r="K64" i="335"/>
  <c r="M64" i="335"/>
  <c r="L414" i="335"/>
  <c r="B11" i="301"/>
  <c r="A11" i="301" s="1"/>
  <c r="A918" i="335"/>
  <c r="L607" i="335"/>
  <c r="M632" i="335"/>
  <c r="K632" i="335"/>
  <c r="L531" i="335"/>
  <c r="K777" i="335"/>
  <c r="M777" i="335"/>
  <c r="A1150" i="335"/>
  <c r="K712" i="335"/>
  <c r="M712" i="335"/>
  <c r="M233" i="335"/>
  <c r="K233" i="335"/>
  <c r="A1298" i="335"/>
  <c r="L970" i="335"/>
  <c r="A1285" i="335"/>
  <c r="L660" i="335"/>
  <c r="M1245" i="335"/>
  <c r="K1245" i="335"/>
  <c r="L713" i="335"/>
  <c r="M818" i="335"/>
  <c r="K818" i="335"/>
  <c r="M1108" i="335"/>
  <c r="K1108" i="335"/>
  <c r="M369" i="335"/>
  <c r="K369" i="335"/>
  <c r="K576" i="335"/>
  <c r="M576" i="335"/>
  <c r="A247" i="335"/>
  <c r="M58" i="335"/>
  <c r="K58" i="335"/>
  <c r="A789" i="335"/>
  <c r="L252" i="335"/>
  <c r="A210" i="335"/>
  <c r="L28" i="335"/>
  <c r="M664" i="335"/>
  <c r="K664" i="335"/>
  <c r="L310" i="335"/>
  <c r="L930" i="335"/>
  <c r="M895" i="335"/>
  <c r="K895" i="335"/>
  <c r="L259" i="335"/>
  <c r="A1187" i="335"/>
  <c r="L1233" i="335"/>
  <c r="A710" i="335"/>
  <c r="A200" i="335"/>
  <c r="A1087" i="335"/>
  <c r="K631" i="335"/>
  <c r="M631" i="335"/>
  <c r="A241" i="335"/>
  <c r="A623" i="335"/>
  <c r="L811" i="335"/>
  <c r="A7" i="335"/>
  <c r="K97" i="335"/>
  <c r="M97" i="335"/>
  <c r="M458" i="335"/>
  <c r="K458" i="335"/>
  <c r="L856" i="335"/>
  <c r="L927" i="335"/>
  <c r="L1267" i="335"/>
  <c r="L652" i="335"/>
  <c r="M617" i="335"/>
  <c r="K617" i="335"/>
  <c r="M602" i="335"/>
  <c r="K602" i="335"/>
  <c r="L875" i="335"/>
  <c r="M581" i="335"/>
  <c r="K581" i="335"/>
  <c r="A1253" i="335"/>
  <c r="K1016" i="335"/>
  <c r="M1016" i="335"/>
  <c r="M177" i="335"/>
  <c r="K177" i="335"/>
  <c r="K1289" i="335"/>
  <c r="M1289" i="335"/>
  <c r="A775" i="335"/>
  <c r="A577" i="335"/>
  <c r="L576" i="335"/>
  <c r="L124" i="335"/>
  <c r="A982" i="335"/>
  <c r="L1239" i="335"/>
  <c r="K433" i="335"/>
  <c r="M433" i="335"/>
  <c r="A949" i="335"/>
  <c r="M355" i="335"/>
  <c r="K355" i="335"/>
  <c r="M209" i="335"/>
  <c r="K209" i="335"/>
  <c r="A306" i="335"/>
  <c r="M19" i="335"/>
  <c r="K19" i="335"/>
  <c r="M335" i="335"/>
  <c r="K335" i="335"/>
  <c r="L120" i="335"/>
  <c r="K1117" i="335"/>
  <c r="M1117" i="335"/>
  <c r="L356" i="335"/>
  <c r="L1085" i="335"/>
  <c r="L293" i="335"/>
  <c r="K1204" i="335"/>
  <c r="M1204" i="335"/>
  <c r="M442" i="335"/>
  <c r="K442" i="335"/>
  <c r="M1209" i="335"/>
  <c r="K1209" i="335"/>
  <c r="A840" i="335"/>
  <c r="M691" i="335"/>
  <c r="K691" i="335"/>
  <c r="L480" i="335"/>
  <c r="L645" i="335"/>
  <c r="K843" i="335"/>
  <c r="M843" i="335"/>
  <c r="A23" i="335"/>
  <c r="L807" i="335"/>
  <c r="K102" i="335"/>
  <c r="M102" i="335"/>
  <c r="L833" i="335"/>
  <c r="L211" i="335"/>
  <c r="A910" i="335"/>
  <c r="L826" i="335"/>
  <c r="L512" i="335"/>
  <c r="A1171" i="335"/>
  <c r="M826" i="335"/>
  <c r="K826" i="335"/>
  <c r="L26" i="335"/>
  <c r="A8" i="335"/>
  <c r="L497" i="335"/>
  <c r="L214" i="335"/>
  <c r="L928" i="335"/>
  <c r="K983" i="335"/>
  <c r="M983" i="335"/>
  <c r="M648" i="335"/>
  <c r="K648" i="335"/>
  <c r="L1260" i="335"/>
  <c r="K979" i="335"/>
  <c r="M979" i="335"/>
  <c r="G12" i="301"/>
  <c r="A499" i="335"/>
  <c r="L84" i="335"/>
  <c r="A266" i="335"/>
  <c r="A913" i="335"/>
  <c r="A1241" i="335"/>
  <c r="A1204" i="335"/>
  <c r="L545" i="335"/>
  <c r="K861" i="335"/>
  <c r="M861" i="335"/>
  <c r="A196" i="335"/>
  <c r="L320" i="335"/>
  <c r="A752" i="335"/>
  <c r="A1244" i="335"/>
  <c r="M57" i="335"/>
  <c r="K57" i="335"/>
  <c r="M5" i="335"/>
  <c r="K5" i="335"/>
  <c r="K47" i="335"/>
  <c r="M47" i="335"/>
  <c r="K1301" i="335"/>
  <c r="M1301" i="335"/>
  <c r="A856" i="335"/>
  <c r="L823" i="335"/>
  <c r="M798" i="335"/>
  <c r="K798" i="335"/>
  <c r="A828" i="335"/>
  <c r="M1285" i="335"/>
  <c r="K1285" i="335"/>
  <c r="A852" i="335"/>
  <c r="L895" i="335"/>
  <c r="A799" i="335"/>
  <c r="K658" i="335"/>
  <c r="M658" i="335"/>
  <c r="K757" i="335"/>
  <c r="M757" i="335"/>
  <c r="A14" i="335"/>
  <c r="L520" i="335"/>
  <c r="M420" i="335"/>
  <c r="K420" i="335"/>
  <c r="L97" i="335"/>
  <c r="A956" i="335"/>
  <c r="L183" i="335"/>
  <c r="A1143" i="335"/>
  <c r="A101" i="335"/>
  <c r="M933" i="335"/>
  <c r="K933" i="335"/>
  <c r="L365" i="335"/>
  <c r="A161" i="335"/>
  <c r="M144" i="335"/>
  <c r="K144" i="335"/>
  <c r="M852" i="335"/>
  <c r="K852" i="335"/>
  <c r="A376" i="335"/>
  <c r="L786" i="335"/>
  <c r="L882" i="335"/>
  <c r="K944" i="335"/>
  <c r="M944" i="335"/>
  <c r="K568" i="335"/>
  <c r="M568" i="335"/>
  <c r="L1286" i="335"/>
  <c r="L65" i="335"/>
  <c r="M722" i="335"/>
  <c r="K722" i="335"/>
  <c r="A1175" i="335"/>
  <c r="L369" i="335"/>
  <c r="M901" i="335"/>
  <c r="K901" i="335"/>
  <c r="L1264" i="335"/>
  <c r="L364" i="335"/>
  <c r="A405" i="335"/>
  <c r="L205" i="335"/>
  <c r="L862" i="335"/>
  <c r="M1152" i="335"/>
  <c r="K1152" i="335"/>
  <c r="A921" i="335"/>
  <c r="A905" i="335"/>
  <c r="L920" i="335"/>
  <c r="A748" i="335"/>
  <c r="M926" i="335"/>
  <c r="K926" i="335"/>
  <c r="A71" i="335"/>
  <c r="C17" i="301"/>
  <c r="A324" i="335"/>
  <c r="M396" i="335"/>
  <c r="K396" i="335"/>
  <c r="L1100" i="335"/>
  <c r="A493" i="335"/>
  <c r="L528" i="335"/>
  <c r="M218" i="335"/>
  <c r="K218" i="335"/>
  <c r="L864" i="335"/>
  <c r="A292" i="335"/>
  <c r="K277" i="335"/>
  <c r="M277" i="335"/>
  <c r="K278" i="335"/>
  <c r="M278" i="335"/>
  <c r="A604" i="335"/>
  <c r="M212" i="335"/>
  <c r="K212" i="335"/>
  <c r="K566" i="335"/>
  <c r="M566" i="335"/>
  <c r="L389" i="335"/>
  <c r="L659" i="335"/>
  <c r="K1031" i="335"/>
  <c r="M1031" i="335"/>
  <c r="L981" i="335"/>
  <c r="A774" i="335"/>
  <c r="M1171" i="335"/>
  <c r="K1171" i="335"/>
  <c r="L408" i="335"/>
  <c r="A1278" i="335"/>
  <c r="A746" i="335"/>
  <c r="L782" i="335"/>
  <c r="L1284" i="335"/>
  <c r="A540" i="335"/>
  <c r="L1293" i="335"/>
  <c r="A1208" i="335"/>
  <c r="L468" i="335"/>
  <c r="L377" i="335"/>
  <c r="A1003" i="335"/>
  <c r="M665" i="335"/>
  <c r="K665" i="335"/>
  <c r="L1092" i="335"/>
  <c r="G4" i="301"/>
  <c r="M626" i="335"/>
  <c r="K626" i="335"/>
  <c r="L666" i="335"/>
  <c r="L349" i="335"/>
  <c r="L1277" i="335"/>
  <c r="A61" i="335"/>
  <c r="L626" i="335"/>
  <c r="M120" i="335"/>
  <c r="K120" i="335"/>
  <c r="L508" i="335"/>
  <c r="K281" i="335"/>
  <c r="M281" i="335"/>
  <c r="K328" i="335"/>
  <c r="M328" i="335"/>
  <c r="A620" i="335"/>
  <c r="K412" i="335"/>
  <c r="M412" i="335"/>
  <c r="M153" i="335"/>
  <c r="K153" i="335"/>
  <c r="L23" i="335"/>
  <c r="M208" i="335"/>
  <c r="K208" i="335"/>
  <c r="A955" i="335"/>
  <c r="L749" i="335"/>
  <c r="L1111" i="335"/>
  <c r="L327" i="335"/>
  <c r="A879" i="335"/>
  <c r="L1294" i="335"/>
  <c r="L1181" i="335"/>
  <c r="K456" i="335"/>
  <c r="M456" i="335"/>
  <c r="A1180" i="335"/>
  <c r="L775" i="335"/>
  <c r="L435" i="335"/>
  <c r="A786" i="335"/>
  <c r="M123" i="335"/>
  <c r="K123" i="335"/>
  <c r="L982" i="335"/>
  <c r="M301" i="335"/>
  <c r="K301" i="335"/>
  <c r="L1275" i="335"/>
  <c r="M29" i="335"/>
  <c r="K29" i="335"/>
  <c r="K684" i="335"/>
  <c r="M684" i="335"/>
  <c r="A497" i="335"/>
  <c r="L1080" i="335"/>
  <c r="K63" i="335"/>
  <c r="M63" i="335"/>
  <c r="K701" i="335"/>
  <c r="M701" i="335"/>
  <c r="M646" i="335"/>
  <c r="K646" i="335"/>
  <c r="M1023" i="335"/>
  <c r="K1023" i="335"/>
  <c r="M448" i="335"/>
  <c r="K448" i="335"/>
  <c r="M547" i="335"/>
  <c r="K547" i="335"/>
  <c r="L630" i="335"/>
  <c r="A965" i="335"/>
  <c r="A990" i="335"/>
  <c r="L410" i="335"/>
  <c r="K907" i="335"/>
  <c r="M907" i="335"/>
  <c r="A943" i="335"/>
  <c r="A1139" i="335"/>
  <c r="K652" i="335"/>
  <c r="M652" i="335"/>
  <c r="K1271" i="335"/>
  <c r="M1271" i="335"/>
  <c r="L1266" i="335"/>
  <c r="L1182" i="335"/>
  <c r="L1086" i="335"/>
  <c r="M293" i="335"/>
  <c r="K293" i="335"/>
  <c r="L538" i="335"/>
  <c r="L375" i="335"/>
  <c r="A1033" i="335"/>
  <c r="M1021" i="335"/>
  <c r="K1021" i="335"/>
  <c r="L1042" i="335"/>
  <c r="M485" i="335"/>
  <c r="K485" i="335"/>
  <c r="A861" i="335"/>
  <c r="K1290" i="335"/>
  <c r="M1290" i="335"/>
  <c r="L804" i="335"/>
  <c r="K161" i="335"/>
  <c r="M161" i="335"/>
  <c r="L985" i="335"/>
  <c r="K125" i="335"/>
  <c r="M125" i="335"/>
  <c r="K1178" i="335"/>
  <c r="M1178" i="335"/>
  <c r="K247" i="335"/>
  <c r="M247" i="335"/>
  <c r="K115" i="335"/>
  <c r="M115" i="335"/>
  <c r="A444" i="335"/>
  <c r="A798" i="335"/>
  <c r="M754" i="335"/>
  <c r="K754" i="335"/>
  <c r="M949" i="335"/>
  <c r="K949" i="335"/>
  <c r="L309" i="335"/>
  <c r="L298" i="335"/>
  <c r="M471" i="335"/>
  <c r="K471" i="335"/>
  <c r="A83" i="335"/>
  <c r="K1078" i="335"/>
  <c r="M1078" i="335"/>
  <c r="M817" i="335"/>
  <c r="K817" i="335"/>
  <c r="A113" i="335"/>
  <c r="M1027" i="335"/>
  <c r="K1027" i="335"/>
  <c r="L1038" i="335"/>
  <c r="L463" i="335"/>
  <c r="L849" i="335"/>
  <c r="K815" i="335"/>
  <c r="M815" i="335"/>
  <c r="L1149" i="335"/>
  <c r="L443" i="335"/>
  <c r="M608" i="335"/>
  <c r="K608" i="335"/>
  <c r="L221" i="335"/>
  <c r="M382" i="335"/>
  <c r="K382" i="335"/>
  <c r="A120" i="335"/>
  <c r="K1003" i="335"/>
  <c r="M1003" i="335"/>
  <c r="A28" i="335"/>
  <c r="A658" i="335"/>
  <c r="M765" i="335"/>
  <c r="K765" i="335"/>
  <c r="B2" i="301"/>
  <c r="A2" i="301" s="1"/>
  <c r="M923" i="335"/>
  <c r="K923" i="335"/>
  <c r="M308" i="335"/>
  <c r="K308" i="335"/>
  <c r="L300" i="335"/>
  <c r="L1222" i="335"/>
  <c r="A486" i="335"/>
  <c r="M1159" i="335"/>
  <c r="K1159" i="335"/>
  <c r="K252" i="335"/>
  <c r="M252" i="335"/>
  <c r="M415" i="335"/>
  <c r="K415" i="335"/>
  <c r="A578" i="335"/>
  <c r="L1104" i="335"/>
  <c r="L1186" i="335"/>
  <c r="A1159" i="335"/>
  <c r="L1299" i="335"/>
  <c r="K376" i="335"/>
  <c r="M376" i="335"/>
  <c r="B8" i="301"/>
  <c r="A8" i="301" s="1"/>
  <c r="A1088" i="335"/>
  <c r="L131" i="335"/>
  <c r="L550" i="335"/>
  <c r="K552" i="335"/>
  <c r="M552" i="335"/>
  <c r="L924" i="335"/>
  <c r="L1103" i="335"/>
  <c r="A667" i="335"/>
  <c r="M372" i="335"/>
  <c r="K372" i="335"/>
  <c r="K242" i="335"/>
  <c r="M242" i="335"/>
  <c r="A1048" i="335"/>
  <c r="L472" i="335"/>
  <c r="M272" i="335"/>
  <c r="K272" i="335"/>
  <c r="M1258" i="335"/>
  <c r="K1258" i="335"/>
  <c r="L212" i="335"/>
  <c r="M245" i="335"/>
  <c r="K245" i="335"/>
  <c r="L793" i="335"/>
  <c r="K1084" i="335"/>
  <c r="M1084" i="335"/>
  <c r="L235" i="335"/>
  <c r="L222" i="335"/>
  <c r="L25" i="335"/>
  <c r="K1242" i="335"/>
  <c r="M1242" i="335"/>
  <c r="A1163" i="335"/>
  <c r="K1101" i="335"/>
  <c r="M1101" i="335"/>
  <c r="K849" i="335"/>
  <c r="M849" i="335"/>
  <c r="K196" i="335"/>
  <c r="M196" i="335"/>
  <c r="A652" i="335"/>
  <c r="K769" i="335"/>
  <c r="M769" i="335"/>
  <c r="A373" i="335"/>
  <c r="A733" i="335"/>
  <c r="A364" i="335"/>
  <c r="A413" i="335"/>
  <c r="L1192" i="335"/>
  <c r="M464" i="335"/>
  <c r="K464" i="335"/>
  <c r="A1255" i="335"/>
  <c r="K837" i="335"/>
  <c r="M837" i="335"/>
  <c r="M1090" i="335"/>
  <c r="K1090" i="335"/>
  <c r="K590" i="335"/>
  <c r="M590" i="335"/>
  <c r="G11" i="301"/>
  <c r="M25" i="335"/>
  <c r="K25" i="335"/>
  <c r="L1105" i="335"/>
  <c r="L1270" i="335"/>
  <c r="L979" i="335"/>
  <c r="K637" i="335"/>
  <c r="M637" i="335"/>
  <c r="L1107" i="335"/>
  <c r="K83" i="335"/>
  <c r="M83" i="335"/>
  <c r="A65" i="335"/>
  <c r="L488" i="335"/>
  <c r="L939" i="335"/>
  <c r="L29" i="335"/>
  <c r="L469" i="335"/>
  <c r="K857" i="335"/>
  <c r="M857" i="335"/>
  <c r="L1231" i="335"/>
  <c r="L85" i="335"/>
  <c r="M1302" i="335"/>
  <c r="K1302" i="335"/>
  <c r="A1185" i="335"/>
  <c r="L76" i="335"/>
  <c r="K959" i="335"/>
  <c r="M959" i="335"/>
  <c r="A1085" i="335"/>
  <c r="L962" i="335"/>
  <c r="M1146" i="335"/>
  <c r="K1146" i="335"/>
  <c r="M231" i="335"/>
  <c r="K231" i="335"/>
  <c r="A832" i="335"/>
  <c r="L1209" i="335"/>
  <c r="A978" i="335"/>
  <c r="L774" i="335"/>
  <c r="A358" i="335"/>
  <c r="L640" i="335"/>
  <c r="L567" i="335"/>
  <c r="K886" i="335"/>
  <c r="M886" i="335"/>
  <c r="L1154" i="335"/>
  <c r="L503" i="335"/>
  <c r="A1238" i="335"/>
  <c r="L148" i="335"/>
  <c r="A193" i="335"/>
  <c r="A621" i="335"/>
  <c r="L407" i="335"/>
  <c r="L442" i="335"/>
  <c r="M282" i="335"/>
  <c r="K282" i="335"/>
  <c r="K383" i="335"/>
  <c r="M383" i="335"/>
  <c r="K44" i="335"/>
  <c r="M44" i="335"/>
  <c r="A157" i="335"/>
  <c r="L316" i="335"/>
  <c r="K975" i="335"/>
  <c r="M975" i="335"/>
  <c r="A655" i="335"/>
  <c r="A1049" i="335"/>
  <c r="K649" i="335"/>
  <c r="M649" i="335"/>
  <c r="M763" i="335"/>
  <c r="K763" i="335"/>
  <c r="L13" i="335"/>
  <c r="M531" i="335"/>
  <c r="K531" i="335"/>
  <c r="M585" i="335"/>
  <c r="K585" i="335"/>
  <c r="M506" i="335"/>
  <c r="K506" i="335"/>
  <c r="M962" i="335"/>
  <c r="K962" i="335"/>
  <c r="M445" i="335"/>
  <c r="K445" i="335"/>
  <c r="A1246" i="335"/>
  <c r="A606" i="335"/>
  <c r="K24" i="335"/>
  <c r="M24" i="335"/>
  <c r="A688" i="335"/>
  <c r="L1295" i="335"/>
  <c r="L181" i="335"/>
  <c r="K265" i="335"/>
  <c r="M265" i="335"/>
  <c r="A453" i="335"/>
  <c r="A1032" i="335"/>
  <c r="A331" i="335"/>
  <c r="K785" i="335"/>
  <c r="M785" i="335"/>
  <c r="A6" i="335"/>
  <c r="M1028" i="335"/>
  <c r="K1028" i="335"/>
  <c r="A740" i="335"/>
  <c r="K1300" i="335"/>
  <c r="M1300" i="335"/>
  <c r="K491" i="335"/>
  <c r="M491" i="335"/>
  <c r="A889" i="335"/>
  <c r="L743" i="335"/>
  <c r="A940" i="335"/>
  <c r="L353" i="335"/>
  <c r="M529" i="335"/>
  <c r="K529" i="335"/>
  <c r="M1066" i="335"/>
  <c r="K1066" i="335"/>
  <c r="L348" i="335"/>
  <c r="L1074" i="335"/>
  <c r="A492" i="335"/>
  <c r="L581" i="335"/>
  <c r="K416" i="335"/>
  <c r="M416" i="335"/>
  <c r="L812" i="335"/>
  <c r="M922" i="335"/>
  <c r="K922" i="335"/>
  <c r="L226" i="335"/>
  <c r="K600" i="335"/>
  <c r="M600" i="335"/>
  <c r="A442" i="335"/>
  <c r="A609" i="335"/>
  <c r="A657" i="335"/>
  <c r="L333" i="335"/>
  <c r="M788" i="335"/>
  <c r="K788" i="335"/>
  <c r="A526" i="335"/>
  <c r="A281" i="335"/>
  <c r="L411" i="335"/>
  <c r="K578" i="335"/>
  <c r="M578" i="335"/>
  <c r="A824" i="335"/>
  <c r="L16" i="335"/>
  <c r="K329" i="335"/>
  <c r="M329" i="335"/>
  <c r="M511" i="335"/>
  <c r="K511" i="335"/>
  <c r="A787" i="335"/>
  <c r="L40" i="335"/>
  <c r="L938" i="335"/>
  <c r="K950" i="335"/>
  <c r="M950" i="335"/>
  <c r="L825" i="335"/>
  <c r="A81" i="335"/>
  <c r="C7" i="301"/>
  <c r="K1133" i="335"/>
  <c r="M1133" i="335"/>
  <c r="K595" i="335"/>
  <c r="M595" i="335"/>
  <c r="K264" i="335"/>
  <c r="M264" i="335"/>
  <c r="L651" i="335"/>
  <c r="A1172" i="335"/>
  <c r="L474" i="335"/>
  <c r="A900" i="335"/>
  <c r="L1163" i="335"/>
  <c r="A414" i="335"/>
  <c r="L705" i="335"/>
  <c r="A307" i="335"/>
  <c r="M778" i="335"/>
  <c r="K778" i="335"/>
  <c r="A651" i="335"/>
  <c r="M139" i="335"/>
  <c r="K139" i="335"/>
  <c r="K998" i="335"/>
  <c r="M998" i="335"/>
  <c r="A187" i="335"/>
  <c r="L1043" i="335"/>
  <c r="L64" i="335"/>
  <c r="L455" i="335"/>
  <c r="A1129" i="335"/>
  <c r="L198" i="335"/>
  <c r="K117" i="335"/>
  <c r="M117" i="335"/>
  <c r="A1294" i="335"/>
  <c r="K873" i="335"/>
  <c r="M873" i="335"/>
  <c r="L1251" i="335"/>
  <c r="M1225" i="335"/>
  <c r="K1225" i="335"/>
  <c r="A317" i="335"/>
  <c r="K1183" i="335"/>
  <c r="M1183" i="335"/>
  <c r="K360" i="335"/>
  <c r="M360" i="335"/>
  <c r="L958" i="335"/>
  <c r="A584" i="335"/>
  <c r="L1005" i="335"/>
  <c r="K559" i="335"/>
  <c r="M559" i="335"/>
  <c r="K56" i="335"/>
  <c r="M56" i="335"/>
  <c r="G13" i="301"/>
  <c r="A660" i="335"/>
  <c r="K860" i="335"/>
  <c r="M860" i="335"/>
  <c r="L1106" i="335"/>
  <c r="M729" i="335"/>
  <c r="K729" i="335"/>
  <c r="K620" i="335"/>
  <c r="M620" i="335"/>
  <c r="L821" i="335"/>
  <c r="L983" i="335"/>
  <c r="A1128" i="335"/>
  <c r="L777" i="335"/>
  <c r="L725" i="335"/>
  <c r="M162" i="335"/>
  <c r="K162" i="335"/>
  <c r="M813" i="335"/>
  <c r="K813" i="335"/>
  <c r="K253" i="335"/>
  <c r="M253" i="335"/>
  <c r="A715" i="335"/>
  <c r="L171" i="335"/>
  <c r="A1042" i="335"/>
  <c r="A627" i="335"/>
  <c r="L643" i="335"/>
  <c r="K495" i="335"/>
  <c r="M495" i="335"/>
  <c r="K1126" i="335"/>
  <c r="M1126" i="335"/>
  <c r="A524" i="335"/>
  <c r="K916" i="335"/>
  <c r="M916" i="335"/>
  <c r="M1275" i="335"/>
  <c r="K1275" i="335"/>
  <c r="L227" i="335"/>
  <c r="L444" i="335"/>
  <c r="L470" i="335"/>
  <c r="A1177" i="335"/>
  <c r="L834" i="335"/>
  <c r="A1198" i="335"/>
  <c r="L1168" i="335"/>
  <c r="A248" i="335"/>
  <c r="K193" i="335"/>
  <c r="M193" i="335"/>
  <c r="L1178" i="335"/>
  <c r="L57" i="335"/>
  <c r="A1078" i="335"/>
  <c r="M912" i="335"/>
  <c r="K912" i="335"/>
  <c r="K850" i="335"/>
  <c r="M850" i="335"/>
  <c r="K755" i="335"/>
  <c r="M755" i="335"/>
  <c r="K227" i="335"/>
  <c r="M227" i="335"/>
  <c r="A126" i="335"/>
  <c r="L1216" i="335"/>
  <c r="K230" i="335"/>
  <c r="M230" i="335"/>
  <c r="K934" i="335"/>
  <c r="M934" i="335"/>
  <c r="G5" i="301"/>
  <c r="K311" i="335"/>
  <c r="M311" i="335"/>
  <c r="M15" i="335"/>
  <c r="K15" i="335"/>
  <c r="L272" i="335"/>
  <c r="L104" i="335"/>
  <c r="L121" i="335"/>
  <c r="K254" i="335"/>
  <c r="M254" i="335"/>
  <c r="M1068" i="335"/>
  <c r="K1068" i="335"/>
  <c r="K1239" i="335"/>
  <c r="M1239" i="335"/>
  <c r="A1219" i="335"/>
  <c r="M676" i="335"/>
  <c r="K676" i="335"/>
  <c r="M1221" i="335"/>
  <c r="K1221" i="335"/>
  <c r="A1257" i="335"/>
  <c r="K662" i="335"/>
  <c r="M662" i="335"/>
  <c r="A1195" i="335"/>
  <c r="A412" i="335"/>
  <c r="M389" i="335"/>
  <c r="K389" i="335"/>
  <c r="A529" i="335"/>
  <c r="G14" i="301"/>
  <c r="M1014" i="335"/>
  <c r="K1014" i="335"/>
  <c r="L35" i="335"/>
  <c r="K504" i="335"/>
  <c r="M504" i="335"/>
  <c r="K1272" i="335"/>
  <c r="M1272" i="335"/>
  <c r="L519" i="335"/>
  <c r="L900" i="335"/>
  <c r="L1108" i="335"/>
  <c r="M371" i="335"/>
  <c r="K371" i="335"/>
  <c r="A896" i="335"/>
  <c r="K1111" i="335"/>
  <c r="M1111" i="335"/>
  <c r="M101" i="335"/>
  <c r="K101" i="335"/>
  <c r="L792" i="335"/>
  <c r="M169" i="335"/>
  <c r="K169" i="335"/>
  <c r="K475" i="335"/>
  <c r="M475" i="335"/>
  <c r="B13" i="301"/>
  <c r="A13" i="301" s="1"/>
  <c r="M1096" i="335"/>
  <c r="K1096" i="335"/>
  <c r="A169" i="335"/>
  <c r="K867" i="335"/>
  <c r="M867" i="335"/>
  <c r="L384" i="335"/>
  <c r="C3" i="301"/>
  <c r="A776" i="335"/>
  <c r="L187" i="335"/>
  <c r="L509" i="335"/>
  <c r="K609" i="335"/>
  <c r="M609" i="335"/>
  <c r="A114" i="335"/>
  <c r="M653" i="335"/>
  <c r="K653" i="335"/>
  <c r="L806" i="335"/>
  <c r="M1008" i="335"/>
  <c r="K1008" i="335"/>
  <c r="A190" i="335"/>
  <c r="L77" i="335"/>
  <c r="A401" i="335"/>
  <c r="A959" i="335"/>
  <c r="L1109" i="335"/>
  <c r="M957" i="335"/>
  <c r="K957" i="335"/>
  <c r="L961" i="335"/>
  <c r="L611" i="335"/>
  <c r="K673" i="335"/>
  <c r="M673" i="335"/>
  <c r="L312" i="335"/>
  <c r="A919" i="335"/>
  <c r="K711" i="335"/>
  <c r="M711" i="335"/>
  <c r="M869" i="335"/>
  <c r="K869" i="335"/>
  <c r="M1248" i="335"/>
  <c r="K1248" i="335"/>
  <c r="A379" i="335"/>
  <c r="K500" i="335"/>
  <c r="M500" i="335"/>
  <c r="K89" i="335"/>
  <c r="M89" i="335"/>
  <c r="A1090" i="335"/>
  <c r="L83" i="335"/>
  <c r="L325" i="335"/>
  <c r="A757" i="335"/>
  <c r="L80" i="335"/>
  <c r="A189" i="335"/>
  <c r="A848" i="335"/>
  <c r="A395" i="335"/>
  <c r="K107" i="335"/>
  <c r="M107" i="335"/>
  <c r="K69" i="335"/>
  <c r="M69" i="335"/>
  <c r="K257" i="335"/>
  <c r="M257" i="335"/>
  <c r="A1008" i="335"/>
  <c r="M188" i="335"/>
  <c r="K188" i="335"/>
  <c r="K723" i="335"/>
  <c r="M723" i="335"/>
  <c r="M305" i="335"/>
  <c r="K305" i="335"/>
  <c r="L657" i="335"/>
  <c r="A1154" i="335"/>
  <c r="A36" i="335"/>
  <c r="A421" i="335"/>
  <c r="A232" i="335"/>
  <c r="L1016" i="335"/>
  <c r="A573" i="335"/>
  <c r="L1037" i="335"/>
  <c r="K1200" i="335"/>
  <c r="M1200" i="335"/>
  <c r="M113" i="335"/>
  <c r="K113" i="335"/>
  <c r="L1151" i="335"/>
  <c r="M844" i="335"/>
  <c r="K844" i="335"/>
  <c r="L790" i="335"/>
  <c r="L236" i="335"/>
  <c r="L648" i="335"/>
  <c r="L1079" i="335"/>
  <c r="K1128" i="335"/>
  <c r="M1128" i="335"/>
  <c r="K466" i="335"/>
  <c r="M466" i="335"/>
  <c r="L1198" i="335"/>
  <c r="M197" i="335"/>
  <c r="K197" i="335"/>
  <c r="L987" i="335"/>
  <c r="L591" i="335"/>
  <c r="A838" i="335"/>
  <c r="M492" i="335"/>
  <c r="K492" i="335"/>
  <c r="L761" i="335"/>
  <c r="M1106" i="335"/>
  <c r="K1106" i="335"/>
  <c r="A999" i="335"/>
  <c r="L418" i="335"/>
  <c r="A822" i="335"/>
  <c r="A274" i="335"/>
  <c r="L276" i="335"/>
  <c r="K863" i="335"/>
  <c r="M863" i="335"/>
  <c r="L103" i="335"/>
  <c r="M1052" i="335"/>
  <c r="K1052" i="335"/>
  <c r="G10" i="301"/>
  <c r="L728" i="335"/>
  <c r="L636" i="335"/>
  <c r="M332" i="335"/>
  <c r="K332" i="335"/>
  <c r="K985" i="335"/>
  <c r="M985" i="335"/>
  <c r="K1190" i="335"/>
  <c r="M1190" i="335"/>
  <c r="L889" i="335"/>
  <c r="L1193" i="335"/>
  <c r="L677" i="335"/>
  <c r="A993" i="335"/>
  <c r="L274" i="335"/>
  <c r="M241" i="335"/>
  <c r="K241" i="335"/>
  <c r="M1131" i="335"/>
  <c r="K1131" i="335"/>
  <c r="A446" i="335"/>
  <c r="L173" i="335"/>
  <c r="A69" i="335"/>
  <c r="A732" i="335"/>
  <c r="M536" i="335"/>
  <c r="K536" i="335"/>
  <c r="L948" i="335"/>
  <c r="L527" i="335"/>
  <c r="M693" i="335"/>
  <c r="K693" i="335"/>
  <c r="K930" i="335"/>
  <c r="M930" i="335"/>
  <c r="A962" i="335"/>
  <c r="A504" i="335"/>
  <c r="L1129" i="335"/>
  <c r="A3" i="335"/>
  <c r="M385" i="335"/>
  <c r="K385" i="335"/>
  <c r="A888" i="335"/>
  <c r="M1058" i="335"/>
  <c r="K1058" i="335"/>
  <c r="L344" i="335"/>
  <c r="L690" i="335"/>
  <c r="M627" i="335"/>
  <c r="K627" i="335"/>
  <c r="L750" i="335"/>
  <c r="M315" i="335"/>
  <c r="K315" i="335"/>
  <c r="A886" i="335"/>
  <c r="A619" i="335"/>
  <c r="L828" i="335"/>
  <c r="A353" i="335"/>
  <c r="L67" i="335"/>
  <c r="M635" i="335"/>
  <c r="K635" i="335"/>
  <c r="L275" i="335"/>
  <c r="A1254" i="335"/>
  <c r="K149" i="335"/>
  <c r="M149" i="335"/>
  <c r="K889" i="335"/>
  <c r="M889" i="335"/>
  <c r="A890" i="335"/>
  <c r="A691" i="335"/>
  <c r="K34" i="335"/>
  <c r="M34" i="335"/>
  <c r="A119" i="335"/>
  <c r="M636" i="335"/>
  <c r="K636" i="335"/>
  <c r="M365" i="335"/>
  <c r="K365" i="335"/>
  <c r="K463" i="335"/>
  <c r="M463" i="335"/>
  <c r="M501" i="335"/>
  <c r="K501" i="335"/>
  <c r="K268" i="335"/>
  <c r="M268" i="335"/>
  <c r="M421" i="335"/>
  <c r="K421" i="335"/>
  <c r="L287" i="335"/>
  <c r="M78" i="335"/>
  <c r="K78" i="335"/>
  <c r="L676" i="335"/>
  <c r="A33" i="335"/>
  <c r="K351" i="335"/>
  <c r="M351" i="335"/>
  <c r="L429" i="335"/>
  <c r="M380" i="335"/>
  <c r="K380" i="335"/>
  <c r="A541" i="335"/>
  <c r="K170" i="335"/>
  <c r="M170" i="335"/>
  <c r="K770" i="335"/>
  <c r="M770" i="335"/>
  <c r="A82" i="335"/>
  <c r="A693" i="335"/>
  <c r="M1017" i="335"/>
  <c r="K1017" i="335"/>
  <c r="L551" i="335"/>
  <c r="A1142" i="335"/>
  <c r="A917" i="335"/>
  <c r="M353" i="335"/>
  <c r="K353" i="335"/>
  <c r="L165" i="335"/>
  <c r="L1087" i="335"/>
  <c r="K703" i="335"/>
  <c r="M703" i="335"/>
  <c r="A30" i="335"/>
  <c r="K431" i="335"/>
  <c r="M431" i="335"/>
  <c r="K787" i="335"/>
  <c r="M787" i="335"/>
  <c r="L33" i="335"/>
  <c r="K984" i="335"/>
  <c r="M984" i="335"/>
  <c r="M397" i="335"/>
  <c r="K397" i="335"/>
  <c r="K352" i="335"/>
  <c r="M352" i="335"/>
  <c r="M548" i="335"/>
  <c r="K548" i="335"/>
  <c r="L507" i="335"/>
  <c r="A309" i="335"/>
  <c r="L1124" i="335"/>
  <c r="L255" i="335"/>
  <c r="L1010" i="335"/>
  <c r="A440" i="335"/>
  <c r="M1060" i="335"/>
  <c r="K1060" i="335"/>
  <c r="K294" i="335"/>
  <c r="M294" i="335"/>
  <c r="L257" i="335"/>
  <c r="M100" i="335"/>
  <c r="K100" i="335"/>
  <c r="M644" i="335"/>
  <c r="K644" i="335"/>
  <c r="K1276" i="335"/>
  <c r="M1276" i="335"/>
  <c r="L335" i="335"/>
  <c r="A1041" i="335"/>
  <c r="M747" i="335"/>
  <c r="K747" i="335"/>
  <c r="A701" i="335"/>
  <c r="M789" i="335"/>
  <c r="K789" i="335"/>
  <c r="K54" i="335"/>
  <c r="M54" i="335"/>
  <c r="A268" i="335"/>
  <c r="A1026" i="335"/>
  <c r="M399" i="335"/>
  <c r="K399" i="335"/>
  <c r="K1123" i="335"/>
  <c r="M1123" i="335"/>
  <c r="L637" i="335"/>
  <c r="A904" i="335"/>
  <c r="K1252" i="335"/>
  <c r="M1252" i="335"/>
  <c r="A996" i="335"/>
  <c r="M614" i="335"/>
  <c r="K614" i="335"/>
  <c r="M1048" i="335"/>
  <c r="K1048" i="335"/>
  <c r="A262" i="335"/>
  <c r="A123" i="335"/>
  <c r="K194" i="335"/>
  <c r="M194" i="335"/>
  <c r="L674" i="335"/>
  <c r="M575" i="335"/>
  <c r="K575" i="335"/>
  <c r="A235" i="335"/>
  <c r="A149" i="335"/>
  <c r="L175" i="335"/>
  <c r="A902" i="335"/>
  <c r="M573" i="335"/>
  <c r="K573" i="335"/>
  <c r="L855" i="335"/>
  <c r="M989" i="335"/>
  <c r="K989" i="335"/>
  <c r="A1243" i="335"/>
  <c r="B3" i="301"/>
  <c r="A3" i="301" s="1"/>
  <c r="L279" i="335"/>
  <c r="M993" i="335"/>
  <c r="K993" i="335"/>
  <c r="A282" i="335"/>
  <c r="A494" i="335"/>
  <c r="A37" i="335"/>
  <c r="M565" i="335"/>
  <c r="K565" i="335"/>
  <c r="K1253" i="335"/>
  <c r="M1253" i="335"/>
  <c r="K748" i="335"/>
  <c r="M748" i="335"/>
  <c r="M538" i="335"/>
  <c r="K538" i="335"/>
  <c r="A912" i="335"/>
  <c r="C4" i="301"/>
  <c r="K413" i="335"/>
  <c r="M413" i="335"/>
  <c r="G9" i="301"/>
  <c r="M622" i="335"/>
  <c r="K622" i="335"/>
  <c r="K981" i="335"/>
  <c r="M981" i="335"/>
  <c r="L133" i="335"/>
  <c r="A484" i="335"/>
  <c r="L791" i="335"/>
  <c r="M1072" i="335"/>
  <c r="K1072" i="335"/>
  <c r="A488" i="335"/>
  <c r="A1091" i="335"/>
  <c r="L1090" i="335"/>
  <c r="M345" i="335"/>
  <c r="K345" i="335"/>
  <c r="L492" i="335"/>
  <c r="K238" i="335"/>
  <c r="M238" i="335"/>
  <c r="M1006" i="335"/>
  <c r="K1006" i="335"/>
  <c r="L347" i="335"/>
  <c r="L449" i="335"/>
  <c r="M220" i="335"/>
  <c r="K220" i="335"/>
  <c r="L1249" i="335"/>
  <c r="K1291" i="335"/>
  <c r="M1291" i="335"/>
  <c r="M207" i="335"/>
  <c r="K207" i="335"/>
  <c r="L515" i="335"/>
  <c r="L351" i="335"/>
  <c r="L661" i="335"/>
  <c r="A816" i="335"/>
  <c r="K1220" i="335"/>
  <c r="M1220" i="335"/>
  <c r="A1194" i="335"/>
  <c r="L1144" i="335"/>
  <c r="A871" i="335"/>
  <c r="A1281" i="335"/>
  <c r="K1213" i="335"/>
  <c r="M1213" i="335"/>
  <c r="K390" i="335"/>
  <c r="M390" i="335"/>
  <c r="M65" i="335"/>
  <c r="K65" i="335"/>
  <c r="B17" i="301"/>
  <c r="A17" i="301" s="1"/>
  <c r="L220" i="335"/>
  <c r="A697" i="335"/>
  <c r="L1146" i="335"/>
  <c r="L841" i="335"/>
  <c r="M213" i="335"/>
  <c r="K213" i="335"/>
  <c r="L1044" i="335"/>
  <c r="K187" i="335"/>
  <c r="M187" i="335"/>
  <c r="K21" i="335"/>
  <c r="M21" i="335"/>
  <c r="L203" i="335"/>
  <c r="K790" i="335"/>
  <c r="M790" i="335"/>
  <c r="A673" i="335"/>
  <c r="K270" i="335"/>
  <c r="M270" i="335"/>
  <c r="L79" i="335"/>
  <c r="K542" i="335"/>
  <c r="M542" i="335"/>
  <c r="L720" i="335"/>
  <c r="L590" i="335"/>
  <c r="A76" i="335"/>
  <c r="A11" i="335"/>
  <c r="L297" i="335"/>
  <c r="L770" i="335"/>
  <c r="L610" i="335"/>
  <c r="K520" i="335"/>
  <c r="M520" i="335"/>
  <c r="A531" i="335"/>
  <c r="K681" i="335"/>
  <c r="M681" i="335"/>
  <c r="K317" i="335"/>
  <c r="M317" i="335"/>
  <c r="L362" i="335"/>
  <c r="A104" i="335"/>
  <c r="K1228" i="335"/>
  <c r="M1228" i="335"/>
  <c r="A503" i="335"/>
  <c r="L898" i="335"/>
  <c r="A455" i="335"/>
  <c r="K670" i="335"/>
  <c r="M670" i="335"/>
  <c r="K1046" i="335"/>
  <c r="M1046" i="335"/>
  <c r="M146" i="335"/>
  <c r="K146" i="335"/>
  <c r="L921" i="335"/>
  <c r="A882" i="335"/>
  <c r="L416" i="335"/>
  <c r="L166" i="335"/>
  <c r="M1130" i="335"/>
  <c r="K1130" i="335"/>
  <c r="L100" i="335"/>
  <c r="M562" i="335"/>
  <c r="K562" i="335"/>
  <c r="A167" i="335"/>
  <c r="L1094" i="335"/>
  <c r="A908" i="335"/>
  <c r="L556" i="335"/>
  <c r="L575" i="335"/>
  <c r="A1165" i="335"/>
  <c r="M1273" i="335"/>
  <c r="K1273" i="335"/>
  <c r="L464" i="335"/>
  <c r="K341" i="335"/>
  <c r="M341" i="335"/>
  <c r="K81" i="335"/>
  <c r="M81" i="335"/>
  <c r="A734" i="335"/>
  <c r="A909" i="335"/>
  <c r="A626" i="335"/>
  <c r="M127" i="335"/>
  <c r="K127" i="335"/>
  <c r="A1167" i="335"/>
  <c r="A612" i="335"/>
  <c r="L1220" i="335"/>
  <c r="A394" i="335"/>
  <c r="A847" i="335"/>
  <c r="K1125" i="335"/>
  <c r="M1125" i="335"/>
  <c r="L230" i="335"/>
  <c r="M1156" i="335"/>
  <c r="K1156" i="335"/>
  <c r="M1179" i="335"/>
  <c r="K1179" i="335"/>
  <c r="L1244" i="335"/>
  <c r="A295" i="335"/>
  <c r="L436" i="335"/>
  <c r="K1238" i="335"/>
  <c r="M1238" i="335"/>
  <c r="L1272" i="335"/>
  <c r="L149" i="335"/>
  <c r="K1244" i="335"/>
  <c r="M1244" i="335"/>
  <c r="K1110" i="335"/>
  <c r="M1110" i="335"/>
  <c r="M368" i="335"/>
  <c r="K368" i="335"/>
  <c r="L1040" i="335"/>
  <c r="M38" i="335"/>
  <c r="K38" i="335"/>
  <c r="L936" i="335"/>
  <c r="K795" i="335"/>
  <c r="M795" i="335"/>
  <c r="M256" i="335"/>
  <c r="K256" i="335"/>
  <c r="L55" i="335"/>
  <c r="L1258" i="335"/>
  <c r="A938" i="335"/>
  <c r="A1234" i="335"/>
  <c r="A1001" i="335"/>
  <c r="M897" i="335"/>
  <c r="K897" i="335"/>
  <c r="B9" i="301"/>
  <c r="A9" i="301" s="1"/>
  <c r="K893" i="335"/>
  <c r="M893" i="335"/>
  <c r="L831" i="335"/>
  <c r="A288" i="335"/>
  <c r="L501" i="335"/>
  <c r="L283" i="335"/>
  <c r="A144" i="335"/>
  <c r="M454" i="335"/>
  <c r="K454" i="335"/>
  <c r="K1299" i="335"/>
  <c r="M1299" i="335"/>
  <c r="M103" i="335"/>
  <c r="K103" i="335"/>
  <c r="M1282" i="335"/>
  <c r="K1282" i="335"/>
  <c r="M862" i="335"/>
  <c r="K862" i="335"/>
  <c r="C12" i="301"/>
  <c r="A378" i="335"/>
  <c r="M1092" i="335"/>
  <c r="K1092" i="335"/>
  <c r="K310" i="335"/>
  <c r="M310" i="335"/>
  <c r="K1120" i="335"/>
  <c r="M1120" i="335"/>
  <c r="M936" i="335"/>
  <c r="K936" i="335"/>
  <c r="K574" i="335"/>
  <c r="M574" i="335"/>
  <c r="L250" i="335"/>
  <c r="A261" i="335"/>
  <c r="L162" i="335"/>
  <c r="M99" i="335"/>
  <c r="K99" i="335"/>
  <c r="A1024" i="335"/>
  <c r="M1153" i="335"/>
  <c r="K1153" i="335"/>
  <c r="L613" i="335"/>
  <c r="A311" i="335"/>
  <c r="A264" i="335"/>
  <c r="A1133" i="335"/>
  <c r="M932" i="335"/>
  <c r="K932" i="335"/>
  <c r="M1240" i="335"/>
  <c r="K1240" i="335"/>
  <c r="A1283" i="335"/>
  <c r="M616" i="335"/>
  <c r="K616" i="335"/>
  <c r="M131" i="335"/>
  <c r="K131" i="335"/>
  <c r="L415" i="335"/>
  <c r="M624" i="335"/>
  <c r="K624" i="335"/>
  <c r="A963" i="335"/>
  <c r="K1237" i="335"/>
  <c r="M1237" i="335"/>
  <c r="L1011" i="335"/>
  <c r="M85" i="335"/>
  <c r="K85" i="335"/>
  <c r="L1152" i="335"/>
  <c r="K1074" i="335"/>
  <c r="M1074" i="335"/>
  <c r="M404" i="335"/>
  <c r="K404" i="335"/>
  <c r="A1290" i="335"/>
  <c r="M751" i="335"/>
  <c r="K751" i="335"/>
  <c r="L1177" i="335"/>
  <c r="M1201" i="335"/>
  <c r="K1201" i="335"/>
  <c r="A286" i="335"/>
  <c r="L1164" i="335"/>
  <c r="L587" i="335"/>
  <c r="L719" i="335"/>
  <c r="M1089" i="335"/>
  <c r="K1089" i="335"/>
  <c r="M1173" i="335"/>
  <c r="K1173" i="335"/>
  <c r="L129" i="335"/>
  <c r="A662" i="335"/>
  <c r="L1207" i="335"/>
  <c r="L1023" i="335"/>
  <c r="L216" i="335"/>
  <c r="A162" i="335"/>
  <c r="A564" i="335"/>
  <c r="L1161" i="335"/>
  <c r="K891" i="335"/>
  <c r="M891" i="335"/>
  <c r="M655" i="335"/>
  <c r="K655" i="335"/>
  <c r="M40" i="335"/>
  <c r="K40" i="335"/>
  <c r="K1254" i="335"/>
  <c r="M1254" i="335"/>
  <c r="L125" i="335"/>
  <c r="A602" i="335"/>
  <c r="L517" i="335"/>
  <c r="M201" i="335"/>
  <c r="K201" i="335"/>
  <c r="L1024" i="335"/>
  <c r="M702" i="335"/>
  <c r="K702" i="335"/>
  <c r="K724" i="335"/>
  <c r="M724" i="335"/>
  <c r="A892" i="335"/>
  <c r="M155" i="335"/>
  <c r="K155" i="335"/>
  <c r="L1268" i="335"/>
  <c r="M1015" i="335"/>
  <c r="K1015" i="335"/>
  <c r="L168" i="335"/>
  <c r="L754" i="335"/>
  <c r="A1147" i="335"/>
  <c r="L560" i="335"/>
  <c r="A154" i="335"/>
  <c r="L842" i="335"/>
  <c r="A146" i="335"/>
  <c r="A966" i="335"/>
  <c r="A987" i="335"/>
  <c r="A1036" i="335"/>
  <c r="L1197" i="335"/>
  <c r="M68" i="335"/>
  <c r="K68" i="335"/>
  <c r="L1269" i="335"/>
  <c r="A293" i="335"/>
  <c r="A63" i="335"/>
  <c r="K1039" i="335"/>
  <c r="M1039" i="335"/>
  <c r="A788" i="335"/>
  <c r="A1291" i="335"/>
  <c r="M744" i="335"/>
  <c r="K744" i="335"/>
  <c r="K263" i="335"/>
  <c r="M263" i="335"/>
  <c r="L234" i="335"/>
  <c r="M929" i="335"/>
  <c r="K929" i="335"/>
  <c r="A355" i="335"/>
  <c r="K1087" i="335"/>
  <c r="M1087" i="335"/>
  <c r="M398" i="335"/>
  <c r="K398" i="335"/>
  <c r="A779" i="335"/>
  <c r="A207" i="335"/>
  <c r="L858" i="335"/>
  <c r="A916" i="335"/>
  <c r="A365" i="335"/>
  <c r="M1119" i="335"/>
  <c r="K1119" i="335"/>
  <c r="L959" i="335"/>
  <c r="L702" i="335"/>
  <c r="K927" i="335"/>
  <c r="M927" i="335"/>
  <c r="L1174" i="335"/>
  <c r="A328" i="335"/>
  <c r="A244" i="335"/>
  <c r="L762" i="335"/>
  <c r="L1034" i="335"/>
  <c r="K199" i="335"/>
  <c r="M199" i="335"/>
  <c r="L869" i="335"/>
  <c r="L1081" i="335"/>
  <c r="K739" i="335"/>
  <c r="M739" i="335"/>
  <c r="A694" i="335"/>
  <c r="L395" i="335"/>
  <c r="L888" i="335"/>
  <c r="K156" i="335"/>
  <c r="M156" i="335"/>
  <c r="A325" i="335"/>
  <c r="L1288" i="335"/>
  <c r="L1054" i="335"/>
  <c r="K994" i="335"/>
  <c r="M994" i="335"/>
  <c r="L797" i="335"/>
  <c r="K1124" i="335"/>
  <c r="M1124" i="335"/>
  <c r="M108" i="335"/>
  <c r="K108" i="335"/>
  <c r="K1236" i="335"/>
  <c r="M1236" i="335"/>
  <c r="M1086" i="335"/>
  <c r="K1086" i="335"/>
  <c r="K519" i="335"/>
  <c r="M519" i="335"/>
  <c r="L738" i="335"/>
  <c r="L505" i="335"/>
  <c r="A461" i="335"/>
  <c r="M1113" i="335"/>
  <c r="K1113" i="335"/>
  <c r="A319" i="335"/>
  <c r="A820" i="335"/>
  <c r="L563" i="335"/>
  <c r="L113" i="335"/>
  <c r="C9" i="301"/>
  <c r="K135" i="335"/>
  <c r="M135" i="335"/>
  <c r="A794" i="335"/>
  <c r="M592" i="335"/>
  <c r="K592" i="335"/>
  <c r="M205" i="335"/>
  <c r="K205" i="335"/>
  <c r="L302" i="335"/>
  <c r="L1183" i="335"/>
  <c r="L633" i="335"/>
  <c r="L604" i="335"/>
  <c r="A1184" i="335"/>
  <c r="K105" i="335"/>
  <c r="M105" i="335"/>
  <c r="L1229" i="335"/>
  <c r="L931" i="335"/>
  <c r="A1028" i="335"/>
  <c r="M997" i="335"/>
  <c r="K997" i="335"/>
  <c r="A1166" i="335"/>
  <c r="A458" i="335"/>
  <c r="L386" i="335"/>
  <c r="M1155" i="335"/>
  <c r="K1155" i="335"/>
  <c r="K259" i="335"/>
  <c r="M259" i="335"/>
  <c r="M340" i="335"/>
  <c r="K340" i="335"/>
  <c r="L9" i="335"/>
  <c r="M1053" i="335"/>
  <c r="K1053" i="335"/>
  <c r="A1132" i="335"/>
  <c r="L832" i="335"/>
  <c r="M534" i="335"/>
  <c r="K534" i="335"/>
  <c r="L1071" i="335"/>
  <c r="K639" i="335"/>
  <c r="M639" i="335"/>
  <c r="L426" i="335"/>
  <c r="L231" i="335"/>
  <c r="L518" i="335"/>
  <c r="L17" i="335"/>
  <c r="A672" i="335"/>
  <c r="K942" i="335"/>
  <c r="M942" i="335"/>
  <c r="K759" i="335"/>
  <c r="M759" i="335"/>
  <c r="L169" i="335"/>
  <c r="L647" i="335"/>
  <c r="L1095" i="335"/>
  <c r="L634" i="335"/>
  <c r="K1261" i="335"/>
  <c r="M1261" i="335"/>
  <c r="A314" i="335"/>
  <c r="A1035" i="335"/>
  <c r="A313" i="335"/>
  <c r="A1156" i="335"/>
  <c r="M273" i="335"/>
  <c r="K273" i="335"/>
  <c r="K14" i="335"/>
  <c r="M14" i="335"/>
  <c r="L315" i="335"/>
  <c r="L493" i="335"/>
  <c r="M377" i="335"/>
  <c r="K377" i="335"/>
  <c r="M269" i="335"/>
  <c r="K269" i="335"/>
  <c r="B19" i="301"/>
  <c r="A19" i="301" s="1"/>
  <c r="A1141" i="335"/>
  <c r="A1115" i="335"/>
  <c r="A1047" i="335"/>
  <c r="M1062" i="335"/>
  <c r="K1062" i="335"/>
  <c r="A284" i="335"/>
  <c r="L423" i="335"/>
  <c r="M387" i="335"/>
  <c r="K387" i="335"/>
  <c r="L1127" i="335"/>
  <c r="L756" i="335"/>
  <c r="L242" i="335"/>
  <c r="M388" i="335"/>
  <c r="K388" i="335"/>
  <c r="M1150" i="335"/>
  <c r="K1150" i="335"/>
  <c r="M541" i="335"/>
  <c r="K541" i="335"/>
  <c r="M514" i="335"/>
  <c r="K514" i="335"/>
  <c r="M700" i="335"/>
  <c r="K700" i="335"/>
  <c r="L588" i="335"/>
  <c r="M121" i="335"/>
  <c r="K121" i="335"/>
  <c r="L955" i="335"/>
  <c r="L170" i="335"/>
  <c r="L232" i="335"/>
  <c r="M450" i="335"/>
  <c r="K450" i="335"/>
  <c r="K1037" i="335"/>
  <c r="M1037" i="335"/>
  <c r="A26" i="335"/>
  <c r="L93" i="335"/>
  <c r="M470" i="335"/>
  <c r="K470" i="335"/>
  <c r="A883" i="335"/>
  <c r="M226" i="335"/>
  <c r="K226" i="335"/>
  <c r="L710" i="335"/>
  <c r="M337" i="335"/>
  <c r="K337" i="335"/>
  <c r="M958" i="335"/>
  <c r="K958" i="335"/>
  <c r="A1190" i="335"/>
  <c r="L1113" i="335"/>
  <c r="L292" i="335"/>
  <c r="M333" i="335"/>
  <c r="K333" i="335"/>
  <c r="L561" i="335"/>
  <c r="K1063" i="335"/>
  <c r="M1063" i="335"/>
  <c r="A1259" i="335"/>
  <c r="L1036" i="335"/>
  <c r="K313" i="335"/>
  <c r="M313" i="335"/>
  <c r="A1192" i="335"/>
  <c r="M1081" i="335"/>
  <c r="K1081" i="335"/>
  <c r="A831" i="335"/>
  <c r="M583" i="335"/>
  <c r="K583" i="335"/>
  <c r="A105" i="335"/>
  <c r="C11" i="301"/>
  <c r="K799" i="335"/>
  <c r="M799" i="335"/>
  <c r="K84" i="335"/>
  <c r="M84" i="335"/>
  <c r="M868" i="335"/>
  <c r="K868" i="335"/>
  <c r="M1132" i="335"/>
  <c r="K1132" i="335"/>
  <c r="L86" i="335"/>
  <c r="M374" i="335"/>
  <c r="K374" i="335"/>
  <c r="M537" i="335"/>
  <c r="K537" i="335"/>
  <c r="L994" i="335"/>
  <c r="L820" i="335"/>
  <c r="K239" i="335"/>
  <c r="M239" i="335"/>
  <c r="M1266" i="335"/>
  <c r="K1266" i="335"/>
  <c r="A301" i="335"/>
  <c r="L1015" i="335"/>
  <c r="K572" i="335"/>
  <c r="M572" i="335"/>
  <c r="M669" i="335"/>
  <c r="K669" i="335"/>
  <c r="M1241" i="335"/>
  <c r="K1241" i="335"/>
  <c r="A756" i="335"/>
  <c r="A1216" i="335"/>
  <c r="K824" i="335"/>
  <c r="M824" i="335"/>
  <c r="K674" i="335"/>
  <c r="M674" i="335"/>
  <c r="L387" i="335"/>
  <c r="L119" i="335"/>
  <c r="A907" i="335"/>
  <c r="L558" i="335"/>
  <c r="A755" i="335"/>
  <c r="M427" i="335"/>
  <c r="K427" i="335"/>
  <c r="A1203" i="335"/>
  <c r="A559" i="335"/>
  <c r="M773" i="335"/>
  <c r="K773" i="335"/>
  <c r="L109" i="335"/>
  <c r="K742" i="335"/>
  <c r="M742" i="335"/>
  <c r="C19" i="301"/>
  <c r="L233" i="335"/>
  <c r="A1295" i="335"/>
  <c r="M1166" i="335"/>
  <c r="K1166" i="335"/>
  <c r="L409" i="335"/>
  <c r="L778" i="335"/>
  <c r="A259" i="335"/>
  <c r="K679" i="335"/>
  <c r="M679" i="335"/>
  <c r="M588" i="335"/>
  <c r="K588" i="335"/>
  <c r="L303" i="335"/>
  <c r="M1268" i="335"/>
  <c r="K1268" i="335"/>
  <c r="A399" i="335"/>
  <c r="L294" i="335"/>
  <c r="K892" i="335"/>
  <c r="M892" i="335"/>
  <c r="M109" i="335"/>
  <c r="K109" i="335"/>
  <c r="L827" i="335"/>
  <c r="L138" i="335"/>
  <c r="A525" i="335"/>
  <c r="A260" i="335"/>
  <c r="A1148" i="335"/>
  <c r="A860" i="335"/>
  <c r="M550" i="335"/>
  <c r="K550" i="335"/>
  <c r="L393" i="335"/>
  <c r="L237" i="335"/>
  <c r="K136" i="335"/>
  <c r="M136" i="335"/>
  <c r="A438" i="335"/>
  <c r="L132" i="335"/>
  <c r="L241" i="335"/>
  <c r="M297" i="335"/>
  <c r="K297" i="335"/>
  <c r="A542" i="335"/>
  <c r="L717" i="335"/>
  <c r="L446" i="335"/>
  <c r="K804" i="335"/>
  <c r="M804" i="335"/>
  <c r="L514" i="335"/>
  <c r="L1248" i="335"/>
  <c r="G3" i="301"/>
  <c r="M883" i="335"/>
  <c r="K883" i="335"/>
  <c r="L593" i="335"/>
  <c r="L188" i="335"/>
  <c r="A922" i="335"/>
  <c r="A991" i="335"/>
  <c r="M283" i="335"/>
  <c r="K283" i="335"/>
  <c r="A78" i="335"/>
  <c r="A669" i="335"/>
  <c r="A291" i="335"/>
  <c r="A1152" i="335"/>
  <c r="C8" i="301"/>
  <c r="M280" i="335"/>
  <c r="K280" i="335"/>
  <c r="L134" i="335"/>
  <c r="L494" i="335"/>
  <c r="A498" i="335"/>
  <c r="L1202" i="335"/>
  <c r="C18" i="301"/>
  <c r="L400" i="335"/>
  <c r="M750" i="335"/>
  <c r="K750" i="335"/>
  <c r="A579" i="335"/>
  <c r="K1202" i="335"/>
  <c r="M1202" i="335"/>
  <c r="A569" i="335"/>
  <c r="M1251" i="335"/>
  <c r="K1251" i="335"/>
  <c r="L1167" i="335"/>
  <c r="L937" i="335"/>
  <c r="G8" i="301"/>
  <c r="A195" i="335"/>
  <c r="K642" i="335"/>
  <c r="M642" i="335"/>
  <c r="K964" i="335"/>
  <c r="M964" i="335"/>
  <c r="L596" i="335"/>
  <c r="A615" i="335"/>
  <c r="M714" i="335"/>
  <c r="K714" i="335"/>
  <c r="K1070" i="335"/>
  <c r="M1070" i="335"/>
  <c r="L1077" i="335"/>
  <c r="L1026" i="335"/>
  <c r="L846" i="335"/>
  <c r="A443" i="335"/>
  <c r="A283" i="335"/>
  <c r="A749" i="335"/>
  <c r="M968" i="335"/>
  <c r="K968" i="335"/>
  <c r="L700" i="335"/>
  <c r="K221" i="335"/>
  <c r="M221" i="335"/>
  <c r="K505" i="335"/>
  <c r="M505" i="335"/>
  <c r="A572" i="335"/>
  <c r="K678" i="335"/>
  <c r="M678" i="335"/>
  <c r="M110" i="335"/>
  <c r="K110" i="335"/>
  <c r="K1264" i="335"/>
  <c r="M1264" i="335"/>
  <c r="K96" i="335"/>
  <c r="M96" i="335"/>
  <c r="K163" i="335"/>
  <c r="M163" i="335"/>
  <c r="M418" i="335"/>
  <c r="K418" i="335"/>
  <c r="A308" i="335"/>
  <c r="A712" i="335"/>
  <c r="K1061" i="335"/>
  <c r="M1061" i="335"/>
  <c r="A728" i="335"/>
  <c r="K2" i="335"/>
  <c r="M2" i="335"/>
  <c r="K165" i="335"/>
  <c r="M165" i="335"/>
  <c r="A833" i="335"/>
  <c r="A841" i="335"/>
  <c r="B6" i="301"/>
  <c r="A6" i="301" s="1"/>
  <c r="K166" i="335"/>
  <c r="M166" i="335"/>
  <c r="M776" i="335"/>
  <c r="K776" i="335"/>
  <c r="L18" i="335"/>
  <c r="M707" i="335"/>
  <c r="K707" i="335"/>
  <c r="L696" i="335"/>
  <c r="L74" i="335"/>
  <c r="L123" i="335"/>
  <c r="L973" i="335"/>
  <c r="M288" i="335"/>
  <c r="K288" i="335"/>
  <c r="A168" i="335"/>
  <c r="L355" i="335"/>
  <c r="L944" i="335"/>
  <c r="K840" i="335"/>
  <c r="M840" i="335"/>
  <c r="L184" i="335"/>
  <c r="M249" i="335"/>
  <c r="K249" i="335"/>
  <c r="L88" i="335"/>
  <c r="A1240" i="335"/>
  <c r="M228" i="335"/>
  <c r="K228" i="335"/>
  <c r="M424" i="335"/>
  <c r="K424" i="335"/>
  <c r="M347" i="335"/>
  <c r="K347" i="335"/>
  <c r="L635" i="335"/>
  <c r="L71" i="335"/>
  <c r="L52" i="335"/>
  <c r="A327" i="335"/>
  <c r="L11" i="335"/>
  <c r="M781" i="335"/>
  <c r="K781" i="335"/>
  <c r="L988" i="335"/>
  <c r="A323" i="335"/>
  <c r="L136" i="335"/>
  <c r="K859" i="335"/>
  <c r="M859" i="335"/>
  <c r="A997" i="335"/>
  <c r="L726" i="335"/>
  <c r="L933" i="335"/>
  <c r="M116" i="335"/>
  <c r="K116" i="335"/>
  <c r="L735" i="335"/>
  <c r="L296" i="335"/>
  <c r="L185" i="335"/>
  <c r="M814" i="335"/>
  <c r="K814" i="335"/>
  <c r="L1004" i="335"/>
  <c r="M995" i="335"/>
  <c r="K995" i="335"/>
  <c r="A522" i="335"/>
  <c r="L15" i="335"/>
  <c r="M1100" i="335"/>
  <c r="K1100" i="335"/>
  <c r="A1279" i="335"/>
  <c r="L282" i="335"/>
  <c r="A25" i="335"/>
  <c r="K423" i="335"/>
  <c r="M423" i="335"/>
  <c r="A837" i="335"/>
  <c r="A692" i="335"/>
  <c r="K970" i="335"/>
  <c r="M970" i="335"/>
  <c r="M1270" i="335"/>
  <c r="K1270" i="335"/>
  <c r="A778" i="335"/>
  <c r="M439" i="335"/>
  <c r="K439" i="335"/>
  <c r="A1218" i="335"/>
  <c r="A1303" i="335"/>
  <c r="L461" i="335"/>
  <c r="L371" i="335"/>
  <c r="K502" i="335"/>
  <c r="M502" i="335"/>
  <c r="L420" i="335"/>
  <c r="K1265" i="335"/>
  <c r="M1265" i="335"/>
  <c r="M43" i="335"/>
  <c r="K43" i="335"/>
  <c r="L808" i="335"/>
  <c r="L366" i="335"/>
  <c r="M229" i="335"/>
  <c r="K229" i="335"/>
  <c r="K236" i="335"/>
  <c r="M236" i="335"/>
  <c r="K899" i="335"/>
  <c r="M899" i="335"/>
  <c r="A411" i="335"/>
  <c r="M731" i="335"/>
  <c r="K731" i="335"/>
  <c r="L398" i="335"/>
  <c r="K16" i="335"/>
  <c r="M16" i="335"/>
  <c r="K906" i="335"/>
  <c r="M906" i="335"/>
  <c r="A706" i="335"/>
  <c r="A747" i="335"/>
  <c r="L268" i="335"/>
  <c r="A160" i="335"/>
  <c r="A1151" i="335"/>
  <c r="A316" i="335"/>
  <c r="K557" i="335"/>
  <c r="M557" i="335"/>
  <c r="M651" i="335"/>
  <c r="K651" i="335"/>
  <c r="M1214" i="335"/>
  <c r="K1214" i="335"/>
  <c r="A125" i="335"/>
  <c r="A823" i="335"/>
  <c r="L102" i="335"/>
  <c r="A608" i="335"/>
  <c r="L30" i="335"/>
  <c r="A671" i="335"/>
  <c r="K204" i="335"/>
  <c r="M204" i="335"/>
  <c r="L147" i="335"/>
  <c r="A456" i="335"/>
  <c r="A356" i="335"/>
  <c r="L419" i="335"/>
  <c r="K768" i="335"/>
  <c r="M768" i="335"/>
  <c r="K403" i="335"/>
  <c r="M403" i="335"/>
  <c r="M284" i="335"/>
  <c r="K284" i="335"/>
  <c r="M440" i="335"/>
  <c r="K440" i="335"/>
  <c r="L835" i="335"/>
  <c r="C5" i="301"/>
  <c r="K619" i="335"/>
  <c r="M619" i="335"/>
  <c r="A782" i="335"/>
  <c r="L658" i="335"/>
  <c r="M373" i="335"/>
  <c r="K373" i="335"/>
  <c r="L623" i="335"/>
  <c r="A985" i="335"/>
  <c r="A1040" i="335"/>
  <c r="L251" i="335"/>
  <c r="K1196" i="335"/>
  <c r="M1196" i="335"/>
  <c r="K894" i="335"/>
  <c r="M894" i="335"/>
  <c r="A448" i="335"/>
  <c r="K736" i="335"/>
  <c r="M736" i="335"/>
  <c r="K422" i="335"/>
  <c r="M422" i="335"/>
  <c r="M150" i="335"/>
  <c r="K150" i="335"/>
  <c r="M775" i="335"/>
  <c r="K775" i="335"/>
  <c r="L1245" i="335"/>
  <c r="K758" i="335"/>
  <c r="M758" i="335"/>
  <c r="K119" i="335"/>
  <c r="M119" i="335"/>
  <c r="A545" i="335"/>
  <c r="K331" i="335"/>
  <c r="M331" i="335"/>
  <c r="L178" i="335"/>
  <c r="A866" i="335"/>
  <c r="L167" i="335"/>
  <c r="K902" i="335"/>
  <c r="M902" i="335"/>
  <c r="L112" i="335"/>
  <c r="M543" i="335"/>
  <c r="K543" i="335"/>
  <c r="L224" i="335"/>
  <c r="L759" i="335"/>
  <c r="M1197" i="335"/>
  <c r="K1197" i="335"/>
  <c r="L675" i="335"/>
  <c r="L448" i="335"/>
  <c r="L986" i="335"/>
  <c r="L780" i="335"/>
  <c r="K348" i="335"/>
  <c r="M348" i="335"/>
  <c r="L1241" i="335"/>
  <c r="A203" i="335"/>
  <c r="K988" i="335"/>
  <c r="M988" i="335"/>
  <c r="L999" i="335"/>
  <c r="A1072" i="335"/>
  <c r="A2" i="335"/>
  <c r="L1242" i="335"/>
  <c r="L156" i="335"/>
  <c r="A1173" i="335"/>
  <c r="K306" i="335"/>
  <c r="M306" i="335"/>
  <c r="L1028" i="335"/>
  <c r="L908" i="335"/>
  <c r="A628" i="335"/>
  <c r="K638" i="335"/>
  <c r="M638" i="335"/>
  <c r="A611" i="335"/>
  <c r="L342" i="335"/>
  <c r="K175" i="335"/>
  <c r="M175" i="335"/>
  <c r="L483" i="335"/>
  <c r="K154" i="335"/>
  <c r="M154" i="335"/>
  <c r="L359" i="335"/>
  <c r="L813" i="335"/>
  <c r="A1174" i="335"/>
  <c r="L75" i="335"/>
  <c r="L447" i="335"/>
  <c r="G18" i="301"/>
  <c r="L877" i="335"/>
  <c r="A64" i="335"/>
  <c r="L1148" i="335"/>
  <c r="A252" i="335"/>
  <c r="K296" i="335"/>
  <c r="M296" i="335"/>
  <c r="A1178" i="335"/>
  <c r="M74" i="335"/>
  <c r="K74" i="335"/>
  <c r="L707" i="335"/>
  <c r="L1289" i="335"/>
  <c r="A858" i="335"/>
  <c r="L403" i="335"/>
  <c r="A881" i="335"/>
  <c r="M122" i="335"/>
  <c r="K122" i="335"/>
  <c r="K726" i="335"/>
  <c r="M726" i="335"/>
  <c r="A528" i="335"/>
  <c r="M22" i="335"/>
  <c r="K22" i="335"/>
  <c r="M406" i="335"/>
  <c r="K406" i="335"/>
  <c r="K661" i="335"/>
  <c r="M661" i="335"/>
  <c r="A243" i="335"/>
  <c r="K476" i="335"/>
  <c r="M476" i="335"/>
  <c r="K223" i="335"/>
  <c r="M223" i="335"/>
  <c r="M1075" i="335"/>
  <c r="K1075" i="335"/>
  <c r="L608" i="335"/>
  <c r="A269" i="335"/>
  <c r="L306" i="335"/>
  <c r="A735" i="335"/>
  <c r="A753" i="335"/>
  <c r="A447" i="335"/>
  <c r="M1233" i="335"/>
  <c r="K1233" i="335"/>
  <c r="A1211" i="335"/>
  <c r="L1187" i="335"/>
  <c r="A1076" i="335"/>
  <c r="L484" i="335"/>
  <c r="L960" i="335"/>
  <c r="L824" i="335"/>
  <c r="K955" i="335"/>
  <c r="M955" i="335"/>
  <c r="K796" i="335"/>
  <c r="M796" i="335"/>
  <c r="M1199" i="335"/>
  <c r="K1199" i="335"/>
  <c r="L1131" i="335"/>
  <c r="L471" i="335"/>
  <c r="K271" i="335"/>
  <c r="M271" i="335"/>
  <c r="L706" i="335"/>
  <c r="K960" i="335"/>
  <c r="M960" i="335"/>
  <c r="A601" i="335"/>
  <c r="L1001" i="335"/>
  <c r="L670" i="335"/>
  <c r="L742" i="335"/>
  <c r="K318" i="335"/>
  <c r="M318" i="335"/>
  <c r="L758" i="335"/>
  <c r="A605" i="335"/>
  <c r="M426" i="335"/>
  <c r="K426" i="335"/>
  <c r="L1068" i="335"/>
  <c r="A877" i="335"/>
  <c r="L946" i="335"/>
  <c r="A1155" i="335"/>
  <c r="L698" i="335"/>
  <c r="A536" i="335"/>
  <c r="L1130" i="335"/>
  <c r="L1211" i="335"/>
  <c r="K1247" i="335"/>
  <c r="M1247" i="335"/>
  <c r="L460" i="335"/>
  <c r="L266" i="335"/>
  <c r="K1206" i="335"/>
  <c r="M1206" i="335"/>
  <c r="K192" i="335"/>
  <c r="M192" i="335"/>
  <c r="K73" i="335"/>
  <c r="M73" i="335"/>
  <c r="L140" i="335"/>
  <c r="L204" i="335"/>
  <c r="L964" i="335"/>
  <c r="L159" i="335"/>
  <c r="A1247" i="335"/>
  <c r="L1013" i="335"/>
  <c r="M683" i="335"/>
  <c r="K683" i="335"/>
  <c r="M1035" i="335"/>
  <c r="K1035" i="335"/>
  <c r="L819" i="335"/>
  <c r="A979" i="335"/>
  <c r="G17" i="301"/>
  <c r="K564" i="335"/>
  <c r="M564" i="335"/>
  <c r="A1215" i="335"/>
  <c r="K1283" i="335"/>
  <c r="M1283" i="335"/>
  <c r="M1154" i="335"/>
  <c r="K1154" i="335"/>
  <c r="A312" i="335"/>
  <c r="L601" i="335"/>
  <c r="L966" i="335"/>
  <c r="A289" i="335"/>
  <c r="L238" i="335"/>
  <c r="K1136" i="335"/>
  <c r="M1136" i="335"/>
  <c r="A707" i="335"/>
  <c r="L729" i="335"/>
  <c r="K819" i="335"/>
  <c r="M819" i="335"/>
  <c r="A400" i="335"/>
  <c r="K1129" i="335"/>
  <c r="M1129" i="335"/>
  <c r="A696" i="335"/>
  <c r="A1236" i="335"/>
  <c r="L260" i="335"/>
  <c r="K551" i="335"/>
  <c r="M551" i="335"/>
  <c r="M579" i="335"/>
  <c r="K579" i="335"/>
  <c r="A1212" i="335"/>
  <c r="M190" i="335"/>
  <c r="K190" i="335"/>
  <c r="L114" i="335"/>
  <c r="M51" i="335"/>
  <c r="K51" i="335"/>
  <c r="L606" i="335"/>
  <c r="L1188" i="335"/>
  <c r="A793" i="335"/>
  <c r="M792" i="335"/>
  <c r="K792" i="335"/>
  <c r="A209" i="335"/>
  <c r="K1088" i="335"/>
  <c r="M1088" i="335"/>
  <c r="L699" i="335"/>
  <c r="L308" i="335"/>
  <c r="K417" i="335"/>
  <c r="M417" i="335"/>
  <c r="L269" i="335"/>
  <c r="L671" i="335"/>
  <c r="L1102" i="335"/>
  <c r="A42" i="335"/>
  <c r="K183" i="335"/>
  <c r="M183" i="335"/>
  <c r="L884" i="335"/>
  <c r="K1158" i="335"/>
  <c r="M1158" i="335"/>
  <c r="L989" i="335"/>
  <c r="L1263" i="335"/>
  <c r="M77" i="335"/>
  <c r="K77" i="335"/>
  <c r="M698" i="335"/>
  <c r="K698" i="335"/>
  <c r="M746" i="335"/>
  <c r="K746" i="335"/>
  <c r="A1034" i="335"/>
  <c r="M234" i="335"/>
  <c r="K234" i="335"/>
  <c r="M132" i="335"/>
  <c r="K132" i="335"/>
  <c r="L363" i="335"/>
  <c r="M130" i="335"/>
  <c r="K130" i="335"/>
  <c r="M545" i="335"/>
  <c r="K545" i="335"/>
  <c r="K184" i="335"/>
  <c r="M184" i="335"/>
  <c r="K1102" i="335"/>
  <c r="M1102" i="335"/>
  <c r="A1082" i="335"/>
  <c r="K1210" i="335"/>
  <c r="M1210" i="335"/>
  <c r="A981" i="335"/>
  <c r="A1261" i="335"/>
  <c r="L1276" i="335"/>
  <c r="L1175" i="335"/>
  <c r="K898" i="335"/>
  <c r="M898" i="335"/>
  <c r="L1196" i="335"/>
  <c r="L321" i="335"/>
  <c r="C15" i="301"/>
  <c r="L1135" i="335"/>
  <c r="K645" i="335"/>
  <c r="M645" i="335"/>
  <c r="A859" i="335"/>
  <c r="M479" i="335"/>
  <c r="K479" i="335"/>
  <c r="K216" i="335"/>
  <c r="M216" i="335"/>
  <c r="A31" i="335"/>
  <c r="L1156" i="335"/>
  <c r="L521" i="335"/>
  <c r="L801" i="335"/>
  <c r="A310" i="335"/>
  <c r="L969" i="335"/>
  <c r="A1248" i="335"/>
  <c r="K1164" i="335"/>
  <c r="M1164" i="335"/>
  <c r="A13" i="335"/>
  <c r="M1257" i="335"/>
  <c r="K1257" i="335"/>
  <c r="A742" i="335"/>
  <c r="M793" i="335"/>
  <c r="K793" i="335"/>
  <c r="K794" i="335"/>
  <c r="M794" i="335"/>
  <c r="M474" i="335"/>
  <c r="K474" i="335"/>
  <c r="K524" i="335"/>
  <c r="M524" i="335"/>
  <c r="L1253" i="335"/>
  <c r="L207" i="335"/>
  <c r="B18" i="301"/>
  <c r="A18" i="301" s="1"/>
  <c r="L477" i="335"/>
  <c r="L69" i="335"/>
  <c r="A780" i="335"/>
  <c r="L63" i="335"/>
  <c r="L1250" i="335"/>
  <c r="K336" i="335"/>
  <c r="M336" i="335"/>
  <c r="L246" i="335"/>
  <c r="L573" i="335"/>
  <c r="K1067" i="335"/>
  <c r="M1067" i="335"/>
  <c r="A159" i="335"/>
  <c r="M650" i="335"/>
  <c r="K650" i="335"/>
  <c r="L399" i="335"/>
  <c r="A713" i="335"/>
  <c r="M104" i="335"/>
  <c r="K104" i="335"/>
  <c r="A777" i="335"/>
  <c r="A792" i="335"/>
  <c r="K940" i="335"/>
  <c r="M940" i="335"/>
  <c r="L1281" i="335"/>
  <c r="K598" i="335"/>
  <c r="M598" i="335"/>
  <c r="K561" i="335"/>
  <c r="M561" i="335"/>
  <c r="L795" i="335"/>
  <c r="L345" i="335"/>
  <c r="L995" i="335"/>
  <c r="A952" i="335"/>
  <c r="L739" i="335"/>
  <c r="L741" i="335"/>
  <c r="M663" i="335"/>
  <c r="K663" i="335"/>
  <c r="M1181" i="335"/>
  <c r="K1181" i="335"/>
  <c r="A1000" i="335"/>
  <c r="L722" i="335"/>
  <c r="K225" i="335"/>
  <c r="M225" i="335"/>
  <c r="A233" i="335"/>
  <c r="L1274" i="335"/>
  <c r="A1179" i="335"/>
  <c r="L548" i="335"/>
  <c r="L543" i="335"/>
  <c r="A868" i="335"/>
  <c r="A818" i="335"/>
  <c r="M1147" i="335"/>
  <c r="K1147" i="335"/>
  <c r="A650" i="335"/>
  <c r="L890" i="335"/>
  <c r="K1284" i="335"/>
  <c r="M1284" i="335"/>
  <c r="L72" i="335"/>
  <c r="L1171" i="335"/>
  <c r="A630" i="335"/>
  <c r="A711" i="335"/>
  <c r="A1073" i="335"/>
  <c r="A750" i="335"/>
  <c r="L66" i="335"/>
  <c r="M1076" i="335"/>
  <c r="K1076" i="335"/>
  <c r="A613" i="335"/>
  <c r="K237" i="335"/>
  <c r="M237" i="335"/>
  <c r="M436" i="335"/>
  <c r="K436" i="335"/>
  <c r="L116" i="335"/>
  <c r="K571" i="335"/>
  <c r="M571" i="335"/>
  <c r="A876" i="335"/>
  <c r="M87" i="335"/>
  <c r="K87" i="335"/>
  <c r="K124" i="335"/>
  <c r="M124" i="335"/>
  <c r="A1252" i="335"/>
  <c r="L800" i="335"/>
  <c r="L967" i="335"/>
  <c r="K134" i="335"/>
  <c r="M134" i="335"/>
  <c r="L143" i="335"/>
  <c r="K366" i="335"/>
  <c r="M366" i="335"/>
  <c r="K806" i="335"/>
  <c r="M806" i="335"/>
  <c r="L440" i="335"/>
  <c r="K767" i="335"/>
  <c r="M767" i="335"/>
  <c r="L370" i="335"/>
  <c r="K1177" i="335"/>
  <c r="M1177" i="335"/>
  <c r="A111" i="335"/>
  <c r="B14" i="301"/>
  <c r="A14" i="301" s="1"/>
  <c r="A1235" i="335"/>
  <c r="L1194" i="335"/>
  <c r="L284" i="335"/>
  <c r="K7" i="335"/>
  <c r="M7" i="335"/>
  <c r="L526" i="335"/>
  <c r="L53" i="335"/>
  <c r="L1247" i="335"/>
  <c r="L684" i="335"/>
  <c r="A451" i="335"/>
  <c r="L62" i="335"/>
  <c r="L1228" i="335"/>
  <c r="L569" i="335"/>
  <c r="K1065" i="335"/>
  <c r="M1065" i="335"/>
  <c r="A206" i="335"/>
  <c r="L290" i="335"/>
  <c r="A727" i="335"/>
  <c r="K876" i="335"/>
  <c r="M876" i="335"/>
  <c r="L760" i="335"/>
  <c r="K659" i="335"/>
  <c r="M659" i="335"/>
  <c r="M605" i="335"/>
  <c r="K605" i="335"/>
  <c r="M453" i="335"/>
  <c r="K453" i="335"/>
  <c r="A462" i="335"/>
  <c r="A186" i="335"/>
  <c r="A1249" i="335"/>
  <c r="A948" i="335"/>
  <c r="L1142" i="335"/>
  <c r="L262" i="335"/>
  <c r="A100" i="335"/>
  <c r="K299" i="335"/>
  <c r="M299" i="335"/>
  <c r="A322" i="335"/>
  <c r="M1103" i="335"/>
  <c r="K1103" i="335"/>
  <c r="L94" i="335"/>
  <c r="M732" i="335"/>
  <c r="K732" i="335"/>
  <c r="L1096" i="335"/>
  <c r="M490" i="335"/>
  <c r="K490" i="335"/>
  <c r="L992" i="335"/>
  <c r="L432" i="335"/>
  <c r="L909" i="335"/>
  <c r="M1216" i="335"/>
  <c r="K1216" i="335"/>
  <c r="L115" i="335"/>
  <c r="M41" i="335"/>
  <c r="K41" i="335"/>
  <c r="K80" i="335"/>
  <c r="M80" i="335"/>
  <c r="K451" i="335"/>
  <c r="M451" i="335"/>
  <c r="K1262" i="335"/>
  <c r="M1262" i="335"/>
  <c r="M1121" i="335"/>
  <c r="K1121" i="335"/>
  <c r="K472" i="335"/>
  <c r="M472" i="335"/>
  <c r="M361" i="335"/>
  <c r="K361" i="335"/>
  <c r="K928" i="335"/>
  <c r="M928" i="335"/>
  <c r="M320" i="335"/>
  <c r="K320" i="335"/>
  <c r="L1137" i="335"/>
  <c r="L421" i="335"/>
  <c r="L142" i="335"/>
  <c r="A951" i="335"/>
  <c r="K158" i="335"/>
  <c r="M158" i="335"/>
  <c r="M530" i="335"/>
  <c r="K530" i="335"/>
  <c r="M1059" i="335"/>
  <c r="K1059" i="335"/>
  <c r="K560" i="335"/>
  <c r="M560" i="335"/>
  <c r="L437" i="335"/>
  <c r="L625" i="335"/>
  <c r="K151" i="335"/>
  <c r="M151" i="335"/>
  <c r="M760" i="335"/>
  <c r="K760" i="335"/>
  <c r="A897" i="335"/>
  <c r="M148" i="335"/>
  <c r="K148" i="335"/>
  <c r="A482" i="335"/>
  <c r="L332" i="335"/>
  <c r="L571" i="335"/>
  <c r="K35" i="335"/>
  <c r="M35" i="335"/>
  <c r="A967" i="335"/>
  <c r="M473" i="335"/>
  <c r="K473" i="335"/>
  <c r="K973" i="335"/>
  <c r="M973" i="335"/>
  <c r="L740" i="335"/>
  <c r="K752" i="335"/>
  <c r="M752" i="335"/>
  <c r="L108" i="335"/>
  <c r="L45" i="335"/>
  <c r="K1034" i="335"/>
  <c r="M1034" i="335"/>
  <c r="A276" i="335"/>
  <c r="L317" i="335"/>
  <c r="L584" i="335"/>
  <c r="A366" i="335"/>
  <c r="L926" i="335"/>
  <c r="K715" i="335"/>
  <c r="M715" i="335"/>
  <c r="M586" i="335"/>
  <c r="K586" i="335"/>
  <c r="L1210" i="335"/>
  <c r="L814" i="335"/>
  <c r="L422" i="335"/>
  <c r="L452" i="335"/>
  <c r="A441" i="335"/>
  <c r="L1257" i="335"/>
  <c r="L932" i="335"/>
  <c r="M497" i="335"/>
  <c r="K497" i="335"/>
  <c r="K79" i="335"/>
  <c r="M79" i="335"/>
  <c r="A835" i="335"/>
  <c r="A625" i="335"/>
  <c r="M1118" i="335"/>
  <c r="K1118" i="335"/>
  <c r="K870" i="335"/>
  <c r="M870" i="335"/>
  <c r="K1005" i="335"/>
  <c r="M1005" i="335"/>
  <c r="A294" i="335"/>
  <c r="A32" i="335"/>
  <c r="K354" i="335"/>
  <c r="M354" i="335"/>
  <c r="M563" i="335"/>
  <c r="K563" i="335"/>
  <c r="A108" i="335"/>
  <c r="K1122" i="335"/>
  <c r="M1122" i="335"/>
  <c r="A1207" i="335"/>
  <c r="M1033" i="335"/>
  <c r="K1033" i="335"/>
  <c r="A315" i="335"/>
  <c r="B15" i="301"/>
  <c r="A15" i="301" s="1"/>
  <c r="A1300" i="335"/>
  <c r="L787" i="335"/>
  <c r="K449" i="335"/>
  <c r="M449" i="335"/>
  <c r="A10" i="335"/>
  <c r="L923" i="335"/>
  <c r="M164" i="335"/>
  <c r="K164" i="335"/>
  <c r="L329" i="335"/>
  <c r="L692" i="335"/>
  <c r="M291" i="335"/>
  <c r="K291" i="335"/>
  <c r="L473" i="335"/>
  <c r="M716" i="335"/>
  <c r="K716" i="335"/>
  <c r="M1099" i="335"/>
  <c r="K1099" i="335"/>
  <c r="M309" i="335"/>
  <c r="K309" i="335"/>
  <c r="L499" i="335"/>
  <c r="L38" i="335"/>
  <c r="L491" i="335"/>
  <c r="M195" i="335"/>
  <c r="K195" i="335"/>
  <c r="K825" i="335"/>
  <c r="M825" i="335"/>
  <c r="K496" i="335"/>
  <c r="M496" i="335"/>
  <c r="L968" i="335"/>
  <c r="K323" i="335"/>
  <c r="M323" i="335"/>
  <c r="M856" i="335"/>
  <c r="K856" i="335"/>
  <c r="M168" i="335"/>
  <c r="K168" i="335"/>
  <c r="A296" i="335"/>
  <c r="K1149" i="335"/>
  <c r="M1149" i="335"/>
  <c r="L479" i="335"/>
  <c r="L161" i="335"/>
  <c r="L1199" i="335"/>
  <c r="L150" i="335"/>
  <c r="L58" i="335"/>
  <c r="L506" i="335"/>
  <c r="L547" i="335"/>
  <c r="A898" i="335"/>
  <c r="A1200" i="335"/>
  <c r="M438" i="335"/>
  <c r="K438" i="335"/>
  <c r="L12" i="335"/>
  <c r="L838" i="335"/>
  <c r="L1172" i="335"/>
  <c r="L854" i="335"/>
  <c r="K434" i="335"/>
  <c r="M434" i="335"/>
  <c r="K147" i="335"/>
  <c r="M147" i="335"/>
  <c r="A1037" i="335"/>
  <c r="M321" i="335"/>
  <c r="K321" i="335"/>
  <c r="M45" i="335"/>
  <c r="K45" i="335"/>
  <c r="M717" i="335"/>
  <c r="K717" i="335"/>
  <c r="K986" i="335"/>
  <c r="M986" i="335"/>
  <c r="L1292" i="335"/>
  <c r="L1061" i="335"/>
  <c r="A708" i="335"/>
  <c r="K459" i="335"/>
  <c r="M459" i="335"/>
  <c r="A1164" i="335"/>
  <c r="L392" i="335"/>
  <c r="M1279" i="335"/>
  <c r="K1279" i="335"/>
  <c r="L496" i="335"/>
  <c r="A846" i="335"/>
  <c r="A570" i="335"/>
  <c r="L664" i="335"/>
  <c r="L599" i="335"/>
  <c r="L1147" i="335"/>
  <c r="L947" i="335"/>
  <c r="A914" i="335"/>
  <c r="L993" i="335"/>
  <c r="L200" i="335"/>
  <c r="A409" i="335"/>
  <c r="K569" i="335"/>
  <c r="M569" i="335"/>
  <c r="K727" i="335"/>
  <c r="M727" i="335"/>
  <c r="M1049" i="335"/>
  <c r="K1049" i="335"/>
  <c r="L678" i="335"/>
  <c r="A781" i="335"/>
  <c r="A297" i="335"/>
  <c r="M719" i="335"/>
  <c r="K719" i="335"/>
  <c r="A1038" i="335"/>
  <c r="K1298" i="335"/>
  <c r="M1298" i="335"/>
  <c r="L860" i="335"/>
  <c r="A616" i="335"/>
  <c r="A285" i="335"/>
  <c r="K1203" i="335"/>
  <c r="M1203" i="335"/>
  <c r="A1237" i="335"/>
  <c r="A436" i="335"/>
  <c r="L963" i="335"/>
  <c r="K114" i="335"/>
  <c r="M114" i="335"/>
  <c r="M50" i="335"/>
  <c r="K50" i="335"/>
  <c r="L712" i="335"/>
  <c r="L1223" i="335"/>
  <c r="L753" i="335"/>
  <c r="L1265" i="335"/>
  <c r="L5" i="335"/>
  <c r="L192" i="335"/>
  <c r="L215" i="335"/>
  <c r="L50" i="335"/>
  <c r="L583" i="335"/>
  <c r="M587" i="335"/>
  <c r="K587" i="335"/>
  <c r="L388" i="335"/>
  <c r="M782" i="335"/>
  <c r="K782" i="335"/>
  <c r="A1138" i="335"/>
  <c r="M314" i="335"/>
  <c r="K314" i="335"/>
  <c r="K1151" i="335"/>
  <c r="M1151" i="335"/>
  <c r="A445" i="335"/>
  <c r="L186" i="335"/>
  <c r="A106" i="335"/>
  <c r="M138" i="335"/>
  <c r="K138" i="335"/>
  <c r="M668" i="335"/>
  <c r="K668" i="335"/>
  <c r="A1213" i="335"/>
  <c r="A561" i="335"/>
  <c r="L324" i="335"/>
  <c r="M805" i="335"/>
  <c r="K805" i="335"/>
  <c r="A737" i="335"/>
  <c r="L600" i="335"/>
  <c r="A1135" i="335"/>
  <c r="L695" i="335"/>
  <c r="M593" i="335"/>
  <c r="K593" i="335"/>
  <c r="A109" i="335"/>
  <c r="A1188" i="335"/>
  <c r="K300" i="335"/>
  <c r="M300" i="335"/>
  <c r="K482" i="335"/>
  <c r="M482" i="335"/>
  <c r="A964" i="335"/>
  <c r="A588" i="335"/>
  <c r="M680" i="335"/>
  <c r="K680" i="335"/>
  <c r="L733" i="335"/>
  <c r="M298" i="335"/>
  <c r="K298" i="335"/>
  <c r="L485" i="335"/>
  <c r="A165" i="335"/>
  <c r="M31" i="335"/>
  <c r="K31" i="335"/>
  <c r="L1083" i="335"/>
  <c r="A1296" i="335"/>
  <c r="K544" i="335"/>
  <c r="M544" i="335"/>
  <c r="K1042" i="335"/>
  <c r="M1042" i="335"/>
  <c r="A825" i="335"/>
  <c r="A1284" i="335"/>
  <c r="L54" i="335"/>
  <c r="K274" i="335"/>
  <c r="M274" i="335"/>
  <c r="A20" i="335"/>
  <c r="A287" i="335"/>
  <c r="A279" i="335"/>
  <c r="A202" i="335"/>
  <c r="L663" i="335"/>
  <c r="A830" i="335"/>
  <c r="M885" i="335"/>
  <c r="K885" i="335"/>
  <c r="M200" i="335"/>
  <c r="K200" i="335"/>
  <c r="K1160" i="335"/>
  <c r="M1160" i="335"/>
  <c r="L609" i="335"/>
  <c r="L60" i="335"/>
  <c r="K980" i="335"/>
  <c r="M980" i="335"/>
  <c r="A329" i="335"/>
  <c r="M913" i="335"/>
  <c r="K913" i="335"/>
  <c r="A1206" i="335"/>
  <c r="B16" i="301"/>
  <c r="A16" i="301" s="1"/>
  <c r="L594" i="335"/>
  <c r="K728" i="335"/>
  <c r="M728" i="335"/>
  <c r="A546" i="335"/>
  <c r="K783" i="335"/>
  <c r="M783" i="335"/>
  <c r="L537" i="335"/>
  <c r="L394" i="335"/>
  <c r="A560" i="335"/>
  <c r="L405" i="335"/>
  <c r="L1278" i="335"/>
  <c r="L341" i="335"/>
  <c r="A537" i="335"/>
  <c r="M1134" i="335"/>
  <c r="K1134" i="335"/>
  <c r="A502" i="335"/>
  <c r="L1056" i="335"/>
  <c r="L1020" i="335"/>
  <c r="K845" i="335"/>
  <c r="M845" i="335"/>
  <c r="A906" i="335"/>
  <c r="K904" i="335"/>
  <c r="M904" i="335"/>
  <c r="L879" i="335"/>
  <c r="K1112" i="335"/>
  <c r="M1112" i="335"/>
  <c r="L7" i="335"/>
  <c r="L334" i="335"/>
  <c r="L621" i="335"/>
  <c r="L73" i="335"/>
  <c r="L755" i="335"/>
  <c r="L502" i="335"/>
  <c r="K176" i="335"/>
  <c r="M176" i="335"/>
  <c r="A352" i="335"/>
  <c r="M1223" i="335"/>
  <c r="K1223" i="335"/>
  <c r="L815" i="335"/>
  <c r="A946" i="335"/>
  <c r="L919" i="335"/>
  <c r="L803" i="335"/>
  <c r="K1263" i="335"/>
  <c r="M1263" i="335"/>
  <c r="M1227" i="335"/>
  <c r="K1227" i="335"/>
  <c r="A960" i="335"/>
  <c r="M1185" i="335"/>
  <c r="K1185" i="335"/>
  <c r="K402" i="335"/>
  <c r="M402" i="335"/>
  <c r="M1013" i="335"/>
  <c r="K1013" i="335"/>
  <c r="K1135" i="335"/>
  <c r="M1135" i="335"/>
  <c r="L1179" i="335"/>
  <c r="M706" i="335"/>
  <c r="K706" i="335"/>
  <c r="A1168" i="335"/>
  <c r="L553" i="335"/>
  <c r="A406" i="335"/>
  <c r="L837" i="335"/>
  <c r="M129" i="335"/>
  <c r="K129" i="335"/>
  <c r="L110" i="335"/>
  <c r="A116" i="335"/>
  <c r="L1093" i="335"/>
  <c r="M832" i="335"/>
  <c r="K832" i="335"/>
  <c r="A463" i="335"/>
  <c r="M937" i="335"/>
  <c r="K937" i="335"/>
  <c r="L433" i="335"/>
  <c r="A1214" i="335"/>
  <c r="K737" i="335"/>
  <c r="M737" i="335"/>
  <c r="A1242" i="335"/>
  <c r="K384" i="335"/>
  <c r="M384" i="335"/>
  <c r="L404" i="335"/>
  <c r="M1011" i="335"/>
  <c r="K1011" i="335"/>
  <c r="M379" i="335"/>
  <c r="K379" i="335"/>
  <c r="L727" i="335"/>
  <c r="M1032" i="335"/>
  <c r="K1032" i="335"/>
  <c r="K812" i="335"/>
  <c r="M812" i="335"/>
  <c r="L965" i="335"/>
  <c r="L914" i="335"/>
  <c r="L48" i="335"/>
  <c r="A872" i="335"/>
  <c r="M1188" i="335"/>
  <c r="K1188" i="335"/>
  <c r="L412" i="335"/>
  <c r="L891" i="335"/>
  <c r="K222" i="335"/>
  <c r="M222" i="335"/>
  <c r="A1039" i="335"/>
  <c r="L905" i="335"/>
  <c r="A75" i="335"/>
  <c r="K243" i="335"/>
  <c r="M243" i="335"/>
  <c r="L1215" i="335"/>
  <c r="L1160" i="335"/>
  <c r="L61" i="335"/>
  <c r="K275" i="335"/>
  <c r="M275" i="335"/>
  <c r="K145" i="335"/>
  <c r="M145" i="335"/>
  <c r="A302" i="335"/>
  <c r="K938" i="335"/>
  <c r="M938" i="335"/>
  <c r="K1170" i="335"/>
  <c r="M1170" i="335"/>
  <c r="L1053" i="335"/>
  <c r="L1280" i="335"/>
  <c r="A231" i="335"/>
  <c r="M917" i="335"/>
  <c r="K917" i="335"/>
  <c r="L489" i="335"/>
  <c r="L1039" i="335"/>
  <c r="M603" i="335"/>
  <c r="K603" i="335"/>
  <c r="M784" i="335"/>
  <c r="K784" i="335"/>
  <c r="K1055" i="335"/>
  <c r="M1055" i="335"/>
  <c r="K807" i="335"/>
  <c r="M807" i="335"/>
  <c r="A236" i="335"/>
  <c r="A705" i="335"/>
  <c r="A665" i="335"/>
  <c r="A901" i="335"/>
  <c r="A936" i="335"/>
  <c r="M735" i="335"/>
  <c r="K735" i="335"/>
  <c r="K1001" i="335"/>
  <c r="M1001" i="335"/>
  <c r="L46" i="335"/>
  <c r="A980" i="335"/>
  <c r="M1191" i="335"/>
  <c r="K1191" i="335"/>
  <c r="A819" i="335"/>
  <c r="L44" i="335"/>
  <c r="A891" i="335"/>
  <c r="L765" i="335"/>
  <c r="L736" i="335"/>
  <c r="L686" i="335"/>
  <c r="K509" i="335"/>
  <c r="M509" i="335"/>
  <c r="L878" i="335"/>
  <c r="K66" i="335"/>
  <c r="M66" i="335"/>
  <c r="L781" i="335"/>
  <c r="L649" i="335"/>
  <c r="M555" i="335"/>
  <c r="K555" i="335"/>
  <c r="L338" i="335"/>
  <c r="M1004" i="335"/>
  <c r="K1004" i="335"/>
  <c r="A622" i="335"/>
  <c r="L1157" i="335"/>
  <c r="L1118" i="335"/>
  <c r="L313" i="335"/>
  <c r="A1075" i="335"/>
  <c r="L180" i="335"/>
  <c r="M17" i="335"/>
  <c r="K17" i="335"/>
  <c r="A851" i="335"/>
  <c r="A829" i="335"/>
  <c r="M266" i="335"/>
  <c r="K266" i="335"/>
  <c r="L697" i="335"/>
  <c r="M1040" i="335"/>
  <c r="K1040" i="335"/>
  <c r="A695" i="335"/>
  <c r="L769" i="335"/>
  <c r="M963" i="335"/>
  <c r="K963" i="335"/>
  <c r="L789" i="335"/>
  <c r="G19" i="301"/>
  <c r="K36" i="335"/>
  <c r="M36" i="335"/>
  <c r="A60" i="335"/>
  <c r="K682" i="335"/>
  <c r="M682" i="335"/>
  <c r="A958" i="335"/>
  <c r="A1134" i="335"/>
  <c r="L1259" i="335"/>
  <c r="L1291" i="335"/>
  <c r="A73" i="335"/>
  <c r="L779" i="335"/>
  <c r="K27" i="335"/>
  <c r="M27" i="335"/>
  <c r="L1055" i="335"/>
  <c r="K697" i="335"/>
  <c r="M697" i="335"/>
  <c r="L141" i="335"/>
  <c r="A1146" i="335"/>
  <c r="L111" i="335"/>
  <c r="K990" i="335"/>
  <c r="M990" i="335"/>
  <c r="A815" i="335"/>
  <c r="L510" i="335"/>
  <c r="M943" i="335"/>
  <c r="K943" i="335"/>
  <c r="A253" i="335"/>
  <c r="L263" i="335"/>
  <c r="L668" i="335"/>
  <c r="M414" i="335"/>
  <c r="K414" i="335"/>
  <c r="K1231" i="335"/>
  <c r="M1231" i="335"/>
  <c r="L530" i="335"/>
  <c r="L974" i="335"/>
  <c r="A370" i="335"/>
  <c r="A576" i="335"/>
  <c r="M874" i="335"/>
  <c r="K874" i="335"/>
  <c r="L1159" i="335"/>
  <c r="A238" i="335"/>
  <c r="L708" i="335"/>
  <c r="L1283" i="335"/>
  <c r="L1122" i="335"/>
  <c r="L724" i="335"/>
  <c r="M203" i="335"/>
  <c r="K203" i="335"/>
  <c r="K1093" i="335"/>
  <c r="M1093" i="335"/>
  <c r="M756" i="335"/>
  <c r="K756" i="335"/>
  <c r="L1066" i="335"/>
  <c r="A1144" i="335"/>
  <c r="K733" i="335"/>
  <c r="M733" i="335"/>
  <c r="K734" i="335"/>
  <c r="M734" i="335"/>
  <c r="L1021" i="335"/>
  <c r="L1084" i="335"/>
  <c r="K304" i="335"/>
  <c r="M304" i="335"/>
  <c r="L681" i="335"/>
  <c r="M855" i="335"/>
  <c r="K855" i="335"/>
  <c r="A500" i="335"/>
  <c r="M342" i="335"/>
  <c r="K342" i="335"/>
  <c r="A404" i="335"/>
  <c r="L24" i="335"/>
  <c r="A158" i="335"/>
  <c r="L195" i="335"/>
  <c r="M452" i="335"/>
  <c r="K452" i="335"/>
  <c r="L1067" i="335"/>
  <c r="L1014" i="335"/>
  <c r="A408" i="335"/>
  <c r="L925" i="335"/>
  <c r="M858" i="335"/>
  <c r="K858" i="335"/>
  <c r="K344" i="335"/>
  <c r="M344" i="335"/>
  <c r="K1047" i="335"/>
  <c r="M1047" i="335"/>
  <c r="M1116" i="335"/>
  <c r="K1116" i="335"/>
  <c r="L1012" i="335"/>
  <c r="A1210" i="335"/>
  <c r="L536" i="335"/>
  <c r="L767" i="335"/>
  <c r="L1000" i="335"/>
  <c r="M140" i="335"/>
  <c r="K140" i="335"/>
  <c r="A813" i="335"/>
  <c r="L883" i="335"/>
  <c r="L772" i="335"/>
  <c r="K1208" i="335"/>
  <c r="M1208" i="335"/>
  <c r="K956" i="335"/>
  <c r="M956" i="335"/>
  <c r="M875" i="335"/>
  <c r="K875" i="335"/>
  <c r="L105" i="335"/>
  <c r="M1234" i="335"/>
  <c r="K1234" i="335"/>
  <c r="A460" i="335"/>
  <c r="A1030" i="335"/>
  <c r="K1054" i="335"/>
  <c r="M1054" i="335"/>
  <c r="L532" i="335"/>
  <c r="L913" i="335"/>
  <c r="M660" i="335"/>
  <c r="K660" i="335"/>
  <c r="M553" i="335"/>
  <c r="K553" i="335"/>
  <c r="L92" i="335"/>
  <c r="L872" i="335"/>
  <c r="A417" i="335"/>
  <c r="M1292" i="335"/>
  <c r="K1292" i="335"/>
  <c r="L901" i="335"/>
  <c r="K1232" i="335"/>
  <c r="M1232" i="335"/>
  <c r="L730" i="335"/>
  <c r="M846" i="335"/>
  <c r="K846" i="335"/>
  <c r="M1230" i="335"/>
  <c r="K1230" i="335"/>
  <c r="K630" i="335"/>
  <c r="M630" i="335"/>
  <c r="M302" i="335"/>
  <c r="K302" i="335"/>
  <c r="L462" i="335"/>
  <c r="K430" i="335"/>
  <c r="M430" i="335"/>
  <c r="L330" i="335"/>
  <c r="L1049" i="335"/>
  <c r="M437" i="335"/>
  <c r="K437" i="335"/>
  <c r="L1290" i="335"/>
  <c r="A336" i="335"/>
  <c r="L1236" i="335"/>
  <c r="L1184" i="335"/>
  <c r="L439" i="335"/>
  <c r="M1267" i="335"/>
  <c r="K1267" i="335"/>
  <c r="K694" i="335"/>
  <c r="M694" i="335"/>
  <c r="M405" i="335"/>
  <c r="K405" i="335"/>
  <c r="M20" i="335"/>
  <c r="K20" i="335"/>
  <c r="K246" i="335"/>
  <c r="M246" i="335"/>
  <c r="L270" i="335"/>
  <c r="L1017" i="335"/>
  <c r="M771" i="335"/>
  <c r="K771" i="335"/>
  <c r="L248" i="335"/>
  <c r="M214" i="335"/>
  <c r="K214" i="335"/>
  <c r="A1043" i="335"/>
  <c r="L261" i="335"/>
  <c r="L95" i="335"/>
  <c r="K251" i="335"/>
  <c r="M251" i="335"/>
  <c r="M589" i="335"/>
  <c r="K589" i="335"/>
  <c r="L177" i="335"/>
  <c r="A653" i="335"/>
  <c r="M307" i="335"/>
  <c r="K307" i="335"/>
  <c r="M570" i="335"/>
  <c r="K570" i="335"/>
  <c r="K90" i="335"/>
  <c r="M90" i="335"/>
  <c r="K618" i="335"/>
  <c r="M618" i="335"/>
  <c r="A369" i="335"/>
  <c r="L1162" i="335"/>
  <c r="L145" i="335"/>
  <c r="M1114" i="335"/>
  <c r="K1114" i="335"/>
  <c r="A884" i="335"/>
  <c r="L870" i="335"/>
  <c r="K92" i="335"/>
  <c r="M92" i="335"/>
  <c r="L1261" i="335"/>
  <c r="L1136" i="335"/>
  <c r="A1183" i="335"/>
  <c r="K494" i="335"/>
  <c r="M494" i="335"/>
  <c r="A191" i="335"/>
  <c r="B4" i="301"/>
  <c r="A4" i="301" s="1"/>
  <c r="M262" i="335"/>
  <c r="K262" i="335"/>
  <c r="M695" i="335"/>
  <c r="K695" i="335"/>
  <c r="K481" i="335"/>
  <c r="M481" i="335"/>
  <c r="L305" i="335"/>
  <c r="M392" i="335"/>
  <c r="K392" i="335"/>
  <c r="M1215" i="335"/>
  <c r="K1215" i="335"/>
  <c r="L896" i="335"/>
  <c r="A454" i="335"/>
  <c r="A607" i="335"/>
  <c r="A702" i="335"/>
  <c r="M250" i="335"/>
  <c r="K250" i="335"/>
  <c r="M33" i="335"/>
  <c r="K33" i="335"/>
  <c r="L1045" i="335"/>
  <c r="L691" i="335"/>
  <c r="A538" i="335"/>
  <c r="K1145" i="335"/>
  <c r="M1145" i="335"/>
  <c r="M515" i="335"/>
  <c r="K515" i="335"/>
  <c r="L586" i="335"/>
  <c r="L253" i="335"/>
  <c r="L1243" i="335"/>
  <c r="K1044" i="335"/>
  <c r="M1044" i="335"/>
  <c r="K499" i="335"/>
  <c r="M499" i="335"/>
  <c r="M599" i="335"/>
  <c r="K599" i="335"/>
  <c r="M880" i="335"/>
  <c r="K880" i="335"/>
  <c r="M1297" i="335"/>
  <c r="K1297" i="335"/>
  <c r="L37" i="335"/>
  <c r="A547" i="335"/>
  <c r="L1076" i="335"/>
  <c r="L972" i="335"/>
  <c r="L264" i="335"/>
  <c r="A1145" i="335"/>
  <c r="L500" i="335"/>
  <c r="A857" i="335"/>
  <c r="M1165" i="335"/>
  <c r="K1165" i="335"/>
  <c r="K461" i="335"/>
  <c r="M461" i="335"/>
  <c r="L383" i="335"/>
  <c r="L127" i="335"/>
  <c r="A1149" i="335"/>
  <c r="K687" i="335"/>
  <c r="M687" i="335"/>
  <c r="A543" i="335"/>
  <c r="K1143" i="335"/>
  <c r="M1143" i="335"/>
  <c r="M1041" i="335"/>
  <c r="K1041" i="335"/>
  <c r="K539" i="335"/>
  <c r="M539" i="335"/>
  <c r="L367" i="335"/>
  <c r="L910" i="335"/>
  <c r="A1140" i="335"/>
  <c r="M597" i="335"/>
  <c r="K597" i="335"/>
  <c r="M198" i="335"/>
  <c r="K198" i="335"/>
  <c r="A194" i="335"/>
  <c r="L1230" i="335"/>
  <c r="M965" i="335"/>
  <c r="K965" i="335"/>
  <c r="A563" i="335"/>
  <c r="M556" i="335"/>
  <c r="K556" i="335"/>
  <c r="A887" i="335"/>
  <c r="K808" i="335"/>
  <c r="M808" i="335"/>
  <c r="M171" i="335"/>
  <c r="K171" i="335"/>
  <c r="L956" i="335"/>
  <c r="L653" i="335"/>
  <c r="L1069" i="335"/>
  <c r="L197" i="335"/>
  <c r="A797" i="335"/>
  <c r="A205" i="335"/>
  <c r="L201" i="335"/>
  <c r="K1174" i="335"/>
  <c r="M1174" i="335"/>
  <c r="L1134" i="335"/>
  <c r="K525" i="335"/>
  <c r="M525" i="335"/>
  <c r="M689" i="335"/>
  <c r="K689" i="335"/>
  <c r="M810" i="335"/>
  <c r="K810" i="335"/>
  <c r="A457" i="335"/>
  <c r="L1098" i="335"/>
  <c r="A1116" i="335"/>
  <c r="M1260" i="335"/>
  <c r="K1260" i="335"/>
  <c r="L620" i="335"/>
  <c r="A989" i="335"/>
  <c r="M967" i="335"/>
  <c r="K967" i="335"/>
  <c r="L441" i="335"/>
  <c r="L1132" i="335"/>
  <c r="A326" i="335"/>
  <c r="L1212" i="335"/>
  <c r="K400" i="335"/>
  <c r="M400" i="335"/>
  <c r="K469" i="335"/>
  <c r="M469" i="335"/>
  <c r="M279" i="335"/>
  <c r="K279" i="335"/>
  <c r="L210" i="335"/>
  <c r="A22" i="335"/>
  <c r="L665" i="335"/>
  <c r="A249" i="335"/>
  <c r="L715" i="335"/>
  <c r="L34" i="335"/>
  <c r="M1115" i="335"/>
  <c r="K1115" i="335"/>
  <c r="L1073" i="335"/>
  <c r="M704" i="335"/>
  <c r="K704" i="335"/>
  <c r="K189" i="335"/>
  <c r="M189" i="335"/>
  <c r="L945" i="335"/>
  <c r="C13" i="301"/>
  <c r="A1006" i="335"/>
  <c r="K591" i="335"/>
  <c r="M591" i="335"/>
  <c r="M483" i="335"/>
  <c r="K483" i="335"/>
  <c r="K877" i="335"/>
  <c r="M877" i="335"/>
  <c r="L589" i="335"/>
  <c r="A1051" i="335"/>
  <c r="M976" i="335"/>
  <c r="K976" i="335"/>
  <c r="A377" i="335"/>
  <c r="L1225" i="335"/>
  <c r="L732" i="335"/>
  <c r="A583" i="335"/>
  <c r="M900" i="335"/>
  <c r="K900" i="335"/>
  <c r="A562" i="335"/>
  <c r="L1133" i="335"/>
  <c r="L1300" i="335"/>
  <c r="L331" i="335"/>
  <c r="K920" i="335"/>
  <c r="M920" i="335"/>
  <c r="L172" i="335"/>
  <c r="M656" i="335"/>
  <c r="K656" i="335"/>
  <c r="M657" i="335"/>
  <c r="K657" i="335"/>
  <c r="L1158" i="335"/>
  <c r="A39" i="335"/>
  <c r="A1123" i="335"/>
  <c r="A397" i="335"/>
  <c r="A237" i="335"/>
  <c r="L534" i="335"/>
  <c r="L402" i="335"/>
  <c r="K696" i="335"/>
  <c r="M696" i="335"/>
  <c r="A1004" i="335"/>
  <c r="L256" i="335"/>
  <c r="A885" i="335"/>
  <c r="K554" i="335"/>
  <c r="M554" i="335"/>
  <c r="L8" i="335"/>
  <c r="L434" i="335"/>
  <c r="K1207" i="335"/>
  <c r="M1207" i="335"/>
  <c r="A396" i="335"/>
  <c r="L894" i="335"/>
  <c r="L1031" i="335"/>
  <c r="M1243" i="335"/>
  <c r="K1243" i="335"/>
  <c r="L337" i="335"/>
  <c r="A1297" i="335"/>
  <c r="L475" i="335"/>
  <c r="A597" i="335"/>
  <c r="M1057" i="335"/>
  <c r="K1057" i="335"/>
  <c r="L59" i="335"/>
  <c r="A278" i="335"/>
  <c r="K908" i="335"/>
  <c r="M908" i="335"/>
  <c r="K954" i="335"/>
  <c r="M954" i="335"/>
  <c r="M211" i="335"/>
  <c r="K211" i="335"/>
  <c r="K12" i="335"/>
  <c r="M12" i="335"/>
  <c r="M829" i="335"/>
  <c r="K829" i="335"/>
  <c r="L1047" i="335"/>
  <c r="L199" i="335"/>
  <c r="A199" i="335"/>
  <c r="A85" i="335"/>
  <c r="K362" i="335"/>
  <c r="M362" i="335"/>
  <c r="A164" i="335"/>
  <c r="M836" i="335"/>
  <c r="K836" i="335"/>
  <c r="A939" i="335"/>
  <c r="M935" i="335"/>
  <c r="K935" i="335"/>
  <c r="M1269" i="335"/>
  <c r="K1269" i="335"/>
  <c r="L273" i="335"/>
  <c r="A1201" i="335"/>
  <c r="A1092" i="335"/>
  <c r="L481" i="335"/>
  <c r="A208" i="335"/>
  <c r="M740" i="335"/>
  <c r="K740" i="335"/>
  <c r="A70" i="335"/>
  <c r="L734" i="335"/>
  <c r="M741" i="335"/>
  <c r="K741" i="335"/>
  <c r="K1079" i="335"/>
  <c r="M1079" i="335"/>
  <c r="K884" i="335"/>
  <c r="M884" i="335"/>
  <c r="A1196" i="335"/>
  <c r="M181" i="335"/>
  <c r="K181" i="335"/>
  <c r="M23" i="335"/>
  <c r="K23" i="335"/>
  <c r="L424" i="335"/>
  <c r="L14" i="335"/>
  <c r="L98" i="335"/>
  <c r="A84" i="335"/>
  <c r="L357" i="335"/>
  <c r="K629" i="335"/>
  <c r="M629" i="335"/>
  <c r="K72" i="335"/>
  <c r="M72" i="335"/>
  <c r="A197" i="335"/>
  <c r="B7" i="301"/>
  <c r="A7" i="301" s="1"/>
  <c r="L1008" i="335"/>
  <c r="M287" i="335"/>
  <c r="K287" i="335"/>
  <c r="L1141" i="335"/>
  <c r="L957" i="335"/>
  <c r="A687" i="335"/>
  <c r="K206" i="335"/>
  <c r="M206" i="335"/>
  <c r="K947" i="335"/>
  <c r="M947" i="335"/>
  <c r="M809" i="335"/>
  <c r="K809" i="335"/>
  <c r="A1302" i="335"/>
  <c r="L254" i="335"/>
  <c r="A43" i="335"/>
  <c r="A565" i="335"/>
  <c r="A656" i="335"/>
  <c r="A998" i="335"/>
  <c r="A689" i="335"/>
  <c r="L476" i="335"/>
  <c r="K1104" i="335"/>
  <c r="M1104" i="335"/>
  <c r="L78" i="335"/>
  <c r="A1125" i="335"/>
  <c r="A699" i="335"/>
  <c r="A246" i="335"/>
  <c r="A115" i="335"/>
  <c r="K839" i="335"/>
  <c r="M839" i="335"/>
  <c r="M126" i="335"/>
  <c r="K126" i="335"/>
  <c r="A1074" i="335"/>
  <c r="K141" i="335"/>
  <c r="M141" i="335"/>
  <c r="L541" i="335"/>
  <c r="L160" i="335"/>
  <c r="L51" i="335"/>
  <c r="A575" i="335"/>
  <c r="L1273" i="335"/>
  <c r="L1240" i="335"/>
  <c r="A103" i="335"/>
  <c r="A155" i="335"/>
  <c r="K261" i="335"/>
  <c r="M261" i="335"/>
  <c r="A945" i="335"/>
  <c r="L546" i="335"/>
  <c r="K1281" i="335"/>
  <c r="M1281" i="335"/>
  <c r="M488" i="335"/>
  <c r="K488" i="335"/>
  <c r="L624" i="335"/>
  <c r="L971" i="335"/>
  <c r="M98" i="335"/>
  <c r="K98" i="335"/>
  <c r="A118" i="335"/>
  <c r="L482" i="335"/>
  <c r="L805" i="335"/>
  <c r="L151" i="335"/>
  <c r="K1195" i="335"/>
  <c r="M1195" i="335"/>
  <c r="L840" i="335"/>
  <c r="L27" i="335"/>
  <c r="A994" i="335"/>
  <c r="K921" i="335"/>
  <c r="M921" i="335"/>
  <c r="L764" i="335"/>
  <c r="K1286" i="335"/>
  <c r="M1286" i="335"/>
  <c r="M1080" i="335"/>
  <c r="K1080" i="335"/>
  <c r="L406" i="335"/>
  <c r="A1260" i="335"/>
  <c r="A371" i="335"/>
  <c r="L130" i="335"/>
  <c r="M174" i="335"/>
  <c r="K174" i="335"/>
  <c r="L1246" i="335"/>
  <c r="L118" i="335"/>
  <c r="L711" i="335"/>
  <c r="L816" i="335"/>
  <c r="A1217" i="335"/>
  <c r="K821" i="335"/>
  <c r="M821" i="335"/>
  <c r="K391" i="335"/>
  <c r="M391" i="335"/>
  <c r="A333" i="335"/>
  <c r="A817" i="335"/>
  <c r="K367" i="335"/>
  <c r="M367" i="335"/>
  <c r="M60" i="335"/>
  <c r="K60" i="335"/>
  <c r="A618" i="335"/>
  <c r="M435" i="335"/>
  <c r="K435" i="335"/>
  <c r="A1289" i="335"/>
  <c r="L1285" i="335"/>
  <c r="A489" i="335"/>
  <c r="L1214" i="335"/>
  <c r="A924" i="335"/>
  <c r="K286" i="335"/>
  <c r="M286" i="335"/>
  <c r="M93" i="335"/>
  <c r="K93" i="335"/>
  <c r="K666" i="335"/>
  <c r="M666" i="335"/>
  <c r="L683" i="335"/>
  <c r="M401" i="335"/>
  <c r="K401" i="335"/>
  <c r="K75" i="335"/>
  <c r="M75" i="335"/>
  <c r="L830" i="335"/>
  <c r="M330" i="335"/>
  <c r="K330" i="335"/>
  <c r="L585" i="335"/>
  <c r="A738" i="335"/>
  <c r="L602" i="335"/>
  <c r="K260" i="335"/>
  <c r="M260" i="335"/>
  <c r="M730" i="335"/>
  <c r="K730" i="335"/>
  <c r="L445" i="335"/>
  <c r="L523" i="335"/>
  <c r="K582" i="335"/>
  <c r="M582" i="335"/>
  <c r="L655" i="335"/>
  <c r="A795" i="335"/>
  <c r="L566" i="335"/>
  <c r="A954" i="335"/>
  <c r="L144" i="335"/>
  <c r="L1112" i="335"/>
  <c r="K419" i="335"/>
  <c r="M419" i="335"/>
  <c r="K1064" i="335"/>
  <c r="M1064" i="335"/>
  <c r="L798" i="335"/>
  <c r="L784" i="335"/>
  <c r="A419" i="335"/>
  <c r="K977" i="335"/>
  <c r="M977" i="335"/>
  <c r="L1208" i="335"/>
  <c r="L3" i="335"/>
  <c r="L1126" i="335"/>
  <c r="L354" i="335"/>
  <c r="A250" i="335"/>
  <c r="A280" i="335"/>
  <c r="L766" i="335"/>
  <c r="L893" i="335"/>
  <c r="L486" i="335"/>
  <c r="L391" i="335"/>
  <c r="M1029" i="335"/>
  <c r="K1029" i="335"/>
  <c r="L1099" i="335"/>
  <c r="M1176" i="335"/>
  <c r="K1176" i="335"/>
  <c r="K1077" i="335"/>
  <c r="M1077" i="335"/>
  <c r="L154" i="335"/>
  <c r="A574" i="335"/>
  <c r="L498" i="335"/>
  <c r="L516" i="335"/>
  <c r="A184" i="335"/>
  <c r="L164" i="335"/>
  <c r="L352" i="335"/>
  <c r="K407" i="335"/>
  <c r="M407" i="335"/>
  <c r="M462" i="335"/>
  <c r="K462" i="335"/>
  <c r="L1221" i="335"/>
  <c r="L413" i="335"/>
  <c r="M26" i="335"/>
  <c r="K26" i="335"/>
  <c r="L1121" i="335"/>
  <c r="A277" i="335"/>
  <c r="L1166" i="335"/>
  <c r="A839" i="335"/>
  <c r="M612" i="335"/>
  <c r="K612" i="335"/>
  <c r="L1032" i="335"/>
  <c r="A24" i="335"/>
  <c r="M516" i="335"/>
  <c r="K516" i="335"/>
  <c r="A1161" i="335"/>
  <c r="M945" i="335"/>
  <c r="K945" i="335"/>
  <c r="A1293" i="335"/>
  <c r="L1007" i="335"/>
  <c r="K248" i="335"/>
  <c r="M248" i="335"/>
  <c r="A9" i="335"/>
  <c r="M811" i="335"/>
  <c r="K811" i="335"/>
  <c r="K1127" i="335"/>
  <c r="M1127" i="335"/>
  <c r="K521" i="335"/>
  <c r="M521" i="335"/>
  <c r="A729" i="335"/>
  <c r="A754" i="335"/>
  <c r="L685" i="335"/>
  <c r="A814" i="335"/>
  <c r="L680" i="335"/>
  <c r="L217" i="335"/>
  <c r="M513" i="335"/>
  <c r="K513" i="335"/>
  <c r="L163" i="335"/>
  <c r="A27" i="335"/>
  <c r="L902" i="335"/>
  <c r="L903" i="335"/>
  <c r="K688" i="335"/>
  <c r="M688" i="335"/>
  <c r="K721" i="335"/>
  <c r="M721" i="335"/>
  <c r="A505" i="335"/>
  <c r="L597" i="335"/>
  <c r="L319" i="335"/>
  <c r="A337" i="335"/>
  <c r="L1050" i="335"/>
  <c r="K411" i="335"/>
  <c r="M411" i="335"/>
  <c r="M1288" i="335"/>
  <c r="K1288" i="335"/>
  <c r="L245" i="335"/>
  <c r="L616" i="335"/>
  <c r="M76" i="335"/>
  <c r="K76" i="335"/>
  <c r="A332" i="335"/>
  <c r="L314" i="335"/>
  <c r="L1057" i="335"/>
  <c r="K896" i="335"/>
  <c r="M896" i="335"/>
  <c r="A270" i="335"/>
  <c r="A251" i="335"/>
  <c r="L360" i="335"/>
  <c r="M1085" i="335"/>
  <c r="K1085" i="335"/>
  <c r="L190" i="335"/>
  <c r="A273" i="335"/>
  <c r="L768" i="335"/>
  <c r="A265" i="335"/>
  <c r="A895" i="335"/>
  <c r="A874" i="335"/>
  <c r="L880" i="335"/>
  <c r="A1158" i="335"/>
  <c r="L907" i="335"/>
  <c r="K1142" i="335"/>
  <c r="M1142" i="335"/>
  <c r="A16" i="335"/>
  <c r="K244" i="335"/>
  <c r="M244" i="335"/>
  <c r="A17" i="335"/>
  <c r="A148" i="335"/>
  <c r="A1124" i="335"/>
  <c r="M9" i="335"/>
  <c r="K9" i="335"/>
  <c r="L751" i="335"/>
  <c r="A496" i="335"/>
  <c r="A4" i="335"/>
  <c r="L1217" i="335"/>
  <c r="L304" i="335"/>
  <c r="K610" i="335"/>
  <c r="M610" i="335"/>
  <c r="M1094" i="335"/>
  <c r="K1094" i="335"/>
  <c r="K526" i="335"/>
  <c r="M526" i="335"/>
  <c r="L1019" i="335"/>
  <c r="L572" i="335"/>
  <c r="L1082" i="335"/>
  <c r="L689" i="335"/>
  <c r="L456" i="335"/>
  <c r="A485" i="335"/>
  <c r="L450" i="335"/>
  <c r="L1002" i="335"/>
  <c r="A947" i="335"/>
  <c r="K743" i="335"/>
  <c r="M743" i="335"/>
  <c r="M1026" i="335"/>
  <c r="K1026" i="335"/>
  <c r="L21" i="335"/>
  <c r="A864" i="335"/>
  <c r="L1206" i="335"/>
  <c r="A873" i="335"/>
  <c r="M1293" i="335"/>
  <c r="K1293" i="335"/>
  <c r="K432" i="335"/>
  <c r="M432" i="335"/>
  <c r="L1170" i="335"/>
  <c r="A880" i="335"/>
  <c r="A589" i="335"/>
  <c r="A1193" i="335"/>
  <c r="K865" i="335"/>
  <c r="M865" i="335"/>
  <c r="M1187" i="335"/>
  <c r="K1187" i="335"/>
  <c r="K833" i="335"/>
  <c r="M833" i="335"/>
  <c r="M180" i="335"/>
  <c r="K180" i="335"/>
  <c r="L942" i="335"/>
  <c r="L1058" i="335"/>
  <c r="L1238" i="335"/>
  <c r="M28" i="335"/>
  <c r="K28" i="335"/>
  <c r="L278" i="335"/>
  <c r="A745" i="335"/>
  <c r="A40" i="335"/>
  <c r="M725" i="335"/>
  <c r="K725" i="335"/>
  <c r="L291" i="335"/>
  <c r="A107" i="335"/>
  <c r="L915" i="335"/>
  <c r="L906" i="335"/>
  <c r="L1030" i="335"/>
  <c r="M512" i="335"/>
  <c r="K512" i="335"/>
  <c r="M991" i="335"/>
  <c r="K991" i="335"/>
  <c r="A147" i="335"/>
  <c r="L146" i="335"/>
  <c r="K3" i="335"/>
  <c r="M3" i="335"/>
  <c r="M346" i="335"/>
  <c r="K346" i="335"/>
  <c r="A420" i="335"/>
  <c r="M1180" i="335"/>
  <c r="K1180" i="335"/>
  <c r="M478" i="335"/>
  <c r="K478" i="335"/>
  <c r="A1182" i="335"/>
  <c r="M523" i="335"/>
  <c r="K523" i="335"/>
  <c r="M1083" i="335"/>
  <c r="K1083" i="335"/>
  <c r="A299" i="335"/>
  <c r="K1280" i="335"/>
  <c r="M1280" i="335"/>
  <c r="A703" i="335"/>
  <c r="M708" i="335"/>
  <c r="K708" i="335"/>
  <c r="L385" i="335"/>
  <c r="L350" i="335"/>
  <c r="L6" i="335"/>
  <c r="L438" i="335"/>
  <c r="A124" i="335"/>
  <c r="M879" i="335"/>
  <c r="K879" i="335"/>
  <c r="A587" i="335"/>
  <c r="K370" i="335"/>
  <c r="M370" i="335"/>
  <c r="A603" i="335"/>
  <c r="L346" i="335"/>
  <c r="M339" i="335"/>
  <c r="K339" i="335"/>
  <c r="M1169" i="335"/>
  <c r="K1169" i="335"/>
  <c r="L672" i="335"/>
  <c r="L258" i="335"/>
  <c r="L139" i="335"/>
  <c r="L839" i="335"/>
  <c r="K802" i="335"/>
  <c r="M802" i="335"/>
  <c r="A599" i="335"/>
  <c r="K1217" i="335"/>
  <c r="M1217" i="335"/>
  <c r="L892" i="335"/>
  <c r="K224" i="335"/>
  <c r="M224" i="335"/>
  <c r="L1138" i="335"/>
  <c r="L873" i="335"/>
  <c r="K882" i="335"/>
  <c r="M882" i="335"/>
  <c r="L47" i="335"/>
  <c r="L776" i="335"/>
  <c r="K465" i="335"/>
  <c r="M465" i="335"/>
  <c r="M53" i="335"/>
  <c r="K53" i="335"/>
  <c r="M95" i="335"/>
  <c r="K95" i="335"/>
  <c r="L1301" i="335"/>
  <c r="M1043" i="335"/>
  <c r="K1043" i="335"/>
  <c r="L382" i="335"/>
  <c r="K952" i="335"/>
  <c r="M952" i="335"/>
  <c r="K61" i="335"/>
  <c r="M61" i="335"/>
  <c r="A1191" i="335"/>
  <c r="L598" i="335"/>
  <c r="A1202" i="335"/>
  <c r="M1168" i="335"/>
  <c r="K1168" i="335"/>
  <c r="L4" i="335"/>
  <c r="A899" i="335"/>
  <c r="A785" i="335"/>
  <c r="K71" i="335"/>
  <c r="M71" i="335"/>
  <c r="L89" i="335"/>
  <c r="L570" i="335"/>
  <c r="L379" i="335"/>
  <c r="A649" i="335"/>
  <c r="M446" i="335"/>
  <c r="K446" i="335"/>
  <c r="M429" i="335"/>
  <c r="K429" i="335"/>
  <c r="A1126" i="335"/>
  <c r="A544" i="335"/>
  <c r="K766" i="335"/>
  <c r="M766" i="335"/>
  <c r="K1148" i="335"/>
  <c r="M1148" i="335"/>
  <c r="L746" i="335"/>
  <c r="L529" i="335"/>
  <c r="L580" i="335"/>
  <c r="M533" i="335"/>
  <c r="K533" i="335"/>
  <c r="M1161" i="335"/>
  <c r="K1161" i="335"/>
  <c r="A263" i="335"/>
  <c r="L544" i="335"/>
  <c r="K267" i="335"/>
  <c r="M267" i="335"/>
  <c r="L358" i="335"/>
  <c r="L225" i="335"/>
  <c r="L718" i="335"/>
  <c r="A38" i="335"/>
  <c r="L311" i="335"/>
  <c r="K992" i="335"/>
  <c r="M992" i="335"/>
  <c r="K1020" i="335"/>
  <c r="M1020" i="335"/>
  <c r="L1180" i="335"/>
  <c r="L748" i="335"/>
  <c r="A192" i="335"/>
  <c r="M137" i="335"/>
  <c r="K137" i="335"/>
  <c r="A836" i="335"/>
  <c r="L428" i="335"/>
  <c r="M1212" i="335"/>
  <c r="K1212" i="335"/>
  <c r="K816" i="335"/>
  <c r="M816" i="335"/>
  <c r="L745" i="335"/>
  <c r="L799" i="335"/>
  <c r="L194" i="335"/>
  <c r="A359" i="335"/>
  <c r="G2" i="301"/>
  <c r="L991" i="335"/>
  <c r="A74" i="335"/>
  <c r="K338" i="335"/>
  <c r="M338" i="335"/>
  <c r="L542" i="335"/>
  <c r="M1137" i="335"/>
  <c r="K1137" i="335"/>
  <c r="A62" i="335"/>
  <c r="M1303" i="335"/>
  <c r="K1303" i="335"/>
  <c r="A211" i="335"/>
  <c r="M999" i="335"/>
  <c r="K999" i="335"/>
  <c r="A491" i="335"/>
  <c r="M8" i="335"/>
  <c r="K8" i="335"/>
  <c r="A334" i="335"/>
  <c r="L158" i="335"/>
  <c r="K720" i="335"/>
  <c r="M720" i="335"/>
  <c r="A739" i="335"/>
  <c r="M289" i="335"/>
  <c r="K289" i="335"/>
  <c r="M1274" i="335"/>
  <c r="K1274" i="335"/>
  <c r="L582" i="335"/>
  <c r="L679" i="335"/>
  <c r="M480" i="335"/>
  <c r="K480" i="335"/>
  <c r="A141" i="335"/>
  <c r="K713" i="335"/>
  <c r="M713" i="335"/>
  <c r="A1117" i="335"/>
  <c r="K326" i="335"/>
  <c r="M326" i="335"/>
  <c r="M606" i="335"/>
  <c r="K606" i="335"/>
  <c r="L43" i="335"/>
  <c r="K838" i="335"/>
  <c r="M838" i="335"/>
  <c r="L897" i="335"/>
  <c r="A566" i="335"/>
  <c r="K830" i="335"/>
  <c r="M830" i="335"/>
  <c r="K312" i="335"/>
  <c r="M312" i="335"/>
  <c r="L467" i="335"/>
  <c r="K613" i="335"/>
  <c r="M613" i="335"/>
  <c r="A198" i="335"/>
  <c r="L949" i="335"/>
  <c r="L107" i="335"/>
  <c r="K325" i="335"/>
  <c r="M325" i="335"/>
  <c r="L1114" i="335"/>
  <c r="M487" i="335"/>
  <c r="K487" i="335"/>
  <c r="L617" i="335"/>
  <c r="L189" i="335"/>
  <c r="L980" i="335"/>
  <c r="K1009" i="335"/>
  <c r="M1009" i="335"/>
  <c r="L918" i="335"/>
  <c r="L361" i="335"/>
  <c r="M327" i="335"/>
  <c r="K327" i="335"/>
  <c r="L288" i="335"/>
  <c r="L339" i="335"/>
  <c r="K1071" i="335"/>
  <c r="M1071" i="335"/>
  <c r="A571" i="335"/>
  <c r="M969" i="335"/>
  <c r="K969" i="335"/>
  <c r="L935" i="335"/>
  <c r="M1182" i="335"/>
  <c r="K1182" i="335"/>
  <c r="L976" i="335"/>
  <c r="L757" i="335"/>
  <c r="A743" i="335"/>
  <c r="L810" i="335"/>
  <c r="L817" i="335"/>
  <c r="L42" i="335"/>
  <c r="M914" i="335"/>
  <c r="K914" i="335"/>
  <c r="L193" i="335"/>
  <c r="K978" i="335"/>
  <c r="M978" i="335"/>
  <c r="L848" i="335"/>
  <c r="A368" i="335"/>
  <c r="L81" i="335"/>
  <c r="A204" i="335"/>
  <c r="L1256" i="335"/>
  <c r="A582" i="335"/>
  <c r="L56" i="335"/>
  <c r="L1072" i="335"/>
  <c r="L1224" i="335"/>
  <c r="A1162" i="335"/>
  <c r="A1130" i="335"/>
  <c r="L490" i="335"/>
  <c r="L307" i="335"/>
  <c r="L323" i="335"/>
  <c r="M685" i="335"/>
  <c r="K685" i="335"/>
  <c r="M909" i="335"/>
  <c r="K909" i="335"/>
  <c r="L701" i="335"/>
  <c r="A1153" i="335"/>
  <c r="L106" i="335"/>
  <c r="M1194" i="335"/>
  <c r="K1194" i="335"/>
  <c r="L744" i="335"/>
  <c r="A834" i="335"/>
  <c r="A117" i="335"/>
  <c r="L70" i="335"/>
  <c r="L401" i="335"/>
  <c r="L218" i="335"/>
  <c r="A1256" i="335"/>
  <c r="L1120" i="335"/>
  <c r="M1036" i="335"/>
  <c r="K1036" i="335"/>
  <c r="K1211" i="335"/>
  <c r="M1211" i="335"/>
  <c r="M386" i="335"/>
  <c r="K386" i="335"/>
  <c r="M791" i="335"/>
  <c r="K791" i="335"/>
  <c r="L326" i="335"/>
  <c r="L31" i="335"/>
  <c r="L716" i="335"/>
  <c r="M709" i="335"/>
  <c r="K709" i="335"/>
  <c r="K178" i="335"/>
  <c r="M178" i="335"/>
  <c r="L917" i="335"/>
  <c r="M408" i="335"/>
  <c r="K408" i="335"/>
  <c r="M1205" i="335"/>
  <c r="K1205" i="335"/>
  <c r="L887" i="335"/>
  <c r="A239" i="335"/>
  <c r="L535" i="335"/>
  <c r="M4" i="335"/>
  <c r="K4" i="335"/>
  <c r="L579" i="335"/>
  <c r="K42" i="335"/>
  <c r="M42" i="335"/>
  <c r="L1297" i="335"/>
  <c r="L219" i="335"/>
  <c r="L295" i="335"/>
  <c r="L773" i="335"/>
  <c r="K878" i="335"/>
  <c r="M878" i="335"/>
  <c r="M160" i="335"/>
  <c r="K160" i="335"/>
  <c r="L453" i="335"/>
  <c r="K48" i="335"/>
  <c r="M48" i="335"/>
  <c r="L953" i="335"/>
  <c r="L522" i="335"/>
  <c r="L704" i="335"/>
  <c r="A410" i="335"/>
  <c r="A354" i="335"/>
  <c r="M1294" i="335"/>
  <c r="K1294" i="335"/>
  <c r="L1101" i="335"/>
  <c r="K39" i="335"/>
  <c r="M39" i="335"/>
  <c r="M381" i="335"/>
  <c r="K381" i="335"/>
  <c r="L709" i="335"/>
  <c r="M1259" i="335"/>
  <c r="K1259" i="335"/>
  <c r="A267" i="335"/>
  <c r="A41" i="335"/>
  <c r="A600" i="335"/>
  <c r="A290" i="335"/>
  <c r="L243" i="335"/>
  <c r="L1123" i="335"/>
  <c r="L859" i="335"/>
  <c r="M699" i="335"/>
  <c r="K699" i="335"/>
  <c r="L336" i="335"/>
  <c r="L1022" i="335"/>
  <c r="A663" i="335"/>
  <c r="A357" i="335"/>
  <c r="K1229" i="335"/>
  <c r="M1229" i="335"/>
  <c r="A35" i="335"/>
  <c r="M1109" i="335"/>
  <c r="K1109" i="335"/>
  <c r="L301" i="335"/>
  <c r="K953" i="335"/>
  <c r="M953" i="335"/>
  <c r="K49" i="335"/>
  <c r="M49" i="335"/>
  <c r="A1186" i="335"/>
  <c r="L396" i="335"/>
  <c r="A1080" i="335"/>
  <c r="L1119" i="335"/>
  <c r="M607" i="335"/>
  <c r="K607" i="335"/>
  <c r="K1226" i="335"/>
  <c r="M1226" i="335"/>
  <c r="A796" i="335"/>
  <c r="K847" i="335"/>
  <c r="M847" i="335"/>
  <c r="A585" i="335"/>
  <c r="A624" i="335"/>
  <c r="L1234" i="335"/>
  <c r="L1091" i="335"/>
  <c r="L885" i="335"/>
  <c r="L1218" i="335"/>
  <c r="L998" i="335"/>
  <c r="L153" i="335"/>
  <c r="L87" i="335"/>
  <c r="M70" i="335"/>
  <c r="K70" i="335"/>
  <c r="K772" i="335"/>
  <c r="M772" i="335"/>
  <c r="K1222" i="335"/>
  <c r="M1222" i="335"/>
  <c r="L430" i="335"/>
  <c r="K924" i="335"/>
  <c r="M924" i="335"/>
  <c r="L249" i="335"/>
  <c r="L912" i="335"/>
  <c r="K182" i="335"/>
  <c r="M182" i="335"/>
  <c r="A850" i="335"/>
  <c r="L622" i="335"/>
  <c r="M946" i="335"/>
  <c r="K946" i="335"/>
  <c r="L1003" i="335"/>
  <c r="A1086" i="335"/>
  <c r="L861" i="335"/>
  <c r="A629" i="335"/>
  <c r="K1167" i="335"/>
  <c r="M1167" i="335"/>
  <c r="L853" i="335"/>
  <c r="A156" i="335"/>
  <c r="B5" i="301"/>
  <c r="A5" i="301" s="1"/>
  <c r="M303" i="335"/>
  <c r="K303" i="335"/>
  <c r="L737" i="335"/>
  <c r="K202" i="335"/>
  <c r="M202" i="335"/>
  <c r="L940" i="335"/>
  <c r="A304" i="335"/>
  <c r="C6" i="301"/>
  <c r="K290" i="335"/>
  <c r="M290" i="335"/>
  <c r="M489" i="335"/>
  <c r="K489" i="335"/>
  <c r="A68" i="335"/>
  <c r="M37" i="335"/>
  <c r="K37" i="335"/>
  <c r="M941" i="335"/>
  <c r="K941" i="335"/>
  <c r="M641" i="335"/>
  <c r="K641" i="335"/>
  <c r="L577" i="335"/>
  <c r="A875" i="335"/>
  <c r="L381" i="335"/>
  <c r="A1176" i="335"/>
  <c r="K779" i="335"/>
  <c r="M779" i="335"/>
  <c r="A1050" i="335"/>
  <c r="L179" i="335"/>
  <c r="K1250" i="335"/>
  <c r="M1250" i="335"/>
  <c r="L844" i="335"/>
  <c r="A439" i="335"/>
  <c r="L20" i="335"/>
  <c r="L1169" i="335"/>
  <c r="L1117" i="335"/>
  <c r="M786" i="335"/>
  <c r="K786" i="335"/>
  <c r="L99" i="335"/>
  <c r="K848" i="335"/>
  <c r="M848" i="335"/>
  <c r="A305" i="335"/>
  <c r="M1287" i="335"/>
  <c r="K1287" i="335"/>
  <c r="M919" i="335"/>
  <c r="K919" i="335"/>
  <c r="A986" i="335"/>
  <c r="A598" i="335"/>
  <c r="A631" i="335"/>
  <c r="A80" i="335"/>
  <c r="K133" i="335"/>
  <c r="M133" i="335"/>
  <c r="A258" i="335"/>
  <c r="A110" i="335"/>
  <c r="L1115" i="335"/>
  <c r="L612" i="335"/>
  <c r="K828" i="335"/>
  <c r="M828" i="335"/>
  <c r="L487" i="335"/>
  <c r="L117" i="335"/>
  <c r="L619" i="335"/>
  <c r="L639" i="335"/>
  <c r="K971" i="335"/>
  <c r="M971" i="335"/>
  <c r="K910" i="335"/>
  <c r="M910" i="335"/>
  <c r="L372" i="335"/>
  <c r="M745" i="335"/>
  <c r="K745" i="335"/>
  <c r="A19" i="335"/>
  <c r="K215" i="335"/>
  <c r="M215" i="335"/>
  <c r="K540" i="335"/>
  <c r="M540" i="335"/>
  <c r="L343" i="335"/>
  <c r="L202" i="335"/>
  <c r="L731" i="335"/>
  <c r="L126" i="335"/>
  <c r="A700" i="335"/>
  <c r="A1288" i="335"/>
  <c r="L565" i="335"/>
  <c r="A995" i="335"/>
  <c r="A867" i="335"/>
  <c r="A533" i="335"/>
  <c r="L911" i="335"/>
  <c r="L1303" i="335"/>
  <c r="A853" i="335"/>
  <c r="K841" i="335"/>
  <c r="M841" i="335"/>
  <c r="K142" i="335"/>
  <c r="M142" i="335"/>
  <c r="A483" i="335"/>
  <c r="A530" i="335"/>
  <c r="L950" i="335"/>
  <c r="L863" i="335"/>
  <c r="L1252" i="335"/>
  <c r="L990" i="335"/>
  <c r="L1048" i="335"/>
  <c r="L176" i="335"/>
  <c r="L431" i="335"/>
  <c r="L22" i="335"/>
  <c r="L997" i="335"/>
  <c r="A234" i="335"/>
  <c r="A66" i="335"/>
  <c r="M1019" i="335"/>
  <c r="K1019" i="335"/>
  <c r="K508" i="335"/>
  <c r="M508" i="335"/>
  <c r="K761" i="335"/>
  <c r="M761" i="335"/>
  <c r="K191" i="335"/>
  <c r="M191" i="335"/>
  <c r="M677" i="335"/>
  <c r="K677" i="335"/>
  <c r="M1091" i="335"/>
  <c r="K1091" i="335"/>
  <c r="K827" i="335"/>
  <c r="M827" i="335"/>
  <c r="K210" i="335"/>
  <c r="M210" i="335"/>
  <c r="K577" i="335"/>
  <c r="M577" i="335"/>
  <c r="A704" i="335"/>
  <c r="A1009" i="335"/>
  <c r="K1105" i="335"/>
  <c r="M1105" i="335"/>
  <c r="K1095" i="335"/>
  <c r="M1095" i="335"/>
  <c r="L1009" i="335"/>
  <c r="A1046" i="335"/>
  <c r="M507" i="335"/>
  <c r="K507" i="335"/>
  <c r="A827" i="335"/>
  <c r="A201" i="335"/>
  <c r="K911" i="335"/>
  <c r="M911" i="335"/>
  <c r="A580" i="335"/>
  <c r="L1075" i="335"/>
  <c r="A1045" i="335"/>
  <c r="L867" i="335"/>
  <c r="L1145" i="335"/>
  <c r="B10" i="301"/>
  <c r="A10" i="301" s="1"/>
  <c r="L1088" i="335"/>
  <c r="L340" i="335"/>
  <c r="M1002" i="335"/>
  <c r="K1002" i="335"/>
  <c r="L562" i="335"/>
  <c r="L1059" i="335"/>
  <c r="K322" i="335"/>
  <c r="M322" i="335"/>
  <c r="L281" i="335"/>
  <c r="A21" i="335"/>
  <c r="L978" i="335"/>
  <c r="A709" i="335"/>
  <c r="A403" i="335"/>
  <c r="L196" i="335"/>
  <c r="A321" i="335"/>
  <c r="M350" i="335"/>
  <c r="K350" i="335"/>
  <c r="A5" i="335"/>
  <c r="A1199" i="335"/>
  <c r="C2" i="301"/>
  <c r="A659" i="335"/>
  <c r="A15" i="335"/>
  <c r="A152" i="335"/>
  <c r="M46" i="335"/>
  <c r="K46" i="335"/>
  <c r="A459" i="335"/>
  <c r="A869" i="335"/>
  <c r="M961" i="335"/>
  <c r="K961" i="335"/>
  <c r="L1189" i="335"/>
  <c r="L495" i="335"/>
  <c r="L996" i="335"/>
  <c r="M822" i="335"/>
  <c r="K822" i="335"/>
  <c r="M854" i="335"/>
  <c r="K854" i="335"/>
  <c r="A714" i="335"/>
  <c r="M780" i="335"/>
  <c r="K780" i="335"/>
  <c r="A1120" i="335"/>
  <c r="A961" i="335"/>
  <c r="M1038" i="335"/>
  <c r="K1038" i="335"/>
  <c r="K1193" i="335"/>
  <c r="M1193" i="335"/>
  <c r="L458" i="335"/>
  <c r="L1046" i="335"/>
  <c r="K584" i="335"/>
  <c r="M584" i="335"/>
  <c r="M1144" i="335"/>
  <c r="K1144" i="335"/>
  <c r="M232" i="335"/>
  <c r="K232" i="335"/>
  <c r="L10" i="335"/>
  <c r="A1245" i="335"/>
  <c r="L1150" i="335"/>
  <c r="A1181" i="335"/>
  <c r="L223" i="335"/>
  <c r="A112" i="335"/>
  <c r="L286" i="335"/>
  <c r="L1262" i="335"/>
  <c r="L247" i="335"/>
  <c r="A1025" i="335"/>
  <c r="A1258" i="335"/>
  <c r="L568" i="335"/>
  <c r="K974" i="335"/>
  <c r="M974" i="335"/>
  <c r="L618" i="335"/>
  <c r="K718" i="335"/>
  <c r="M718" i="335"/>
  <c r="M823" i="335"/>
  <c r="K823" i="335"/>
  <c r="A360" i="335"/>
  <c r="K1000" i="335"/>
  <c r="M1000" i="335"/>
  <c r="L229" i="335"/>
  <c r="L941" i="335"/>
  <c r="L857" i="335"/>
  <c r="K604" i="335"/>
  <c r="M604" i="335"/>
  <c r="M621" i="335"/>
  <c r="K621" i="335"/>
  <c r="L605" i="335"/>
  <c r="L822" i="335"/>
  <c r="L380" i="335"/>
  <c r="M738" i="335"/>
  <c r="K738" i="335"/>
  <c r="L693" i="335"/>
  <c r="M292" i="335"/>
  <c r="K292" i="335"/>
  <c r="K6" i="335"/>
  <c r="M6" i="335"/>
  <c r="L265" i="335"/>
  <c r="A1282" i="335"/>
  <c r="A72" i="335"/>
  <c r="M1024" i="335"/>
  <c r="K1024" i="335"/>
  <c r="M240" i="335"/>
  <c r="K240" i="335"/>
  <c r="A1031" i="335"/>
  <c r="L929" i="335"/>
  <c r="A783" i="335"/>
  <c r="L763" i="335"/>
  <c r="A942" i="335"/>
  <c r="K1163" i="335"/>
  <c r="M1163" i="335"/>
  <c r="L1033" i="335"/>
  <c r="L174" i="335"/>
  <c r="A668" i="335"/>
  <c r="L1279" i="335"/>
  <c r="L157" i="335"/>
  <c r="A1287" i="335"/>
  <c r="L881" i="335"/>
  <c r="K532" i="335"/>
  <c r="M532" i="335"/>
  <c r="M118" i="335"/>
  <c r="K118" i="335"/>
  <c r="A185" i="335"/>
  <c r="K518" i="335"/>
  <c r="M518" i="335"/>
  <c r="K1069" i="335"/>
  <c r="M1069" i="335"/>
  <c r="M477" i="335"/>
  <c r="K477" i="335"/>
  <c r="L549" i="335"/>
  <c r="A362" i="335"/>
  <c r="M455" i="335"/>
  <c r="K455" i="335"/>
  <c r="A865" i="335"/>
  <c r="L559" i="335"/>
  <c r="K601" i="335"/>
  <c r="M601" i="335"/>
  <c r="A1044" i="335"/>
  <c r="K457" i="335"/>
  <c r="M457" i="335"/>
  <c r="L952" i="335"/>
  <c r="M749" i="335"/>
  <c r="K749" i="335"/>
  <c r="A12" i="335"/>
  <c r="K62" i="335"/>
  <c r="M62" i="335"/>
  <c r="A303" i="335"/>
  <c r="L1226" i="335"/>
  <c r="M528" i="335"/>
  <c r="K528" i="335"/>
  <c r="L564" i="335"/>
  <c r="A143" i="335"/>
  <c r="K173" i="335"/>
  <c r="M173" i="335"/>
  <c r="L642" i="335"/>
  <c r="L1205" i="335"/>
  <c r="L1051" i="335"/>
  <c r="L1140" i="335"/>
  <c r="K172" i="335"/>
  <c r="M172" i="335"/>
  <c r="M972" i="335"/>
  <c r="K972" i="335"/>
  <c r="C10" i="301"/>
  <c r="A984" i="335"/>
  <c r="K1097" i="335"/>
  <c r="M1097" i="335"/>
  <c r="L603" i="335"/>
  <c r="L271" i="335"/>
  <c r="G16" i="301"/>
  <c r="L1018" i="335"/>
  <c r="L852" i="335"/>
  <c r="L322" i="335"/>
  <c r="A272" i="335"/>
  <c r="L209" i="335"/>
  <c r="A1169" i="335"/>
  <c r="M596" i="335"/>
  <c r="K596" i="335"/>
  <c r="A418" i="335"/>
  <c r="L1052" i="335"/>
  <c r="M753" i="335"/>
  <c r="K753" i="335"/>
  <c r="L662" i="335"/>
  <c r="K484" i="335"/>
  <c r="M484" i="335"/>
  <c r="A1079" i="335"/>
  <c r="M623" i="335"/>
  <c r="K623" i="335"/>
  <c r="K152" i="335"/>
  <c r="M152" i="335"/>
  <c r="L1200" i="335"/>
  <c r="M334" i="335"/>
  <c r="K334" i="335"/>
  <c r="A1084" i="335"/>
  <c r="L451" i="335"/>
  <c r="M143" i="335"/>
  <c r="K143" i="335"/>
  <c r="K800" i="335"/>
  <c r="M800" i="335"/>
  <c r="K444" i="335"/>
  <c r="M444" i="335"/>
  <c r="K67" i="335"/>
  <c r="M67" i="335"/>
  <c r="L682" i="335"/>
  <c r="A77" i="335"/>
  <c r="L1185" i="335"/>
  <c r="M447" i="335"/>
  <c r="K447" i="335"/>
  <c r="M460" i="335"/>
  <c r="K460" i="335"/>
  <c r="A586" i="335"/>
  <c r="L667" i="335"/>
  <c r="A452" i="335"/>
  <c r="K394" i="335"/>
  <c r="M394" i="335"/>
  <c r="A610" i="335"/>
  <c r="G15" i="301"/>
  <c r="M55" i="335"/>
  <c r="K55" i="335"/>
  <c r="M349" i="335"/>
  <c r="K349" i="335"/>
  <c r="L721" i="335"/>
  <c r="L299" i="335"/>
  <c r="L457" i="335"/>
  <c r="A1093" i="335"/>
  <c r="L578" i="335"/>
  <c r="A1007" i="335"/>
  <c r="K820" i="335"/>
  <c r="M820" i="335"/>
  <c r="L36" i="335"/>
  <c r="M316" i="335"/>
  <c r="K316" i="335"/>
  <c r="A937" i="335"/>
  <c r="K834" i="335"/>
  <c r="M834" i="335"/>
  <c r="M1249" i="335"/>
  <c r="K1249" i="335"/>
  <c r="M1235" i="335"/>
  <c r="K1235" i="335"/>
  <c r="L975" i="335"/>
  <c r="L539" i="335"/>
  <c r="A1122" i="335"/>
  <c r="L1191" i="335"/>
  <c r="L1235" i="335"/>
  <c r="L595" i="335"/>
  <c r="L513" i="335"/>
  <c r="L82" i="335"/>
  <c r="L511" i="335"/>
  <c r="L182" i="335"/>
  <c r="K1107" i="335"/>
  <c r="M1107" i="335"/>
  <c r="L954" i="335"/>
  <c r="K918" i="335"/>
  <c r="M918" i="335"/>
  <c r="L552" i="335"/>
  <c r="A150" i="335"/>
  <c r="K1010" i="335"/>
  <c r="M1010" i="335"/>
  <c r="L376" i="335"/>
  <c r="M1296" i="335"/>
  <c r="K1296" i="335"/>
  <c r="L1062" i="335"/>
  <c r="K498" i="335"/>
  <c r="M498" i="335"/>
  <c r="L328" i="335"/>
  <c r="K851" i="335"/>
  <c r="M851" i="335"/>
  <c r="M363" i="335"/>
  <c r="K363" i="335"/>
  <c r="M558" i="335"/>
  <c r="K558" i="335"/>
  <c r="L244" i="335"/>
  <c r="A407" i="335"/>
  <c r="A121" i="335"/>
  <c r="A534" i="335"/>
  <c r="M467" i="335"/>
  <c r="K467" i="335"/>
  <c r="K1295" i="335"/>
  <c r="M1295" i="335"/>
  <c r="A501" i="335"/>
  <c r="A1157" i="335"/>
  <c r="A567" i="335"/>
  <c r="L688" i="335"/>
  <c r="M996" i="335"/>
  <c r="K996" i="335"/>
  <c r="L654" i="335"/>
  <c r="K1025" i="335"/>
  <c r="M1025" i="335"/>
  <c r="M764" i="335"/>
  <c r="K764" i="335"/>
  <c r="A944" i="335"/>
  <c r="M1045" i="335"/>
  <c r="K1045" i="335"/>
  <c r="A402" i="335"/>
  <c r="M1030" i="335"/>
  <c r="K1030" i="335"/>
  <c r="L285" i="335"/>
  <c r="L1025" i="335"/>
  <c r="L694" i="335"/>
  <c r="A870" i="335"/>
  <c r="A416" i="335"/>
  <c r="L629" i="335"/>
  <c r="L1078" i="335"/>
  <c r="A1251" i="335"/>
  <c r="L504" i="335"/>
  <c r="A67" i="335"/>
  <c r="L1060" i="335"/>
  <c r="L122" i="335"/>
  <c r="M640" i="335"/>
  <c r="K640" i="335"/>
  <c r="A1127" i="335"/>
  <c r="K468" i="335"/>
  <c r="M468" i="335"/>
  <c r="L922" i="335"/>
  <c r="K667" i="335"/>
  <c r="M667" i="335"/>
  <c r="L850" i="335"/>
  <c r="A188" i="335"/>
  <c r="L1296" i="335"/>
  <c r="L783" i="335"/>
  <c r="M634" i="335"/>
  <c r="K634" i="335"/>
  <c r="K410" i="335"/>
  <c r="M410" i="335"/>
  <c r="L19" i="335"/>
  <c r="L454" i="335"/>
  <c r="M625" i="335"/>
  <c r="K625" i="335"/>
  <c r="M549" i="335"/>
  <c r="K549" i="335"/>
  <c r="L951" i="335"/>
  <c r="A614" i="335"/>
  <c r="L641" i="335"/>
  <c r="A271" i="335"/>
  <c r="L874" i="335"/>
  <c r="L871" i="335"/>
  <c r="A367" i="335"/>
  <c r="A1077" i="335"/>
  <c r="K375" i="335"/>
  <c r="M375" i="335"/>
  <c r="A318" i="335"/>
  <c r="K647" i="335"/>
  <c r="M647" i="335"/>
  <c r="L916" i="335"/>
  <c r="L1176" i="335"/>
  <c r="L1203" i="335"/>
  <c r="L425" i="335"/>
  <c r="L524" i="335"/>
  <c r="M987" i="335"/>
  <c r="K987" i="335"/>
  <c r="A854" i="335"/>
  <c r="A731" i="335"/>
  <c r="A1250" i="335"/>
  <c r="M217" i="335"/>
  <c r="K217" i="335"/>
  <c r="K486" i="335"/>
  <c r="M486" i="335"/>
  <c r="A245" i="335"/>
  <c r="A1292" i="335"/>
  <c r="M643" i="335"/>
  <c r="K643" i="335"/>
  <c r="K690" i="335"/>
  <c r="M690" i="335"/>
  <c r="L554" i="335"/>
  <c r="A535" i="335"/>
  <c r="K797" i="335"/>
  <c r="M797" i="335"/>
  <c r="M1246" i="335"/>
  <c r="K1246" i="335"/>
  <c r="A894" i="335"/>
  <c r="L1063" i="335"/>
  <c r="L886" i="335"/>
  <c r="K762" i="335"/>
  <c r="M762" i="335"/>
  <c r="A495" i="335"/>
  <c r="K276" i="335"/>
  <c r="M276" i="335"/>
  <c r="L368" i="335"/>
  <c r="K939" i="335"/>
  <c r="M939" i="335"/>
  <c r="C16" i="301"/>
  <c r="M842" i="335"/>
  <c r="K842" i="335"/>
  <c r="A1209" i="335"/>
  <c r="A821" i="335"/>
  <c r="L1190" i="335"/>
  <c r="M1051" i="335"/>
  <c r="K1051" i="335"/>
  <c r="A1029" i="335"/>
  <c r="L1213" i="335"/>
  <c r="L1227" i="335"/>
  <c r="L1065" i="335"/>
  <c r="K285" i="335"/>
  <c r="M285" i="335"/>
  <c r="A142" i="335"/>
  <c r="K546" i="335"/>
  <c r="M546" i="335"/>
  <c r="K356" i="335"/>
  <c r="M356" i="335"/>
  <c r="A127" i="335"/>
  <c r="L390" i="335"/>
  <c r="A527" i="335"/>
  <c r="L866" i="335"/>
  <c r="K705" i="335"/>
  <c r="M705" i="335"/>
  <c r="L96" i="335"/>
  <c r="L644" i="335"/>
  <c r="A1233" i="335"/>
  <c r="L417" i="335"/>
  <c r="L557" i="335"/>
  <c r="L1298" i="335"/>
  <c r="M10" i="335"/>
  <c r="K10" i="335"/>
  <c r="M881" i="335"/>
  <c r="K881" i="335"/>
  <c r="K510" i="335"/>
  <c r="M510" i="335"/>
  <c r="L39" i="335"/>
  <c r="L943" i="335"/>
  <c r="C14" i="301"/>
  <c r="K905" i="335"/>
  <c r="M905" i="335"/>
  <c r="K359" i="335"/>
  <c r="M359" i="335"/>
  <c r="K1082" i="335"/>
  <c r="M1082" i="335"/>
  <c r="A751" i="335"/>
  <c r="M343" i="335"/>
  <c r="K343" i="335"/>
  <c r="L794" i="335"/>
  <c r="L1143" i="335"/>
  <c r="K567" i="335"/>
  <c r="M567" i="335"/>
  <c r="L555" i="335"/>
  <c r="K1056" i="335"/>
  <c r="M1056" i="335"/>
  <c r="A654" i="335"/>
  <c r="K319" i="335"/>
  <c r="M319" i="335"/>
  <c r="M1007" i="335"/>
  <c r="K1007" i="335"/>
  <c r="L1027" i="335"/>
  <c r="K18" i="335"/>
  <c r="M18" i="335"/>
  <c r="K831" i="335"/>
  <c r="M831" i="335"/>
  <c r="A670" i="335"/>
  <c r="L796" i="335"/>
  <c r="L615" i="335"/>
  <c r="K672" i="335"/>
  <c r="M672" i="335"/>
  <c r="L1173" i="335"/>
  <c r="L427" i="335"/>
  <c r="L101" i="335"/>
  <c r="K112" i="335"/>
  <c r="M112" i="335"/>
  <c r="A375" i="335"/>
  <c r="L228" i="335"/>
  <c r="L1125" i="335"/>
  <c r="M948" i="335"/>
  <c r="K948" i="335"/>
  <c r="L788" i="335"/>
  <c r="L267" i="335"/>
  <c r="M157" i="335"/>
  <c r="K157" i="335"/>
  <c r="L137" i="335"/>
  <c r="M106" i="335"/>
  <c r="K106" i="335"/>
  <c r="M615" i="335"/>
  <c r="K615" i="335"/>
  <c r="A1131" i="335"/>
  <c r="A539" i="335"/>
  <c r="A893" i="335"/>
  <c r="L1271" i="335"/>
  <c r="B12" i="301"/>
  <c r="A12" i="301" s="1"/>
  <c r="A1081" i="335"/>
  <c r="K235" i="335"/>
  <c r="M235" i="335"/>
  <c r="A911" i="335"/>
  <c r="L373" i="335"/>
  <c r="M425" i="335"/>
  <c r="K425" i="335"/>
  <c r="A242" i="335"/>
  <c r="L374" i="335"/>
  <c r="L632" i="335"/>
  <c r="A1299" i="335"/>
  <c r="K853" i="335"/>
  <c r="M853" i="335"/>
  <c r="K185" i="335"/>
  <c r="M185" i="335"/>
  <c r="L1302" i="335"/>
  <c r="L90" i="335"/>
  <c r="L208" i="335"/>
  <c r="L1128" i="335"/>
  <c r="M611" i="335"/>
  <c r="K611" i="335"/>
  <c r="A372" i="335"/>
  <c r="L1195" i="335"/>
  <c r="M1012" i="335"/>
  <c r="K1012" i="335"/>
  <c r="M1277" i="335"/>
  <c r="K1277" i="335"/>
  <c r="M803" i="335"/>
  <c r="K803" i="335"/>
  <c r="A240" i="335"/>
  <c r="L934" i="335"/>
  <c r="L155" i="335"/>
  <c r="L638" i="335"/>
  <c r="L465" i="335"/>
  <c r="M633" i="335"/>
  <c r="K633" i="335"/>
  <c r="A79" i="335"/>
  <c r="L68" i="335"/>
  <c r="L1064" i="335"/>
  <c r="L845" i="335"/>
  <c r="L1287" i="335"/>
  <c r="A826" i="335"/>
  <c r="K1175" i="335"/>
  <c r="M1175" i="335"/>
  <c r="M692" i="335"/>
  <c r="K692" i="335"/>
  <c r="L378" i="335"/>
  <c r="A791" i="335"/>
  <c r="A690" i="335"/>
  <c r="M594" i="335"/>
  <c r="K594" i="335"/>
  <c r="L1165" i="335"/>
  <c r="K258" i="335"/>
  <c r="M258" i="335"/>
  <c r="A983" i="335"/>
  <c r="A862" i="335"/>
  <c r="M527" i="335"/>
  <c r="K527" i="335"/>
  <c r="A361" i="335"/>
  <c r="L32" i="335"/>
  <c r="K295" i="335"/>
  <c r="M295" i="335"/>
  <c r="A166" i="335"/>
  <c r="M888" i="335"/>
  <c r="K888" i="335"/>
  <c r="A1027" i="335"/>
  <c r="L128" i="335"/>
  <c r="L802" i="335"/>
  <c r="L1006" i="335"/>
  <c r="A335" i="335"/>
  <c r="K1050" i="335"/>
  <c r="M1050" i="335"/>
  <c r="A925" i="335"/>
  <c r="L771" i="335"/>
  <c r="M1198" i="335"/>
  <c r="K1198" i="335"/>
  <c r="L1254" i="335"/>
  <c r="M378" i="335"/>
  <c r="K378" i="335"/>
  <c r="L91" i="335"/>
  <c r="K1184" i="335"/>
  <c r="M1184" i="335"/>
  <c r="M91" i="335"/>
  <c r="K91" i="335"/>
  <c r="M1140" i="335"/>
  <c r="K1140" i="335"/>
  <c r="A741" i="335"/>
  <c r="A1005" i="335"/>
  <c r="L1035" i="335"/>
  <c r="A523" i="335"/>
  <c r="M866" i="335"/>
  <c r="K866" i="335"/>
  <c r="L628" i="335"/>
  <c r="A99" i="335"/>
  <c r="K13" i="335"/>
  <c r="M13" i="335"/>
  <c r="A1160" i="335"/>
  <c r="L650" i="335"/>
  <c r="A449" i="335"/>
  <c r="L656" i="335"/>
  <c r="K903" i="335"/>
  <c r="M903" i="335"/>
  <c r="L1110" i="335"/>
  <c r="A363" i="335"/>
  <c r="L818" i="335"/>
  <c r="M628" i="335"/>
  <c r="K628" i="335"/>
  <c r="M393" i="335"/>
  <c r="K393" i="335"/>
  <c r="L865" i="335"/>
  <c r="L1282" i="335"/>
  <c r="K1139" i="335"/>
  <c r="M1139" i="335"/>
  <c r="A941" i="335"/>
  <c r="A1239" i="335"/>
  <c r="L459" i="335"/>
  <c r="A1119" i="335"/>
  <c r="A102" i="335"/>
  <c r="A34" i="335"/>
  <c r="L1232" i="335"/>
  <c r="A29" i="335"/>
  <c r="M428" i="335"/>
  <c r="K428" i="335"/>
  <c r="L1255" i="335"/>
  <c r="K364" i="335"/>
  <c r="M364" i="335"/>
  <c r="A1121" i="335"/>
  <c r="A1301" i="335"/>
  <c r="A698" i="335"/>
  <c r="M32" i="335"/>
  <c r="K32" i="335"/>
  <c r="K915" i="335"/>
  <c r="M915" i="335"/>
  <c r="A1280" i="335"/>
  <c r="A1089" i="335"/>
  <c r="K890" i="335"/>
  <c r="M890" i="335"/>
  <c r="M111" i="335"/>
  <c r="K111" i="335"/>
  <c r="A878" i="335"/>
  <c r="A1118" i="335"/>
  <c r="A1205" i="335"/>
  <c r="M159" i="335"/>
  <c r="K159" i="335"/>
  <c r="L1139" i="335"/>
  <c r="L41" i="335"/>
  <c r="A992" i="335"/>
  <c r="K535" i="335"/>
  <c r="M535" i="335"/>
  <c r="A953" i="335"/>
  <c r="L836" i="335"/>
  <c r="A330" i="335"/>
  <c r="L152" i="335"/>
  <c r="L533" i="335"/>
  <c r="L785" i="335"/>
  <c r="A145" i="335"/>
  <c r="M517" i="335"/>
  <c r="K517" i="335"/>
  <c r="K686" i="335"/>
  <c r="M686" i="335"/>
  <c r="L1041" i="335"/>
  <c r="L752" i="335"/>
  <c r="K1278" i="335"/>
  <c r="M1278" i="335"/>
  <c r="L747" i="335"/>
  <c r="K887" i="335"/>
  <c r="M887" i="335"/>
  <c r="L478" i="335"/>
  <c r="K503" i="335"/>
  <c r="M503" i="335"/>
  <c r="L592" i="335"/>
  <c r="L904" i="335"/>
  <c r="K59" i="335"/>
  <c r="M59" i="335"/>
  <c r="A581" i="335"/>
  <c r="K1141" i="335"/>
  <c r="M1141" i="335"/>
  <c r="L847" i="335"/>
  <c r="A988" i="335"/>
  <c r="L1204" i="335"/>
  <c r="K871" i="335"/>
  <c r="M871" i="335"/>
  <c r="K982" i="335"/>
  <c r="M982" i="335"/>
  <c r="A744" i="335"/>
  <c r="K1218" i="335"/>
  <c r="M1218" i="335"/>
  <c r="K951" i="335"/>
  <c r="M951" i="335"/>
  <c r="M82" i="335"/>
  <c r="K82" i="335"/>
  <c r="K128" i="335"/>
  <c r="M128" i="335"/>
  <c r="A532" i="335"/>
  <c r="K1098" i="335"/>
  <c r="M1098" i="335"/>
  <c r="A784" i="335"/>
  <c r="L984" i="335"/>
  <c r="K52" i="335"/>
  <c r="M52" i="335"/>
  <c r="A923" i="335"/>
  <c r="M1138" i="335"/>
  <c r="K1138" i="335"/>
  <c r="K219" i="335"/>
  <c r="M219" i="335"/>
  <c r="M94" i="335"/>
  <c r="K94" i="335"/>
  <c r="M671" i="335"/>
  <c r="K671" i="335"/>
  <c r="K30" i="335"/>
  <c r="M30" i="335"/>
  <c r="L466" i="335"/>
  <c r="M443" i="335"/>
  <c r="K443" i="335"/>
  <c r="L723" i="335"/>
  <c r="L1153" i="335"/>
  <c r="A903" i="335"/>
  <c r="K1186" i="335"/>
  <c r="M1186" i="335"/>
  <c r="A915" i="335"/>
  <c r="M1224" i="335"/>
  <c r="K1224" i="335"/>
  <c r="L239" i="335"/>
  <c r="M395" i="335"/>
  <c r="K395" i="335"/>
  <c r="L1029" i="335"/>
  <c r="M86" i="335"/>
  <c r="K86" i="335"/>
  <c r="L899" i="335"/>
  <c r="K409" i="335"/>
  <c r="M409" i="335"/>
  <c r="M522" i="335"/>
  <c r="K522" i="335"/>
  <c r="A664" i="335"/>
  <c r="L868" i="335"/>
  <c r="L1116" i="335"/>
  <c r="M710" i="335"/>
  <c r="K710" i="335"/>
  <c r="L397" i="335"/>
  <c r="K1219" i="335"/>
  <c r="M1219" i="335"/>
  <c r="L240" i="335"/>
  <c r="M801" i="335"/>
  <c r="K801" i="335"/>
  <c r="L280" i="335"/>
  <c r="L540" i="335"/>
  <c r="L49" i="335"/>
  <c r="L191" i="335"/>
  <c r="M1189" i="335"/>
  <c r="K1189" i="335"/>
  <c r="K441" i="335"/>
  <c r="M441" i="335"/>
  <c r="A490" i="335"/>
  <c r="M493" i="335"/>
  <c r="K493" i="335"/>
  <c r="A617" i="335"/>
  <c r="A275" i="335"/>
  <c r="M1022" i="335"/>
  <c r="K1022" i="335"/>
  <c r="L809" i="335"/>
  <c r="L2" i="335"/>
  <c r="L318" i="335"/>
  <c r="A790" i="335"/>
  <c r="A153" i="335"/>
  <c r="L574" i="335"/>
  <c r="A450" i="335"/>
  <c r="A730" i="335"/>
  <c r="K774" i="335"/>
  <c r="M774" i="335"/>
  <c r="A300" i="335"/>
  <c r="L876" i="335"/>
  <c r="M835" i="335"/>
  <c r="K835" i="335"/>
  <c r="L277" i="335"/>
  <c r="A596" i="335"/>
  <c r="A398" i="335"/>
  <c r="K931" i="335"/>
  <c r="M931" i="335"/>
  <c r="A163" i="335"/>
  <c r="A849" i="335"/>
  <c r="L673" i="335"/>
  <c r="L135" i="335"/>
  <c r="A122" i="335"/>
  <c r="L1089" i="335"/>
  <c r="A151" i="335"/>
  <c r="K11" i="335"/>
  <c r="M11" i="335"/>
  <c r="K358" i="335"/>
  <c r="M358" i="335"/>
  <c r="M966" i="335"/>
  <c r="K966" i="335"/>
  <c r="M1157" i="335"/>
  <c r="K1157" i="335"/>
  <c r="A950" i="335"/>
  <c r="K1162" i="335"/>
  <c r="M1162" i="335"/>
  <c r="A810" i="335"/>
  <c r="A1070" i="335"/>
  <c r="A975" i="335"/>
  <c r="A215" i="335"/>
  <c r="A428" i="335"/>
  <c r="A431" i="335"/>
  <c r="A723" i="335"/>
  <c r="A94" i="335"/>
  <c r="A423" i="335"/>
  <c r="A135" i="335"/>
  <c r="A1269" i="335"/>
  <c r="A520" i="335"/>
  <c r="A1274" i="335"/>
  <c r="A764" i="335"/>
  <c r="A86" i="335"/>
  <c r="A426" i="335"/>
  <c r="A56" i="335"/>
  <c r="A681" i="335"/>
  <c r="A469" i="335"/>
  <c r="A1062" i="335"/>
  <c r="A390" i="335"/>
  <c r="A472" i="335"/>
  <c r="A676" i="335"/>
  <c r="A1016" i="335"/>
  <c r="A677" i="335"/>
  <c r="A926" i="335"/>
  <c r="A140" i="335"/>
  <c r="A137" i="335"/>
  <c r="A1273" i="335"/>
  <c r="A180" i="335"/>
  <c r="A717" i="335"/>
  <c r="A1022" i="335"/>
  <c r="A387" i="335"/>
  <c r="A340" i="335"/>
  <c r="A685" i="335"/>
  <c r="A471" i="335"/>
  <c r="A634" i="335"/>
  <c r="A801" i="335"/>
  <c r="A257" i="335"/>
  <c r="A343" i="335"/>
  <c r="A170" i="335"/>
  <c r="A1012" i="335"/>
  <c r="A129" i="335"/>
  <c r="A1098" i="335"/>
  <c r="A767" i="335"/>
  <c r="A643" i="335"/>
  <c r="A383" i="335"/>
  <c r="A644" i="335"/>
  <c r="A1271" i="335"/>
  <c r="A1018" i="335"/>
  <c r="A434" i="335"/>
  <c r="A804" i="335"/>
  <c r="A98" i="335"/>
  <c r="A1011" i="335"/>
  <c r="A171" i="335"/>
  <c r="A844" i="335"/>
  <c r="A1232" i="335"/>
  <c r="A1015" i="335"/>
  <c r="A433" i="335"/>
  <c r="A1108" i="335"/>
  <c r="A57" i="335"/>
  <c r="A638" i="335"/>
  <c r="A1136" i="335"/>
  <c r="A595" i="335"/>
  <c r="A678" i="335"/>
  <c r="A380" i="335"/>
  <c r="A342" i="335"/>
  <c r="A558" i="335"/>
  <c r="A1023" i="335"/>
  <c r="A762" i="335"/>
  <c r="A1068" i="335"/>
  <c r="A675" i="335"/>
  <c r="A773" i="335"/>
  <c r="A506" i="335"/>
  <c r="A338" i="335"/>
  <c r="A845" i="335"/>
  <c r="A133" i="335"/>
  <c r="A382" i="335"/>
  <c r="A971" i="335"/>
  <c r="A1057" i="335"/>
  <c r="A1263" i="335"/>
  <c r="A172" i="335"/>
  <c r="A808" i="335"/>
  <c r="A478" i="335"/>
  <c r="A812" i="335"/>
  <c r="A635" i="335"/>
  <c r="A430" i="335"/>
  <c r="A181" i="335"/>
  <c r="A1231" i="335"/>
  <c r="A1061" i="335"/>
  <c r="A935" i="335"/>
  <c r="A1225" i="335"/>
  <c r="A1103" i="335"/>
  <c r="A53" i="335"/>
  <c r="A515" i="335"/>
  <c r="A1223" i="335"/>
  <c r="A477" i="335"/>
  <c r="A1010" i="335"/>
  <c r="A221" i="335"/>
  <c r="A52" i="335"/>
  <c r="A1105" i="335"/>
  <c r="A594" i="335"/>
  <c r="A1220" i="335"/>
  <c r="A645" i="335"/>
  <c r="A680" i="335"/>
  <c r="A139" i="335"/>
  <c r="A228" i="335"/>
  <c r="A473" i="335"/>
  <c r="A138" i="335"/>
  <c r="A481" i="335"/>
  <c r="A977" i="335"/>
  <c r="A803" i="335"/>
  <c r="A770" i="335"/>
  <c r="A131" i="335"/>
  <c r="A480" i="335"/>
  <c r="A1224" i="335"/>
  <c r="A91" i="335"/>
  <c r="A509" i="335"/>
  <c r="A219" i="335"/>
  <c r="A227" i="335"/>
  <c r="A718" i="335"/>
  <c r="A213" i="335"/>
  <c r="A1096" i="335"/>
  <c r="A427" i="335"/>
  <c r="A976" i="335"/>
  <c r="A1054" i="335"/>
  <c r="A344" i="335"/>
  <c r="A59" i="335"/>
  <c r="A1056" i="335"/>
  <c r="A591" i="335"/>
  <c r="A1276" i="335"/>
  <c r="A1266" i="335"/>
  <c r="A1102" i="335"/>
  <c r="A843" i="335"/>
  <c r="A549" i="335"/>
  <c r="A969" i="335"/>
  <c r="A646" i="335"/>
  <c r="A805" i="335"/>
  <c r="A802" i="335"/>
  <c r="A178" i="335"/>
  <c r="A1226" i="335"/>
  <c r="A1264" i="335"/>
  <c r="A220" i="335"/>
  <c r="A765" i="335"/>
  <c r="A465" i="335"/>
  <c r="A45" i="335"/>
  <c r="A1053" i="335"/>
  <c r="A222" i="335"/>
  <c r="A1020" i="335"/>
  <c r="A89" i="335"/>
  <c r="A49" i="335"/>
  <c r="A349" i="335"/>
  <c r="A1265" i="335"/>
  <c r="A217" i="335"/>
  <c r="A93" i="335"/>
  <c r="A346" i="335"/>
  <c r="A475" i="335"/>
  <c r="A593" i="335"/>
  <c r="A393" i="335"/>
  <c r="A1055" i="335"/>
  <c r="A637" i="335"/>
  <c r="A759" i="335"/>
  <c r="A973" i="335"/>
  <c r="A518" i="335"/>
  <c r="A970" i="335"/>
  <c r="A927" i="335"/>
  <c r="A1100" i="335"/>
  <c r="A179" i="335"/>
  <c r="A1113" i="335"/>
  <c r="A229" i="335"/>
  <c r="A929" i="335"/>
  <c r="A769" i="335"/>
  <c r="A974" i="335"/>
  <c r="A930" i="335"/>
  <c r="A132" i="335"/>
  <c r="A51" i="335"/>
  <c r="A725" i="335"/>
  <c r="A842" i="335"/>
  <c r="A517" i="335"/>
  <c r="A519" i="335"/>
  <c r="A214" i="335"/>
  <c r="A182" i="335"/>
  <c r="A1066" i="335"/>
  <c r="A1222" i="335"/>
  <c r="A1101" i="335"/>
  <c r="A479" i="335"/>
  <c r="A55" i="335"/>
  <c r="A674" i="335"/>
  <c r="A392" i="335"/>
  <c r="A1221" i="335"/>
  <c r="A1267" i="335"/>
  <c r="A516" i="335"/>
  <c r="A1228" i="335"/>
  <c r="A224" i="335"/>
  <c r="A429" i="335"/>
  <c r="A811" i="335"/>
  <c r="A807" i="335"/>
  <c r="A557" i="335"/>
  <c r="A933" i="335"/>
  <c r="A1110" i="335"/>
  <c r="A550" i="335"/>
  <c r="A639" i="335"/>
  <c r="A223" i="335"/>
  <c r="A552" i="335"/>
  <c r="A760" i="335"/>
  <c r="A432" i="335"/>
  <c r="A339" i="335"/>
  <c r="A348" i="335"/>
  <c r="A809" i="335"/>
  <c r="A130" i="335"/>
  <c r="A590" i="335"/>
  <c r="A183" i="335"/>
  <c r="A1094" i="335"/>
  <c r="A772" i="335"/>
  <c r="A1114" i="335"/>
  <c r="A648" i="335"/>
  <c r="A1071" i="335"/>
  <c r="A632" i="335"/>
  <c r="A1111" i="335"/>
  <c r="A1064" i="335"/>
  <c r="A175" i="335"/>
  <c r="A1272" i="335"/>
  <c r="A1107" i="335"/>
  <c r="A54" i="335"/>
  <c r="A551" i="335"/>
  <c r="A386" i="335"/>
  <c r="A1067" i="335"/>
  <c r="A256" i="335"/>
  <c r="A1014" i="335"/>
  <c r="A1019" i="335"/>
  <c r="A1063" i="335"/>
  <c r="A1069" i="335"/>
  <c r="A514" i="335"/>
  <c r="A422" i="335"/>
  <c r="A1095" i="335"/>
  <c r="A476" i="335"/>
  <c r="A636" i="335"/>
  <c r="A1013" i="335"/>
  <c r="A464" i="335"/>
  <c r="A424" i="335"/>
  <c r="A1230" i="335"/>
  <c r="A381" i="335"/>
  <c r="A44" i="335"/>
  <c r="A758" i="335"/>
  <c r="A720" i="335"/>
  <c r="A1060" i="335"/>
  <c r="A391" i="335"/>
  <c r="A48" i="335"/>
  <c r="A350" i="335"/>
  <c r="A1058" i="335"/>
  <c r="A512" i="335"/>
  <c r="A468" i="335"/>
  <c r="A1109" i="335"/>
  <c r="A226" i="335"/>
  <c r="A95" i="335"/>
  <c r="A640" i="335"/>
  <c r="A1059" i="335"/>
  <c r="A1229" i="335"/>
  <c r="A932" i="335"/>
  <c r="A176" i="335"/>
  <c r="A1137" i="335"/>
  <c r="A553" i="335"/>
  <c r="A556" i="335"/>
  <c r="A96" i="335"/>
  <c r="A388" i="335"/>
  <c r="A470" i="335"/>
  <c r="A771" i="335"/>
  <c r="A1021" i="335"/>
  <c r="A647" i="335"/>
  <c r="A1099" i="335"/>
  <c r="A508" i="335"/>
  <c r="A385" i="335"/>
  <c r="A466" i="335"/>
  <c r="A1262" i="335"/>
  <c r="A800" i="335"/>
  <c r="A136" i="335"/>
  <c r="A50" i="335"/>
  <c r="A1268" i="335"/>
  <c r="A766" i="335"/>
  <c r="A384" i="335"/>
  <c r="A763" i="335"/>
  <c r="A633" i="335"/>
  <c r="A682" i="335"/>
  <c r="A761" i="335"/>
  <c r="A1275" i="335"/>
  <c r="A341" i="335"/>
  <c r="A1112" i="335"/>
  <c r="A212" i="335"/>
  <c r="A684" i="335"/>
  <c r="A548" i="335"/>
  <c r="A88" i="335"/>
  <c r="A435" i="335"/>
  <c r="A521" i="335"/>
  <c r="A641" i="335"/>
  <c r="A425" i="335"/>
  <c r="A510" i="335"/>
  <c r="A719" i="335"/>
  <c r="A724" i="335"/>
  <c r="A934" i="335"/>
  <c r="A1104" i="335"/>
  <c r="A46" i="335"/>
  <c r="A592" i="335"/>
  <c r="A177" i="335"/>
  <c r="A721" i="335"/>
  <c r="A174" i="335"/>
  <c r="A555" i="335"/>
  <c r="A642" i="335"/>
  <c r="A972" i="335"/>
  <c r="A230" i="335"/>
  <c r="A87" i="335"/>
  <c r="A128" i="335"/>
  <c r="A1227" i="335"/>
  <c r="A928" i="335"/>
  <c r="A1277" i="335"/>
  <c r="A679" i="335"/>
  <c r="A474" i="335"/>
  <c r="A726" i="335"/>
  <c r="A97" i="335"/>
  <c r="A554" i="335"/>
  <c r="A511" i="335"/>
  <c r="A507" i="335"/>
  <c r="A722" i="335"/>
  <c r="A134" i="335"/>
  <c r="A345" i="335"/>
  <c r="A58" i="335"/>
  <c r="A1106" i="335"/>
  <c r="A683" i="335"/>
  <c r="A216" i="335"/>
  <c r="A218" i="335"/>
  <c r="A716" i="335"/>
  <c r="A931" i="335"/>
  <c r="A768" i="335"/>
  <c r="A968" i="335"/>
  <c r="A254" i="335"/>
  <c r="A513" i="335"/>
  <c r="A467" i="335"/>
  <c r="A173" i="335"/>
  <c r="A389" i="335"/>
  <c r="A47" i="335"/>
  <c r="A1270" i="335"/>
  <c r="A225" i="335"/>
  <c r="A92" i="335"/>
  <c r="A351" i="335"/>
  <c r="A90" i="335"/>
  <c r="A1065" i="335"/>
  <c r="A1097" i="335"/>
  <c r="A1017" i="335"/>
  <c r="A255" i="335"/>
  <c r="A686" i="335"/>
  <c r="A347" i="335"/>
  <c r="A806" i="335"/>
  <c r="A1052" i="335"/>
</calcChain>
</file>

<file path=xl/sharedStrings.xml><?xml version="1.0" encoding="utf-8"?>
<sst xmlns="http://schemas.openxmlformats.org/spreadsheetml/2006/main" count="5291" uniqueCount="619">
  <si>
    <t>ODC</t>
  </si>
  <si>
    <t>PERSONALE</t>
  </si>
  <si>
    <t>SC</t>
  </si>
  <si>
    <t>TS</t>
  </si>
  <si>
    <t>PE</t>
  </si>
  <si>
    <t>FG</t>
  </si>
  <si>
    <t>INIZIO</t>
  </si>
  <si>
    <t>FINE</t>
  </si>
  <si>
    <t>ORE</t>
  </si>
  <si>
    <t>TCL</t>
  </si>
  <si>
    <t>Descrizione Attività</t>
  </si>
  <si>
    <t>N° PDL</t>
  </si>
  <si>
    <t>SPINALI</t>
  </si>
  <si>
    <t>RICIPUTO</t>
  </si>
  <si>
    <t>PARTESANO</t>
  </si>
  <si>
    <t>TARASCIO</t>
  </si>
  <si>
    <t>GARRO L.</t>
  </si>
  <si>
    <t>GARRO S.</t>
  </si>
  <si>
    <t>MILLO</t>
  </si>
  <si>
    <t>ALLEGRETTI</t>
  </si>
  <si>
    <t>ORE IN GIORNALIERA</t>
  </si>
  <si>
    <t>VERIFICA</t>
  </si>
  <si>
    <t>ATTIVITA'</t>
  </si>
  <si>
    <t>OPERAIO</t>
  </si>
  <si>
    <t>DIFF. DALLA GIORNALIERA</t>
  </si>
  <si>
    <t>GIORNAL. INVIATA UFF. CONTABILITA'</t>
  </si>
  <si>
    <t>DATA</t>
  </si>
  <si>
    <t>MESSINA</t>
  </si>
  <si>
    <t>CALDARELLA</t>
  </si>
  <si>
    <t>GIORNALIERA CONSEGNATA</t>
  </si>
  <si>
    <t>NO</t>
  </si>
  <si>
    <t>OGGI E' IL GIORNO</t>
  </si>
  <si>
    <t>GG.
SETTIM.</t>
  </si>
  <si>
    <t xml:space="preserve"> </t>
  </si>
  <si>
    <t>GIORNALIERA PRONTA</t>
  </si>
  <si>
    <t>canone messina</t>
  </si>
  <si>
    <t>canone caldarella</t>
  </si>
  <si>
    <t>GENERALE</t>
  </si>
  <si>
    <t>ATTUALE?</t>
  </si>
  <si>
    <t>SI</t>
  </si>
  <si>
    <t>E4</t>
  </si>
  <si>
    <t>E5</t>
  </si>
  <si>
    <t>E6</t>
  </si>
  <si>
    <t>E7</t>
  </si>
  <si>
    <t>E8</t>
  </si>
  <si>
    <t>E9</t>
  </si>
  <si>
    <t>E10</t>
  </si>
  <si>
    <t>E11</t>
  </si>
  <si>
    <t>E12</t>
  </si>
  <si>
    <t>E13</t>
  </si>
  <si>
    <t>E14</t>
  </si>
  <si>
    <t>E15</t>
  </si>
  <si>
    <t>E16</t>
  </si>
  <si>
    <t>E17</t>
  </si>
  <si>
    <t>E18</t>
  </si>
  <si>
    <t>E19</t>
  </si>
  <si>
    <t>E20</t>
  </si>
  <si>
    <t>E21</t>
  </si>
  <si>
    <t>F4</t>
  </si>
  <si>
    <t>F5</t>
  </si>
  <si>
    <t>F6</t>
  </si>
  <si>
    <t>F7</t>
  </si>
  <si>
    <t>F8</t>
  </si>
  <si>
    <t>F9</t>
  </si>
  <si>
    <t>F10</t>
  </si>
  <si>
    <t>F11</t>
  </si>
  <si>
    <t>F12</t>
  </si>
  <si>
    <t>F13</t>
  </si>
  <si>
    <t>F14</t>
  </si>
  <si>
    <t>F15</t>
  </si>
  <si>
    <t>F16</t>
  </si>
  <si>
    <t>F17</t>
  </si>
  <si>
    <t>F18</t>
  </si>
  <si>
    <t>F19</t>
  </si>
  <si>
    <t>F20</t>
  </si>
  <si>
    <t>F21</t>
  </si>
  <si>
    <t>G4</t>
  </si>
  <si>
    <t>G5</t>
  </si>
  <si>
    <t>G6</t>
  </si>
  <si>
    <t>G7</t>
  </si>
  <si>
    <t>G8</t>
  </si>
  <si>
    <t>G9</t>
  </si>
  <si>
    <t>G10</t>
  </si>
  <si>
    <t>G11</t>
  </si>
  <si>
    <t>G12</t>
  </si>
  <si>
    <t>G13</t>
  </si>
  <si>
    <t>G14</t>
  </si>
  <si>
    <t>G15</t>
  </si>
  <si>
    <t>G16</t>
  </si>
  <si>
    <t>G17</t>
  </si>
  <si>
    <t>G18</t>
  </si>
  <si>
    <t>G19</t>
  </si>
  <si>
    <t>G20</t>
  </si>
  <si>
    <t>G21</t>
  </si>
  <si>
    <t>H4</t>
  </si>
  <si>
    <t>H5</t>
  </si>
  <si>
    <t>H6</t>
  </si>
  <si>
    <t>H7</t>
  </si>
  <si>
    <t>H8</t>
  </si>
  <si>
    <t>H9</t>
  </si>
  <si>
    <t>H10</t>
  </si>
  <si>
    <t>H11</t>
  </si>
  <si>
    <t>H12</t>
  </si>
  <si>
    <t>H13</t>
  </si>
  <si>
    <t>H14</t>
  </si>
  <si>
    <t>H15</t>
  </si>
  <si>
    <t>H16</t>
  </si>
  <si>
    <t>H17</t>
  </si>
  <si>
    <t>H18</t>
  </si>
  <si>
    <t>H19</t>
  </si>
  <si>
    <t>H20</t>
  </si>
  <si>
    <t>H21</t>
  </si>
  <si>
    <t>Caposquadra</t>
  </si>
  <si>
    <t>IMP</t>
  </si>
  <si>
    <t>Avanzamento</t>
  </si>
  <si>
    <t>GIORNO DA CONVERTIRE IN GIORNALIERA DI CANTIERE</t>
  </si>
  <si>
    <t>CONVERSIONE QUANTITATIVO IN ORE CADAUNO</t>
  </si>
  <si>
    <t>QT. CANONE USUFRITO</t>
  </si>
  <si>
    <t>DATE FESTIVE</t>
  </si>
  <si>
    <t>ANNO</t>
  </si>
  <si>
    <t>GIORNALIERA</t>
  </si>
  <si>
    <t>MESE</t>
  </si>
  <si>
    <t>ARCOM BLE PON</t>
  </si>
  <si>
    <t>PA1S</t>
  </si>
  <si>
    <t>UTILITIES</t>
  </si>
  <si>
    <t>LEGENDA:</t>
  </si>
  <si>
    <t>SFONDO ROSSO, DATI DA MODIFICARE</t>
  </si>
  <si>
    <t>SFONDO VERDE, DATI FORMULATI</t>
  </si>
  <si>
    <t>DESCRIZIONE ATTIVITA'</t>
  </si>
  <si>
    <t>Totale</t>
  </si>
  <si>
    <t>C.P.</t>
  </si>
  <si>
    <t>ORE DIRETTE</t>
  </si>
  <si>
    <t>Spinali</t>
  </si>
  <si>
    <t>cognome</t>
  </si>
  <si>
    <t>Riciputo</t>
  </si>
  <si>
    <t>cognomenome</t>
  </si>
  <si>
    <t>Ognisanti A.</t>
  </si>
  <si>
    <t>Garro L.</t>
  </si>
  <si>
    <t>Garro S.</t>
  </si>
  <si>
    <t>Scaravelli</t>
  </si>
  <si>
    <t>Miceli</t>
  </si>
  <si>
    <t>Saggio</t>
  </si>
  <si>
    <t>Cavalli</t>
  </si>
  <si>
    <t>Cavagnacchi</t>
  </si>
  <si>
    <t>Tallarita</t>
  </si>
  <si>
    <t>Rossitto</t>
  </si>
  <si>
    <t>Cavaliere</t>
  </si>
  <si>
    <t>Bordieri</t>
  </si>
  <si>
    <t>Millo</t>
  </si>
  <si>
    <t>Partesano</t>
  </si>
  <si>
    <t>Guarino</t>
  </si>
  <si>
    <t>Garbini</t>
  </si>
  <si>
    <t>Samo</t>
  </si>
  <si>
    <t>Bellistri</t>
  </si>
  <si>
    <t>Mignosa</t>
  </si>
  <si>
    <t>Riccio</t>
  </si>
  <si>
    <t>Intressalvi</t>
  </si>
  <si>
    <t>Tarascio</t>
  </si>
  <si>
    <t>Cortese</t>
  </si>
  <si>
    <t>Belluomo</t>
  </si>
  <si>
    <t>Scavullo</t>
  </si>
  <si>
    <t>Amara</t>
  </si>
  <si>
    <t>Manservigi</t>
  </si>
  <si>
    <t>Allegretti</t>
  </si>
  <si>
    <t>Pugliares</t>
  </si>
  <si>
    <t>Danese</t>
  </si>
  <si>
    <t>La Rocca</t>
  </si>
  <si>
    <t>Di Mare</t>
  </si>
  <si>
    <t>Di Nicola</t>
  </si>
  <si>
    <t>Di Salvo</t>
  </si>
  <si>
    <t>Di Blasi</t>
  </si>
  <si>
    <t>Fimmanò</t>
  </si>
  <si>
    <t>Siringo</t>
  </si>
  <si>
    <t>J4</t>
  </si>
  <si>
    <t>J5</t>
  </si>
  <si>
    <t>J6</t>
  </si>
  <si>
    <t>J7</t>
  </si>
  <si>
    <t>J8</t>
  </si>
  <si>
    <t>J9</t>
  </si>
  <si>
    <t>J10</t>
  </si>
  <si>
    <t>J11</t>
  </si>
  <si>
    <t>J12</t>
  </si>
  <si>
    <t>J13</t>
  </si>
  <si>
    <t>J14</t>
  </si>
  <si>
    <t>J15</t>
  </si>
  <si>
    <t>J16</t>
  </si>
  <si>
    <t>J17</t>
  </si>
  <si>
    <t>J18</t>
  </si>
  <si>
    <t>J19</t>
  </si>
  <si>
    <t>J20</t>
  </si>
  <si>
    <t>J21</t>
  </si>
  <si>
    <t>DOMANI</t>
  </si>
  <si>
    <t>Marino</t>
  </si>
  <si>
    <t>Serra</t>
  </si>
  <si>
    <t>De Luca</t>
  </si>
  <si>
    <t>canone</t>
  </si>
  <si>
    <t>canone intestato</t>
  </si>
  <si>
    <t>consuntivo</t>
  </si>
  <si>
    <t>Gentile</t>
  </si>
  <si>
    <t>Ficara</t>
  </si>
  <si>
    <t>Lo Re</t>
  </si>
  <si>
    <t>Parafioriti</t>
  </si>
  <si>
    <t>MESSINA
ARCOM</t>
  </si>
  <si>
    <t>CALDARELLA
UTILITIES</t>
  </si>
  <si>
    <t>CALDARELLA2
PA3S</t>
  </si>
  <si>
    <t>cambio colore foglio (sabato domenica)</t>
  </si>
  <si>
    <t>fogli</t>
  </si>
  <si>
    <t>canone caldarella2</t>
  </si>
  <si>
    <t>PA3S</t>
  </si>
  <si>
    <t>CALDARELLA2</t>
  </si>
  <si>
    <t>ABILITATO</t>
  </si>
  <si>
    <t>SERRA</t>
  </si>
  <si>
    <t>RAPPORTINO GIORNALIERO
STRUMENTALE ISAB SUD</t>
  </si>
  <si>
    <t>Nocera</t>
  </si>
  <si>
    <t>NOCERA</t>
  </si>
  <si>
    <t>QUANTITA' GENERALE UTILIZZATA CANONI</t>
  </si>
  <si>
    <t>SOMMA SITUAZIONE CANONI GENERALE</t>
  </si>
  <si>
    <t>Bassetta</t>
  </si>
  <si>
    <t>Cianchino</t>
  </si>
  <si>
    <t>Andronico</t>
  </si>
  <si>
    <t>COPPIA 1</t>
  </si>
  <si>
    <t>COPPIA 2</t>
  </si>
  <si>
    <t>COPPIA 3</t>
  </si>
  <si>
    <t>COPPIA 4</t>
  </si>
  <si>
    <t>COPPIA 5</t>
  </si>
  <si>
    <t>indirizzo file attività programmate:</t>
  </si>
  <si>
    <t>CARICA GIORNALIERA PER:</t>
  </si>
  <si>
    <t>per ogni coppia, quanti PdL assegnare?</t>
  </si>
  <si>
    <t>ACCESSO DATI ATTIVITA' PROGRAMMATE</t>
  </si>
  <si>
    <t>Gigliuto C.</t>
  </si>
  <si>
    <t>ABILITA</t>
  </si>
  <si>
    <t>COPPIA 6</t>
  </si>
  <si>
    <t>COPPIA 7</t>
  </si>
  <si>
    <t>COPPIA 8</t>
  </si>
  <si>
    <t>COPPIA 9</t>
  </si>
  <si>
    <t>COPPIA 10</t>
  </si>
  <si>
    <t>Ognisanti S.</t>
  </si>
  <si>
    <t>Baudo</t>
  </si>
  <si>
    <t>canone extra</t>
  </si>
  <si>
    <t>canone EXTRA</t>
  </si>
  <si>
    <t>Lombardo</t>
  </si>
  <si>
    <t>NAS</t>
  </si>
  <si>
    <t>Pepe</t>
  </si>
  <si>
    <t>Tringali</t>
  </si>
  <si>
    <t>Galiffi</t>
  </si>
  <si>
    <t>Giorgi</t>
  </si>
  <si>
    <t>Magnano</t>
  </si>
  <si>
    <t>Tuccitto</t>
  </si>
  <si>
    <t>Gaeta</t>
  </si>
  <si>
    <t>Cavalli M.</t>
  </si>
  <si>
    <t>Riccioli</t>
  </si>
  <si>
    <t>DE LUCA</t>
  </si>
  <si>
    <t>BELLISTRI</t>
  </si>
  <si>
    <t>MANSERVIGI</t>
  </si>
  <si>
    <t>CAVALIERE</t>
  </si>
  <si>
    <t>RIZZA F.</t>
  </si>
  <si>
    <t>ARICO'</t>
  </si>
  <si>
    <t>GUARINO</t>
  </si>
  <si>
    <t>OGGI</t>
  </si>
  <si>
    <t>Stella</t>
  </si>
  <si>
    <t>canone agusta</t>
  </si>
  <si>
    <t xml:space="preserve">
canone</t>
  </si>
  <si>
    <t>AGUSTA
PA1S</t>
  </si>
  <si>
    <t>AGUSTA</t>
  </si>
  <si>
    <t>DISABILITATO</t>
  </si>
  <si>
    <t>Mira</t>
  </si>
  <si>
    <t>Maggio</t>
  </si>
  <si>
    <t>Arico'</t>
  </si>
  <si>
    <t>573315/C</t>
  </si>
  <si>
    <t>10240317 - U600 - Verifica funzionale e ripristino livelli 06L005DRC e 06L006IC su D103</t>
  </si>
  <si>
    <t>572516/C</t>
  </si>
  <si>
    <t>Verifica annuale di funzionalita' dei Differenziali di Pressione dei filtri a cestello di tutti i Bracci di carico</t>
  </si>
  <si>
    <t>573074/C</t>
  </si>
  <si>
    <t>10240275 - 1200M-ZMP718RC-ZMP702R  CONTROLLO FUNZIONALE</t>
  </si>
  <si>
    <t>572508/C</t>
  </si>
  <si>
    <t>10239857 - U500 - Ripristino funzionale TC SKIN22 su bonnet RBV035</t>
  </si>
  <si>
    <t>573081/C</t>
  </si>
  <si>
    <t>MARZO</t>
  </si>
  <si>
    <t>5400274434
canone</t>
  </si>
  <si>
    <t>5400274437
canone</t>
  </si>
  <si>
    <t>5400274443
canone</t>
  </si>
  <si>
    <t>7:45</t>
  </si>
  <si>
    <t>16:45</t>
  </si>
  <si>
    <t>Agusta</t>
  </si>
  <si>
    <t>Messina</t>
  </si>
  <si>
    <t>Caldarella</t>
  </si>
  <si>
    <t>6:45</t>
  </si>
  <si>
    <t>17:15</t>
  </si>
  <si>
    <t>MIRA</t>
  </si>
  <si>
    <t>MAGGIO</t>
  </si>
  <si>
    <t>AMARA</t>
  </si>
  <si>
    <t>CANONE AGUSTA</t>
  </si>
  <si>
    <t>Fallica</t>
  </si>
  <si>
    <t>12:00</t>
  </si>
  <si>
    <t>si</t>
  </si>
  <si>
    <t>14:45</t>
  </si>
  <si>
    <t>573584/C</t>
  </si>
  <si>
    <t>400 - ricollegamento  strumentazione scollegata  DURANTE LA FERMATA BV603,604 FCV604,607 FRC 601 A/B/C</t>
  </si>
  <si>
    <t>324734/S
573584/C</t>
  </si>
  <si>
    <t>Sostituzione filtro riduttore aria xv radice BR 64
400 - ricollegamento  strumentazione scollegata  DURANTE LA FERMATA BV603,604 FCV604,607 FRC 601 A/B/C</t>
  </si>
  <si>
    <t>573757/C</t>
  </si>
  <si>
    <t>10240522 RBV 111 CONTROLLO FUNZIONALE</t>
  </si>
  <si>
    <t>573894/C</t>
  </si>
  <si>
    <t>700A - Smontaggio/rimontaggio valvola P211CV</t>
  </si>
  <si>
    <t>566045/C</t>
  </si>
  <si>
    <t>1200-MAX  E OFF SITE CONTROLLO  RIPRISTINO E MOVIMENTAZIONE  KV e HIC. . Proseguimento del permesso n 559251/C</t>
  </si>
  <si>
    <t>573778/C</t>
  </si>
  <si>
    <t>569452/C
569458/C
574113</t>
  </si>
  <si>
    <t>1200/1: VERIFICA MISURATORI DI PORTATA ARIA, MEA GAS, SWS GAS
1200/1: RIPRISTINO FOTOCELLULE F101 (Z1B401U2-Z1B401R2)</t>
  </si>
  <si>
    <t>574057/C</t>
  </si>
  <si>
    <t>10238595 - U1000 - Attivit di sostituzione manometri mandata pompe come da lista in allegato (OP CARE)</t>
  </si>
  <si>
    <t>C.P</t>
  </si>
  <si>
    <t>CANONE CALDARELLA</t>
  </si>
  <si>
    <t>CANONE MESSINA</t>
  </si>
  <si>
    <t>574059/C
324779/S
574067/C</t>
  </si>
  <si>
    <t>Controllo livellostati rilevamento perdite sovrappasso lato raffineria + drenaggio barilotto
controllo funzionalità livelli e loop di automazione pompa
Controllo livellostati rilevamento perdite sovrappasso lato Pontile + drenaggio barilotto</t>
  </si>
  <si>
    <t>574127/C</t>
  </si>
  <si>
    <t>10240445 - U1000 -  Ripristino premitreccia F170CV</t>
  </si>
  <si>
    <t>LA ROCCA</t>
  </si>
  <si>
    <t>573319/C
573877/C</t>
  </si>
  <si>
    <t>10240384 - U100 - Verifica funzionale trasmettitore di portata di GREZZO A F101/7 - F012RC
10240620  700A RIPRISTINO 07L207RC</t>
  </si>
  <si>
    <t>574497/C</t>
  </si>
  <si>
    <t>042/26
squadra</t>
  </si>
  <si>
    <t>Chiamata CTG - CONTRLLO FUNZIONALE Z4B302SV2</t>
  </si>
  <si>
    <t>21:15</t>
  </si>
  <si>
    <t>23:30</t>
  </si>
  <si>
    <t>573880/C
573878/C</t>
  </si>
  <si>
    <t>10240621   700A RIPRISTINO 07L203BT-
10240621  700A 2.RIPRISTINO 07L203AT-</t>
  </si>
  <si>
    <t>569452/C</t>
  </si>
  <si>
    <t>1200/1: VERIFICA MISURATORI DI PORTATA ARIA, MEA GAS, SWS GAS</t>
  </si>
  <si>
    <t>574516/C</t>
  </si>
  <si>
    <t>Controllo 801- L01-6B PTF6, livello barilotto condense linea vapori VRU</t>
  </si>
  <si>
    <t>12:45</t>
  </si>
  <si>
    <t>SD-2026-Imp.400- Prove blocchi impianto in presenza TCL.</t>
  </si>
  <si>
    <t>SD Imp.400- Ripristino funzionalit EIV606 (DEPRESS.IMPIANTO); valvola bloccata</t>
  </si>
  <si>
    <t>Passanisi</t>
  </si>
  <si>
    <t>574587/C</t>
  </si>
  <si>
    <t>574500/C</t>
  </si>
  <si>
    <t>573881/C
573882/C</t>
  </si>
  <si>
    <t>10240636   RIPRISTINO 07T308CO-
10240622   RIPRISTINO 07L208AT</t>
  </si>
  <si>
    <t>7:00</t>
  </si>
  <si>
    <t>13:00</t>
  </si>
  <si>
    <t>573883/C
574233/C</t>
  </si>
  <si>
    <t>10240136  RIPRISTINO SISTEMA AVVIAMENTO/FERMATA P205-204B
10241002 - U600 - Verifica funzionale su misuratori d portata GOL/GOP a 700 - F051R / F027R</t>
  </si>
  <si>
    <t>573884/C</t>
  </si>
  <si>
    <t>10240625   RIPRISTINO 07T206R</t>
  </si>
  <si>
    <t>574062/C</t>
  </si>
  <si>
    <t>Verifica funzionalita' trasmettitore di livello Krohne L611HA</t>
  </si>
  <si>
    <t>043/26
squadra</t>
  </si>
  <si>
    <t xml:space="preserve"> 1200-MAX  E OFF SITE CONTROLLO  RIPRISTINO E MOVIMENTAZIONE  KV e HIC. . Proseguimento del permesso n 559251/C</t>
  </si>
  <si>
    <t>574984/C</t>
  </si>
  <si>
    <t>400-C401 F766I CONTROLLO FUNZIONALE</t>
  </si>
  <si>
    <t>18:15</t>
  </si>
  <si>
    <t>044/26
squadra</t>
  </si>
  <si>
    <t>Siringo C.</t>
  </si>
  <si>
    <t>Scaravelli C.</t>
  </si>
  <si>
    <t>Miceli L.</t>
  </si>
  <si>
    <t>Fimmanò F.</t>
  </si>
  <si>
    <t>Cavalli G.</t>
  </si>
  <si>
    <t>Cavagnacchi R.</t>
  </si>
  <si>
    <t>Tallarita S.</t>
  </si>
  <si>
    <t>Rossitto G.</t>
  </si>
  <si>
    <t>Cavaliere V.</t>
  </si>
  <si>
    <t>Bordieri S.</t>
  </si>
  <si>
    <t>Millo F.</t>
  </si>
  <si>
    <t>Partesano V.</t>
  </si>
  <si>
    <t>Spinali D.</t>
  </si>
  <si>
    <t>Guarino R.</t>
  </si>
  <si>
    <t>Di Mare G.</t>
  </si>
  <si>
    <t>Garbini A.</t>
  </si>
  <si>
    <t>Samo S.</t>
  </si>
  <si>
    <t>Riciputo A.</t>
  </si>
  <si>
    <t>Bellistri L.</t>
  </si>
  <si>
    <t>Rizza F.</t>
  </si>
  <si>
    <t>Aricò E.</t>
  </si>
  <si>
    <t>Mignosa F.</t>
  </si>
  <si>
    <t>La Rocca G.</t>
  </si>
  <si>
    <t>Di Nicola D.</t>
  </si>
  <si>
    <t>Riccio L.</t>
  </si>
  <si>
    <t>Intressalvi A.</t>
  </si>
  <si>
    <t>Di Salvo F.</t>
  </si>
  <si>
    <t>Tarascio B.</t>
  </si>
  <si>
    <t>Cortese L.</t>
  </si>
  <si>
    <t>Belluomo C.</t>
  </si>
  <si>
    <t>Di Blasi M.</t>
  </si>
  <si>
    <t>Scavullo M.</t>
  </si>
  <si>
    <t>Amara F.</t>
  </si>
  <si>
    <t>Manservigi A.</t>
  </si>
  <si>
    <t>Allegretti G.</t>
  </si>
  <si>
    <t>Pugliares S.</t>
  </si>
  <si>
    <t>Danese R.</t>
  </si>
  <si>
    <t>Marino V.</t>
  </si>
  <si>
    <t>Serra G.</t>
  </si>
  <si>
    <t>De Luca A.</t>
  </si>
  <si>
    <t>Rizza C.</t>
  </si>
  <si>
    <t>Gentile S.</t>
  </si>
  <si>
    <t>Ficara G.</t>
  </si>
  <si>
    <t>Lo Re A.</t>
  </si>
  <si>
    <t>Parafioriti M.</t>
  </si>
  <si>
    <t>Nocera V.</t>
  </si>
  <si>
    <t>Bassetta A.</t>
  </si>
  <si>
    <t>Cianchino T.</t>
  </si>
  <si>
    <t>Saggio G.</t>
  </si>
  <si>
    <t>Andronico D.</t>
  </si>
  <si>
    <t>Baudo A.</t>
  </si>
  <si>
    <t>Di Grande D.</t>
  </si>
  <si>
    <t>Lombardo G.</t>
  </si>
  <si>
    <t>Pepe A.</t>
  </si>
  <si>
    <t>Tringali A.</t>
  </si>
  <si>
    <t>Galiffi G.</t>
  </si>
  <si>
    <t>Giorgi L.</t>
  </si>
  <si>
    <t>Magnano P.</t>
  </si>
  <si>
    <t>Tuccitto F.</t>
  </si>
  <si>
    <t>Gaeta A.</t>
  </si>
  <si>
    <t>Spinali V.</t>
  </si>
  <si>
    <t>Riccioli M.</t>
  </si>
  <si>
    <t>Stella M.</t>
  </si>
  <si>
    <t>Fallica S.</t>
  </si>
  <si>
    <t>Mira A.</t>
  </si>
  <si>
    <t>Maggio C.</t>
  </si>
  <si>
    <t>574984/C
573883/C</t>
  </si>
  <si>
    <t>400-C401 F766I CONTROLLO FUNZIONALE
10240136  RIPRISTINO SISTEMA AVVIAMENTO/FERMATA P205-204B</t>
  </si>
  <si>
    <t>569458/C
573889/C
569458/C</t>
  </si>
  <si>
    <t>1200/1: RIPRISTINO FOTOCELLULE F101 (Z1B401U2-Z1B401R2)
10240638   RIPRISTINO 07T20018I
1200/1: RIPRISTINO FOTOCELLULE F101 (Z1B401U2-Z1B401R2)</t>
  </si>
  <si>
    <t>574709/C</t>
  </si>
  <si>
    <t>10240490 - U100 - Rimozione cavi dismessi su PCV008</t>
  </si>
  <si>
    <t>575091/C</t>
  </si>
  <si>
    <t>700A- PCV211 RIPRISTINO CABLAGGIO ELETTROPNEUMATICO</t>
  </si>
  <si>
    <t>15:45</t>
  </si>
  <si>
    <t>045/26
squadra</t>
  </si>
  <si>
    <t>575183/C</t>
  </si>
  <si>
    <t>575292/C</t>
  </si>
  <si>
    <t>1200-MAX  E OFF SITE CONTROLLO  RIPRISTINO E MOVIMENTAZIONE  KV e HIC. . Proseguimento del permesso n 566045/C</t>
  </si>
  <si>
    <t>Ripristino funzionalita' trasmettitore di livello serbatoio ipoclorito D101-A</t>
  </si>
  <si>
    <t>corso sicurezza</t>
  </si>
  <si>
    <t>574449/C
574831/C
573887/C
573889/C
575394/C</t>
  </si>
  <si>
    <t>10240208 - U200 - Controllo funzionale misuratore di livello T301(MDEA) - 02L354
10241159 - U200 - Verifica funzionale e taratura misuratore portata su linea desolforazione nafta - F015RC
10240634   RIPRISTINO 07T20019I
10240638   RIPRISTINO 07T20018I
1200/3 assistenza strumentale avviamento</t>
  </si>
  <si>
    <t>17:00</t>
  </si>
  <si>
    <t>20:15</t>
  </si>
  <si>
    <t>575488/C
575490/C</t>
  </si>
  <si>
    <t>046/26
squadra</t>
  </si>
  <si>
    <t>CHIAMATA CTG - Antincendio  900 PSL049 : fuga gas settore 6 controllo e ripristino funzionalit
1200 L3 LRC401 : controllo e ripristino funzionalit</t>
  </si>
  <si>
    <t>575515/C</t>
  </si>
  <si>
    <t>Ricerca guasto su sistema di caricamento GPL Rampa 1 -2 + assistenza per prove funzionali</t>
  </si>
  <si>
    <t>CORSO SICUREZZA</t>
  </si>
  <si>
    <t>575660/C</t>
  </si>
  <si>
    <t>048/26
squadra</t>
  </si>
  <si>
    <t>047/26
squadra</t>
  </si>
  <si>
    <t>22:00</t>
  </si>
  <si>
    <t>24:00</t>
  </si>
  <si>
    <t>575628/C</t>
  </si>
  <si>
    <t>1200/2 F103 ASS. STRUM. AVVIAMENNTO</t>
  </si>
  <si>
    <t>100- assistenza strumentale avviamento impianto</t>
  </si>
  <si>
    <t>00:00</t>
  </si>
  <si>
    <t>07:00</t>
  </si>
  <si>
    <t>19:00</t>
  </si>
  <si>
    <t>17:45</t>
  </si>
  <si>
    <t>049/26
squadra</t>
  </si>
  <si>
    <t xml:space="preserve"> 1200-MAX  E OFF SITE CONTROLLO  RIPRISTINO E MOVIMENTAZIONE  KV e HIC. . Proseguimento del permesso n 566045/C</t>
  </si>
  <si>
    <t>8:00</t>
  </si>
  <si>
    <t>8:15</t>
  </si>
  <si>
    <t>PUGLIARES</t>
  </si>
  <si>
    <t>19:15</t>
  </si>
  <si>
    <t>08:00</t>
  </si>
  <si>
    <t>9:30</t>
  </si>
  <si>
    <t>vedi attività ognisanti</t>
  </si>
  <si>
    <t>575422/C
573884/C</t>
  </si>
  <si>
    <t>07L212RC controllo funzionale
10240625   RIPRISTINO 07T206R</t>
  </si>
  <si>
    <t>576143/C</t>
  </si>
  <si>
    <t>Ripristino funzionalit livellostato Start/Stop pompa MP915</t>
  </si>
  <si>
    <t>575981/C</t>
  </si>
  <si>
    <t>900 - F013RC CONTROLLO FUNZIONALE</t>
  </si>
  <si>
    <t>576172/C</t>
  </si>
  <si>
    <t>100 - F101 - MB101B RIPRISTINO FUNZIONALE PISTONE  SERRANDA BLAUER</t>
  </si>
  <si>
    <t>10:00</t>
  </si>
  <si>
    <t>VISITA MEDICA</t>
  </si>
  <si>
    <t>11:30</t>
  </si>
  <si>
    <t>CASSA INTEGRAZIONE</t>
  </si>
  <si>
    <t>00:15</t>
  </si>
  <si>
    <t>576240/C</t>
  </si>
  <si>
    <t>1200/3 controllo temperature F101</t>
  </si>
  <si>
    <t>576300/C</t>
  </si>
  <si>
    <t>10241731 600: 06F005RC controllo funzionale loop di regolazione</t>
  </si>
  <si>
    <t>575292/C
575059/C</t>
  </si>
  <si>
    <t>1200-MAX  E OFF SITE CONTROLLO  RIPRISTINO E MOVIMENTAZIONE  KV e HIC. . Proseguimento del permesso n 566045/C
Ripristino temperatura su E115 02T102I e 02T101RC</t>
  </si>
  <si>
    <t>325299/S</t>
  </si>
  <si>
    <t xml:space="preserve">Controllo e ripristino funzionalità DP FT2 del Filtro FIL 605 - FT12_A-B-C
</t>
  </si>
  <si>
    <t>Naselli</t>
  </si>
  <si>
    <t xml:space="preserve">C.P.
</t>
  </si>
  <si>
    <t>23:00</t>
  </si>
  <si>
    <t>576525/C</t>
  </si>
  <si>
    <t>050/26
squadra</t>
  </si>
  <si>
    <t>Chiamata CTG - 10241772 - U900 - Ripristino funzionale L004CV</t>
  </si>
  <si>
    <t>575059/C</t>
  </si>
  <si>
    <t>Ripristino temperatura su E115 02T102I e 02T101RC</t>
  </si>
  <si>
    <t>576394/C</t>
  </si>
  <si>
    <t>controllo e ripristino funzionalita' FCV-6021 + allineamento con sala controllo</t>
  </si>
  <si>
    <t>576505/C
575198/C</t>
  </si>
  <si>
    <t>10241537 600: 06L253I ripristino funzionalit
10241397  18F203R  MS L.B</t>
  </si>
  <si>
    <t>569464/C</t>
  </si>
  <si>
    <t>1200/1: RIPRISTINO TERMOCOPPIE F101 (Z1T406B,T406A)</t>
  </si>
  <si>
    <t>576502/C</t>
  </si>
  <si>
    <t>10241536 - U500 - Controllo funzionale su P009CV e loop di regolazione. Ripristino staffa su regolatore</t>
  </si>
  <si>
    <t>GARBINI</t>
  </si>
  <si>
    <t>16:15</t>
  </si>
  <si>
    <t>573890/C
573891/C</t>
  </si>
  <si>
    <t>10240639   11.RIPRISTINO 07T220BR
10240641   RIPRISTINO 07F223R-</t>
  </si>
  <si>
    <t>573888/C</t>
  </si>
  <si>
    <t>10240622   RIPRISTINO 07T209CO</t>
  </si>
  <si>
    <t>576768/C</t>
  </si>
  <si>
    <t>Ripristino funzionalita' sonda antitrabocco</t>
  </si>
  <si>
    <t>056/26
squadra</t>
  </si>
  <si>
    <t>10241966 -10241967 per stasatura fotocellula e controllo FR702 aria Maxi,
1200M L 709 IC PER CONTROLLO LIVELLO CALDAIA MAXI SULF</t>
  </si>
  <si>
    <t>576933/C
577159/C</t>
  </si>
  <si>
    <t>577159/C</t>
  </si>
  <si>
    <t>10242013 1200M L 709 IC PER CONTROLLO LIVELLO CALDAIA MAXI SULF</t>
  </si>
  <si>
    <t>577191/C</t>
  </si>
  <si>
    <t>1200/1 TCV405 montaggio servomotore e prove funzionali con sala controllo</t>
  </si>
  <si>
    <t>576953/C</t>
  </si>
  <si>
    <t>Revisione elettrovalvole compressore impianto mise SVRE</t>
  </si>
  <si>
    <t>576501/C
577252/C
577367/C
577192/C</t>
  </si>
  <si>
    <t>110241693   000-1-L115RC CONTROLLO LOOP DI REGOLAZIONE
1000-10L116RC SU D112 CONTROLLO FUNZIONALE
700 TP001 CONTROLLO EPROVE DI AVVIAMENTO TURBINA
10241991 1100: MTZ 11L001SH CONTROLLO FUNZIONALE</t>
  </si>
  <si>
    <t>569464/C
577368/C</t>
  </si>
  <si>
    <t>1200/1: RIPRISTINO TERMOCOPPIE F101 (Z1T406B,T406A)
700  C101 07 V3_7_8 CONTROLLO SONDA DI VIBRAZIONE</t>
  </si>
  <si>
    <t>576928/C
574742/C
577252/C</t>
  </si>
  <si>
    <t>10241365 - U300 - Verifica funzionale portata FG 03-F014R
10240977 - U100 - Verifica funzionale misuratore portata vapore MS - F150R
1000-10L116RC SU D112 CONTROLLO FUNZIONALE</t>
  </si>
  <si>
    <t>325667/S
576953/C</t>
  </si>
  <si>
    <t>Smontaggio termocoppie su rompifiamma VRU in PTF1 x MTZ meccanica successivo montaggio
Revisione elettrovalvole compressore impianto mise SVRE</t>
  </si>
  <si>
    <t>Milardo</t>
  </si>
  <si>
    <t>576936/C</t>
  </si>
  <si>
    <t>10241866 - U400 - Rilievi di pressione su linee come da note allegate</t>
  </si>
  <si>
    <t>577565/C</t>
  </si>
  <si>
    <t>1600A L535CV USCITA T503 SMONTAGGIO VALVOLA  PER RILOCAZIONE 1400 L004CV</t>
  </si>
  <si>
    <t>577671/C</t>
  </si>
  <si>
    <t>1200M- RIPRISTINO TUBICINI PERDITA ARIA STRUMENTI PRESSI FCV704</t>
  </si>
  <si>
    <t>577670/C</t>
  </si>
  <si>
    <t>1800 CONTROLLO LIVELLI D111 L 040/041/042 R</t>
  </si>
  <si>
    <t>BASSETTA</t>
  </si>
  <si>
    <t>MILARDO</t>
  </si>
  <si>
    <t>MICELI</t>
  </si>
  <si>
    <t>325627/S</t>
  </si>
  <si>
    <t>576931/C
577117/C</t>
  </si>
  <si>
    <t>10241424 - U500 - Verifica funzionale misuratore portata carica da stoccaggio - 05F001RC
10242011 - U500 - Verifica funzionale portata GPL - 05-F031RC</t>
  </si>
  <si>
    <t>576924/C</t>
  </si>
  <si>
    <t>10241884 -10241885  11P103DR  11P102DR  11P101DR - FIL102 - FIL103B - FIL104  controllo funzionale</t>
  </si>
  <si>
    <t xml:space="preserve">controllo ripristino funzionalità livelli VASCA sala pompe 2  (in particolare L001C)
</t>
  </si>
  <si>
    <t>577811/C</t>
  </si>
  <si>
    <t>SINDACALE</t>
  </si>
  <si>
    <t>19:45</t>
  </si>
  <si>
    <t>18:45</t>
  </si>
  <si>
    <t>Prezzavento</t>
  </si>
  <si>
    <t>577117/C
576931/C</t>
  </si>
  <si>
    <t>GAETA</t>
  </si>
  <si>
    <t>10242011 - U500 - Verifica funzionale portata GPL - 05-F031RC
10241424 - U500 - Verifica funzionale misuratore portata carica da stoccaggio - 05F001RC</t>
  </si>
  <si>
    <t>577894/C</t>
  </si>
  <si>
    <t>Verifica Taratura Sistema di additivazione Flexi Mix</t>
  </si>
  <si>
    <t>10242018 - U100 - Controllo funzionale misuratore portata vapore 01F022RC</t>
  </si>
  <si>
    <t>577275/C</t>
  </si>
  <si>
    <t>058/26
squadra</t>
  </si>
  <si>
    <t>578243/C</t>
  </si>
  <si>
    <t>200-1-T101 L006IC E106A  controllo funzionale</t>
  </si>
  <si>
    <t>19:30</t>
  </si>
  <si>
    <t>325931/S</t>
  </si>
  <si>
    <t>578209/C</t>
  </si>
  <si>
    <t>10242415 - U100 - Verifica funzionale misuratore portata VAPORE A T104 - F030RC</t>
  </si>
  <si>
    <t>578067/C</t>
  </si>
  <si>
    <t>10242285 - U100 - Verifica funzionale misuratore di portata GASOLIO DA E118 - F033RC</t>
  </si>
  <si>
    <t>Controllo funzionalità livellostati cut_in e cut_off MP112_A-B</t>
  </si>
  <si>
    <t>578415/C</t>
  </si>
  <si>
    <t>18000163237 - 400P401/B  Scollegamento strumentazione lato opposto giunto</t>
  </si>
  <si>
    <t>Virgillito</t>
  </si>
  <si>
    <t>Virgillito A.</t>
  </si>
  <si>
    <t>VIRGILLITO</t>
  </si>
  <si>
    <t>575195/C
575197/C</t>
  </si>
  <si>
    <t>10241397  18F003RC VAP/COND E102 MS
10241397  18F003BI VAPORE E102</t>
  </si>
  <si>
    <t>578660/C</t>
  </si>
  <si>
    <t>1400-LCV004 RIPRISTINO CABLAGGIO ELETTROPNEUMATICO VALVOLA</t>
  </si>
  <si>
    <t>577707/C
577719/C</t>
  </si>
  <si>
    <t>10242141 - U400 - Verifica funzionale misuratore portata gasolio - 04-F021RC
10242144 - U400 - Verifica funzionale misuratore portata gasolio - 04-F029RC</t>
  </si>
  <si>
    <t>578427/C</t>
  </si>
  <si>
    <t>controllo funzionalita' trasmettitori di livello</t>
  </si>
  <si>
    <t>9:45</t>
  </si>
  <si>
    <t>069/26
squadra</t>
  </si>
  <si>
    <t>578070/C</t>
  </si>
  <si>
    <t>Imp.100-Verifica funzionale F021CV (ARIA COMB. SERR. B101A/B)</t>
  </si>
  <si>
    <t>070/26
squadra</t>
  </si>
  <si>
    <t>071/26
squadra</t>
  </si>
  <si>
    <t>072/26
squadra</t>
  </si>
  <si>
    <t>578490/C</t>
  </si>
  <si>
    <t>10242562 - 700A: Ripristino funzionalit RCV201 riciclo impianto</t>
  </si>
  <si>
    <t>073/26
squadra</t>
  </si>
  <si>
    <t>074/26
squadra</t>
  </si>
  <si>
    <t>10238764 - U600 -  ripristino baderna  in campo FCV004</t>
  </si>
  <si>
    <t>570961/C</t>
  </si>
  <si>
    <t>10236077 - U200 - Smontaggio/rimontaggio per revisione 02-F018CV (mandata P103)</t>
  </si>
  <si>
    <t>572418/C</t>
  </si>
  <si>
    <t>15:00</t>
  </si>
  <si>
    <t>076/26
squadra</t>
  </si>
  <si>
    <t>075/26
squadra</t>
  </si>
  <si>
    <t>077/26
squadra</t>
  </si>
  <si>
    <t>800 - 10240264   RIPRISTINO LINEA ALIMENTAZIONE AZOTO A SKID CHIMEC 1869-</t>
  </si>
  <si>
    <t>078/26
squadra</t>
  </si>
  <si>
    <t>079/26
squadra</t>
  </si>
  <si>
    <t>080/26
squadra</t>
  </si>
  <si>
    <t>10241674 600: PCV020 ripristino LOOP DI REGOLAZIONE</t>
  </si>
  <si>
    <t>576507/C</t>
  </si>
  <si>
    <t>10241653 500: PCV401 la valvola non fa tenuta</t>
  </si>
  <si>
    <t>576506/C</t>
  </si>
  <si>
    <t>081/26
squadra</t>
  </si>
  <si>
    <t>082/26
squadra</t>
  </si>
  <si>
    <t>10:15</t>
  </si>
  <si>
    <t>10239907    1000:C101A verifica pressione auto regolatrice circuito olio</t>
  </si>
  <si>
    <t>577793/C</t>
  </si>
  <si>
    <t>1800 MP102C FR 064RDH -065RDH - 066RDH smontaggio tubi traccia vapore</t>
  </si>
  <si>
    <t>577967/C</t>
  </si>
  <si>
    <t>10241397  18F003BI VAPORE E102</t>
  </si>
  <si>
    <t>575197/C</t>
  </si>
  <si>
    <t>9:00</t>
  </si>
  <si>
    <t>16:30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</si>
</sst>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_-* #,##0.00_-;\-* #,##0.00_-;_-* &quot;-&quot;??_-;_-@_-"/>
    <numFmt numFmtId="165" formatCode="h:mm;@"/>
    <numFmt numFmtId="166" formatCode="dddd"/>
    <numFmt numFmtId="167" formatCode="_-[$€-2]\ * #,##0.00_-;\-[$€-2]\ * #,##0.00_-;_-[$€-2]\ * &quot;-&quot;??_-"/>
    <numFmt numFmtId="168" formatCode="0.000"/>
  </numFmts>
  <fonts count="42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Arial"/>
      <family val="2"/>
    </font>
    <font>
      <b/>
      <sz val="14"/>
      <name val="Arial"/>
      <family val="2"/>
    </font>
    <font>
      <b/>
      <sz val="16"/>
      <name val="Arial"/>
      <family val="2"/>
    </font>
    <font>
      <b/>
      <sz val="20"/>
      <name val="Arial"/>
      <family val="2"/>
    </font>
    <font>
      <b/>
      <sz val="16"/>
      <color theme="1"/>
      <name val="Arial"/>
      <family val="2"/>
    </font>
    <font>
      <sz val="18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26"/>
      <name val="Arial"/>
      <family val="2"/>
    </font>
    <font>
      <b/>
      <sz val="20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8"/>
      <name val="Arial"/>
      <family val="2"/>
    </font>
    <font>
      <b/>
      <sz val="18"/>
      <color theme="1"/>
      <name val="Arial"/>
      <family val="2"/>
    </font>
    <font>
      <b/>
      <sz val="20"/>
      <color theme="1"/>
      <name val="Arial"/>
      <family val="2"/>
    </font>
    <font>
      <sz val="14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sz val="12"/>
      <color theme="0"/>
      <name val="Calibri"/>
      <family val="2"/>
      <scheme val="minor"/>
    </font>
    <font>
      <b/>
      <sz val="48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sz val="8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26"/>
      <color theme="1"/>
      <name val="Calibri"/>
      <family val="2"/>
      <scheme val="minor"/>
    </font>
    <font>
      <b/>
      <sz val="28"/>
      <color theme="1"/>
      <name val="Calibri"/>
      <family val="2"/>
      <scheme val="minor"/>
    </font>
    <font>
      <b/>
      <sz val="14"/>
      <color theme="1"/>
      <name val="Arial"/>
      <family val="2"/>
    </font>
    <font>
      <b/>
      <sz val="16"/>
      <color theme="0"/>
      <name val="Arial"/>
      <family val="2"/>
    </font>
    <font>
      <b/>
      <sz val="22"/>
      <color theme="1"/>
      <name val="Calibri"/>
      <family val="2"/>
      <scheme val="minor"/>
    </font>
    <font>
      <b/>
      <sz val="36"/>
      <color theme="1"/>
      <name val="Calibri"/>
      <family val="2"/>
      <scheme val="minor"/>
    </font>
    <font>
      <b/>
      <sz val="14"/>
      <color theme="1"/>
      <name val="Cambria"/>
      <family val="1"/>
      <scheme val="major"/>
    </font>
    <font>
      <b/>
      <sz val="12"/>
      <color theme="1"/>
      <name val="Calibri"/>
      <family val="2"/>
      <scheme val="minor"/>
    </font>
    <font>
      <b/>
      <sz val="14"/>
      <color theme="0"/>
      <name val="Cambria"/>
      <family val="1"/>
      <scheme val="major"/>
    </font>
    <font>
      <b/>
      <sz val="10"/>
      <color theme="0"/>
      <name val="Arial"/>
      <family val="2"/>
    </font>
    <font>
      <b/>
      <sz val="12"/>
      <color theme="0"/>
      <name val="Arial"/>
      <family val="2"/>
    </font>
    <font>
      <b/>
      <sz val="12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6"/>
      <color rgb="FF000000"/>
      <name val="Calibri"/>
      <family val="2"/>
    </font>
    <font>
      <b/>
      <sz val="20"/>
      <color theme="0"/>
      <name val="Calibri"/>
      <family val="2"/>
      <scheme val="minor"/>
    </font>
    <font>
      <b/>
      <sz val="20"/>
      <color theme="0"/>
      <name val="Arial"/>
      <family val="2"/>
    </font>
    <font>
      <b/>
      <sz val="22"/>
      <name val="Arial"/>
      <family val="2"/>
    </font>
    <font>
      <b/>
      <sz val="20"/>
      <name val="Calibri"/>
      <family val="2"/>
      <scheme val="minor"/>
    </font>
    <font>
      <b/>
      <sz val="20"/>
      <color rgb="FF000000"/>
      <name val="Calibri"/>
      <family val="2"/>
    </font>
    <font>
      <b/>
      <sz val="11"/>
      <color theme="1"/>
      <name val="Calibri"/>
      <family val="2"/>
      <scheme val="minor"/>
    </font>
  </fonts>
  <fills count="1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/>
        <bgColor theme="8"/>
      </patternFill>
    </fill>
    <fill>
      <patternFill patternType="solid">
        <fgColor rgb="FF99FF99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theme="2" tint="-9.9978637043366805E-2"/>
        <bgColor indexed="64"/>
      </patternFill>
    </fill>
  </fills>
  <borders count="5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double">
        <color indexed="64"/>
      </left>
      <right/>
      <top style="double">
        <color indexed="64"/>
      </top>
      <bottom style="double">
        <color indexed="64"/>
      </bottom>
      <diagonal/>
    </border>
    <border>
      <left/>
      <right style="double">
        <color indexed="64"/>
      </right>
      <top style="double">
        <color indexed="64"/>
      </top>
      <bottom style="double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double">
        <color auto="1"/>
      </left>
      <right style="thin">
        <color auto="1"/>
      </right>
      <top style="double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double">
        <color auto="1"/>
      </top>
      <bottom style="thin">
        <color auto="1"/>
      </bottom>
      <diagonal/>
    </border>
    <border>
      <left style="thin">
        <color auto="1"/>
      </left>
      <right style="double">
        <color auto="1"/>
      </right>
      <top style="double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double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double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double">
        <color auto="1"/>
      </bottom>
      <diagonal/>
    </border>
    <border>
      <left style="double">
        <color auto="1"/>
      </left>
      <right style="double">
        <color auto="1"/>
      </right>
      <top style="double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double">
        <color auto="1"/>
      </bottom>
      <diagonal/>
    </border>
    <border>
      <left style="double">
        <color auto="1"/>
      </left>
      <right/>
      <top style="double">
        <color auto="1"/>
      </top>
      <bottom style="thin">
        <color auto="1"/>
      </bottom>
      <diagonal/>
    </border>
    <border>
      <left/>
      <right/>
      <top style="double">
        <color auto="1"/>
      </top>
      <bottom style="thin">
        <color auto="1"/>
      </bottom>
      <diagonal/>
    </border>
    <border>
      <left/>
      <right style="double">
        <color auto="1"/>
      </right>
      <top style="double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double">
        <color auto="1"/>
      </bottom>
      <diagonal/>
    </border>
    <border>
      <left/>
      <right/>
      <top style="thin">
        <color auto="1"/>
      </top>
      <bottom style="double">
        <color auto="1"/>
      </bottom>
      <diagonal/>
    </border>
    <border>
      <left/>
      <right style="double">
        <color auto="1"/>
      </right>
      <top style="thin">
        <color auto="1"/>
      </top>
      <bottom style="double">
        <color auto="1"/>
      </bottom>
      <diagonal/>
    </border>
    <border>
      <left style="thin">
        <color theme="4"/>
      </left>
      <right/>
      <top style="thin">
        <color theme="4"/>
      </top>
      <bottom/>
      <diagonal/>
    </border>
    <border>
      <left/>
      <right/>
      <top style="thin">
        <color theme="4"/>
      </top>
      <bottom/>
      <diagonal/>
    </border>
    <border>
      <left style="thin">
        <color theme="4"/>
      </left>
      <right/>
      <top style="thin">
        <color theme="4"/>
      </top>
      <bottom style="thin">
        <color theme="4"/>
      </bottom>
      <diagonal/>
    </border>
    <border>
      <left/>
      <right/>
      <top style="thin">
        <color theme="4"/>
      </top>
      <bottom style="thin">
        <color theme="4"/>
      </bottom>
      <diagonal/>
    </border>
    <border>
      <left style="thin">
        <color theme="4"/>
      </left>
      <right/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 style="medium">
        <color theme="0"/>
      </right>
      <top/>
      <bottom/>
      <diagonal/>
    </border>
    <border>
      <left style="medium">
        <color theme="0"/>
      </left>
      <right/>
      <top/>
      <bottom/>
      <diagonal/>
    </border>
    <border>
      <left style="medium">
        <color theme="0"/>
      </left>
      <right style="medium">
        <color theme="0"/>
      </right>
      <top/>
      <bottom/>
      <diagonal/>
    </border>
    <border>
      <left style="thin">
        <color auto="1"/>
      </left>
      <right style="medium">
        <color theme="0"/>
      </right>
      <top style="thin">
        <color auto="1"/>
      </top>
      <bottom style="thin">
        <color auto="1"/>
      </bottom>
      <diagonal/>
    </border>
    <border>
      <left/>
      <right style="medium">
        <color theme="0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theme="4"/>
      </left>
      <right style="thin">
        <color theme="4"/>
      </right>
      <top style="thin">
        <color theme="4"/>
      </top>
      <bottom/>
      <diagonal/>
    </border>
  </borders>
  <cellStyleXfs count="7">
    <xf numFmtId="0" fontId="0" fillId="0" borderId="0"/>
    <xf numFmtId="0" fontId="2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9" fontId="21" fillId="0" borderId="0" applyFont="0" applyFill="0" applyBorder="0" applyAlignment="0" applyProtection="0"/>
  </cellStyleXfs>
  <cellXfs count="208">
    <xf numFmtId="0" fontId="0" fillId="0" borderId="0" xfId="0"/>
    <xf numFmtId="0" fontId="0" fillId="0" borderId="0" xfId="0" applyAlignment="1">
      <alignment horizontal="center" vertical="center"/>
    </xf>
    <xf numFmtId="2" fontId="0" fillId="0" borderId="0" xfId="0" applyNumberFormat="1" applyAlignment="1" applyProtection="1">
      <alignment horizontal="center" vertical="center"/>
      <protection hidden="1"/>
    </xf>
    <xf numFmtId="2" fontId="7" fillId="0" borderId="1" xfId="0" applyNumberFormat="1" applyFont="1" applyBorder="1" applyAlignment="1">
      <alignment horizontal="center" vertical="center"/>
    </xf>
    <xf numFmtId="165" fontId="7" fillId="0" borderId="1" xfId="0" applyNumberFormat="1" applyFont="1" applyBorder="1" applyAlignment="1">
      <alignment horizontal="center" vertical="center"/>
    </xf>
    <xf numFmtId="0" fontId="0" fillId="0" borderId="0" xfId="0" applyFont="1"/>
    <xf numFmtId="0" fontId="0" fillId="0" borderId="0" xfId="0" applyFill="1"/>
    <xf numFmtId="0" fontId="0" fillId="0" borderId="0" xfId="0" applyFont="1" applyFill="1"/>
    <xf numFmtId="0" fontId="0" fillId="0" borderId="1" xfId="0" applyFont="1" applyBorder="1" applyAlignment="1">
      <alignment horizontal="center" vertical="center"/>
    </xf>
    <xf numFmtId="0" fontId="0" fillId="0" borderId="0" xfId="0" applyFont="1" applyFill="1" applyAlignment="1">
      <alignment horizontal="center" vertical="center"/>
    </xf>
    <xf numFmtId="0" fontId="0" fillId="0" borderId="0" xfId="0" applyFont="1" applyAlignment="1">
      <alignment horizontal="center" vertical="center"/>
    </xf>
    <xf numFmtId="0" fontId="0" fillId="0" borderId="0" xfId="0" applyFill="1" applyAlignment="1">
      <alignment horizontal="center" vertical="center"/>
    </xf>
    <xf numFmtId="0" fontId="0" fillId="0" borderId="0" xfId="0" applyFont="1" applyAlignment="1">
      <alignment horizontal="left"/>
    </xf>
    <xf numFmtId="0" fontId="9" fillId="0" borderId="0" xfId="0" applyFont="1" applyBorder="1" applyAlignment="1">
      <alignment horizontal="center"/>
    </xf>
    <xf numFmtId="0" fontId="10" fillId="0" borderId="1" xfId="0" applyFont="1" applyBorder="1" applyAlignment="1">
      <alignment horizontal="center" vertical="center" wrapText="1"/>
    </xf>
    <xf numFmtId="2" fontId="6" fillId="3" borderId="6" xfId="0" applyNumberFormat="1" applyFont="1" applyFill="1" applyBorder="1" applyAlignment="1">
      <alignment horizontal="center" vertical="center"/>
    </xf>
    <xf numFmtId="0" fontId="12" fillId="0" borderId="6" xfId="0" applyFont="1" applyBorder="1" applyAlignment="1">
      <alignment horizontal="center" vertical="center"/>
    </xf>
    <xf numFmtId="2" fontId="0" fillId="0" borderId="0" xfId="0" applyNumberFormat="1"/>
    <xf numFmtId="2" fontId="10" fillId="0" borderId="1" xfId="0" applyNumberFormat="1" applyFont="1" applyBorder="1" applyAlignment="1">
      <alignment horizontal="center" vertical="center"/>
    </xf>
    <xf numFmtId="49" fontId="13" fillId="0" borderId="0" xfId="0" applyNumberFormat="1" applyFont="1" applyFill="1" applyBorder="1" applyAlignment="1">
      <alignment horizontal="center" vertical="center"/>
    </xf>
    <xf numFmtId="49" fontId="11" fillId="0" borderId="0" xfId="0" applyNumberFormat="1" applyFont="1" applyAlignment="1">
      <alignment horizontal="center" vertical="center"/>
    </xf>
    <xf numFmtId="49" fontId="11" fillId="0" borderId="0" xfId="0" applyNumberFormat="1" applyFont="1" applyFill="1" applyAlignment="1">
      <alignment horizontal="center" vertical="center"/>
    </xf>
    <xf numFmtId="0" fontId="0" fillId="0" borderId="0" xfId="0" applyNumberFormat="1" applyAlignment="1">
      <alignment horizontal="center" vertical="center"/>
    </xf>
    <xf numFmtId="0" fontId="0" fillId="0" borderId="0" xfId="0" applyNumberFormat="1" applyFill="1" applyAlignment="1">
      <alignment horizontal="center" vertical="center"/>
    </xf>
    <xf numFmtId="2" fontId="7" fillId="0" borderId="0" xfId="0" applyNumberFormat="1" applyFont="1" applyBorder="1" applyAlignment="1">
      <alignment horizontal="center" vertical="center"/>
    </xf>
    <xf numFmtId="165" fontId="7" fillId="0" borderId="0" xfId="0" applyNumberFormat="1" applyFont="1" applyBorder="1" applyAlignment="1">
      <alignment horizontal="center" vertical="center"/>
    </xf>
    <xf numFmtId="49" fontId="0" fillId="0" borderId="0" xfId="0" applyNumberFormat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10" fillId="2" borderId="1" xfId="0" applyFont="1" applyFill="1" applyBorder="1" applyAlignment="1">
      <alignment horizontal="center" vertical="center" wrapText="1"/>
    </xf>
    <xf numFmtId="0" fontId="14" fillId="2" borderId="1" xfId="0" applyFont="1" applyFill="1" applyBorder="1" applyAlignment="1">
      <alignment horizontal="center" vertical="center" wrapText="1"/>
    </xf>
    <xf numFmtId="0" fontId="14" fillId="0" borderId="1" xfId="3" applyNumberFormat="1" applyFont="1" applyFill="1" applyBorder="1" applyAlignment="1">
      <alignment horizontal="center" vertical="center" wrapText="1"/>
    </xf>
    <xf numFmtId="2" fontId="14" fillId="2" borderId="1" xfId="0" applyNumberFormat="1" applyFont="1" applyFill="1" applyBorder="1" applyAlignment="1">
      <alignment horizontal="center" vertical="center" wrapText="1"/>
    </xf>
    <xf numFmtId="0" fontId="5" fillId="2" borderId="1" xfId="0" applyNumberFormat="1" applyFont="1" applyFill="1" applyBorder="1" applyAlignment="1">
      <alignment horizontal="center" vertical="center" wrapText="1"/>
    </xf>
    <xf numFmtId="0" fontId="5" fillId="2" borderId="1" xfId="3" applyFont="1" applyFill="1" applyBorder="1" applyAlignment="1">
      <alignment horizontal="center" vertical="center" wrapText="1"/>
    </xf>
    <xf numFmtId="49" fontId="14" fillId="0" borderId="1" xfId="0" applyNumberFormat="1" applyFont="1" applyFill="1" applyBorder="1" applyAlignment="1">
      <alignment horizontal="center" vertical="center" wrapText="1"/>
    </xf>
    <xf numFmtId="49" fontId="13" fillId="0" borderId="0" xfId="0" applyNumberFormat="1" applyFont="1" applyFill="1" applyBorder="1" applyAlignment="1">
      <alignment horizontal="center" vertical="center" wrapText="1"/>
    </xf>
    <xf numFmtId="49" fontId="13" fillId="0" borderId="0" xfId="0" quotePrefix="1" applyNumberFormat="1" applyFont="1" applyFill="1" applyBorder="1" applyAlignment="1">
      <alignment horizontal="center" vertical="center" wrapText="1"/>
    </xf>
    <xf numFmtId="0" fontId="0" fillId="0" borderId="0" xfId="0" applyAlignment="1">
      <alignment wrapText="1"/>
    </xf>
    <xf numFmtId="14" fontId="15" fillId="0" borderId="10" xfId="0" applyNumberFormat="1" applyFont="1" applyBorder="1" applyAlignment="1">
      <alignment horizontal="center" vertical="center"/>
    </xf>
    <xf numFmtId="2" fontId="8" fillId="0" borderId="1" xfId="0" applyNumberFormat="1" applyFont="1" applyBorder="1" applyAlignment="1">
      <alignment horizontal="center" vertical="center"/>
    </xf>
    <xf numFmtId="1" fontId="0" fillId="0" borderId="11" xfId="0" applyNumberFormat="1" applyBorder="1" applyAlignment="1">
      <alignment horizontal="center" vertical="center"/>
    </xf>
    <xf numFmtId="0" fontId="0" fillId="0" borderId="10" xfId="0" applyFill="1" applyBorder="1"/>
    <xf numFmtId="0" fontId="0" fillId="0" borderId="10" xfId="0" applyBorder="1"/>
    <xf numFmtId="14" fontId="15" fillId="0" borderId="9" xfId="0" applyNumberFormat="1" applyFont="1" applyBorder="1" applyAlignment="1">
      <alignment horizontal="center" vertical="center"/>
    </xf>
    <xf numFmtId="1" fontId="0" fillId="0" borderId="2" xfId="0" applyNumberFormat="1" applyBorder="1" applyAlignment="1">
      <alignment horizontal="center" vertical="center" wrapText="1"/>
    </xf>
    <xf numFmtId="0" fontId="0" fillId="0" borderId="9" xfId="0" applyFill="1" applyBorder="1" applyAlignment="1">
      <alignment horizontal="center" vertical="center" wrapText="1"/>
    </xf>
    <xf numFmtId="0" fontId="12" fillId="5" borderId="1" xfId="0" applyFont="1" applyFill="1" applyBorder="1" applyAlignment="1">
      <alignment horizontal="center" vertical="center" wrapText="1"/>
    </xf>
    <xf numFmtId="0" fontId="4" fillId="5" borderId="1" xfId="0" applyFont="1" applyFill="1" applyBorder="1" applyAlignment="1">
      <alignment horizontal="center" vertical="center" wrapText="1"/>
    </xf>
    <xf numFmtId="1" fontId="0" fillId="0" borderId="3" xfId="0" applyNumberFormat="1" applyBorder="1" applyAlignment="1">
      <alignment horizontal="center" vertical="center"/>
    </xf>
    <xf numFmtId="1" fontId="8" fillId="0" borderId="3" xfId="0" applyNumberFormat="1" applyFont="1" applyBorder="1" applyAlignment="1">
      <alignment horizontal="center" vertical="center"/>
    </xf>
    <xf numFmtId="10" fontId="0" fillId="0" borderId="0" xfId="0" applyNumberFormat="1"/>
    <xf numFmtId="168" fontId="0" fillId="0" borderId="0" xfId="0" applyNumberFormat="1"/>
    <xf numFmtId="168" fontId="19" fillId="6" borderId="6" xfId="0" applyNumberFormat="1" applyFont="1" applyFill="1" applyBorder="1" applyAlignment="1">
      <alignment horizontal="center" vertical="center"/>
    </xf>
    <xf numFmtId="0" fontId="0" fillId="0" borderId="1" xfId="0" applyNumberFormat="1" applyFont="1" applyBorder="1" applyAlignment="1">
      <alignment horizontal="center" vertical="center"/>
    </xf>
    <xf numFmtId="0" fontId="14" fillId="2" borderId="1" xfId="0" applyNumberFormat="1" applyFont="1" applyFill="1" applyBorder="1" applyAlignment="1">
      <alignment horizontal="center" vertical="center" wrapText="1"/>
    </xf>
    <xf numFmtId="9" fontId="0" fillId="0" borderId="1" xfId="6" applyFont="1" applyBorder="1"/>
    <xf numFmtId="0" fontId="4" fillId="2" borderId="1" xfId="0" applyNumberFormat="1" applyFont="1" applyFill="1" applyBorder="1" applyAlignment="1">
      <alignment horizontal="left" vertical="center" wrapText="1"/>
    </xf>
    <xf numFmtId="2" fontId="19" fillId="8" borderId="6" xfId="0" applyNumberFormat="1" applyFont="1" applyFill="1" applyBorder="1" applyAlignment="1">
      <alignment horizontal="center" vertical="center"/>
    </xf>
    <xf numFmtId="2" fontId="0" fillId="0" borderId="1" xfId="0" applyNumberFormat="1" applyBorder="1"/>
    <xf numFmtId="0" fontId="16" fillId="0" borderId="1" xfId="0" applyFont="1" applyBorder="1" applyAlignment="1">
      <alignment horizontal="center" vertical="center"/>
    </xf>
    <xf numFmtId="0" fontId="4" fillId="2" borderId="0" xfId="0" applyNumberFormat="1" applyFont="1" applyFill="1" applyBorder="1" applyAlignment="1">
      <alignment horizontal="left" vertical="center" wrapText="1"/>
    </xf>
    <xf numFmtId="0" fontId="24" fillId="0" borderId="6" xfId="0" applyFont="1" applyBorder="1" applyAlignment="1">
      <alignment horizontal="center" vertical="center"/>
    </xf>
    <xf numFmtId="0" fontId="24" fillId="0" borderId="6" xfId="0" applyNumberFormat="1" applyFont="1" applyBorder="1" applyAlignment="1">
      <alignment horizontal="center" vertical="center"/>
    </xf>
    <xf numFmtId="0" fontId="6" fillId="0" borderId="6" xfId="0" applyFont="1" applyBorder="1" applyAlignment="1">
      <alignment horizontal="center" vertical="center"/>
    </xf>
    <xf numFmtId="0" fontId="6" fillId="0" borderId="0" xfId="0" applyFont="1" applyBorder="1" applyAlignment="1">
      <alignment horizontal="center" vertical="center"/>
    </xf>
    <xf numFmtId="0" fontId="10" fillId="7" borderId="13" xfId="0" applyFont="1" applyFill="1" applyBorder="1" applyAlignment="1">
      <alignment horizontal="center" vertical="center" wrapText="1"/>
    </xf>
    <xf numFmtId="2" fontId="10" fillId="0" borderId="1" xfId="0" applyNumberFormat="1" applyFont="1" applyBorder="1" applyAlignment="1">
      <alignment horizontal="center" vertical="center" wrapText="1"/>
    </xf>
    <xf numFmtId="0" fontId="15" fillId="9" borderId="12" xfId="0" applyNumberFormat="1" applyFont="1" applyFill="1" applyBorder="1"/>
    <xf numFmtId="14" fontId="15" fillId="9" borderId="12" xfId="0" applyNumberFormat="1" applyFont="1" applyFill="1" applyBorder="1" applyAlignment="1">
      <alignment horizontal="center" vertical="center"/>
    </xf>
    <xf numFmtId="14" fontId="0" fillId="0" borderId="0" xfId="0" applyNumberFormat="1"/>
    <xf numFmtId="0" fontId="23" fillId="7" borderId="14" xfId="0" applyNumberFormat="1" applyFont="1" applyFill="1" applyBorder="1" applyAlignment="1">
      <alignment horizontal="center" vertical="center" wrapText="1"/>
    </xf>
    <xf numFmtId="2" fontId="0" fillId="0" borderId="0" xfId="0" applyNumberFormat="1" applyAlignment="1">
      <alignment wrapText="1"/>
    </xf>
    <xf numFmtId="2" fontId="0" fillId="0" borderId="0" xfId="0" applyNumberFormat="1" applyAlignment="1" applyProtection="1">
      <alignment horizontal="center" vertical="center" wrapText="1"/>
      <protection hidden="1"/>
    </xf>
    <xf numFmtId="0" fontId="10" fillId="2" borderId="16" xfId="0" applyFont="1" applyFill="1" applyBorder="1" applyAlignment="1">
      <alignment horizontal="center" vertical="center" wrapText="1"/>
    </xf>
    <xf numFmtId="0" fontId="10" fillId="0" borderId="17" xfId="0" applyFont="1" applyBorder="1" applyAlignment="1">
      <alignment horizontal="center" vertical="center" wrapText="1"/>
    </xf>
    <xf numFmtId="0" fontId="10" fillId="0" borderId="15" xfId="0" applyFont="1" applyBorder="1" applyAlignment="1">
      <alignment horizontal="center" vertical="center" wrapText="1"/>
    </xf>
    <xf numFmtId="0" fontId="10" fillId="4" borderId="18" xfId="0" applyFont="1" applyFill="1" applyBorder="1" applyAlignment="1">
      <alignment horizontal="center" vertical="center"/>
    </xf>
    <xf numFmtId="2" fontId="10" fillId="0" borderId="19" xfId="0" applyNumberFormat="1" applyFont="1" applyBorder="1" applyAlignment="1">
      <alignment horizontal="center" vertical="center"/>
    </xf>
    <xf numFmtId="0" fontId="10" fillId="4" borderId="20" xfId="0" applyFont="1" applyFill="1" applyBorder="1" applyAlignment="1">
      <alignment horizontal="center" vertical="center"/>
    </xf>
    <xf numFmtId="2" fontId="10" fillId="0" borderId="21" xfId="0" applyNumberFormat="1" applyFont="1" applyBorder="1" applyAlignment="1">
      <alignment horizontal="center" vertical="center"/>
    </xf>
    <xf numFmtId="2" fontId="10" fillId="0" borderId="22" xfId="0" applyNumberFormat="1" applyFont="1" applyBorder="1" applyAlignment="1">
      <alignment horizontal="center" vertical="center"/>
    </xf>
    <xf numFmtId="0" fontId="29" fillId="0" borderId="24" xfId="0" applyFont="1" applyBorder="1" applyAlignment="1">
      <alignment horizontal="center" vertical="center" wrapText="1"/>
    </xf>
    <xf numFmtId="0" fontId="29" fillId="0" borderId="25" xfId="0" applyFont="1" applyBorder="1" applyAlignment="1">
      <alignment horizontal="center" vertical="center" wrapText="1"/>
    </xf>
    <xf numFmtId="0" fontId="29" fillId="0" borderId="29" xfId="0" applyFont="1" applyFill="1" applyBorder="1" applyAlignment="1">
      <alignment horizontal="center" wrapText="1"/>
    </xf>
    <xf numFmtId="0" fontId="29" fillId="0" borderId="30" xfId="0" applyFont="1" applyFill="1" applyBorder="1" applyAlignment="1">
      <alignment horizontal="center" wrapText="1"/>
    </xf>
    <xf numFmtId="0" fontId="31" fillId="10" borderId="27" xfId="0" applyNumberFormat="1" applyFont="1" applyFill="1" applyBorder="1" applyAlignment="1">
      <alignment horizontal="center" vertical="center" wrapText="1"/>
    </xf>
    <xf numFmtId="0" fontId="33" fillId="12" borderId="31" xfId="0" applyFont="1" applyFill="1" applyBorder="1" applyAlignment="1">
      <alignment horizontal="center" vertical="center"/>
    </xf>
    <xf numFmtId="0" fontId="32" fillId="12" borderId="32" xfId="0" applyFont="1" applyFill="1" applyBorder="1" applyAlignment="1">
      <alignment horizontal="center" vertical="center"/>
    </xf>
    <xf numFmtId="2" fontId="33" fillId="12" borderId="33" xfId="0" applyNumberFormat="1" applyFont="1" applyFill="1" applyBorder="1" applyAlignment="1">
      <alignment horizontal="center" vertical="center"/>
    </xf>
    <xf numFmtId="14" fontId="34" fillId="0" borderId="0" xfId="0" applyNumberFormat="1" applyFont="1" applyAlignment="1"/>
    <xf numFmtId="0" fontId="34" fillId="0" borderId="0" xfId="0" applyFont="1" applyAlignment="1"/>
    <xf numFmtId="0" fontId="34" fillId="0" borderId="0" xfId="0" applyFont="1" applyAlignment="1">
      <alignment vertical="center"/>
    </xf>
    <xf numFmtId="2" fontId="34" fillId="0" borderId="0" xfId="0" applyNumberFormat="1" applyFont="1" applyAlignment="1">
      <alignment vertical="center"/>
    </xf>
    <xf numFmtId="0" fontId="0" fillId="0" borderId="0" xfId="0" applyAlignment="1">
      <alignment horizontal="center" vertical="center" wrapText="1"/>
    </xf>
    <xf numFmtId="2" fontId="0" fillId="0" borderId="0" xfId="0" applyNumberFormat="1" applyAlignment="1">
      <alignment horizontal="center" vertical="center"/>
    </xf>
    <xf numFmtId="0" fontId="0" fillId="0" borderId="40" xfId="0" applyFont="1" applyBorder="1"/>
    <xf numFmtId="0" fontId="0" fillId="0" borderId="41" xfId="0" applyFont="1" applyBorder="1"/>
    <xf numFmtId="14" fontId="34" fillId="0" borderId="0" xfId="0" applyNumberFormat="1" applyFont="1" applyAlignment="1">
      <alignment horizontal="center" vertical="center"/>
    </xf>
    <xf numFmtId="0" fontId="34" fillId="0" borderId="0" xfId="0" applyFont="1" applyAlignment="1">
      <alignment horizontal="center" vertical="center" wrapText="1"/>
    </xf>
    <xf numFmtId="0" fontId="34" fillId="0" borderId="0" xfId="0" applyFont="1" applyAlignment="1">
      <alignment horizontal="center" vertical="center"/>
    </xf>
    <xf numFmtId="2" fontId="34" fillId="0" borderId="0" xfId="0" applyNumberFormat="1" applyFont="1" applyAlignment="1">
      <alignment horizontal="center" vertical="center"/>
    </xf>
    <xf numFmtId="0" fontId="0" fillId="0" borderId="42" xfId="0" applyFont="1" applyBorder="1"/>
    <xf numFmtId="0" fontId="0" fillId="0" borderId="43" xfId="0" applyFont="1" applyBorder="1"/>
    <xf numFmtId="0" fontId="0" fillId="0" borderId="44" xfId="0" applyFont="1" applyFill="1" applyBorder="1"/>
    <xf numFmtId="14" fontId="34" fillId="0" borderId="0" xfId="0" applyNumberFormat="1" applyFont="1"/>
    <xf numFmtId="0" fontId="34" fillId="0" borderId="0" xfId="0" applyFont="1"/>
    <xf numFmtId="0" fontId="0" fillId="0" borderId="0" xfId="0" applyAlignment="1">
      <alignment horizontal="left" vertical="center" wrapText="1"/>
    </xf>
    <xf numFmtId="0" fontId="34" fillId="0" borderId="0" xfId="0" applyFont="1" applyAlignment="1">
      <alignment wrapText="1"/>
    </xf>
    <xf numFmtId="2" fontId="0" fillId="0" borderId="0" xfId="0" applyNumberFormat="1" applyAlignment="1">
      <alignment horizontal="center" vertical="center" wrapText="1"/>
    </xf>
    <xf numFmtId="0" fontId="18" fillId="0" borderId="4" xfId="0" applyFont="1" applyBorder="1" applyAlignment="1"/>
    <xf numFmtId="0" fontId="36" fillId="2" borderId="1" xfId="0" applyFont="1" applyFill="1" applyBorder="1" applyAlignment="1">
      <alignment horizontal="center" vertical="center" wrapText="1"/>
    </xf>
    <xf numFmtId="0" fontId="37" fillId="2" borderId="1" xfId="0" applyFont="1" applyFill="1" applyBorder="1" applyAlignment="1">
      <alignment horizontal="center" vertical="center" wrapText="1"/>
    </xf>
    <xf numFmtId="0" fontId="20" fillId="0" borderId="0" xfId="0" applyFont="1" applyFill="1" applyAlignment="1">
      <alignment textRotation="90"/>
    </xf>
    <xf numFmtId="0" fontId="27" fillId="0" borderId="0" xfId="0" quotePrefix="1" applyNumberFormat="1" applyFont="1" applyAlignment="1">
      <alignment horizontal="center" vertical="center"/>
    </xf>
    <xf numFmtId="0" fontId="0" fillId="0" borderId="0" xfId="0"/>
    <xf numFmtId="0" fontId="34" fillId="0" borderId="0" xfId="0" applyNumberFormat="1" applyFont="1" applyAlignment="1">
      <alignment vertical="center"/>
    </xf>
    <xf numFmtId="0" fontId="0" fillId="0" borderId="0" xfId="0" applyNumberFormat="1" applyAlignment="1">
      <alignment horizontal="center" vertical="center" wrapText="1"/>
    </xf>
    <xf numFmtId="0" fontId="29" fillId="0" borderId="29" xfId="0" applyFont="1" applyFill="1" applyBorder="1" applyAlignment="1">
      <alignment horizontal="center" wrapText="1"/>
    </xf>
    <xf numFmtId="2" fontId="8" fillId="0" borderId="11" xfId="0" applyNumberFormat="1" applyFont="1" applyBorder="1" applyAlignment="1">
      <alignment horizontal="center" vertical="center"/>
    </xf>
    <xf numFmtId="2" fontId="8" fillId="0" borderId="8" xfId="0" applyNumberFormat="1" applyFont="1" applyBorder="1" applyAlignment="1">
      <alignment horizontal="center" vertical="center" wrapText="1"/>
    </xf>
    <xf numFmtId="2" fontId="8" fillId="0" borderId="2" xfId="0" applyNumberFormat="1" applyFont="1" applyBorder="1" applyAlignment="1">
      <alignment horizontal="center" vertical="center" wrapText="1"/>
    </xf>
    <xf numFmtId="0" fontId="22" fillId="0" borderId="0" xfId="0" applyFont="1" applyBorder="1" applyAlignment="1">
      <alignment horizontal="center" vertical="center" wrapText="1"/>
    </xf>
    <xf numFmtId="2" fontId="10" fillId="0" borderId="0" xfId="0" applyNumberFormat="1" applyFont="1" applyBorder="1" applyAlignment="1">
      <alignment horizontal="center" vertical="center" wrapText="1"/>
    </xf>
    <xf numFmtId="0" fontId="26" fillId="0" borderId="0" xfId="0" applyFont="1" applyBorder="1" applyAlignment="1">
      <alignment horizontal="center" wrapText="1"/>
    </xf>
    <xf numFmtId="0" fontId="0" fillId="0" borderId="0" xfId="0" applyAlignment="1">
      <alignment horizontal="right"/>
    </xf>
    <xf numFmtId="0" fontId="0" fillId="0" borderId="0" xfId="0" applyAlignment="1">
      <alignment horizontal="left"/>
    </xf>
    <xf numFmtId="2" fontId="33" fillId="12" borderId="33" xfId="0" applyNumberFormat="1" applyFont="1" applyFill="1" applyBorder="1" applyAlignment="1">
      <alignment horizontal="center" vertical="center" wrapText="1"/>
    </xf>
    <xf numFmtId="0" fontId="0" fillId="0" borderId="46" xfId="0" applyBorder="1"/>
    <xf numFmtId="0" fontId="11" fillId="0" borderId="0" xfId="0" applyNumberFormat="1" applyFont="1" applyAlignment="1">
      <alignment horizontal="center" vertical="center"/>
    </xf>
    <xf numFmtId="0" fontId="13" fillId="0" borderId="0" xfId="0" applyNumberFormat="1" applyFont="1" applyFill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0" fontId="5" fillId="0" borderId="6" xfId="0" applyNumberFormat="1" applyFont="1" applyBorder="1" applyAlignment="1">
      <alignment horizontal="center" vertical="center"/>
    </xf>
    <xf numFmtId="14" fontId="4" fillId="0" borderId="4" xfId="0" applyNumberFormat="1" applyFont="1" applyBorder="1" applyAlignment="1">
      <alignment horizontal="center" vertical="center"/>
    </xf>
    <xf numFmtId="49" fontId="4" fillId="2" borderId="1" xfId="0" applyNumberFormat="1" applyFont="1" applyFill="1" applyBorder="1" applyAlignment="1">
      <alignment horizontal="left" vertical="center" wrapText="1"/>
    </xf>
    <xf numFmtId="0" fontId="33" fillId="13" borderId="47" xfId="0" applyFont="1" applyFill="1" applyBorder="1" applyAlignment="1">
      <alignment horizontal="center"/>
    </xf>
    <xf numFmtId="0" fontId="33" fillId="13" borderId="49" xfId="0" applyFont="1" applyFill="1" applyBorder="1" applyAlignment="1">
      <alignment horizontal="center"/>
    </xf>
    <xf numFmtId="0" fontId="33" fillId="13" borderId="48" xfId="0" applyFont="1" applyFill="1" applyBorder="1" applyAlignment="1">
      <alignment horizontal="center"/>
    </xf>
    <xf numFmtId="0" fontId="0" fillId="14" borderId="1" xfId="0" applyFill="1" applyBorder="1" applyAlignment="1">
      <alignment horizontal="center" vertical="center"/>
    </xf>
    <xf numFmtId="0" fontId="33" fillId="13" borderId="50" xfId="0" applyFont="1" applyFill="1" applyBorder="1" applyAlignment="1">
      <alignment horizontal="left" wrapText="1"/>
    </xf>
    <xf numFmtId="0" fontId="33" fillId="13" borderId="51" xfId="0" applyFont="1" applyFill="1" applyBorder="1" applyAlignment="1">
      <alignment horizontal="left" wrapText="1"/>
    </xf>
    <xf numFmtId="0" fontId="29" fillId="14" borderId="10" xfId="0" applyFont="1" applyFill="1" applyBorder="1" applyAlignment="1">
      <alignment horizontal="center" vertical="center" wrapText="1"/>
    </xf>
    <xf numFmtId="0" fontId="33" fillId="13" borderId="51" xfId="0" applyFont="1" applyFill="1" applyBorder="1" applyAlignment="1">
      <alignment horizontal="center" vertical="center" wrapText="1"/>
    </xf>
    <xf numFmtId="0" fontId="39" fillId="0" borderId="6" xfId="0" applyNumberFormat="1" applyFont="1" applyBorder="1" applyAlignment="1">
      <alignment horizontal="center" vertical="center" wrapText="1"/>
    </xf>
    <xf numFmtId="0" fontId="0" fillId="0" borderId="0" xfId="0" applyNumberFormat="1" applyFont="1" applyFill="1" applyAlignment="1">
      <alignment horizontal="left" wrapText="1"/>
    </xf>
    <xf numFmtId="0" fontId="0" fillId="0" borderId="0" xfId="0" applyNumberFormat="1" applyFont="1" applyAlignment="1">
      <alignment horizontal="left" wrapText="1"/>
    </xf>
    <xf numFmtId="0" fontId="3" fillId="11" borderId="2" xfId="0" applyFont="1" applyFill="1" applyBorder="1" applyAlignment="1">
      <alignment horizontal="center" vertical="center" wrapText="1"/>
    </xf>
    <xf numFmtId="0" fontId="41" fillId="0" borderId="0" xfId="0" applyFont="1" applyAlignment="1">
      <alignment horizontal="center"/>
    </xf>
    <xf numFmtId="0" fontId="31" fillId="10" borderId="1" xfId="0" applyNumberFormat="1" applyFont="1" applyFill="1" applyBorder="1" applyAlignment="1">
      <alignment horizontal="center" vertical="center" wrapText="1"/>
    </xf>
    <xf numFmtId="0" fontId="29" fillId="0" borderId="29" xfId="0" applyFont="1" applyFill="1" applyBorder="1" applyAlignment="1">
      <alignment horizontal="center" wrapText="1"/>
    </xf>
    <xf numFmtId="14" fontId="25" fillId="12" borderId="52" xfId="0" applyNumberFormat="1" applyFont="1" applyFill="1" applyBorder="1" applyAlignment="1">
      <alignment horizontal="center" vertical="center" wrapText="1"/>
    </xf>
    <xf numFmtId="14" fontId="25" fillId="12" borderId="53" xfId="0" applyNumberFormat="1" applyFont="1" applyFill="1" applyBorder="1" applyAlignment="1">
      <alignment horizontal="center" vertical="center" wrapText="1"/>
    </xf>
    <xf numFmtId="0" fontId="4" fillId="0" borderId="5" xfId="0" applyFont="1" applyBorder="1" applyAlignment="1">
      <alignment horizontal="center" vertical="center"/>
    </xf>
    <xf numFmtId="49" fontId="4" fillId="2" borderId="1" xfId="0" applyNumberFormat="1" applyFont="1" applyFill="1" applyBorder="1" applyAlignment="1">
      <alignment horizontal="left" vertical="center"/>
    </xf>
    <xf numFmtId="0" fontId="1" fillId="0" borderId="6" xfId="0" applyNumberFormat="1" applyFont="1" applyFill="1" applyBorder="1" applyProtection="1"/>
    <xf numFmtId="14" fontId="25" fillId="12" borderId="52" xfId="0" applyNumberFormat="1" applyFont="1" applyFill="1" applyBorder="1" applyAlignment="1">
      <alignment horizontal="center" vertical="center" wrapText="1"/>
    </xf>
    <xf numFmtId="14" fontId="0" fillId="0" borderId="0" xfId="0" applyNumberFormat="1" applyAlignment="1">
      <alignment horizontal="center" vertical="center"/>
    </xf>
    <xf numFmtId="0" fontId="1" fillId="0" borderId="54" xfId="0" applyNumberFormat="1" applyFont="1" applyFill="1" applyBorder="1" applyProtection="1"/>
    <xf numFmtId="0" fontId="0" fillId="0" borderId="0" xfId="0" applyNumberFormat="1" applyFont="1" applyFill="1" applyBorder="1" applyProtection="1"/>
    <xf numFmtId="0" fontId="0" fillId="0" borderId="55" xfId="0" applyFont="1" applyBorder="1"/>
    <xf numFmtId="0" fontId="0" fillId="0" borderId="0" xfId="0" applyBorder="1"/>
    <xf numFmtId="14" fontId="0" fillId="0" borderId="0" xfId="0" applyNumberFormat="1"/>
    <xf numFmtId="0" fontId="20" fillId="7" borderId="45" xfId="0" applyFont="1" applyFill="1" applyBorder="1" applyAlignment="1">
      <alignment horizontal="center"/>
    </xf>
    <xf numFmtId="0" fontId="20" fillId="7" borderId="0" xfId="0" applyFont="1" applyFill="1" applyBorder="1" applyAlignment="1">
      <alignment horizontal="center"/>
    </xf>
    <xf numFmtId="0" fontId="17" fillId="3" borderId="3" xfId="0" applyFont="1" applyFill="1" applyBorder="1" applyAlignment="1">
      <alignment horizontal="center" vertical="center" wrapText="1"/>
    </xf>
    <xf numFmtId="0" fontId="17" fillId="3" borderId="12" xfId="0" applyFont="1" applyFill="1" applyBorder="1" applyAlignment="1">
      <alignment horizontal="center" vertical="center" wrapText="1"/>
    </xf>
    <xf numFmtId="14" fontId="16" fillId="2" borderId="1" xfId="0" applyNumberFormat="1" applyFont="1" applyFill="1" applyBorder="1" applyAlignment="1">
      <alignment horizontal="center"/>
    </xf>
    <xf numFmtId="0" fontId="0" fillId="0" borderId="0" xfId="0" applyAlignment="1">
      <alignment horizontal="center"/>
    </xf>
    <xf numFmtId="0" fontId="29" fillId="0" borderId="23" xfId="0" applyFont="1" applyBorder="1" applyAlignment="1">
      <alignment horizontal="center" vertical="center" wrapText="1"/>
    </xf>
    <xf numFmtId="0" fontId="29" fillId="0" borderId="24" xfId="0" applyFont="1" applyBorder="1" applyAlignment="1">
      <alignment horizontal="center" vertical="center" wrapText="1"/>
    </xf>
    <xf numFmtId="0" fontId="31" fillId="10" borderId="26" xfId="0" applyNumberFormat="1" applyFont="1" applyFill="1" applyBorder="1" applyAlignment="1">
      <alignment horizontal="center" vertical="center" wrapText="1"/>
    </xf>
    <xf numFmtId="0" fontId="31" fillId="10" borderId="1" xfId="0" applyNumberFormat="1" applyFont="1" applyFill="1" applyBorder="1" applyAlignment="1">
      <alignment horizontal="center" vertical="center" wrapText="1"/>
    </xf>
    <xf numFmtId="0" fontId="29" fillId="0" borderId="28" xfId="0" applyFont="1" applyFill="1" applyBorder="1" applyAlignment="1">
      <alignment horizontal="center" wrapText="1"/>
    </xf>
    <xf numFmtId="0" fontId="29" fillId="0" borderId="29" xfId="0" applyFont="1" applyFill="1" applyBorder="1" applyAlignment="1">
      <alignment horizontal="center" wrapText="1"/>
    </xf>
    <xf numFmtId="0" fontId="3" fillId="0" borderId="34" xfId="0" applyFont="1" applyBorder="1" applyAlignment="1">
      <alignment horizontal="left" wrapText="1"/>
    </xf>
    <xf numFmtId="0" fontId="3" fillId="0" borderId="35" xfId="0" applyFont="1" applyBorder="1" applyAlignment="1">
      <alignment horizontal="left" wrapText="1"/>
    </xf>
    <xf numFmtId="0" fontId="3" fillId="0" borderId="36" xfId="0" applyFont="1" applyBorder="1" applyAlignment="1">
      <alignment horizontal="left" wrapText="1"/>
    </xf>
    <xf numFmtId="49" fontId="32" fillId="10" borderId="37" xfId="0" quotePrefix="1" applyNumberFormat="1" applyFont="1" applyFill="1" applyBorder="1" applyAlignment="1">
      <alignment horizontal="center" wrapText="1"/>
    </xf>
    <xf numFmtId="49" fontId="32" fillId="10" borderId="38" xfId="0" quotePrefix="1" applyNumberFormat="1" applyFont="1" applyFill="1" applyBorder="1" applyAlignment="1">
      <alignment horizontal="center" wrapText="1"/>
    </xf>
    <xf numFmtId="49" fontId="32" fillId="10" borderId="39" xfId="0" quotePrefix="1" applyNumberFormat="1" applyFont="1" applyFill="1" applyBorder="1" applyAlignment="1">
      <alignment horizontal="center" wrapText="1"/>
    </xf>
    <xf numFmtId="0" fontId="30" fillId="12" borderId="28" xfId="0" applyFont="1" applyFill="1" applyBorder="1" applyAlignment="1">
      <alignment horizontal="center"/>
    </xf>
    <xf numFmtId="0" fontId="30" fillId="12" borderId="29" xfId="0" applyFont="1" applyFill="1" applyBorder="1" applyAlignment="1">
      <alignment horizontal="center"/>
    </xf>
    <xf numFmtId="0" fontId="30" fillId="12" borderId="26" xfId="0" applyFont="1" applyFill="1" applyBorder="1" applyAlignment="1">
      <alignment horizontal="center"/>
    </xf>
    <xf numFmtId="0" fontId="30" fillId="12" borderId="1" xfId="0" applyFont="1" applyFill="1" applyBorder="1" applyAlignment="1">
      <alignment horizontal="center"/>
    </xf>
    <xf numFmtId="0" fontId="30" fillId="12" borderId="30" xfId="0" applyFont="1" applyFill="1" applyBorder="1" applyAlignment="1">
      <alignment horizontal="center"/>
    </xf>
    <xf numFmtId="0" fontId="28" fillId="0" borderId="23" xfId="0" applyFont="1" applyBorder="1" applyAlignment="1">
      <alignment horizontal="center"/>
    </xf>
    <xf numFmtId="0" fontId="28" fillId="0" borderId="24" xfId="0" applyFont="1" applyBorder="1" applyAlignment="1">
      <alignment horizontal="center"/>
    </xf>
    <xf numFmtId="0" fontId="28" fillId="0" borderId="25" xfId="0" applyFont="1" applyBorder="1" applyAlignment="1">
      <alignment horizontal="center"/>
    </xf>
    <xf numFmtId="0" fontId="30" fillId="12" borderId="27" xfId="0" applyFont="1" applyFill="1" applyBorder="1" applyAlignment="1">
      <alignment horizontal="center"/>
    </xf>
    <xf numFmtId="49" fontId="32" fillId="12" borderId="37" xfId="0" quotePrefix="1" applyNumberFormat="1" applyFont="1" applyFill="1" applyBorder="1" applyAlignment="1">
      <alignment horizontal="center" wrapText="1"/>
    </xf>
    <xf numFmtId="49" fontId="32" fillId="12" borderId="38" xfId="0" quotePrefix="1" applyNumberFormat="1" applyFont="1" applyFill="1" applyBorder="1" applyAlignment="1">
      <alignment horizontal="center" wrapText="1"/>
    </xf>
    <xf numFmtId="49" fontId="32" fillId="12" borderId="39" xfId="0" quotePrefix="1" applyNumberFormat="1" applyFont="1" applyFill="1" applyBorder="1" applyAlignment="1">
      <alignment horizontal="center" wrapText="1"/>
    </xf>
    <xf numFmtId="0" fontId="14" fillId="2" borderId="0" xfId="0" applyNumberFormat="1" applyFont="1" applyFill="1" applyBorder="1" applyAlignment="1">
      <alignment horizontal="center" vertical="center" wrapText="1"/>
    </xf>
    <xf numFmtId="0" fontId="22" fillId="0" borderId="3" xfId="0" applyFont="1" applyBorder="1" applyAlignment="1">
      <alignment horizontal="center" vertical="center" wrapText="1"/>
    </xf>
    <xf numFmtId="0" fontId="22" fillId="0" borderId="4" xfId="0" applyFont="1" applyBorder="1" applyAlignment="1">
      <alignment horizontal="center" vertical="center" wrapText="1"/>
    </xf>
    <xf numFmtId="0" fontId="22" fillId="0" borderId="12" xfId="0" applyFont="1" applyBorder="1" applyAlignment="1">
      <alignment horizontal="center" vertical="center" wrapText="1"/>
    </xf>
    <xf numFmtId="2" fontId="10" fillId="0" borderId="11" xfId="0" applyNumberFormat="1" applyFont="1" applyBorder="1" applyAlignment="1">
      <alignment horizontal="center" vertical="center" wrapText="1"/>
    </xf>
    <xf numFmtId="2" fontId="10" fillId="0" borderId="7" xfId="0" applyNumberFormat="1" applyFont="1" applyBorder="1" applyAlignment="1">
      <alignment horizontal="center" vertical="center" wrapText="1"/>
    </xf>
    <xf numFmtId="2" fontId="10" fillId="0" borderId="10" xfId="0" applyNumberFormat="1" applyFont="1" applyBorder="1" applyAlignment="1">
      <alignment horizontal="center" vertical="center" wrapText="1"/>
    </xf>
    <xf numFmtId="0" fontId="26" fillId="0" borderId="7" xfId="0" applyFont="1" applyBorder="1" applyAlignment="1">
      <alignment horizontal="center" wrapText="1"/>
    </xf>
    <xf numFmtId="0" fontId="10" fillId="0" borderId="5" xfId="0" applyFont="1" applyBorder="1" applyAlignment="1">
      <alignment horizontal="center" vertical="center"/>
    </xf>
    <xf numFmtId="0" fontId="0" fillId="0" borderId="10" xfId="0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11" xfId="0" applyBorder="1" applyAlignment="1">
      <alignment horizontal="center"/>
    </xf>
    <xf numFmtId="0" fontId="9" fillId="0" borderId="0" xfId="0" applyFont="1" applyBorder="1" applyAlignment="1">
      <alignment horizontal="center" vertical="center" wrapText="1"/>
    </xf>
    <xf numFmtId="0" fontId="9" fillId="0" borderId="0" xfId="0" applyFont="1" applyBorder="1" applyAlignment="1">
      <alignment horizontal="center" vertical="center"/>
    </xf>
    <xf numFmtId="0" fontId="9" fillId="0" borderId="5" xfId="0" applyFont="1" applyBorder="1" applyAlignment="1">
      <alignment horizontal="center" vertical="center"/>
    </xf>
    <xf numFmtId="14" fontId="9" fillId="0" borderId="0" xfId="0" applyNumberFormat="1" applyFont="1" applyBorder="1" applyAlignment="1">
      <alignment horizontal="center" vertical="center"/>
    </xf>
    <xf numFmtId="166" fontId="38" fillId="0" borderId="5" xfId="0" applyNumberFormat="1" applyFont="1" applyBorder="1" applyAlignment="1">
      <alignment horizontal="center" vertical="center"/>
    </xf>
  </cellXfs>
  <cellStyles count="7">
    <cellStyle name="Euro" xfId="5" xr:uid="{00000000-0005-0000-0000-000000000000}"/>
    <cellStyle name="Migliaia 2" xfId="4" xr:uid="{00000000-0005-0000-0000-000001000000}"/>
    <cellStyle name="Normale" xfId="0" builtinId="0"/>
    <cellStyle name="Normale 2" xfId="1" xr:uid="{00000000-0005-0000-0000-000003000000}"/>
    <cellStyle name="Normale 2 2" xfId="3" xr:uid="{00000000-0005-0000-0000-000004000000}"/>
    <cellStyle name="Normale 3" xfId="2" xr:uid="{00000000-0005-0000-0000-000005000000}"/>
    <cellStyle name="Percentuale" xfId="6" builtinId="5"/>
  </cellStyles>
  <dxfs count="22204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fill>
        <patternFill patternType="none">
          <fgColor indexed="64"/>
          <bgColor indexed="65"/>
        </patternFill>
      </fill>
      <protection locked="1" hidden="0"/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ont>
        <color theme="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ont>
        <color theme="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ont>
        <color theme="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ont>
        <color theme="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ont>
        <color theme="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ont>
        <color theme="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ont>
        <color theme="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ont>
        <color theme="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ont>
        <color theme="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ont>
        <color theme="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ont>
        <color theme="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ont>
        <color theme="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ont>
        <color theme="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ont>
        <color theme="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ont>
        <color theme="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ont>
        <color theme="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ont>
        <color theme="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</dxf>
    <dxf>
      <numFmt numFmtId="0" formatCode="General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</dxf>
    <dxf>
      <numFmt numFmtId="2" formatCode="0.00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</dxf>
    <dxf>
      <numFmt numFmtId="2" formatCode="0.00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</dxf>
    <dxf>
      <numFmt numFmtId="2" formatCode="0.00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</dxf>
    <dxf>
      <alignment horizontal="lef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numFmt numFmtId="169" formatCode="m/d/yyyy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Calibri"/>
        <scheme val="minor"/>
      </font>
      <numFmt numFmtId="169" formatCode="m/d/yyyy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Calibri"/>
        <scheme val="minor"/>
      </font>
    </dxf>
    <dxf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Calibri"/>
        <scheme val="minor"/>
      </font>
      <alignment horizontal="general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0"/>
        <name val="Arial"/>
        <scheme val="none"/>
      </font>
      <numFmt numFmtId="169" formatCode="m/d/yyyy"/>
      <fill>
        <patternFill patternType="solid">
          <fgColor indexed="64"/>
          <bgColor rgb="FF00B050"/>
        </patternFill>
      </fill>
      <alignment horizontal="center" vertical="center" textRotation="0" wrapText="1" indent="0" justifyLastLine="0" shrinkToFit="0" readingOrder="0"/>
      <border diagonalUp="0" diagonalDown="0" outline="0">
        <left style="medium">
          <color indexed="64"/>
        </left>
        <right/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0"/>
        <name val="Arial"/>
        <scheme val="none"/>
      </font>
      <fill>
        <patternFill patternType="solid">
          <fgColor indexed="64"/>
          <bgColor rgb="FF00B050"/>
        </patternFill>
      </fill>
      <alignment horizontal="center" vertical="center" textRotation="0" wrapText="1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Arial"/>
        <scheme val="none"/>
      </font>
      <fill>
        <patternFill patternType="solid">
          <fgColor indexed="64"/>
          <bgColor theme="8" tint="0.79998168889431442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numFmt numFmtId="1" formatCode="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numFmt numFmtId="1" formatCode="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numFmt numFmtId="1" formatCode="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numFmt numFmtId="1" formatCode="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alibri"/>
        <family val="2"/>
        <scheme val="minor"/>
      </font>
      <numFmt numFmtId="168" formatCode="0.000"/>
      <fill>
        <patternFill patternType="solid">
          <fgColor indexed="64"/>
          <bgColor theme="8" tint="-0.49998474074526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numFmt numFmtId="2" formatCode="0.0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alibri"/>
        <family val="2"/>
        <scheme val="minor"/>
      </font>
      <numFmt numFmtId="168" formatCode="0.000"/>
      <fill>
        <patternFill patternType="solid">
          <fgColor indexed="64"/>
          <bgColor theme="8" tint="-0.49998474074526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numFmt numFmtId="2" formatCode="0.0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alibri"/>
        <family val="2"/>
        <scheme val="minor"/>
      </font>
      <numFmt numFmtId="168" formatCode="0.000"/>
      <fill>
        <patternFill patternType="solid">
          <fgColor indexed="64"/>
          <bgColor theme="8" tint="-0.49998474074526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numFmt numFmtId="2" formatCode="0.0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alibri"/>
        <family val="2"/>
        <scheme val="minor"/>
      </font>
      <numFmt numFmtId="168" formatCode="0.000"/>
      <fill>
        <patternFill patternType="solid">
          <fgColor indexed="64"/>
          <bgColor theme="8" tint="-0.49998474074526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numFmt numFmtId="2" formatCode="0.0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numFmt numFmtId="169" formatCode="m/d/yyyy"/>
      <fill>
        <patternFill patternType="solid">
          <fgColor indexed="64"/>
          <bgColor rgb="FF99FF99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numFmt numFmtId="169" formatCode="m/d/yyyy"/>
      <alignment horizontal="center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numFmt numFmtId="0" formatCode="General"/>
      <fill>
        <patternFill patternType="solid">
          <fgColor indexed="64"/>
          <bgColor rgb="FF99FF99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numFmt numFmtId="0" formatCode="General"/>
    </dxf>
    <dxf>
      <border outline="0">
        <top style="thin">
          <color indexed="64"/>
        </top>
      </border>
    </dxf>
    <dxf>
      <border outline="0">
        <left style="thin">
          <color indexed="64"/>
        </left>
        <top style="thin">
          <color indexed="64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alignment horizontal="center" vertical="center" textRotation="0" wrapText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numFmt numFmtId="2" formatCode="0.0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b/>
        <i val="0"/>
        <color theme="0"/>
      </font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  <color theme="0"/>
      </font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  <color theme="0"/>
      </font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strike val="0"/>
        <color theme="1"/>
      </font>
      <fill>
        <patternFill>
          <bgColor rgb="FF92D050"/>
        </patternFill>
      </fill>
    </dxf>
    <dxf>
      <font>
        <strike val="0"/>
        <color theme="0"/>
      </font>
      <fill>
        <patternFill>
          <bgColor rgb="FFFF0000"/>
        </patternFill>
      </fill>
    </dxf>
    <dxf>
      <font>
        <strike val="0"/>
        <color theme="1"/>
      </font>
      <fill>
        <patternFill>
          <bgColor rgb="FF92D050"/>
        </patternFill>
      </fill>
    </dxf>
    <dxf>
      <font>
        <strike val="0"/>
        <color theme="0"/>
      </font>
      <fill>
        <patternFill>
          <bgColor rgb="FFFF0000"/>
        </patternFill>
      </fill>
    </dxf>
  </dxfs>
  <tableStyles count="0" defaultTableStyle="TableStyleMedium9" defaultPivotStyle="PivotStyleLight16"/>
  <colors>
    <mruColors>
      <color rgb="FF99FF99"/>
      <color rgb="FF007635"/>
      <color rgb="FFFFCCCC"/>
      <color rgb="FFFFFFFF"/>
      <color rgb="FFCC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styles" Target="styles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microsoft.com/office/2006/relationships/vbaProject" Target="vbaProject.bin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externalLink" Target="externalLinks/externalLink1.xml"/><Relationship Id="rId40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Button" lockText="1"/>
</file>

<file path=xl/ctrlProps/ctrlProp99.xml><?xml version="1.0" encoding="utf-8"?>
<formControlPr xmlns="http://schemas.microsoft.com/office/spreadsheetml/2009/9/main" objectType="Button" lockText="1"/>
</file>

<file path=xl/ctrlProps/ctrlProp100.xml><?xml version="1.0" encoding="utf-8"?>
<formControlPr xmlns="http://schemas.microsoft.com/office/spreadsheetml/2009/9/main" objectType="Button" lockText="1"/>
</file>

<file path=xl/ctrlProps/ctrlProp101.xml><?xml version="1.0" encoding="utf-8"?>
<formControlPr xmlns="http://schemas.microsoft.com/office/spreadsheetml/2009/9/main" objectType="Button" lockText="1"/>
</file>

<file path=xl/ctrlProps/ctrlProp102.xml><?xml version="1.0" encoding="utf-8"?>
<formControlPr xmlns="http://schemas.microsoft.com/office/spreadsheetml/2009/9/main" objectType="Button" lockText="1"/>
</file>

<file path=xl/ctrlProps/ctrlProp103.xml><?xml version="1.0" encoding="utf-8"?>
<formControlPr xmlns="http://schemas.microsoft.com/office/spreadsheetml/2009/9/main" objectType="Button" lockText="1"/>
</file>

<file path=xl/ctrlProps/ctrlProp104.xml><?xml version="1.0" encoding="utf-8"?>
<formControlPr xmlns="http://schemas.microsoft.com/office/spreadsheetml/2009/9/main" objectType="Button" lockText="1"/>
</file>

<file path=xl/ctrlProps/ctrlProp105.xml><?xml version="1.0" encoding="utf-8"?>
<formControlPr xmlns="http://schemas.microsoft.com/office/spreadsheetml/2009/9/main" objectType="Button" lockText="1"/>
</file>

<file path=xl/ctrlProps/ctrlProp106.xml><?xml version="1.0" encoding="utf-8"?>
<formControlPr xmlns="http://schemas.microsoft.com/office/spreadsheetml/2009/9/main" objectType="Button" lockText="1"/>
</file>

<file path=xl/ctrlProps/ctrlProp107.xml><?xml version="1.0" encoding="utf-8"?>
<formControlPr xmlns="http://schemas.microsoft.com/office/spreadsheetml/2009/9/main" objectType="Button" lockText="1"/>
</file>

<file path=xl/ctrlProps/ctrlProp108.xml><?xml version="1.0" encoding="utf-8"?>
<formControlPr xmlns="http://schemas.microsoft.com/office/spreadsheetml/2009/9/main" objectType="Button" lockText="1"/>
</file>

<file path=xl/ctrlProps/ctrlProp109.xml><?xml version="1.0" encoding="utf-8"?>
<formControlPr xmlns="http://schemas.microsoft.com/office/spreadsheetml/2009/9/main" objectType="Button" lockText="1"/>
</file>

<file path=xl/ctrlProps/ctrlProp110.xml><?xml version="1.0" encoding="utf-8"?>
<formControlPr xmlns="http://schemas.microsoft.com/office/spreadsheetml/2009/9/main" objectType="Button" lockText="1"/>
</file>

<file path=xl/ctrlProps/ctrlProp111.xml><?xml version="1.0" encoding="utf-8"?>
<formControlPr xmlns="http://schemas.microsoft.com/office/spreadsheetml/2009/9/main" objectType="Button" lockText="1"/>
</file>

<file path=xl/ctrlProps/ctrlProp112.xml><?xml version="1.0" encoding="utf-8"?>
<formControlPr xmlns="http://schemas.microsoft.com/office/spreadsheetml/2009/9/main" objectType="Button" lockText="1"/>
</file>

<file path=xl/ctrlProps/ctrlProp113.xml><?xml version="1.0" encoding="utf-8"?>
<formControlPr xmlns="http://schemas.microsoft.com/office/spreadsheetml/2009/9/main" objectType="Button" lockText="1"/>
</file>

<file path=xl/ctrlProps/ctrlProp114.xml><?xml version="1.0" encoding="utf-8"?>
<formControlPr xmlns="http://schemas.microsoft.com/office/spreadsheetml/2009/9/main" objectType="Button" lockText="1"/>
</file>

<file path=xl/ctrlProps/ctrlProp115.xml><?xml version="1.0" encoding="utf-8"?>
<formControlPr xmlns="http://schemas.microsoft.com/office/spreadsheetml/2009/9/main" objectType="Button" lockText="1"/>
</file>

<file path=xl/ctrlProps/ctrlProp116.xml><?xml version="1.0" encoding="utf-8"?>
<formControlPr xmlns="http://schemas.microsoft.com/office/spreadsheetml/2009/9/main" objectType="Button" lockText="1"/>
</file>

<file path=xl/ctrlProps/ctrlProp117.xml><?xml version="1.0" encoding="utf-8"?>
<formControlPr xmlns="http://schemas.microsoft.com/office/spreadsheetml/2009/9/main" objectType="Button" lockText="1"/>
</file>

<file path=xl/ctrlProps/ctrlProp118.xml><?xml version="1.0" encoding="utf-8"?>
<formControlPr xmlns="http://schemas.microsoft.com/office/spreadsheetml/2009/9/main" objectType="Button" lockText="1"/>
</file>

<file path=xl/ctrlProps/ctrlProp119.xml><?xml version="1.0" encoding="utf-8"?>
<formControlPr xmlns="http://schemas.microsoft.com/office/spreadsheetml/2009/9/main" objectType="Button" lockText="1"/>
</file>

<file path=xl/ctrlProps/ctrlProp120.xml><?xml version="1.0" encoding="utf-8"?>
<formControlPr xmlns="http://schemas.microsoft.com/office/spreadsheetml/2009/9/main" objectType="Button" lockText="1"/>
</file>

<file path=xl/ctrlProps/ctrlProp121.xml><?xml version="1.0" encoding="utf-8"?>
<formControlPr xmlns="http://schemas.microsoft.com/office/spreadsheetml/2009/9/main" objectType="Button" lockText="1"/>
</file>

<file path=xl/ctrlProps/ctrlProp122.xml><?xml version="1.0" encoding="utf-8"?>
<formControlPr xmlns="http://schemas.microsoft.com/office/spreadsheetml/2009/9/main" objectType="Button" lockText="1"/>
</file>

<file path=xl/ctrlProps/ctrlProp123.xml><?xml version="1.0" encoding="utf-8"?>
<formControlPr xmlns="http://schemas.microsoft.com/office/spreadsheetml/2009/9/main" objectType="Button" lockText="1"/>
</file>

<file path=xl/ctrlProps/ctrlProp124.xml><?xml version="1.0" encoding="utf-8"?>
<formControlPr xmlns="http://schemas.microsoft.com/office/spreadsheetml/2009/9/main" objectType="Button" lockText="1"/>
</file>

<file path=xl/ctrlProps/ctrlProp125.xml><?xml version="1.0" encoding="utf-8"?>
<formControlPr xmlns="http://schemas.microsoft.com/office/spreadsheetml/2009/9/main" objectType="Button" lockText="1"/>
</file>

<file path=xl/ctrlProps/ctrlProp126.xml><?xml version="1.0" encoding="utf-8"?>
<formControlPr xmlns="http://schemas.microsoft.com/office/spreadsheetml/2009/9/main" objectType="Button" lockText="1"/>
</file>

<file path=xl/ctrlProps/ctrlProp127.xml><?xml version="1.0" encoding="utf-8"?>
<formControlPr xmlns="http://schemas.microsoft.com/office/spreadsheetml/2009/9/main" objectType="Button" lockText="1"/>
</file>

<file path=xl/ctrlProps/ctrlProp128.xml><?xml version="1.0" encoding="utf-8"?>
<formControlPr xmlns="http://schemas.microsoft.com/office/spreadsheetml/2009/9/main" objectType="Button" lockText="1"/>
</file>

<file path=xl/ctrlProps/ctrlProp129.xml><?xml version="1.0" encoding="utf-8"?>
<formControlPr xmlns="http://schemas.microsoft.com/office/spreadsheetml/2009/9/main" objectType="Button" lockText="1"/>
</file>

<file path=xl/ctrlProps/ctrlProp130.xml><?xml version="1.0" encoding="utf-8"?>
<formControlPr xmlns="http://schemas.microsoft.com/office/spreadsheetml/2009/9/main" objectType="Button" lockText="1"/>
</file>

<file path=xl/ctrlProps/ctrlProp131.xml><?xml version="1.0" encoding="utf-8"?>
<formControlPr xmlns="http://schemas.microsoft.com/office/spreadsheetml/2009/9/main" objectType="Button" lockText="1"/>
</file>

<file path=xl/ctrlProps/ctrlProp132.xml><?xml version="1.0" encoding="utf-8"?>
<formControlPr xmlns="http://schemas.microsoft.com/office/spreadsheetml/2009/9/main" objectType="Button" lockText="1"/>
</file>

<file path=xl/ctrlProps/ctrlProp133.xml><?xml version="1.0" encoding="utf-8"?>
<formControlPr xmlns="http://schemas.microsoft.com/office/spreadsheetml/2009/9/main" objectType="Button" lockText="1"/>
</file>

<file path=xl/ctrlProps/ctrlProp134.xml><?xml version="1.0" encoding="utf-8"?>
<formControlPr xmlns="http://schemas.microsoft.com/office/spreadsheetml/2009/9/main" objectType="Button" lockText="1"/>
</file>

<file path=xl/ctrlProps/ctrlProp135.xml><?xml version="1.0" encoding="utf-8"?>
<formControlPr xmlns="http://schemas.microsoft.com/office/spreadsheetml/2009/9/main" objectType="Button" lockText="1"/>
</file>

<file path=xl/ctrlProps/ctrlProp136.xml><?xml version="1.0" encoding="utf-8"?>
<formControlPr xmlns="http://schemas.microsoft.com/office/spreadsheetml/2009/9/main" objectType="Button" lockText="1"/>
</file>

<file path=xl/ctrlProps/ctrlProp137.xml><?xml version="1.0" encoding="utf-8"?>
<formControlPr xmlns="http://schemas.microsoft.com/office/spreadsheetml/2009/9/main" objectType="Button" lockText="1"/>
</file>

<file path=xl/ctrlProps/ctrlProp138.xml><?xml version="1.0" encoding="utf-8"?>
<formControlPr xmlns="http://schemas.microsoft.com/office/spreadsheetml/2009/9/main" objectType="Button" lockText="1"/>
</file>

<file path=xl/ctrlProps/ctrlProp139.xml><?xml version="1.0" encoding="utf-8"?>
<formControlPr xmlns="http://schemas.microsoft.com/office/spreadsheetml/2009/9/main" objectType="Button" lockText="1"/>
</file>

<file path=xl/ctrlProps/ctrlProp140.xml><?xml version="1.0" encoding="utf-8"?>
<formControlPr xmlns="http://schemas.microsoft.com/office/spreadsheetml/2009/9/main" objectType="Button" lockText="1"/>
</file>

<file path=xl/ctrlProps/ctrlProp141.xml><?xml version="1.0" encoding="utf-8"?>
<formControlPr xmlns="http://schemas.microsoft.com/office/spreadsheetml/2009/9/main" objectType="Button" lockText="1"/>
</file>

<file path=xl/ctrlProps/ctrlProp142.xml><?xml version="1.0" encoding="utf-8"?>
<formControlPr xmlns="http://schemas.microsoft.com/office/spreadsheetml/2009/9/main" objectType="Button" lockText="1"/>
</file>

<file path=xl/ctrlProps/ctrlProp143.xml><?xml version="1.0" encoding="utf-8"?>
<formControlPr xmlns="http://schemas.microsoft.com/office/spreadsheetml/2009/9/main" objectType="Button" lockText="1"/>
</file>

<file path=xl/ctrlProps/ctrlProp144.xml><?xml version="1.0" encoding="utf-8"?>
<formControlPr xmlns="http://schemas.microsoft.com/office/spreadsheetml/2009/9/main" objectType="Button" lockText="1"/>
</file>

<file path=xl/ctrlProps/ctrlProp145.xml><?xml version="1.0" encoding="utf-8"?>
<formControlPr xmlns="http://schemas.microsoft.com/office/spreadsheetml/2009/9/main" objectType="Button" lockText="1"/>
</file>

<file path=xl/ctrlProps/ctrlProp146.xml><?xml version="1.0" encoding="utf-8"?>
<formControlPr xmlns="http://schemas.microsoft.com/office/spreadsheetml/2009/9/main" objectType="Button" lockText="1"/>
</file>

<file path=xl/ctrlProps/ctrlProp147.xml><?xml version="1.0" encoding="utf-8"?>
<formControlPr xmlns="http://schemas.microsoft.com/office/spreadsheetml/2009/9/main" objectType="Button" lockText="1"/>
</file>

<file path=xl/ctrlProps/ctrlProp148.xml><?xml version="1.0" encoding="utf-8"?>
<formControlPr xmlns="http://schemas.microsoft.com/office/spreadsheetml/2009/9/main" objectType="Button" lockText="1"/>
</file>

<file path=xl/ctrlProps/ctrlProp149.xml><?xml version="1.0" encoding="utf-8"?>
<formControlPr xmlns="http://schemas.microsoft.com/office/spreadsheetml/2009/9/main" objectType="Button" lockText="1"/>
</file>

<file path=xl/ctrlProps/ctrlProp150.xml><?xml version="1.0" encoding="utf-8"?>
<formControlPr xmlns="http://schemas.microsoft.com/office/spreadsheetml/2009/9/main" objectType="Button" lockText="1"/>
</file>

<file path=xl/ctrlProps/ctrlProp151.xml><?xml version="1.0" encoding="utf-8"?>
<formControlPr xmlns="http://schemas.microsoft.com/office/spreadsheetml/2009/9/main" objectType="Button" lockText="1"/>
</file>

<file path=xl/ctrlProps/ctrlProp152.xml><?xml version="1.0" encoding="utf-8"?>
<formControlPr xmlns="http://schemas.microsoft.com/office/spreadsheetml/2009/9/main" objectType="Button" lockText="1"/>
</file>

<file path=xl/ctrlProps/ctrlProp153.xml><?xml version="1.0" encoding="utf-8"?>
<formControlPr xmlns="http://schemas.microsoft.com/office/spreadsheetml/2009/9/main" objectType="Button" lockText="1"/>
</file>

<file path=xl/ctrlProps/ctrlProp154.xml><?xml version="1.0" encoding="utf-8"?>
<formControlPr xmlns="http://schemas.microsoft.com/office/spreadsheetml/2009/9/main" objectType="Button" lockText="1"/>
</file>

<file path=xl/ctrlProps/ctrlProp155.xml><?xml version="1.0" encoding="utf-8"?>
<formControlPr xmlns="http://schemas.microsoft.com/office/spreadsheetml/2009/9/main" objectType="Button" lockText="1"/>
</file>

<file path=xl/ctrlProps/ctrlProp156.xml><?xml version="1.0" encoding="utf-8"?>
<formControlPr xmlns="http://schemas.microsoft.com/office/spreadsheetml/2009/9/main" objectType="Button" lockText="1"/>
</file>

<file path=xl/ctrlProps/ctrlProp157.xml><?xml version="1.0" encoding="utf-8"?>
<formControlPr xmlns="http://schemas.microsoft.com/office/spreadsheetml/2009/9/main" objectType="Button" lockText="1"/>
</file>

<file path=xl/ctrlProps/ctrlProp158.xml><?xml version="1.0" encoding="utf-8"?>
<formControlPr xmlns="http://schemas.microsoft.com/office/spreadsheetml/2009/9/main" objectType="Button" lockText="1"/>
</file>

<file path=xl/ctrlProps/ctrlProp159.xml><?xml version="1.0" encoding="utf-8"?>
<formControlPr xmlns="http://schemas.microsoft.com/office/spreadsheetml/2009/9/main" objectType="Button" lockText="1"/>
</file>

<file path=xl/ctrlProps/ctrlProp160.xml><?xml version="1.0" encoding="utf-8"?>
<formControlPr xmlns="http://schemas.microsoft.com/office/spreadsheetml/2009/9/main" objectType="Button" lockText="1"/>
</file>

<file path=xl/ctrlProps/ctrlProp161.xml><?xml version="1.0" encoding="utf-8"?>
<formControlPr xmlns="http://schemas.microsoft.com/office/spreadsheetml/2009/9/main" objectType="Button" lockText="1"/>
</file>

<file path=xl/ctrlProps/ctrlProp162.xml><?xml version="1.0" encoding="utf-8"?>
<formControlPr xmlns="http://schemas.microsoft.com/office/spreadsheetml/2009/9/main" objectType="Button" lockText="1"/>
</file>

<file path=xl/ctrlProps/ctrlProp163.xml><?xml version="1.0" encoding="utf-8"?>
<formControlPr xmlns="http://schemas.microsoft.com/office/spreadsheetml/2009/9/main" objectType="Button" lockText="1"/>
</file>

<file path=xl/ctrlProps/ctrlProp164.xml><?xml version="1.0" encoding="utf-8"?>
<formControlPr xmlns="http://schemas.microsoft.com/office/spreadsheetml/2009/9/main" objectType="Button" lockText="1"/>
</file>

<file path=xl/ctrlProps/ctrlProp165.xml><?xml version="1.0" encoding="utf-8"?>
<formControlPr xmlns="http://schemas.microsoft.com/office/spreadsheetml/2009/9/main" objectType="Button" lockText="1"/>
</file>

<file path=xl/ctrlProps/ctrlProp166.xml><?xml version="1.0" encoding="utf-8"?>
<formControlPr xmlns="http://schemas.microsoft.com/office/spreadsheetml/2009/9/main" objectType="Button" lockText="1"/>
</file>

<file path=xl/ctrlProps/ctrlProp167.xml><?xml version="1.0" encoding="utf-8"?>
<formControlPr xmlns="http://schemas.microsoft.com/office/spreadsheetml/2009/9/main" objectType="Button" lockText="1"/>
</file>

<file path=xl/ctrlProps/ctrlProp168.xml><?xml version="1.0" encoding="utf-8"?>
<formControlPr xmlns="http://schemas.microsoft.com/office/spreadsheetml/2009/9/main" objectType="Button" lockText="1"/>
</file>

<file path=xl/ctrlProps/ctrlProp169.xml><?xml version="1.0" encoding="utf-8"?>
<formControlPr xmlns="http://schemas.microsoft.com/office/spreadsheetml/2009/9/main" objectType="Button" lockText="1"/>
</file>

<file path=xl/ctrlProps/ctrlProp170.xml><?xml version="1.0" encoding="utf-8"?>
<formControlPr xmlns="http://schemas.microsoft.com/office/spreadsheetml/2009/9/main" objectType="Button" lockText="1"/>
</file>

<file path=xl/ctrlProps/ctrlProp171.xml><?xml version="1.0" encoding="utf-8"?>
<formControlPr xmlns="http://schemas.microsoft.com/office/spreadsheetml/2009/9/main" objectType="Button" lockText="1"/>
</file>

<file path=xl/ctrlProps/ctrlProp172.xml><?xml version="1.0" encoding="utf-8"?>
<formControlPr xmlns="http://schemas.microsoft.com/office/spreadsheetml/2009/9/main" objectType="Button" lockText="1"/>
</file>

<file path=xl/ctrlProps/ctrlProp173.xml><?xml version="1.0" encoding="utf-8"?>
<formControlPr xmlns="http://schemas.microsoft.com/office/spreadsheetml/2009/9/main" objectType="Button" lockText="1"/>
</file>

<file path=xl/ctrlProps/ctrlProp174.xml><?xml version="1.0" encoding="utf-8"?>
<formControlPr xmlns="http://schemas.microsoft.com/office/spreadsheetml/2009/9/main" objectType="Button" lockText="1"/>
</file>

<file path=xl/ctrlProps/ctrlProp175.xml><?xml version="1.0" encoding="utf-8"?>
<formControlPr xmlns="http://schemas.microsoft.com/office/spreadsheetml/2009/9/main" objectType="Button" lockText="1"/>
</file>

<file path=xl/ctrlProps/ctrlProp176.xml><?xml version="1.0" encoding="utf-8"?>
<formControlPr xmlns="http://schemas.microsoft.com/office/spreadsheetml/2009/9/main" objectType="Button" lockText="1"/>
</file>

<file path=xl/ctrlProps/ctrlProp177.xml><?xml version="1.0" encoding="utf-8"?>
<formControlPr xmlns="http://schemas.microsoft.com/office/spreadsheetml/2009/9/main" objectType="Button" lockText="1"/>
</file>

<file path=xl/ctrlProps/ctrlProp178.xml><?xml version="1.0" encoding="utf-8"?>
<formControlPr xmlns="http://schemas.microsoft.com/office/spreadsheetml/2009/9/main" objectType="Button" lockText="1"/>
</file>

<file path=xl/ctrlProps/ctrlProp179.xml><?xml version="1.0" encoding="utf-8"?>
<formControlPr xmlns="http://schemas.microsoft.com/office/spreadsheetml/2009/9/main" objectType="Button" lockText="1"/>
</file>

<file path=xl/ctrlProps/ctrlProp180.xml><?xml version="1.0" encoding="utf-8"?>
<formControlPr xmlns="http://schemas.microsoft.com/office/spreadsheetml/2009/9/main" objectType="Button" lockText="1"/>
</file>

<file path=xl/ctrlProps/ctrlProp181.xml><?xml version="1.0" encoding="utf-8"?>
<formControlPr xmlns="http://schemas.microsoft.com/office/spreadsheetml/2009/9/main" objectType="Button" lockText="1"/>
</file>

<file path=xl/ctrlProps/ctrlProp182.xml><?xml version="1.0" encoding="utf-8"?>
<formControlPr xmlns="http://schemas.microsoft.com/office/spreadsheetml/2009/9/main" objectType="Button" lockText="1"/>
</file>

<file path=xl/ctrlProps/ctrlProp183.xml><?xml version="1.0" encoding="utf-8"?>
<formControlPr xmlns="http://schemas.microsoft.com/office/spreadsheetml/2009/9/main" objectType="Button" lockText="1"/>
</file>

<file path=xl/ctrlProps/ctrlProp184.xml><?xml version="1.0" encoding="utf-8"?>
<formControlPr xmlns="http://schemas.microsoft.com/office/spreadsheetml/2009/9/main" objectType="Button" lockText="1"/>
</file>

<file path=xl/ctrlProps/ctrlProp185.xml><?xml version="1.0" encoding="utf-8"?>
<formControlPr xmlns="http://schemas.microsoft.com/office/spreadsheetml/2009/9/main" objectType="Button" lockText="1"/>
</file>

<file path=xl/ctrlProps/ctrlProp186.xml><?xml version="1.0" encoding="utf-8"?>
<formControlPr xmlns="http://schemas.microsoft.com/office/spreadsheetml/2009/9/main" objectType="Button" lockText="1"/>
</file>

<file path=xl/ctrlProps/ctrlProp187.xml><?xml version="1.0" encoding="utf-8"?>
<formControlPr xmlns="http://schemas.microsoft.com/office/spreadsheetml/2009/9/main" objectType="Button" lockText="1"/>
</file>

<file path=xl/ctrlProps/ctrlProp188.xml><?xml version="1.0" encoding="utf-8"?>
<formControlPr xmlns="http://schemas.microsoft.com/office/spreadsheetml/2009/9/main" objectType="Button" lockText="1"/>
</file>

<file path=xl/ctrlProps/ctrlProp189.xml><?xml version="1.0" encoding="utf-8"?>
<formControlPr xmlns="http://schemas.microsoft.com/office/spreadsheetml/2009/9/main" objectType="Button" lockText="1"/>
</file>

<file path=xl/ctrlProps/ctrlProp190.xml><?xml version="1.0" encoding="utf-8"?>
<formControlPr xmlns="http://schemas.microsoft.com/office/spreadsheetml/2009/9/main" objectType="Button" lockText="1"/>
</file>

<file path=xl/ctrlProps/ctrlProp191.xml><?xml version="1.0" encoding="utf-8"?>
<formControlPr xmlns="http://schemas.microsoft.com/office/spreadsheetml/2009/9/main" objectType="Button" lockText="1"/>
</file>

<file path=xl/ctrlProps/ctrlProp192.xml><?xml version="1.0" encoding="utf-8"?>
<formControlPr xmlns="http://schemas.microsoft.com/office/spreadsheetml/2009/9/main" objectType="Button" lockText="1"/>
</file>

<file path=xl/ctrlProps/ctrlProp193.xml><?xml version="1.0" encoding="utf-8"?>
<formControlPr xmlns="http://schemas.microsoft.com/office/spreadsheetml/2009/9/main" objectType="Button" lockText="1"/>
</file>

<file path=xl/ctrlProps/ctrlProp194.xml><?xml version="1.0" encoding="utf-8"?>
<formControlPr xmlns="http://schemas.microsoft.com/office/spreadsheetml/2009/9/main" objectType="Button" lockText="1"/>
</file>

<file path=xl/ctrlProps/ctrlProp195.xml><?xml version="1.0" encoding="utf-8"?>
<formControlPr xmlns="http://schemas.microsoft.com/office/spreadsheetml/2009/9/main" objectType="Button" lockText="1"/>
</file>

<file path=xl/ctrlProps/ctrlProp196.xml><?xml version="1.0" encoding="utf-8"?>
<formControlPr xmlns="http://schemas.microsoft.com/office/spreadsheetml/2009/9/main" objectType="Button" lockText="1"/>
</file>

<file path=xl/ctrlProps/ctrlProp197.xml><?xml version="1.0" encoding="utf-8"?>
<formControlPr xmlns="http://schemas.microsoft.com/office/spreadsheetml/2009/9/main" objectType="Button" lockText="1"/>
</file>

<file path=xl/ctrlProps/ctrlProp198.xml><?xml version="1.0" encoding="utf-8"?>
<formControlPr xmlns="http://schemas.microsoft.com/office/spreadsheetml/2009/9/main" objectType="Button" lockText="1"/>
</file>

<file path=xl/ctrlProps/ctrlProp199.xml><?xml version="1.0" encoding="utf-8"?>
<formControlPr xmlns="http://schemas.microsoft.com/office/spreadsheetml/2009/9/main" objectType="Button" lockText="1"/>
</file>

<file path=xl/ctrlProps/ctrlProp200.xml><?xml version="1.0" encoding="utf-8"?>
<formControlPr xmlns="http://schemas.microsoft.com/office/spreadsheetml/2009/9/main" objectType="Button" lockText="1"/>
</file>

<file path=xl/ctrlProps/ctrlProp201.xml><?xml version="1.0" encoding="utf-8"?>
<formControlPr xmlns="http://schemas.microsoft.com/office/spreadsheetml/2009/9/main" objectType="Button" lockText="1"/>
</file>

<file path=xl/ctrlProps/ctrlProp202.xml><?xml version="1.0" encoding="utf-8"?>
<formControlPr xmlns="http://schemas.microsoft.com/office/spreadsheetml/2009/9/main" objectType="Button" lockText="1"/>
</file>

<file path=xl/ctrlProps/ctrlProp203.xml><?xml version="1.0" encoding="utf-8"?>
<formControlPr xmlns="http://schemas.microsoft.com/office/spreadsheetml/2009/9/main" objectType="Button" lockText="1"/>
</file>

<file path=xl/ctrlProps/ctrlProp204.xml><?xml version="1.0" encoding="utf-8"?>
<formControlPr xmlns="http://schemas.microsoft.com/office/spreadsheetml/2009/9/main" objectType="Button" lockText="1"/>
</file>

<file path=xl/ctrlProps/ctrlProp205.xml><?xml version="1.0" encoding="utf-8"?>
<formControlPr xmlns="http://schemas.microsoft.com/office/spreadsheetml/2009/9/main" objectType="Button" lockText="1"/>
</file>

<file path=xl/ctrlProps/ctrlProp206.xml><?xml version="1.0" encoding="utf-8"?>
<formControlPr xmlns="http://schemas.microsoft.com/office/spreadsheetml/2009/9/main" objectType="Button" lockText="1"/>
</file>

<file path=xl/ctrlProps/ctrlProp207.xml><?xml version="1.0" encoding="utf-8"?>
<formControlPr xmlns="http://schemas.microsoft.com/office/spreadsheetml/2009/9/main" objectType="Button" lockText="1"/>
</file>

<file path=xl/ctrlProps/ctrlProp208.xml><?xml version="1.0" encoding="utf-8"?>
<formControlPr xmlns="http://schemas.microsoft.com/office/spreadsheetml/2009/9/main" objectType="Button" lockText="1"/>
</file>

<file path=xl/ctrlProps/ctrlProp209.xml><?xml version="1.0" encoding="utf-8"?>
<formControlPr xmlns="http://schemas.microsoft.com/office/spreadsheetml/2009/9/main" objectType="Button" lockText="1"/>
</file>

<file path=xl/ctrlProps/ctrlProp210.xml><?xml version="1.0" encoding="utf-8"?>
<formControlPr xmlns="http://schemas.microsoft.com/office/spreadsheetml/2009/9/main" objectType="Button" lockText="1"/>
</file>

<file path=xl/ctrlProps/ctrlProp211.xml><?xml version="1.0" encoding="utf-8"?>
<formControlPr xmlns="http://schemas.microsoft.com/office/spreadsheetml/2009/9/main" objectType="Button" lockText="1"/>
</file>

<file path=xl/ctrlProps/ctrlProp212.xml><?xml version="1.0" encoding="utf-8"?>
<formControlPr xmlns="http://schemas.microsoft.com/office/spreadsheetml/2009/9/main" objectType="Button" lockText="1"/>
</file>

<file path=xl/ctrlProps/ctrlProp213.xml><?xml version="1.0" encoding="utf-8"?>
<formControlPr xmlns="http://schemas.microsoft.com/office/spreadsheetml/2009/9/main" objectType="Button" lockText="1"/>
</file>

<file path=xl/ctrlProps/ctrlProp214.xml><?xml version="1.0" encoding="utf-8"?>
<formControlPr xmlns="http://schemas.microsoft.com/office/spreadsheetml/2009/9/main" objectType="Button" lockText="1"/>
</file>

<file path=xl/ctrlProps/ctrlProp215.xml><?xml version="1.0" encoding="utf-8"?>
<formControlPr xmlns="http://schemas.microsoft.com/office/spreadsheetml/2009/9/main" objectType="Button" lockText="1"/>
</file>

<file path=xl/ctrlProps/ctrlProp216.xml><?xml version="1.0" encoding="utf-8"?>
<formControlPr xmlns="http://schemas.microsoft.com/office/spreadsheetml/2009/9/main" objectType="Button" lockText="1"/>
</file>

<file path=xl/ctrlProps/ctrlProp217.xml><?xml version="1.0" encoding="utf-8"?>
<formControlPr xmlns="http://schemas.microsoft.com/office/spreadsheetml/2009/9/main" objectType="Button" lockText="1"/>
</file>

<file path=xl/ctrlProps/ctrlProp218.xml><?xml version="1.0" encoding="utf-8"?>
<formControlPr xmlns="http://schemas.microsoft.com/office/spreadsheetml/2009/9/main" objectType="Button" lockText="1"/>
</file>

<file path=xl/ctrlProps/ctrlProp219.xml><?xml version="1.0" encoding="utf-8"?>
<formControlPr xmlns="http://schemas.microsoft.com/office/spreadsheetml/2009/9/main" objectType="Button" lockText="1"/>
</file>

<file path=xl/ctrlProps/ctrlProp220.xml><?xml version="1.0" encoding="utf-8"?>
<formControlPr xmlns="http://schemas.microsoft.com/office/spreadsheetml/2009/9/main" objectType="Button" lockText="1"/>
</file>

<file path=xl/ctrlProps/ctrlProp221.xml><?xml version="1.0" encoding="utf-8"?>
<formControlPr xmlns="http://schemas.microsoft.com/office/spreadsheetml/2009/9/main" objectType="Button" lockText="1"/>
</file>

<file path=xl/ctrlProps/ctrlProp222.xml><?xml version="1.0" encoding="utf-8"?>
<formControlPr xmlns="http://schemas.microsoft.com/office/spreadsheetml/2009/9/main" objectType="Button" lockText="1"/>
</file>

<file path=xl/ctrlProps/ctrlProp223.xml><?xml version="1.0" encoding="utf-8"?>
<formControlPr xmlns="http://schemas.microsoft.com/office/spreadsheetml/2009/9/main" objectType="Button" lockText="1"/>
</file>

<file path=xl/ctrlProps/ctrlProp224.xml><?xml version="1.0" encoding="utf-8"?>
<formControlPr xmlns="http://schemas.microsoft.com/office/spreadsheetml/2009/9/main" objectType="Button" lockText="1"/>
</file>

<file path=xl/ctrlProps/ctrlProp225.xml><?xml version="1.0" encoding="utf-8"?>
<formControlPr xmlns="http://schemas.microsoft.com/office/spreadsheetml/2009/9/main" objectType="Button" lockText="1"/>
</file>

<file path=xl/ctrlProps/ctrlProp226.xml><?xml version="1.0" encoding="utf-8"?>
<formControlPr xmlns="http://schemas.microsoft.com/office/spreadsheetml/2009/9/main" objectType="Button" lockText="1"/>
</file>

<file path=xl/ctrlProps/ctrlProp227.xml><?xml version="1.0" encoding="utf-8"?>
<formControlPr xmlns="http://schemas.microsoft.com/office/spreadsheetml/2009/9/main" objectType="Button" lockText="1"/>
</file>

<file path=xl/ctrlProps/ctrlProp228.xml><?xml version="1.0" encoding="utf-8"?>
<formControlPr xmlns="http://schemas.microsoft.com/office/spreadsheetml/2009/9/main" objectType="Button" lockText="1"/>
</file>

<file path=xl/ctrlProps/ctrlProp229.xml><?xml version="1.0" encoding="utf-8"?>
<formControlPr xmlns="http://schemas.microsoft.com/office/spreadsheetml/2009/9/main" objectType="Button" lockText="1"/>
</file>

<file path=xl/ctrlProps/ctrlProp230.xml><?xml version="1.0" encoding="utf-8"?>
<formControlPr xmlns="http://schemas.microsoft.com/office/spreadsheetml/2009/9/main" objectType="Button" lockText="1"/>
</file>

<file path=xl/ctrlProps/ctrlProp231.xml><?xml version="1.0" encoding="utf-8"?>
<formControlPr xmlns="http://schemas.microsoft.com/office/spreadsheetml/2009/9/main" objectType="Button" lockText="1"/>
</file>

<file path=xl/ctrlProps/ctrlProp232.xml><?xml version="1.0" encoding="utf-8"?>
<formControlPr xmlns="http://schemas.microsoft.com/office/spreadsheetml/2009/9/main" objectType="Button" lockText="1"/>
</file>

<file path=xl/ctrlProps/ctrlProp233.xml><?xml version="1.0" encoding="utf-8"?>
<formControlPr xmlns="http://schemas.microsoft.com/office/spreadsheetml/2009/9/main" objectType="Button" lockText="1"/>
</file>

<file path=xl/ctrlProps/ctrlProp234.xml><?xml version="1.0" encoding="utf-8"?>
<formControlPr xmlns="http://schemas.microsoft.com/office/spreadsheetml/2009/9/main" objectType="Button" lockText="1"/>
</file>

<file path=xl/ctrlProps/ctrlProp235.xml><?xml version="1.0" encoding="utf-8"?>
<formControlPr xmlns="http://schemas.microsoft.com/office/spreadsheetml/2009/9/main" objectType="Button" lockText="1"/>
</file>

<file path=xl/ctrlProps/ctrlProp236.xml><?xml version="1.0" encoding="utf-8"?>
<formControlPr xmlns="http://schemas.microsoft.com/office/spreadsheetml/2009/9/main" objectType="Button" lockText="1"/>
</file>

<file path=xl/ctrlProps/ctrlProp237.xml><?xml version="1.0" encoding="utf-8"?>
<formControlPr xmlns="http://schemas.microsoft.com/office/spreadsheetml/2009/9/main" objectType="Button" lockText="1"/>
</file>

<file path=xl/ctrlProps/ctrlProp238.xml><?xml version="1.0" encoding="utf-8"?>
<formControlPr xmlns="http://schemas.microsoft.com/office/spreadsheetml/2009/9/main" objectType="Button" lockText="1"/>
</file>

<file path=xl/ctrlProps/ctrlProp239.xml><?xml version="1.0" encoding="utf-8"?>
<formControlPr xmlns="http://schemas.microsoft.com/office/spreadsheetml/2009/9/main" objectType="Button" lockText="1"/>
</file>

<file path=xl/ctrlProps/ctrlProp240.xml><?xml version="1.0" encoding="utf-8"?>
<formControlPr xmlns="http://schemas.microsoft.com/office/spreadsheetml/2009/9/main" objectType="Button" lockText="1"/>
</file>

<file path=xl/ctrlProps/ctrlProp241.xml><?xml version="1.0" encoding="utf-8"?>
<formControlPr xmlns="http://schemas.microsoft.com/office/spreadsheetml/2009/9/main" objectType="Button" lockText="1"/>
</file>

<file path=xl/ctrlProps/ctrlProp242.xml><?xml version="1.0" encoding="utf-8"?>
<formControlPr xmlns="http://schemas.microsoft.com/office/spreadsheetml/2009/9/main" objectType="Button" lockText="1"/>
</file>

<file path=xl/ctrlProps/ctrlProp243.xml><?xml version="1.0" encoding="utf-8"?>
<formControlPr xmlns="http://schemas.microsoft.com/office/spreadsheetml/2009/9/main" objectType="Button" lockText="1"/>
</file>

<file path=xl/ctrlProps/ctrlProp244.xml><?xml version="1.0" encoding="utf-8"?>
<formControlPr xmlns="http://schemas.microsoft.com/office/spreadsheetml/2009/9/main" objectType="Button" lockText="1"/>
</file>

<file path=xl/ctrlProps/ctrlProp245.xml><?xml version="1.0" encoding="utf-8"?>
<formControlPr xmlns="http://schemas.microsoft.com/office/spreadsheetml/2009/9/main" objectType="Button" lockText="1"/>
</file>

<file path=xl/ctrlProps/ctrlProp246.xml><?xml version="1.0" encoding="utf-8"?>
<formControlPr xmlns="http://schemas.microsoft.com/office/spreadsheetml/2009/9/main" objectType="Button" lockText="1"/>
</file>

<file path=xl/ctrlProps/ctrlProp247.xml><?xml version="1.0" encoding="utf-8"?>
<formControlPr xmlns="http://schemas.microsoft.com/office/spreadsheetml/2009/9/main" objectType="Button" lockText="1"/>
</file>

<file path=xl/ctrlProps/ctrlProp248.xml><?xml version="1.0" encoding="utf-8"?>
<formControlPr xmlns="http://schemas.microsoft.com/office/spreadsheetml/2009/9/main" objectType="Button" lockText="1"/>
</file>

<file path=xl/ctrlProps/ctrlProp249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3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19050</xdr:colOff>
          <xdr:row>2</xdr:row>
          <xdr:rowOff>0</xdr:rowOff>
        </xdr:from>
        <xdr:to>
          <xdr:col>22</xdr:col>
          <xdr:colOff>9525</xdr:colOff>
          <xdr:row>5</xdr:row>
          <xdr:rowOff>9525</xdr:rowOff>
        </xdr:to>
        <xdr:sp macro="" textlink="">
          <xdr:nvSpPr>
            <xdr:cNvPr id="226305" name="Button 1" hidden="1">
              <a:extLst>
                <a:ext uri="{63B3BB69-23CF-44E3-9099-C40C66FF867C}">
                  <a14:compatExt spid="_x0000_s226305"/>
                </a:ext>
                <a:ext uri="{FF2B5EF4-FFF2-40B4-BE49-F238E27FC236}">
                  <a16:creationId xmlns:a16="http://schemas.microsoft.com/office/drawing/2014/main" id="{00000000-0008-0000-0000-0000017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AGGIUNGI FORMULE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177728</xdr:colOff>
      <xdr:row>0</xdr:row>
      <xdr:rowOff>1</xdr:rowOff>
    </xdr:from>
    <xdr:to>
      <xdr:col>4</xdr:col>
      <xdr:colOff>40305</xdr:colOff>
      <xdr:row>1</xdr:row>
      <xdr:rowOff>381001</xdr:rowOff>
    </xdr:to>
    <xdr:pic>
      <xdr:nvPicPr>
        <xdr:cNvPr id="4" name="Picture 105" descr="img_9c4cfe9c-157a-405b-839a-ac95ce7b5ad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58728" y="1"/>
          <a:ext cx="872227" cy="8191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0</xdr:row>
          <xdr:rowOff>9525</xdr:rowOff>
        </xdr:from>
        <xdr:to>
          <xdr:col>7</xdr:col>
          <xdr:colOff>1819275</xdr:colOff>
          <xdr:row>2</xdr:row>
          <xdr:rowOff>9525</xdr:rowOff>
        </xdr:to>
        <xdr:sp macro="" textlink="">
          <xdr:nvSpPr>
            <xdr:cNvPr id="145413" name="Button 5" hidden="1">
              <a:extLst>
                <a:ext uri="{63B3BB69-23CF-44E3-9099-C40C66FF867C}">
                  <a14:compatExt spid="_x0000_s145413"/>
                </a:ext>
                <a:ext uri="{FF2B5EF4-FFF2-40B4-BE49-F238E27FC236}">
                  <a16:creationId xmlns:a16="http://schemas.microsoft.com/office/drawing/2014/main" id="{00000000-0008-0000-0400-0000053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CARICA GIORNALIERA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0</xdr:row>
          <xdr:rowOff>0</xdr:rowOff>
        </xdr:from>
        <xdr:to>
          <xdr:col>6</xdr:col>
          <xdr:colOff>0</xdr:colOff>
          <xdr:row>2</xdr:row>
          <xdr:rowOff>0</xdr:rowOff>
        </xdr:to>
        <xdr:sp macro="" textlink="">
          <xdr:nvSpPr>
            <xdr:cNvPr id="145414" name="Button 6" hidden="1">
              <a:extLst>
                <a:ext uri="{63B3BB69-23CF-44E3-9099-C40C66FF867C}">
                  <a14:compatExt spid="_x0000_s145414"/>
                </a:ext>
                <a:ext uri="{FF2B5EF4-FFF2-40B4-BE49-F238E27FC236}">
                  <a16:creationId xmlns:a16="http://schemas.microsoft.com/office/drawing/2014/main" id="{00000000-0008-0000-0400-0000063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it-IT" sz="16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MODIFICA SOLO LAYOUT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0</xdr:row>
          <xdr:rowOff>0</xdr:rowOff>
        </xdr:from>
        <xdr:to>
          <xdr:col>6</xdr:col>
          <xdr:colOff>0</xdr:colOff>
          <xdr:row>2</xdr:row>
          <xdr:rowOff>0</xdr:rowOff>
        </xdr:to>
        <xdr:sp macro="" textlink="">
          <xdr:nvSpPr>
            <xdr:cNvPr id="145416" name="Button 8" hidden="1">
              <a:extLst>
                <a:ext uri="{63B3BB69-23CF-44E3-9099-C40C66FF867C}">
                  <a14:compatExt spid="_x0000_s145416"/>
                </a:ext>
                <a:ext uri="{FF2B5EF4-FFF2-40B4-BE49-F238E27FC236}">
                  <a16:creationId xmlns:a16="http://schemas.microsoft.com/office/drawing/2014/main" id="{00000000-0008-0000-0400-0000083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ELABORA LAYOUT E INCROCIA DATI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0</xdr:row>
          <xdr:rowOff>0</xdr:rowOff>
        </xdr:from>
        <xdr:to>
          <xdr:col>13</xdr:col>
          <xdr:colOff>1990725</xdr:colOff>
          <xdr:row>1</xdr:row>
          <xdr:rowOff>438150</xdr:rowOff>
        </xdr:to>
        <xdr:sp macro="" textlink="">
          <xdr:nvSpPr>
            <xdr:cNvPr id="145417" name="Button 9" hidden="1">
              <a:extLst>
                <a:ext uri="{63B3BB69-23CF-44E3-9099-C40C66FF867C}">
                  <a14:compatExt spid="_x0000_s145417"/>
                </a:ext>
                <a:ext uri="{FF2B5EF4-FFF2-40B4-BE49-F238E27FC236}">
                  <a16:creationId xmlns:a16="http://schemas.microsoft.com/office/drawing/2014/main" id="{00000000-0008-0000-0400-0000093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CANCELLA GIORNALIERA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</xdr:col>
      <xdr:colOff>177728</xdr:colOff>
      <xdr:row>0</xdr:row>
      <xdr:rowOff>1</xdr:rowOff>
    </xdr:from>
    <xdr:to>
      <xdr:col>4</xdr:col>
      <xdr:colOff>40305</xdr:colOff>
      <xdr:row>1</xdr:row>
      <xdr:rowOff>381001</xdr:rowOff>
    </xdr:to>
    <xdr:pic>
      <xdr:nvPicPr>
        <xdr:cNvPr id="8" name="Picture 105" descr="img_9c4cfe9c-157a-405b-839a-ac95ce7b5ad3">
          <a:extLst>
            <a:ext uri="{FF2B5EF4-FFF2-40B4-BE49-F238E27FC236}">
              <a16:creationId xmlns:a16="http://schemas.microsoft.com/office/drawing/2014/main" id="{00000000-0008-0000-0400-00000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58728" y="1"/>
          <a:ext cx="853177" cy="8286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0</xdr:row>
          <xdr:rowOff>9525</xdr:rowOff>
        </xdr:from>
        <xdr:to>
          <xdr:col>7</xdr:col>
          <xdr:colOff>1819275</xdr:colOff>
          <xdr:row>2</xdr:row>
          <xdr:rowOff>9525</xdr:rowOff>
        </xdr:to>
        <xdr:sp macro="" textlink="">
          <xdr:nvSpPr>
            <xdr:cNvPr id="145420" name="Button 12" hidden="1">
              <a:extLst>
                <a:ext uri="{63B3BB69-23CF-44E3-9099-C40C66FF867C}">
                  <a14:compatExt spid="_x0000_s145420"/>
                </a:ext>
                <a:ext uri="{FF2B5EF4-FFF2-40B4-BE49-F238E27FC236}">
                  <a16:creationId xmlns:a16="http://schemas.microsoft.com/office/drawing/2014/main" id="{00000000-0008-0000-0400-00000C3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CARICA GIORNALIERA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0</xdr:row>
          <xdr:rowOff>0</xdr:rowOff>
        </xdr:from>
        <xdr:to>
          <xdr:col>6</xdr:col>
          <xdr:colOff>0</xdr:colOff>
          <xdr:row>2</xdr:row>
          <xdr:rowOff>0</xdr:rowOff>
        </xdr:to>
        <xdr:sp macro="" textlink="">
          <xdr:nvSpPr>
            <xdr:cNvPr id="145421" name="Button 13" hidden="1">
              <a:extLst>
                <a:ext uri="{63B3BB69-23CF-44E3-9099-C40C66FF867C}">
                  <a14:compatExt spid="_x0000_s145421"/>
                </a:ext>
                <a:ext uri="{FF2B5EF4-FFF2-40B4-BE49-F238E27FC236}">
                  <a16:creationId xmlns:a16="http://schemas.microsoft.com/office/drawing/2014/main" id="{00000000-0008-0000-0400-00000D3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it-IT" sz="16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MODIFICA SOLO LAYOUT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0</xdr:row>
          <xdr:rowOff>0</xdr:rowOff>
        </xdr:from>
        <xdr:to>
          <xdr:col>6</xdr:col>
          <xdr:colOff>0</xdr:colOff>
          <xdr:row>2</xdr:row>
          <xdr:rowOff>0</xdr:rowOff>
        </xdr:to>
        <xdr:sp macro="" textlink="">
          <xdr:nvSpPr>
            <xdr:cNvPr id="145422" name="Button 14" hidden="1">
              <a:extLst>
                <a:ext uri="{63B3BB69-23CF-44E3-9099-C40C66FF867C}">
                  <a14:compatExt spid="_x0000_s145422"/>
                </a:ext>
                <a:ext uri="{FF2B5EF4-FFF2-40B4-BE49-F238E27FC236}">
                  <a16:creationId xmlns:a16="http://schemas.microsoft.com/office/drawing/2014/main" id="{00000000-0008-0000-0400-00000E3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ELABORA LAYOUT E INCROCIA DATI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19050</xdr:colOff>
          <xdr:row>0</xdr:row>
          <xdr:rowOff>0</xdr:rowOff>
        </xdr:from>
        <xdr:to>
          <xdr:col>10</xdr:col>
          <xdr:colOff>1104900</xdr:colOff>
          <xdr:row>1</xdr:row>
          <xdr:rowOff>0</xdr:rowOff>
        </xdr:to>
        <xdr:sp macro="" textlink="">
          <xdr:nvSpPr>
            <xdr:cNvPr id="145423" name="Button 15" hidden="1">
              <a:extLst>
                <a:ext uri="{63B3BB69-23CF-44E3-9099-C40C66FF867C}">
                  <a14:compatExt spid="_x0000_s145423"/>
                </a:ext>
                <a:ext uri="{FF2B5EF4-FFF2-40B4-BE49-F238E27FC236}">
                  <a16:creationId xmlns:a16="http://schemas.microsoft.com/office/drawing/2014/main" id="{00000000-0008-0000-0400-00000F3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ELABORA PDL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177728</xdr:colOff>
      <xdr:row>0</xdr:row>
      <xdr:rowOff>1</xdr:rowOff>
    </xdr:from>
    <xdr:to>
      <xdr:col>4</xdr:col>
      <xdr:colOff>40305</xdr:colOff>
      <xdr:row>1</xdr:row>
      <xdr:rowOff>381001</xdr:rowOff>
    </xdr:to>
    <xdr:pic>
      <xdr:nvPicPr>
        <xdr:cNvPr id="2" name="Picture 105" descr="img_9c4cfe9c-157a-405b-839a-ac95ce7b5ad3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58728" y="1"/>
          <a:ext cx="853177" cy="8286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0</xdr:row>
          <xdr:rowOff>9525</xdr:rowOff>
        </xdr:from>
        <xdr:to>
          <xdr:col>7</xdr:col>
          <xdr:colOff>1819275</xdr:colOff>
          <xdr:row>2</xdr:row>
          <xdr:rowOff>9525</xdr:rowOff>
        </xdr:to>
        <xdr:sp macro="" textlink="">
          <xdr:nvSpPr>
            <xdr:cNvPr id="330753" name="Button 1" hidden="1">
              <a:extLst>
                <a:ext uri="{63B3BB69-23CF-44E3-9099-C40C66FF867C}">
                  <a14:compatExt spid="_x0000_s330753"/>
                </a:ext>
                <a:ext uri="{FF2B5EF4-FFF2-40B4-BE49-F238E27FC236}">
                  <a16:creationId xmlns:a16="http://schemas.microsoft.com/office/drawing/2014/main" id="{00000000-0008-0000-0500-0000010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CARICA GIORNALIERA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0</xdr:row>
          <xdr:rowOff>0</xdr:rowOff>
        </xdr:from>
        <xdr:to>
          <xdr:col>6</xdr:col>
          <xdr:colOff>0</xdr:colOff>
          <xdr:row>2</xdr:row>
          <xdr:rowOff>0</xdr:rowOff>
        </xdr:to>
        <xdr:sp macro="" textlink="">
          <xdr:nvSpPr>
            <xdr:cNvPr id="330754" name="Button 2" hidden="1">
              <a:extLst>
                <a:ext uri="{63B3BB69-23CF-44E3-9099-C40C66FF867C}">
                  <a14:compatExt spid="_x0000_s330754"/>
                </a:ext>
                <a:ext uri="{FF2B5EF4-FFF2-40B4-BE49-F238E27FC236}">
                  <a16:creationId xmlns:a16="http://schemas.microsoft.com/office/drawing/2014/main" id="{00000000-0008-0000-0500-0000020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it-IT" sz="16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MODIFICA SOLO LAYOUT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0</xdr:row>
          <xdr:rowOff>0</xdr:rowOff>
        </xdr:from>
        <xdr:to>
          <xdr:col>6</xdr:col>
          <xdr:colOff>0</xdr:colOff>
          <xdr:row>2</xdr:row>
          <xdr:rowOff>0</xdr:rowOff>
        </xdr:to>
        <xdr:sp macro="" textlink="">
          <xdr:nvSpPr>
            <xdr:cNvPr id="330755" name="Button 3" hidden="1">
              <a:extLst>
                <a:ext uri="{63B3BB69-23CF-44E3-9099-C40C66FF867C}">
                  <a14:compatExt spid="_x0000_s330755"/>
                </a:ext>
                <a:ext uri="{FF2B5EF4-FFF2-40B4-BE49-F238E27FC236}">
                  <a16:creationId xmlns:a16="http://schemas.microsoft.com/office/drawing/2014/main" id="{00000000-0008-0000-0500-0000030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ELABORA LAYOUT E INCROCIA DATI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0</xdr:row>
          <xdr:rowOff>0</xdr:rowOff>
        </xdr:from>
        <xdr:to>
          <xdr:col>13</xdr:col>
          <xdr:colOff>1990725</xdr:colOff>
          <xdr:row>1</xdr:row>
          <xdr:rowOff>438150</xdr:rowOff>
        </xdr:to>
        <xdr:sp macro="" textlink="">
          <xdr:nvSpPr>
            <xdr:cNvPr id="330756" name="Button 4" hidden="1">
              <a:extLst>
                <a:ext uri="{63B3BB69-23CF-44E3-9099-C40C66FF867C}">
                  <a14:compatExt spid="_x0000_s330756"/>
                </a:ext>
                <a:ext uri="{FF2B5EF4-FFF2-40B4-BE49-F238E27FC236}">
                  <a16:creationId xmlns:a16="http://schemas.microsoft.com/office/drawing/2014/main" id="{00000000-0008-0000-0500-0000040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CANCELLA GIORNALIERA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</xdr:col>
      <xdr:colOff>177728</xdr:colOff>
      <xdr:row>0</xdr:row>
      <xdr:rowOff>1</xdr:rowOff>
    </xdr:from>
    <xdr:to>
      <xdr:col>4</xdr:col>
      <xdr:colOff>40305</xdr:colOff>
      <xdr:row>1</xdr:row>
      <xdr:rowOff>381001</xdr:rowOff>
    </xdr:to>
    <xdr:pic>
      <xdr:nvPicPr>
        <xdr:cNvPr id="7" name="Picture 105" descr="img_9c4cfe9c-157a-405b-839a-ac95ce7b5ad3">
          <a:extLst>
            <a:ext uri="{FF2B5EF4-FFF2-40B4-BE49-F238E27FC236}">
              <a16:creationId xmlns:a16="http://schemas.microsoft.com/office/drawing/2014/main" id="{00000000-0008-0000-0500-00000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58728" y="1"/>
          <a:ext cx="853177" cy="8286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0</xdr:row>
          <xdr:rowOff>9525</xdr:rowOff>
        </xdr:from>
        <xdr:to>
          <xdr:col>7</xdr:col>
          <xdr:colOff>1819275</xdr:colOff>
          <xdr:row>2</xdr:row>
          <xdr:rowOff>9525</xdr:rowOff>
        </xdr:to>
        <xdr:sp macro="" textlink="">
          <xdr:nvSpPr>
            <xdr:cNvPr id="330757" name="Button 5" hidden="1">
              <a:extLst>
                <a:ext uri="{63B3BB69-23CF-44E3-9099-C40C66FF867C}">
                  <a14:compatExt spid="_x0000_s330757"/>
                </a:ext>
                <a:ext uri="{FF2B5EF4-FFF2-40B4-BE49-F238E27FC236}">
                  <a16:creationId xmlns:a16="http://schemas.microsoft.com/office/drawing/2014/main" id="{00000000-0008-0000-0500-0000050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CARICA GIORNALIERA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0</xdr:row>
          <xdr:rowOff>0</xdr:rowOff>
        </xdr:from>
        <xdr:to>
          <xdr:col>6</xdr:col>
          <xdr:colOff>0</xdr:colOff>
          <xdr:row>2</xdr:row>
          <xdr:rowOff>0</xdr:rowOff>
        </xdr:to>
        <xdr:sp macro="" textlink="">
          <xdr:nvSpPr>
            <xdr:cNvPr id="330758" name="Button 6" hidden="1">
              <a:extLst>
                <a:ext uri="{63B3BB69-23CF-44E3-9099-C40C66FF867C}">
                  <a14:compatExt spid="_x0000_s330758"/>
                </a:ext>
                <a:ext uri="{FF2B5EF4-FFF2-40B4-BE49-F238E27FC236}">
                  <a16:creationId xmlns:a16="http://schemas.microsoft.com/office/drawing/2014/main" id="{00000000-0008-0000-0500-0000060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it-IT" sz="16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MODIFICA SOLO LAYOUT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0</xdr:row>
          <xdr:rowOff>0</xdr:rowOff>
        </xdr:from>
        <xdr:to>
          <xdr:col>6</xdr:col>
          <xdr:colOff>0</xdr:colOff>
          <xdr:row>2</xdr:row>
          <xdr:rowOff>0</xdr:rowOff>
        </xdr:to>
        <xdr:sp macro="" textlink="">
          <xdr:nvSpPr>
            <xdr:cNvPr id="330759" name="Button 7" hidden="1">
              <a:extLst>
                <a:ext uri="{63B3BB69-23CF-44E3-9099-C40C66FF867C}">
                  <a14:compatExt spid="_x0000_s330759"/>
                </a:ext>
                <a:ext uri="{FF2B5EF4-FFF2-40B4-BE49-F238E27FC236}">
                  <a16:creationId xmlns:a16="http://schemas.microsoft.com/office/drawing/2014/main" id="{00000000-0008-0000-0500-0000070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ELABORA LAYOUT E INCROCIA DATI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19050</xdr:colOff>
          <xdr:row>0</xdr:row>
          <xdr:rowOff>0</xdr:rowOff>
        </xdr:from>
        <xdr:to>
          <xdr:col>10</xdr:col>
          <xdr:colOff>1104900</xdr:colOff>
          <xdr:row>1</xdr:row>
          <xdr:rowOff>0</xdr:rowOff>
        </xdr:to>
        <xdr:sp macro="" textlink="">
          <xdr:nvSpPr>
            <xdr:cNvPr id="330760" name="Button 8" hidden="1">
              <a:extLst>
                <a:ext uri="{63B3BB69-23CF-44E3-9099-C40C66FF867C}">
                  <a14:compatExt spid="_x0000_s330760"/>
                </a:ext>
                <a:ext uri="{FF2B5EF4-FFF2-40B4-BE49-F238E27FC236}">
                  <a16:creationId xmlns:a16="http://schemas.microsoft.com/office/drawing/2014/main" id="{00000000-0008-0000-0500-0000080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ELABORA PDL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177728</xdr:colOff>
      <xdr:row>0</xdr:row>
      <xdr:rowOff>1</xdr:rowOff>
    </xdr:from>
    <xdr:to>
      <xdr:col>4</xdr:col>
      <xdr:colOff>40305</xdr:colOff>
      <xdr:row>1</xdr:row>
      <xdr:rowOff>381001</xdr:rowOff>
    </xdr:to>
    <xdr:pic>
      <xdr:nvPicPr>
        <xdr:cNvPr id="2" name="Picture 105" descr="img_9c4cfe9c-157a-405b-839a-ac95ce7b5ad3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58728" y="1"/>
          <a:ext cx="853177" cy="8286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0</xdr:row>
          <xdr:rowOff>9525</xdr:rowOff>
        </xdr:from>
        <xdr:to>
          <xdr:col>7</xdr:col>
          <xdr:colOff>1819275</xdr:colOff>
          <xdr:row>2</xdr:row>
          <xdr:rowOff>9525</xdr:rowOff>
        </xdr:to>
        <xdr:sp macro="" textlink="">
          <xdr:nvSpPr>
            <xdr:cNvPr id="331777" name="Button 1" hidden="1">
              <a:extLst>
                <a:ext uri="{63B3BB69-23CF-44E3-9099-C40C66FF867C}">
                  <a14:compatExt spid="_x0000_s331777"/>
                </a:ext>
                <a:ext uri="{FF2B5EF4-FFF2-40B4-BE49-F238E27FC236}">
                  <a16:creationId xmlns:a16="http://schemas.microsoft.com/office/drawing/2014/main" id="{00000000-0008-0000-0600-0000011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CARICA GIORNALIERA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0</xdr:row>
          <xdr:rowOff>0</xdr:rowOff>
        </xdr:from>
        <xdr:to>
          <xdr:col>6</xdr:col>
          <xdr:colOff>0</xdr:colOff>
          <xdr:row>2</xdr:row>
          <xdr:rowOff>0</xdr:rowOff>
        </xdr:to>
        <xdr:sp macro="" textlink="">
          <xdr:nvSpPr>
            <xdr:cNvPr id="331778" name="Button 2" hidden="1">
              <a:extLst>
                <a:ext uri="{63B3BB69-23CF-44E3-9099-C40C66FF867C}">
                  <a14:compatExt spid="_x0000_s331778"/>
                </a:ext>
                <a:ext uri="{FF2B5EF4-FFF2-40B4-BE49-F238E27FC236}">
                  <a16:creationId xmlns:a16="http://schemas.microsoft.com/office/drawing/2014/main" id="{00000000-0008-0000-0600-0000021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it-IT" sz="16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MODIFICA SOLO LAYOUT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0</xdr:row>
          <xdr:rowOff>0</xdr:rowOff>
        </xdr:from>
        <xdr:to>
          <xdr:col>6</xdr:col>
          <xdr:colOff>0</xdr:colOff>
          <xdr:row>2</xdr:row>
          <xdr:rowOff>0</xdr:rowOff>
        </xdr:to>
        <xdr:sp macro="" textlink="">
          <xdr:nvSpPr>
            <xdr:cNvPr id="331779" name="Button 3" hidden="1">
              <a:extLst>
                <a:ext uri="{63B3BB69-23CF-44E3-9099-C40C66FF867C}">
                  <a14:compatExt spid="_x0000_s331779"/>
                </a:ext>
                <a:ext uri="{FF2B5EF4-FFF2-40B4-BE49-F238E27FC236}">
                  <a16:creationId xmlns:a16="http://schemas.microsoft.com/office/drawing/2014/main" id="{00000000-0008-0000-0600-0000031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ELABORA LAYOUT E INCROCIA DATI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0</xdr:row>
          <xdr:rowOff>0</xdr:rowOff>
        </xdr:from>
        <xdr:to>
          <xdr:col>13</xdr:col>
          <xdr:colOff>1990725</xdr:colOff>
          <xdr:row>1</xdr:row>
          <xdr:rowOff>438150</xdr:rowOff>
        </xdr:to>
        <xdr:sp macro="" textlink="">
          <xdr:nvSpPr>
            <xdr:cNvPr id="331780" name="Button 4" hidden="1">
              <a:extLst>
                <a:ext uri="{63B3BB69-23CF-44E3-9099-C40C66FF867C}">
                  <a14:compatExt spid="_x0000_s331780"/>
                </a:ext>
                <a:ext uri="{FF2B5EF4-FFF2-40B4-BE49-F238E27FC236}">
                  <a16:creationId xmlns:a16="http://schemas.microsoft.com/office/drawing/2014/main" id="{00000000-0008-0000-0600-0000041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CANCELLA GIORNALIERA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</xdr:col>
      <xdr:colOff>177728</xdr:colOff>
      <xdr:row>0</xdr:row>
      <xdr:rowOff>1</xdr:rowOff>
    </xdr:from>
    <xdr:to>
      <xdr:col>4</xdr:col>
      <xdr:colOff>40305</xdr:colOff>
      <xdr:row>1</xdr:row>
      <xdr:rowOff>381001</xdr:rowOff>
    </xdr:to>
    <xdr:pic>
      <xdr:nvPicPr>
        <xdr:cNvPr id="7" name="Picture 105" descr="img_9c4cfe9c-157a-405b-839a-ac95ce7b5ad3">
          <a:extLst>
            <a:ext uri="{FF2B5EF4-FFF2-40B4-BE49-F238E27FC236}">
              <a16:creationId xmlns:a16="http://schemas.microsoft.com/office/drawing/2014/main" id="{00000000-0008-0000-0600-00000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58728" y="1"/>
          <a:ext cx="853177" cy="8286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0</xdr:row>
          <xdr:rowOff>9525</xdr:rowOff>
        </xdr:from>
        <xdr:to>
          <xdr:col>7</xdr:col>
          <xdr:colOff>1819275</xdr:colOff>
          <xdr:row>2</xdr:row>
          <xdr:rowOff>9525</xdr:rowOff>
        </xdr:to>
        <xdr:sp macro="" textlink="">
          <xdr:nvSpPr>
            <xdr:cNvPr id="331781" name="Button 5" hidden="1">
              <a:extLst>
                <a:ext uri="{63B3BB69-23CF-44E3-9099-C40C66FF867C}">
                  <a14:compatExt spid="_x0000_s331781"/>
                </a:ext>
                <a:ext uri="{FF2B5EF4-FFF2-40B4-BE49-F238E27FC236}">
                  <a16:creationId xmlns:a16="http://schemas.microsoft.com/office/drawing/2014/main" id="{00000000-0008-0000-0600-0000051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CARICA GIORNALIERA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0</xdr:row>
          <xdr:rowOff>0</xdr:rowOff>
        </xdr:from>
        <xdr:to>
          <xdr:col>6</xdr:col>
          <xdr:colOff>0</xdr:colOff>
          <xdr:row>2</xdr:row>
          <xdr:rowOff>0</xdr:rowOff>
        </xdr:to>
        <xdr:sp macro="" textlink="">
          <xdr:nvSpPr>
            <xdr:cNvPr id="331782" name="Button 6" hidden="1">
              <a:extLst>
                <a:ext uri="{63B3BB69-23CF-44E3-9099-C40C66FF867C}">
                  <a14:compatExt spid="_x0000_s331782"/>
                </a:ext>
                <a:ext uri="{FF2B5EF4-FFF2-40B4-BE49-F238E27FC236}">
                  <a16:creationId xmlns:a16="http://schemas.microsoft.com/office/drawing/2014/main" id="{00000000-0008-0000-0600-0000061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it-IT" sz="16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MODIFICA SOLO LAYOUT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0</xdr:row>
          <xdr:rowOff>0</xdr:rowOff>
        </xdr:from>
        <xdr:to>
          <xdr:col>6</xdr:col>
          <xdr:colOff>0</xdr:colOff>
          <xdr:row>2</xdr:row>
          <xdr:rowOff>0</xdr:rowOff>
        </xdr:to>
        <xdr:sp macro="" textlink="">
          <xdr:nvSpPr>
            <xdr:cNvPr id="331783" name="Button 7" hidden="1">
              <a:extLst>
                <a:ext uri="{63B3BB69-23CF-44E3-9099-C40C66FF867C}">
                  <a14:compatExt spid="_x0000_s331783"/>
                </a:ext>
                <a:ext uri="{FF2B5EF4-FFF2-40B4-BE49-F238E27FC236}">
                  <a16:creationId xmlns:a16="http://schemas.microsoft.com/office/drawing/2014/main" id="{00000000-0008-0000-0600-0000071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ELABORA LAYOUT E INCROCIA DATI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19050</xdr:colOff>
          <xdr:row>0</xdr:row>
          <xdr:rowOff>0</xdr:rowOff>
        </xdr:from>
        <xdr:to>
          <xdr:col>10</xdr:col>
          <xdr:colOff>1104900</xdr:colOff>
          <xdr:row>1</xdr:row>
          <xdr:rowOff>0</xdr:rowOff>
        </xdr:to>
        <xdr:sp macro="" textlink="">
          <xdr:nvSpPr>
            <xdr:cNvPr id="331784" name="Button 8" hidden="1">
              <a:extLst>
                <a:ext uri="{63B3BB69-23CF-44E3-9099-C40C66FF867C}">
                  <a14:compatExt spid="_x0000_s331784"/>
                </a:ext>
                <a:ext uri="{FF2B5EF4-FFF2-40B4-BE49-F238E27FC236}">
                  <a16:creationId xmlns:a16="http://schemas.microsoft.com/office/drawing/2014/main" id="{00000000-0008-0000-0600-0000081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ELABORA PDL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177728</xdr:colOff>
      <xdr:row>0</xdr:row>
      <xdr:rowOff>1</xdr:rowOff>
    </xdr:from>
    <xdr:to>
      <xdr:col>4</xdr:col>
      <xdr:colOff>40305</xdr:colOff>
      <xdr:row>1</xdr:row>
      <xdr:rowOff>381001</xdr:rowOff>
    </xdr:to>
    <xdr:pic>
      <xdr:nvPicPr>
        <xdr:cNvPr id="2" name="Picture 105" descr="img_9c4cfe9c-157a-405b-839a-ac95ce7b5ad3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58728" y="1"/>
          <a:ext cx="853177" cy="8286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0</xdr:row>
          <xdr:rowOff>9525</xdr:rowOff>
        </xdr:from>
        <xdr:to>
          <xdr:col>7</xdr:col>
          <xdr:colOff>1819275</xdr:colOff>
          <xdr:row>2</xdr:row>
          <xdr:rowOff>9525</xdr:rowOff>
        </xdr:to>
        <xdr:sp macro="" textlink="">
          <xdr:nvSpPr>
            <xdr:cNvPr id="332801" name="Button 1" hidden="1">
              <a:extLst>
                <a:ext uri="{63B3BB69-23CF-44E3-9099-C40C66FF867C}">
                  <a14:compatExt spid="_x0000_s332801"/>
                </a:ext>
                <a:ext uri="{FF2B5EF4-FFF2-40B4-BE49-F238E27FC236}">
                  <a16:creationId xmlns:a16="http://schemas.microsoft.com/office/drawing/2014/main" id="{00000000-0008-0000-0700-0000011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CARICA GIORNALIERA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0</xdr:row>
          <xdr:rowOff>0</xdr:rowOff>
        </xdr:from>
        <xdr:to>
          <xdr:col>6</xdr:col>
          <xdr:colOff>0</xdr:colOff>
          <xdr:row>2</xdr:row>
          <xdr:rowOff>0</xdr:rowOff>
        </xdr:to>
        <xdr:sp macro="" textlink="">
          <xdr:nvSpPr>
            <xdr:cNvPr id="332802" name="Button 2" hidden="1">
              <a:extLst>
                <a:ext uri="{63B3BB69-23CF-44E3-9099-C40C66FF867C}">
                  <a14:compatExt spid="_x0000_s332802"/>
                </a:ext>
                <a:ext uri="{FF2B5EF4-FFF2-40B4-BE49-F238E27FC236}">
                  <a16:creationId xmlns:a16="http://schemas.microsoft.com/office/drawing/2014/main" id="{00000000-0008-0000-0700-0000021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it-IT" sz="16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MODIFICA SOLO LAYOUT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0</xdr:row>
          <xdr:rowOff>0</xdr:rowOff>
        </xdr:from>
        <xdr:to>
          <xdr:col>6</xdr:col>
          <xdr:colOff>0</xdr:colOff>
          <xdr:row>2</xdr:row>
          <xdr:rowOff>0</xdr:rowOff>
        </xdr:to>
        <xdr:sp macro="" textlink="">
          <xdr:nvSpPr>
            <xdr:cNvPr id="332803" name="Button 3" hidden="1">
              <a:extLst>
                <a:ext uri="{63B3BB69-23CF-44E3-9099-C40C66FF867C}">
                  <a14:compatExt spid="_x0000_s332803"/>
                </a:ext>
                <a:ext uri="{FF2B5EF4-FFF2-40B4-BE49-F238E27FC236}">
                  <a16:creationId xmlns:a16="http://schemas.microsoft.com/office/drawing/2014/main" id="{00000000-0008-0000-0700-0000031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ELABORA LAYOUT E INCROCIA DATI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0</xdr:row>
          <xdr:rowOff>0</xdr:rowOff>
        </xdr:from>
        <xdr:to>
          <xdr:col>13</xdr:col>
          <xdr:colOff>1990725</xdr:colOff>
          <xdr:row>1</xdr:row>
          <xdr:rowOff>438150</xdr:rowOff>
        </xdr:to>
        <xdr:sp macro="" textlink="">
          <xdr:nvSpPr>
            <xdr:cNvPr id="332804" name="Button 4" hidden="1">
              <a:extLst>
                <a:ext uri="{63B3BB69-23CF-44E3-9099-C40C66FF867C}">
                  <a14:compatExt spid="_x0000_s332804"/>
                </a:ext>
                <a:ext uri="{FF2B5EF4-FFF2-40B4-BE49-F238E27FC236}">
                  <a16:creationId xmlns:a16="http://schemas.microsoft.com/office/drawing/2014/main" id="{00000000-0008-0000-0700-0000041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CANCELLA GIORNALIERA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</xdr:col>
      <xdr:colOff>177728</xdr:colOff>
      <xdr:row>0</xdr:row>
      <xdr:rowOff>1</xdr:rowOff>
    </xdr:from>
    <xdr:to>
      <xdr:col>4</xdr:col>
      <xdr:colOff>40305</xdr:colOff>
      <xdr:row>1</xdr:row>
      <xdr:rowOff>381001</xdr:rowOff>
    </xdr:to>
    <xdr:pic>
      <xdr:nvPicPr>
        <xdr:cNvPr id="7" name="Picture 105" descr="img_9c4cfe9c-157a-405b-839a-ac95ce7b5ad3">
          <a:extLst>
            <a:ext uri="{FF2B5EF4-FFF2-40B4-BE49-F238E27FC236}">
              <a16:creationId xmlns:a16="http://schemas.microsoft.com/office/drawing/2014/main" id="{00000000-0008-0000-0700-00000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58728" y="1"/>
          <a:ext cx="853177" cy="8286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0</xdr:row>
          <xdr:rowOff>9525</xdr:rowOff>
        </xdr:from>
        <xdr:to>
          <xdr:col>7</xdr:col>
          <xdr:colOff>1819275</xdr:colOff>
          <xdr:row>2</xdr:row>
          <xdr:rowOff>9525</xdr:rowOff>
        </xdr:to>
        <xdr:sp macro="" textlink="">
          <xdr:nvSpPr>
            <xdr:cNvPr id="332805" name="Button 5" hidden="1">
              <a:extLst>
                <a:ext uri="{63B3BB69-23CF-44E3-9099-C40C66FF867C}">
                  <a14:compatExt spid="_x0000_s332805"/>
                </a:ext>
                <a:ext uri="{FF2B5EF4-FFF2-40B4-BE49-F238E27FC236}">
                  <a16:creationId xmlns:a16="http://schemas.microsoft.com/office/drawing/2014/main" id="{00000000-0008-0000-0700-0000051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CARICA GIORNALIERA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0</xdr:row>
          <xdr:rowOff>0</xdr:rowOff>
        </xdr:from>
        <xdr:to>
          <xdr:col>6</xdr:col>
          <xdr:colOff>0</xdr:colOff>
          <xdr:row>2</xdr:row>
          <xdr:rowOff>0</xdr:rowOff>
        </xdr:to>
        <xdr:sp macro="" textlink="">
          <xdr:nvSpPr>
            <xdr:cNvPr id="332806" name="Button 6" hidden="1">
              <a:extLst>
                <a:ext uri="{63B3BB69-23CF-44E3-9099-C40C66FF867C}">
                  <a14:compatExt spid="_x0000_s332806"/>
                </a:ext>
                <a:ext uri="{FF2B5EF4-FFF2-40B4-BE49-F238E27FC236}">
                  <a16:creationId xmlns:a16="http://schemas.microsoft.com/office/drawing/2014/main" id="{00000000-0008-0000-0700-0000061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it-IT" sz="16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MODIFICA SOLO LAYOUT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0</xdr:row>
          <xdr:rowOff>0</xdr:rowOff>
        </xdr:from>
        <xdr:to>
          <xdr:col>6</xdr:col>
          <xdr:colOff>0</xdr:colOff>
          <xdr:row>2</xdr:row>
          <xdr:rowOff>0</xdr:rowOff>
        </xdr:to>
        <xdr:sp macro="" textlink="">
          <xdr:nvSpPr>
            <xdr:cNvPr id="332807" name="Button 7" hidden="1">
              <a:extLst>
                <a:ext uri="{63B3BB69-23CF-44E3-9099-C40C66FF867C}">
                  <a14:compatExt spid="_x0000_s332807"/>
                </a:ext>
                <a:ext uri="{FF2B5EF4-FFF2-40B4-BE49-F238E27FC236}">
                  <a16:creationId xmlns:a16="http://schemas.microsoft.com/office/drawing/2014/main" id="{00000000-0008-0000-0700-0000071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ELABORA LAYOUT E INCROCIA DATI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19050</xdr:colOff>
          <xdr:row>0</xdr:row>
          <xdr:rowOff>0</xdr:rowOff>
        </xdr:from>
        <xdr:to>
          <xdr:col>10</xdr:col>
          <xdr:colOff>1104900</xdr:colOff>
          <xdr:row>1</xdr:row>
          <xdr:rowOff>0</xdr:rowOff>
        </xdr:to>
        <xdr:sp macro="" textlink="">
          <xdr:nvSpPr>
            <xdr:cNvPr id="332808" name="Button 8" hidden="1">
              <a:extLst>
                <a:ext uri="{63B3BB69-23CF-44E3-9099-C40C66FF867C}">
                  <a14:compatExt spid="_x0000_s332808"/>
                </a:ext>
                <a:ext uri="{FF2B5EF4-FFF2-40B4-BE49-F238E27FC236}">
                  <a16:creationId xmlns:a16="http://schemas.microsoft.com/office/drawing/2014/main" id="{00000000-0008-0000-0700-0000081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ELABORA PDL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177728</xdr:colOff>
      <xdr:row>0</xdr:row>
      <xdr:rowOff>1</xdr:rowOff>
    </xdr:from>
    <xdr:to>
      <xdr:col>4</xdr:col>
      <xdr:colOff>40305</xdr:colOff>
      <xdr:row>1</xdr:row>
      <xdr:rowOff>381001</xdr:rowOff>
    </xdr:to>
    <xdr:pic>
      <xdr:nvPicPr>
        <xdr:cNvPr id="2" name="Picture 105" descr="img_9c4cfe9c-157a-405b-839a-ac95ce7b5ad3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58728" y="1"/>
          <a:ext cx="853177" cy="8286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0</xdr:row>
          <xdr:rowOff>9525</xdr:rowOff>
        </xdr:from>
        <xdr:to>
          <xdr:col>7</xdr:col>
          <xdr:colOff>1819275</xdr:colOff>
          <xdr:row>2</xdr:row>
          <xdr:rowOff>9525</xdr:rowOff>
        </xdr:to>
        <xdr:sp macro="" textlink="">
          <xdr:nvSpPr>
            <xdr:cNvPr id="333825" name="Button 1" hidden="1">
              <a:extLst>
                <a:ext uri="{63B3BB69-23CF-44E3-9099-C40C66FF867C}">
                  <a14:compatExt spid="_x0000_s333825"/>
                </a:ext>
                <a:ext uri="{FF2B5EF4-FFF2-40B4-BE49-F238E27FC236}">
                  <a16:creationId xmlns:a16="http://schemas.microsoft.com/office/drawing/2014/main" id="{00000000-0008-0000-0800-00000118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CARICA GIORNALIERA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0</xdr:row>
          <xdr:rowOff>0</xdr:rowOff>
        </xdr:from>
        <xdr:to>
          <xdr:col>6</xdr:col>
          <xdr:colOff>0</xdr:colOff>
          <xdr:row>2</xdr:row>
          <xdr:rowOff>0</xdr:rowOff>
        </xdr:to>
        <xdr:sp macro="" textlink="">
          <xdr:nvSpPr>
            <xdr:cNvPr id="333826" name="Button 2" hidden="1">
              <a:extLst>
                <a:ext uri="{63B3BB69-23CF-44E3-9099-C40C66FF867C}">
                  <a14:compatExt spid="_x0000_s333826"/>
                </a:ext>
                <a:ext uri="{FF2B5EF4-FFF2-40B4-BE49-F238E27FC236}">
                  <a16:creationId xmlns:a16="http://schemas.microsoft.com/office/drawing/2014/main" id="{00000000-0008-0000-0800-00000218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it-IT" sz="16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MODIFICA SOLO LAYOUT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0</xdr:row>
          <xdr:rowOff>0</xdr:rowOff>
        </xdr:from>
        <xdr:to>
          <xdr:col>6</xdr:col>
          <xdr:colOff>0</xdr:colOff>
          <xdr:row>2</xdr:row>
          <xdr:rowOff>0</xdr:rowOff>
        </xdr:to>
        <xdr:sp macro="" textlink="">
          <xdr:nvSpPr>
            <xdr:cNvPr id="333827" name="Button 3" hidden="1">
              <a:extLst>
                <a:ext uri="{63B3BB69-23CF-44E3-9099-C40C66FF867C}">
                  <a14:compatExt spid="_x0000_s333827"/>
                </a:ext>
                <a:ext uri="{FF2B5EF4-FFF2-40B4-BE49-F238E27FC236}">
                  <a16:creationId xmlns:a16="http://schemas.microsoft.com/office/drawing/2014/main" id="{00000000-0008-0000-0800-00000318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ELABORA LAYOUT E INCROCIA DATI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0</xdr:row>
          <xdr:rowOff>0</xdr:rowOff>
        </xdr:from>
        <xdr:to>
          <xdr:col>13</xdr:col>
          <xdr:colOff>1990725</xdr:colOff>
          <xdr:row>1</xdr:row>
          <xdr:rowOff>438150</xdr:rowOff>
        </xdr:to>
        <xdr:sp macro="" textlink="">
          <xdr:nvSpPr>
            <xdr:cNvPr id="333828" name="Button 4" hidden="1">
              <a:extLst>
                <a:ext uri="{63B3BB69-23CF-44E3-9099-C40C66FF867C}">
                  <a14:compatExt spid="_x0000_s333828"/>
                </a:ext>
                <a:ext uri="{FF2B5EF4-FFF2-40B4-BE49-F238E27FC236}">
                  <a16:creationId xmlns:a16="http://schemas.microsoft.com/office/drawing/2014/main" id="{00000000-0008-0000-0800-00000418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CANCELLA GIORNALIERA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</xdr:col>
      <xdr:colOff>177728</xdr:colOff>
      <xdr:row>0</xdr:row>
      <xdr:rowOff>1</xdr:rowOff>
    </xdr:from>
    <xdr:to>
      <xdr:col>4</xdr:col>
      <xdr:colOff>40305</xdr:colOff>
      <xdr:row>1</xdr:row>
      <xdr:rowOff>381001</xdr:rowOff>
    </xdr:to>
    <xdr:pic>
      <xdr:nvPicPr>
        <xdr:cNvPr id="7" name="Picture 105" descr="img_9c4cfe9c-157a-405b-839a-ac95ce7b5ad3">
          <a:extLst>
            <a:ext uri="{FF2B5EF4-FFF2-40B4-BE49-F238E27FC236}">
              <a16:creationId xmlns:a16="http://schemas.microsoft.com/office/drawing/2014/main" id="{00000000-0008-0000-0800-00000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58728" y="1"/>
          <a:ext cx="853177" cy="8286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0</xdr:row>
          <xdr:rowOff>9525</xdr:rowOff>
        </xdr:from>
        <xdr:to>
          <xdr:col>7</xdr:col>
          <xdr:colOff>1819275</xdr:colOff>
          <xdr:row>2</xdr:row>
          <xdr:rowOff>9525</xdr:rowOff>
        </xdr:to>
        <xdr:sp macro="" textlink="">
          <xdr:nvSpPr>
            <xdr:cNvPr id="333829" name="Button 5" hidden="1">
              <a:extLst>
                <a:ext uri="{63B3BB69-23CF-44E3-9099-C40C66FF867C}">
                  <a14:compatExt spid="_x0000_s333829"/>
                </a:ext>
                <a:ext uri="{FF2B5EF4-FFF2-40B4-BE49-F238E27FC236}">
                  <a16:creationId xmlns:a16="http://schemas.microsoft.com/office/drawing/2014/main" id="{00000000-0008-0000-0800-00000518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CARICA GIORNALIERA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0</xdr:row>
          <xdr:rowOff>0</xdr:rowOff>
        </xdr:from>
        <xdr:to>
          <xdr:col>6</xdr:col>
          <xdr:colOff>0</xdr:colOff>
          <xdr:row>2</xdr:row>
          <xdr:rowOff>0</xdr:rowOff>
        </xdr:to>
        <xdr:sp macro="" textlink="">
          <xdr:nvSpPr>
            <xdr:cNvPr id="333830" name="Button 6" hidden="1">
              <a:extLst>
                <a:ext uri="{63B3BB69-23CF-44E3-9099-C40C66FF867C}">
                  <a14:compatExt spid="_x0000_s333830"/>
                </a:ext>
                <a:ext uri="{FF2B5EF4-FFF2-40B4-BE49-F238E27FC236}">
                  <a16:creationId xmlns:a16="http://schemas.microsoft.com/office/drawing/2014/main" id="{00000000-0008-0000-0800-00000618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it-IT" sz="16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MODIFICA SOLO LAYOUT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0</xdr:row>
          <xdr:rowOff>0</xdr:rowOff>
        </xdr:from>
        <xdr:to>
          <xdr:col>6</xdr:col>
          <xdr:colOff>0</xdr:colOff>
          <xdr:row>2</xdr:row>
          <xdr:rowOff>0</xdr:rowOff>
        </xdr:to>
        <xdr:sp macro="" textlink="">
          <xdr:nvSpPr>
            <xdr:cNvPr id="333831" name="Button 7" hidden="1">
              <a:extLst>
                <a:ext uri="{63B3BB69-23CF-44E3-9099-C40C66FF867C}">
                  <a14:compatExt spid="_x0000_s333831"/>
                </a:ext>
                <a:ext uri="{FF2B5EF4-FFF2-40B4-BE49-F238E27FC236}">
                  <a16:creationId xmlns:a16="http://schemas.microsoft.com/office/drawing/2014/main" id="{00000000-0008-0000-0800-00000718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ELABORA LAYOUT E INCROCIA DATI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19050</xdr:colOff>
          <xdr:row>0</xdr:row>
          <xdr:rowOff>0</xdr:rowOff>
        </xdr:from>
        <xdr:to>
          <xdr:col>10</xdr:col>
          <xdr:colOff>1104900</xdr:colOff>
          <xdr:row>1</xdr:row>
          <xdr:rowOff>0</xdr:rowOff>
        </xdr:to>
        <xdr:sp macro="" textlink="">
          <xdr:nvSpPr>
            <xdr:cNvPr id="333832" name="Button 8" hidden="1">
              <a:extLst>
                <a:ext uri="{63B3BB69-23CF-44E3-9099-C40C66FF867C}">
                  <a14:compatExt spid="_x0000_s333832"/>
                </a:ext>
                <a:ext uri="{FF2B5EF4-FFF2-40B4-BE49-F238E27FC236}">
                  <a16:creationId xmlns:a16="http://schemas.microsoft.com/office/drawing/2014/main" id="{00000000-0008-0000-0800-00000818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ELABORA PDL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177728</xdr:colOff>
      <xdr:row>0</xdr:row>
      <xdr:rowOff>1</xdr:rowOff>
    </xdr:from>
    <xdr:to>
      <xdr:col>4</xdr:col>
      <xdr:colOff>40305</xdr:colOff>
      <xdr:row>1</xdr:row>
      <xdr:rowOff>381001</xdr:rowOff>
    </xdr:to>
    <xdr:pic>
      <xdr:nvPicPr>
        <xdr:cNvPr id="2" name="Picture 105" descr="img_9c4cfe9c-157a-405b-839a-ac95ce7b5ad3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58728" y="1"/>
          <a:ext cx="853177" cy="8286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0</xdr:row>
          <xdr:rowOff>9525</xdr:rowOff>
        </xdr:from>
        <xdr:to>
          <xdr:col>7</xdr:col>
          <xdr:colOff>1819275</xdr:colOff>
          <xdr:row>2</xdr:row>
          <xdr:rowOff>9525</xdr:rowOff>
        </xdr:to>
        <xdr:sp macro="" textlink="">
          <xdr:nvSpPr>
            <xdr:cNvPr id="334849" name="Button 1" hidden="1">
              <a:extLst>
                <a:ext uri="{63B3BB69-23CF-44E3-9099-C40C66FF867C}">
                  <a14:compatExt spid="_x0000_s334849"/>
                </a:ext>
                <a:ext uri="{FF2B5EF4-FFF2-40B4-BE49-F238E27FC236}">
                  <a16:creationId xmlns:a16="http://schemas.microsoft.com/office/drawing/2014/main" id="{00000000-0008-0000-0900-0000011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CARICA GIORNALIERA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0</xdr:row>
          <xdr:rowOff>0</xdr:rowOff>
        </xdr:from>
        <xdr:to>
          <xdr:col>6</xdr:col>
          <xdr:colOff>0</xdr:colOff>
          <xdr:row>2</xdr:row>
          <xdr:rowOff>0</xdr:rowOff>
        </xdr:to>
        <xdr:sp macro="" textlink="">
          <xdr:nvSpPr>
            <xdr:cNvPr id="334850" name="Button 2" hidden="1">
              <a:extLst>
                <a:ext uri="{63B3BB69-23CF-44E3-9099-C40C66FF867C}">
                  <a14:compatExt spid="_x0000_s334850"/>
                </a:ext>
                <a:ext uri="{FF2B5EF4-FFF2-40B4-BE49-F238E27FC236}">
                  <a16:creationId xmlns:a16="http://schemas.microsoft.com/office/drawing/2014/main" id="{00000000-0008-0000-0900-0000021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it-IT" sz="16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MODIFICA SOLO LAYOUT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0</xdr:row>
          <xdr:rowOff>0</xdr:rowOff>
        </xdr:from>
        <xdr:to>
          <xdr:col>6</xdr:col>
          <xdr:colOff>0</xdr:colOff>
          <xdr:row>2</xdr:row>
          <xdr:rowOff>0</xdr:rowOff>
        </xdr:to>
        <xdr:sp macro="" textlink="">
          <xdr:nvSpPr>
            <xdr:cNvPr id="334851" name="Button 3" hidden="1">
              <a:extLst>
                <a:ext uri="{63B3BB69-23CF-44E3-9099-C40C66FF867C}">
                  <a14:compatExt spid="_x0000_s334851"/>
                </a:ext>
                <a:ext uri="{FF2B5EF4-FFF2-40B4-BE49-F238E27FC236}">
                  <a16:creationId xmlns:a16="http://schemas.microsoft.com/office/drawing/2014/main" id="{00000000-0008-0000-0900-0000031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ELABORA LAYOUT E INCROCIA DATI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0</xdr:row>
          <xdr:rowOff>0</xdr:rowOff>
        </xdr:from>
        <xdr:to>
          <xdr:col>13</xdr:col>
          <xdr:colOff>1990725</xdr:colOff>
          <xdr:row>1</xdr:row>
          <xdr:rowOff>438150</xdr:rowOff>
        </xdr:to>
        <xdr:sp macro="" textlink="">
          <xdr:nvSpPr>
            <xdr:cNvPr id="334852" name="Button 4" hidden="1">
              <a:extLst>
                <a:ext uri="{63B3BB69-23CF-44E3-9099-C40C66FF867C}">
                  <a14:compatExt spid="_x0000_s334852"/>
                </a:ext>
                <a:ext uri="{FF2B5EF4-FFF2-40B4-BE49-F238E27FC236}">
                  <a16:creationId xmlns:a16="http://schemas.microsoft.com/office/drawing/2014/main" id="{00000000-0008-0000-0900-0000041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CANCELLA GIORNALIERA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</xdr:col>
      <xdr:colOff>177728</xdr:colOff>
      <xdr:row>0</xdr:row>
      <xdr:rowOff>1</xdr:rowOff>
    </xdr:from>
    <xdr:to>
      <xdr:col>4</xdr:col>
      <xdr:colOff>40305</xdr:colOff>
      <xdr:row>1</xdr:row>
      <xdr:rowOff>381001</xdr:rowOff>
    </xdr:to>
    <xdr:pic>
      <xdr:nvPicPr>
        <xdr:cNvPr id="7" name="Picture 105" descr="img_9c4cfe9c-157a-405b-839a-ac95ce7b5ad3">
          <a:extLst>
            <a:ext uri="{FF2B5EF4-FFF2-40B4-BE49-F238E27FC236}">
              <a16:creationId xmlns:a16="http://schemas.microsoft.com/office/drawing/2014/main" id="{00000000-0008-0000-0900-00000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58728" y="1"/>
          <a:ext cx="853177" cy="8286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0</xdr:row>
          <xdr:rowOff>9525</xdr:rowOff>
        </xdr:from>
        <xdr:to>
          <xdr:col>7</xdr:col>
          <xdr:colOff>1819275</xdr:colOff>
          <xdr:row>2</xdr:row>
          <xdr:rowOff>9525</xdr:rowOff>
        </xdr:to>
        <xdr:sp macro="" textlink="">
          <xdr:nvSpPr>
            <xdr:cNvPr id="334853" name="Button 5" hidden="1">
              <a:extLst>
                <a:ext uri="{63B3BB69-23CF-44E3-9099-C40C66FF867C}">
                  <a14:compatExt spid="_x0000_s334853"/>
                </a:ext>
                <a:ext uri="{FF2B5EF4-FFF2-40B4-BE49-F238E27FC236}">
                  <a16:creationId xmlns:a16="http://schemas.microsoft.com/office/drawing/2014/main" id="{00000000-0008-0000-0900-0000051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CARICA GIORNALIERA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0</xdr:row>
          <xdr:rowOff>0</xdr:rowOff>
        </xdr:from>
        <xdr:to>
          <xdr:col>6</xdr:col>
          <xdr:colOff>0</xdr:colOff>
          <xdr:row>2</xdr:row>
          <xdr:rowOff>0</xdr:rowOff>
        </xdr:to>
        <xdr:sp macro="" textlink="">
          <xdr:nvSpPr>
            <xdr:cNvPr id="334854" name="Button 6" hidden="1">
              <a:extLst>
                <a:ext uri="{63B3BB69-23CF-44E3-9099-C40C66FF867C}">
                  <a14:compatExt spid="_x0000_s334854"/>
                </a:ext>
                <a:ext uri="{FF2B5EF4-FFF2-40B4-BE49-F238E27FC236}">
                  <a16:creationId xmlns:a16="http://schemas.microsoft.com/office/drawing/2014/main" id="{00000000-0008-0000-0900-0000061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it-IT" sz="16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MODIFICA SOLO LAYOUT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0</xdr:row>
          <xdr:rowOff>0</xdr:rowOff>
        </xdr:from>
        <xdr:to>
          <xdr:col>6</xdr:col>
          <xdr:colOff>0</xdr:colOff>
          <xdr:row>2</xdr:row>
          <xdr:rowOff>0</xdr:rowOff>
        </xdr:to>
        <xdr:sp macro="" textlink="">
          <xdr:nvSpPr>
            <xdr:cNvPr id="334855" name="Button 7" hidden="1">
              <a:extLst>
                <a:ext uri="{63B3BB69-23CF-44E3-9099-C40C66FF867C}">
                  <a14:compatExt spid="_x0000_s334855"/>
                </a:ext>
                <a:ext uri="{FF2B5EF4-FFF2-40B4-BE49-F238E27FC236}">
                  <a16:creationId xmlns:a16="http://schemas.microsoft.com/office/drawing/2014/main" id="{00000000-0008-0000-0900-0000071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ELABORA LAYOUT E INCROCIA DATI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19050</xdr:colOff>
          <xdr:row>0</xdr:row>
          <xdr:rowOff>0</xdr:rowOff>
        </xdr:from>
        <xdr:to>
          <xdr:col>10</xdr:col>
          <xdr:colOff>1104900</xdr:colOff>
          <xdr:row>1</xdr:row>
          <xdr:rowOff>0</xdr:rowOff>
        </xdr:to>
        <xdr:sp macro="" textlink="">
          <xdr:nvSpPr>
            <xdr:cNvPr id="334856" name="Button 8" hidden="1">
              <a:extLst>
                <a:ext uri="{63B3BB69-23CF-44E3-9099-C40C66FF867C}">
                  <a14:compatExt spid="_x0000_s334856"/>
                </a:ext>
                <a:ext uri="{FF2B5EF4-FFF2-40B4-BE49-F238E27FC236}">
                  <a16:creationId xmlns:a16="http://schemas.microsoft.com/office/drawing/2014/main" id="{00000000-0008-0000-0900-0000081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ELABORA PDL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177728</xdr:colOff>
      <xdr:row>0</xdr:row>
      <xdr:rowOff>1</xdr:rowOff>
    </xdr:from>
    <xdr:to>
      <xdr:col>4</xdr:col>
      <xdr:colOff>40305</xdr:colOff>
      <xdr:row>1</xdr:row>
      <xdr:rowOff>381001</xdr:rowOff>
    </xdr:to>
    <xdr:pic>
      <xdr:nvPicPr>
        <xdr:cNvPr id="2" name="Picture 105" descr="img_9c4cfe9c-157a-405b-839a-ac95ce7b5ad3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58728" y="1"/>
          <a:ext cx="853177" cy="8286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0</xdr:row>
          <xdr:rowOff>9525</xdr:rowOff>
        </xdr:from>
        <xdr:to>
          <xdr:col>7</xdr:col>
          <xdr:colOff>1819275</xdr:colOff>
          <xdr:row>2</xdr:row>
          <xdr:rowOff>9525</xdr:rowOff>
        </xdr:to>
        <xdr:sp macro="" textlink="">
          <xdr:nvSpPr>
            <xdr:cNvPr id="335873" name="Button 1" hidden="1">
              <a:extLst>
                <a:ext uri="{63B3BB69-23CF-44E3-9099-C40C66FF867C}">
                  <a14:compatExt spid="_x0000_s335873"/>
                </a:ext>
                <a:ext uri="{FF2B5EF4-FFF2-40B4-BE49-F238E27FC236}">
                  <a16:creationId xmlns:a16="http://schemas.microsoft.com/office/drawing/2014/main" id="{00000000-0008-0000-0A00-0000012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CARICA GIORNALIERA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0</xdr:row>
          <xdr:rowOff>0</xdr:rowOff>
        </xdr:from>
        <xdr:to>
          <xdr:col>6</xdr:col>
          <xdr:colOff>0</xdr:colOff>
          <xdr:row>2</xdr:row>
          <xdr:rowOff>0</xdr:rowOff>
        </xdr:to>
        <xdr:sp macro="" textlink="">
          <xdr:nvSpPr>
            <xdr:cNvPr id="335874" name="Button 2" hidden="1">
              <a:extLst>
                <a:ext uri="{63B3BB69-23CF-44E3-9099-C40C66FF867C}">
                  <a14:compatExt spid="_x0000_s335874"/>
                </a:ext>
                <a:ext uri="{FF2B5EF4-FFF2-40B4-BE49-F238E27FC236}">
                  <a16:creationId xmlns:a16="http://schemas.microsoft.com/office/drawing/2014/main" id="{00000000-0008-0000-0A00-0000022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it-IT" sz="16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MODIFICA SOLO LAYOUT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0</xdr:row>
          <xdr:rowOff>0</xdr:rowOff>
        </xdr:from>
        <xdr:to>
          <xdr:col>6</xdr:col>
          <xdr:colOff>0</xdr:colOff>
          <xdr:row>2</xdr:row>
          <xdr:rowOff>0</xdr:rowOff>
        </xdr:to>
        <xdr:sp macro="" textlink="">
          <xdr:nvSpPr>
            <xdr:cNvPr id="335875" name="Button 3" hidden="1">
              <a:extLst>
                <a:ext uri="{63B3BB69-23CF-44E3-9099-C40C66FF867C}">
                  <a14:compatExt spid="_x0000_s335875"/>
                </a:ext>
                <a:ext uri="{FF2B5EF4-FFF2-40B4-BE49-F238E27FC236}">
                  <a16:creationId xmlns:a16="http://schemas.microsoft.com/office/drawing/2014/main" id="{00000000-0008-0000-0A00-0000032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ELABORA LAYOUT E INCROCIA DATI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0</xdr:row>
          <xdr:rowOff>0</xdr:rowOff>
        </xdr:from>
        <xdr:to>
          <xdr:col>13</xdr:col>
          <xdr:colOff>1990725</xdr:colOff>
          <xdr:row>1</xdr:row>
          <xdr:rowOff>438150</xdr:rowOff>
        </xdr:to>
        <xdr:sp macro="" textlink="">
          <xdr:nvSpPr>
            <xdr:cNvPr id="335876" name="Button 4" hidden="1">
              <a:extLst>
                <a:ext uri="{63B3BB69-23CF-44E3-9099-C40C66FF867C}">
                  <a14:compatExt spid="_x0000_s335876"/>
                </a:ext>
                <a:ext uri="{FF2B5EF4-FFF2-40B4-BE49-F238E27FC236}">
                  <a16:creationId xmlns:a16="http://schemas.microsoft.com/office/drawing/2014/main" id="{00000000-0008-0000-0A00-0000042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CANCELLA GIORNALIERA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</xdr:col>
      <xdr:colOff>177728</xdr:colOff>
      <xdr:row>0</xdr:row>
      <xdr:rowOff>1</xdr:rowOff>
    </xdr:from>
    <xdr:to>
      <xdr:col>4</xdr:col>
      <xdr:colOff>40305</xdr:colOff>
      <xdr:row>1</xdr:row>
      <xdr:rowOff>381001</xdr:rowOff>
    </xdr:to>
    <xdr:pic>
      <xdr:nvPicPr>
        <xdr:cNvPr id="7" name="Picture 105" descr="img_9c4cfe9c-157a-405b-839a-ac95ce7b5ad3">
          <a:extLst>
            <a:ext uri="{FF2B5EF4-FFF2-40B4-BE49-F238E27FC236}">
              <a16:creationId xmlns:a16="http://schemas.microsoft.com/office/drawing/2014/main" id="{00000000-0008-0000-0A00-00000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58728" y="1"/>
          <a:ext cx="853177" cy="8286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0</xdr:row>
          <xdr:rowOff>9525</xdr:rowOff>
        </xdr:from>
        <xdr:to>
          <xdr:col>7</xdr:col>
          <xdr:colOff>1819275</xdr:colOff>
          <xdr:row>2</xdr:row>
          <xdr:rowOff>9525</xdr:rowOff>
        </xdr:to>
        <xdr:sp macro="" textlink="">
          <xdr:nvSpPr>
            <xdr:cNvPr id="335877" name="Button 5" hidden="1">
              <a:extLst>
                <a:ext uri="{63B3BB69-23CF-44E3-9099-C40C66FF867C}">
                  <a14:compatExt spid="_x0000_s335877"/>
                </a:ext>
                <a:ext uri="{FF2B5EF4-FFF2-40B4-BE49-F238E27FC236}">
                  <a16:creationId xmlns:a16="http://schemas.microsoft.com/office/drawing/2014/main" id="{00000000-0008-0000-0A00-0000052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CARICA GIORNALIERA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0</xdr:row>
          <xdr:rowOff>0</xdr:rowOff>
        </xdr:from>
        <xdr:to>
          <xdr:col>6</xdr:col>
          <xdr:colOff>0</xdr:colOff>
          <xdr:row>2</xdr:row>
          <xdr:rowOff>0</xdr:rowOff>
        </xdr:to>
        <xdr:sp macro="" textlink="">
          <xdr:nvSpPr>
            <xdr:cNvPr id="335878" name="Button 6" hidden="1">
              <a:extLst>
                <a:ext uri="{63B3BB69-23CF-44E3-9099-C40C66FF867C}">
                  <a14:compatExt spid="_x0000_s335878"/>
                </a:ext>
                <a:ext uri="{FF2B5EF4-FFF2-40B4-BE49-F238E27FC236}">
                  <a16:creationId xmlns:a16="http://schemas.microsoft.com/office/drawing/2014/main" id="{00000000-0008-0000-0A00-0000062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it-IT" sz="16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MODIFICA SOLO LAYOUT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0</xdr:row>
          <xdr:rowOff>0</xdr:rowOff>
        </xdr:from>
        <xdr:to>
          <xdr:col>6</xdr:col>
          <xdr:colOff>0</xdr:colOff>
          <xdr:row>2</xdr:row>
          <xdr:rowOff>0</xdr:rowOff>
        </xdr:to>
        <xdr:sp macro="" textlink="">
          <xdr:nvSpPr>
            <xdr:cNvPr id="335879" name="Button 7" hidden="1">
              <a:extLst>
                <a:ext uri="{63B3BB69-23CF-44E3-9099-C40C66FF867C}">
                  <a14:compatExt spid="_x0000_s335879"/>
                </a:ext>
                <a:ext uri="{FF2B5EF4-FFF2-40B4-BE49-F238E27FC236}">
                  <a16:creationId xmlns:a16="http://schemas.microsoft.com/office/drawing/2014/main" id="{00000000-0008-0000-0A00-0000072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ELABORA LAYOUT E INCROCIA DATI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19050</xdr:colOff>
          <xdr:row>0</xdr:row>
          <xdr:rowOff>0</xdr:rowOff>
        </xdr:from>
        <xdr:to>
          <xdr:col>10</xdr:col>
          <xdr:colOff>1104900</xdr:colOff>
          <xdr:row>1</xdr:row>
          <xdr:rowOff>0</xdr:rowOff>
        </xdr:to>
        <xdr:sp macro="" textlink="">
          <xdr:nvSpPr>
            <xdr:cNvPr id="335880" name="Button 8" hidden="1">
              <a:extLst>
                <a:ext uri="{63B3BB69-23CF-44E3-9099-C40C66FF867C}">
                  <a14:compatExt spid="_x0000_s335880"/>
                </a:ext>
                <a:ext uri="{FF2B5EF4-FFF2-40B4-BE49-F238E27FC236}">
                  <a16:creationId xmlns:a16="http://schemas.microsoft.com/office/drawing/2014/main" id="{00000000-0008-0000-0A00-0000082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ELABORA PDL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177728</xdr:colOff>
      <xdr:row>0</xdr:row>
      <xdr:rowOff>1</xdr:rowOff>
    </xdr:from>
    <xdr:to>
      <xdr:col>4</xdr:col>
      <xdr:colOff>40305</xdr:colOff>
      <xdr:row>1</xdr:row>
      <xdr:rowOff>381001</xdr:rowOff>
    </xdr:to>
    <xdr:pic>
      <xdr:nvPicPr>
        <xdr:cNvPr id="2" name="Picture 105" descr="img_9c4cfe9c-157a-405b-839a-ac95ce7b5ad3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58728" y="1"/>
          <a:ext cx="853177" cy="8286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0</xdr:row>
          <xdr:rowOff>9525</xdr:rowOff>
        </xdr:from>
        <xdr:to>
          <xdr:col>7</xdr:col>
          <xdr:colOff>1819275</xdr:colOff>
          <xdr:row>2</xdr:row>
          <xdr:rowOff>9525</xdr:rowOff>
        </xdr:to>
        <xdr:sp macro="" textlink="">
          <xdr:nvSpPr>
            <xdr:cNvPr id="336897" name="Button 1" hidden="1">
              <a:extLst>
                <a:ext uri="{63B3BB69-23CF-44E3-9099-C40C66FF867C}">
                  <a14:compatExt spid="_x0000_s336897"/>
                </a:ext>
                <a:ext uri="{FF2B5EF4-FFF2-40B4-BE49-F238E27FC236}">
                  <a16:creationId xmlns:a16="http://schemas.microsoft.com/office/drawing/2014/main" id="{00000000-0008-0000-0B00-0000012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CARICA GIORNALIERA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0</xdr:row>
          <xdr:rowOff>0</xdr:rowOff>
        </xdr:from>
        <xdr:to>
          <xdr:col>6</xdr:col>
          <xdr:colOff>0</xdr:colOff>
          <xdr:row>2</xdr:row>
          <xdr:rowOff>0</xdr:rowOff>
        </xdr:to>
        <xdr:sp macro="" textlink="">
          <xdr:nvSpPr>
            <xdr:cNvPr id="336898" name="Button 2" hidden="1">
              <a:extLst>
                <a:ext uri="{63B3BB69-23CF-44E3-9099-C40C66FF867C}">
                  <a14:compatExt spid="_x0000_s336898"/>
                </a:ext>
                <a:ext uri="{FF2B5EF4-FFF2-40B4-BE49-F238E27FC236}">
                  <a16:creationId xmlns:a16="http://schemas.microsoft.com/office/drawing/2014/main" id="{00000000-0008-0000-0B00-0000022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it-IT" sz="16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MODIFICA SOLO LAYOUT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0</xdr:row>
          <xdr:rowOff>0</xdr:rowOff>
        </xdr:from>
        <xdr:to>
          <xdr:col>6</xdr:col>
          <xdr:colOff>0</xdr:colOff>
          <xdr:row>2</xdr:row>
          <xdr:rowOff>0</xdr:rowOff>
        </xdr:to>
        <xdr:sp macro="" textlink="">
          <xdr:nvSpPr>
            <xdr:cNvPr id="336899" name="Button 3" hidden="1">
              <a:extLst>
                <a:ext uri="{63B3BB69-23CF-44E3-9099-C40C66FF867C}">
                  <a14:compatExt spid="_x0000_s336899"/>
                </a:ext>
                <a:ext uri="{FF2B5EF4-FFF2-40B4-BE49-F238E27FC236}">
                  <a16:creationId xmlns:a16="http://schemas.microsoft.com/office/drawing/2014/main" id="{00000000-0008-0000-0B00-0000032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ELABORA LAYOUT E INCROCIA DATI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0</xdr:row>
          <xdr:rowOff>0</xdr:rowOff>
        </xdr:from>
        <xdr:to>
          <xdr:col>13</xdr:col>
          <xdr:colOff>1990725</xdr:colOff>
          <xdr:row>1</xdr:row>
          <xdr:rowOff>438150</xdr:rowOff>
        </xdr:to>
        <xdr:sp macro="" textlink="">
          <xdr:nvSpPr>
            <xdr:cNvPr id="336900" name="Button 4" hidden="1">
              <a:extLst>
                <a:ext uri="{63B3BB69-23CF-44E3-9099-C40C66FF867C}">
                  <a14:compatExt spid="_x0000_s336900"/>
                </a:ext>
                <a:ext uri="{FF2B5EF4-FFF2-40B4-BE49-F238E27FC236}">
                  <a16:creationId xmlns:a16="http://schemas.microsoft.com/office/drawing/2014/main" id="{00000000-0008-0000-0B00-0000042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CANCELLA GIORNALIERA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</xdr:col>
      <xdr:colOff>177728</xdr:colOff>
      <xdr:row>0</xdr:row>
      <xdr:rowOff>1</xdr:rowOff>
    </xdr:from>
    <xdr:to>
      <xdr:col>4</xdr:col>
      <xdr:colOff>40305</xdr:colOff>
      <xdr:row>1</xdr:row>
      <xdr:rowOff>381001</xdr:rowOff>
    </xdr:to>
    <xdr:pic>
      <xdr:nvPicPr>
        <xdr:cNvPr id="7" name="Picture 105" descr="img_9c4cfe9c-157a-405b-839a-ac95ce7b5ad3">
          <a:extLst>
            <a:ext uri="{FF2B5EF4-FFF2-40B4-BE49-F238E27FC236}">
              <a16:creationId xmlns:a16="http://schemas.microsoft.com/office/drawing/2014/main" id="{00000000-0008-0000-0B00-00000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58728" y="1"/>
          <a:ext cx="853177" cy="8286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0</xdr:row>
          <xdr:rowOff>9525</xdr:rowOff>
        </xdr:from>
        <xdr:to>
          <xdr:col>7</xdr:col>
          <xdr:colOff>1819275</xdr:colOff>
          <xdr:row>2</xdr:row>
          <xdr:rowOff>9525</xdr:rowOff>
        </xdr:to>
        <xdr:sp macro="" textlink="">
          <xdr:nvSpPr>
            <xdr:cNvPr id="336901" name="Button 5" hidden="1">
              <a:extLst>
                <a:ext uri="{63B3BB69-23CF-44E3-9099-C40C66FF867C}">
                  <a14:compatExt spid="_x0000_s336901"/>
                </a:ext>
                <a:ext uri="{FF2B5EF4-FFF2-40B4-BE49-F238E27FC236}">
                  <a16:creationId xmlns:a16="http://schemas.microsoft.com/office/drawing/2014/main" id="{00000000-0008-0000-0B00-0000052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CARICA GIORNALIERA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0</xdr:row>
          <xdr:rowOff>0</xdr:rowOff>
        </xdr:from>
        <xdr:to>
          <xdr:col>6</xdr:col>
          <xdr:colOff>0</xdr:colOff>
          <xdr:row>2</xdr:row>
          <xdr:rowOff>0</xdr:rowOff>
        </xdr:to>
        <xdr:sp macro="" textlink="">
          <xdr:nvSpPr>
            <xdr:cNvPr id="336902" name="Button 6" hidden="1">
              <a:extLst>
                <a:ext uri="{63B3BB69-23CF-44E3-9099-C40C66FF867C}">
                  <a14:compatExt spid="_x0000_s336902"/>
                </a:ext>
                <a:ext uri="{FF2B5EF4-FFF2-40B4-BE49-F238E27FC236}">
                  <a16:creationId xmlns:a16="http://schemas.microsoft.com/office/drawing/2014/main" id="{00000000-0008-0000-0B00-0000062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it-IT" sz="16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MODIFICA SOLO LAYOUT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0</xdr:row>
          <xdr:rowOff>0</xdr:rowOff>
        </xdr:from>
        <xdr:to>
          <xdr:col>6</xdr:col>
          <xdr:colOff>0</xdr:colOff>
          <xdr:row>2</xdr:row>
          <xdr:rowOff>0</xdr:rowOff>
        </xdr:to>
        <xdr:sp macro="" textlink="">
          <xdr:nvSpPr>
            <xdr:cNvPr id="336903" name="Button 7" hidden="1">
              <a:extLst>
                <a:ext uri="{63B3BB69-23CF-44E3-9099-C40C66FF867C}">
                  <a14:compatExt spid="_x0000_s336903"/>
                </a:ext>
                <a:ext uri="{FF2B5EF4-FFF2-40B4-BE49-F238E27FC236}">
                  <a16:creationId xmlns:a16="http://schemas.microsoft.com/office/drawing/2014/main" id="{00000000-0008-0000-0B00-0000072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ELABORA LAYOUT E INCROCIA DATI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19050</xdr:colOff>
          <xdr:row>0</xdr:row>
          <xdr:rowOff>0</xdr:rowOff>
        </xdr:from>
        <xdr:to>
          <xdr:col>10</xdr:col>
          <xdr:colOff>1104900</xdr:colOff>
          <xdr:row>1</xdr:row>
          <xdr:rowOff>0</xdr:rowOff>
        </xdr:to>
        <xdr:sp macro="" textlink="">
          <xdr:nvSpPr>
            <xdr:cNvPr id="336904" name="Button 8" hidden="1">
              <a:extLst>
                <a:ext uri="{63B3BB69-23CF-44E3-9099-C40C66FF867C}">
                  <a14:compatExt spid="_x0000_s336904"/>
                </a:ext>
                <a:ext uri="{FF2B5EF4-FFF2-40B4-BE49-F238E27FC236}">
                  <a16:creationId xmlns:a16="http://schemas.microsoft.com/office/drawing/2014/main" id="{00000000-0008-0000-0B00-0000082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ELABORA PDL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177728</xdr:colOff>
      <xdr:row>0</xdr:row>
      <xdr:rowOff>1</xdr:rowOff>
    </xdr:from>
    <xdr:to>
      <xdr:col>4</xdr:col>
      <xdr:colOff>40305</xdr:colOff>
      <xdr:row>1</xdr:row>
      <xdr:rowOff>381001</xdr:rowOff>
    </xdr:to>
    <xdr:pic>
      <xdr:nvPicPr>
        <xdr:cNvPr id="2" name="Picture 105" descr="img_9c4cfe9c-157a-405b-839a-ac95ce7b5ad3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58728" y="1"/>
          <a:ext cx="853177" cy="8286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0</xdr:row>
          <xdr:rowOff>9525</xdr:rowOff>
        </xdr:from>
        <xdr:to>
          <xdr:col>7</xdr:col>
          <xdr:colOff>1819275</xdr:colOff>
          <xdr:row>2</xdr:row>
          <xdr:rowOff>9525</xdr:rowOff>
        </xdr:to>
        <xdr:sp macro="" textlink="">
          <xdr:nvSpPr>
            <xdr:cNvPr id="337921" name="Button 1" hidden="1">
              <a:extLst>
                <a:ext uri="{63B3BB69-23CF-44E3-9099-C40C66FF867C}">
                  <a14:compatExt spid="_x0000_s337921"/>
                </a:ext>
                <a:ext uri="{FF2B5EF4-FFF2-40B4-BE49-F238E27FC236}">
                  <a16:creationId xmlns:a16="http://schemas.microsoft.com/office/drawing/2014/main" id="{00000000-0008-0000-0C00-00000128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CARICA GIORNALIERA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0</xdr:row>
          <xdr:rowOff>0</xdr:rowOff>
        </xdr:from>
        <xdr:to>
          <xdr:col>6</xdr:col>
          <xdr:colOff>0</xdr:colOff>
          <xdr:row>2</xdr:row>
          <xdr:rowOff>0</xdr:rowOff>
        </xdr:to>
        <xdr:sp macro="" textlink="">
          <xdr:nvSpPr>
            <xdr:cNvPr id="337922" name="Button 2" hidden="1">
              <a:extLst>
                <a:ext uri="{63B3BB69-23CF-44E3-9099-C40C66FF867C}">
                  <a14:compatExt spid="_x0000_s337922"/>
                </a:ext>
                <a:ext uri="{FF2B5EF4-FFF2-40B4-BE49-F238E27FC236}">
                  <a16:creationId xmlns:a16="http://schemas.microsoft.com/office/drawing/2014/main" id="{00000000-0008-0000-0C00-00000228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it-IT" sz="16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MODIFICA SOLO LAYOUT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0</xdr:row>
          <xdr:rowOff>0</xdr:rowOff>
        </xdr:from>
        <xdr:to>
          <xdr:col>6</xdr:col>
          <xdr:colOff>0</xdr:colOff>
          <xdr:row>2</xdr:row>
          <xdr:rowOff>0</xdr:rowOff>
        </xdr:to>
        <xdr:sp macro="" textlink="">
          <xdr:nvSpPr>
            <xdr:cNvPr id="337923" name="Button 3" hidden="1">
              <a:extLst>
                <a:ext uri="{63B3BB69-23CF-44E3-9099-C40C66FF867C}">
                  <a14:compatExt spid="_x0000_s337923"/>
                </a:ext>
                <a:ext uri="{FF2B5EF4-FFF2-40B4-BE49-F238E27FC236}">
                  <a16:creationId xmlns:a16="http://schemas.microsoft.com/office/drawing/2014/main" id="{00000000-0008-0000-0C00-00000328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ELABORA LAYOUT E INCROCIA DATI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0</xdr:row>
          <xdr:rowOff>0</xdr:rowOff>
        </xdr:from>
        <xdr:to>
          <xdr:col>13</xdr:col>
          <xdr:colOff>1990725</xdr:colOff>
          <xdr:row>1</xdr:row>
          <xdr:rowOff>438150</xdr:rowOff>
        </xdr:to>
        <xdr:sp macro="" textlink="">
          <xdr:nvSpPr>
            <xdr:cNvPr id="337924" name="Button 4" hidden="1">
              <a:extLst>
                <a:ext uri="{63B3BB69-23CF-44E3-9099-C40C66FF867C}">
                  <a14:compatExt spid="_x0000_s337924"/>
                </a:ext>
                <a:ext uri="{FF2B5EF4-FFF2-40B4-BE49-F238E27FC236}">
                  <a16:creationId xmlns:a16="http://schemas.microsoft.com/office/drawing/2014/main" id="{00000000-0008-0000-0C00-00000428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CANCELLA GIORNALIERA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</xdr:col>
      <xdr:colOff>177728</xdr:colOff>
      <xdr:row>0</xdr:row>
      <xdr:rowOff>1</xdr:rowOff>
    </xdr:from>
    <xdr:to>
      <xdr:col>4</xdr:col>
      <xdr:colOff>40305</xdr:colOff>
      <xdr:row>1</xdr:row>
      <xdr:rowOff>381001</xdr:rowOff>
    </xdr:to>
    <xdr:pic>
      <xdr:nvPicPr>
        <xdr:cNvPr id="7" name="Picture 105" descr="img_9c4cfe9c-157a-405b-839a-ac95ce7b5ad3">
          <a:extLst>
            <a:ext uri="{FF2B5EF4-FFF2-40B4-BE49-F238E27FC236}">
              <a16:creationId xmlns:a16="http://schemas.microsoft.com/office/drawing/2014/main" id="{00000000-0008-0000-0C00-00000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58728" y="1"/>
          <a:ext cx="853177" cy="8286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0</xdr:row>
          <xdr:rowOff>9525</xdr:rowOff>
        </xdr:from>
        <xdr:to>
          <xdr:col>7</xdr:col>
          <xdr:colOff>1819275</xdr:colOff>
          <xdr:row>2</xdr:row>
          <xdr:rowOff>9525</xdr:rowOff>
        </xdr:to>
        <xdr:sp macro="" textlink="">
          <xdr:nvSpPr>
            <xdr:cNvPr id="337925" name="Button 5" hidden="1">
              <a:extLst>
                <a:ext uri="{63B3BB69-23CF-44E3-9099-C40C66FF867C}">
                  <a14:compatExt spid="_x0000_s337925"/>
                </a:ext>
                <a:ext uri="{FF2B5EF4-FFF2-40B4-BE49-F238E27FC236}">
                  <a16:creationId xmlns:a16="http://schemas.microsoft.com/office/drawing/2014/main" id="{00000000-0008-0000-0C00-00000528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CARICA GIORNALIERA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0</xdr:row>
          <xdr:rowOff>0</xdr:rowOff>
        </xdr:from>
        <xdr:to>
          <xdr:col>6</xdr:col>
          <xdr:colOff>0</xdr:colOff>
          <xdr:row>2</xdr:row>
          <xdr:rowOff>0</xdr:rowOff>
        </xdr:to>
        <xdr:sp macro="" textlink="">
          <xdr:nvSpPr>
            <xdr:cNvPr id="337926" name="Button 6" hidden="1">
              <a:extLst>
                <a:ext uri="{63B3BB69-23CF-44E3-9099-C40C66FF867C}">
                  <a14:compatExt spid="_x0000_s337926"/>
                </a:ext>
                <a:ext uri="{FF2B5EF4-FFF2-40B4-BE49-F238E27FC236}">
                  <a16:creationId xmlns:a16="http://schemas.microsoft.com/office/drawing/2014/main" id="{00000000-0008-0000-0C00-00000628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it-IT" sz="16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MODIFICA SOLO LAYOUT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0</xdr:row>
          <xdr:rowOff>0</xdr:rowOff>
        </xdr:from>
        <xdr:to>
          <xdr:col>6</xdr:col>
          <xdr:colOff>0</xdr:colOff>
          <xdr:row>2</xdr:row>
          <xdr:rowOff>0</xdr:rowOff>
        </xdr:to>
        <xdr:sp macro="" textlink="">
          <xdr:nvSpPr>
            <xdr:cNvPr id="337927" name="Button 7" hidden="1">
              <a:extLst>
                <a:ext uri="{63B3BB69-23CF-44E3-9099-C40C66FF867C}">
                  <a14:compatExt spid="_x0000_s337927"/>
                </a:ext>
                <a:ext uri="{FF2B5EF4-FFF2-40B4-BE49-F238E27FC236}">
                  <a16:creationId xmlns:a16="http://schemas.microsoft.com/office/drawing/2014/main" id="{00000000-0008-0000-0C00-00000728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ELABORA LAYOUT E INCROCIA DATI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19050</xdr:colOff>
          <xdr:row>0</xdr:row>
          <xdr:rowOff>0</xdr:rowOff>
        </xdr:from>
        <xdr:to>
          <xdr:col>10</xdr:col>
          <xdr:colOff>1104900</xdr:colOff>
          <xdr:row>1</xdr:row>
          <xdr:rowOff>0</xdr:rowOff>
        </xdr:to>
        <xdr:sp macro="" textlink="">
          <xdr:nvSpPr>
            <xdr:cNvPr id="337928" name="Button 8" hidden="1">
              <a:extLst>
                <a:ext uri="{63B3BB69-23CF-44E3-9099-C40C66FF867C}">
                  <a14:compatExt spid="_x0000_s337928"/>
                </a:ext>
                <a:ext uri="{FF2B5EF4-FFF2-40B4-BE49-F238E27FC236}">
                  <a16:creationId xmlns:a16="http://schemas.microsoft.com/office/drawing/2014/main" id="{00000000-0008-0000-0C00-00000828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ELABORA PDL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177728</xdr:colOff>
      <xdr:row>0</xdr:row>
      <xdr:rowOff>1</xdr:rowOff>
    </xdr:from>
    <xdr:to>
      <xdr:col>4</xdr:col>
      <xdr:colOff>40305</xdr:colOff>
      <xdr:row>1</xdr:row>
      <xdr:rowOff>381001</xdr:rowOff>
    </xdr:to>
    <xdr:pic>
      <xdr:nvPicPr>
        <xdr:cNvPr id="2" name="Picture 105" descr="img_9c4cfe9c-157a-405b-839a-ac95ce7b5ad3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58728" y="1"/>
          <a:ext cx="853177" cy="8286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0</xdr:row>
          <xdr:rowOff>9525</xdr:rowOff>
        </xdr:from>
        <xdr:to>
          <xdr:col>7</xdr:col>
          <xdr:colOff>1819275</xdr:colOff>
          <xdr:row>2</xdr:row>
          <xdr:rowOff>9525</xdr:rowOff>
        </xdr:to>
        <xdr:sp macro="" textlink="">
          <xdr:nvSpPr>
            <xdr:cNvPr id="338945" name="Button 1" hidden="1">
              <a:extLst>
                <a:ext uri="{63B3BB69-23CF-44E3-9099-C40C66FF867C}">
                  <a14:compatExt spid="_x0000_s338945"/>
                </a:ext>
                <a:ext uri="{FF2B5EF4-FFF2-40B4-BE49-F238E27FC236}">
                  <a16:creationId xmlns:a16="http://schemas.microsoft.com/office/drawing/2014/main" id="{00000000-0008-0000-0D00-0000012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CARICA GIORNALIERA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0</xdr:row>
          <xdr:rowOff>0</xdr:rowOff>
        </xdr:from>
        <xdr:to>
          <xdr:col>6</xdr:col>
          <xdr:colOff>0</xdr:colOff>
          <xdr:row>2</xdr:row>
          <xdr:rowOff>0</xdr:rowOff>
        </xdr:to>
        <xdr:sp macro="" textlink="">
          <xdr:nvSpPr>
            <xdr:cNvPr id="338946" name="Button 2" hidden="1">
              <a:extLst>
                <a:ext uri="{63B3BB69-23CF-44E3-9099-C40C66FF867C}">
                  <a14:compatExt spid="_x0000_s338946"/>
                </a:ext>
                <a:ext uri="{FF2B5EF4-FFF2-40B4-BE49-F238E27FC236}">
                  <a16:creationId xmlns:a16="http://schemas.microsoft.com/office/drawing/2014/main" id="{00000000-0008-0000-0D00-0000022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it-IT" sz="16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MODIFICA SOLO LAYOUT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0</xdr:row>
          <xdr:rowOff>0</xdr:rowOff>
        </xdr:from>
        <xdr:to>
          <xdr:col>6</xdr:col>
          <xdr:colOff>0</xdr:colOff>
          <xdr:row>2</xdr:row>
          <xdr:rowOff>0</xdr:rowOff>
        </xdr:to>
        <xdr:sp macro="" textlink="">
          <xdr:nvSpPr>
            <xdr:cNvPr id="338947" name="Button 3" hidden="1">
              <a:extLst>
                <a:ext uri="{63B3BB69-23CF-44E3-9099-C40C66FF867C}">
                  <a14:compatExt spid="_x0000_s338947"/>
                </a:ext>
                <a:ext uri="{FF2B5EF4-FFF2-40B4-BE49-F238E27FC236}">
                  <a16:creationId xmlns:a16="http://schemas.microsoft.com/office/drawing/2014/main" id="{00000000-0008-0000-0D00-0000032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ELABORA LAYOUT E INCROCIA DATI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0</xdr:row>
          <xdr:rowOff>0</xdr:rowOff>
        </xdr:from>
        <xdr:to>
          <xdr:col>13</xdr:col>
          <xdr:colOff>1990725</xdr:colOff>
          <xdr:row>1</xdr:row>
          <xdr:rowOff>438150</xdr:rowOff>
        </xdr:to>
        <xdr:sp macro="" textlink="">
          <xdr:nvSpPr>
            <xdr:cNvPr id="338948" name="Button 4" hidden="1">
              <a:extLst>
                <a:ext uri="{63B3BB69-23CF-44E3-9099-C40C66FF867C}">
                  <a14:compatExt spid="_x0000_s338948"/>
                </a:ext>
                <a:ext uri="{FF2B5EF4-FFF2-40B4-BE49-F238E27FC236}">
                  <a16:creationId xmlns:a16="http://schemas.microsoft.com/office/drawing/2014/main" id="{00000000-0008-0000-0D00-0000042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CANCELLA GIORNALIERA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</xdr:col>
      <xdr:colOff>177728</xdr:colOff>
      <xdr:row>0</xdr:row>
      <xdr:rowOff>1</xdr:rowOff>
    </xdr:from>
    <xdr:to>
      <xdr:col>4</xdr:col>
      <xdr:colOff>40305</xdr:colOff>
      <xdr:row>1</xdr:row>
      <xdr:rowOff>381001</xdr:rowOff>
    </xdr:to>
    <xdr:pic>
      <xdr:nvPicPr>
        <xdr:cNvPr id="7" name="Picture 105" descr="img_9c4cfe9c-157a-405b-839a-ac95ce7b5ad3">
          <a:extLst>
            <a:ext uri="{FF2B5EF4-FFF2-40B4-BE49-F238E27FC236}">
              <a16:creationId xmlns:a16="http://schemas.microsoft.com/office/drawing/2014/main" id="{00000000-0008-0000-0D00-00000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58728" y="1"/>
          <a:ext cx="853177" cy="8286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0</xdr:row>
          <xdr:rowOff>9525</xdr:rowOff>
        </xdr:from>
        <xdr:to>
          <xdr:col>7</xdr:col>
          <xdr:colOff>1819275</xdr:colOff>
          <xdr:row>2</xdr:row>
          <xdr:rowOff>9525</xdr:rowOff>
        </xdr:to>
        <xdr:sp macro="" textlink="">
          <xdr:nvSpPr>
            <xdr:cNvPr id="338949" name="Button 5" hidden="1">
              <a:extLst>
                <a:ext uri="{63B3BB69-23CF-44E3-9099-C40C66FF867C}">
                  <a14:compatExt spid="_x0000_s338949"/>
                </a:ext>
                <a:ext uri="{FF2B5EF4-FFF2-40B4-BE49-F238E27FC236}">
                  <a16:creationId xmlns:a16="http://schemas.microsoft.com/office/drawing/2014/main" id="{00000000-0008-0000-0D00-0000052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CARICA GIORNALIERA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0</xdr:row>
          <xdr:rowOff>0</xdr:rowOff>
        </xdr:from>
        <xdr:to>
          <xdr:col>6</xdr:col>
          <xdr:colOff>0</xdr:colOff>
          <xdr:row>2</xdr:row>
          <xdr:rowOff>0</xdr:rowOff>
        </xdr:to>
        <xdr:sp macro="" textlink="">
          <xdr:nvSpPr>
            <xdr:cNvPr id="338950" name="Button 6" hidden="1">
              <a:extLst>
                <a:ext uri="{63B3BB69-23CF-44E3-9099-C40C66FF867C}">
                  <a14:compatExt spid="_x0000_s338950"/>
                </a:ext>
                <a:ext uri="{FF2B5EF4-FFF2-40B4-BE49-F238E27FC236}">
                  <a16:creationId xmlns:a16="http://schemas.microsoft.com/office/drawing/2014/main" id="{00000000-0008-0000-0D00-0000062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it-IT" sz="16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MODIFICA SOLO LAYOUT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0</xdr:row>
          <xdr:rowOff>0</xdr:rowOff>
        </xdr:from>
        <xdr:to>
          <xdr:col>6</xdr:col>
          <xdr:colOff>0</xdr:colOff>
          <xdr:row>2</xdr:row>
          <xdr:rowOff>0</xdr:rowOff>
        </xdr:to>
        <xdr:sp macro="" textlink="">
          <xdr:nvSpPr>
            <xdr:cNvPr id="338951" name="Button 7" hidden="1">
              <a:extLst>
                <a:ext uri="{63B3BB69-23CF-44E3-9099-C40C66FF867C}">
                  <a14:compatExt spid="_x0000_s338951"/>
                </a:ext>
                <a:ext uri="{FF2B5EF4-FFF2-40B4-BE49-F238E27FC236}">
                  <a16:creationId xmlns:a16="http://schemas.microsoft.com/office/drawing/2014/main" id="{00000000-0008-0000-0D00-0000072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ELABORA LAYOUT E INCROCIA DATI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19050</xdr:colOff>
          <xdr:row>0</xdr:row>
          <xdr:rowOff>0</xdr:rowOff>
        </xdr:from>
        <xdr:to>
          <xdr:col>10</xdr:col>
          <xdr:colOff>1104900</xdr:colOff>
          <xdr:row>1</xdr:row>
          <xdr:rowOff>0</xdr:rowOff>
        </xdr:to>
        <xdr:sp macro="" textlink="">
          <xdr:nvSpPr>
            <xdr:cNvPr id="338952" name="Button 8" hidden="1">
              <a:extLst>
                <a:ext uri="{63B3BB69-23CF-44E3-9099-C40C66FF867C}">
                  <a14:compatExt spid="_x0000_s338952"/>
                </a:ext>
                <a:ext uri="{FF2B5EF4-FFF2-40B4-BE49-F238E27FC236}">
                  <a16:creationId xmlns:a16="http://schemas.microsoft.com/office/drawing/2014/main" id="{00000000-0008-0000-0D00-0000082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ELABORA PDL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177728</xdr:colOff>
      <xdr:row>0</xdr:row>
      <xdr:rowOff>1</xdr:rowOff>
    </xdr:from>
    <xdr:to>
      <xdr:col>4</xdr:col>
      <xdr:colOff>40305</xdr:colOff>
      <xdr:row>1</xdr:row>
      <xdr:rowOff>381001</xdr:rowOff>
    </xdr:to>
    <xdr:pic>
      <xdr:nvPicPr>
        <xdr:cNvPr id="2" name="Picture 105" descr="img_9c4cfe9c-157a-405b-839a-ac95ce7b5ad3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58728" y="1"/>
          <a:ext cx="853177" cy="8286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0</xdr:row>
          <xdr:rowOff>9525</xdr:rowOff>
        </xdr:from>
        <xdr:to>
          <xdr:col>7</xdr:col>
          <xdr:colOff>1819275</xdr:colOff>
          <xdr:row>2</xdr:row>
          <xdr:rowOff>9525</xdr:rowOff>
        </xdr:to>
        <xdr:sp macro="" textlink="">
          <xdr:nvSpPr>
            <xdr:cNvPr id="339969" name="Button 1" hidden="1">
              <a:extLst>
                <a:ext uri="{63B3BB69-23CF-44E3-9099-C40C66FF867C}">
                  <a14:compatExt spid="_x0000_s339969"/>
                </a:ext>
                <a:ext uri="{FF2B5EF4-FFF2-40B4-BE49-F238E27FC236}">
                  <a16:creationId xmlns:a16="http://schemas.microsoft.com/office/drawing/2014/main" id="{00000000-0008-0000-0E00-0000013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CARICA GIORNALIERA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0</xdr:row>
          <xdr:rowOff>0</xdr:rowOff>
        </xdr:from>
        <xdr:to>
          <xdr:col>6</xdr:col>
          <xdr:colOff>0</xdr:colOff>
          <xdr:row>2</xdr:row>
          <xdr:rowOff>0</xdr:rowOff>
        </xdr:to>
        <xdr:sp macro="" textlink="">
          <xdr:nvSpPr>
            <xdr:cNvPr id="339970" name="Button 2" hidden="1">
              <a:extLst>
                <a:ext uri="{63B3BB69-23CF-44E3-9099-C40C66FF867C}">
                  <a14:compatExt spid="_x0000_s339970"/>
                </a:ext>
                <a:ext uri="{FF2B5EF4-FFF2-40B4-BE49-F238E27FC236}">
                  <a16:creationId xmlns:a16="http://schemas.microsoft.com/office/drawing/2014/main" id="{00000000-0008-0000-0E00-0000023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it-IT" sz="16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MODIFICA SOLO LAYOUT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0</xdr:row>
          <xdr:rowOff>0</xdr:rowOff>
        </xdr:from>
        <xdr:to>
          <xdr:col>6</xdr:col>
          <xdr:colOff>0</xdr:colOff>
          <xdr:row>2</xdr:row>
          <xdr:rowOff>0</xdr:rowOff>
        </xdr:to>
        <xdr:sp macro="" textlink="">
          <xdr:nvSpPr>
            <xdr:cNvPr id="339971" name="Button 3" hidden="1">
              <a:extLst>
                <a:ext uri="{63B3BB69-23CF-44E3-9099-C40C66FF867C}">
                  <a14:compatExt spid="_x0000_s339971"/>
                </a:ext>
                <a:ext uri="{FF2B5EF4-FFF2-40B4-BE49-F238E27FC236}">
                  <a16:creationId xmlns:a16="http://schemas.microsoft.com/office/drawing/2014/main" id="{00000000-0008-0000-0E00-0000033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ELABORA LAYOUT E INCROCIA DATI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0</xdr:row>
          <xdr:rowOff>0</xdr:rowOff>
        </xdr:from>
        <xdr:to>
          <xdr:col>13</xdr:col>
          <xdr:colOff>1990725</xdr:colOff>
          <xdr:row>1</xdr:row>
          <xdr:rowOff>438150</xdr:rowOff>
        </xdr:to>
        <xdr:sp macro="" textlink="">
          <xdr:nvSpPr>
            <xdr:cNvPr id="339972" name="Button 4" hidden="1">
              <a:extLst>
                <a:ext uri="{63B3BB69-23CF-44E3-9099-C40C66FF867C}">
                  <a14:compatExt spid="_x0000_s339972"/>
                </a:ext>
                <a:ext uri="{FF2B5EF4-FFF2-40B4-BE49-F238E27FC236}">
                  <a16:creationId xmlns:a16="http://schemas.microsoft.com/office/drawing/2014/main" id="{00000000-0008-0000-0E00-0000043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CANCELLA GIORNALIERA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</xdr:col>
      <xdr:colOff>177728</xdr:colOff>
      <xdr:row>0</xdr:row>
      <xdr:rowOff>1</xdr:rowOff>
    </xdr:from>
    <xdr:to>
      <xdr:col>4</xdr:col>
      <xdr:colOff>40305</xdr:colOff>
      <xdr:row>1</xdr:row>
      <xdr:rowOff>381001</xdr:rowOff>
    </xdr:to>
    <xdr:pic>
      <xdr:nvPicPr>
        <xdr:cNvPr id="7" name="Picture 105" descr="img_9c4cfe9c-157a-405b-839a-ac95ce7b5ad3">
          <a:extLst>
            <a:ext uri="{FF2B5EF4-FFF2-40B4-BE49-F238E27FC236}">
              <a16:creationId xmlns:a16="http://schemas.microsoft.com/office/drawing/2014/main" id="{00000000-0008-0000-0E00-00000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58728" y="1"/>
          <a:ext cx="853177" cy="8286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0</xdr:row>
          <xdr:rowOff>9525</xdr:rowOff>
        </xdr:from>
        <xdr:to>
          <xdr:col>7</xdr:col>
          <xdr:colOff>1819275</xdr:colOff>
          <xdr:row>2</xdr:row>
          <xdr:rowOff>9525</xdr:rowOff>
        </xdr:to>
        <xdr:sp macro="" textlink="">
          <xdr:nvSpPr>
            <xdr:cNvPr id="339973" name="Button 5" hidden="1">
              <a:extLst>
                <a:ext uri="{63B3BB69-23CF-44E3-9099-C40C66FF867C}">
                  <a14:compatExt spid="_x0000_s339973"/>
                </a:ext>
                <a:ext uri="{FF2B5EF4-FFF2-40B4-BE49-F238E27FC236}">
                  <a16:creationId xmlns:a16="http://schemas.microsoft.com/office/drawing/2014/main" id="{00000000-0008-0000-0E00-0000053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CARICA GIORNALIERA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0</xdr:row>
          <xdr:rowOff>0</xdr:rowOff>
        </xdr:from>
        <xdr:to>
          <xdr:col>6</xdr:col>
          <xdr:colOff>0</xdr:colOff>
          <xdr:row>2</xdr:row>
          <xdr:rowOff>0</xdr:rowOff>
        </xdr:to>
        <xdr:sp macro="" textlink="">
          <xdr:nvSpPr>
            <xdr:cNvPr id="339974" name="Button 6" hidden="1">
              <a:extLst>
                <a:ext uri="{63B3BB69-23CF-44E3-9099-C40C66FF867C}">
                  <a14:compatExt spid="_x0000_s339974"/>
                </a:ext>
                <a:ext uri="{FF2B5EF4-FFF2-40B4-BE49-F238E27FC236}">
                  <a16:creationId xmlns:a16="http://schemas.microsoft.com/office/drawing/2014/main" id="{00000000-0008-0000-0E00-0000063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it-IT" sz="16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MODIFICA SOLO LAYOUT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0</xdr:row>
          <xdr:rowOff>0</xdr:rowOff>
        </xdr:from>
        <xdr:to>
          <xdr:col>6</xdr:col>
          <xdr:colOff>0</xdr:colOff>
          <xdr:row>2</xdr:row>
          <xdr:rowOff>0</xdr:rowOff>
        </xdr:to>
        <xdr:sp macro="" textlink="">
          <xdr:nvSpPr>
            <xdr:cNvPr id="339975" name="Button 7" hidden="1">
              <a:extLst>
                <a:ext uri="{63B3BB69-23CF-44E3-9099-C40C66FF867C}">
                  <a14:compatExt spid="_x0000_s339975"/>
                </a:ext>
                <a:ext uri="{FF2B5EF4-FFF2-40B4-BE49-F238E27FC236}">
                  <a16:creationId xmlns:a16="http://schemas.microsoft.com/office/drawing/2014/main" id="{00000000-0008-0000-0E00-0000073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ELABORA LAYOUT E INCROCIA DATI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19050</xdr:colOff>
          <xdr:row>0</xdr:row>
          <xdr:rowOff>0</xdr:rowOff>
        </xdr:from>
        <xdr:to>
          <xdr:col>10</xdr:col>
          <xdr:colOff>1104900</xdr:colOff>
          <xdr:row>1</xdr:row>
          <xdr:rowOff>0</xdr:rowOff>
        </xdr:to>
        <xdr:sp macro="" textlink="">
          <xdr:nvSpPr>
            <xdr:cNvPr id="339976" name="Button 8" hidden="1">
              <a:extLst>
                <a:ext uri="{63B3BB69-23CF-44E3-9099-C40C66FF867C}">
                  <a14:compatExt spid="_x0000_s339976"/>
                </a:ext>
                <a:ext uri="{FF2B5EF4-FFF2-40B4-BE49-F238E27FC236}">
                  <a16:creationId xmlns:a16="http://schemas.microsoft.com/office/drawing/2014/main" id="{00000000-0008-0000-0E00-0000083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ELABORA PDL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177728</xdr:colOff>
      <xdr:row>0</xdr:row>
      <xdr:rowOff>1</xdr:rowOff>
    </xdr:from>
    <xdr:to>
      <xdr:col>4</xdr:col>
      <xdr:colOff>40305</xdr:colOff>
      <xdr:row>1</xdr:row>
      <xdr:rowOff>381001</xdr:rowOff>
    </xdr:to>
    <xdr:pic>
      <xdr:nvPicPr>
        <xdr:cNvPr id="2" name="Picture 105" descr="img_9c4cfe9c-157a-405b-839a-ac95ce7b5ad3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58728" y="1"/>
          <a:ext cx="853177" cy="8286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0</xdr:row>
          <xdr:rowOff>9525</xdr:rowOff>
        </xdr:from>
        <xdr:to>
          <xdr:col>7</xdr:col>
          <xdr:colOff>1819275</xdr:colOff>
          <xdr:row>2</xdr:row>
          <xdr:rowOff>9525</xdr:rowOff>
        </xdr:to>
        <xdr:sp macro="" textlink="">
          <xdr:nvSpPr>
            <xdr:cNvPr id="340993" name="Button 1" hidden="1">
              <a:extLst>
                <a:ext uri="{63B3BB69-23CF-44E3-9099-C40C66FF867C}">
                  <a14:compatExt spid="_x0000_s340993"/>
                </a:ext>
                <a:ext uri="{FF2B5EF4-FFF2-40B4-BE49-F238E27FC236}">
                  <a16:creationId xmlns:a16="http://schemas.microsoft.com/office/drawing/2014/main" id="{00000000-0008-0000-0F00-0000013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CARICA GIORNALIERA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0</xdr:row>
          <xdr:rowOff>0</xdr:rowOff>
        </xdr:from>
        <xdr:to>
          <xdr:col>6</xdr:col>
          <xdr:colOff>0</xdr:colOff>
          <xdr:row>2</xdr:row>
          <xdr:rowOff>0</xdr:rowOff>
        </xdr:to>
        <xdr:sp macro="" textlink="">
          <xdr:nvSpPr>
            <xdr:cNvPr id="340994" name="Button 2" hidden="1">
              <a:extLst>
                <a:ext uri="{63B3BB69-23CF-44E3-9099-C40C66FF867C}">
                  <a14:compatExt spid="_x0000_s340994"/>
                </a:ext>
                <a:ext uri="{FF2B5EF4-FFF2-40B4-BE49-F238E27FC236}">
                  <a16:creationId xmlns:a16="http://schemas.microsoft.com/office/drawing/2014/main" id="{00000000-0008-0000-0F00-0000023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it-IT" sz="16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MODIFICA SOLO LAYOUT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0</xdr:row>
          <xdr:rowOff>0</xdr:rowOff>
        </xdr:from>
        <xdr:to>
          <xdr:col>6</xdr:col>
          <xdr:colOff>0</xdr:colOff>
          <xdr:row>2</xdr:row>
          <xdr:rowOff>0</xdr:rowOff>
        </xdr:to>
        <xdr:sp macro="" textlink="">
          <xdr:nvSpPr>
            <xdr:cNvPr id="340995" name="Button 3" hidden="1">
              <a:extLst>
                <a:ext uri="{63B3BB69-23CF-44E3-9099-C40C66FF867C}">
                  <a14:compatExt spid="_x0000_s340995"/>
                </a:ext>
                <a:ext uri="{FF2B5EF4-FFF2-40B4-BE49-F238E27FC236}">
                  <a16:creationId xmlns:a16="http://schemas.microsoft.com/office/drawing/2014/main" id="{00000000-0008-0000-0F00-0000033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ELABORA LAYOUT E INCROCIA DATI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0</xdr:row>
          <xdr:rowOff>0</xdr:rowOff>
        </xdr:from>
        <xdr:to>
          <xdr:col>13</xdr:col>
          <xdr:colOff>1990725</xdr:colOff>
          <xdr:row>1</xdr:row>
          <xdr:rowOff>438150</xdr:rowOff>
        </xdr:to>
        <xdr:sp macro="" textlink="">
          <xdr:nvSpPr>
            <xdr:cNvPr id="340996" name="Button 4" hidden="1">
              <a:extLst>
                <a:ext uri="{63B3BB69-23CF-44E3-9099-C40C66FF867C}">
                  <a14:compatExt spid="_x0000_s340996"/>
                </a:ext>
                <a:ext uri="{FF2B5EF4-FFF2-40B4-BE49-F238E27FC236}">
                  <a16:creationId xmlns:a16="http://schemas.microsoft.com/office/drawing/2014/main" id="{00000000-0008-0000-0F00-0000043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CANCELLA GIORNALIERA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</xdr:col>
      <xdr:colOff>177728</xdr:colOff>
      <xdr:row>0</xdr:row>
      <xdr:rowOff>1</xdr:rowOff>
    </xdr:from>
    <xdr:to>
      <xdr:col>4</xdr:col>
      <xdr:colOff>40305</xdr:colOff>
      <xdr:row>1</xdr:row>
      <xdr:rowOff>381001</xdr:rowOff>
    </xdr:to>
    <xdr:pic>
      <xdr:nvPicPr>
        <xdr:cNvPr id="7" name="Picture 105" descr="img_9c4cfe9c-157a-405b-839a-ac95ce7b5ad3">
          <a:extLst>
            <a:ext uri="{FF2B5EF4-FFF2-40B4-BE49-F238E27FC236}">
              <a16:creationId xmlns:a16="http://schemas.microsoft.com/office/drawing/2014/main" id="{00000000-0008-0000-0F00-00000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58728" y="1"/>
          <a:ext cx="853177" cy="8286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0</xdr:row>
          <xdr:rowOff>9525</xdr:rowOff>
        </xdr:from>
        <xdr:to>
          <xdr:col>7</xdr:col>
          <xdr:colOff>1819275</xdr:colOff>
          <xdr:row>2</xdr:row>
          <xdr:rowOff>9525</xdr:rowOff>
        </xdr:to>
        <xdr:sp macro="" textlink="">
          <xdr:nvSpPr>
            <xdr:cNvPr id="340997" name="Button 5" hidden="1">
              <a:extLst>
                <a:ext uri="{63B3BB69-23CF-44E3-9099-C40C66FF867C}">
                  <a14:compatExt spid="_x0000_s340997"/>
                </a:ext>
                <a:ext uri="{FF2B5EF4-FFF2-40B4-BE49-F238E27FC236}">
                  <a16:creationId xmlns:a16="http://schemas.microsoft.com/office/drawing/2014/main" id="{00000000-0008-0000-0F00-0000053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CARICA GIORNALIERA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0</xdr:row>
          <xdr:rowOff>0</xdr:rowOff>
        </xdr:from>
        <xdr:to>
          <xdr:col>6</xdr:col>
          <xdr:colOff>0</xdr:colOff>
          <xdr:row>2</xdr:row>
          <xdr:rowOff>0</xdr:rowOff>
        </xdr:to>
        <xdr:sp macro="" textlink="">
          <xdr:nvSpPr>
            <xdr:cNvPr id="340998" name="Button 6" hidden="1">
              <a:extLst>
                <a:ext uri="{63B3BB69-23CF-44E3-9099-C40C66FF867C}">
                  <a14:compatExt spid="_x0000_s340998"/>
                </a:ext>
                <a:ext uri="{FF2B5EF4-FFF2-40B4-BE49-F238E27FC236}">
                  <a16:creationId xmlns:a16="http://schemas.microsoft.com/office/drawing/2014/main" id="{00000000-0008-0000-0F00-0000063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it-IT" sz="16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MODIFICA SOLO LAYOUT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0</xdr:row>
          <xdr:rowOff>0</xdr:rowOff>
        </xdr:from>
        <xdr:to>
          <xdr:col>6</xdr:col>
          <xdr:colOff>0</xdr:colOff>
          <xdr:row>2</xdr:row>
          <xdr:rowOff>0</xdr:rowOff>
        </xdr:to>
        <xdr:sp macro="" textlink="">
          <xdr:nvSpPr>
            <xdr:cNvPr id="340999" name="Button 7" hidden="1">
              <a:extLst>
                <a:ext uri="{63B3BB69-23CF-44E3-9099-C40C66FF867C}">
                  <a14:compatExt spid="_x0000_s340999"/>
                </a:ext>
                <a:ext uri="{FF2B5EF4-FFF2-40B4-BE49-F238E27FC236}">
                  <a16:creationId xmlns:a16="http://schemas.microsoft.com/office/drawing/2014/main" id="{00000000-0008-0000-0F00-0000073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ELABORA LAYOUT E INCROCIA DATI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19050</xdr:colOff>
          <xdr:row>0</xdr:row>
          <xdr:rowOff>0</xdr:rowOff>
        </xdr:from>
        <xdr:to>
          <xdr:col>10</xdr:col>
          <xdr:colOff>1104900</xdr:colOff>
          <xdr:row>1</xdr:row>
          <xdr:rowOff>0</xdr:rowOff>
        </xdr:to>
        <xdr:sp macro="" textlink="">
          <xdr:nvSpPr>
            <xdr:cNvPr id="341000" name="Button 8" hidden="1">
              <a:extLst>
                <a:ext uri="{63B3BB69-23CF-44E3-9099-C40C66FF867C}">
                  <a14:compatExt spid="_x0000_s341000"/>
                </a:ext>
                <a:ext uri="{FF2B5EF4-FFF2-40B4-BE49-F238E27FC236}">
                  <a16:creationId xmlns:a16="http://schemas.microsoft.com/office/drawing/2014/main" id="{00000000-0008-0000-0F00-0000083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ELABORA PDL</a:t>
              </a:r>
            </a:p>
          </xdr:txBody>
        </xdr:sp>
        <xdr:clientData fPrintsWithSheet="0"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177728</xdr:colOff>
      <xdr:row>0</xdr:row>
      <xdr:rowOff>1</xdr:rowOff>
    </xdr:from>
    <xdr:to>
      <xdr:col>4</xdr:col>
      <xdr:colOff>40305</xdr:colOff>
      <xdr:row>1</xdr:row>
      <xdr:rowOff>381001</xdr:rowOff>
    </xdr:to>
    <xdr:pic>
      <xdr:nvPicPr>
        <xdr:cNvPr id="2" name="Picture 105" descr="img_9c4cfe9c-157a-405b-839a-ac95ce7b5ad3"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58728" y="1"/>
          <a:ext cx="853177" cy="8286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0</xdr:row>
          <xdr:rowOff>9525</xdr:rowOff>
        </xdr:from>
        <xdr:to>
          <xdr:col>7</xdr:col>
          <xdr:colOff>1819275</xdr:colOff>
          <xdr:row>2</xdr:row>
          <xdr:rowOff>9525</xdr:rowOff>
        </xdr:to>
        <xdr:sp macro="" textlink="">
          <xdr:nvSpPr>
            <xdr:cNvPr id="305153" name="Button 1" hidden="1">
              <a:extLst>
                <a:ext uri="{63B3BB69-23CF-44E3-9099-C40C66FF867C}">
                  <a14:compatExt spid="_x0000_s305153"/>
                </a:ext>
                <a:ext uri="{FF2B5EF4-FFF2-40B4-BE49-F238E27FC236}">
                  <a16:creationId xmlns:a16="http://schemas.microsoft.com/office/drawing/2014/main" id="{00000000-0008-0000-1000-000001A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CARICA GIORNALIERA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0</xdr:row>
          <xdr:rowOff>0</xdr:rowOff>
        </xdr:from>
        <xdr:to>
          <xdr:col>6</xdr:col>
          <xdr:colOff>0</xdr:colOff>
          <xdr:row>2</xdr:row>
          <xdr:rowOff>0</xdr:rowOff>
        </xdr:to>
        <xdr:sp macro="" textlink="">
          <xdr:nvSpPr>
            <xdr:cNvPr id="305154" name="Button 2" hidden="1">
              <a:extLst>
                <a:ext uri="{63B3BB69-23CF-44E3-9099-C40C66FF867C}">
                  <a14:compatExt spid="_x0000_s305154"/>
                </a:ext>
                <a:ext uri="{FF2B5EF4-FFF2-40B4-BE49-F238E27FC236}">
                  <a16:creationId xmlns:a16="http://schemas.microsoft.com/office/drawing/2014/main" id="{00000000-0008-0000-1000-000002A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it-IT" sz="16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MODIFICA SOLO LAYOUT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0</xdr:row>
          <xdr:rowOff>0</xdr:rowOff>
        </xdr:from>
        <xdr:to>
          <xdr:col>6</xdr:col>
          <xdr:colOff>0</xdr:colOff>
          <xdr:row>2</xdr:row>
          <xdr:rowOff>0</xdr:rowOff>
        </xdr:to>
        <xdr:sp macro="" textlink="">
          <xdr:nvSpPr>
            <xdr:cNvPr id="305155" name="Button 3" hidden="1">
              <a:extLst>
                <a:ext uri="{63B3BB69-23CF-44E3-9099-C40C66FF867C}">
                  <a14:compatExt spid="_x0000_s305155"/>
                </a:ext>
                <a:ext uri="{FF2B5EF4-FFF2-40B4-BE49-F238E27FC236}">
                  <a16:creationId xmlns:a16="http://schemas.microsoft.com/office/drawing/2014/main" id="{00000000-0008-0000-1000-000003A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ELABORA LAYOUT E INCROCIA DATI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0</xdr:row>
          <xdr:rowOff>0</xdr:rowOff>
        </xdr:from>
        <xdr:to>
          <xdr:col>13</xdr:col>
          <xdr:colOff>1990725</xdr:colOff>
          <xdr:row>1</xdr:row>
          <xdr:rowOff>438150</xdr:rowOff>
        </xdr:to>
        <xdr:sp macro="" textlink="">
          <xdr:nvSpPr>
            <xdr:cNvPr id="305156" name="Button 4" hidden="1">
              <a:extLst>
                <a:ext uri="{63B3BB69-23CF-44E3-9099-C40C66FF867C}">
                  <a14:compatExt spid="_x0000_s305156"/>
                </a:ext>
                <a:ext uri="{FF2B5EF4-FFF2-40B4-BE49-F238E27FC236}">
                  <a16:creationId xmlns:a16="http://schemas.microsoft.com/office/drawing/2014/main" id="{00000000-0008-0000-1000-000004A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CANCELLA GIORNALIERA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</xdr:col>
      <xdr:colOff>177728</xdr:colOff>
      <xdr:row>0</xdr:row>
      <xdr:rowOff>1</xdr:rowOff>
    </xdr:from>
    <xdr:to>
      <xdr:col>4</xdr:col>
      <xdr:colOff>40305</xdr:colOff>
      <xdr:row>1</xdr:row>
      <xdr:rowOff>381001</xdr:rowOff>
    </xdr:to>
    <xdr:pic>
      <xdr:nvPicPr>
        <xdr:cNvPr id="7" name="Picture 105" descr="img_9c4cfe9c-157a-405b-839a-ac95ce7b5ad3">
          <a:extLst>
            <a:ext uri="{FF2B5EF4-FFF2-40B4-BE49-F238E27FC236}">
              <a16:creationId xmlns:a16="http://schemas.microsoft.com/office/drawing/2014/main" id="{00000000-0008-0000-1000-00000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58728" y="1"/>
          <a:ext cx="853177" cy="8286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0</xdr:row>
          <xdr:rowOff>9525</xdr:rowOff>
        </xdr:from>
        <xdr:to>
          <xdr:col>7</xdr:col>
          <xdr:colOff>1819275</xdr:colOff>
          <xdr:row>2</xdr:row>
          <xdr:rowOff>9525</xdr:rowOff>
        </xdr:to>
        <xdr:sp macro="" textlink="">
          <xdr:nvSpPr>
            <xdr:cNvPr id="305157" name="Button 5" hidden="1">
              <a:extLst>
                <a:ext uri="{63B3BB69-23CF-44E3-9099-C40C66FF867C}">
                  <a14:compatExt spid="_x0000_s305157"/>
                </a:ext>
                <a:ext uri="{FF2B5EF4-FFF2-40B4-BE49-F238E27FC236}">
                  <a16:creationId xmlns:a16="http://schemas.microsoft.com/office/drawing/2014/main" id="{00000000-0008-0000-1000-000005A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CARICA GIORNALIERA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0</xdr:row>
          <xdr:rowOff>0</xdr:rowOff>
        </xdr:from>
        <xdr:to>
          <xdr:col>6</xdr:col>
          <xdr:colOff>0</xdr:colOff>
          <xdr:row>2</xdr:row>
          <xdr:rowOff>0</xdr:rowOff>
        </xdr:to>
        <xdr:sp macro="" textlink="">
          <xdr:nvSpPr>
            <xdr:cNvPr id="305158" name="Button 6" hidden="1">
              <a:extLst>
                <a:ext uri="{63B3BB69-23CF-44E3-9099-C40C66FF867C}">
                  <a14:compatExt spid="_x0000_s305158"/>
                </a:ext>
                <a:ext uri="{FF2B5EF4-FFF2-40B4-BE49-F238E27FC236}">
                  <a16:creationId xmlns:a16="http://schemas.microsoft.com/office/drawing/2014/main" id="{00000000-0008-0000-1000-000006A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it-IT" sz="16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MODIFICA SOLO LAYOUT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0</xdr:row>
          <xdr:rowOff>0</xdr:rowOff>
        </xdr:from>
        <xdr:to>
          <xdr:col>6</xdr:col>
          <xdr:colOff>0</xdr:colOff>
          <xdr:row>2</xdr:row>
          <xdr:rowOff>0</xdr:rowOff>
        </xdr:to>
        <xdr:sp macro="" textlink="">
          <xdr:nvSpPr>
            <xdr:cNvPr id="305159" name="Button 7" hidden="1">
              <a:extLst>
                <a:ext uri="{63B3BB69-23CF-44E3-9099-C40C66FF867C}">
                  <a14:compatExt spid="_x0000_s305159"/>
                </a:ext>
                <a:ext uri="{FF2B5EF4-FFF2-40B4-BE49-F238E27FC236}">
                  <a16:creationId xmlns:a16="http://schemas.microsoft.com/office/drawing/2014/main" id="{00000000-0008-0000-1000-000007A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ELABORA LAYOUT E INCROCIA DATI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19050</xdr:colOff>
          <xdr:row>0</xdr:row>
          <xdr:rowOff>0</xdr:rowOff>
        </xdr:from>
        <xdr:to>
          <xdr:col>10</xdr:col>
          <xdr:colOff>1104900</xdr:colOff>
          <xdr:row>1</xdr:row>
          <xdr:rowOff>0</xdr:rowOff>
        </xdr:to>
        <xdr:sp macro="" textlink="">
          <xdr:nvSpPr>
            <xdr:cNvPr id="305160" name="Button 8" hidden="1">
              <a:extLst>
                <a:ext uri="{63B3BB69-23CF-44E3-9099-C40C66FF867C}">
                  <a14:compatExt spid="_x0000_s305160"/>
                </a:ext>
                <a:ext uri="{FF2B5EF4-FFF2-40B4-BE49-F238E27FC236}">
                  <a16:creationId xmlns:a16="http://schemas.microsoft.com/office/drawing/2014/main" id="{00000000-0008-0000-1000-000008A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ELABORA PDL</a:t>
              </a:r>
            </a:p>
          </xdr:txBody>
        </xdr:sp>
        <xdr:clientData fPrintsWithSheet="0"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177728</xdr:colOff>
      <xdr:row>0</xdr:row>
      <xdr:rowOff>1</xdr:rowOff>
    </xdr:from>
    <xdr:to>
      <xdr:col>4</xdr:col>
      <xdr:colOff>40305</xdr:colOff>
      <xdr:row>1</xdr:row>
      <xdr:rowOff>381001</xdr:rowOff>
    </xdr:to>
    <xdr:pic>
      <xdr:nvPicPr>
        <xdr:cNvPr id="2" name="Picture 105" descr="img_9c4cfe9c-157a-405b-839a-ac95ce7b5ad3"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58728" y="1"/>
          <a:ext cx="853177" cy="8286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0</xdr:row>
          <xdr:rowOff>9525</xdr:rowOff>
        </xdr:from>
        <xdr:to>
          <xdr:col>7</xdr:col>
          <xdr:colOff>1819275</xdr:colOff>
          <xdr:row>2</xdr:row>
          <xdr:rowOff>9525</xdr:rowOff>
        </xdr:to>
        <xdr:sp macro="" textlink="">
          <xdr:nvSpPr>
            <xdr:cNvPr id="306177" name="Button 1" hidden="1">
              <a:extLst>
                <a:ext uri="{63B3BB69-23CF-44E3-9099-C40C66FF867C}">
                  <a14:compatExt spid="_x0000_s306177"/>
                </a:ext>
                <a:ext uri="{FF2B5EF4-FFF2-40B4-BE49-F238E27FC236}">
                  <a16:creationId xmlns:a16="http://schemas.microsoft.com/office/drawing/2014/main" id="{00000000-0008-0000-1100-000001A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CARICA GIORNALIERA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0</xdr:row>
          <xdr:rowOff>0</xdr:rowOff>
        </xdr:from>
        <xdr:to>
          <xdr:col>6</xdr:col>
          <xdr:colOff>0</xdr:colOff>
          <xdr:row>2</xdr:row>
          <xdr:rowOff>0</xdr:rowOff>
        </xdr:to>
        <xdr:sp macro="" textlink="">
          <xdr:nvSpPr>
            <xdr:cNvPr id="306178" name="Button 2" hidden="1">
              <a:extLst>
                <a:ext uri="{63B3BB69-23CF-44E3-9099-C40C66FF867C}">
                  <a14:compatExt spid="_x0000_s306178"/>
                </a:ext>
                <a:ext uri="{FF2B5EF4-FFF2-40B4-BE49-F238E27FC236}">
                  <a16:creationId xmlns:a16="http://schemas.microsoft.com/office/drawing/2014/main" id="{00000000-0008-0000-1100-000002A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it-IT" sz="16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MODIFICA SOLO LAYOUT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0</xdr:row>
          <xdr:rowOff>0</xdr:rowOff>
        </xdr:from>
        <xdr:to>
          <xdr:col>6</xdr:col>
          <xdr:colOff>0</xdr:colOff>
          <xdr:row>2</xdr:row>
          <xdr:rowOff>0</xdr:rowOff>
        </xdr:to>
        <xdr:sp macro="" textlink="">
          <xdr:nvSpPr>
            <xdr:cNvPr id="306179" name="Button 3" hidden="1">
              <a:extLst>
                <a:ext uri="{63B3BB69-23CF-44E3-9099-C40C66FF867C}">
                  <a14:compatExt spid="_x0000_s306179"/>
                </a:ext>
                <a:ext uri="{FF2B5EF4-FFF2-40B4-BE49-F238E27FC236}">
                  <a16:creationId xmlns:a16="http://schemas.microsoft.com/office/drawing/2014/main" id="{00000000-0008-0000-1100-000003A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ELABORA LAYOUT E INCROCIA DATI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0</xdr:row>
          <xdr:rowOff>0</xdr:rowOff>
        </xdr:from>
        <xdr:to>
          <xdr:col>13</xdr:col>
          <xdr:colOff>1990725</xdr:colOff>
          <xdr:row>1</xdr:row>
          <xdr:rowOff>438150</xdr:rowOff>
        </xdr:to>
        <xdr:sp macro="" textlink="">
          <xdr:nvSpPr>
            <xdr:cNvPr id="306180" name="Button 4" hidden="1">
              <a:extLst>
                <a:ext uri="{63B3BB69-23CF-44E3-9099-C40C66FF867C}">
                  <a14:compatExt spid="_x0000_s306180"/>
                </a:ext>
                <a:ext uri="{FF2B5EF4-FFF2-40B4-BE49-F238E27FC236}">
                  <a16:creationId xmlns:a16="http://schemas.microsoft.com/office/drawing/2014/main" id="{00000000-0008-0000-1100-000004A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CANCELLA GIORNALIERA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</xdr:col>
      <xdr:colOff>177728</xdr:colOff>
      <xdr:row>0</xdr:row>
      <xdr:rowOff>1</xdr:rowOff>
    </xdr:from>
    <xdr:to>
      <xdr:col>4</xdr:col>
      <xdr:colOff>40305</xdr:colOff>
      <xdr:row>1</xdr:row>
      <xdr:rowOff>381001</xdr:rowOff>
    </xdr:to>
    <xdr:pic>
      <xdr:nvPicPr>
        <xdr:cNvPr id="7" name="Picture 105" descr="img_9c4cfe9c-157a-405b-839a-ac95ce7b5ad3">
          <a:extLst>
            <a:ext uri="{FF2B5EF4-FFF2-40B4-BE49-F238E27FC236}">
              <a16:creationId xmlns:a16="http://schemas.microsoft.com/office/drawing/2014/main" id="{00000000-0008-0000-1100-00000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58728" y="1"/>
          <a:ext cx="853177" cy="8286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0</xdr:row>
          <xdr:rowOff>9525</xdr:rowOff>
        </xdr:from>
        <xdr:to>
          <xdr:col>7</xdr:col>
          <xdr:colOff>1819275</xdr:colOff>
          <xdr:row>2</xdr:row>
          <xdr:rowOff>9525</xdr:rowOff>
        </xdr:to>
        <xdr:sp macro="" textlink="">
          <xdr:nvSpPr>
            <xdr:cNvPr id="306181" name="Button 5" hidden="1">
              <a:extLst>
                <a:ext uri="{63B3BB69-23CF-44E3-9099-C40C66FF867C}">
                  <a14:compatExt spid="_x0000_s306181"/>
                </a:ext>
                <a:ext uri="{FF2B5EF4-FFF2-40B4-BE49-F238E27FC236}">
                  <a16:creationId xmlns:a16="http://schemas.microsoft.com/office/drawing/2014/main" id="{00000000-0008-0000-1100-000005A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CARICA GIORNALIERA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0</xdr:row>
          <xdr:rowOff>0</xdr:rowOff>
        </xdr:from>
        <xdr:to>
          <xdr:col>6</xdr:col>
          <xdr:colOff>0</xdr:colOff>
          <xdr:row>2</xdr:row>
          <xdr:rowOff>0</xdr:rowOff>
        </xdr:to>
        <xdr:sp macro="" textlink="">
          <xdr:nvSpPr>
            <xdr:cNvPr id="306182" name="Button 6" hidden="1">
              <a:extLst>
                <a:ext uri="{63B3BB69-23CF-44E3-9099-C40C66FF867C}">
                  <a14:compatExt spid="_x0000_s306182"/>
                </a:ext>
                <a:ext uri="{FF2B5EF4-FFF2-40B4-BE49-F238E27FC236}">
                  <a16:creationId xmlns:a16="http://schemas.microsoft.com/office/drawing/2014/main" id="{00000000-0008-0000-1100-000006A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it-IT" sz="16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MODIFICA SOLO LAYOUT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0</xdr:row>
          <xdr:rowOff>0</xdr:rowOff>
        </xdr:from>
        <xdr:to>
          <xdr:col>6</xdr:col>
          <xdr:colOff>0</xdr:colOff>
          <xdr:row>2</xdr:row>
          <xdr:rowOff>0</xdr:rowOff>
        </xdr:to>
        <xdr:sp macro="" textlink="">
          <xdr:nvSpPr>
            <xdr:cNvPr id="306183" name="Button 7" hidden="1">
              <a:extLst>
                <a:ext uri="{63B3BB69-23CF-44E3-9099-C40C66FF867C}">
                  <a14:compatExt spid="_x0000_s306183"/>
                </a:ext>
                <a:ext uri="{FF2B5EF4-FFF2-40B4-BE49-F238E27FC236}">
                  <a16:creationId xmlns:a16="http://schemas.microsoft.com/office/drawing/2014/main" id="{00000000-0008-0000-1100-000007A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ELABORA LAYOUT E INCROCIA DATI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19050</xdr:colOff>
          <xdr:row>0</xdr:row>
          <xdr:rowOff>0</xdr:rowOff>
        </xdr:from>
        <xdr:to>
          <xdr:col>10</xdr:col>
          <xdr:colOff>1104900</xdr:colOff>
          <xdr:row>1</xdr:row>
          <xdr:rowOff>0</xdr:rowOff>
        </xdr:to>
        <xdr:sp macro="" textlink="">
          <xdr:nvSpPr>
            <xdr:cNvPr id="306184" name="Button 8" hidden="1">
              <a:extLst>
                <a:ext uri="{63B3BB69-23CF-44E3-9099-C40C66FF867C}">
                  <a14:compatExt spid="_x0000_s306184"/>
                </a:ext>
                <a:ext uri="{FF2B5EF4-FFF2-40B4-BE49-F238E27FC236}">
                  <a16:creationId xmlns:a16="http://schemas.microsoft.com/office/drawing/2014/main" id="{00000000-0008-0000-1100-000008A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ELABORA PDL</a:t>
              </a:r>
            </a:p>
          </xdr:txBody>
        </xdr:sp>
        <xdr:clientData fPrintsWithSheet="0"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177728</xdr:colOff>
      <xdr:row>0</xdr:row>
      <xdr:rowOff>1</xdr:rowOff>
    </xdr:from>
    <xdr:to>
      <xdr:col>4</xdr:col>
      <xdr:colOff>40305</xdr:colOff>
      <xdr:row>1</xdr:row>
      <xdr:rowOff>381001</xdr:rowOff>
    </xdr:to>
    <xdr:pic>
      <xdr:nvPicPr>
        <xdr:cNvPr id="2" name="Picture 105" descr="img_9c4cfe9c-157a-405b-839a-ac95ce7b5ad3"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58728" y="1"/>
          <a:ext cx="853177" cy="8286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0</xdr:row>
          <xdr:rowOff>9525</xdr:rowOff>
        </xdr:from>
        <xdr:to>
          <xdr:col>7</xdr:col>
          <xdr:colOff>1819275</xdr:colOff>
          <xdr:row>2</xdr:row>
          <xdr:rowOff>9525</xdr:rowOff>
        </xdr:to>
        <xdr:sp macro="" textlink="">
          <xdr:nvSpPr>
            <xdr:cNvPr id="309249" name="Button 1" hidden="1">
              <a:extLst>
                <a:ext uri="{63B3BB69-23CF-44E3-9099-C40C66FF867C}">
                  <a14:compatExt spid="_x0000_s309249"/>
                </a:ext>
                <a:ext uri="{FF2B5EF4-FFF2-40B4-BE49-F238E27FC236}">
                  <a16:creationId xmlns:a16="http://schemas.microsoft.com/office/drawing/2014/main" id="{00000000-0008-0000-1200-000001B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CARICA GIORNALIERA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0</xdr:row>
          <xdr:rowOff>0</xdr:rowOff>
        </xdr:from>
        <xdr:to>
          <xdr:col>6</xdr:col>
          <xdr:colOff>0</xdr:colOff>
          <xdr:row>2</xdr:row>
          <xdr:rowOff>0</xdr:rowOff>
        </xdr:to>
        <xdr:sp macro="" textlink="">
          <xdr:nvSpPr>
            <xdr:cNvPr id="309250" name="Button 2" hidden="1">
              <a:extLst>
                <a:ext uri="{63B3BB69-23CF-44E3-9099-C40C66FF867C}">
                  <a14:compatExt spid="_x0000_s309250"/>
                </a:ext>
                <a:ext uri="{FF2B5EF4-FFF2-40B4-BE49-F238E27FC236}">
                  <a16:creationId xmlns:a16="http://schemas.microsoft.com/office/drawing/2014/main" id="{00000000-0008-0000-1200-000002B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it-IT" sz="16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MODIFICA SOLO LAYOUT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0</xdr:row>
          <xdr:rowOff>0</xdr:rowOff>
        </xdr:from>
        <xdr:to>
          <xdr:col>6</xdr:col>
          <xdr:colOff>0</xdr:colOff>
          <xdr:row>2</xdr:row>
          <xdr:rowOff>0</xdr:rowOff>
        </xdr:to>
        <xdr:sp macro="" textlink="">
          <xdr:nvSpPr>
            <xdr:cNvPr id="309251" name="Button 3" hidden="1">
              <a:extLst>
                <a:ext uri="{63B3BB69-23CF-44E3-9099-C40C66FF867C}">
                  <a14:compatExt spid="_x0000_s309251"/>
                </a:ext>
                <a:ext uri="{FF2B5EF4-FFF2-40B4-BE49-F238E27FC236}">
                  <a16:creationId xmlns:a16="http://schemas.microsoft.com/office/drawing/2014/main" id="{00000000-0008-0000-1200-000003B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ELABORA LAYOUT E INCROCIA DATI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0</xdr:row>
          <xdr:rowOff>0</xdr:rowOff>
        </xdr:from>
        <xdr:to>
          <xdr:col>13</xdr:col>
          <xdr:colOff>1990725</xdr:colOff>
          <xdr:row>1</xdr:row>
          <xdr:rowOff>438150</xdr:rowOff>
        </xdr:to>
        <xdr:sp macro="" textlink="">
          <xdr:nvSpPr>
            <xdr:cNvPr id="309252" name="Button 4" hidden="1">
              <a:extLst>
                <a:ext uri="{63B3BB69-23CF-44E3-9099-C40C66FF867C}">
                  <a14:compatExt spid="_x0000_s309252"/>
                </a:ext>
                <a:ext uri="{FF2B5EF4-FFF2-40B4-BE49-F238E27FC236}">
                  <a16:creationId xmlns:a16="http://schemas.microsoft.com/office/drawing/2014/main" id="{00000000-0008-0000-1200-000004B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CANCELLA GIORNALIERA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</xdr:col>
      <xdr:colOff>177728</xdr:colOff>
      <xdr:row>0</xdr:row>
      <xdr:rowOff>1</xdr:rowOff>
    </xdr:from>
    <xdr:to>
      <xdr:col>4</xdr:col>
      <xdr:colOff>40305</xdr:colOff>
      <xdr:row>1</xdr:row>
      <xdr:rowOff>381001</xdr:rowOff>
    </xdr:to>
    <xdr:pic>
      <xdr:nvPicPr>
        <xdr:cNvPr id="7" name="Picture 105" descr="img_9c4cfe9c-157a-405b-839a-ac95ce7b5ad3">
          <a:extLst>
            <a:ext uri="{FF2B5EF4-FFF2-40B4-BE49-F238E27FC236}">
              <a16:creationId xmlns:a16="http://schemas.microsoft.com/office/drawing/2014/main" id="{00000000-0008-0000-1200-00000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58728" y="1"/>
          <a:ext cx="853177" cy="8286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0</xdr:row>
          <xdr:rowOff>9525</xdr:rowOff>
        </xdr:from>
        <xdr:to>
          <xdr:col>7</xdr:col>
          <xdr:colOff>1819275</xdr:colOff>
          <xdr:row>2</xdr:row>
          <xdr:rowOff>9525</xdr:rowOff>
        </xdr:to>
        <xdr:sp macro="" textlink="">
          <xdr:nvSpPr>
            <xdr:cNvPr id="309253" name="Button 5" hidden="1">
              <a:extLst>
                <a:ext uri="{63B3BB69-23CF-44E3-9099-C40C66FF867C}">
                  <a14:compatExt spid="_x0000_s309253"/>
                </a:ext>
                <a:ext uri="{FF2B5EF4-FFF2-40B4-BE49-F238E27FC236}">
                  <a16:creationId xmlns:a16="http://schemas.microsoft.com/office/drawing/2014/main" id="{00000000-0008-0000-1200-000005B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CARICA GIORNALIERA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0</xdr:row>
          <xdr:rowOff>0</xdr:rowOff>
        </xdr:from>
        <xdr:to>
          <xdr:col>6</xdr:col>
          <xdr:colOff>0</xdr:colOff>
          <xdr:row>2</xdr:row>
          <xdr:rowOff>0</xdr:rowOff>
        </xdr:to>
        <xdr:sp macro="" textlink="">
          <xdr:nvSpPr>
            <xdr:cNvPr id="309254" name="Button 6" hidden="1">
              <a:extLst>
                <a:ext uri="{63B3BB69-23CF-44E3-9099-C40C66FF867C}">
                  <a14:compatExt spid="_x0000_s309254"/>
                </a:ext>
                <a:ext uri="{FF2B5EF4-FFF2-40B4-BE49-F238E27FC236}">
                  <a16:creationId xmlns:a16="http://schemas.microsoft.com/office/drawing/2014/main" id="{00000000-0008-0000-1200-000006B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it-IT" sz="16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MODIFICA SOLO LAYOUT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0</xdr:row>
          <xdr:rowOff>0</xdr:rowOff>
        </xdr:from>
        <xdr:to>
          <xdr:col>6</xdr:col>
          <xdr:colOff>0</xdr:colOff>
          <xdr:row>2</xdr:row>
          <xdr:rowOff>0</xdr:rowOff>
        </xdr:to>
        <xdr:sp macro="" textlink="">
          <xdr:nvSpPr>
            <xdr:cNvPr id="309255" name="Button 7" hidden="1">
              <a:extLst>
                <a:ext uri="{63B3BB69-23CF-44E3-9099-C40C66FF867C}">
                  <a14:compatExt spid="_x0000_s309255"/>
                </a:ext>
                <a:ext uri="{FF2B5EF4-FFF2-40B4-BE49-F238E27FC236}">
                  <a16:creationId xmlns:a16="http://schemas.microsoft.com/office/drawing/2014/main" id="{00000000-0008-0000-1200-000007B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ELABORA LAYOUT E INCROCIA DATI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19050</xdr:colOff>
          <xdr:row>0</xdr:row>
          <xdr:rowOff>0</xdr:rowOff>
        </xdr:from>
        <xdr:to>
          <xdr:col>10</xdr:col>
          <xdr:colOff>1104900</xdr:colOff>
          <xdr:row>1</xdr:row>
          <xdr:rowOff>0</xdr:rowOff>
        </xdr:to>
        <xdr:sp macro="" textlink="">
          <xdr:nvSpPr>
            <xdr:cNvPr id="309256" name="Button 8" hidden="1">
              <a:extLst>
                <a:ext uri="{63B3BB69-23CF-44E3-9099-C40C66FF867C}">
                  <a14:compatExt spid="_x0000_s309256"/>
                </a:ext>
                <a:ext uri="{FF2B5EF4-FFF2-40B4-BE49-F238E27FC236}">
                  <a16:creationId xmlns:a16="http://schemas.microsoft.com/office/drawing/2014/main" id="{00000000-0008-0000-1200-000008B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ELABORA PDL</a:t>
              </a:r>
            </a:p>
          </xdr:txBody>
        </xdr:sp>
        <xdr:clientData fPrintsWithSheet="0"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177728</xdr:colOff>
      <xdr:row>0</xdr:row>
      <xdr:rowOff>1</xdr:rowOff>
    </xdr:from>
    <xdr:to>
      <xdr:col>4</xdr:col>
      <xdr:colOff>40305</xdr:colOff>
      <xdr:row>1</xdr:row>
      <xdr:rowOff>381001</xdr:rowOff>
    </xdr:to>
    <xdr:pic>
      <xdr:nvPicPr>
        <xdr:cNvPr id="2" name="Picture 105" descr="img_9c4cfe9c-157a-405b-839a-ac95ce7b5ad3">
          <a:extLst>
            <a:ext uri="{FF2B5EF4-FFF2-40B4-BE49-F238E27FC236}">
              <a16:creationId xmlns:a16="http://schemas.microsoft.com/office/drawing/2014/main" id="{00000000-0008-0000-13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58728" y="1"/>
          <a:ext cx="853177" cy="8286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0</xdr:row>
          <xdr:rowOff>9525</xdr:rowOff>
        </xdr:from>
        <xdr:to>
          <xdr:col>7</xdr:col>
          <xdr:colOff>1819275</xdr:colOff>
          <xdr:row>2</xdr:row>
          <xdr:rowOff>9525</xdr:rowOff>
        </xdr:to>
        <xdr:sp macro="" textlink="">
          <xdr:nvSpPr>
            <xdr:cNvPr id="310273" name="Button 1" hidden="1">
              <a:extLst>
                <a:ext uri="{63B3BB69-23CF-44E3-9099-C40C66FF867C}">
                  <a14:compatExt spid="_x0000_s310273"/>
                </a:ext>
                <a:ext uri="{FF2B5EF4-FFF2-40B4-BE49-F238E27FC236}">
                  <a16:creationId xmlns:a16="http://schemas.microsoft.com/office/drawing/2014/main" id="{00000000-0008-0000-1300-000001B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CARICA GIORNALIERA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0</xdr:row>
          <xdr:rowOff>0</xdr:rowOff>
        </xdr:from>
        <xdr:to>
          <xdr:col>6</xdr:col>
          <xdr:colOff>0</xdr:colOff>
          <xdr:row>2</xdr:row>
          <xdr:rowOff>0</xdr:rowOff>
        </xdr:to>
        <xdr:sp macro="" textlink="">
          <xdr:nvSpPr>
            <xdr:cNvPr id="310274" name="Button 2" hidden="1">
              <a:extLst>
                <a:ext uri="{63B3BB69-23CF-44E3-9099-C40C66FF867C}">
                  <a14:compatExt spid="_x0000_s310274"/>
                </a:ext>
                <a:ext uri="{FF2B5EF4-FFF2-40B4-BE49-F238E27FC236}">
                  <a16:creationId xmlns:a16="http://schemas.microsoft.com/office/drawing/2014/main" id="{00000000-0008-0000-1300-000002B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it-IT" sz="16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MODIFICA SOLO LAYOUT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0</xdr:row>
          <xdr:rowOff>0</xdr:rowOff>
        </xdr:from>
        <xdr:to>
          <xdr:col>6</xdr:col>
          <xdr:colOff>0</xdr:colOff>
          <xdr:row>2</xdr:row>
          <xdr:rowOff>0</xdr:rowOff>
        </xdr:to>
        <xdr:sp macro="" textlink="">
          <xdr:nvSpPr>
            <xdr:cNvPr id="310275" name="Button 3" hidden="1">
              <a:extLst>
                <a:ext uri="{63B3BB69-23CF-44E3-9099-C40C66FF867C}">
                  <a14:compatExt spid="_x0000_s310275"/>
                </a:ext>
                <a:ext uri="{FF2B5EF4-FFF2-40B4-BE49-F238E27FC236}">
                  <a16:creationId xmlns:a16="http://schemas.microsoft.com/office/drawing/2014/main" id="{00000000-0008-0000-1300-000003B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ELABORA LAYOUT E INCROCIA DATI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0</xdr:row>
          <xdr:rowOff>0</xdr:rowOff>
        </xdr:from>
        <xdr:to>
          <xdr:col>13</xdr:col>
          <xdr:colOff>1990725</xdr:colOff>
          <xdr:row>1</xdr:row>
          <xdr:rowOff>438150</xdr:rowOff>
        </xdr:to>
        <xdr:sp macro="" textlink="">
          <xdr:nvSpPr>
            <xdr:cNvPr id="310276" name="Button 4" hidden="1">
              <a:extLst>
                <a:ext uri="{63B3BB69-23CF-44E3-9099-C40C66FF867C}">
                  <a14:compatExt spid="_x0000_s310276"/>
                </a:ext>
                <a:ext uri="{FF2B5EF4-FFF2-40B4-BE49-F238E27FC236}">
                  <a16:creationId xmlns:a16="http://schemas.microsoft.com/office/drawing/2014/main" id="{00000000-0008-0000-1300-000004B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CANCELLA GIORNALIERA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</xdr:col>
      <xdr:colOff>177728</xdr:colOff>
      <xdr:row>0</xdr:row>
      <xdr:rowOff>1</xdr:rowOff>
    </xdr:from>
    <xdr:to>
      <xdr:col>4</xdr:col>
      <xdr:colOff>40305</xdr:colOff>
      <xdr:row>1</xdr:row>
      <xdr:rowOff>381001</xdr:rowOff>
    </xdr:to>
    <xdr:pic>
      <xdr:nvPicPr>
        <xdr:cNvPr id="7" name="Picture 105" descr="img_9c4cfe9c-157a-405b-839a-ac95ce7b5ad3">
          <a:extLst>
            <a:ext uri="{FF2B5EF4-FFF2-40B4-BE49-F238E27FC236}">
              <a16:creationId xmlns:a16="http://schemas.microsoft.com/office/drawing/2014/main" id="{00000000-0008-0000-1300-00000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58728" y="1"/>
          <a:ext cx="853177" cy="8286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0</xdr:row>
          <xdr:rowOff>9525</xdr:rowOff>
        </xdr:from>
        <xdr:to>
          <xdr:col>7</xdr:col>
          <xdr:colOff>1819275</xdr:colOff>
          <xdr:row>2</xdr:row>
          <xdr:rowOff>9525</xdr:rowOff>
        </xdr:to>
        <xdr:sp macro="" textlink="">
          <xdr:nvSpPr>
            <xdr:cNvPr id="310277" name="Button 5" hidden="1">
              <a:extLst>
                <a:ext uri="{63B3BB69-23CF-44E3-9099-C40C66FF867C}">
                  <a14:compatExt spid="_x0000_s310277"/>
                </a:ext>
                <a:ext uri="{FF2B5EF4-FFF2-40B4-BE49-F238E27FC236}">
                  <a16:creationId xmlns:a16="http://schemas.microsoft.com/office/drawing/2014/main" id="{00000000-0008-0000-1300-000005B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CARICA GIORNALIERA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0</xdr:row>
          <xdr:rowOff>0</xdr:rowOff>
        </xdr:from>
        <xdr:to>
          <xdr:col>6</xdr:col>
          <xdr:colOff>0</xdr:colOff>
          <xdr:row>2</xdr:row>
          <xdr:rowOff>0</xdr:rowOff>
        </xdr:to>
        <xdr:sp macro="" textlink="">
          <xdr:nvSpPr>
            <xdr:cNvPr id="310278" name="Button 6" hidden="1">
              <a:extLst>
                <a:ext uri="{63B3BB69-23CF-44E3-9099-C40C66FF867C}">
                  <a14:compatExt spid="_x0000_s310278"/>
                </a:ext>
                <a:ext uri="{FF2B5EF4-FFF2-40B4-BE49-F238E27FC236}">
                  <a16:creationId xmlns:a16="http://schemas.microsoft.com/office/drawing/2014/main" id="{00000000-0008-0000-1300-000006B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it-IT" sz="16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MODIFICA SOLO LAYOUT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0</xdr:row>
          <xdr:rowOff>0</xdr:rowOff>
        </xdr:from>
        <xdr:to>
          <xdr:col>6</xdr:col>
          <xdr:colOff>0</xdr:colOff>
          <xdr:row>2</xdr:row>
          <xdr:rowOff>0</xdr:rowOff>
        </xdr:to>
        <xdr:sp macro="" textlink="">
          <xdr:nvSpPr>
            <xdr:cNvPr id="310279" name="Button 7" hidden="1">
              <a:extLst>
                <a:ext uri="{63B3BB69-23CF-44E3-9099-C40C66FF867C}">
                  <a14:compatExt spid="_x0000_s310279"/>
                </a:ext>
                <a:ext uri="{FF2B5EF4-FFF2-40B4-BE49-F238E27FC236}">
                  <a16:creationId xmlns:a16="http://schemas.microsoft.com/office/drawing/2014/main" id="{00000000-0008-0000-1300-000007B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ELABORA LAYOUT E INCROCIA DATI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19050</xdr:colOff>
          <xdr:row>0</xdr:row>
          <xdr:rowOff>0</xdr:rowOff>
        </xdr:from>
        <xdr:to>
          <xdr:col>10</xdr:col>
          <xdr:colOff>1104900</xdr:colOff>
          <xdr:row>1</xdr:row>
          <xdr:rowOff>0</xdr:rowOff>
        </xdr:to>
        <xdr:sp macro="" textlink="">
          <xdr:nvSpPr>
            <xdr:cNvPr id="310280" name="Button 8" hidden="1">
              <a:extLst>
                <a:ext uri="{63B3BB69-23CF-44E3-9099-C40C66FF867C}">
                  <a14:compatExt spid="_x0000_s310280"/>
                </a:ext>
                <a:ext uri="{FF2B5EF4-FFF2-40B4-BE49-F238E27FC236}">
                  <a16:creationId xmlns:a16="http://schemas.microsoft.com/office/drawing/2014/main" id="{00000000-0008-0000-1300-000008B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ELABORA PDL</a:t>
              </a:r>
            </a:p>
          </xdr:txBody>
        </xdr:sp>
        <xdr:clientData fPrintsWithSheet="0"/>
      </xdr:twoCellAnchor>
    </mc:Choice>
    <mc:Fallback/>
  </mc:AlternateContent>
</xdr:wsDr>
</file>

<file path=xl/drawings/drawing18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177728</xdr:colOff>
      <xdr:row>0</xdr:row>
      <xdr:rowOff>1</xdr:rowOff>
    </xdr:from>
    <xdr:to>
      <xdr:col>4</xdr:col>
      <xdr:colOff>40305</xdr:colOff>
      <xdr:row>1</xdr:row>
      <xdr:rowOff>381001</xdr:rowOff>
    </xdr:to>
    <xdr:pic>
      <xdr:nvPicPr>
        <xdr:cNvPr id="2" name="Picture 105" descr="img_9c4cfe9c-157a-405b-839a-ac95ce7b5ad3">
          <a:extLst>
            <a:ext uri="{FF2B5EF4-FFF2-40B4-BE49-F238E27FC236}">
              <a16:creationId xmlns:a16="http://schemas.microsoft.com/office/drawing/2014/main" id="{00000000-0008-0000-14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58728" y="1"/>
          <a:ext cx="853177" cy="8286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0</xdr:row>
          <xdr:rowOff>9525</xdr:rowOff>
        </xdr:from>
        <xdr:to>
          <xdr:col>7</xdr:col>
          <xdr:colOff>1819275</xdr:colOff>
          <xdr:row>2</xdr:row>
          <xdr:rowOff>9525</xdr:rowOff>
        </xdr:to>
        <xdr:sp macro="" textlink="">
          <xdr:nvSpPr>
            <xdr:cNvPr id="311297" name="Button 1" hidden="1">
              <a:extLst>
                <a:ext uri="{63B3BB69-23CF-44E3-9099-C40C66FF867C}">
                  <a14:compatExt spid="_x0000_s311297"/>
                </a:ext>
                <a:ext uri="{FF2B5EF4-FFF2-40B4-BE49-F238E27FC236}">
                  <a16:creationId xmlns:a16="http://schemas.microsoft.com/office/drawing/2014/main" id="{00000000-0008-0000-1400-000001C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CARICA GIORNALIERA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0</xdr:row>
          <xdr:rowOff>0</xdr:rowOff>
        </xdr:from>
        <xdr:to>
          <xdr:col>6</xdr:col>
          <xdr:colOff>0</xdr:colOff>
          <xdr:row>2</xdr:row>
          <xdr:rowOff>0</xdr:rowOff>
        </xdr:to>
        <xdr:sp macro="" textlink="">
          <xdr:nvSpPr>
            <xdr:cNvPr id="311298" name="Button 2" hidden="1">
              <a:extLst>
                <a:ext uri="{63B3BB69-23CF-44E3-9099-C40C66FF867C}">
                  <a14:compatExt spid="_x0000_s311298"/>
                </a:ext>
                <a:ext uri="{FF2B5EF4-FFF2-40B4-BE49-F238E27FC236}">
                  <a16:creationId xmlns:a16="http://schemas.microsoft.com/office/drawing/2014/main" id="{00000000-0008-0000-1400-000002C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it-IT" sz="16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MODIFICA SOLO LAYOUT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0</xdr:row>
          <xdr:rowOff>0</xdr:rowOff>
        </xdr:from>
        <xdr:to>
          <xdr:col>6</xdr:col>
          <xdr:colOff>0</xdr:colOff>
          <xdr:row>2</xdr:row>
          <xdr:rowOff>0</xdr:rowOff>
        </xdr:to>
        <xdr:sp macro="" textlink="">
          <xdr:nvSpPr>
            <xdr:cNvPr id="311299" name="Button 3" hidden="1">
              <a:extLst>
                <a:ext uri="{63B3BB69-23CF-44E3-9099-C40C66FF867C}">
                  <a14:compatExt spid="_x0000_s311299"/>
                </a:ext>
                <a:ext uri="{FF2B5EF4-FFF2-40B4-BE49-F238E27FC236}">
                  <a16:creationId xmlns:a16="http://schemas.microsoft.com/office/drawing/2014/main" id="{00000000-0008-0000-1400-000003C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ELABORA LAYOUT E INCROCIA DATI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0</xdr:row>
          <xdr:rowOff>0</xdr:rowOff>
        </xdr:from>
        <xdr:to>
          <xdr:col>13</xdr:col>
          <xdr:colOff>1990725</xdr:colOff>
          <xdr:row>1</xdr:row>
          <xdr:rowOff>438150</xdr:rowOff>
        </xdr:to>
        <xdr:sp macro="" textlink="">
          <xdr:nvSpPr>
            <xdr:cNvPr id="311300" name="Button 4" hidden="1">
              <a:extLst>
                <a:ext uri="{63B3BB69-23CF-44E3-9099-C40C66FF867C}">
                  <a14:compatExt spid="_x0000_s311300"/>
                </a:ext>
                <a:ext uri="{FF2B5EF4-FFF2-40B4-BE49-F238E27FC236}">
                  <a16:creationId xmlns:a16="http://schemas.microsoft.com/office/drawing/2014/main" id="{00000000-0008-0000-1400-000004C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CANCELLA GIORNALIERA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</xdr:col>
      <xdr:colOff>177728</xdr:colOff>
      <xdr:row>0</xdr:row>
      <xdr:rowOff>1</xdr:rowOff>
    </xdr:from>
    <xdr:to>
      <xdr:col>4</xdr:col>
      <xdr:colOff>40305</xdr:colOff>
      <xdr:row>1</xdr:row>
      <xdr:rowOff>381001</xdr:rowOff>
    </xdr:to>
    <xdr:pic>
      <xdr:nvPicPr>
        <xdr:cNvPr id="7" name="Picture 105" descr="img_9c4cfe9c-157a-405b-839a-ac95ce7b5ad3">
          <a:extLst>
            <a:ext uri="{FF2B5EF4-FFF2-40B4-BE49-F238E27FC236}">
              <a16:creationId xmlns:a16="http://schemas.microsoft.com/office/drawing/2014/main" id="{00000000-0008-0000-1400-00000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58728" y="1"/>
          <a:ext cx="853177" cy="8286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0</xdr:row>
          <xdr:rowOff>9525</xdr:rowOff>
        </xdr:from>
        <xdr:to>
          <xdr:col>7</xdr:col>
          <xdr:colOff>1819275</xdr:colOff>
          <xdr:row>2</xdr:row>
          <xdr:rowOff>9525</xdr:rowOff>
        </xdr:to>
        <xdr:sp macro="" textlink="">
          <xdr:nvSpPr>
            <xdr:cNvPr id="311301" name="Button 5" hidden="1">
              <a:extLst>
                <a:ext uri="{63B3BB69-23CF-44E3-9099-C40C66FF867C}">
                  <a14:compatExt spid="_x0000_s311301"/>
                </a:ext>
                <a:ext uri="{FF2B5EF4-FFF2-40B4-BE49-F238E27FC236}">
                  <a16:creationId xmlns:a16="http://schemas.microsoft.com/office/drawing/2014/main" id="{00000000-0008-0000-1400-000005C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CARICA GIORNALIERA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0</xdr:row>
          <xdr:rowOff>0</xdr:rowOff>
        </xdr:from>
        <xdr:to>
          <xdr:col>6</xdr:col>
          <xdr:colOff>0</xdr:colOff>
          <xdr:row>2</xdr:row>
          <xdr:rowOff>0</xdr:rowOff>
        </xdr:to>
        <xdr:sp macro="" textlink="">
          <xdr:nvSpPr>
            <xdr:cNvPr id="311302" name="Button 6" hidden="1">
              <a:extLst>
                <a:ext uri="{63B3BB69-23CF-44E3-9099-C40C66FF867C}">
                  <a14:compatExt spid="_x0000_s311302"/>
                </a:ext>
                <a:ext uri="{FF2B5EF4-FFF2-40B4-BE49-F238E27FC236}">
                  <a16:creationId xmlns:a16="http://schemas.microsoft.com/office/drawing/2014/main" id="{00000000-0008-0000-1400-000006C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it-IT" sz="16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MODIFICA SOLO LAYOUT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0</xdr:row>
          <xdr:rowOff>0</xdr:rowOff>
        </xdr:from>
        <xdr:to>
          <xdr:col>6</xdr:col>
          <xdr:colOff>0</xdr:colOff>
          <xdr:row>2</xdr:row>
          <xdr:rowOff>0</xdr:rowOff>
        </xdr:to>
        <xdr:sp macro="" textlink="">
          <xdr:nvSpPr>
            <xdr:cNvPr id="311303" name="Button 7" hidden="1">
              <a:extLst>
                <a:ext uri="{63B3BB69-23CF-44E3-9099-C40C66FF867C}">
                  <a14:compatExt spid="_x0000_s311303"/>
                </a:ext>
                <a:ext uri="{FF2B5EF4-FFF2-40B4-BE49-F238E27FC236}">
                  <a16:creationId xmlns:a16="http://schemas.microsoft.com/office/drawing/2014/main" id="{00000000-0008-0000-1400-000007C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ELABORA LAYOUT E INCROCIA DATI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19050</xdr:colOff>
          <xdr:row>0</xdr:row>
          <xdr:rowOff>0</xdr:rowOff>
        </xdr:from>
        <xdr:to>
          <xdr:col>10</xdr:col>
          <xdr:colOff>1104900</xdr:colOff>
          <xdr:row>1</xdr:row>
          <xdr:rowOff>0</xdr:rowOff>
        </xdr:to>
        <xdr:sp macro="" textlink="">
          <xdr:nvSpPr>
            <xdr:cNvPr id="311304" name="Button 8" hidden="1">
              <a:extLst>
                <a:ext uri="{63B3BB69-23CF-44E3-9099-C40C66FF867C}">
                  <a14:compatExt spid="_x0000_s311304"/>
                </a:ext>
                <a:ext uri="{FF2B5EF4-FFF2-40B4-BE49-F238E27FC236}">
                  <a16:creationId xmlns:a16="http://schemas.microsoft.com/office/drawing/2014/main" id="{00000000-0008-0000-1400-000008C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ELABORA PDL</a:t>
              </a:r>
            </a:p>
          </xdr:txBody>
        </xdr:sp>
        <xdr:clientData fPrintsWithSheet="0"/>
      </xdr:twoCellAnchor>
    </mc:Choice>
    <mc:Fallback/>
  </mc:AlternateContent>
</xdr:wsDr>
</file>

<file path=xl/drawings/drawing19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177728</xdr:colOff>
      <xdr:row>0</xdr:row>
      <xdr:rowOff>1</xdr:rowOff>
    </xdr:from>
    <xdr:to>
      <xdr:col>4</xdr:col>
      <xdr:colOff>40305</xdr:colOff>
      <xdr:row>1</xdr:row>
      <xdr:rowOff>381001</xdr:rowOff>
    </xdr:to>
    <xdr:pic>
      <xdr:nvPicPr>
        <xdr:cNvPr id="2" name="Picture 105" descr="img_9c4cfe9c-157a-405b-839a-ac95ce7b5ad3">
          <a:extLst>
            <a:ext uri="{FF2B5EF4-FFF2-40B4-BE49-F238E27FC236}">
              <a16:creationId xmlns:a16="http://schemas.microsoft.com/office/drawing/2014/main" id="{00000000-0008-0000-15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58728" y="1"/>
          <a:ext cx="853177" cy="8286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0</xdr:row>
          <xdr:rowOff>9525</xdr:rowOff>
        </xdr:from>
        <xdr:to>
          <xdr:col>7</xdr:col>
          <xdr:colOff>1819275</xdr:colOff>
          <xdr:row>2</xdr:row>
          <xdr:rowOff>9525</xdr:rowOff>
        </xdr:to>
        <xdr:sp macro="" textlink="">
          <xdr:nvSpPr>
            <xdr:cNvPr id="312321" name="Button 1" hidden="1">
              <a:extLst>
                <a:ext uri="{63B3BB69-23CF-44E3-9099-C40C66FF867C}">
                  <a14:compatExt spid="_x0000_s312321"/>
                </a:ext>
                <a:ext uri="{FF2B5EF4-FFF2-40B4-BE49-F238E27FC236}">
                  <a16:creationId xmlns:a16="http://schemas.microsoft.com/office/drawing/2014/main" id="{00000000-0008-0000-1500-000001C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CARICA GIORNALIERA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0</xdr:row>
          <xdr:rowOff>0</xdr:rowOff>
        </xdr:from>
        <xdr:to>
          <xdr:col>6</xdr:col>
          <xdr:colOff>0</xdr:colOff>
          <xdr:row>2</xdr:row>
          <xdr:rowOff>0</xdr:rowOff>
        </xdr:to>
        <xdr:sp macro="" textlink="">
          <xdr:nvSpPr>
            <xdr:cNvPr id="312322" name="Button 2" hidden="1">
              <a:extLst>
                <a:ext uri="{63B3BB69-23CF-44E3-9099-C40C66FF867C}">
                  <a14:compatExt spid="_x0000_s312322"/>
                </a:ext>
                <a:ext uri="{FF2B5EF4-FFF2-40B4-BE49-F238E27FC236}">
                  <a16:creationId xmlns:a16="http://schemas.microsoft.com/office/drawing/2014/main" id="{00000000-0008-0000-1500-000002C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it-IT" sz="16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MODIFICA SOLO LAYOUT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0</xdr:row>
          <xdr:rowOff>0</xdr:rowOff>
        </xdr:from>
        <xdr:to>
          <xdr:col>6</xdr:col>
          <xdr:colOff>0</xdr:colOff>
          <xdr:row>2</xdr:row>
          <xdr:rowOff>0</xdr:rowOff>
        </xdr:to>
        <xdr:sp macro="" textlink="">
          <xdr:nvSpPr>
            <xdr:cNvPr id="312323" name="Button 3" hidden="1">
              <a:extLst>
                <a:ext uri="{63B3BB69-23CF-44E3-9099-C40C66FF867C}">
                  <a14:compatExt spid="_x0000_s312323"/>
                </a:ext>
                <a:ext uri="{FF2B5EF4-FFF2-40B4-BE49-F238E27FC236}">
                  <a16:creationId xmlns:a16="http://schemas.microsoft.com/office/drawing/2014/main" id="{00000000-0008-0000-1500-000003C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ELABORA LAYOUT E INCROCIA DATI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0</xdr:row>
          <xdr:rowOff>0</xdr:rowOff>
        </xdr:from>
        <xdr:to>
          <xdr:col>13</xdr:col>
          <xdr:colOff>1990725</xdr:colOff>
          <xdr:row>1</xdr:row>
          <xdr:rowOff>438150</xdr:rowOff>
        </xdr:to>
        <xdr:sp macro="" textlink="">
          <xdr:nvSpPr>
            <xdr:cNvPr id="312324" name="Button 4" hidden="1">
              <a:extLst>
                <a:ext uri="{63B3BB69-23CF-44E3-9099-C40C66FF867C}">
                  <a14:compatExt spid="_x0000_s312324"/>
                </a:ext>
                <a:ext uri="{FF2B5EF4-FFF2-40B4-BE49-F238E27FC236}">
                  <a16:creationId xmlns:a16="http://schemas.microsoft.com/office/drawing/2014/main" id="{00000000-0008-0000-1500-000004C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CANCELLA GIORNALIERA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</xdr:col>
      <xdr:colOff>177728</xdr:colOff>
      <xdr:row>0</xdr:row>
      <xdr:rowOff>1</xdr:rowOff>
    </xdr:from>
    <xdr:to>
      <xdr:col>4</xdr:col>
      <xdr:colOff>40305</xdr:colOff>
      <xdr:row>1</xdr:row>
      <xdr:rowOff>381001</xdr:rowOff>
    </xdr:to>
    <xdr:pic>
      <xdr:nvPicPr>
        <xdr:cNvPr id="7" name="Picture 105" descr="img_9c4cfe9c-157a-405b-839a-ac95ce7b5ad3">
          <a:extLst>
            <a:ext uri="{FF2B5EF4-FFF2-40B4-BE49-F238E27FC236}">
              <a16:creationId xmlns:a16="http://schemas.microsoft.com/office/drawing/2014/main" id="{00000000-0008-0000-1500-00000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58728" y="1"/>
          <a:ext cx="853177" cy="8286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0</xdr:row>
          <xdr:rowOff>9525</xdr:rowOff>
        </xdr:from>
        <xdr:to>
          <xdr:col>7</xdr:col>
          <xdr:colOff>1819275</xdr:colOff>
          <xdr:row>2</xdr:row>
          <xdr:rowOff>9525</xdr:rowOff>
        </xdr:to>
        <xdr:sp macro="" textlink="">
          <xdr:nvSpPr>
            <xdr:cNvPr id="312325" name="Button 5" hidden="1">
              <a:extLst>
                <a:ext uri="{63B3BB69-23CF-44E3-9099-C40C66FF867C}">
                  <a14:compatExt spid="_x0000_s312325"/>
                </a:ext>
                <a:ext uri="{FF2B5EF4-FFF2-40B4-BE49-F238E27FC236}">
                  <a16:creationId xmlns:a16="http://schemas.microsoft.com/office/drawing/2014/main" id="{00000000-0008-0000-1500-000005C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CARICA GIORNALIERA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0</xdr:row>
          <xdr:rowOff>0</xdr:rowOff>
        </xdr:from>
        <xdr:to>
          <xdr:col>6</xdr:col>
          <xdr:colOff>0</xdr:colOff>
          <xdr:row>2</xdr:row>
          <xdr:rowOff>0</xdr:rowOff>
        </xdr:to>
        <xdr:sp macro="" textlink="">
          <xdr:nvSpPr>
            <xdr:cNvPr id="312326" name="Button 6" hidden="1">
              <a:extLst>
                <a:ext uri="{63B3BB69-23CF-44E3-9099-C40C66FF867C}">
                  <a14:compatExt spid="_x0000_s312326"/>
                </a:ext>
                <a:ext uri="{FF2B5EF4-FFF2-40B4-BE49-F238E27FC236}">
                  <a16:creationId xmlns:a16="http://schemas.microsoft.com/office/drawing/2014/main" id="{00000000-0008-0000-1500-000006C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it-IT" sz="16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MODIFICA SOLO LAYOUT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0</xdr:row>
          <xdr:rowOff>0</xdr:rowOff>
        </xdr:from>
        <xdr:to>
          <xdr:col>6</xdr:col>
          <xdr:colOff>0</xdr:colOff>
          <xdr:row>2</xdr:row>
          <xdr:rowOff>0</xdr:rowOff>
        </xdr:to>
        <xdr:sp macro="" textlink="">
          <xdr:nvSpPr>
            <xdr:cNvPr id="312327" name="Button 7" hidden="1">
              <a:extLst>
                <a:ext uri="{63B3BB69-23CF-44E3-9099-C40C66FF867C}">
                  <a14:compatExt spid="_x0000_s312327"/>
                </a:ext>
                <a:ext uri="{FF2B5EF4-FFF2-40B4-BE49-F238E27FC236}">
                  <a16:creationId xmlns:a16="http://schemas.microsoft.com/office/drawing/2014/main" id="{00000000-0008-0000-1500-000007C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ELABORA LAYOUT E INCROCIA DATI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19050</xdr:colOff>
          <xdr:row>0</xdr:row>
          <xdr:rowOff>0</xdr:rowOff>
        </xdr:from>
        <xdr:to>
          <xdr:col>10</xdr:col>
          <xdr:colOff>1104900</xdr:colOff>
          <xdr:row>1</xdr:row>
          <xdr:rowOff>0</xdr:rowOff>
        </xdr:to>
        <xdr:sp macro="" textlink="">
          <xdr:nvSpPr>
            <xdr:cNvPr id="312328" name="Button 8" hidden="1">
              <a:extLst>
                <a:ext uri="{63B3BB69-23CF-44E3-9099-C40C66FF867C}">
                  <a14:compatExt spid="_x0000_s312328"/>
                </a:ext>
                <a:ext uri="{FF2B5EF4-FFF2-40B4-BE49-F238E27FC236}">
                  <a16:creationId xmlns:a16="http://schemas.microsoft.com/office/drawing/2014/main" id="{00000000-0008-0000-1500-000008C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ELABORA PDL</a:t>
              </a:r>
            </a:p>
          </xdr:txBody>
        </xdr:sp>
        <xdr:clientData fPrintsWithSheet="0"/>
      </xdr:twoCellAnchor>
    </mc:Choice>
    <mc:Fallback/>
  </mc:AlternateContent>
</xdr:wsDr>
</file>

<file path=xl/drawings/drawing20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177728</xdr:colOff>
      <xdr:row>0</xdr:row>
      <xdr:rowOff>1</xdr:rowOff>
    </xdr:from>
    <xdr:to>
      <xdr:col>4</xdr:col>
      <xdr:colOff>40305</xdr:colOff>
      <xdr:row>1</xdr:row>
      <xdr:rowOff>381001</xdr:rowOff>
    </xdr:to>
    <xdr:pic>
      <xdr:nvPicPr>
        <xdr:cNvPr id="2" name="Picture 105" descr="img_9c4cfe9c-157a-405b-839a-ac95ce7b5ad3">
          <a:extLst>
            <a:ext uri="{FF2B5EF4-FFF2-40B4-BE49-F238E27FC236}">
              <a16:creationId xmlns:a16="http://schemas.microsoft.com/office/drawing/2014/main" id="{00000000-0008-0000-16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58728" y="1"/>
          <a:ext cx="853177" cy="8286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0</xdr:row>
          <xdr:rowOff>9525</xdr:rowOff>
        </xdr:from>
        <xdr:to>
          <xdr:col>7</xdr:col>
          <xdr:colOff>1819275</xdr:colOff>
          <xdr:row>2</xdr:row>
          <xdr:rowOff>9525</xdr:rowOff>
        </xdr:to>
        <xdr:sp macro="" textlink="">
          <xdr:nvSpPr>
            <xdr:cNvPr id="313345" name="Button 1" hidden="1">
              <a:extLst>
                <a:ext uri="{63B3BB69-23CF-44E3-9099-C40C66FF867C}">
                  <a14:compatExt spid="_x0000_s313345"/>
                </a:ext>
                <a:ext uri="{FF2B5EF4-FFF2-40B4-BE49-F238E27FC236}">
                  <a16:creationId xmlns:a16="http://schemas.microsoft.com/office/drawing/2014/main" id="{00000000-0008-0000-1600-000001C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CARICA GIORNALIERA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0</xdr:row>
          <xdr:rowOff>0</xdr:rowOff>
        </xdr:from>
        <xdr:to>
          <xdr:col>6</xdr:col>
          <xdr:colOff>0</xdr:colOff>
          <xdr:row>2</xdr:row>
          <xdr:rowOff>0</xdr:rowOff>
        </xdr:to>
        <xdr:sp macro="" textlink="">
          <xdr:nvSpPr>
            <xdr:cNvPr id="313346" name="Button 2" hidden="1">
              <a:extLst>
                <a:ext uri="{63B3BB69-23CF-44E3-9099-C40C66FF867C}">
                  <a14:compatExt spid="_x0000_s313346"/>
                </a:ext>
                <a:ext uri="{FF2B5EF4-FFF2-40B4-BE49-F238E27FC236}">
                  <a16:creationId xmlns:a16="http://schemas.microsoft.com/office/drawing/2014/main" id="{00000000-0008-0000-1600-000002C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it-IT" sz="16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MODIFICA SOLO LAYOUT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0</xdr:row>
          <xdr:rowOff>0</xdr:rowOff>
        </xdr:from>
        <xdr:to>
          <xdr:col>6</xdr:col>
          <xdr:colOff>0</xdr:colOff>
          <xdr:row>2</xdr:row>
          <xdr:rowOff>0</xdr:rowOff>
        </xdr:to>
        <xdr:sp macro="" textlink="">
          <xdr:nvSpPr>
            <xdr:cNvPr id="313347" name="Button 3" hidden="1">
              <a:extLst>
                <a:ext uri="{63B3BB69-23CF-44E3-9099-C40C66FF867C}">
                  <a14:compatExt spid="_x0000_s313347"/>
                </a:ext>
                <a:ext uri="{FF2B5EF4-FFF2-40B4-BE49-F238E27FC236}">
                  <a16:creationId xmlns:a16="http://schemas.microsoft.com/office/drawing/2014/main" id="{00000000-0008-0000-1600-000003C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ELABORA LAYOUT E INCROCIA DATI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0</xdr:row>
          <xdr:rowOff>0</xdr:rowOff>
        </xdr:from>
        <xdr:to>
          <xdr:col>13</xdr:col>
          <xdr:colOff>1990725</xdr:colOff>
          <xdr:row>1</xdr:row>
          <xdr:rowOff>438150</xdr:rowOff>
        </xdr:to>
        <xdr:sp macro="" textlink="">
          <xdr:nvSpPr>
            <xdr:cNvPr id="313348" name="Button 4" hidden="1">
              <a:extLst>
                <a:ext uri="{63B3BB69-23CF-44E3-9099-C40C66FF867C}">
                  <a14:compatExt spid="_x0000_s313348"/>
                </a:ext>
                <a:ext uri="{FF2B5EF4-FFF2-40B4-BE49-F238E27FC236}">
                  <a16:creationId xmlns:a16="http://schemas.microsoft.com/office/drawing/2014/main" id="{00000000-0008-0000-1600-000004C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CANCELLA GIORNALIERA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</xdr:col>
      <xdr:colOff>177728</xdr:colOff>
      <xdr:row>0</xdr:row>
      <xdr:rowOff>1</xdr:rowOff>
    </xdr:from>
    <xdr:to>
      <xdr:col>4</xdr:col>
      <xdr:colOff>40305</xdr:colOff>
      <xdr:row>1</xdr:row>
      <xdr:rowOff>381001</xdr:rowOff>
    </xdr:to>
    <xdr:pic>
      <xdr:nvPicPr>
        <xdr:cNvPr id="7" name="Picture 105" descr="img_9c4cfe9c-157a-405b-839a-ac95ce7b5ad3">
          <a:extLst>
            <a:ext uri="{FF2B5EF4-FFF2-40B4-BE49-F238E27FC236}">
              <a16:creationId xmlns:a16="http://schemas.microsoft.com/office/drawing/2014/main" id="{00000000-0008-0000-1600-00000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58728" y="1"/>
          <a:ext cx="853177" cy="8286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0</xdr:row>
          <xdr:rowOff>9525</xdr:rowOff>
        </xdr:from>
        <xdr:to>
          <xdr:col>7</xdr:col>
          <xdr:colOff>1819275</xdr:colOff>
          <xdr:row>2</xdr:row>
          <xdr:rowOff>9525</xdr:rowOff>
        </xdr:to>
        <xdr:sp macro="" textlink="">
          <xdr:nvSpPr>
            <xdr:cNvPr id="313349" name="Button 5" hidden="1">
              <a:extLst>
                <a:ext uri="{63B3BB69-23CF-44E3-9099-C40C66FF867C}">
                  <a14:compatExt spid="_x0000_s313349"/>
                </a:ext>
                <a:ext uri="{FF2B5EF4-FFF2-40B4-BE49-F238E27FC236}">
                  <a16:creationId xmlns:a16="http://schemas.microsoft.com/office/drawing/2014/main" id="{00000000-0008-0000-1600-000005C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CARICA GIORNALIERA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0</xdr:row>
          <xdr:rowOff>0</xdr:rowOff>
        </xdr:from>
        <xdr:to>
          <xdr:col>6</xdr:col>
          <xdr:colOff>0</xdr:colOff>
          <xdr:row>2</xdr:row>
          <xdr:rowOff>0</xdr:rowOff>
        </xdr:to>
        <xdr:sp macro="" textlink="">
          <xdr:nvSpPr>
            <xdr:cNvPr id="313350" name="Button 6" hidden="1">
              <a:extLst>
                <a:ext uri="{63B3BB69-23CF-44E3-9099-C40C66FF867C}">
                  <a14:compatExt spid="_x0000_s313350"/>
                </a:ext>
                <a:ext uri="{FF2B5EF4-FFF2-40B4-BE49-F238E27FC236}">
                  <a16:creationId xmlns:a16="http://schemas.microsoft.com/office/drawing/2014/main" id="{00000000-0008-0000-1600-000006C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it-IT" sz="16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MODIFICA SOLO LAYOUT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0</xdr:row>
          <xdr:rowOff>0</xdr:rowOff>
        </xdr:from>
        <xdr:to>
          <xdr:col>6</xdr:col>
          <xdr:colOff>0</xdr:colOff>
          <xdr:row>2</xdr:row>
          <xdr:rowOff>0</xdr:rowOff>
        </xdr:to>
        <xdr:sp macro="" textlink="">
          <xdr:nvSpPr>
            <xdr:cNvPr id="313351" name="Button 7" hidden="1">
              <a:extLst>
                <a:ext uri="{63B3BB69-23CF-44E3-9099-C40C66FF867C}">
                  <a14:compatExt spid="_x0000_s313351"/>
                </a:ext>
                <a:ext uri="{FF2B5EF4-FFF2-40B4-BE49-F238E27FC236}">
                  <a16:creationId xmlns:a16="http://schemas.microsoft.com/office/drawing/2014/main" id="{00000000-0008-0000-1600-000007C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ELABORA LAYOUT E INCROCIA DATI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19050</xdr:colOff>
          <xdr:row>0</xdr:row>
          <xdr:rowOff>0</xdr:rowOff>
        </xdr:from>
        <xdr:to>
          <xdr:col>10</xdr:col>
          <xdr:colOff>1104900</xdr:colOff>
          <xdr:row>1</xdr:row>
          <xdr:rowOff>0</xdr:rowOff>
        </xdr:to>
        <xdr:sp macro="" textlink="">
          <xdr:nvSpPr>
            <xdr:cNvPr id="313352" name="Button 8" hidden="1">
              <a:extLst>
                <a:ext uri="{63B3BB69-23CF-44E3-9099-C40C66FF867C}">
                  <a14:compatExt spid="_x0000_s313352"/>
                </a:ext>
                <a:ext uri="{FF2B5EF4-FFF2-40B4-BE49-F238E27FC236}">
                  <a16:creationId xmlns:a16="http://schemas.microsoft.com/office/drawing/2014/main" id="{00000000-0008-0000-1600-000008C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ELABORA PDL</a:t>
              </a:r>
            </a:p>
          </xdr:txBody>
        </xdr:sp>
        <xdr:clientData fPrintsWithSheet="0"/>
      </xdr:twoCellAnchor>
    </mc:Choice>
    <mc:Fallback/>
  </mc:AlternateContent>
</xdr:wsDr>
</file>

<file path=xl/drawings/drawing2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177728</xdr:colOff>
      <xdr:row>0</xdr:row>
      <xdr:rowOff>1</xdr:rowOff>
    </xdr:from>
    <xdr:to>
      <xdr:col>4</xdr:col>
      <xdr:colOff>40305</xdr:colOff>
      <xdr:row>1</xdr:row>
      <xdr:rowOff>381001</xdr:rowOff>
    </xdr:to>
    <xdr:pic>
      <xdr:nvPicPr>
        <xdr:cNvPr id="2" name="Picture 105" descr="img_9c4cfe9c-157a-405b-839a-ac95ce7b5ad3">
          <a:extLst>
            <a:ext uri="{FF2B5EF4-FFF2-40B4-BE49-F238E27FC236}">
              <a16:creationId xmlns:a16="http://schemas.microsoft.com/office/drawing/2014/main" id="{00000000-0008-0000-17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58728" y="1"/>
          <a:ext cx="853177" cy="8286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0</xdr:row>
          <xdr:rowOff>9525</xdr:rowOff>
        </xdr:from>
        <xdr:to>
          <xdr:col>7</xdr:col>
          <xdr:colOff>1819275</xdr:colOff>
          <xdr:row>2</xdr:row>
          <xdr:rowOff>9525</xdr:rowOff>
        </xdr:to>
        <xdr:sp macro="" textlink="">
          <xdr:nvSpPr>
            <xdr:cNvPr id="314369" name="Button 1" hidden="1">
              <a:extLst>
                <a:ext uri="{63B3BB69-23CF-44E3-9099-C40C66FF867C}">
                  <a14:compatExt spid="_x0000_s314369"/>
                </a:ext>
                <a:ext uri="{FF2B5EF4-FFF2-40B4-BE49-F238E27FC236}">
                  <a16:creationId xmlns:a16="http://schemas.microsoft.com/office/drawing/2014/main" id="{00000000-0008-0000-1700-000001C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CARICA GIORNALIERA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0</xdr:row>
          <xdr:rowOff>0</xdr:rowOff>
        </xdr:from>
        <xdr:to>
          <xdr:col>6</xdr:col>
          <xdr:colOff>0</xdr:colOff>
          <xdr:row>2</xdr:row>
          <xdr:rowOff>0</xdr:rowOff>
        </xdr:to>
        <xdr:sp macro="" textlink="">
          <xdr:nvSpPr>
            <xdr:cNvPr id="314370" name="Button 2" hidden="1">
              <a:extLst>
                <a:ext uri="{63B3BB69-23CF-44E3-9099-C40C66FF867C}">
                  <a14:compatExt spid="_x0000_s314370"/>
                </a:ext>
                <a:ext uri="{FF2B5EF4-FFF2-40B4-BE49-F238E27FC236}">
                  <a16:creationId xmlns:a16="http://schemas.microsoft.com/office/drawing/2014/main" id="{00000000-0008-0000-1700-000002C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it-IT" sz="16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MODIFICA SOLO LAYOUT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0</xdr:row>
          <xdr:rowOff>0</xdr:rowOff>
        </xdr:from>
        <xdr:to>
          <xdr:col>6</xdr:col>
          <xdr:colOff>0</xdr:colOff>
          <xdr:row>2</xdr:row>
          <xdr:rowOff>0</xdr:rowOff>
        </xdr:to>
        <xdr:sp macro="" textlink="">
          <xdr:nvSpPr>
            <xdr:cNvPr id="314371" name="Button 3" hidden="1">
              <a:extLst>
                <a:ext uri="{63B3BB69-23CF-44E3-9099-C40C66FF867C}">
                  <a14:compatExt spid="_x0000_s314371"/>
                </a:ext>
                <a:ext uri="{FF2B5EF4-FFF2-40B4-BE49-F238E27FC236}">
                  <a16:creationId xmlns:a16="http://schemas.microsoft.com/office/drawing/2014/main" id="{00000000-0008-0000-1700-000003C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ELABORA LAYOUT E INCROCIA DATI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0</xdr:row>
          <xdr:rowOff>0</xdr:rowOff>
        </xdr:from>
        <xdr:to>
          <xdr:col>13</xdr:col>
          <xdr:colOff>1990725</xdr:colOff>
          <xdr:row>1</xdr:row>
          <xdr:rowOff>438150</xdr:rowOff>
        </xdr:to>
        <xdr:sp macro="" textlink="">
          <xdr:nvSpPr>
            <xdr:cNvPr id="314372" name="Button 4" hidden="1">
              <a:extLst>
                <a:ext uri="{63B3BB69-23CF-44E3-9099-C40C66FF867C}">
                  <a14:compatExt spid="_x0000_s314372"/>
                </a:ext>
                <a:ext uri="{FF2B5EF4-FFF2-40B4-BE49-F238E27FC236}">
                  <a16:creationId xmlns:a16="http://schemas.microsoft.com/office/drawing/2014/main" id="{00000000-0008-0000-1700-000004C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CANCELLA GIORNALIERA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</xdr:col>
      <xdr:colOff>177728</xdr:colOff>
      <xdr:row>0</xdr:row>
      <xdr:rowOff>1</xdr:rowOff>
    </xdr:from>
    <xdr:to>
      <xdr:col>4</xdr:col>
      <xdr:colOff>40305</xdr:colOff>
      <xdr:row>1</xdr:row>
      <xdr:rowOff>381001</xdr:rowOff>
    </xdr:to>
    <xdr:pic>
      <xdr:nvPicPr>
        <xdr:cNvPr id="7" name="Picture 105" descr="img_9c4cfe9c-157a-405b-839a-ac95ce7b5ad3">
          <a:extLst>
            <a:ext uri="{FF2B5EF4-FFF2-40B4-BE49-F238E27FC236}">
              <a16:creationId xmlns:a16="http://schemas.microsoft.com/office/drawing/2014/main" id="{00000000-0008-0000-1700-00000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58728" y="1"/>
          <a:ext cx="853177" cy="8286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0</xdr:row>
          <xdr:rowOff>9525</xdr:rowOff>
        </xdr:from>
        <xdr:to>
          <xdr:col>7</xdr:col>
          <xdr:colOff>1819275</xdr:colOff>
          <xdr:row>2</xdr:row>
          <xdr:rowOff>9525</xdr:rowOff>
        </xdr:to>
        <xdr:sp macro="" textlink="">
          <xdr:nvSpPr>
            <xdr:cNvPr id="314373" name="Button 5" hidden="1">
              <a:extLst>
                <a:ext uri="{63B3BB69-23CF-44E3-9099-C40C66FF867C}">
                  <a14:compatExt spid="_x0000_s314373"/>
                </a:ext>
                <a:ext uri="{FF2B5EF4-FFF2-40B4-BE49-F238E27FC236}">
                  <a16:creationId xmlns:a16="http://schemas.microsoft.com/office/drawing/2014/main" id="{00000000-0008-0000-1700-000005C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CARICA GIORNALIERA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0</xdr:row>
          <xdr:rowOff>0</xdr:rowOff>
        </xdr:from>
        <xdr:to>
          <xdr:col>6</xdr:col>
          <xdr:colOff>0</xdr:colOff>
          <xdr:row>2</xdr:row>
          <xdr:rowOff>0</xdr:rowOff>
        </xdr:to>
        <xdr:sp macro="" textlink="">
          <xdr:nvSpPr>
            <xdr:cNvPr id="314374" name="Button 6" hidden="1">
              <a:extLst>
                <a:ext uri="{63B3BB69-23CF-44E3-9099-C40C66FF867C}">
                  <a14:compatExt spid="_x0000_s314374"/>
                </a:ext>
                <a:ext uri="{FF2B5EF4-FFF2-40B4-BE49-F238E27FC236}">
                  <a16:creationId xmlns:a16="http://schemas.microsoft.com/office/drawing/2014/main" id="{00000000-0008-0000-1700-000006C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it-IT" sz="16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MODIFICA SOLO LAYOUT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0</xdr:row>
          <xdr:rowOff>0</xdr:rowOff>
        </xdr:from>
        <xdr:to>
          <xdr:col>6</xdr:col>
          <xdr:colOff>0</xdr:colOff>
          <xdr:row>2</xdr:row>
          <xdr:rowOff>0</xdr:rowOff>
        </xdr:to>
        <xdr:sp macro="" textlink="">
          <xdr:nvSpPr>
            <xdr:cNvPr id="314375" name="Button 7" hidden="1">
              <a:extLst>
                <a:ext uri="{63B3BB69-23CF-44E3-9099-C40C66FF867C}">
                  <a14:compatExt spid="_x0000_s314375"/>
                </a:ext>
                <a:ext uri="{FF2B5EF4-FFF2-40B4-BE49-F238E27FC236}">
                  <a16:creationId xmlns:a16="http://schemas.microsoft.com/office/drawing/2014/main" id="{00000000-0008-0000-1700-000007C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ELABORA LAYOUT E INCROCIA DATI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19050</xdr:colOff>
          <xdr:row>0</xdr:row>
          <xdr:rowOff>0</xdr:rowOff>
        </xdr:from>
        <xdr:to>
          <xdr:col>10</xdr:col>
          <xdr:colOff>1104900</xdr:colOff>
          <xdr:row>1</xdr:row>
          <xdr:rowOff>0</xdr:rowOff>
        </xdr:to>
        <xdr:sp macro="" textlink="">
          <xdr:nvSpPr>
            <xdr:cNvPr id="314376" name="Button 8" hidden="1">
              <a:extLst>
                <a:ext uri="{63B3BB69-23CF-44E3-9099-C40C66FF867C}">
                  <a14:compatExt spid="_x0000_s314376"/>
                </a:ext>
                <a:ext uri="{FF2B5EF4-FFF2-40B4-BE49-F238E27FC236}">
                  <a16:creationId xmlns:a16="http://schemas.microsoft.com/office/drawing/2014/main" id="{00000000-0008-0000-1700-000008C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ELABORA PDL</a:t>
              </a:r>
            </a:p>
          </xdr:txBody>
        </xdr:sp>
        <xdr:clientData fPrintsWithSheet="0"/>
      </xdr:twoCellAnchor>
    </mc:Choice>
    <mc:Fallback/>
  </mc:AlternateContent>
</xdr:wsDr>
</file>

<file path=xl/drawings/drawing2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177728</xdr:colOff>
      <xdr:row>0</xdr:row>
      <xdr:rowOff>1</xdr:rowOff>
    </xdr:from>
    <xdr:to>
      <xdr:col>4</xdr:col>
      <xdr:colOff>40305</xdr:colOff>
      <xdr:row>1</xdr:row>
      <xdr:rowOff>381001</xdr:rowOff>
    </xdr:to>
    <xdr:pic>
      <xdr:nvPicPr>
        <xdr:cNvPr id="2" name="Picture 105" descr="img_9c4cfe9c-157a-405b-839a-ac95ce7b5ad3">
          <a:extLst>
            <a:ext uri="{FF2B5EF4-FFF2-40B4-BE49-F238E27FC236}">
              <a16:creationId xmlns:a16="http://schemas.microsoft.com/office/drawing/2014/main" id="{00000000-0008-0000-18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58728" y="1"/>
          <a:ext cx="853177" cy="8286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0</xdr:row>
          <xdr:rowOff>9525</xdr:rowOff>
        </xdr:from>
        <xdr:to>
          <xdr:col>7</xdr:col>
          <xdr:colOff>1819275</xdr:colOff>
          <xdr:row>2</xdr:row>
          <xdr:rowOff>9525</xdr:rowOff>
        </xdr:to>
        <xdr:sp macro="" textlink="">
          <xdr:nvSpPr>
            <xdr:cNvPr id="315393" name="Button 1" hidden="1">
              <a:extLst>
                <a:ext uri="{63B3BB69-23CF-44E3-9099-C40C66FF867C}">
                  <a14:compatExt spid="_x0000_s315393"/>
                </a:ext>
                <a:ext uri="{FF2B5EF4-FFF2-40B4-BE49-F238E27FC236}">
                  <a16:creationId xmlns:a16="http://schemas.microsoft.com/office/drawing/2014/main" id="{00000000-0008-0000-1800-000001D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CARICA GIORNALIERA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0</xdr:row>
          <xdr:rowOff>0</xdr:rowOff>
        </xdr:from>
        <xdr:to>
          <xdr:col>6</xdr:col>
          <xdr:colOff>0</xdr:colOff>
          <xdr:row>2</xdr:row>
          <xdr:rowOff>0</xdr:rowOff>
        </xdr:to>
        <xdr:sp macro="" textlink="">
          <xdr:nvSpPr>
            <xdr:cNvPr id="315394" name="Button 2" hidden="1">
              <a:extLst>
                <a:ext uri="{63B3BB69-23CF-44E3-9099-C40C66FF867C}">
                  <a14:compatExt spid="_x0000_s315394"/>
                </a:ext>
                <a:ext uri="{FF2B5EF4-FFF2-40B4-BE49-F238E27FC236}">
                  <a16:creationId xmlns:a16="http://schemas.microsoft.com/office/drawing/2014/main" id="{00000000-0008-0000-1800-000002D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it-IT" sz="16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MODIFICA SOLO LAYOUT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0</xdr:row>
          <xdr:rowOff>0</xdr:rowOff>
        </xdr:from>
        <xdr:to>
          <xdr:col>6</xdr:col>
          <xdr:colOff>0</xdr:colOff>
          <xdr:row>2</xdr:row>
          <xdr:rowOff>0</xdr:rowOff>
        </xdr:to>
        <xdr:sp macro="" textlink="">
          <xdr:nvSpPr>
            <xdr:cNvPr id="315395" name="Button 3" hidden="1">
              <a:extLst>
                <a:ext uri="{63B3BB69-23CF-44E3-9099-C40C66FF867C}">
                  <a14:compatExt spid="_x0000_s315395"/>
                </a:ext>
                <a:ext uri="{FF2B5EF4-FFF2-40B4-BE49-F238E27FC236}">
                  <a16:creationId xmlns:a16="http://schemas.microsoft.com/office/drawing/2014/main" id="{00000000-0008-0000-1800-000003D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ELABORA LAYOUT E INCROCIA DATI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0</xdr:row>
          <xdr:rowOff>0</xdr:rowOff>
        </xdr:from>
        <xdr:to>
          <xdr:col>13</xdr:col>
          <xdr:colOff>1990725</xdr:colOff>
          <xdr:row>1</xdr:row>
          <xdr:rowOff>438150</xdr:rowOff>
        </xdr:to>
        <xdr:sp macro="" textlink="">
          <xdr:nvSpPr>
            <xdr:cNvPr id="315396" name="Button 4" hidden="1">
              <a:extLst>
                <a:ext uri="{63B3BB69-23CF-44E3-9099-C40C66FF867C}">
                  <a14:compatExt spid="_x0000_s315396"/>
                </a:ext>
                <a:ext uri="{FF2B5EF4-FFF2-40B4-BE49-F238E27FC236}">
                  <a16:creationId xmlns:a16="http://schemas.microsoft.com/office/drawing/2014/main" id="{00000000-0008-0000-1800-000004D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CANCELLA GIORNALIERA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</xdr:col>
      <xdr:colOff>177728</xdr:colOff>
      <xdr:row>0</xdr:row>
      <xdr:rowOff>1</xdr:rowOff>
    </xdr:from>
    <xdr:to>
      <xdr:col>4</xdr:col>
      <xdr:colOff>40305</xdr:colOff>
      <xdr:row>1</xdr:row>
      <xdr:rowOff>381001</xdr:rowOff>
    </xdr:to>
    <xdr:pic>
      <xdr:nvPicPr>
        <xdr:cNvPr id="7" name="Picture 105" descr="img_9c4cfe9c-157a-405b-839a-ac95ce7b5ad3">
          <a:extLst>
            <a:ext uri="{FF2B5EF4-FFF2-40B4-BE49-F238E27FC236}">
              <a16:creationId xmlns:a16="http://schemas.microsoft.com/office/drawing/2014/main" id="{00000000-0008-0000-1800-00000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58728" y="1"/>
          <a:ext cx="853177" cy="8286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0</xdr:row>
          <xdr:rowOff>9525</xdr:rowOff>
        </xdr:from>
        <xdr:to>
          <xdr:col>7</xdr:col>
          <xdr:colOff>1819275</xdr:colOff>
          <xdr:row>2</xdr:row>
          <xdr:rowOff>9525</xdr:rowOff>
        </xdr:to>
        <xdr:sp macro="" textlink="">
          <xdr:nvSpPr>
            <xdr:cNvPr id="315397" name="Button 5" hidden="1">
              <a:extLst>
                <a:ext uri="{63B3BB69-23CF-44E3-9099-C40C66FF867C}">
                  <a14:compatExt spid="_x0000_s315397"/>
                </a:ext>
                <a:ext uri="{FF2B5EF4-FFF2-40B4-BE49-F238E27FC236}">
                  <a16:creationId xmlns:a16="http://schemas.microsoft.com/office/drawing/2014/main" id="{00000000-0008-0000-1800-000005D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CARICA GIORNALIERA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0</xdr:row>
          <xdr:rowOff>0</xdr:rowOff>
        </xdr:from>
        <xdr:to>
          <xdr:col>6</xdr:col>
          <xdr:colOff>0</xdr:colOff>
          <xdr:row>2</xdr:row>
          <xdr:rowOff>0</xdr:rowOff>
        </xdr:to>
        <xdr:sp macro="" textlink="">
          <xdr:nvSpPr>
            <xdr:cNvPr id="315398" name="Button 6" hidden="1">
              <a:extLst>
                <a:ext uri="{63B3BB69-23CF-44E3-9099-C40C66FF867C}">
                  <a14:compatExt spid="_x0000_s315398"/>
                </a:ext>
                <a:ext uri="{FF2B5EF4-FFF2-40B4-BE49-F238E27FC236}">
                  <a16:creationId xmlns:a16="http://schemas.microsoft.com/office/drawing/2014/main" id="{00000000-0008-0000-1800-000006D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it-IT" sz="16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MODIFICA SOLO LAYOUT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0</xdr:row>
          <xdr:rowOff>0</xdr:rowOff>
        </xdr:from>
        <xdr:to>
          <xdr:col>6</xdr:col>
          <xdr:colOff>0</xdr:colOff>
          <xdr:row>2</xdr:row>
          <xdr:rowOff>0</xdr:rowOff>
        </xdr:to>
        <xdr:sp macro="" textlink="">
          <xdr:nvSpPr>
            <xdr:cNvPr id="315399" name="Button 7" hidden="1">
              <a:extLst>
                <a:ext uri="{63B3BB69-23CF-44E3-9099-C40C66FF867C}">
                  <a14:compatExt spid="_x0000_s315399"/>
                </a:ext>
                <a:ext uri="{FF2B5EF4-FFF2-40B4-BE49-F238E27FC236}">
                  <a16:creationId xmlns:a16="http://schemas.microsoft.com/office/drawing/2014/main" id="{00000000-0008-0000-1800-000007D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ELABORA LAYOUT E INCROCIA DATI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19050</xdr:colOff>
          <xdr:row>0</xdr:row>
          <xdr:rowOff>0</xdr:rowOff>
        </xdr:from>
        <xdr:to>
          <xdr:col>10</xdr:col>
          <xdr:colOff>1104900</xdr:colOff>
          <xdr:row>1</xdr:row>
          <xdr:rowOff>0</xdr:rowOff>
        </xdr:to>
        <xdr:sp macro="" textlink="">
          <xdr:nvSpPr>
            <xdr:cNvPr id="315400" name="Button 8" hidden="1">
              <a:extLst>
                <a:ext uri="{63B3BB69-23CF-44E3-9099-C40C66FF867C}">
                  <a14:compatExt spid="_x0000_s315400"/>
                </a:ext>
                <a:ext uri="{FF2B5EF4-FFF2-40B4-BE49-F238E27FC236}">
                  <a16:creationId xmlns:a16="http://schemas.microsoft.com/office/drawing/2014/main" id="{00000000-0008-0000-1800-000008D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ELABORA PDL</a:t>
              </a:r>
            </a:p>
          </xdr:txBody>
        </xdr:sp>
        <xdr:clientData fPrintsWithSheet="0"/>
      </xdr:twoCellAnchor>
    </mc:Choice>
    <mc:Fallback/>
  </mc:AlternateContent>
</xdr:wsDr>
</file>

<file path=xl/drawings/drawing2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177728</xdr:colOff>
      <xdr:row>0</xdr:row>
      <xdr:rowOff>1</xdr:rowOff>
    </xdr:from>
    <xdr:to>
      <xdr:col>4</xdr:col>
      <xdr:colOff>40305</xdr:colOff>
      <xdr:row>1</xdr:row>
      <xdr:rowOff>381001</xdr:rowOff>
    </xdr:to>
    <xdr:pic>
      <xdr:nvPicPr>
        <xdr:cNvPr id="2" name="Picture 105" descr="img_9c4cfe9c-157a-405b-839a-ac95ce7b5ad3">
          <a:extLst>
            <a:ext uri="{FF2B5EF4-FFF2-40B4-BE49-F238E27FC236}">
              <a16:creationId xmlns:a16="http://schemas.microsoft.com/office/drawing/2014/main" id="{00000000-0008-0000-19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58728" y="1"/>
          <a:ext cx="853177" cy="8286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0</xdr:row>
          <xdr:rowOff>9525</xdr:rowOff>
        </xdr:from>
        <xdr:to>
          <xdr:col>7</xdr:col>
          <xdr:colOff>1819275</xdr:colOff>
          <xdr:row>2</xdr:row>
          <xdr:rowOff>9525</xdr:rowOff>
        </xdr:to>
        <xdr:sp macro="" textlink="">
          <xdr:nvSpPr>
            <xdr:cNvPr id="316417" name="Button 1" hidden="1">
              <a:extLst>
                <a:ext uri="{63B3BB69-23CF-44E3-9099-C40C66FF867C}">
                  <a14:compatExt spid="_x0000_s316417"/>
                </a:ext>
                <a:ext uri="{FF2B5EF4-FFF2-40B4-BE49-F238E27FC236}">
                  <a16:creationId xmlns:a16="http://schemas.microsoft.com/office/drawing/2014/main" id="{00000000-0008-0000-1900-000001D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CARICA GIORNALIERA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0</xdr:row>
          <xdr:rowOff>0</xdr:rowOff>
        </xdr:from>
        <xdr:to>
          <xdr:col>6</xdr:col>
          <xdr:colOff>0</xdr:colOff>
          <xdr:row>2</xdr:row>
          <xdr:rowOff>0</xdr:rowOff>
        </xdr:to>
        <xdr:sp macro="" textlink="">
          <xdr:nvSpPr>
            <xdr:cNvPr id="316418" name="Button 2" hidden="1">
              <a:extLst>
                <a:ext uri="{63B3BB69-23CF-44E3-9099-C40C66FF867C}">
                  <a14:compatExt spid="_x0000_s316418"/>
                </a:ext>
                <a:ext uri="{FF2B5EF4-FFF2-40B4-BE49-F238E27FC236}">
                  <a16:creationId xmlns:a16="http://schemas.microsoft.com/office/drawing/2014/main" id="{00000000-0008-0000-1900-000002D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it-IT" sz="16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MODIFICA SOLO LAYOUT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0</xdr:row>
          <xdr:rowOff>0</xdr:rowOff>
        </xdr:from>
        <xdr:to>
          <xdr:col>6</xdr:col>
          <xdr:colOff>0</xdr:colOff>
          <xdr:row>2</xdr:row>
          <xdr:rowOff>0</xdr:rowOff>
        </xdr:to>
        <xdr:sp macro="" textlink="">
          <xdr:nvSpPr>
            <xdr:cNvPr id="316419" name="Button 3" hidden="1">
              <a:extLst>
                <a:ext uri="{63B3BB69-23CF-44E3-9099-C40C66FF867C}">
                  <a14:compatExt spid="_x0000_s316419"/>
                </a:ext>
                <a:ext uri="{FF2B5EF4-FFF2-40B4-BE49-F238E27FC236}">
                  <a16:creationId xmlns:a16="http://schemas.microsoft.com/office/drawing/2014/main" id="{00000000-0008-0000-1900-000003D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ELABORA LAYOUT E INCROCIA DATI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0</xdr:row>
          <xdr:rowOff>0</xdr:rowOff>
        </xdr:from>
        <xdr:to>
          <xdr:col>13</xdr:col>
          <xdr:colOff>1990725</xdr:colOff>
          <xdr:row>1</xdr:row>
          <xdr:rowOff>438150</xdr:rowOff>
        </xdr:to>
        <xdr:sp macro="" textlink="">
          <xdr:nvSpPr>
            <xdr:cNvPr id="316420" name="Button 4" hidden="1">
              <a:extLst>
                <a:ext uri="{63B3BB69-23CF-44E3-9099-C40C66FF867C}">
                  <a14:compatExt spid="_x0000_s316420"/>
                </a:ext>
                <a:ext uri="{FF2B5EF4-FFF2-40B4-BE49-F238E27FC236}">
                  <a16:creationId xmlns:a16="http://schemas.microsoft.com/office/drawing/2014/main" id="{00000000-0008-0000-1900-000004D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CANCELLA GIORNALIERA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</xdr:col>
      <xdr:colOff>177728</xdr:colOff>
      <xdr:row>0</xdr:row>
      <xdr:rowOff>1</xdr:rowOff>
    </xdr:from>
    <xdr:to>
      <xdr:col>4</xdr:col>
      <xdr:colOff>40305</xdr:colOff>
      <xdr:row>1</xdr:row>
      <xdr:rowOff>381001</xdr:rowOff>
    </xdr:to>
    <xdr:pic>
      <xdr:nvPicPr>
        <xdr:cNvPr id="7" name="Picture 105" descr="img_9c4cfe9c-157a-405b-839a-ac95ce7b5ad3">
          <a:extLst>
            <a:ext uri="{FF2B5EF4-FFF2-40B4-BE49-F238E27FC236}">
              <a16:creationId xmlns:a16="http://schemas.microsoft.com/office/drawing/2014/main" id="{00000000-0008-0000-1900-00000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58728" y="1"/>
          <a:ext cx="853177" cy="8286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0</xdr:row>
          <xdr:rowOff>9525</xdr:rowOff>
        </xdr:from>
        <xdr:to>
          <xdr:col>7</xdr:col>
          <xdr:colOff>1819275</xdr:colOff>
          <xdr:row>2</xdr:row>
          <xdr:rowOff>9525</xdr:rowOff>
        </xdr:to>
        <xdr:sp macro="" textlink="">
          <xdr:nvSpPr>
            <xdr:cNvPr id="316421" name="Button 5" hidden="1">
              <a:extLst>
                <a:ext uri="{63B3BB69-23CF-44E3-9099-C40C66FF867C}">
                  <a14:compatExt spid="_x0000_s316421"/>
                </a:ext>
                <a:ext uri="{FF2B5EF4-FFF2-40B4-BE49-F238E27FC236}">
                  <a16:creationId xmlns:a16="http://schemas.microsoft.com/office/drawing/2014/main" id="{00000000-0008-0000-1900-000005D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CARICA GIORNALIERA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0</xdr:row>
          <xdr:rowOff>0</xdr:rowOff>
        </xdr:from>
        <xdr:to>
          <xdr:col>6</xdr:col>
          <xdr:colOff>0</xdr:colOff>
          <xdr:row>2</xdr:row>
          <xdr:rowOff>0</xdr:rowOff>
        </xdr:to>
        <xdr:sp macro="" textlink="">
          <xdr:nvSpPr>
            <xdr:cNvPr id="316422" name="Button 6" hidden="1">
              <a:extLst>
                <a:ext uri="{63B3BB69-23CF-44E3-9099-C40C66FF867C}">
                  <a14:compatExt spid="_x0000_s316422"/>
                </a:ext>
                <a:ext uri="{FF2B5EF4-FFF2-40B4-BE49-F238E27FC236}">
                  <a16:creationId xmlns:a16="http://schemas.microsoft.com/office/drawing/2014/main" id="{00000000-0008-0000-1900-000006D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it-IT" sz="16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MODIFICA SOLO LAYOUT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0</xdr:row>
          <xdr:rowOff>0</xdr:rowOff>
        </xdr:from>
        <xdr:to>
          <xdr:col>6</xdr:col>
          <xdr:colOff>0</xdr:colOff>
          <xdr:row>2</xdr:row>
          <xdr:rowOff>0</xdr:rowOff>
        </xdr:to>
        <xdr:sp macro="" textlink="">
          <xdr:nvSpPr>
            <xdr:cNvPr id="316423" name="Button 7" hidden="1">
              <a:extLst>
                <a:ext uri="{63B3BB69-23CF-44E3-9099-C40C66FF867C}">
                  <a14:compatExt spid="_x0000_s316423"/>
                </a:ext>
                <a:ext uri="{FF2B5EF4-FFF2-40B4-BE49-F238E27FC236}">
                  <a16:creationId xmlns:a16="http://schemas.microsoft.com/office/drawing/2014/main" id="{00000000-0008-0000-1900-000007D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ELABORA LAYOUT E INCROCIA DATI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19050</xdr:colOff>
          <xdr:row>0</xdr:row>
          <xdr:rowOff>0</xdr:rowOff>
        </xdr:from>
        <xdr:to>
          <xdr:col>10</xdr:col>
          <xdr:colOff>1104900</xdr:colOff>
          <xdr:row>1</xdr:row>
          <xdr:rowOff>0</xdr:rowOff>
        </xdr:to>
        <xdr:sp macro="" textlink="">
          <xdr:nvSpPr>
            <xdr:cNvPr id="316424" name="Button 8" hidden="1">
              <a:extLst>
                <a:ext uri="{63B3BB69-23CF-44E3-9099-C40C66FF867C}">
                  <a14:compatExt spid="_x0000_s316424"/>
                </a:ext>
                <a:ext uri="{FF2B5EF4-FFF2-40B4-BE49-F238E27FC236}">
                  <a16:creationId xmlns:a16="http://schemas.microsoft.com/office/drawing/2014/main" id="{00000000-0008-0000-1900-000008D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ELABORA PDL</a:t>
              </a:r>
            </a:p>
          </xdr:txBody>
        </xdr:sp>
        <xdr:clientData fPrintsWithSheet="0"/>
      </xdr:twoCellAnchor>
    </mc:Choice>
    <mc:Fallback/>
  </mc:AlternateContent>
</xdr:wsDr>
</file>

<file path=xl/drawings/drawing24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177728</xdr:colOff>
      <xdr:row>0</xdr:row>
      <xdr:rowOff>1</xdr:rowOff>
    </xdr:from>
    <xdr:to>
      <xdr:col>4</xdr:col>
      <xdr:colOff>40305</xdr:colOff>
      <xdr:row>1</xdr:row>
      <xdr:rowOff>381001</xdr:rowOff>
    </xdr:to>
    <xdr:pic>
      <xdr:nvPicPr>
        <xdr:cNvPr id="2" name="Picture 105" descr="img_9c4cfe9c-157a-405b-839a-ac95ce7b5ad3">
          <a:extLst>
            <a:ext uri="{FF2B5EF4-FFF2-40B4-BE49-F238E27FC236}">
              <a16:creationId xmlns:a16="http://schemas.microsoft.com/office/drawing/2014/main" id="{00000000-0008-0000-1A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58728" y="1"/>
          <a:ext cx="853177" cy="8286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0</xdr:row>
          <xdr:rowOff>9525</xdr:rowOff>
        </xdr:from>
        <xdr:to>
          <xdr:col>7</xdr:col>
          <xdr:colOff>1819275</xdr:colOff>
          <xdr:row>2</xdr:row>
          <xdr:rowOff>9525</xdr:rowOff>
        </xdr:to>
        <xdr:sp macro="" textlink="">
          <xdr:nvSpPr>
            <xdr:cNvPr id="317441" name="Button 1" hidden="1">
              <a:extLst>
                <a:ext uri="{63B3BB69-23CF-44E3-9099-C40C66FF867C}">
                  <a14:compatExt spid="_x0000_s317441"/>
                </a:ext>
                <a:ext uri="{FF2B5EF4-FFF2-40B4-BE49-F238E27FC236}">
                  <a16:creationId xmlns:a16="http://schemas.microsoft.com/office/drawing/2014/main" id="{00000000-0008-0000-1A00-000001D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CARICA GIORNALIERA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0</xdr:row>
          <xdr:rowOff>0</xdr:rowOff>
        </xdr:from>
        <xdr:to>
          <xdr:col>6</xdr:col>
          <xdr:colOff>0</xdr:colOff>
          <xdr:row>2</xdr:row>
          <xdr:rowOff>0</xdr:rowOff>
        </xdr:to>
        <xdr:sp macro="" textlink="">
          <xdr:nvSpPr>
            <xdr:cNvPr id="317442" name="Button 2" hidden="1">
              <a:extLst>
                <a:ext uri="{63B3BB69-23CF-44E3-9099-C40C66FF867C}">
                  <a14:compatExt spid="_x0000_s317442"/>
                </a:ext>
                <a:ext uri="{FF2B5EF4-FFF2-40B4-BE49-F238E27FC236}">
                  <a16:creationId xmlns:a16="http://schemas.microsoft.com/office/drawing/2014/main" id="{00000000-0008-0000-1A00-000002D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it-IT" sz="16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MODIFICA SOLO LAYOUT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0</xdr:row>
          <xdr:rowOff>0</xdr:rowOff>
        </xdr:from>
        <xdr:to>
          <xdr:col>6</xdr:col>
          <xdr:colOff>0</xdr:colOff>
          <xdr:row>2</xdr:row>
          <xdr:rowOff>0</xdr:rowOff>
        </xdr:to>
        <xdr:sp macro="" textlink="">
          <xdr:nvSpPr>
            <xdr:cNvPr id="317443" name="Button 3" hidden="1">
              <a:extLst>
                <a:ext uri="{63B3BB69-23CF-44E3-9099-C40C66FF867C}">
                  <a14:compatExt spid="_x0000_s317443"/>
                </a:ext>
                <a:ext uri="{FF2B5EF4-FFF2-40B4-BE49-F238E27FC236}">
                  <a16:creationId xmlns:a16="http://schemas.microsoft.com/office/drawing/2014/main" id="{00000000-0008-0000-1A00-000003D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ELABORA LAYOUT E INCROCIA DATI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0</xdr:row>
          <xdr:rowOff>0</xdr:rowOff>
        </xdr:from>
        <xdr:to>
          <xdr:col>13</xdr:col>
          <xdr:colOff>1990725</xdr:colOff>
          <xdr:row>1</xdr:row>
          <xdr:rowOff>438150</xdr:rowOff>
        </xdr:to>
        <xdr:sp macro="" textlink="">
          <xdr:nvSpPr>
            <xdr:cNvPr id="317444" name="Button 4" hidden="1">
              <a:extLst>
                <a:ext uri="{63B3BB69-23CF-44E3-9099-C40C66FF867C}">
                  <a14:compatExt spid="_x0000_s317444"/>
                </a:ext>
                <a:ext uri="{FF2B5EF4-FFF2-40B4-BE49-F238E27FC236}">
                  <a16:creationId xmlns:a16="http://schemas.microsoft.com/office/drawing/2014/main" id="{00000000-0008-0000-1A00-000004D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CANCELLA GIORNALIERA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</xdr:col>
      <xdr:colOff>177728</xdr:colOff>
      <xdr:row>0</xdr:row>
      <xdr:rowOff>1</xdr:rowOff>
    </xdr:from>
    <xdr:to>
      <xdr:col>4</xdr:col>
      <xdr:colOff>40305</xdr:colOff>
      <xdr:row>1</xdr:row>
      <xdr:rowOff>381001</xdr:rowOff>
    </xdr:to>
    <xdr:pic>
      <xdr:nvPicPr>
        <xdr:cNvPr id="7" name="Picture 105" descr="img_9c4cfe9c-157a-405b-839a-ac95ce7b5ad3">
          <a:extLst>
            <a:ext uri="{FF2B5EF4-FFF2-40B4-BE49-F238E27FC236}">
              <a16:creationId xmlns:a16="http://schemas.microsoft.com/office/drawing/2014/main" id="{00000000-0008-0000-1A00-00000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58728" y="1"/>
          <a:ext cx="853177" cy="8286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0</xdr:row>
          <xdr:rowOff>9525</xdr:rowOff>
        </xdr:from>
        <xdr:to>
          <xdr:col>7</xdr:col>
          <xdr:colOff>1819275</xdr:colOff>
          <xdr:row>2</xdr:row>
          <xdr:rowOff>9525</xdr:rowOff>
        </xdr:to>
        <xdr:sp macro="" textlink="">
          <xdr:nvSpPr>
            <xdr:cNvPr id="317445" name="Button 5" hidden="1">
              <a:extLst>
                <a:ext uri="{63B3BB69-23CF-44E3-9099-C40C66FF867C}">
                  <a14:compatExt spid="_x0000_s317445"/>
                </a:ext>
                <a:ext uri="{FF2B5EF4-FFF2-40B4-BE49-F238E27FC236}">
                  <a16:creationId xmlns:a16="http://schemas.microsoft.com/office/drawing/2014/main" id="{00000000-0008-0000-1A00-000005D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CARICA GIORNALIERA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0</xdr:row>
          <xdr:rowOff>0</xdr:rowOff>
        </xdr:from>
        <xdr:to>
          <xdr:col>6</xdr:col>
          <xdr:colOff>0</xdr:colOff>
          <xdr:row>2</xdr:row>
          <xdr:rowOff>0</xdr:rowOff>
        </xdr:to>
        <xdr:sp macro="" textlink="">
          <xdr:nvSpPr>
            <xdr:cNvPr id="317446" name="Button 6" hidden="1">
              <a:extLst>
                <a:ext uri="{63B3BB69-23CF-44E3-9099-C40C66FF867C}">
                  <a14:compatExt spid="_x0000_s317446"/>
                </a:ext>
                <a:ext uri="{FF2B5EF4-FFF2-40B4-BE49-F238E27FC236}">
                  <a16:creationId xmlns:a16="http://schemas.microsoft.com/office/drawing/2014/main" id="{00000000-0008-0000-1A00-000006D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it-IT" sz="16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MODIFICA SOLO LAYOUT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0</xdr:row>
          <xdr:rowOff>0</xdr:rowOff>
        </xdr:from>
        <xdr:to>
          <xdr:col>6</xdr:col>
          <xdr:colOff>0</xdr:colOff>
          <xdr:row>2</xdr:row>
          <xdr:rowOff>0</xdr:rowOff>
        </xdr:to>
        <xdr:sp macro="" textlink="">
          <xdr:nvSpPr>
            <xdr:cNvPr id="317447" name="Button 7" hidden="1">
              <a:extLst>
                <a:ext uri="{63B3BB69-23CF-44E3-9099-C40C66FF867C}">
                  <a14:compatExt spid="_x0000_s317447"/>
                </a:ext>
                <a:ext uri="{FF2B5EF4-FFF2-40B4-BE49-F238E27FC236}">
                  <a16:creationId xmlns:a16="http://schemas.microsoft.com/office/drawing/2014/main" id="{00000000-0008-0000-1A00-000007D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ELABORA LAYOUT E INCROCIA DATI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19050</xdr:colOff>
          <xdr:row>0</xdr:row>
          <xdr:rowOff>0</xdr:rowOff>
        </xdr:from>
        <xdr:to>
          <xdr:col>10</xdr:col>
          <xdr:colOff>1104900</xdr:colOff>
          <xdr:row>1</xdr:row>
          <xdr:rowOff>0</xdr:rowOff>
        </xdr:to>
        <xdr:sp macro="" textlink="">
          <xdr:nvSpPr>
            <xdr:cNvPr id="317448" name="Button 8" hidden="1">
              <a:extLst>
                <a:ext uri="{63B3BB69-23CF-44E3-9099-C40C66FF867C}">
                  <a14:compatExt spid="_x0000_s317448"/>
                </a:ext>
                <a:ext uri="{FF2B5EF4-FFF2-40B4-BE49-F238E27FC236}">
                  <a16:creationId xmlns:a16="http://schemas.microsoft.com/office/drawing/2014/main" id="{00000000-0008-0000-1A00-000008D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ELABORA PDL</a:t>
              </a:r>
            </a:p>
          </xdr:txBody>
        </xdr:sp>
        <xdr:clientData fPrintsWithSheet="0"/>
      </xdr:twoCellAnchor>
    </mc:Choice>
    <mc:Fallback/>
  </mc:AlternateContent>
</xdr:wsDr>
</file>

<file path=xl/drawings/drawing25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177728</xdr:colOff>
      <xdr:row>0</xdr:row>
      <xdr:rowOff>1</xdr:rowOff>
    </xdr:from>
    <xdr:to>
      <xdr:col>4</xdr:col>
      <xdr:colOff>40305</xdr:colOff>
      <xdr:row>1</xdr:row>
      <xdr:rowOff>381001</xdr:rowOff>
    </xdr:to>
    <xdr:pic>
      <xdr:nvPicPr>
        <xdr:cNvPr id="2" name="Picture 105" descr="img_9c4cfe9c-157a-405b-839a-ac95ce7b5ad3">
          <a:extLst>
            <a:ext uri="{FF2B5EF4-FFF2-40B4-BE49-F238E27FC236}">
              <a16:creationId xmlns:a16="http://schemas.microsoft.com/office/drawing/2014/main" id="{00000000-0008-0000-1B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58728" y="1"/>
          <a:ext cx="853177" cy="8286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0</xdr:row>
          <xdr:rowOff>9525</xdr:rowOff>
        </xdr:from>
        <xdr:to>
          <xdr:col>7</xdr:col>
          <xdr:colOff>1819275</xdr:colOff>
          <xdr:row>2</xdr:row>
          <xdr:rowOff>9525</xdr:rowOff>
        </xdr:to>
        <xdr:sp macro="" textlink="">
          <xdr:nvSpPr>
            <xdr:cNvPr id="318465" name="Button 1" hidden="1">
              <a:extLst>
                <a:ext uri="{63B3BB69-23CF-44E3-9099-C40C66FF867C}">
                  <a14:compatExt spid="_x0000_s318465"/>
                </a:ext>
                <a:ext uri="{FF2B5EF4-FFF2-40B4-BE49-F238E27FC236}">
                  <a16:creationId xmlns:a16="http://schemas.microsoft.com/office/drawing/2014/main" id="{00000000-0008-0000-1B00-000001D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CARICA GIORNALIERA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0</xdr:row>
          <xdr:rowOff>0</xdr:rowOff>
        </xdr:from>
        <xdr:to>
          <xdr:col>6</xdr:col>
          <xdr:colOff>0</xdr:colOff>
          <xdr:row>2</xdr:row>
          <xdr:rowOff>0</xdr:rowOff>
        </xdr:to>
        <xdr:sp macro="" textlink="">
          <xdr:nvSpPr>
            <xdr:cNvPr id="318466" name="Button 2" hidden="1">
              <a:extLst>
                <a:ext uri="{63B3BB69-23CF-44E3-9099-C40C66FF867C}">
                  <a14:compatExt spid="_x0000_s318466"/>
                </a:ext>
                <a:ext uri="{FF2B5EF4-FFF2-40B4-BE49-F238E27FC236}">
                  <a16:creationId xmlns:a16="http://schemas.microsoft.com/office/drawing/2014/main" id="{00000000-0008-0000-1B00-000002D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it-IT" sz="16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MODIFICA SOLO LAYOUT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0</xdr:row>
          <xdr:rowOff>0</xdr:rowOff>
        </xdr:from>
        <xdr:to>
          <xdr:col>6</xdr:col>
          <xdr:colOff>0</xdr:colOff>
          <xdr:row>2</xdr:row>
          <xdr:rowOff>0</xdr:rowOff>
        </xdr:to>
        <xdr:sp macro="" textlink="">
          <xdr:nvSpPr>
            <xdr:cNvPr id="318467" name="Button 3" hidden="1">
              <a:extLst>
                <a:ext uri="{63B3BB69-23CF-44E3-9099-C40C66FF867C}">
                  <a14:compatExt spid="_x0000_s318467"/>
                </a:ext>
                <a:ext uri="{FF2B5EF4-FFF2-40B4-BE49-F238E27FC236}">
                  <a16:creationId xmlns:a16="http://schemas.microsoft.com/office/drawing/2014/main" id="{00000000-0008-0000-1B00-000003D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ELABORA LAYOUT E INCROCIA DATI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0</xdr:row>
          <xdr:rowOff>0</xdr:rowOff>
        </xdr:from>
        <xdr:to>
          <xdr:col>13</xdr:col>
          <xdr:colOff>1990725</xdr:colOff>
          <xdr:row>1</xdr:row>
          <xdr:rowOff>438150</xdr:rowOff>
        </xdr:to>
        <xdr:sp macro="" textlink="">
          <xdr:nvSpPr>
            <xdr:cNvPr id="318468" name="Button 4" hidden="1">
              <a:extLst>
                <a:ext uri="{63B3BB69-23CF-44E3-9099-C40C66FF867C}">
                  <a14:compatExt spid="_x0000_s318468"/>
                </a:ext>
                <a:ext uri="{FF2B5EF4-FFF2-40B4-BE49-F238E27FC236}">
                  <a16:creationId xmlns:a16="http://schemas.microsoft.com/office/drawing/2014/main" id="{00000000-0008-0000-1B00-000004D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CANCELLA GIORNALIERA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</xdr:col>
      <xdr:colOff>177728</xdr:colOff>
      <xdr:row>0</xdr:row>
      <xdr:rowOff>1</xdr:rowOff>
    </xdr:from>
    <xdr:to>
      <xdr:col>4</xdr:col>
      <xdr:colOff>40305</xdr:colOff>
      <xdr:row>1</xdr:row>
      <xdr:rowOff>381001</xdr:rowOff>
    </xdr:to>
    <xdr:pic>
      <xdr:nvPicPr>
        <xdr:cNvPr id="7" name="Picture 105" descr="img_9c4cfe9c-157a-405b-839a-ac95ce7b5ad3">
          <a:extLst>
            <a:ext uri="{FF2B5EF4-FFF2-40B4-BE49-F238E27FC236}">
              <a16:creationId xmlns:a16="http://schemas.microsoft.com/office/drawing/2014/main" id="{00000000-0008-0000-1B00-00000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58728" y="1"/>
          <a:ext cx="853177" cy="8286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0</xdr:row>
          <xdr:rowOff>9525</xdr:rowOff>
        </xdr:from>
        <xdr:to>
          <xdr:col>7</xdr:col>
          <xdr:colOff>1819275</xdr:colOff>
          <xdr:row>2</xdr:row>
          <xdr:rowOff>9525</xdr:rowOff>
        </xdr:to>
        <xdr:sp macro="" textlink="">
          <xdr:nvSpPr>
            <xdr:cNvPr id="318469" name="Button 5" hidden="1">
              <a:extLst>
                <a:ext uri="{63B3BB69-23CF-44E3-9099-C40C66FF867C}">
                  <a14:compatExt spid="_x0000_s318469"/>
                </a:ext>
                <a:ext uri="{FF2B5EF4-FFF2-40B4-BE49-F238E27FC236}">
                  <a16:creationId xmlns:a16="http://schemas.microsoft.com/office/drawing/2014/main" id="{00000000-0008-0000-1B00-000005D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CARICA GIORNALIERA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0</xdr:row>
          <xdr:rowOff>0</xdr:rowOff>
        </xdr:from>
        <xdr:to>
          <xdr:col>6</xdr:col>
          <xdr:colOff>0</xdr:colOff>
          <xdr:row>2</xdr:row>
          <xdr:rowOff>0</xdr:rowOff>
        </xdr:to>
        <xdr:sp macro="" textlink="">
          <xdr:nvSpPr>
            <xdr:cNvPr id="318470" name="Button 6" hidden="1">
              <a:extLst>
                <a:ext uri="{63B3BB69-23CF-44E3-9099-C40C66FF867C}">
                  <a14:compatExt spid="_x0000_s318470"/>
                </a:ext>
                <a:ext uri="{FF2B5EF4-FFF2-40B4-BE49-F238E27FC236}">
                  <a16:creationId xmlns:a16="http://schemas.microsoft.com/office/drawing/2014/main" id="{00000000-0008-0000-1B00-000006D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it-IT" sz="16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MODIFICA SOLO LAYOUT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0</xdr:row>
          <xdr:rowOff>0</xdr:rowOff>
        </xdr:from>
        <xdr:to>
          <xdr:col>6</xdr:col>
          <xdr:colOff>0</xdr:colOff>
          <xdr:row>2</xdr:row>
          <xdr:rowOff>0</xdr:rowOff>
        </xdr:to>
        <xdr:sp macro="" textlink="">
          <xdr:nvSpPr>
            <xdr:cNvPr id="318471" name="Button 7" hidden="1">
              <a:extLst>
                <a:ext uri="{63B3BB69-23CF-44E3-9099-C40C66FF867C}">
                  <a14:compatExt spid="_x0000_s318471"/>
                </a:ext>
                <a:ext uri="{FF2B5EF4-FFF2-40B4-BE49-F238E27FC236}">
                  <a16:creationId xmlns:a16="http://schemas.microsoft.com/office/drawing/2014/main" id="{00000000-0008-0000-1B00-000007D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ELABORA LAYOUT E INCROCIA DATI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19050</xdr:colOff>
          <xdr:row>0</xdr:row>
          <xdr:rowOff>0</xdr:rowOff>
        </xdr:from>
        <xdr:to>
          <xdr:col>10</xdr:col>
          <xdr:colOff>1104900</xdr:colOff>
          <xdr:row>1</xdr:row>
          <xdr:rowOff>0</xdr:rowOff>
        </xdr:to>
        <xdr:sp macro="" textlink="">
          <xdr:nvSpPr>
            <xdr:cNvPr id="318472" name="Button 8" hidden="1">
              <a:extLst>
                <a:ext uri="{63B3BB69-23CF-44E3-9099-C40C66FF867C}">
                  <a14:compatExt spid="_x0000_s318472"/>
                </a:ext>
                <a:ext uri="{FF2B5EF4-FFF2-40B4-BE49-F238E27FC236}">
                  <a16:creationId xmlns:a16="http://schemas.microsoft.com/office/drawing/2014/main" id="{00000000-0008-0000-1B00-000008D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ELABORA PDL</a:t>
              </a:r>
            </a:p>
          </xdr:txBody>
        </xdr:sp>
        <xdr:clientData fPrintsWithSheet="0"/>
      </xdr:twoCellAnchor>
    </mc:Choice>
    <mc:Fallback/>
  </mc:AlternateContent>
</xdr:wsDr>
</file>

<file path=xl/drawings/drawing26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177728</xdr:colOff>
      <xdr:row>0</xdr:row>
      <xdr:rowOff>1</xdr:rowOff>
    </xdr:from>
    <xdr:to>
      <xdr:col>4</xdr:col>
      <xdr:colOff>40305</xdr:colOff>
      <xdr:row>1</xdr:row>
      <xdr:rowOff>381001</xdr:rowOff>
    </xdr:to>
    <xdr:pic>
      <xdr:nvPicPr>
        <xdr:cNvPr id="2" name="Picture 105" descr="img_9c4cfe9c-157a-405b-839a-ac95ce7b5ad3">
          <a:extLst>
            <a:ext uri="{FF2B5EF4-FFF2-40B4-BE49-F238E27FC236}">
              <a16:creationId xmlns:a16="http://schemas.microsoft.com/office/drawing/2014/main" id="{00000000-0008-0000-1C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58728" y="1"/>
          <a:ext cx="853177" cy="8286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0</xdr:row>
          <xdr:rowOff>9525</xdr:rowOff>
        </xdr:from>
        <xdr:to>
          <xdr:col>7</xdr:col>
          <xdr:colOff>1819275</xdr:colOff>
          <xdr:row>2</xdr:row>
          <xdr:rowOff>9525</xdr:rowOff>
        </xdr:to>
        <xdr:sp macro="" textlink="">
          <xdr:nvSpPr>
            <xdr:cNvPr id="319489" name="Button 1" hidden="1">
              <a:extLst>
                <a:ext uri="{63B3BB69-23CF-44E3-9099-C40C66FF867C}">
                  <a14:compatExt spid="_x0000_s319489"/>
                </a:ext>
                <a:ext uri="{FF2B5EF4-FFF2-40B4-BE49-F238E27FC236}">
                  <a16:creationId xmlns:a16="http://schemas.microsoft.com/office/drawing/2014/main" id="{00000000-0008-0000-1C00-000001E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CARICA GIORNALIERA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0</xdr:row>
          <xdr:rowOff>0</xdr:rowOff>
        </xdr:from>
        <xdr:to>
          <xdr:col>6</xdr:col>
          <xdr:colOff>0</xdr:colOff>
          <xdr:row>2</xdr:row>
          <xdr:rowOff>0</xdr:rowOff>
        </xdr:to>
        <xdr:sp macro="" textlink="">
          <xdr:nvSpPr>
            <xdr:cNvPr id="319490" name="Button 2" hidden="1">
              <a:extLst>
                <a:ext uri="{63B3BB69-23CF-44E3-9099-C40C66FF867C}">
                  <a14:compatExt spid="_x0000_s319490"/>
                </a:ext>
                <a:ext uri="{FF2B5EF4-FFF2-40B4-BE49-F238E27FC236}">
                  <a16:creationId xmlns:a16="http://schemas.microsoft.com/office/drawing/2014/main" id="{00000000-0008-0000-1C00-000002E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it-IT" sz="16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MODIFICA SOLO LAYOUT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0</xdr:row>
          <xdr:rowOff>0</xdr:rowOff>
        </xdr:from>
        <xdr:to>
          <xdr:col>6</xdr:col>
          <xdr:colOff>0</xdr:colOff>
          <xdr:row>2</xdr:row>
          <xdr:rowOff>0</xdr:rowOff>
        </xdr:to>
        <xdr:sp macro="" textlink="">
          <xdr:nvSpPr>
            <xdr:cNvPr id="319491" name="Button 3" hidden="1">
              <a:extLst>
                <a:ext uri="{63B3BB69-23CF-44E3-9099-C40C66FF867C}">
                  <a14:compatExt spid="_x0000_s319491"/>
                </a:ext>
                <a:ext uri="{FF2B5EF4-FFF2-40B4-BE49-F238E27FC236}">
                  <a16:creationId xmlns:a16="http://schemas.microsoft.com/office/drawing/2014/main" id="{00000000-0008-0000-1C00-000003E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ELABORA LAYOUT E INCROCIA DATI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0</xdr:row>
          <xdr:rowOff>0</xdr:rowOff>
        </xdr:from>
        <xdr:to>
          <xdr:col>13</xdr:col>
          <xdr:colOff>1990725</xdr:colOff>
          <xdr:row>1</xdr:row>
          <xdr:rowOff>438150</xdr:rowOff>
        </xdr:to>
        <xdr:sp macro="" textlink="">
          <xdr:nvSpPr>
            <xdr:cNvPr id="319492" name="Button 4" hidden="1">
              <a:extLst>
                <a:ext uri="{63B3BB69-23CF-44E3-9099-C40C66FF867C}">
                  <a14:compatExt spid="_x0000_s319492"/>
                </a:ext>
                <a:ext uri="{FF2B5EF4-FFF2-40B4-BE49-F238E27FC236}">
                  <a16:creationId xmlns:a16="http://schemas.microsoft.com/office/drawing/2014/main" id="{00000000-0008-0000-1C00-000004E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CANCELLA GIORNALIERA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</xdr:col>
      <xdr:colOff>177728</xdr:colOff>
      <xdr:row>0</xdr:row>
      <xdr:rowOff>1</xdr:rowOff>
    </xdr:from>
    <xdr:to>
      <xdr:col>4</xdr:col>
      <xdr:colOff>40305</xdr:colOff>
      <xdr:row>1</xdr:row>
      <xdr:rowOff>381001</xdr:rowOff>
    </xdr:to>
    <xdr:pic>
      <xdr:nvPicPr>
        <xdr:cNvPr id="7" name="Picture 105" descr="img_9c4cfe9c-157a-405b-839a-ac95ce7b5ad3">
          <a:extLst>
            <a:ext uri="{FF2B5EF4-FFF2-40B4-BE49-F238E27FC236}">
              <a16:creationId xmlns:a16="http://schemas.microsoft.com/office/drawing/2014/main" id="{00000000-0008-0000-1C00-00000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58728" y="1"/>
          <a:ext cx="853177" cy="8286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0</xdr:row>
          <xdr:rowOff>9525</xdr:rowOff>
        </xdr:from>
        <xdr:to>
          <xdr:col>7</xdr:col>
          <xdr:colOff>1819275</xdr:colOff>
          <xdr:row>2</xdr:row>
          <xdr:rowOff>9525</xdr:rowOff>
        </xdr:to>
        <xdr:sp macro="" textlink="">
          <xdr:nvSpPr>
            <xdr:cNvPr id="319493" name="Button 5" hidden="1">
              <a:extLst>
                <a:ext uri="{63B3BB69-23CF-44E3-9099-C40C66FF867C}">
                  <a14:compatExt spid="_x0000_s319493"/>
                </a:ext>
                <a:ext uri="{FF2B5EF4-FFF2-40B4-BE49-F238E27FC236}">
                  <a16:creationId xmlns:a16="http://schemas.microsoft.com/office/drawing/2014/main" id="{00000000-0008-0000-1C00-000005E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CARICA GIORNALIERA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0</xdr:row>
          <xdr:rowOff>0</xdr:rowOff>
        </xdr:from>
        <xdr:to>
          <xdr:col>6</xdr:col>
          <xdr:colOff>0</xdr:colOff>
          <xdr:row>2</xdr:row>
          <xdr:rowOff>0</xdr:rowOff>
        </xdr:to>
        <xdr:sp macro="" textlink="">
          <xdr:nvSpPr>
            <xdr:cNvPr id="319494" name="Button 6" hidden="1">
              <a:extLst>
                <a:ext uri="{63B3BB69-23CF-44E3-9099-C40C66FF867C}">
                  <a14:compatExt spid="_x0000_s319494"/>
                </a:ext>
                <a:ext uri="{FF2B5EF4-FFF2-40B4-BE49-F238E27FC236}">
                  <a16:creationId xmlns:a16="http://schemas.microsoft.com/office/drawing/2014/main" id="{00000000-0008-0000-1C00-000006E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it-IT" sz="16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MODIFICA SOLO LAYOUT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0</xdr:row>
          <xdr:rowOff>0</xdr:rowOff>
        </xdr:from>
        <xdr:to>
          <xdr:col>6</xdr:col>
          <xdr:colOff>0</xdr:colOff>
          <xdr:row>2</xdr:row>
          <xdr:rowOff>0</xdr:rowOff>
        </xdr:to>
        <xdr:sp macro="" textlink="">
          <xdr:nvSpPr>
            <xdr:cNvPr id="319495" name="Button 7" hidden="1">
              <a:extLst>
                <a:ext uri="{63B3BB69-23CF-44E3-9099-C40C66FF867C}">
                  <a14:compatExt spid="_x0000_s319495"/>
                </a:ext>
                <a:ext uri="{FF2B5EF4-FFF2-40B4-BE49-F238E27FC236}">
                  <a16:creationId xmlns:a16="http://schemas.microsoft.com/office/drawing/2014/main" id="{00000000-0008-0000-1C00-000007E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ELABORA LAYOUT E INCROCIA DATI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19050</xdr:colOff>
          <xdr:row>0</xdr:row>
          <xdr:rowOff>0</xdr:rowOff>
        </xdr:from>
        <xdr:to>
          <xdr:col>10</xdr:col>
          <xdr:colOff>1104900</xdr:colOff>
          <xdr:row>1</xdr:row>
          <xdr:rowOff>0</xdr:rowOff>
        </xdr:to>
        <xdr:sp macro="" textlink="">
          <xdr:nvSpPr>
            <xdr:cNvPr id="319496" name="Button 8" hidden="1">
              <a:extLst>
                <a:ext uri="{63B3BB69-23CF-44E3-9099-C40C66FF867C}">
                  <a14:compatExt spid="_x0000_s319496"/>
                </a:ext>
                <a:ext uri="{FF2B5EF4-FFF2-40B4-BE49-F238E27FC236}">
                  <a16:creationId xmlns:a16="http://schemas.microsoft.com/office/drawing/2014/main" id="{00000000-0008-0000-1C00-000008E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ELABORA PDL</a:t>
              </a:r>
            </a:p>
          </xdr:txBody>
        </xdr:sp>
        <xdr:clientData fPrintsWithSheet="0"/>
      </xdr:twoCellAnchor>
    </mc:Choice>
    <mc:Fallback/>
  </mc:AlternateContent>
</xdr:wsDr>
</file>

<file path=xl/drawings/drawing27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177728</xdr:colOff>
      <xdr:row>0</xdr:row>
      <xdr:rowOff>1</xdr:rowOff>
    </xdr:from>
    <xdr:to>
      <xdr:col>4</xdr:col>
      <xdr:colOff>40305</xdr:colOff>
      <xdr:row>1</xdr:row>
      <xdr:rowOff>381001</xdr:rowOff>
    </xdr:to>
    <xdr:pic>
      <xdr:nvPicPr>
        <xdr:cNvPr id="2" name="Picture 105" descr="img_9c4cfe9c-157a-405b-839a-ac95ce7b5ad3">
          <a:extLst>
            <a:ext uri="{FF2B5EF4-FFF2-40B4-BE49-F238E27FC236}">
              <a16:creationId xmlns:a16="http://schemas.microsoft.com/office/drawing/2014/main" id="{00000000-0008-0000-1D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58728" y="1"/>
          <a:ext cx="853177" cy="8286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0</xdr:row>
          <xdr:rowOff>9525</xdr:rowOff>
        </xdr:from>
        <xdr:to>
          <xdr:col>7</xdr:col>
          <xdr:colOff>1819275</xdr:colOff>
          <xdr:row>2</xdr:row>
          <xdr:rowOff>9525</xdr:rowOff>
        </xdr:to>
        <xdr:sp macro="" textlink="">
          <xdr:nvSpPr>
            <xdr:cNvPr id="320513" name="Button 1" hidden="1">
              <a:extLst>
                <a:ext uri="{63B3BB69-23CF-44E3-9099-C40C66FF867C}">
                  <a14:compatExt spid="_x0000_s320513"/>
                </a:ext>
                <a:ext uri="{FF2B5EF4-FFF2-40B4-BE49-F238E27FC236}">
                  <a16:creationId xmlns:a16="http://schemas.microsoft.com/office/drawing/2014/main" id="{00000000-0008-0000-1D00-000001E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CARICA GIORNALIERA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0</xdr:row>
          <xdr:rowOff>0</xdr:rowOff>
        </xdr:from>
        <xdr:to>
          <xdr:col>6</xdr:col>
          <xdr:colOff>0</xdr:colOff>
          <xdr:row>2</xdr:row>
          <xdr:rowOff>0</xdr:rowOff>
        </xdr:to>
        <xdr:sp macro="" textlink="">
          <xdr:nvSpPr>
            <xdr:cNvPr id="320514" name="Button 2" hidden="1">
              <a:extLst>
                <a:ext uri="{63B3BB69-23CF-44E3-9099-C40C66FF867C}">
                  <a14:compatExt spid="_x0000_s320514"/>
                </a:ext>
                <a:ext uri="{FF2B5EF4-FFF2-40B4-BE49-F238E27FC236}">
                  <a16:creationId xmlns:a16="http://schemas.microsoft.com/office/drawing/2014/main" id="{00000000-0008-0000-1D00-000002E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it-IT" sz="16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MODIFICA SOLO LAYOUT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0</xdr:row>
          <xdr:rowOff>0</xdr:rowOff>
        </xdr:from>
        <xdr:to>
          <xdr:col>6</xdr:col>
          <xdr:colOff>0</xdr:colOff>
          <xdr:row>2</xdr:row>
          <xdr:rowOff>0</xdr:rowOff>
        </xdr:to>
        <xdr:sp macro="" textlink="">
          <xdr:nvSpPr>
            <xdr:cNvPr id="320515" name="Button 3" hidden="1">
              <a:extLst>
                <a:ext uri="{63B3BB69-23CF-44E3-9099-C40C66FF867C}">
                  <a14:compatExt spid="_x0000_s320515"/>
                </a:ext>
                <a:ext uri="{FF2B5EF4-FFF2-40B4-BE49-F238E27FC236}">
                  <a16:creationId xmlns:a16="http://schemas.microsoft.com/office/drawing/2014/main" id="{00000000-0008-0000-1D00-000003E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ELABORA LAYOUT E INCROCIA DATI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0</xdr:row>
          <xdr:rowOff>0</xdr:rowOff>
        </xdr:from>
        <xdr:to>
          <xdr:col>13</xdr:col>
          <xdr:colOff>1990725</xdr:colOff>
          <xdr:row>1</xdr:row>
          <xdr:rowOff>438150</xdr:rowOff>
        </xdr:to>
        <xdr:sp macro="" textlink="">
          <xdr:nvSpPr>
            <xdr:cNvPr id="320516" name="Button 4" hidden="1">
              <a:extLst>
                <a:ext uri="{63B3BB69-23CF-44E3-9099-C40C66FF867C}">
                  <a14:compatExt spid="_x0000_s320516"/>
                </a:ext>
                <a:ext uri="{FF2B5EF4-FFF2-40B4-BE49-F238E27FC236}">
                  <a16:creationId xmlns:a16="http://schemas.microsoft.com/office/drawing/2014/main" id="{00000000-0008-0000-1D00-000004E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CANCELLA GIORNALIERA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</xdr:col>
      <xdr:colOff>177728</xdr:colOff>
      <xdr:row>0</xdr:row>
      <xdr:rowOff>1</xdr:rowOff>
    </xdr:from>
    <xdr:to>
      <xdr:col>4</xdr:col>
      <xdr:colOff>40305</xdr:colOff>
      <xdr:row>1</xdr:row>
      <xdr:rowOff>381001</xdr:rowOff>
    </xdr:to>
    <xdr:pic>
      <xdr:nvPicPr>
        <xdr:cNvPr id="7" name="Picture 105" descr="img_9c4cfe9c-157a-405b-839a-ac95ce7b5ad3">
          <a:extLst>
            <a:ext uri="{FF2B5EF4-FFF2-40B4-BE49-F238E27FC236}">
              <a16:creationId xmlns:a16="http://schemas.microsoft.com/office/drawing/2014/main" id="{00000000-0008-0000-1D00-00000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58728" y="1"/>
          <a:ext cx="853177" cy="8286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0</xdr:row>
          <xdr:rowOff>9525</xdr:rowOff>
        </xdr:from>
        <xdr:to>
          <xdr:col>7</xdr:col>
          <xdr:colOff>1819275</xdr:colOff>
          <xdr:row>2</xdr:row>
          <xdr:rowOff>9525</xdr:rowOff>
        </xdr:to>
        <xdr:sp macro="" textlink="">
          <xdr:nvSpPr>
            <xdr:cNvPr id="320517" name="Button 5" hidden="1">
              <a:extLst>
                <a:ext uri="{63B3BB69-23CF-44E3-9099-C40C66FF867C}">
                  <a14:compatExt spid="_x0000_s320517"/>
                </a:ext>
                <a:ext uri="{FF2B5EF4-FFF2-40B4-BE49-F238E27FC236}">
                  <a16:creationId xmlns:a16="http://schemas.microsoft.com/office/drawing/2014/main" id="{00000000-0008-0000-1D00-000005E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CARICA GIORNALIERA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0</xdr:row>
          <xdr:rowOff>0</xdr:rowOff>
        </xdr:from>
        <xdr:to>
          <xdr:col>6</xdr:col>
          <xdr:colOff>0</xdr:colOff>
          <xdr:row>2</xdr:row>
          <xdr:rowOff>0</xdr:rowOff>
        </xdr:to>
        <xdr:sp macro="" textlink="">
          <xdr:nvSpPr>
            <xdr:cNvPr id="320518" name="Button 6" hidden="1">
              <a:extLst>
                <a:ext uri="{63B3BB69-23CF-44E3-9099-C40C66FF867C}">
                  <a14:compatExt spid="_x0000_s320518"/>
                </a:ext>
                <a:ext uri="{FF2B5EF4-FFF2-40B4-BE49-F238E27FC236}">
                  <a16:creationId xmlns:a16="http://schemas.microsoft.com/office/drawing/2014/main" id="{00000000-0008-0000-1D00-000006E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it-IT" sz="16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MODIFICA SOLO LAYOUT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0</xdr:row>
          <xdr:rowOff>0</xdr:rowOff>
        </xdr:from>
        <xdr:to>
          <xdr:col>6</xdr:col>
          <xdr:colOff>0</xdr:colOff>
          <xdr:row>2</xdr:row>
          <xdr:rowOff>0</xdr:rowOff>
        </xdr:to>
        <xdr:sp macro="" textlink="">
          <xdr:nvSpPr>
            <xdr:cNvPr id="320519" name="Button 7" hidden="1">
              <a:extLst>
                <a:ext uri="{63B3BB69-23CF-44E3-9099-C40C66FF867C}">
                  <a14:compatExt spid="_x0000_s320519"/>
                </a:ext>
                <a:ext uri="{FF2B5EF4-FFF2-40B4-BE49-F238E27FC236}">
                  <a16:creationId xmlns:a16="http://schemas.microsoft.com/office/drawing/2014/main" id="{00000000-0008-0000-1D00-000007E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ELABORA LAYOUT E INCROCIA DATI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19050</xdr:colOff>
          <xdr:row>0</xdr:row>
          <xdr:rowOff>0</xdr:rowOff>
        </xdr:from>
        <xdr:to>
          <xdr:col>10</xdr:col>
          <xdr:colOff>1104900</xdr:colOff>
          <xdr:row>1</xdr:row>
          <xdr:rowOff>0</xdr:rowOff>
        </xdr:to>
        <xdr:sp macro="" textlink="">
          <xdr:nvSpPr>
            <xdr:cNvPr id="320520" name="Button 8" hidden="1">
              <a:extLst>
                <a:ext uri="{63B3BB69-23CF-44E3-9099-C40C66FF867C}">
                  <a14:compatExt spid="_x0000_s320520"/>
                </a:ext>
                <a:ext uri="{FF2B5EF4-FFF2-40B4-BE49-F238E27FC236}">
                  <a16:creationId xmlns:a16="http://schemas.microsoft.com/office/drawing/2014/main" id="{00000000-0008-0000-1D00-000008E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ELABORA PDL</a:t>
              </a:r>
            </a:p>
          </xdr:txBody>
        </xdr:sp>
        <xdr:clientData fPrintsWithSheet="0"/>
      </xdr:twoCellAnchor>
    </mc:Choice>
    <mc:Fallback/>
  </mc:AlternateContent>
</xdr:wsDr>
</file>

<file path=xl/drawings/drawing28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177728</xdr:colOff>
      <xdr:row>0</xdr:row>
      <xdr:rowOff>1</xdr:rowOff>
    </xdr:from>
    <xdr:to>
      <xdr:col>4</xdr:col>
      <xdr:colOff>40305</xdr:colOff>
      <xdr:row>1</xdr:row>
      <xdr:rowOff>381001</xdr:rowOff>
    </xdr:to>
    <xdr:pic>
      <xdr:nvPicPr>
        <xdr:cNvPr id="2" name="Picture 105" descr="img_9c4cfe9c-157a-405b-839a-ac95ce7b5ad3">
          <a:extLst>
            <a:ext uri="{FF2B5EF4-FFF2-40B4-BE49-F238E27FC236}">
              <a16:creationId xmlns:a16="http://schemas.microsoft.com/office/drawing/2014/main" id="{00000000-0008-0000-1E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58728" y="1"/>
          <a:ext cx="853177" cy="8286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0</xdr:row>
          <xdr:rowOff>9525</xdr:rowOff>
        </xdr:from>
        <xdr:to>
          <xdr:col>7</xdr:col>
          <xdr:colOff>1819275</xdr:colOff>
          <xdr:row>2</xdr:row>
          <xdr:rowOff>9525</xdr:rowOff>
        </xdr:to>
        <xdr:sp macro="" textlink="">
          <xdr:nvSpPr>
            <xdr:cNvPr id="321537" name="Button 1" hidden="1">
              <a:extLst>
                <a:ext uri="{63B3BB69-23CF-44E3-9099-C40C66FF867C}">
                  <a14:compatExt spid="_x0000_s321537"/>
                </a:ext>
                <a:ext uri="{FF2B5EF4-FFF2-40B4-BE49-F238E27FC236}">
                  <a16:creationId xmlns:a16="http://schemas.microsoft.com/office/drawing/2014/main" id="{00000000-0008-0000-1E00-000001E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CARICA GIORNALIERA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0</xdr:row>
          <xdr:rowOff>0</xdr:rowOff>
        </xdr:from>
        <xdr:to>
          <xdr:col>6</xdr:col>
          <xdr:colOff>0</xdr:colOff>
          <xdr:row>2</xdr:row>
          <xdr:rowOff>0</xdr:rowOff>
        </xdr:to>
        <xdr:sp macro="" textlink="">
          <xdr:nvSpPr>
            <xdr:cNvPr id="321538" name="Button 2" hidden="1">
              <a:extLst>
                <a:ext uri="{63B3BB69-23CF-44E3-9099-C40C66FF867C}">
                  <a14:compatExt spid="_x0000_s321538"/>
                </a:ext>
                <a:ext uri="{FF2B5EF4-FFF2-40B4-BE49-F238E27FC236}">
                  <a16:creationId xmlns:a16="http://schemas.microsoft.com/office/drawing/2014/main" id="{00000000-0008-0000-1E00-000002E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it-IT" sz="16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MODIFICA SOLO LAYOUT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0</xdr:row>
          <xdr:rowOff>0</xdr:rowOff>
        </xdr:from>
        <xdr:to>
          <xdr:col>6</xdr:col>
          <xdr:colOff>0</xdr:colOff>
          <xdr:row>2</xdr:row>
          <xdr:rowOff>0</xdr:rowOff>
        </xdr:to>
        <xdr:sp macro="" textlink="">
          <xdr:nvSpPr>
            <xdr:cNvPr id="321539" name="Button 3" hidden="1">
              <a:extLst>
                <a:ext uri="{63B3BB69-23CF-44E3-9099-C40C66FF867C}">
                  <a14:compatExt spid="_x0000_s321539"/>
                </a:ext>
                <a:ext uri="{FF2B5EF4-FFF2-40B4-BE49-F238E27FC236}">
                  <a16:creationId xmlns:a16="http://schemas.microsoft.com/office/drawing/2014/main" id="{00000000-0008-0000-1E00-000003E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ELABORA LAYOUT E INCROCIA DATI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0</xdr:row>
          <xdr:rowOff>0</xdr:rowOff>
        </xdr:from>
        <xdr:to>
          <xdr:col>13</xdr:col>
          <xdr:colOff>1990725</xdr:colOff>
          <xdr:row>1</xdr:row>
          <xdr:rowOff>438150</xdr:rowOff>
        </xdr:to>
        <xdr:sp macro="" textlink="">
          <xdr:nvSpPr>
            <xdr:cNvPr id="321540" name="Button 4" hidden="1">
              <a:extLst>
                <a:ext uri="{63B3BB69-23CF-44E3-9099-C40C66FF867C}">
                  <a14:compatExt spid="_x0000_s321540"/>
                </a:ext>
                <a:ext uri="{FF2B5EF4-FFF2-40B4-BE49-F238E27FC236}">
                  <a16:creationId xmlns:a16="http://schemas.microsoft.com/office/drawing/2014/main" id="{00000000-0008-0000-1E00-000004E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CANCELLA GIORNALIERA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</xdr:col>
      <xdr:colOff>177728</xdr:colOff>
      <xdr:row>0</xdr:row>
      <xdr:rowOff>1</xdr:rowOff>
    </xdr:from>
    <xdr:to>
      <xdr:col>4</xdr:col>
      <xdr:colOff>40305</xdr:colOff>
      <xdr:row>1</xdr:row>
      <xdr:rowOff>381001</xdr:rowOff>
    </xdr:to>
    <xdr:pic>
      <xdr:nvPicPr>
        <xdr:cNvPr id="7" name="Picture 105" descr="img_9c4cfe9c-157a-405b-839a-ac95ce7b5ad3">
          <a:extLst>
            <a:ext uri="{FF2B5EF4-FFF2-40B4-BE49-F238E27FC236}">
              <a16:creationId xmlns:a16="http://schemas.microsoft.com/office/drawing/2014/main" id="{00000000-0008-0000-1E00-00000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58728" y="1"/>
          <a:ext cx="853177" cy="8286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0</xdr:row>
          <xdr:rowOff>9525</xdr:rowOff>
        </xdr:from>
        <xdr:to>
          <xdr:col>7</xdr:col>
          <xdr:colOff>1819275</xdr:colOff>
          <xdr:row>2</xdr:row>
          <xdr:rowOff>9525</xdr:rowOff>
        </xdr:to>
        <xdr:sp macro="" textlink="">
          <xdr:nvSpPr>
            <xdr:cNvPr id="321541" name="Button 5" hidden="1">
              <a:extLst>
                <a:ext uri="{63B3BB69-23CF-44E3-9099-C40C66FF867C}">
                  <a14:compatExt spid="_x0000_s321541"/>
                </a:ext>
                <a:ext uri="{FF2B5EF4-FFF2-40B4-BE49-F238E27FC236}">
                  <a16:creationId xmlns:a16="http://schemas.microsoft.com/office/drawing/2014/main" id="{00000000-0008-0000-1E00-000005E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CARICA GIORNALIERA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0</xdr:row>
          <xdr:rowOff>0</xdr:rowOff>
        </xdr:from>
        <xdr:to>
          <xdr:col>6</xdr:col>
          <xdr:colOff>0</xdr:colOff>
          <xdr:row>2</xdr:row>
          <xdr:rowOff>0</xdr:rowOff>
        </xdr:to>
        <xdr:sp macro="" textlink="">
          <xdr:nvSpPr>
            <xdr:cNvPr id="321542" name="Button 6" hidden="1">
              <a:extLst>
                <a:ext uri="{63B3BB69-23CF-44E3-9099-C40C66FF867C}">
                  <a14:compatExt spid="_x0000_s321542"/>
                </a:ext>
                <a:ext uri="{FF2B5EF4-FFF2-40B4-BE49-F238E27FC236}">
                  <a16:creationId xmlns:a16="http://schemas.microsoft.com/office/drawing/2014/main" id="{00000000-0008-0000-1E00-000006E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it-IT" sz="16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MODIFICA SOLO LAYOUT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0</xdr:row>
          <xdr:rowOff>0</xdr:rowOff>
        </xdr:from>
        <xdr:to>
          <xdr:col>6</xdr:col>
          <xdr:colOff>0</xdr:colOff>
          <xdr:row>2</xdr:row>
          <xdr:rowOff>0</xdr:rowOff>
        </xdr:to>
        <xdr:sp macro="" textlink="">
          <xdr:nvSpPr>
            <xdr:cNvPr id="321543" name="Button 7" hidden="1">
              <a:extLst>
                <a:ext uri="{63B3BB69-23CF-44E3-9099-C40C66FF867C}">
                  <a14:compatExt spid="_x0000_s321543"/>
                </a:ext>
                <a:ext uri="{FF2B5EF4-FFF2-40B4-BE49-F238E27FC236}">
                  <a16:creationId xmlns:a16="http://schemas.microsoft.com/office/drawing/2014/main" id="{00000000-0008-0000-1E00-000007E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ELABORA LAYOUT E INCROCIA DATI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19050</xdr:colOff>
          <xdr:row>0</xdr:row>
          <xdr:rowOff>0</xdr:rowOff>
        </xdr:from>
        <xdr:to>
          <xdr:col>10</xdr:col>
          <xdr:colOff>1104900</xdr:colOff>
          <xdr:row>1</xdr:row>
          <xdr:rowOff>0</xdr:rowOff>
        </xdr:to>
        <xdr:sp macro="" textlink="">
          <xdr:nvSpPr>
            <xdr:cNvPr id="321544" name="Button 8" hidden="1">
              <a:extLst>
                <a:ext uri="{63B3BB69-23CF-44E3-9099-C40C66FF867C}">
                  <a14:compatExt spid="_x0000_s321544"/>
                </a:ext>
                <a:ext uri="{FF2B5EF4-FFF2-40B4-BE49-F238E27FC236}">
                  <a16:creationId xmlns:a16="http://schemas.microsoft.com/office/drawing/2014/main" id="{00000000-0008-0000-1E00-000008E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ELABORA PDL</a:t>
              </a:r>
            </a:p>
          </xdr:txBody>
        </xdr:sp>
        <xdr:clientData fPrintsWithSheet="0"/>
      </xdr:twoCellAnchor>
    </mc:Choice>
    <mc:Fallback/>
  </mc:AlternateContent>
</xdr:wsDr>
</file>

<file path=xl/drawings/drawing29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177728</xdr:colOff>
      <xdr:row>0</xdr:row>
      <xdr:rowOff>1</xdr:rowOff>
    </xdr:from>
    <xdr:to>
      <xdr:col>4</xdr:col>
      <xdr:colOff>40305</xdr:colOff>
      <xdr:row>1</xdr:row>
      <xdr:rowOff>381001</xdr:rowOff>
    </xdr:to>
    <xdr:pic>
      <xdr:nvPicPr>
        <xdr:cNvPr id="2" name="Picture 105" descr="img_9c4cfe9c-157a-405b-839a-ac95ce7b5ad3">
          <a:extLst>
            <a:ext uri="{FF2B5EF4-FFF2-40B4-BE49-F238E27FC236}">
              <a16:creationId xmlns:a16="http://schemas.microsoft.com/office/drawing/2014/main" id="{00000000-0008-0000-1F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58728" y="1"/>
          <a:ext cx="853177" cy="8286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0</xdr:row>
          <xdr:rowOff>9525</xdr:rowOff>
        </xdr:from>
        <xdr:to>
          <xdr:col>7</xdr:col>
          <xdr:colOff>1819275</xdr:colOff>
          <xdr:row>2</xdr:row>
          <xdr:rowOff>9525</xdr:rowOff>
        </xdr:to>
        <xdr:sp macro="" textlink="">
          <xdr:nvSpPr>
            <xdr:cNvPr id="322561" name="Button 1" hidden="1">
              <a:extLst>
                <a:ext uri="{63B3BB69-23CF-44E3-9099-C40C66FF867C}">
                  <a14:compatExt spid="_x0000_s322561"/>
                </a:ext>
                <a:ext uri="{FF2B5EF4-FFF2-40B4-BE49-F238E27FC236}">
                  <a16:creationId xmlns:a16="http://schemas.microsoft.com/office/drawing/2014/main" id="{00000000-0008-0000-1F00-000001E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CARICA GIORNALIERA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0</xdr:row>
          <xdr:rowOff>0</xdr:rowOff>
        </xdr:from>
        <xdr:to>
          <xdr:col>6</xdr:col>
          <xdr:colOff>0</xdr:colOff>
          <xdr:row>2</xdr:row>
          <xdr:rowOff>0</xdr:rowOff>
        </xdr:to>
        <xdr:sp macro="" textlink="">
          <xdr:nvSpPr>
            <xdr:cNvPr id="322562" name="Button 2" hidden="1">
              <a:extLst>
                <a:ext uri="{63B3BB69-23CF-44E3-9099-C40C66FF867C}">
                  <a14:compatExt spid="_x0000_s322562"/>
                </a:ext>
                <a:ext uri="{FF2B5EF4-FFF2-40B4-BE49-F238E27FC236}">
                  <a16:creationId xmlns:a16="http://schemas.microsoft.com/office/drawing/2014/main" id="{00000000-0008-0000-1F00-000002E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it-IT" sz="16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MODIFICA SOLO LAYOUT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0</xdr:row>
          <xdr:rowOff>0</xdr:rowOff>
        </xdr:from>
        <xdr:to>
          <xdr:col>6</xdr:col>
          <xdr:colOff>0</xdr:colOff>
          <xdr:row>2</xdr:row>
          <xdr:rowOff>0</xdr:rowOff>
        </xdr:to>
        <xdr:sp macro="" textlink="">
          <xdr:nvSpPr>
            <xdr:cNvPr id="322563" name="Button 3" hidden="1">
              <a:extLst>
                <a:ext uri="{63B3BB69-23CF-44E3-9099-C40C66FF867C}">
                  <a14:compatExt spid="_x0000_s322563"/>
                </a:ext>
                <a:ext uri="{FF2B5EF4-FFF2-40B4-BE49-F238E27FC236}">
                  <a16:creationId xmlns:a16="http://schemas.microsoft.com/office/drawing/2014/main" id="{00000000-0008-0000-1F00-000003E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ELABORA LAYOUT E INCROCIA DATI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0</xdr:row>
          <xdr:rowOff>0</xdr:rowOff>
        </xdr:from>
        <xdr:to>
          <xdr:col>13</xdr:col>
          <xdr:colOff>1990725</xdr:colOff>
          <xdr:row>1</xdr:row>
          <xdr:rowOff>438150</xdr:rowOff>
        </xdr:to>
        <xdr:sp macro="" textlink="">
          <xdr:nvSpPr>
            <xdr:cNvPr id="322564" name="Button 4" hidden="1">
              <a:extLst>
                <a:ext uri="{63B3BB69-23CF-44E3-9099-C40C66FF867C}">
                  <a14:compatExt spid="_x0000_s322564"/>
                </a:ext>
                <a:ext uri="{FF2B5EF4-FFF2-40B4-BE49-F238E27FC236}">
                  <a16:creationId xmlns:a16="http://schemas.microsoft.com/office/drawing/2014/main" id="{00000000-0008-0000-1F00-000004E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CANCELLA GIORNALIERA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</xdr:col>
      <xdr:colOff>177728</xdr:colOff>
      <xdr:row>0</xdr:row>
      <xdr:rowOff>1</xdr:rowOff>
    </xdr:from>
    <xdr:to>
      <xdr:col>4</xdr:col>
      <xdr:colOff>40305</xdr:colOff>
      <xdr:row>1</xdr:row>
      <xdr:rowOff>381001</xdr:rowOff>
    </xdr:to>
    <xdr:pic>
      <xdr:nvPicPr>
        <xdr:cNvPr id="7" name="Picture 105" descr="img_9c4cfe9c-157a-405b-839a-ac95ce7b5ad3">
          <a:extLst>
            <a:ext uri="{FF2B5EF4-FFF2-40B4-BE49-F238E27FC236}">
              <a16:creationId xmlns:a16="http://schemas.microsoft.com/office/drawing/2014/main" id="{00000000-0008-0000-1F00-00000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58728" y="1"/>
          <a:ext cx="853177" cy="8286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0</xdr:row>
          <xdr:rowOff>9525</xdr:rowOff>
        </xdr:from>
        <xdr:to>
          <xdr:col>7</xdr:col>
          <xdr:colOff>1819275</xdr:colOff>
          <xdr:row>2</xdr:row>
          <xdr:rowOff>9525</xdr:rowOff>
        </xdr:to>
        <xdr:sp macro="" textlink="">
          <xdr:nvSpPr>
            <xdr:cNvPr id="322565" name="Button 5" hidden="1">
              <a:extLst>
                <a:ext uri="{63B3BB69-23CF-44E3-9099-C40C66FF867C}">
                  <a14:compatExt spid="_x0000_s322565"/>
                </a:ext>
                <a:ext uri="{FF2B5EF4-FFF2-40B4-BE49-F238E27FC236}">
                  <a16:creationId xmlns:a16="http://schemas.microsoft.com/office/drawing/2014/main" id="{00000000-0008-0000-1F00-000005E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CARICA GIORNALIERA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0</xdr:row>
          <xdr:rowOff>0</xdr:rowOff>
        </xdr:from>
        <xdr:to>
          <xdr:col>6</xdr:col>
          <xdr:colOff>0</xdr:colOff>
          <xdr:row>2</xdr:row>
          <xdr:rowOff>0</xdr:rowOff>
        </xdr:to>
        <xdr:sp macro="" textlink="">
          <xdr:nvSpPr>
            <xdr:cNvPr id="322566" name="Button 6" hidden="1">
              <a:extLst>
                <a:ext uri="{63B3BB69-23CF-44E3-9099-C40C66FF867C}">
                  <a14:compatExt spid="_x0000_s322566"/>
                </a:ext>
                <a:ext uri="{FF2B5EF4-FFF2-40B4-BE49-F238E27FC236}">
                  <a16:creationId xmlns:a16="http://schemas.microsoft.com/office/drawing/2014/main" id="{00000000-0008-0000-1F00-000006E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it-IT" sz="16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MODIFICA SOLO LAYOUT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0</xdr:row>
          <xdr:rowOff>0</xdr:rowOff>
        </xdr:from>
        <xdr:to>
          <xdr:col>6</xdr:col>
          <xdr:colOff>0</xdr:colOff>
          <xdr:row>2</xdr:row>
          <xdr:rowOff>0</xdr:rowOff>
        </xdr:to>
        <xdr:sp macro="" textlink="">
          <xdr:nvSpPr>
            <xdr:cNvPr id="322567" name="Button 7" hidden="1">
              <a:extLst>
                <a:ext uri="{63B3BB69-23CF-44E3-9099-C40C66FF867C}">
                  <a14:compatExt spid="_x0000_s322567"/>
                </a:ext>
                <a:ext uri="{FF2B5EF4-FFF2-40B4-BE49-F238E27FC236}">
                  <a16:creationId xmlns:a16="http://schemas.microsoft.com/office/drawing/2014/main" id="{00000000-0008-0000-1F00-000007E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ELABORA LAYOUT E INCROCIA DATI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19050</xdr:colOff>
          <xdr:row>0</xdr:row>
          <xdr:rowOff>0</xdr:rowOff>
        </xdr:from>
        <xdr:to>
          <xdr:col>10</xdr:col>
          <xdr:colOff>1104900</xdr:colOff>
          <xdr:row>1</xdr:row>
          <xdr:rowOff>0</xdr:rowOff>
        </xdr:to>
        <xdr:sp macro="" textlink="">
          <xdr:nvSpPr>
            <xdr:cNvPr id="322568" name="Button 8" hidden="1">
              <a:extLst>
                <a:ext uri="{63B3BB69-23CF-44E3-9099-C40C66FF867C}">
                  <a14:compatExt spid="_x0000_s322568"/>
                </a:ext>
                <a:ext uri="{FF2B5EF4-FFF2-40B4-BE49-F238E27FC236}">
                  <a16:creationId xmlns:a16="http://schemas.microsoft.com/office/drawing/2014/main" id="{00000000-0008-0000-1F00-000008E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ELABORA PDL</a:t>
              </a:r>
            </a:p>
          </xdr:txBody>
        </xdr:sp>
        <xdr:clientData fPrintsWithSheet="0"/>
      </xdr:twoCellAnchor>
    </mc:Choice>
    <mc:Fallback/>
  </mc:AlternateContent>
</xdr:wsDr>
</file>

<file path=xl/drawings/drawing30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177728</xdr:colOff>
      <xdr:row>0</xdr:row>
      <xdr:rowOff>1</xdr:rowOff>
    </xdr:from>
    <xdr:to>
      <xdr:col>4</xdr:col>
      <xdr:colOff>40305</xdr:colOff>
      <xdr:row>1</xdr:row>
      <xdr:rowOff>381001</xdr:rowOff>
    </xdr:to>
    <xdr:pic>
      <xdr:nvPicPr>
        <xdr:cNvPr id="2" name="Picture 105" descr="img_9c4cfe9c-157a-405b-839a-ac95ce7b5ad3">
          <a:extLst>
            <a:ext uri="{FF2B5EF4-FFF2-40B4-BE49-F238E27FC236}">
              <a16:creationId xmlns:a16="http://schemas.microsoft.com/office/drawing/2014/main" id="{00000000-0008-0000-20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58728" y="1"/>
          <a:ext cx="853177" cy="8286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0</xdr:row>
          <xdr:rowOff>9525</xdr:rowOff>
        </xdr:from>
        <xdr:to>
          <xdr:col>7</xdr:col>
          <xdr:colOff>1819275</xdr:colOff>
          <xdr:row>2</xdr:row>
          <xdr:rowOff>9525</xdr:rowOff>
        </xdr:to>
        <xdr:sp macro="" textlink="">
          <xdr:nvSpPr>
            <xdr:cNvPr id="307201" name="Button 1" hidden="1">
              <a:extLst>
                <a:ext uri="{63B3BB69-23CF-44E3-9099-C40C66FF867C}">
                  <a14:compatExt spid="_x0000_s307201"/>
                </a:ext>
                <a:ext uri="{FF2B5EF4-FFF2-40B4-BE49-F238E27FC236}">
                  <a16:creationId xmlns:a16="http://schemas.microsoft.com/office/drawing/2014/main" id="{00000000-0008-0000-2000-000001B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CARICA GIORNALIERA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0</xdr:row>
          <xdr:rowOff>0</xdr:rowOff>
        </xdr:from>
        <xdr:to>
          <xdr:col>6</xdr:col>
          <xdr:colOff>0</xdr:colOff>
          <xdr:row>2</xdr:row>
          <xdr:rowOff>0</xdr:rowOff>
        </xdr:to>
        <xdr:sp macro="" textlink="">
          <xdr:nvSpPr>
            <xdr:cNvPr id="307202" name="Button 2" hidden="1">
              <a:extLst>
                <a:ext uri="{63B3BB69-23CF-44E3-9099-C40C66FF867C}">
                  <a14:compatExt spid="_x0000_s307202"/>
                </a:ext>
                <a:ext uri="{FF2B5EF4-FFF2-40B4-BE49-F238E27FC236}">
                  <a16:creationId xmlns:a16="http://schemas.microsoft.com/office/drawing/2014/main" id="{00000000-0008-0000-2000-000002B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it-IT" sz="16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MODIFICA SOLO LAYOUT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0</xdr:row>
          <xdr:rowOff>0</xdr:rowOff>
        </xdr:from>
        <xdr:to>
          <xdr:col>6</xdr:col>
          <xdr:colOff>0</xdr:colOff>
          <xdr:row>2</xdr:row>
          <xdr:rowOff>0</xdr:rowOff>
        </xdr:to>
        <xdr:sp macro="" textlink="">
          <xdr:nvSpPr>
            <xdr:cNvPr id="307203" name="Button 3" hidden="1">
              <a:extLst>
                <a:ext uri="{63B3BB69-23CF-44E3-9099-C40C66FF867C}">
                  <a14:compatExt spid="_x0000_s307203"/>
                </a:ext>
                <a:ext uri="{FF2B5EF4-FFF2-40B4-BE49-F238E27FC236}">
                  <a16:creationId xmlns:a16="http://schemas.microsoft.com/office/drawing/2014/main" id="{00000000-0008-0000-2000-000003B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ELABORA LAYOUT E INCROCIA DATI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0</xdr:row>
          <xdr:rowOff>0</xdr:rowOff>
        </xdr:from>
        <xdr:to>
          <xdr:col>13</xdr:col>
          <xdr:colOff>1990725</xdr:colOff>
          <xdr:row>1</xdr:row>
          <xdr:rowOff>438150</xdr:rowOff>
        </xdr:to>
        <xdr:sp macro="" textlink="">
          <xdr:nvSpPr>
            <xdr:cNvPr id="307204" name="Button 4" hidden="1">
              <a:extLst>
                <a:ext uri="{63B3BB69-23CF-44E3-9099-C40C66FF867C}">
                  <a14:compatExt spid="_x0000_s307204"/>
                </a:ext>
                <a:ext uri="{FF2B5EF4-FFF2-40B4-BE49-F238E27FC236}">
                  <a16:creationId xmlns:a16="http://schemas.microsoft.com/office/drawing/2014/main" id="{00000000-0008-0000-2000-000004B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CANCELLA GIORNALIERA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</xdr:col>
      <xdr:colOff>177728</xdr:colOff>
      <xdr:row>0</xdr:row>
      <xdr:rowOff>1</xdr:rowOff>
    </xdr:from>
    <xdr:to>
      <xdr:col>4</xdr:col>
      <xdr:colOff>40305</xdr:colOff>
      <xdr:row>1</xdr:row>
      <xdr:rowOff>381001</xdr:rowOff>
    </xdr:to>
    <xdr:pic>
      <xdr:nvPicPr>
        <xdr:cNvPr id="7" name="Picture 105" descr="img_9c4cfe9c-157a-405b-839a-ac95ce7b5ad3">
          <a:extLst>
            <a:ext uri="{FF2B5EF4-FFF2-40B4-BE49-F238E27FC236}">
              <a16:creationId xmlns:a16="http://schemas.microsoft.com/office/drawing/2014/main" id="{00000000-0008-0000-2000-00000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58728" y="1"/>
          <a:ext cx="853177" cy="8286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0</xdr:row>
          <xdr:rowOff>9525</xdr:rowOff>
        </xdr:from>
        <xdr:to>
          <xdr:col>7</xdr:col>
          <xdr:colOff>1819275</xdr:colOff>
          <xdr:row>2</xdr:row>
          <xdr:rowOff>9525</xdr:rowOff>
        </xdr:to>
        <xdr:sp macro="" textlink="">
          <xdr:nvSpPr>
            <xdr:cNvPr id="307205" name="Button 5" hidden="1">
              <a:extLst>
                <a:ext uri="{63B3BB69-23CF-44E3-9099-C40C66FF867C}">
                  <a14:compatExt spid="_x0000_s307205"/>
                </a:ext>
                <a:ext uri="{FF2B5EF4-FFF2-40B4-BE49-F238E27FC236}">
                  <a16:creationId xmlns:a16="http://schemas.microsoft.com/office/drawing/2014/main" id="{00000000-0008-0000-2000-000005B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CARICA GIORNALIERA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0</xdr:row>
          <xdr:rowOff>0</xdr:rowOff>
        </xdr:from>
        <xdr:to>
          <xdr:col>6</xdr:col>
          <xdr:colOff>0</xdr:colOff>
          <xdr:row>2</xdr:row>
          <xdr:rowOff>0</xdr:rowOff>
        </xdr:to>
        <xdr:sp macro="" textlink="">
          <xdr:nvSpPr>
            <xdr:cNvPr id="307206" name="Button 6" hidden="1">
              <a:extLst>
                <a:ext uri="{63B3BB69-23CF-44E3-9099-C40C66FF867C}">
                  <a14:compatExt spid="_x0000_s307206"/>
                </a:ext>
                <a:ext uri="{FF2B5EF4-FFF2-40B4-BE49-F238E27FC236}">
                  <a16:creationId xmlns:a16="http://schemas.microsoft.com/office/drawing/2014/main" id="{00000000-0008-0000-2000-000006B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it-IT" sz="16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MODIFICA SOLO LAYOUT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0</xdr:row>
          <xdr:rowOff>0</xdr:rowOff>
        </xdr:from>
        <xdr:to>
          <xdr:col>6</xdr:col>
          <xdr:colOff>0</xdr:colOff>
          <xdr:row>2</xdr:row>
          <xdr:rowOff>0</xdr:rowOff>
        </xdr:to>
        <xdr:sp macro="" textlink="">
          <xdr:nvSpPr>
            <xdr:cNvPr id="307207" name="Button 7" hidden="1">
              <a:extLst>
                <a:ext uri="{63B3BB69-23CF-44E3-9099-C40C66FF867C}">
                  <a14:compatExt spid="_x0000_s307207"/>
                </a:ext>
                <a:ext uri="{FF2B5EF4-FFF2-40B4-BE49-F238E27FC236}">
                  <a16:creationId xmlns:a16="http://schemas.microsoft.com/office/drawing/2014/main" id="{00000000-0008-0000-2000-000007B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ELABORA LAYOUT E INCROCIA DATI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19050</xdr:colOff>
          <xdr:row>0</xdr:row>
          <xdr:rowOff>0</xdr:rowOff>
        </xdr:from>
        <xdr:to>
          <xdr:col>10</xdr:col>
          <xdr:colOff>1104900</xdr:colOff>
          <xdr:row>1</xdr:row>
          <xdr:rowOff>0</xdr:rowOff>
        </xdr:to>
        <xdr:sp macro="" textlink="">
          <xdr:nvSpPr>
            <xdr:cNvPr id="307208" name="Button 8" hidden="1">
              <a:extLst>
                <a:ext uri="{63B3BB69-23CF-44E3-9099-C40C66FF867C}">
                  <a14:compatExt spid="_x0000_s307208"/>
                </a:ext>
                <a:ext uri="{FF2B5EF4-FFF2-40B4-BE49-F238E27FC236}">
                  <a16:creationId xmlns:a16="http://schemas.microsoft.com/office/drawing/2014/main" id="{00000000-0008-0000-2000-000008B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ELABORA PDL</a:t>
              </a:r>
            </a:p>
          </xdr:txBody>
        </xdr:sp>
        <xdr:clientData fPrintsWithSheet="0"/>
      </xdr:twoCellAnchor>
    </mc:Choice>
    <mc:Fallback/>
  </mc:AlternateContent>
</xdr:wsDr>
</file>

<file path=xl/drawings/drawing3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177728</xdr:colOff>
      <xdr:row>0</xdr:row>
      <xdr:rowOff>1</xdr:rowOff>
    </xdr:from>
    <xdr:to>
      <xdr:col>4</xdr:col>
      <xdr:colOff>40305</xdr:colOff>
      <xdr:row>1</xdr:row>
      <xdr:rowOff>381001</xdr:rowOff>
    </xdr:to>
    <xdr:pic>
      <xdr:nvPicPr>
        <xdr:cNvPr id="2" name="Picture 105" descr="img_9c4cfe9c-157a-405b-839a-ac95ce7b5ad3">
          <a:extLst>
            <a:ext uri="{FF2B5EF4-FFF2-40B4-BE49-F238E27FC236}">
              <a16:creationId xmlns:a16="http://schemas.microsoft.com/office/drawing/2014/main" id="{00000000-0008-0000-21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58728" y="1"/>
          <a:ext cx="853177" cy="8286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0</xdr:row>
          <xdr:rowOff>9525</xdr:rowOff>
        </xdr:from>
        <xdr:to>
          <xdr:col>7</xdr:col>
          <xdr:colOff>1819275</xdr:colOff>
          <xdr:row>2</xdr:row>
          <xdr:rowOff>9525</xdr:rowOff>
        </xdr:to>
        <xdr:sp macro="" textlink="">
          <xdr:nvSpPr>
            <xdr:cNvPr id="308225" name="Button 1" hidden="1">
              <a:extLst>
                <a:ext uri="{63B3BB69-23CF-44E3-9099-C40C66FF867C}">
                  <a14:compatExt spid="_x0000_s308225"/>
                </a:ext>
                <a:ext uri="{FF2B5EF4-FFF2-40B4-BE49-F238E27FC236}">
                  <a16:creationId xmlns:a16="http://schemas.microsoft.com/office/drawing/2014/main" id="{00000000-0008-0000-2100-000001B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CARICA GIORNALIERA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0</xdr:row>
          <xdr:rowOff>0</xdr:rowOff>
        </xdr:from>
        <xdr:to>
          <xdr:col>6</xdr:col>
          <xdr:colOff>0</xdr:colOff>
          <xdr:row>2</xdr:row>
          <xdr:rowOff>0</xdr:rowOff>
        </xdr:to>
        <xdr:sp macro="" textlink="">
          <xdr:nvSpPr>
            <xdr:cNvPr id="308226" name="Button 2" hidden="1">
              <a:extLst>
                <a:ext uri="{63B3BB69-23CF-44E3-9099-C40C66FF867C}">
                  <a14:compatExt spid="_x0000_s308226"/>
                </a:ext>
                <a:ext uri="{FF2B5EF4-FFF2-40B4-BE49-F238E27FC236}">
                  <a16:creationId xmlns:a16="http://schemas.microsoft.com/office/drawing/2014/main" id="{00000000-0008-0000-2100-000002B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it-IT" sz="16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MODIFICA SOLO LAYOUT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0</xdr:row>
          <xdr:rowOff>0</xdr:rowOff>
        </xdr:from>
        <xdr:to>
          <xdr:col>6</xdr:col>
          <xdr:colOff>0</xdr:colOff>
          <xdr:row>2</xdr:row>
          <xdr:rowOff>0</xdr:rowOff>
        </xdr:to>
        <xdr:sp macro="" textlink="">
          <xdr:nvSpPr>
            <xdr:cNvPr id="308227" name="Button 3" hidden="1">
              <a:extLst>
                <a:ext uri="{63B3BB69-23CF-44E3-9099-C40C66FF867C}">
                  <a14:compatExt spid="_x0000_s308227"/>
                </a:ext>
                <a:ext uri="{FF2B5EF4-FFF2-40B4-BE49-F238E27FC236}">
                  <a16:creationId xmlns:a16="http://schemas.microsoft.com/office/drawing/2014/main" id="{00000000-0008-0000-2100-000003B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ELABORA LAYOUT E INCROCIA DATI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0</xdr:row>
          <xdr:rowOff>0</xdr:rowOff>
        </xdr:from>
        <xdr:to>
          <xdr:col>13</xdr:col>
          <xdr:colOff>1990725</xdr:colOff>
          <xdr:row>1</xdr:row>
          <xdr:rowOff>438150</xdr:rowOff>
        </xdr:to>
        <xdr:sp macro="" textlink="">
          <xdr:nvSpPr>
            <xdr:cNvPr id="308228" name="Button 4" hidden="1">
              <a:extLst>
                <a:ext uri="{63B3BB69-23CF-44E3-9099-C40C66FF867C}">
                  <a14:compatExt spid="_x0000_s308228"/>
                </a:ext>
                <a:ext uri="{FF2B5EF4-FFF2-40B4-BE49-F238E27FC236}">
                  <a16:creationId xmlns:a16="http://schemas.microsoft.com/office/drawing/2014/main" id="{00000000-0008-0000-2100-000004B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CANCELLA GIORNALIERA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</xdr:col>
      <xdr:colOff>177728</xdr:colOff>
      <xdr:row>0</xdr:row>
      <xdr:rowOff>1</xdr:rowOff>
    </xdr:from>
    <xdr:to>
      <xdr:col>4</xdr:col>
      <xdr:colOff>40305</xdr:colOff>
      <xdr:row>1</xdr:row>
      <xdr:rowOff>381001</xdr:rowOff>
    </xdr:to>
    <xdr:pic>
      <xdr:nvPicPr>
        <xdr:cNvPr id="7" name="Picture 105" descr="img_9c4cfe9c-157a-405b-839a-ac95ce7b5ad3">
          <a:extLst>
            <a:ext uri="{FF2B5EF4-FFF2-40B4-BE49-F238E27FC236}">
              <a16:creationId xmlns:a16="http://schemas.microsoft.com/office/drawing/2014/main" id="{00000000-0008-0000-2100-00000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58728" y="1"/>
          <a:ext cx="853177" cy="8286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0</xdr:row>
          <xdr:rowOff>9525</xdr:rowOff>
        </xdr:from>
        <xdr:to>
          <xdr:col>7</xdr:col>
          <xdr:colOff>1819275</xdr:colOff>
          <xdr:row>2</xdr:row>
          <xdr:rowOff>9525</xdr:rowOff>
        </xdr:to>
        <xdr:sp macro="" textlink="">
          <xdr:nvSpPr>
            <xdr:cNvPr id="308229" name="Button 5" hidden="1">
              <a:extLst>
                <a:ext uri="{63B3BB69-23CF-44E3-9099-C40C66FF867C}">
                  <a14:compatExt spid="_x0000_s308229"/>
                </a:ext>
                <a:ext uri="{FF2B5EF4-FFF2-40B4-BE49-F238E27FC236}">
                  <a16:creationId xmlns:a16="http://schemas.microsoft.com/office/drawing/2014/main" id="{00000000-0008-0000-2100-000005B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CARICA GIORNALIERA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0</xdr:row>
          <xdr:rowOff>0</xdr:rowOff>
        </xdr:from>
        <xdr:to>
          <xdr:col>6</xdr:col>
          <xdr:colOff>0</xdr:colOff>
          <xdr:row>2</xdr:row>
          <xdr:rowOff>0</xdr:rowOff>
        </xdr:to>
        <xdr:sp macro="" textlink="">
          <xdr:nvSpPr>
            <xdr:cNvPr id="308230" name="Button 6" hidden="1">
              <a:extLst>
                <a:ext uri="{63B3BB69-23CF-44E3-9099-C40C66FF867C}">
                  <a14:compatExt spid="_x0000_s308230"/>
                </a:ext>
                <a:ext uri="{FF2B5EF4-FFF2-40B4-BE49-F238E27FC236}">
                  <a16:creationId xmlns:a16="http://schemas.microsoft.com/office/drawing/2014/main" id="{00000000-0008-0000-2100-000006B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it-IT" sz="16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MODIFICA SOLO LAYOUT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0</xdr:row>
          <xdr:rowOff>0</xdr:rowOff>
        </xdr:from>
        <xdr:to>
          <xdr:col>6</xdr:col>
          <xdr:colOff>0</xdr:colOff>
          <xdr:row>2</xdr:row>
          <xdr:rowOff>0</xdr:rowOff>
        </xdr:to>
        <xdr:sp macro="" textlink="">
          <xdr:nvSpPr>
            <xdr:cNvPr id="308231" name="Button 7" hidden="1">
              <a:extLst>
                <a:ext uri="{63B3BB69-23CF-44E3-9099-C40C66FF867C}">
                  <a14:compatExt spid="_x0000_s308231"/>
                </a:ext>
                <a:ext uri="{FF2B5EF4-FFF2-40B4-BE49-F238E27FC236}">
                  <a16:creationId xmlns:a16="http://schemas.microsoft.com/office/drawing/2014/main" id="{00000000-0008-0000-2100-000007B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ELABORA LAYOUT E INCROCIA DATI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19050</xdr:colOff>
          <xdr:row>0</xdr:row>
          <xdr:rowOff>0</xdr:rowOff>
        </xdr:from>
        <xdr:to>
          <xdr:col>10</xdr:col>
          <xdr:colOff>1104900</xdr:colOff>
          <xdr:row>1</xdr:row>
          <xdr:rowOff>0</xdr:rowOff>
        </xdr:to>
        <xdr:sp macro="" textlink="">
          <xdr:nvSpPr>
            <xdr:cNvPr id="308232" name="Button 8" hidden="1">
              <a:extLst>
                <a:ext uri="{63B3BB69-23CF-44E3-9099-C40C66FF867C}">
                  <a14:compatExt spid="_x0000_s308232"/>
                </a:ext>
                <a:ext uri="{FF2B5EF4-FFF2-40B4-BE49-F238E27FC236}">
                  <a16:creationId xmlns:a16="http://schemas.microsoft.com/office/drawing/2014/main" id="{00000000-0008-0000-2100-000008B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ELABORA PDL</a:t>
              </a:r>
            </a:p>
          </xdr:txBody>
        </xdr:sp>
        <xdr:clientData fPrintsWithSheet="0"/>
      </xdr:twoCellAnchor>
    </mc:Choice>
    <mc:Fallback/>
  </mc:AlternateContent>
</xdr:wsDr>
</file>

<file path=xl/drawings/drawing3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177728</xdr:colOff>
      <xdr:row>0</xdr:row>
      <xdr:rowOff>1</xdr:rowOff>
    </xdr:from>
    <xdr:to>
      <xdr:col>4</xdr:col>
      <xdr:colOff>40305</xdr:colOff>
      <xdr:row>1</xdr:row>
      <xdr:rowOff>381001</xdr:rowOff>
    </xdr:to>
    <xdr:pic>
      <xdr:nvPicPr>
        <xdr:cNvPr id="2" name="Picture 105" descr="img_9c4cfe9c-157a-405b-839a-ac95ce7b5ad3">
          <a:extLst>
            <a:ext uri="{FF2B5EF4-FFF2-40B4-BE49-F238E27FC236}">
              <a16:creationId xmlns:a16="http://schemas.microsoft.com/office/drawing/2014/main" id="{00000000-0008-0000-22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58728" y="1"/>
          <a:ext cx="853177" cy="8286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0</xdr:row>
          <xdr:rowOff>9525</xdr:rowOff>
        </xdr:from>
        <xdr:to>
          <xdr:col>7</xdr:col>
          <xdr:colOff>1819275</xdr:colOff>
          <xdr:row>2</xdr:row>
          <xdr:rowOff>9525</xdr:rowOff>
        </xdr:to>
        <xdr:sp macro="" textlink="">
          <xdr:nvSpPr>
            <xdr:cNvPr id="323585" name="Button 1" hidden="1">
              <a:extLst>
                <a:ext uri="{63B3BB69-23CF-44E3-9099-C40C66FF867C}">
                  <a14:compatExt spid="_x0000_s323585"/>
                </a:ext>
                <a:ext uri="{FF2B5EF4-FFF2-40B4-BE49-F238E27FC236}">
                  <a16:creationId xmlns:a16="http://schemas.microsoft.com/office/drawing/2014/main" id="{00000000-0008-0000-2200-000001F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CARICA GIORNALIERA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0</xdr:row>
          <xdr:rowOff>0</xdr:rowOff>
        </xdr:from>
        <xdr:to>
          <xdr:col>6</xdr:col>
          <xdr:colOff>0</xdr:colOff>
          <xdr:row>2</xdr:row>
          <xdr:rowOff>0</xdr:rowOff>
        </xdr:to>
        <xdr:sp macro="" textlink="">
          <xdr:nvSpPr>
            <xdr:cNvPr id="323586" name="Button 2" hidden="1">
              <a:extLst>
                <a:ext uri="{63B3BB69-23CF-44E3-9099-C40C66FF867C}">
                  <a14:compatExt spid="_x0000_s323586"/>
                </a:ext>
                <a:ext uri="{FF2B5EF4-FFF2-40B4-BE49-F238E27FC236}">
                  <a16:creationId xmlns:a16="http://schemas.microsoft.com/office/drawing/2014/main" id="{00000000-0008-0000-2200-000002F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it-IT" sz="16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MODIFICA SOLO LAYOUT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0</xdr:row>
          <xdr:rowOff>0</xdr:rowOff>
        </xdr:from>
        <xdr:to>
          <xdr:col>6</xdr:col>
          <xdr:colOff>0</xdr:colOff>
          <xdr:row>2</xdr:row>
          <xdr:rowOff>0</xdr:rowOff>
        </xdr:to>
        <xdr:sp macro="" textlink="">
          <xdr:nvSpPr>
            <xdr:cNvPr id="323587" name="Button 3" hidden="1">
              <a:extLst>
                <a:ext uri="{63B3BB69-23CF-44E3-9099-C40C66FF867C}">
                  <a14:compatExt spid="_x0000_s323587"/>
                </a:ext>
                <a:ext uri="{FF2B5EF4-FFF2-40B4-BE49-F238E27FC236}">
                  <a16:creationId xmlns:a16="http://schemas.microsoft.com/office/drawing/2014/main" id="{00000000-0008-0000-2200-000003F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ELABORA LAYOUT E INCROCIA DATI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0</xdr:row>
          <xdr:rowOff>0</xdr:rowOff>
        </xdr:from>
        <xdr:to>
          <xdr:col>13</xdr:col>
          <xdr:colOff>1990725</xdr:colOff>
          <xdr:row>1</xdr:row>
          <xdr:rowOff>438150</xdr:rowOff>
        </xdr:to>
        <xdr:sp macro="" textlink="">
          <xdr:nvSpPr>
            <xdr:cNvPr id="323588" name="Button 4" hidden="1">
              <a:extLst>
                <a:ext uri="{63B3BB69-23CF-44E3-9099-C40C66FF867C}">
                  <a14:compatExt spid="_x0000_s323588"/>
                </a:ext>
                <a:ext uri="{FF2B5EF4-FFF2-40B4-BE49-F238E27FC236}">
                  <a16:creationId xmlns:a16="http://schemas.microsoft.com/office/drawing/2014/main" id="{00000000-0008-0000-2200-000004F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CANCELLA GIORNALIERA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</xdr:col>
      <xdr:colOff>177728</xdr:colOff>
      <xdr:row>0</xdr:row>
      <xdr:rowOff>1</xdr:rowOff>
    </xdr:from>
    <xdr:to>
      <xdr:col>4</xdr:col>
      <xdr:colOff>40305</xdr:colOff>
      <xdr:row>1</xdr:row>
      <xdr:rowOff>381001</xdr:rowOff>
    </xdr:to>
    <xdr:pic>
      <xdr:nvPicPr>
        <xdr:cNvPr id="7" name="Picture 105" descr="img_9c4cfe9c-157a-405b-839a-ac95ce7b5ad3">
          <a:extLst>
            <a:ext uri="{FF2B5EF4-FFF2-40B4-BE49-F238E27FC236}">
              <a16:creationId xmlns:a16="http://schemas.microsoft.com/office/drawing/2014/main" id="{00000000-0008-0000-2200-00000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58728" y="1"/>
          <a:ext cx="853177" cy="8286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0</xdr:row>
          <xdr:rowOff>9525</xdr:rowOff>
        </xdr:from>
        <xdr:to>
          <xdr:col>7</xdr:col>
          <xdr:colOff>1819275</xdr:colOff>
          <xdr:row>2</xdr:row>
          <xdr:rowOff>9525</xdr:rowOff>
        </xdr:to>
        <xdr:sp macro="" textlink="">
          <xdr:nvSpPr>
            <xdr:cNvPr id="323589" name="Button 5" hidden="1">
              <a:extLst>
                <a:ext uri="{63B3BB69-23CF-44E3-9099-C40C66FF867C}">
                  <a14:compatExt spid="_x0000_s323589"/>
                </a:ext>
                <a:ext uri="{FF2B5EF4-FFF2-40B4-BE49-F238E27FC236}">
                  <a16:creationId xmlns:a16="http://schemas.microsoft.com/office/drawing/2014/main" id="{00000000-0008-0000-2200-000005F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CARICA GIORNALIERA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0</xdr:row>
          <xdr:rowOff>0</xdr:rowOff>
        </xdr:from>
        <xdr:to>
          <xdr:col>6</xdr:col>
          <xdr:colOff>0</xdr:colOff>
          <xdr:row>2</xdr:row>
          <xdr:rowOff>0</xdr:rowOff>
        </xdr:to>
        <xdr:sp macro="" textlink="">
          <xdr:nvSpPr>
            <xdr:cNvPr id="323590" name="Button 6" hidden="1">
              <a:extLst>
                <a:ext uri="{63B3BB69-23CF-44E3-9099-C40C66FF867C}">
                  <a14:compatExt spid="_x0000_s323590"/>
                </a:ext>
                <a:ext uri="{FF2B5EF4-FFF2-40B4-BE49-F238E27FC236}">
                  <a16:creationId xmlns:a16="http://schemas.microsoft.com/office/drawing/2014/main" id="{00000000-0008-0000-2200-000006F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it-IT" sz="16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MODIFICA SOLO LAYOUT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0</xdr:row>
          <xdr:rowOff>0</xdr:rowOff>
        </xdr:from>
        <xdr:to>
          <xdr:col>6</xdr:col>
          <xdr:colOff>0</xdr:colOff>
          <xdr:row>2</xdr:row>
          <xdr:rowOff>0</xdr:rowOff>
        </xdr:to>
        <xdr:sp macro="" textlink="">
          <xdr:nvSpPr>
            <xdr:cNvPr id="323591" name="Button 7" hidden="1">
              <a:extLst>
                <a:ext uri="{63B3BB69-23CF-44E3-9099-C40C66FF867C}">
                  <a14:compatExt spid="_x0000_s323591"/>
                </a:ext>
                <a:ext uri="{FF2B5EF4-FFF2-40B4-BE49-F238E27FC236}">
                  <a16:creationId xmlns:a16="http://schemas.microsoft.com/office/drawing/2014/main" id="{00000000-0008-0000-2200-000007F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ELABORA LAYOUT E INCROCIA DATI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19050</xdr:colOff>
          <xdr:row>0</xdr:row>
          <xdr:rowOff>0</xdr:rowOff>
        </xdr:from>
        <xdr:to>
          <xdr:col>10</xdr:col>
          <xdr:colOff>1104900</xdr:colOff>
          <xdr:row>1</xdr:row>
          <xdr:rowOff>0</xdr:rowOff>
        </xdr:to>
        <xdr:sp macro="" textlink="">
          <xdr:nvSpPr>
            <xdr:cNvPr id="323592" name="Button 8" hidden="1">
              <a:extLst>
                <a:ext uri="{63B3BB69-23CF-44E3-9099-C40C66FF867C}">
                  <a14:compatExt spid="_x0000_s323592"/>
                </a:ext>
                <a:ext uri="{FF2B5EF4-FFF2-40B4-BE49-F238E27FC236}">
                  <a16:creationId xmlns:a16="http://schemas.microsoft.com/office/drawing/2014/main" id="{00000000-0008-0000-2200-000008F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ELABORA PDL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Giornaliere/Giornaliere%202025/Giornaliera%2007-2025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IEPILOGO"/>
      <sheetName val="RIASSUNTO"/>
      <sheetName val="CONV.CANTIERE"/>
      <sheetName val="Liste"/>
      <sheetName val="rif.VBA"/>
      <sheetName val="1"/>
      <sheetName val="2"/>
      <sheetName val="3"/>
      <sheetName val="4"/>
      <sheetName val="5"/>
      <sheetName val="6"/>
      <sheetName val="7"/>
      <sheetName val="8"/>
      <sheetName val="9"/>
      <sheetName val="10"/>
      <sheetName val="11"/>
      <sheetName val="12"/>
      <sheetName val="13"/>
      <sheetName val="14"/>
      <sheetName val="15"/>
      <sheetName val="16"/>
      <sheetName val="17"/>
      <sheetName val="18"/>
      <sheetName val="19"/>
      <sheetName val="20"/>
      <sheetName val="21"/>
      <sheetName val="22"/>
      <sheetName val="23"/>
      <sheetName val="24"/>
      <sheetName val="25"/>
      <sheetName val="26"/>
      <sheetName val="27"/>
      <sheetName val="28"/>
      <sheetName val="29"/>
      <sheetName val="30"/>
      <sheetName val="31"/>
      <sheetName val="Lista Dipendenti"/>
      <sheetName val="Giornaliera 07-2025"/>
    </sheetNames>
    <definedNames>
      <definedName name="RegolaAltezzaRigheEAreeDiStampa"/>
    </defined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 refreshError="1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0000000}" name="Tabella3" displayName="Tabella3" ref="A1:H33" totalsRowCount="1" headerRowDxfId="22182" dataDxfId="22180" headerRowBorderDxfId="22181" tableBorderDxfId="22179" totalsRowBorderDxfId="22178">
  <autoFilter ref="A1:H32" xr:uid="{00000000-0009-0000-0100-000003000000}"/>
  <tableColumns count="8">
    <tableColumn id="1" xr3:uid="{00000000-0010-0000-0000-000001000000}" name="GG._x000a_SETTIM." totalsRowLabel="QT. CANONE USUFRITO" dataDxfId="22177" totalsRowDxfId="22176">
      <calculatedColumnFormula>IF(B2="","",IF(J2=6,"SABATO",IF(J2=7,"DOMENICA",TEXT(Tabella3[[#This Row],[DATA]],"gggg"))))</calculatedColumnFormula>
    </tableColumn>
    <tableColumn id="2" xr3:uid="{00000000-0010-0000-0000-000002000000}" name="DATA" dataDxfId="22175" totalsRowDxfId="22174">
      <calculatedColumnFormula>IF(INDIRECT("'"&amp;ROW()-1&amp;"'!$L$1")="NON ESISTENTE","",IF(MONTH(INDIRECT("'"&amp;ROW()-1&amp;"'!$L$1"))=MONTH(DATEVALUE("1 "&amp;$S$14&amp;" 2025")),INDIRECT("'"&amp;ROW()-1&amp;"'!$L$1"),""))</calculatedColumnFormula>
    </tableColumn>
    <tableColumn id="3" xr3:uid="{00000000-0010-0000-0000-000003000000}" name="MESSINA_x000a_ARCOM" totalsRowFunction="custom" dataDxfId="22173" totalsRowDxfId="22172">
      <calculatedColumnFormula>IF(B2="","",IF(AND(MONTH(B2)=MONTH(DATEVALUE("1 "&amp;$S$14&amp;" "&amp;$U$14)),YEAR(B2)=$U$14),INDIRECT("'"&amp;ROW()-1&amp;"'!$P$4"),""))</calculatedColumnFormula>
      <totalsRowFormula>(C40-C39)</totalsRowFormula>
    </tableColumn>
    <tableColumn id="4" xr3:uid="{00000000-0010-0000-0000-000004000000}" name="CALDARELLA_x000a_UTILITIES" totalsRowFunction="custom" dataDxfId="22171" totalsRowDxfId="22170">
      <calculatedColumnFormula>IF(B2="","",IF(AND(MONTH(B2)=MONTH(DATEVALUE("1 "&amp;$S$14&amp;" "&amp;$U$14)),YEAR(B2)=$U$14),INDIRECT("'"&amp;ROW()-1&amp;"'!$Q$4"),""))</calculatedColumnFormula>
      <totalsRowFormula>(D40-D39)</totalsRowFormula>
    </tableColumn>
    <tableColumn id="5" xr3:uid="{00000000-0010-0000-0000-000005000000}" name="AGUSTA_x000a_PA1S" totalsRowFunction="custom" dataDxfId="22169" totalsRowDxfId="22168">
      <calculatedColumnFormula>IF(B2="","",IF(AND(MONTH(B2)=MONTH(DATEVALUE("1 "&amp;$S$14&amp;" "&amp;$U$14)),YEAR(B2)=$U$14),INDIRECT("'"&amp;ROW()-1&amp;"'!$R$4"),""))</calculatedColumnFormula>
      <totalsRowFormula>(E40-E39)</totalsRowFormula>
    </tableColumn>
    <tableColumn id="8" xr3:uid="{00000000-0010-0000-0000-000008000000}" name="CALDARELLA2_x000a_PA3S" totalsRowFunction="custom" dataDxfId="22167" totalsRowDxfId="22166">
      <calculatedColumnFormula>IF(B2="","",IF(AND(MONTH(B2)=MONTH(DATEVALUE("1 "&amp;$S$14&amp;" "&amp;$U$14)),YEAR(B2)=$U$14),INDIRECT("'"&amp;ROW()-1&amp;"'!$S$4"),""))</calculatedColumnFormula>
      <totalsRowFormula>(F40-F39)</totalsRowFormula>
    </tableColumn>
    <tableColumn id="6" xr3:uid="{00000000-0010-0000-0000-000006000000}" name="GIORNALIERA CONSEGNATA" dataDxfId="22165" totalsRowDxfId="22164">
      <calculatedColumnFormula>IF(B2&lt;&gt;"",INDIRECT("'"&amp;ROW()-1&amp;"'!$U$4"),"")</calculatedColumnFormula>
    </tableColumn>
    <tableColumn id="7" xr3:uid="{00000000-0010-0000-0000-000007000000}" name="GIORNALIERA PRONTA" dataDxfId="22163" totalsRowDxfId="22162">
      <calculatedColumnFormula>IF(B2&lt;&gt;"",INDIRECT("'"&amp;ROW()-1&amp;"'!$T$4"),"")</calculatedColumnFormula>
    </tableColumn>
  </tableColumns>
  <tableStyleInfo name="TableStyleLight13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abella68" displayName="Tabella68" ref="T1:T5" totalsRowShown="0" headerRowDxfId="22161" dataDxfId="22159" headerRowBorderDxfId="22160" tableBorderDxfId="22158" totalsRowBorderDxfId="22157">
  <autoFilter ref="T1:T5" xr:uid="{00000000-0009-0000-0100-000002000000}"/>
  <tableColumns count="1">
    <tableColumn id="1" xr3:uid="{00000000-0010-0000-0100-000001000000}" name="DATE FESTIVE" dataDxfId="22156"/>
  </tableColumns>
  <tableStyleInfo name="TableStyleLight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2000000}" name="Tabella4" displayName="Tabella4" ref="A1:M1304" totalsRowCount="1" headerRowDxfId="22155" dataDxfId="22154" totalsRowDxfId="22153">
  <autoFilter ref="A1:M1303" xr:uid="{00000000-0009-0000-0100-000001000000}">
    <filterColumn colId="12">
      <filters>
        <filter val="083/26"/>
      </filters>
    </filterColumn>
  </autoFilter>
  <tableColumns count="13">
    <tableColumn id="1" xr3:uid="{00000000-0010-0000-0200-000001000000}" name="DATA" totalsRowLabel="Totale" dataDxfId="22152" totalsRowDxfId="22151">
      <calculatedColumnFormula>IF(Tabella4[[#This Row],[PERSONALE]]="","",IF(INDIRECT("'" &amp; S2 &amp; "'!L1") &lt;&gt; "0", IF(INDIRECT("'" &amp; S2 &amp; "'!L1") &lt;&gt; "", INDIRECT("'" &amp; S2 &amp; "'!L1"), ""), ""))</calculatedColumnFormula>
    </tableColumn>
    <tableColumn id="9" xr3:uid="{00000000-0010-0000-0200-000009000000}" name="PERSONALE" dataDxfId="22150" totalsRowDxfId="22149">
      <calculatedColumnFormula>IF(INDIRECT("'" &amp; S2 &amp; "'!E" &amp; T2) &lt;&gt; "0", IF(INDIRECT("'" &amp; S2 &amp; "'!E" &amp; T2) &lt;&gt; "", INDIRECT("'" &amp; S2 &amp; "'!E" &amp; T2), ""), "")</calculatedColumnFormula>
    </tableColumn>
    <tableColumn id="2" xr3:uid="{00000000-0010-0000-0200-000002000000}" name="DESCRIZIONE ATTIVITA'" dataDxfId="22148" totalsRowDxfId="22147">
      <calculatedColumnFormula>IF(INDIRECT("'" &amp; S2 &amp; "'!F" &amp; T2) &lt;&gt; "0", IF(INDIRECT("'" &amp; S2 &amp; "'!F" &amp; T2) &lt;&gt; "", INDIRECT("'" &amp; S2 &amp; "'!F" &amp; T2), ""), "")</calculatedColumnFormula>
    </tableColumn>
    <tableColumn id="6" xr3:uid="{00000000-0010-0000-0200-000006000000}" name="TCL" dataDxfId="22146" totalsRowDxfId="22145">
      <calculatedColumnFormula>IF(INDIRECT("'" &amp; S2 &amp; "'!G" &amp; T2) &lt;&gt; "0", IF(INDIRECT("'" &amp; S2 &amp; "'!G" &amp; T2) &lt;&gt; "", INDIRECT("'" &amp; S2 &amp; "'!G" &amp; T2), ""), "")</calculatedColumnFormula>
    </tableColumn>
    <tableColumn id="3" xr3:uid="{00000000-0010-0000-0200-000003000000}" name="ODC" dataDxfId="22144" totalsRowDxfId="22143">
      <calculatedColumnFormula>IF(INDIRECT("'" &amp; S2 &amp; "'!H" &amp; T2) &lt;&gt; "0", IF(INDIRECT("'" &amp; S2 &amp; "'!H" &amp; T2) &lt;&gt; "", INDIRECT("'" &amp; S2 &amp; "'!H" &amp; T2), ""), "")</calculatedColumnFormula>
    </tableColumn>
    <tableColumn id="4" xr3:uid="{00000000-0010-0000-0200-000004000000}" name="N° PDL" dataDxfId="22142" totalsRowDxfId="22141">
      <calculatedColumnFormula>IF(INDIRECT("'" &amp; S2 &amp; "'!I" &amp; T2) &lt;&gt; "0", IF(INDIRECT("'" &amp; S2 &amp; "'!I" &amp; T2) &lt;&gt; "", INDIRECT("'" &amp; S2 &amp; "'!I" &amp; T2), ""), "")</calculatedColumnFormula>
    </tableColumn>
    <tableColumn id="8" xr3:uid="{00000000-0010-0000-0200-000008000000}" name="INIZIO" dataDxfId="22140" totalsRowDxfId="22139">
      <calculatedColumnFormula>IF(INDIRECT("'" &amp; S2 &amp; "'!J" &amp; T2) &lt;&gt; "0", IF(INDIRECT("'" &amp; S2 &amp; "'!J" &amp; T2) &lt;&gt; "", INDIRECT("'" &amp; S2 &amp; "'!J" &amp; T2), ""), "")</calculatedColumnFormula>
    </tableColumn>
    <tableColumn id="7" xr3:uid="{00000000-0010-0000-0200-000007000000}" name="FINE" dataDxfId="22138" totalsRowDxfId="22137">
      <calculatedColumnFormula>IF(INDIRECT("'" &amp; S2 &amp; "'!K" &amp; T2) &lt;&gt; "0", IF(INDIRECT("'" &amp; S2 &amp; "'!K" &amp; T2) &lt;&gt; "", INDIRECT("'" &amp; S2 &amp; "'!K" &amp; T2), ""), "")</calculatedColumnFormula>
    </tableColumn>
    <tableColumn id="5" xr3:uid="{00000000-0010-0000-0200-000005000000}" name="ORE" totalsRowFunction="sum" dataDxfId="22136" totalsRowDxfId="22135">
      <calculatedColumnFormula>IF(INDIRECT("'" &amp; S2 &amp; "'!L" &amp; T2) &lt;&gt; "0", IF(INDIRECT("'" &amp; S2 &amp; "'!L" &amp; T2) &lt;&gt; "", INDIRECT("'" &amp; S2 &amp; "'!L" &amp; T2), ""), "")</calculatedColumnFormula>
    </tableColumn>
    <tableColumn id="10" xr3:uid="{00000000-0010-0000-0200-00000A000000}" name="ATTIVITA'" dataDxfId="22134" totalsRowDxfId="22133">
      <calculatedColumnFormula>IF(INDIRECT("'" &amp; S2 &amp; "'!M" &amp; T2) &lt;&gt; "0", IF(INDIRECT("'" &amp; S2 &amp; "'!M" &amp; T2) &lt;&gt; "", INDIRECT("'" &amp; S2 &amp; "'!M" &amp; T2), ""), "")</calculatedColumnFormula>
    </tableColumn>
    <tableColumn id="11" xr3:uid="{00000000-0010-0000-0200-00000B000000}" name="canone" dataDxfId="22132" totalsRowDxfId="22131">
      <calculatedColumnFormula>IF(E2="", "", IF(ISERROR(SEARCH("canone", E2)), "NO", "SI"))</calculatedColumnFormula>
    </tableColumn>
    <tableColumn id="12" xr3:uid="{00000000-0010-0000-0200-00000C000000}" name="canone intestato" dataDxfId="22130" totalsRowDxfId="22129">
      <calculatedColumnFormula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calculatedColumnFormula>
    </tableColumn>
    <tableColumn id="13" xr3:uid="{00000000-0010-0000-0200-00000D000000}" name="consuntivo" dataDxfId="22128" totalsRowDxfId="22127">
      <calculatedColumnFormula>IFERROR(IF(FIND("/", Tabella4[[#This Row],[ODC]]) &gt; 0, MID(Tabella4[[#This Row],[ODC]], FIND("/", Tabella4[[#This Row],[ODC]]) - 3, 6), ""), "")</calculatedColumnFormula>
    </tableColumn>
  </tableColumns>
  <tableStyleInfo name="TableStyleLight9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3000000}" name="Tabella256" displayName="Tabella256" ref="A1:B80" totalsRowShown="0" dataDxfId="2">
  <autoFilter ref="A1:B80" xr:uid="{00000000-0009-0000-0100-000005000000}"/>
  <tableColumns count="2">
    <tableColumn id="1" xr3:uid="{00000000-0010-0000-0300-000001000000}" name="cognome" dataDxfId="1"/>
    <tableColumn id="2" xr3:uid="{00000000-0010-0000-0300-000002000000}" name="cognomenome" dataDxfId="0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2.xml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5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4.xml"/><Relationship Id="rId11" Type="http://schemas.openxmlformats.org/officeDocument/2006/relationships/ctrlProp" Target="../ctrlProps/ctrlProp9.xml"/><Relationship Id="rId5" Type="http://schemas.openxmlformats.org/officeDocument/2006/relationships/ctrlProp" Target="../ctrlProps/ctrlProp3.xml"/><Relationship Id="rId10" Type="http://schemas.openxmlformats.org/officeDocument/2006/relationships/ctrlProp" Target="../ctrlProps/ctrlProp8.xml"/><Relationship Id="rId4" Type="http://schemas.openxmlformats.org/officeDocument/2006/relationships/ctrlProp" Target="../ctrlProps/ctrlProp2.xml"/><Relationship Id="rId9" Type="http://schemas.openxmlformats.org/officeDocument/2006/relationships/ctrlProp" Target="../ctrlProps/ctrlProp7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4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13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12.xml"/><Relationship Id="rId11" Type="http://schemas.openxmlformats.org/officeDocument/2006/relationships/ctrlProp" Target="../ctrlProps/ctrlProp17.xml"/><Relationship Id="rId5" Type="http://schemas.openxmlformats.org/officeDocument/2006/relationships/ctrlProp" Target="../ctrlProps/ctrlProp11.xml"/><Relationship Id="rId10" Type="http://schemas.openxmlformats.org/officeDocument/2006/relationships/ctrlProp" Target="../ctrlProps/ctrlProp16.xml"/><Relationship Id="rId4" Type="http://schemas.openxmlformats.org/officeDocument/2006/relationships/ctrlProp" Target="../ctrlProps/ctrlProp10.xml"/><Relationship Id="rId9" Type="http://schemas.openxmlformats.org/officeDocument/2006/relationships/ctrlProp" Target="../ctrlProps/ctrlProp15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2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21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20.xml"/><Relationship Id="rId11" Type="http://schemas.openxmlformats.org/officeDocument/2006/relationships/ctrlProp" Target="../ctrlProps/ctrlProp25.xml"/><Relationship Id="rId5" Type="http://schemas.openxmlformats.org/officeDocument/2006/relationships/ctrlProp" Target="../ctrlProps/ctrlProp19.xml"/><Relationship Id="rId10" Type="http://schemas.openxmlformats.org/officeDocument/2006/relationships/ctrlProp" Target="../ctrlProps/ctrlProp24.xml"/><Relationship Id="rId4" Type="http://schemas.openxmlformats.org/officeDocument/2006/relationships/ctrlProp" Target="../ctrlProps/ctrlProp18.xml"/><Relationship Id="rId9" Type="http://schemas.openxmlformats.org/officeDocument/2006/relationships/ctrlProp" Target="../ctrlProps/ctrlProp23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0.xml"/><Relationship Id="rId3" Type="http://schemas.openxmlformats.org/officeDocument/2006/relationships/vmlDrawing" Target="../drawings/vmlDrawing5.vml"/><Relationship Id="rId7" Type="http://schemas.openxmlformats.org/officeDocument/2006/relationships/ctrlProp" Target="../ctrlProps/ctrlProp29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28.xml"/><Relationship Id="rId11" Type="http://schemas.openxmlformats.org/officeDocument/2006/relationships/ctrlProp" Target="../ctrlProps/ctrlProp33.xml"/><Relationship Id="rId5" Type="http://schemas.openxmlformats.org/officeDocument/2006/relationships/ctrlProp" Target="../ctrlProps/ctrlProp27.xml"/><Relationship Id="rId10" Type="http://schemas.openxmlformats.org/officeDocument/2006/relationships/ctrlProp" Target="../ctrlProps/ctrlProp32.xml"/><Relationship Id="rId4" Type="http://schemas.openxmlformats.org/officeDocument/2006/relationships/ctrlProp" Target="../ctrlProps/ctrlProp26.xml"/><Relationship Id="rId9" Type="http://schemas.openxmlformats.org/officeDocument/2006/relationships/ctrlProp" Target="../ctrlProps/ctrlProp31.xm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8.xml"/><Relationship Id="rId3" Type="http://schemas.openxmlformats.org/officeDocument/2006/relationships/vmlDrawing" Target="../drawings/vmlDrawing6.vml"/><Relationship Id="rId7" Type="http://schemas.openxmlformats.org/officeDocument/2006/relationships/ctrlProp" Target="../ctrlProps/ctrlProp37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8.bin"/><Relationship Id="rId6" Type="http://schemas.openxmlformats.org/officeDocument/2006/relationships/ctrlProp" Target="../ctrlProps/ctrlProp36.xml"/><Relationship Id="rId11" Type="http://schemas.openxmlformats.org/officeDocument/2006/relationships/ctrlProp" Target="../ctrlProps/ctrlProp41.xml"/><Relationship Id="rId5" Type="http://schemas.openxmlformats.org/officeDocument/2006/relationships/ctrlProp" Target="../ctrlProps/ctrlProp35.xml"/><Relationship Id="rId10" Type="http://schemas.openxmlformats.org/officeDocument/2006/relationships/ctrlProp" Target="../ctrlProps/ctrlProp40.xml"/><Relationship Id="rId4" Type="http://schemas.openxmlformats.org/officeDocument/2006/relationships/ctrlProp" Target="../ctrlProps/ctrlProp34.xml"/><Relationship Id="rId9" Type="http://schemas.openxmlformats.org/officeDocument/2006/relationships/ctrlProp" Target="../ctrlProps/ctrlProp39.xml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6.xml"/><Relationship Id="rId3" Type="http://schemas.openxmlformats.org/officeDocument/2006/relationships/vmlDrawing" Target="../drawings/vmlDrawing7.vml"/><Relationship Id="rId7" Type="http://schemas.openxmlformats.org/officeDocument/2006/relationships/ctrlProp" Target="../ctrlProps/ctrlProp45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9.bin"/><Relationship Id="rId6" Type="http://schemas.openxmlformats.org/officeDocument/2006/relationships/ctrlProp" Target="../ctrlProps/ctrlProp44.xml"/><Relationship Id="rId11" Type="http://schemas.openxmlformats.org/officeDocument/2006/relationships/ctrlProp" Target="../ctrlProps/ctrlProp49.xml"/><Relationship Id="rId5" Type="http://schemas.openxmlformats.org/officeDocument/2006/relationships/ctrlProp" Target="../ctrlProps/ctrlProp43.xml"/><Relationship Id="rId10" Type="http://schemas.openxmlformats.org/officeDocument/2006/relationships/ctrlProp" Target="../ctrlProps/ctrlProp48.xml"/><Relationship Id="rId4" Type="http://schemas.openxmlformats.org/officeDocument/2006/relationships/ctrlProp" Target="../ctrlProps/ctrlProp42.xml"/><Relationship Id="rId9" Type="http://schemas.openxmlformats.org/officeDocument/2006/relationships/ctrlProp" Target="../ctrlProps/ctrlProp47.xml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4.xml"/><Relationship Id="rId3" Type="http://schemas.openxmlformats.org/officeDocument/2006/relationships/vmlDrawing" Target="../drawings/vmlDrawing8.vml"/><Relationship Id="rId7" Type="http://schemas.openxmlformats.org/officeDocument/2006/relationships/ctrlProp" Target="../ctrlProps/ctrlProp53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0.bin"/><Relationship Id="rId6" Type="http://schemas.openxmlformats.org/officeDocument/2006/relationships/ctrlProp" Target="../ctrlProps/ctrlProp52.xml"/><Relationship Id="rId11" Type="http://schemas.openxmlformats.org/officeDocument/2006/relationships/ctrlProp" Target="../ctrlProps/ctrlProp57.xml"/><Relationship Id="rId5" Type="http://schemas.openxmlformats.org/officeDocument/2006/relationships/ctrlProp" Target="../ctrlProps/ctrlProp51.xml"/><Relationship Id="rId10" Type="http://schemas.openxmlformats.org/officeDocument/2006/relationships/ctrlProp" Target="../ctrlProps/ctrlProp56.xml"/><Relationship Id="rId4" Type="http://schemas.openxmlformats.org/officeDocument/2006/relationships/ctrlProp" Target="../ctrlProps/ctrlProp50.xml"/><Relationship Id="rId9" Type="http://schemas.openxmlformats.org/officeDocument/2006/relationships/ctrlProp" Target="../ctrlProps/ctrlProp55.xml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2.xml"/><Relationship Id="rId3" Type="http://schemas.openxmlformats.org/officeDocument/2006/relationships/vmlDrawing" Target="../drawings/vmlDrawing9.vml"/><Relationship Id="rId7" Type="http://schemas.openxmlformats.org/officeDocument/2006/relationships/ctrlProp" Target="../ctrlProps/ctrlProp61.x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1.bin"/><Relationship Id="rId6" Type="http://schemas.openxmlformats.org/officeDocument/2006/relationships/ctrlProp" Target="../ctrlProps/ctrlProp60.xml"/><Relationship Id="rId11" Type="http://schemas.openxmlformats.org/officeDocument/2006/relationships/ctrlProp" Target="../ctrlProps/ctrlProp65.xml"/><Relationship Id="rId5" Type="http://schemas.openxmlformats.org/officeDocument/2006/relationships/ctrlProp" Target="../ctrlProps/ctrlProp59.xml"/><Relationship Id="rId10" Type="http://schemas.openxmlformats.org/officeDocument/2006/relationships/ctrlProp" Target="../ctrlProps/ctrlProp64.xml"/><Relationship Id="rId4" Type="http://schemas.openxmlformats.org/officeDocument/2006/relationships/ctrlProp" Target="../ctrlProps/ctrlProp58.xml"/><Relationship Id="rId9" Type="http://schemas.openxmlformats.org/officeDocument/2006/relationships/ctrlProp" Target="../ctrlProps/ctrlProp63.xml"/></Relationships>
</file>

<file path=xl/worksheets/_rels/sheet1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70.xml"/><Relationship Id="rId3" Type="http://schemas.openxmlformats.org/officeDocument/2006/relationships/vmlDrawing" Target="../drawings/vmlDrawing10.vml"/><Relationship Id="rId7" Type="http://schemas.openxmlformats.org/officeDocument/2006/relationships/ctrlProp" Target="../ctrlProps/ctrlProp69.x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2.bin"/><Relationship Id="rId6" Type="http://schemas.openxmlformats.org/officeDocument/2006/relationships/ctrlProp" Target="../ctrlProps/ctrlProp68.xml"/><Relationship Id="rId11" Type="http://schemas.openxmlformats.org/officeDocument/2006/relationships/ctrlProp" Target="../ctrlProps/ctrlProp73.xml"/><Relationship Id="rId5" Type="http://schemas.openxmlformats.org/officeDocument/2006/relationships/ctrlProp" Target="../ctrlProps/ctrlProp67.xml"/><Relationship Id="rId10" Type="http://schemas.openxmlformats.org/officeDocument/2006/relationships/ctrlProp" Target="../ctrlProps/ctrlProp72.xml"/><Relationship Id="rId4" Type="http://schemas.openxmlformats.org/officeDocument/2006/relationships/ctrlProp" Target="../ctrlProps/ctrlProp66.xml"/><Relationship Id="rId9" Type="http://schemas.openxmlformats.org/officeDocument/2006/relationships/ctrlProp" Target="../ctrlProps/ctrlProp71.xml"/></Relationships>
</file>

<file path=xl/worksheets/_rels/sheet1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78.xml"/><Relationship Id="rId3" Type="http://schemas.openxmlformats.org/officeDocument/2006/relationships/vmlDrawing" Target="../drawings/vmlDrawing11.vml"/><Relationship Id="rId7" Type="http://schemas.openxmlformats.org/officeDocument/2006/relationships/ctrlProp" Target="../ctrlProps/ctrlProp77.x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3.bin"/><Relationship Id="rId6" Type="http://schemas.openxmlformats.org/officeDocument/2006/relationships/ctrlProp" Target="../ctrlProps/ctrlProp76.xml"/><Relationship Id="rId11" Type="http://schemas.openxmlformats.org/officeDocument/2006/relationships/ctrlProp" Target="../ctrlProps/ctrlProp81.xml"/><Relationship Id="rId5" Type="http://schemas.openxmlformats.org/officeDocument/2006/relationships/ctrlProp" Target="../ctrlProps/ctrlProp75.xml"/><Relationship Id="rId10" Type="http://schemas.openxmlformats.org/officeDocument/2006/relationships/ctrlProp" Target="../ctrlProps/ctrlProp80.xml"/><Relationship Id="rId4" Type="http://schemas.openxmlformats.org/officeDocument/2006/relationships/ctrlProp" Target="../ctrlProps/ctrlProp74.xml"/><Relationship Id="rId9" Type="http://schemas.openxmlformats.org/officeDocument/2006/relationships/ctrlProp" Target="../ctrlProps/ctrlProp79.xml"/></Relationships>
</file>

<file path=xl/worksheets/_rels/sheet1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86.xml"/><Relationship Id="rId3" Type="http://schemas.openxmlformats.org/officeDocument/2006/relationships/vmlDrawing" Target="../drawings/vmlDrawing12.vml"/><Relationship Id="rId7" Type="http://schemas.openxmlformats.org/officeDocument/2006/relationships/ctrlProp" Target="../ctrlProps/ctrlProp85.x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4.bin"/><Relationship Id="rId6" Type="http://schemas.openxmlformats.org/officeDocument/2006/relationships/ctrlProp" Target="../ctrlProps/ctrlProp84.xml"/><Relationship Id="rId11" Type="http://schemas.openxmlformats.org/officeDocument/2006/relationships/ctrlProp" Target="../ctrlProps/ctrlProp89.xml"/><Relationship Id="rId5" Type="http://schemas.openxmlformats.org/officeDocument/2006/relationships/ctrlProp" Target="../ctrlProps/ctrlProp83.xml"/><Relationship Id="rId10" Type="http://schemas.openxmlformats.org/officeDocument/2006/relationships/ctrlProp" Target="../ctrlProps/ctrlProp88.xml"/><Relationship Id="rId4" Type="http://schemas.openxmlformats.org/officeDocument/2006/relationships/ctrlProp" Target="../ctrlProps/ctrlProp82.xml"/><Relationship Id="rId9" Type="http://schemas.openxmlformats.org/officeDocument/2006/relationships/ctrlProp" Target="../ctrlProps/ctrlProp87.xml"/></Relationships>
</file>

<file path=xl/worksheets/_rels/sheet1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94.xml"/><Relationship Id="rId3" Type="http://schemas.openxmlformats.org/officeDocument/2006/relationships/vmlDrawing" Target="../drawings/vmlDrawing13.vml"/><Relationship Id="rId7" Type="http://schemas.openxmlformats.org/officeDocument/2006/relationships/ctrlProp" Target="../ctrlProps/ctrlProp93.x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5.bin"/><Relationship Id="rId6" Type="http://schemas.openxmlformats.org/officeDocument/2006/relationships/ctrlProp" Target="../ctrlProps/ctrlProp92.xml"/><Relationship Id="rId11" Type="http://schemas.openxmlformats.org/officeDocument/2006/relationships/ctrlProp" Target="../ctrlProps/ctrlProp97.xml"/><Relationship Id="rId5" Type="http://schemas.openxmlformats.org/officeDocument/2006/relationships/ctrlProp" Target="../ctrlProps/ctrlProp91.xml"/><Relationship Id="rId10" Type="http://schemas.openxmlformats.org/officeDocument/2006/relationships/ctrlProp" Target="../ctrlProps/ctrlProp96.xml"/><Relationship Id="rId4" Type="http://schemas.openxmlformats.org/officeDocument/2006/relationships/ctrlProp" Target="../ctrlProps/ctrlProp90.xml"/><Relationship Id="rId9" Type="http://schemas.openxmlformats.org/officeDocument/2006/relationships/ctrlProp" Target="../ctrlProps/ctrlProp95.xml"/></Relationships>
</file>

<file path=xl/worksheets/_rels/sheet17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02.xml"/><Relationship Id="rId3" Type="http://schemas.openxmlformats.org/officeDocument/2006/relationships/vmlDrawing" Target="../drawings/vmlDrawing14.vml"/><Relationship Id="rId7" Type="http://schemas.openxmlformats.org/officeDocument/2006/relationships/ctrlProp" Target="../ctrlProps/ctrlProp101.x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6.bin"/><Relationship Id="rId6" Type="http://schemas.openxmlformats.org/officeDocument/2006/relationships/ctrlProp" Target="../ctrlProps/ctrlProp100.xml"/><Relationship Id="rId11" Type="http://schemas.openxmlformats.org/officeDocument/2006/relationships/ctrlProp" Target="../ctrlProps/ctrlProp105.xml"/><Relationship Id="rId5" Type="http://schemas.openxmlformats.org/officeDocument/2006/relationships/ctrlProp" Target="../ctrlProps/ctrlProp99.xml"/><Relationship Id="rId10" Type="http://schemas.openxmlformats.org/officeDocument/2006/relationships/ctrlProp" Target="../ctrlProps/ctrlProp104.xml"/><Relationship Id="rId4" Type="http://schemas.openxmlformats.org/officeDocument/2006/relationships/ctrlProp" Target="../ctrlProps/ctrlProp98.xml"/><Relationship Id="rId9" Type="http://schemas.openxmlformats.org/officeDocument/2006/relationships/ctrlProp" Target="../ctrlProps/ctrlProp103.xml"/></Relationships>
</file>

<file path=xl/worksheets/_rels/sheet18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10.xml"/><Relationship Id="rId3" Type="http://schemas.openxmlformats.org/officeDocument/2006/relationships/vmlDrawing" Target="../drawings/vmlDrawing15.vml"/><Relationship Id="rId7" Type="http://schemas.openxmlformats.org/officeDocument/2006/relationships/ctrlProp" Target="../ctrlProps/ctrlProp109.x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7.bin"/><Relationship Id="rId6" Type="http://schemas.openxmlformats.org/officeDocument/2006/relationships/ctrlProp" Target="../ctrlProps/ctrlProp108.xml"/><Relationship Id="rId11" Type="http://schemas.openxmlformats.org/officeDocument/2006/relationships/ctrlProp" Target="../ctrlProps/ctrlProp113.xml"/><Relationship Id="rId5" Type="http://schemas.openxmlformats.org/officeDocument/2006/relationships/ctrlProp" Target="../ctrlProps/ctrlProp107.xml"/><Relationship Id="rId10" Type="http://schemas.openxmlformats.org/officeDocument/2006/relationships/ctrlProp" Target="../ctrlProps/ctrlProp112.xml"/><Relationship Id="rId4" Type="http://schemas.openxmlformats.org/officeDocument/2006/relationships/ctrlProp" Target="../ctrlProps/ctrlProp106.xml"/><Relationship Id="rId9" Type="http://schemas.openxmlformats.org/officeDocument/2006/relationships/ctrlProp" Target="../ctrlProps/ctrlProp111.xml"/></Relationships>
</file>

<file path=xl/worksheets/_rels/sheet19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18.xml"/><Relationship Id="rId3" Type="http://schemas.openxmlformats.org/officeDocument/2006/relationships/vmlDrawing" Target="../drawings/vmlDrawing16.vml"/><Relationship Id="rId7" Type="http://schemas.openxmlformats.org/officeDocument/2006/relationships/ctrlProp" Target="../ctrlProps/ctrlProp117.x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8.bin"/><Relationship Id="rId6" Type="http://schemas.openxmlformats.org/officeDocument/2006/relationships/ctrlProp" Target="../ctrlProps/ctrlProp116.xml"/><Relationship Id="rId11" Type="http://schemas.openxmlformats.org/officeDocument/2006/relationships/ctrlProp" Target="../ctrlProps/ctrlProp121.xml"/><Relationship Id="rId5" Type="http://schemas.openxmlformats.org/officeDocument/2006/relationships/ctrlProp" Target="../ctrlProps/ctrlProp115.xml"/><Relationship Id="rId10" Type="http://schemas.openxmlformats.org/officeDocument/2006/relationships/ctrlProp" Target="../ctrlProps/ctrlProp120.xml"/><Relationship Id="rId4" Type="http://schemas.openxmlformats.org/officeDocument/2006/relationships/ctrlProp" Target="../ctrlProps/ctrlProp114.xml"/><Relationship Id="rId9" Type="http://schemas.openxmlformats.org/officeDocument/2006/relationships/ctrlProp" Target="../ctrlProps/ctrlProp119.xml"/></Relationships>
</file>

<file path=xl/worksheets/_rels/sheet20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26.xml"/><Relationship Id="rId3" Type="http://schemas.openxmlformats.org/officeDocument/2006/relationships/vmlDrawing" Target="../drawings/vmlDrawing17.vml"/><Relationship Id="rId7" Type="http://schemas.openxmlformats.org/officeDocument/2006/relationships/ctrlProp" Target="../ctrlProps/ctrlProp125.x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9.bin"/><Relationship Id="rId6" Type="http://schemas.openxmlformats.org/officeDocument/2006/relationships/ctrlProp" Target="../ctrlProps/ctrlProp124.xml"/><Relationship Id="rId11" Type="http://schemas.openxmlformats.org/officeDocument/2006/relationships/ctrlProp" Target="../ctrlProps/ctrlProp129.xml"/><Relationship Id="rId5" Type="http://schemas.openxmlformats.org/officeDocument/2006/relationships/ctrlProp" Target="../ctrlProps/ctrlProp123.xml"/><Relationship Id="rId10" Type="http://schemas.openxmlformats.org/officeDocument/2006/relationships/ctrlProp" Target="../ctrlProps/ctrlProp128.xml"/><Relationship Id="rId4" Type="http://schemas.openxmlformats.org/officeDocument/2006/relationships/ctrlProp" Target="../ctrlProps/ctrlProp122.xml"/><Relationship Id="rId9" Type="http://schemas.openxmlformats.org/officeDocument/2006/relationships/ctrlProp" Target="../ctrlProps/ctrlProp127.xml"/></Relationships>
</file>

<file path=xl/worksheets/_rels/sheet2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34.xml"/><Relationship Id="rId3" Type="http://schemas.openxmlformats.org/officeDocument/2006/relationships/vmlDrawing" Target="../drawings/vmlDrawing18.vml"/><Relationship Id="rId7" Type="http://schemas.openxmlformats.org/officeDocument/2006/relationships/ctrlProp" Target="../ctrlProps/ctrlProp133.xml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20.bin"/><Relationship Id="rId6" Type="http://schemas.openxmlformats.org/officeDocument/2006/relationships/ctrlProp" Target="../ctrlProps/ctrlProp132.xml"/><Relationship Id="rId11" Type="http://schemas.openxmlformats.org/officeDocument/2006/relationships/ctrlProp" Target="../ctrlProps/ctrlProp137.xml"/><Relationship Id="rId5" Type="http://schemas.openxmlformats.org/officeDocument/2006/relationships/ctrlProp" Target="../ctrlProps/ctrlProp131.xml"/><Relationship Id="rId10" Type="http://schemas.openxmlformats.org/officeDocument/2006/relationships/ctrlProp" Target="../ctrlProps/ctrlProp136.xml"/><Relationship Id="rId4" Type="http://schemas.openxmlformats.org/officeDocument/2006/relationships/ctrlProp" Target="../ctrlProps/ctrlProp130.xml"/><Relationship Id="rId9" Type="http://schemas.openxmlformats.org/officeDocument/2006/relationships/ctrlProp" Target="../ctrlProps/ctrlProp135.xml"/></Relationships>
</file>

<file path=xl/worksheets/_rels/sheet2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42.xml"/><Relationship Id="rId3" Type="http://schemas.openxmlformats.org/officeDocument/2006/relationships/vmlDrawing" Target="../drawings/vmlDrawing19.vml"/><Relationship Id="rId7" Type="http://schemas.openxmlformats.org/officeDocument/2006/relationships/ctrlProp" Target="../ctrlProps/ctrlProp141.xml"/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21.bin"/><Relationship Id="rId6" Type="http://schemas.openxmlformats.org/officeDocument/2006/relationships/ctrlProp" Target="../ctrlProps/ctrlProp140.xml"/><Relationship Id="rId11" Type="http://schemas.openxmlformats.org/officeDocument/2006/relationships/ctrlProp" Target="../ctrlProps/ctrlProp145.xml"/><Relationship Id="rId5" Type="http://schemas.openxmlformats.org/officeDocument/2006/relationships/ctrlProp" Target="../ctrlProps/ctrlProp139.xml"/><Relationship Id="rId10" Type="http://schemas.openxmlformats.org/officeDocument/2006/relationships/ctrlProp" Target="../ctrlProps/ctrlProp144.xml"/><Relationship Id="rId4" Type="http://schemas.openxmlformats.org/officeDocument/2006/relationships/ctrlProp" Target="../ctrlProps/ctrlProp138.xml"/><Relationship Id="rId9" Type="http://schemas.openxmlformats.org/officeDocument/2006/relationships/ctrlProp" Target="../ctrlProps/ctrlProp143.xml"/></Relationships>
</file>

<file path=xl/worksheets/_rels/sheet2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50.xml"/><Relationship Id="rId3" Type="http://schemas.openxmlformats.org/officeDocument/2006/relationships/vmlDrawing" Target="../drawings/vmlDrawing20.vml"/><Relationship Id="rId7" Type="http://schemas.openxmlformats.org/officeDocument/2006/relationships/ctrlProp" Target="../ctrlProps/ctrlProp149.xml"/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2.bin"/><Relationship Id="rId6" Type="http://schemas.openxmlformats.org/officeDocument/2006/relationships/ctrlProp" Target="../ctrlProps/ctrlProp148.xml"/><Relationship Id="rId11" Type="http://schemas.openxmlformats.org/officeDocument/2006/relationships/ctrlProp" Target="../ctrlProps/ctrlProp153.xml"/><Relationship Id="rId5" Type="http://schemas.openxmlformats.org/officeDocument/2006/relationships/ctrlProp" Target="../ctrlProps/ctrlProp147.xml"/><Relationship Id="rId10" Type="http://schemas.openxmlformats.org/officeDocument/2006/relationships/ctrlProp" Target="../ctrlProps/ctrlProp152.xml"/><Relationship Id="rId4" Type="http://schemas.openxmlformats.org/officeDocument/2006/relationships/ctrlProp" Target="../ctrlProps/ctrlProp146.xml"/><Relationship Id="rId9" Type="http://schemas.openxmlformats.org/officeDocument/2006/relationships/ctrlProp" Target="../ctrlProps/ctrlProp151.xml"/></Relationships>
</file>

<file path=xl/worksheets/_rels/sheet2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58.xml"/><Relationship Id="rId3" Type="http://schemas.openxmlformats.org/officeDocument/2006/relationships/vmlDrawing" Target="../drawings/vmlDrawing21.vml"/><Relationship Id="rId7" Type="http://schemas.openxmlformats.org/officeDocument/2006/relationships/ctrlProp" Target="../ctrlProps/ctrlProp157.xml"/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3.bin"/><Relationship Id="rId6" Type="http://schemas.openxmlformats.org/officeDocument/2006/relationships/ctrlProp" Target="../ctrlProps/ctrlProp156.xml"/><Relationship Id="rId11" Type="http://schemas.openxmlformats.org/officeDocument/2006/relationships/ctrlProp" Target="../ctrlProps/ctrlProp161.xml"/><Relationship Id="rId5" Type="http://schemas.openxmlformats.org/officeDocument/2006/relationships/ctrlProp" Target="../ctrlProps/ctrlProp155.xml"/><Relationship Id="rId10" Type="http://schemas.openxmlformats.org/officeDocument/2006/relationships/ctrlProp" Target="../ctrlProps/ctrlProp160.xml"/><Relationship Id="rId4" Type="http://schemas.openxmlformats.org/officeDocument/2006/relationships/ctrlProp" Target="../ctrlProps/ctrlProp154.xml"/><Relationship Id="rId9" Type="http://schemas.openxmlformats.org/officeDocument/2006/relationships/ctrlProp" Target="../ctrlProps/ctrlProp159.xml"/></Relationships>
</file>

<file path=xl/worksheets/_rels/sheet2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66.xml"/><Relationship Id="rId3" Type="http://schemas.openxmlformats.org/officeDocument/2006/relationships/vmlDrawing" Target="../drawings/vmlDrawing22.vml"/><Relationship Id="rId7" Type="http://schemas.openxmlformats.org/officeDocument/2006/relationships/ctrlProp" Target="../ctrlProps/ctrlProp165.xml"/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4.bin"/><Relationship Id="rId6" Type="http://schemas.openxmlformats.org/officeDocument/2006/relationships/ctrlProp" Target="../ctrlProps/ctrlProp164.xml"/><Relationship Id="rId11" Type="http://schemas.openxmlformats.org/officeDocument/2006/relationships/ctrlProp" Target="../ctrlProps/ctrlProp169.xml"/><Relationship Id="rId5" Type="http://schemas.openxmlformats.org/officeDocument/2006/relationships/ctrlProp" Target="../ctrlProps/ctrlProp163.xml"/><Relationship Id="rId10" Type="http://schemas.openxmlformats.org/officeDocument/2006/relationships/ctrlProp" Target="../ctrlProps/ctrlProp168.xml"/><Relationship Id="rId4" Type="http://schemas.openxmlformats.org/officeDocument/2006/relationships/ctrlProp" Target="../ctrlProps/ctrlProp162.xml"/><Relationship Id="rId9" Type="http://schemas.openxmlformats.org/officeDocument/2006/relationships/ctrlProp" Target="../ctrlProps/ctrlProp167.xml"/></Relationships>
</file>

<file path=xl/worksheets/_rels/sheet2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74.xml"/><Relationship Id="rId3" Type="http://schemas.openxmlformats.org/officeDocument/2006/relationships/vmlDrawing" Target="../drawings/vmlDrawing23.vml"/><Relationship Id="rId7" Type="http://schemas.openxmlformats.org/officeDocument/2006/relationships/ctrlProp" Target="../ctrlProps/ctrlProp173.xml"/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5.bin"/><Relationship Id="rId6" Type="http://schemas.openxmlformats.org/officeDocument/2006/relationships/ctrlProp" Target="../ctrlProps/ctrlProp172.xml"/><Relationship Id="rId11" Type="http://schemas.openxmlformats.org/officeDocument/2006/relationships/ctrlProp" Target="../ctrlProps/ctrlProp177.xml"/><Relationship Id="rId5" Type="http://schemas.openxmlformats.org/officeDocument/2006/relationships/ctrlProp" Target="../ctrlProps/ctrlProp171.xml"/><Relationship Id="rId10" Type="http://schemas.openxmlformats.org/officeDocument/2006/relationships/ctrlProp" Target="../ctrlProps/ctrlProp176.xml"/><Relationship Id="rId4" Type="http://schemas.openxmlformats.org/officeDocument/2006/relationships/ctrlProp" Target="../ctrlProps/ctrlProp170.xml"/><Relationship Id="rId9" Type="http://schemas.openxmlformats.org/officeDocument/2006/relationships/ctrlProp" Target="../ctrlProps/ctrlProp175.xml"/></Relationships>
</file>

<file path=xl/worksheets/_rels/sheet27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82.xml"/><Relationship Id="rId3" Type="http://schemas.openxmlformats.org/officeDocument/2006/relationships/vmlDrawing" Target="../drawings/vmlDrawing24.vml"/><Relationship Id="rId7" Type="http://schemas.openxmlformats.org/officeDocument/2006/relationships/ctrlProp" Target="../ctrlProps/ctrlProp181.xml"/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6.bin"/><Relationship Id="rId6" Type="http://schemas.openxmlformats.org/officeDocument/2006/relationships/ctrlProp" Target="../ctrlProps/ctrlProp180.xml"/><Relationship Id="rId11" Type="http://schemas.openxmlformats.org/officeDocument/2006/relationships/ctrlProp" Target="../ctrlProps/ctrlProp185.xml"/><Relationship Id="rId5" Type="http://schemas.openxmlformats.org/officeDocument/2006/relationships/ctrlProp" Target="../ctrlProps/ctrlProp179.xml"/><Relationship Id="rId10" Type="http://schemas.openxmlformats.org/officeDocument/2006/relationships/ctrlProp" Target="../ctrlProps/ctrlProp184.xml"/><Relationship Id="rId4" Type="http://schemas.openxmlformats.org/officeDocument/2006/relationships/ctrlProp" Target="../ctrlProps/ctrlProp178.xml"/><Relationship Id="rId9" Type="http://schemas.openxmlformats.org/officeDocument/2006/relationships/ctrlProp" Target="../ctrlProps/ctrlProp183.xml"/></Relationships>
</file>

<file path=xl/worksheets/_rels/sheet28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90.xml"/><Relationship Id="rId3" Type="http://schemas.openxmlformats.org/officeDocument/2006/relationships/vmlDrawing" Target="../drawings/vmlDrawing25.vml"/><Relationship Id="rId7" Type="http://schemas.openxmlformats.org/officeDocument/2006/relationships/ctrlProp" Target="../ctrlProps/ctrlProp189.xml"/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7.bin"/><Relationship Id="rId6" Type="http://schemas.openxmlformats.org/officeDocument/2006/relationships/ctrlProp" Target="../ctrlProps/ctrlProp188.xml"/><Relationship Id="rId11" Type="http://schemas.openxmlformats.org/officeDocument/2006/relationships/ctrlProp" Target="../ctrlProps/ctrlProp193.xml"/><Relationship Id="rId5" Type="http://schemas.openxmlformats.org/officeDocument/2006/relationships/ctrlProp" Target="../ctrlProps/ctrlProp187.xml"/><Relationship Id="rId10" Type="http://schemas.openxmlformats.org/officeDocument/2006/relationships/ctrlProp" Target="../ctrlProps/ctrlProp192.xml"/><Relationship Id="rId4" Type="http://schemas.openxmlformats.org/officeDocument/2006/relationships/ctrlProp" Target="../ctrlProps/ctrlProp186.xml"/><Relationship Id="rId9" Type="http://schemas.openxmlformats.org/officeDocument/2006/relationships/ctrlProp" Target="../ctrlProps/ctrlProp191.xml"/></Relationships>
</file>

<file path=xl/worksheets/_rels/sheet29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98.xml"/><Relationship Id="rId3" Type="http://schemas.openxmlformats.org/officeDocument/2006/relationships/vmlDrawing" Target="../drawings/vmlDrawing26.vml"/><Relationship Id="rId7" Type="http://schemas.openxmlformats.org/officeDocument/2006/relationships/ctrlProp" Target="../ctrlProps/ctrlProp197.xml"/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8.bin"/><Relationship Id="rId6" Type="http://schemas.openxmlformats.org/officeDocument/2006/relationships/ctrlProp" Target="../ctrlProps/ctrlProp196.xml"/><Relationship Id="rId11" Type="http://schemas.openxmlformats.org/officeDocument/2006/relationships/ctrlProp" Target="../ctrlProps/ctrlProp201.xml"/><Relationship Id="rId5" Type="http://schemas.openxmlformats.org/officeDocument/2006/relationships/ctrlProp" Target="../ctrlProps/ctrlProp195.xml"/><Relationship Id="rId10" Type="http://schemas.openxmlformats.org/officeDocument/2006/relationships/ctrlProp" Target="../ctrlProps/ctrlProp200.xml"/><Relationship Id="rId4" Type="http://schemas.openxmlformats.org/officeDocument/2006/relationships/ctrlProp" Target="../ctrlProps/ctrlProp194.xml"/><Relationship Id="rId9" Type="http://schemas.openxmlformats.org/officeDocument/2006/relationships/ctrlProp" Target="../ctrlProps/ctrlProp199.xml"/></Relationships>
</file>

<file path=xl/worksheets/_rels/sheet30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06.xml"/><Relationship Id="rId3" Type="http://schemas.openxmlformats.org/officeDocument/2006/relationships/vmlDrawing" Target="../drawings/vmlDrawing27.vml"/><Relationship Id="rId7" Type="http://schemas.openxmlformats.org/officeDocument/2006/relationships/ctrlProp" Target="../ctrlProps/ctrlProp205.xml"/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29.bin"/><Relationship Id="rId6" Type="http://schemas.openxmlformats.org/officeDocument/2006/relationships/ctrlProp" Target="../ctrlProps/ctrlProp204.xml"/><Relationship Id="rId11" Type="http://schemas.openxmlformats.org/officeDocument/2006/relationships/ctrlProp" Target="../ctrlProps/ctrlProp209.xml"/><Relationship Id="rId5" Type="http://schemas.openxmlformats.org/officeDocument/2006/relationships/ctrlProp" Target="../ctrlProps/ctrlProp203.xml"/><Relationship Id="rId10" Type="http://schemas.openxmlformats.org/officeDocument/2006/relationships/ctrlProp" Target="../ctrlProps/ctrlProp208.xml"/><Relationship Id="rId4" Type="http://schemas.openxmlformats.org/officeDocument/2006/relationships/ctrlProp" Target="../ctrlProps/ctrlProp202.xml"/><Relationship Id="rId9" Type="http://schemas.openxmlformats.org/officeDocument/2006/relationships/ctrlProp" Target="../ctrlProps/ctrlProp207.xml"/></Relationships>
</file>

<file path=xl/worksheets/_rels/sheet3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14.xml"/><Relationship Id="rId3" Type="http://schemas.openxmlformats.org/officeDocument/2006/relationships/vmlDrawing" Target="../drawings/vmlDrawing28.vml"/><Relationship Id="rId7" Type="http://schemas.openxmlformats.org/officeDocument/2006/relationships/ctrlProp" Target="../ctrlProps/ctrlProp213.xml"/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30.bin"/><Relationship Id="rId6" Type="http://schemas.openxmlformats.org/officeDocument/2006/relationships/ctrlProp" Target="../ctrlProps/ctrlProp212.xml"/><Relationship Id="rId11" Type="http://schemas.openxmlformats.org/officeDocument/2006/relationships/ctrlProp" Target="../ctrlProps/ctrlProp217.xml"/><Relationship Id="rId5" Type="http://schemas.openxmlformats.org/officeDocument/2006/relationships/ctrlProp" Target="../ctrlProps/ctrlProp211.xml"/><Relationship Id="rId10" Type="http://schemas.openxmlformats.org/officeDocument/2006/relationships/ctrlProp" Target="../ctrlProps/ctrlProp216.xml"/><Relationship Id="rId4" Type="http://schemas.openxmlformats.org/officeDocument/2006/relationships/ctrlProp" Target="../ctrlProps/ctrlProp210.xml"/><Relationship Id="rId9" Type="http://schemas.openxmlformats.org/officeDocument/2006/relationships/ctrlProp" Target="../ctrlProps/ctrlProp215.xml"/></Relationships>
</file>

<file path=xl/worksheets/_rels/sheet3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22.xml"/><Relationship Id="rId3" Type="http://schemas.openxmlformats.org/officeDocument/2006/relationships/vmlDrawing" Target="../drawings/vmlDrawing29.vml"/><Relationship Id="rId7" Type="http://schemas.openxmlformats.org/officeDocument/2006/relationships/ctrlProp" Target="../ctrlProps/ctrlProp221.xml"/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31.bin"/><Relationship Id="rId6" Type="http://schemas.openxmlformats.org/officeDocument/2006/relationships/ctrlProp" Target="../ctrlProps/ctrlProp220.xml"/><Relationship Id="rId11" Type="http://schemas.openxmlformats.org/officeDocument/2006/relationships/ctrlProp" Target="../ctrlProps/ctrlProp225.xml"/><Relationship Id="rId5" Type="http://schemas.openxmlformats.org/officeDocument/2006/relationships/ctrlProp" Target="../ctrlProps/ctrlProp219.xml"/><Relationship Id="rId10" Type="http://schemas.openxmlformats.org/officeDocument/2006/relationships/ctrlProp" Target="../ctrlProps/ctrlProp224.xml"/><Relationship Id="rId4" Type="http://schemas.openxmlformats.org/officeDocument/2006/relationships/ctrlProp" Target="../ctrlProps/ctrlProp218.xml"/><Relationship Id="rId9" Type="http://schemas.openxmlformats.org/officeDocument/2006/relationships/ctrlProp" Target="../ctrlProps/ctrlProp223.xml"/></Relationships>
</file>

<file path=xl/worksheets/_rels/sheet3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30.xml"/><Relationship Id="rId3" Type="http://schemas.openxmlformats.org/officeDocument/2006/relationships/vmlDrawing" Target="../drawings/vmlDrawing30.vml"/><Relationship Id="rId7" Type="http://schemas.openxmlformats.org/officeDocument/2006/relationships/ctrlProp" Target="../ctrlProps/ctrlProp229.xml"/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32.bin"/><Relationship Id="rId6" Type="http://schemas.openxmlformats.org/officeDocument/2006/relationships/ctrlProp" Target="../ctrlProps/ctrlProp228.xml"/><Relationship Id="rId11" Type="http://schemas.openxmlformats.org/officeDocument/2006/relationships/ctrlProp" Target="../ctrlProps/ctrlProp233.xml"/><Relationship Id="rId5" Type="http://schemas.openxmlformats.org/officeDocument/2006/relationships/ctrlProp" Target="../ctrlProps/ctrlProp227.xml"/><Relationship Id="rId10" Type="http://schemas.openxmlformats.org/officeDocument/2006/relationships/ctrlProp" Target="../ctrlProps/ctrlProp232.xml"/><Relationship Id="rId4" Type="http://schemas.openxmlformats.org/officeDocument/2006/relationships/ctrlProp" Target="../ctrlProps/ctrlProp226.xml"/><Relationship Id="rId9" Type="http://schemas.openxmlformats.org/officeDocument/2006/relationships/ctrlProp" Target="../ctrlProps/ctrlProp231.xml"/></Relationships>
</file>

<file path=xl/worksheets/_rels/sheet3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38.xml"/><Relationship Id="rId3" Type="http://schemas.openxmlformats.org/officeDocument/2006/relationships/vmlDrawing" Target="../drawings/vmlDrawing31.vml"/><Relationship Id="rId7" Type="http://schemas.openxmlformats.org/officeDocument/2006/relationships/ctrlProp" Target="../ctrlProps/ctrlProp237.xml"/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33.bin"/><Relationship Id="rId6" Type="http://schemas.openxmlformats.org/officeDocument/2006/relationships/ctrlProp" Target="../ctrlProps/ctrlProp236.xml"/><Relationship Id="rId11" Type="http://schemas.openxmlformats.org/officeDocument/2006/relationships/ctrlProp" Target="../ctrlProps/ctrlProp241.xml"/><Relationship Id="rId5" Type="http://schemas.openxmlformats.org/officeDocument/2006/relationships/ctrlProp" Target="../ctrlProps/ctrlProp235.xml"/><Relationship Id="rId10" Type="http://schemas.openxmlformats.org/officeDocument/2006/relationships/ctrlProp" Target="../ctrlProps/ctrlProp240.xml"/><Relationship Id="rId4" Type="http://schemas.openxmlformats.org/officeDocument/2006/relationships/ctrlProp" Target="../ctrlProps/ctrlProp234.xml"/><Relationship Id="rId9" Type="http://schemas.openxmlformats.org/officeDocument/2006/relationships/ctrlProp" Target="../ctrlProps/ctrlProp239.xml"/></Relationships>
</file>

<file path=xl/worksheets/_rels/sheet3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46.xml"/><Relationship Id="rId3" Type="http://schemas.openxmlformats.org/officeDocument/2006/relationships/vmlDrawing" Target="../drawings/vmlDrawing32.vml"/><Relationship Id="rId7" Type="http://schemas.openxmlformats.org/officeDocument/2006/relationships/ctrlProp" Target="../ctrlProps/ctrlProp245.xml"/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34.bin"/><Relationship Id="rId6" Type="http://schemas.openxmlformats.org/officeDocument/2006/relationships/ctrlProp" Target="../ctrlProps/ctrlProp244.xml"/><Relationship Id="rId11" Type="http://schemas.openxmlformats.org/officeDocument/2006/relationships/ctrlProp" Target="../ctrlProps/ctrlProp249.xml"/><Relationship Id="rId5" Type="http://schemas.openxmlformats.org/officeDocument/2006/relationships/ctrlProp" Target="../ctrlProps/ctrlProp243.xml"/><Relationship Id="rId10" Type="http://schemas.openxmlformats.org/officeDocument/2006/relationships/ctrlProp" Target="../ctrlProps/ctrlProp248.xml"/><Relationship Id="rId4" Type="http://schemas.openxmlformats.org/officeDocument/2006/relationships/ctrlProp" Target="../ctrlProps/ctrlProp242.xml"/><Relationship Id="rId9" Type="http://schemas.openxmlformats.org/officeDocument/2006/relationships/ctrlProp" Target="../ctrlProps/ctrlProp247.xml"/></Relationships>
</file>

<file path=xl/worksheets/_rels/sheet3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3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oglio2"/>
  <dimension ref="A1:AB40"/>
  <sheetViews>
    <sheetView workbookViewId="0">
      <selection activeCell="E16" sqref="E16"/>
    </sheetView>
  </sheetViews>
  <sheetFormatPr defaultRowHeight="15" x14ac:dyDescent="0.25"/>
  <cols>
    <col min="1" max="1" width="12.5703125" bestFit="1" customWidth="1"/>
    <col min="2" max="2" width="14.85546875" bestFit="1" customWidth="1"/>
    <col min="3" max="3" width="16.42578125" bestFit="1" customWidth="1"/>
    <col min="4" max="4" width="20.5703125" bestFit="1" customWidth="1"/>
    <col min="5" max="5" width="15.85546875" bestFit="1" customWidth="1"/>
    <col min="6" max="6" width="15.85546875" style="114" customWidth="1"/>
    <col min="7" max="7" width="18.140625" bestFit="1" customWidth="1"/>
    <col min="8" max="8" width="15.85546875" bestFit="1" customWidth="1"/>
    <col min="9" max="9" width="2.7109375" customWidth="1"/>
    <col min="10" max="10" width="2" hidden="1" customWidth="1"/>
    <col min="11" max="11" width="1.42578125" bestFit="1" customWidth="1"/>
    <col min="12" max="12" width="19" customWidth="1"/>
    <col min="13" max="13" width="10" hidden="1" customWidth="1"/>
    <col min="14" max="14" width="9" hidden="1" customWidth="1"/>
    <col min="15" max="15" width="12" hidden="1" customWidth="1"/>
    <col min="16" max="16" width="8" hidden="1" customWidth="1"/>
    <col min="17" max="17" width="6.28515625" style="114" hidden="1" customWidth="1"/>
    <col min="18" max="18" width="12.7109375" bestFit="1" customWidth="1"/>
    <col min="19" max="19" width="1.7109375" customWidth="1"/>
    <col min="20" max="20" width="21.28515625" customWidth="1"/>
    <col min="21" max="21" width="21.7109375" customWidth="1"/>
    <col min="22" max="23" width="18.42578125" customWidth="1"/>
    <col min="24" max="24" width="15.140625" customWidth="1"/>
  </cols>
  <sheetData>
    <row r="1" spans="1:24" ht="57" thickTop="1" x14ac:dyDescent="0.25">
      <c r="A1" s="45" t="s">
        <v>32</v>
      </c>
      <c r="B1" s="43" t="s">
        <v>26</v>
      </c>
      <c r="C1" s="119" t="s">
        <v>202</v>
      </c>
      <c r="D1" s="119" t="s">
        <v>203</v>
      </c>
      <c r="E1" s="119" t="s">
        <v>262</v>
      </c>
      <c r="F1" s="120" t="s">
        <v>204</v>
      </c>
      <c r="G1" s="44" t="s">
        <v>29</v>
      </c>
      <c r="H1" s="44" t="s">
        <v>34</v>
      </c>
      <c r="K1" s="163" t="s">
        <v>31</v>
      </c>
      <c r="L1" s="164"/>
      <c r="M1" s="1" t="s">
        <v>37</v>
      </c>
      <c r="N1" s="1" t="s">
        <v>27</v>
      </c>
      <c r="O1" s="1" t="s">
        <v>28</v>
      </c>
      <c r="P1" s="1" t="s">
        <v>263</v>
      </c>
      <c r="Q1" s="1" t="s">
        <v>209</v>
      </c>
      <c r="R1" s="57" t="s">
        <v>38</v>
      </c>
      <c r="T1" s="145" t="s">
        <v>118</v>
      </c>
      <c r="U1" s="86" t="s">
        <v>130</v>
      </c>
      <c r="V1" s="86" t="s">
        <v>131</v>
      </c>
    </row>
    <row r="2" spans="1:24" ht="21.75" thickBot="1" x14ac:dyDescent="0.4">
      <c r="A2" s="41" t="str">
        <f ca="1">IF(B2="","",IF(J2=6,"SABATO",IF(J2=7,"DOMENICA",TEXT(Tabella3[[#This Row],[DATA]],"gggg"))))</f>
        <v>DOMENICA</v>
      </c>
      <c r="B2" s="38">
        <f t="shared" ref="B2:B32" ca="1" si="0">IF(INDIRECT("'"&amp;ROW()-1&amp;"'!$L$1")="NON ESISTENTE","",IF(MONTH(INDIRECT("'"&amp;ROW()-1&amp;"'!$L$1"))=MONTH(DATEVALUE("1 "&amp;$S$14&amp;" 2025")),INDIRECT("'"&amp;ROW()-1&amp;"'!$L$1"),""))</f>
        <v>46082</v>
      </c>
      <c r="C2" s="39" t="str">
        <f t="shared" ref="C2:C32" ca="1" si="1">IF(B2="","",IF(AND(MONTH(B2)=MONTH(DATEVALUE("1 "&amp;$S$14&amp;" "&amp;$U$14)),YEAR(B2)=$U$14),INDIRECT("'"&amp;ROW()-1&amp;"'!$P$4"),""))</f>
        <v>DOMENICA</v>
      </c>
      <c r="D2" s="39" t="str">
        <f t="shared" ref="D2:D32" ca="1" si="2">IF(B2="","",IF(AND(MONTH(B2)=MONTH(DATEVALUE("1 "&amp;$S$14&amp;" "&amp;$U$14)),YEAR(B2)=$U$14),INDIRECT("'"&amp;ROW()-1&amp;"'!$Q$4"),""))</f>
        <v>DOMENICA</v>
      </c>
      <c r="E2" s="39" t="str">
        <f ca="1">IF(B2="","",IF(AND(MONTH(B2)=MONTH(DATEVALUE("1 "&amp;$S$14&amp;" "&amp;$U$14)),YEAR(B2)=$U$14),INDIRECT("'"&amp;ROW()-1&amp;"'!$R$4"),""))</f>
        <v>DOMENICA</v>
      </c>
      <c r="F2" s="118" t="str">
        <f t="shared" ref="F2:F32" ca="1" si="3">IF(B2="","",IF(AND(MONTH(B2)=MONTH(DATEVALUE("1 "&amp;$S$14&amp;" "&amp;$U$14)),YEAR(B2)=$U$14),INDIRECT("'"&amp;ROW()-1&amp;"'!$S$4"),""))</f>
        <v>DOMENICA</v>
      </c>
      <c r="G2" s="40" t="str">
        <f t="shared" ref="G2:G32" ca="1" si="4">IF(B2&lt;&gt;"",INDIRECT("'"&amp;ROW()-1&amp;"'!$U$4"),"")</f>
        <v>si</v>
      </c>
      <c r="H2" s="40" t="str">
        <f t="shared" ref="H2:H32" ca="1" si="5">IF(B2&lt;&gt;"",INDIRECT("'"&amp;ROW()-1&amp;"'!$T$4"),"")</f>
        <v>si</v>
      </c>
      <c r="J2">
        <f ca="1">WEEKDAY(Tabella3[[#This Row],[DATA]],2)</f>
        <v>7</v>
      </c>
      <c r="K2" s="165">
        <v>46112</v>
      </c>
      <c r="L2" s="165"/>
      <c r="M2" s="58">
        <f ca="1">SUM($C$2:F2)</f>
        <v>0</v>
      </c>
      <c r="N2" s="58">
        <f ca="1">SUM($C$2:C2)</f>
        <v>0</v>
      </c>
      <c r="O2" s="58">
        <f ca="1">SUM($D$2:D2)</f>
        <v>0</v>
      </c>
      <c r="P2" s="58">
        <f ca="1">SUM($E$2:E2)</f>
        <v>0</v>
      </c>
      <c r="Q2" s="58">
        <f ca="1">SUM($F$2:F2)</f>
        <v>0</v>
      </c>
      <c r="R2" s="59" t="s">
        <v>39</v>
      </c>
      <c r="T2" s="154"/>
      <c r="U2" s="88">
        <f>SUMIF('1'!G4:G45, "C.P.", '1'!M4:M45)+SUMIF('2'!G4:G45, "C.P.", '2'!M4:M45)+SUMIF('3'!G4:G45, "C.P.", '3'!M4:M45)+SUMIF('4'!G4:G45, "C.P.", '4'!M4:M45)+SUMIF('5'!G4:G45, "C.P.", '5'!M4:M45)+SUMIF('6'!G4:G45, "C.P.", '6'!M4:M45)+SUMIF('7'!G4:G45, "C.P.", '7'!M4:M45)+SUMIF('8'!G4:G45, "C.P.", '8'!M4:M45)+SUMIF('9'!G4:G45, "C.P.", '9'!M4:M45)+SUMIF('10'!G4:G45, "C.P.", '10'!M4:M45)+SUMIF('11'!G4:G45, "C.P.", '11'!M4:M45)+SUMIF('12'!G4:G45, "C.P.", '12'!M4:M45)+SUMIF('13'!G4:G45, "C.P.", '13'!M4:M45)+SUMIF('14'!G4:G45, "C.P.", '14'!M4:M45)+SUMIF('15'!G4:G45, "C.P.", '15'!M4:M45)+SUMIF('16'!G4:G45, "C.P.", '16'!M4:M45)+SUMIF('17'!G4:G45, "C.P.", '17'!M4:M45)+SUMIF('18'!G4:G45, "C.P.", '18'!M4:M45)+SUMIF('19'!G4:G45, "C.P.", '19'!M4:M45)+SUMIF('20'!G4:G45, "C.P.", '20'!M4:M45)+SUMIF('21'!G4:G45, "C.P.", '21'!M4:M45)+SUMIF('22'!G4:G45, "C.P.", '22'!M4:M45)+SUMIF('23'!G4:G45, "C.P.", '23'!M4:M45)+SUMIF('24'!G4:G45, "C.P.", '24'!M4:M45)+SUMIF('25'!G4:G45, "C.P.", '25'!M4:M45)+SUMIF('26'!G4:G45, "C.P.", '26'!M4:M45)+SUMIF('27'!G4:G45, "C.P.", '27'!M4:M45)+SUMIF('28'!G4:G45, "C.P.", '28'!M4:M45)+SUMIF('29'!G4:G45, "C.P.", '29'!M4:M45)+SUMIF('30'!G4:G45, "C.P.", '30'!M4:M45)+SUMIF('31'!G4:G45, "C.P.", '31'!M4:M45)</f>
        <v>272.75</v>
      </c>
      <c r="V2" s="126" t="e">
        <f t="array" ref="V2">IF(AND(COUNTBLANK('1'!I4:I45) = 42, COUNTIF('1'!I4:I45, ""), 42), 0, SUM(IF(('1'!I4:I45&lt;&gt;"")*(ISBLANK('1'!I4:I45)=FALSE), '1'!M4:M45, 0))) +
  IF(AND(COUNTBLANK(#REF!) = 42, COUNTIF(#REF!, ""), 42), 0, SUM(IF((#REF!&lt;&gt;"")*(ISBLANK(#REF!)=FALSE),#REF!, 0))) +
  IF(AND(COUNTBLANK(#REF!) = 42, COUNTIF(#REF!, ""), 42), 0, SUM(IF((#REF!&lt;&gt;"")*(ISBLANK(#REF!)=FALSE),#REF!, 0))) +
  IF(AND(COUNTBLANK(#REF!) = 42, COUNTIF(#REF!, ""), 42), 0, SUM(IF((#REF!&lt;&gt;"")*(ISBLANK(#REF!)=FALSE),#REF!, 0))) +
  IF(AND(COUNTBLANK(#REF!) = 42, COUNTIF(#REF!, ""), 42), 0, SUM(IF((#REF!&lt;&gt;"")*(ISBLANK(#REF!)=FALSE),#REF!, 0))) +
  IF(AND(COUNTBLANK(#REF!) = 42, COUNTIF(#REF!, ""), 42), 0, SUM(IF((#REF!&lt;&gt;"")*(ISBLANK(#REF!)=FALSE),#REF!, 0))) +
  IF(AND(COUNTBLANK(#REF!) = 42, COUNTIF(#REF!, ""), 42), 0, SUM(IF((#REF!&lt;&gt;"")*(ISBLANK(#REF!)=FALSE),#REF!, 0))) +
  IF(AND(COUNTBLANK(#REF!) = 42, COUNTIF(#REF!, ""), 42), 0, SUM(IF((#REF!&lt;&gt;"")*(ISBLANK(#REF!)=FALSE),#REF!, 0))) +
  IF(AND(COUNTBLANK(#REF!) = 42, COUNTIF(#REF!, ""), 42), 0, SUM(IF((#REF!&lt;&gt;"")*(ISBLANK(#REF!)=FALSE),#REF!, 0))) +
  IF(AND(COUNTBLANK(#REF!) = 42, COUNTIF(#REF!, ""), 42), 0, SUM(IF((#REF!&lt;&gt;"")*(ISBLANK(#REF!)=FALSE),#REF!, 0))) +
  IF(AND(COUNTBLANK(#REF!) = 42, COUNTIF(#REF!, ""), 42), 0, SUM(IF((#REF!&lt;&gt;"")*(ISBLANK(#REF!)=FALSE),#REF!, 0))) +
  IF(AND(COUNTBLANK(#REF!) = 42, COUNTIF(#REF!, ""), 42), 0,SUM(IF((#REF!&lt;&gt;"")*(ISBLANK(#REF!)=FALSE),#REF!, 0))) +
  IF(AND(COUNTBLANK('13'!I4:I45) = 42, COUNTIF('13'!I4:I45, ""), 42), 0,SUM(IF(('13'!I4:I45&lt;&gt;"")*(ISBLANK('13'!I4:I45)=FALSE), '13'!M4:M45, 0))) +
  IF(AND(COUNTBLANK('14'!I4:I45) = 42, COUNTIF('14'!I4:I45, ""), 42), 0,SUM(IF(('14'!I4:I45&lt;&gt;"")*(ISBLANK('14'!I4:I45)=FALSE), '14'!M4:M45, 0))) +
  IF(AND(COUNTBLANK('15'!I4:I45) = 42, COUNTIF('15'!I4:I45, ""), 42), 0,SUM(IF(('15'!I4:I45&lt;&gt;"")*(ISBLANK('15'!I4:I45)=FALSE), '15'!M4:M45, 0))) +
  IF(AND(COUNTBLANK('16'!I4:I45) = 42, COUNTIF('16'!I4:I45, ""), 42), 0,SUM(IF(('16'!I4:I45&lt;&gt;"")*(ISBLANK('16'!I4:I45)=FALSE), '16'!M4:M45, 0))) +
  IF(AND(COUNTBLANK('17'!I4:I45) = 42, COUNTIF('17'!I4:I45, ""), 42), 0,SUM(IF(('17'!I4:I45&lt;&gt;"")*(ISBLANK('17'!I4:I45)=FALSE), '17'!M4:M45, 0))) +
  IF(AND(COUNTBLANK('18'!I4:I45) = 42, COUNTIF('18'!I4:I45, ""), 42), 0,SUM(IF(('18'!I4:I45&lt;&gt;"")*(ISBLANK('18'!I4:I45)=FALSE), '18'!M4:M45, 0))) +
  IF(AND(COUNTBLANK('19'!I4:I45) = 42, COUNTIF('19'!I4:I45, ""), 42), 0,SUM(IF(('19'!I4:I45&lt;&gt;"")*(ISBLANK('19'!I4:I45)=FALSE), '19'!M4:M45, 0))) +
  IF(AND(COUNTBLANK('20'!I4:I45) = 42, COUNTIF('20'!I4:I45, ""), 42), 0,SUM(IF(('20'!I4:I45&lt;&gt;"")*(ISBLANK('20'!I4:I45)=FALSE), '20'!M4:M45, 0))) +
  IF(AND(COUNTBLANK('21'!I4:I45) = 42, COUNTIF('21'!I4:I45, ""), 42), 0,SUM(IF(('21'!I4:I45&lt;&gt;"")*(ISBLANK('21'!I4:I45)=FALSE), '21'!M4:M45, 0))) +
  IF(AND(COUNTBLANK('22'!I4:I45) = 42, COUNTIF('22'!I4:I45, ""), 42), 0,SUM(IF(('22'!I4:I45&lt;&gt;"")*(ISBLANK('22'!I4:I45)=FALSE), '22'!M4:M45, 0))) +
  IF(AND(COUNTBLANK('23'!I4:I45) = 42, COUNTIF('23'!I4:I45, ""), 42), 0,SUM(IF(('23'!I4:I45&lt;&gt;"")*(ISBLANK('23'!I4:I45)=FALSE), '23'!M4:M45, 0))) +
  IF(AND(COUNTBLANK('24'!I4:I45) = 42, COUNTIF('24'!I4:I45, ""), 42), 0,SUM(IF(('24'!I4:I45&lt;&gt;"")*(ISBLANK('24'!I4:I45)=FALSE), '24'!M4:M45, 0))) +
  IF(AND(COUNTBLANK('25'!I4:I45) = 42, COUNTIF('25'!I4:I45, ""), 42), 0,SUM(IF(('25'!I4:I45&lt;&gt;"")*(ISBLANK('25'!I4:I45)=FALSE), '25'!M4:M45, 0))) +
  IF(AND(COUNTBLANK('26'!I4:I45) = 42, COUNTIF('26'!I4:I45, ""), 42), 0,SUM(IF(('26'!I4:I45&lt;&gt;"")*(ISBLANK('26'!I4:I45)=FALSE), '26'!M4:M45, 0))) +
  IF(AND(COUNTBLANK('27'!I4:I45) = 42, COUNTIF('27'!I4:I45, ""), 42), 0,SUM(IF(('27'!I4:I45&lt;&gt;"")*(ISBLANK('27'!I4:I45)=FALSE), '27'!M4:M45, 0))) +
  IF(AND(COUNTBLANK('28'!I4:I45) = 42, COUNTIF('28'!I4:I45, ""), 42), 0,SUM(IF(('28'!I4:I45&lt;&gt;"")*(ISBLANK('28'!I4:I45)=FALSE), '28'!M4:M45, 0))) +
  IF(AND(COUNTBLANK('29'!I4:I45) = 42, COUNTIF('29'!I4:I45, ""), 42), 0,SUM(IF(('29'!I4:I45&lt;&gt;"")*(ISBLANK('29'!I4:I45)=FALSE), '29'!M4:M45, 0))) +
  IF(AND(COUNTBLANK('30'!I4:I45) = 42, COUNTIF('30'!I4:I45, ""), 42), 0,SUM(IF(('30'!I4:I45&lt;&gt;"")*(ISBLANK('30'!I4:I45)=FALSE), '30'!M4:M45, 0))) +
  IF(AND(COUNTBLANK('31'!I4:I45) = 42, COUNTIF('31'!I4:I45, ""), 42), 0,SUM(IF(('31'!I4:I45&lt;&gt;"")*(ISBLANK('31'!I4:I45)=FALSE), '31'!M4:M45, 0)))</f>
        <v>#REF!</v>
      </c>
    </row>
    <row r="3" spans="1:24" ht="21" thickTop="1" x14ac:dyDescent="0.25">
      <c r="A3" s="41" t="str">
        <f ca="1">IF(B3="","",IF(J3=6,"SABATO",IF(J3=7,"DOMENICA",TEXT(Tabella3[[#This Row],[DATA]],"gggg"))))</f>
        <v>lunedì</v>
      </c>
      <c r="B3" s="38">
        <f t="shared" ca="1" si="0"/>
        <v>46083</v>
      </c>
      <c r="C3" s="39">
        <f t="shared" ca="1" si="1"/>
        <v>0</v>
      </c>
      <c r="D3" s="39">
        <f t="shared" ca="1" si="2"/>
        <v>0</v>
      </c>
      <c r="E3" s="39">
        <f t="shared" ref="E3:E32" ca="1" si="6">IF(B3="","",IF(AND(MONTH(B3)=MONTH(DATEVALUE("1 "&amp;$S$14&amp;" "&amp;$U$14)),YEAR(B3)=$U$14),INDIRECT("'"&amp;ROW()-1&amp;"'!$R$4"),""))</f>
        <v>0</v>
      </c>
      <c r="F3" s="118">
        <f t="shared" ca="1" si="3"/>
        <v>0</v>
      </c>
      <c r="G3" s="40" t="str">
        <f t="shared" ca="1" si="4"/>
        <v>si</v>
      </c>
      <c r="H3" s="40" t="str">
        <f t="shared" ca="1" si="5"/>
        <v>SI</v>
      </c>
      <c r="J3">
        <f ca="1">WEEKDAY(Tabella3[[#This Row],[DATA]],2)</f>
        <v>1</v>
      </c>
      <c r="M3" s="58">
        <f ca="1">SUM($C$2:F3)</f>
        <v>0</v>
      </c>
      <c r="N3" s="58">
        <f ca="1">SUM($C$2:C3)</f>
        <v>0</v>
      </c>
      <c r="O3" s="58">
        <f ca="1">SUM($D$2:D3)</f>
        <v>0</v>
      </c>
      <c r="P3" s="58">
        <f ca="1">SUM($E$2:E3)</f>
        <v>0</v>
      </c>
      <c r="Q3" s="58">
        <f ca="1">SUM($F$2:F3)</f>
        <v>0</v>
      </c>
      <c r="T3" s="154"/>
    </row>
    <row r="4" spans="1:24" ht="20.25" x14ac:dyDescent="0.25">
      <c r="A4" s="41" t="str">
        <f ca="1">IF(B4="","",IF(J4=6,"SABATO",IF(J4=7,"DOMENICA",TEXT(Tabella3[[#This Row],[DATA]],"gggg"))))</f>
        <v>martedì</v>
      </c>
      <c r="B4" s="38">
        <f t="shared" ca="1" si="0"/>
        <v>46084</v>
      </c>
      <c r="C4" s="39">
        <f t="shared" ca="1" si="1"/>
        <v>0</v>
      </c>
      <c r="D4" s="39">
        <f t="shared" ca="1" si="2"/>
        <v>0</v>
      </c>
      <c r="E4" s="39">
        <f t="shared" ca="1" si="6"/>
        <v>0</v>
      </c>
      <c r="F4" s="118">
        <f t="shared" ca="1" si="3"/>
        <v>0</v>
      </c>
      <c r="G4" s="40" t="str">
        <f t="shared" ca="1" si="4"/>
        <v>SI</v>
      </c>
      <c r="H4" s="40" t="str">
        <f t="shared" ca="1" si="5"/>
        <v>SI</v>
      </c>
      <c r="J4">
        <f ca="1">WEEKDAY(Tabella3[[#This Row],[DATA]],2)</f>
        <v>2</v>
      </c>
      <c r="M4" s="58">
        <f ca="1">SUM($C$2:F4)</f>
        <v>0</v>
      </c>
      <c r="N4" s="58">
        <f ca="1">SUM($C$2:C4)</f>
        <v>0</v>
      </c>
      <c r="O4" s="58">
        <f ca="1">SUM($D$2:D4)</f>
        <v>0</v>
      </c>
      <c r="P4" s="58">
        <f ca="1">SUM($E$2:E4)</f>
        <v>0</v>
      </c>
      <c r="Q4" s="58">
        <f ca="1">SUM($F$2:F4)</f>
        <v>0</v>
      </c>
      <c r="T4" s="149"/>
    </row>
    <row r="5" spans="1:24" ht="20.25" x14ac:dyDescent="0.25">
      <c r="A5" s="41" t="str">
        <f ca="1">IF(B5="","",IF(J5=6,"SABATO",IF(J5=7,"DOMENICA",TEXT(Tabella3[[#This Row],[DATA]],"gggg"))))</f>
        <v>mercoledì</v>
      </c>
      <c r="B5" s="38">
        <f t="shared" ca="1" si="0"/>
        <v>46085</v>
      </c>
      <c r="C5" s="39">
        <f t="shared" ca="1" si="1"/>
        <v>0</v>
      </c>
      <c r="D5" s="39">
        <f t="shared" ca="1" si="2"/>
        <v>-1.5151515151515138E-2</v>
      </c>
      <c r="E5" s="39">
        <f t="shared" ca="1" si="6"/>
        <v>0</v>
      </c>
      <c r="F5" s="118">
        <f t="shared" ca="1" si="3"/>
        <v>0</v>
      </c>
      <c r="G5" s="40" t="str">
        <f t="shared" ca="1" si="4"/>
        <v>SI</v>
      </c>
      <c r="H5" s="40" t="str">
        <f t="shared" ca="1" si="5"/>
        <v>SI</v>
      </c>
      <c r="J5">
        <f ca="1">WEEKDAY(Tabella3[[#This Row],[DATA]],2)</f>
        <v>3</v>
      </c>
      <c r="L5" s="17"/>
      <c r="M5" s="58">
        <f ca="1">SUM($C$2:F5)</f>
        <v>-1.5151515151515138E-2</v>
      </c>
      <c r="N5" s="58">
        <f ca="1">SUM($C$2:C5)</f>
        <v>0</v>
      </c>
      <c r="O5" s="58">
        <f ca="1">SUM($D$2:D5)</f>
        <v>-1.5151515151515138E-2</v>
      </c>
      <c r="P5" s="58">
        <f ca="1">SUM($E$2:E5)</f>
        <v>0</v>
      </c>
      <c r="Q5" s="58">
        <f ca="1">SUM($F$2:F5)</f>
        <v>0</v>
      </c>
      <c r="T5" s="150"/>
    </row>
    <row r="6" spans="1:24" ht="18.75" x14ac:dyDescent="0.25">
      <c r="A6" s="41" t="str">
        <f ca="1">IF(B6="","",IF(J6=6,"SABATO",IF(J6=7,"DOMENICA",TEXT(Tabella3[[#This Row],[DATA]],"gggg"))))</f>
        <v>giovedì</v>
      </c>
      <c r="B6" s="38">
        <f t="shared" ca="1" si="0"/>
        <v>46086</v>
      </c>
      <c r="C6" s="39">
        <f t="shared" ca="1" si="1"/>
        <v>0</v>
      </c>
      <c r="D6" s="39">
        <f t="shared" ca="1" si="2"/>
        <v>0</v>
      </c>
      <c r="E6" s="39">
        <f t="shared" ca="1" si="6"/>
        <v>0</v>
      </c>
      <c r="F6" s="118">
        <f t="shared" ca="1" si="3"/>
        <v>0</v>
      </c>
      <c r="G6" s="40" t="str">
        <f t="shared" ca="1" si="4"/>
        <v>si</v>
      </c>
      <c r="H6" s="40" t="str">
        <f t="shared" ca="1" si="5"/>
        <v>SI</v>
      </c>
      <c r="J6">
        <f ca="1">WEEKDAY(Tabella3[[#This Row],[DATA]],2)</f>
        <v>4</v>
      </c>
      <c r="L6" s="17"/>
      <c r="M6" s="58">
        <f ca="1">SUM($C$2:F6)</f>
        <v>-1.5151515151515138E-2</v>
      </c>
      <c r="N6" s="58">
        <f ca="1">SUM($C$2:C6)</f>
        <v>0</v>
      </c>
      <c r="O6" s="58">
        <f ca="1">SUM($D$2:D6)</f>
        <v>-1.5151515151515138E-2</v>
      </c>
      <c r="P6" s="58">
        <f ca="1">SUM($E$2:E6)</f>
        <v>0</v>
      </c>
      <c r="Q6" s="58">
        <f ca="1">SUM($F$2:F6)</f>
        <v>0</v>
      </c>
    </row>
    <row r="7" spans="1:24" ht="18.75" x14ac:dyDescent="0.25">
      <c r="A7" s="41" t="str">
        <f ca="1">IF(B7="","",IF(J7=6,"SABATO",IF(J7=7,"DOMENICA",TEXT(Tabella3[[#This Row],[DATA]],"gggg"))))</f>
        <v>venerdì</v>
      </c>
      <c r="B7" s="38">
        <f t="shared" ca="1" si="0"/>
        <v>46087</v>
      </c>
      <c r="C7" s="39">
        <f t="shared" ca="1" si="1"/>
        <v>0</v>
      </c>
      <c r="D7" s="39">
        <f t="shared" ca="1" si="2"/>
        <v>0</v>
      </c>
      <c r="E7" s="39">
        <f t="shared" ca="1" si="6"/>
        <v>0</v>
      </c>
      <c r="F7" s="118">
        <f t="shared" ca="1" si="3"/>
        <v>0</v>
      </c>
      <c r="G7" s="40" t="str">
        <f t="shared" ca="1" si="4"/>
        <v>si</v>
      </c>
      <c r="H7" s="40" t="str">
        <f t="shared" ca="1" si="5"/>
        <v>SI</v>
      </c>
      <c r="J7">
        <f ca="1">WEEKDAY(Tabella3[[#This Row],[DATA]],2)</f>
        <v>5</v>
      </c>
      <c r="L7" s="17"/>
      <c r="M7" s="58">
        <f ca="1">SUM($C$2:F7)</f>
        <v>-1.5151515151515138E-2</v>
      </c>
      <c r="N7" s="58">
        <f ca="1">SUM($C$2:C7)</f>
        <v>0</v>
      </c>
      <c r="O7" s="58">
        <f ca="1">SUM($D$2:D7)</f>
        <v>-1.5151515151515138E-2</v>
      </c>
      <c r="P7" s="58">
        <f ca="1">SUM($E$2:E7)</f>
        <v>0</v>
      </c>
      <c r="Q7" s="58">
        <f ca="1">SUM($F$2:F7)</f>
        <v>0</v>
      </c>
    </row>
    <row r="8" spans="1:24" ht="18.75" x14ac:dyDescent="0.25">
      <c r="A8" s="41" t="str">
        <f ca="1">IF(B8="","",IF(J8=6,"SABATO",IF(J8=7,"DOMENICA",TEXT(Tabella3[[#This Row],[DATA]],"gggg"))))</f>
        <v>SABATO</v>
      </c>
      <c r="B8" s="38">
        <f t="shared" ca="1" si="0"/>
        <v>46088</v>
      </c>
      <c r="C8" s="39" t="str">
        <f t="shared" ca="1" si="1"/>
        <v>SABATO</v>
      </c>
      <c r="D8" s="39" t="str">
        <f t="shared" ca="1" si="2"/>
        <v>SABATO</v>
      </c>
      <c r="E8" s="39" t="str">
        <f t="shared" ca="1" si="6"/>
        <v>SABATO</v>
      </c>
      <c r="F8" s="118" t="str">
        <f t="shared" ca="1" si="3"/>
        <v>SABATO</v>
      </c>
      <c r="G8" s="40" t="str">
        <f t="shared" ca="1" si="4"/>
        <v>si</v>
      </c>
      <c r="H8" s="40" t="str">
        <f t="shared" ca="1" si="5"/>
        <v>SI</v>
      </c>
      <c r="J8">
        <f ca="1">WEEKDAY(Tabella3[[#This Row],[DATA]],2)</f>
        <v>6</v>
      </c>
      <c r="M8" s="58">
        <f ca="1">SUM($C$2:F8)</f>
        <v>-1.5151515151515138E-2</v>
      </c>
      <c r="N8" s="58">
        <f ca="1">SUM($C$2:C8)</f>
        <v>0</v>
      </c>
      <c r="O8" s="58">
        <f ca="1">SUM($D$2:D8)</f>
        <v>-1.5151515151515138E-2</v>
      </c>
      <c r="P8" s="58">
        <f ca="1">SUM($E$2:E8)</f>
        <v>0</v>
      </c>
      <c r="Q8" s="58">
        <f ca="1">SUM($F$2:F8)</f>
        <v>0</v>
      </c>
    </row>
    <row r="9" spans="1:24" ht="18.75" x14ac:dyDescent="0.25">
      <c r="A9" s="41" t="str">
        <f ca="1">IF(B9="","",IF(J9=6,"SABATO",IF(J9=7,"DOMENICA",TEXT(Tabella3[[#This Row],[DATA]],"gggg"))))</f>
        <v>DOMENICA</v>
      </c>
      <c r="B9" s="38">
        <f t="shared" ca="1" si="0"/>
        <v>46089</v>
      </c>
      <c r="C9" s="39" t="str">
        <f t="shared" ca="1" si="1"/>
        <v>DOMENICA</v>
      </c>
      <c r="D9" s="39" t="str">
        <f t="shared" ca="1" si="2"/>
        <v>DOMENICA</v>
      </c>
      <c r="E9" s="39" t="str">
        <f t="shared" ca="1" si="6"/>
        <v>DOMENICA</v>
      </c>
      <c r="F9" s="118" t="str">
        <f t="shared" ca="1" si="3"/>
        <v>DOMENICA</v>
      </c>
      <c r="G9" s="40" t="str">
        <f t="shared" ca="1" si="4"/>
        <v>si</v>
      </c>
      <c r="H9" s="40" t="str">
        <f t="shared" ca="1" si="5"/>
        <v>si</v>
      </c>
      <c r="J9">
        <f ca="1">WEEKDAY(Tabella3[[#This Row],[DATA]],2)</f>
        <v>7</v>
      </c>
      <c r="K9" t="s">
        <v>33</v>
      </c>
      <c r="M9" s="58">
        <f ca="1">SUM($C$2:F9)</f>
        <v>-1.5151515151515138E-2</v>
      </c>
      <c r="N9" s="58">
        <f ca="1">SUM($C$2:C9)</f>
        <v>0</v>
      </c>
      <c r="O9" s="58">
        <f ca="1">SUM($D$2:D9)</f>
        <v>-1.5151515151515138E-2</v>
      </c>
      <c r="P9" s="58">
        <f ca="1">SUM($E$2:E9)</f>
        <v>0</v>
      </c>
      <c r="Q9" s="58">
        <f ca="1">SUM($F$2:F9)</f>
        <v>0</v>
      </c>
    </row>
    <row r="10" spans="1:24" ht="18.75" x14ac:dyDescent="0.25">
      <c r="A10" s="41" t="str">
        <f ca="1">IF(B10="","",IF(J10=6,"SABATO",IF(J10=7,"DOMENICA",TEXT(Tabella3[[#This Row],[DATA]],"gggg"))))</f>
        <v>lunedì</v>
      </c>
      <c r="B10" s="38">
        <f t="shared" ca="1" si="0"/>
        <v>46090</v>
      </c>
      <c r="C10" s="39">
        <f t="shared" ca="1" si="1"/>
        <v>0</v>
      </c>
      <c r="D10" s="39">
        <f t="shared" ca="1" si="2"/>
        <v>0</v>
      </c>
      <c r="E10" s="39">
        <f t="shared" ca="1" si="6"/>
        <v>0</v>
      </c>
      <c r="F10" s="118">
        <f t="shared" ca="1" si="3"/>
        <v>0</v>
      </c>
      <c r="G10" s="40" t="str">
        <f t="shared" ca="1" si="4"/>
        <v>si</v>
      </c>
      <c r="H10" s="40" t="str">
        <f t="shared" ca="1" si="5"/>
        <v>SI</v>
      </c>
      <c r="J10">
        <f ca="1">WEEKDAY(Tabella3[[#This Row],[DATA]],2)</f>
        <v>1</v>
      </c>
      <c r="M10" s="58">
        <f ca="1">SUM($C$2:F10)</f>
        <v>-1.5151515151515138E-2</v>
      </c>
      <c r="N10" s="58">
        <f ca="1">SUM($C$2:C10)</f>
        <v>0</v>
      </c>
      <c r="O10" s="58">
        <f ca="1">SUM($D$2:D10)</f>
        <v>-1.5151515151515138E-2</v>
      </c>
      <c r="P10" s="58">
        <f ca="1">SUM($E$2:E10)</f>
        <v>0</v>
      </c>
      <c r="Q10" s="58">
        <f ca="1">SUM($F$2:F10)</f>
        <v>0</v>
      </c>
    </row>
    <row r="11" spans="1:24" ht="19.5" thickBot="1" x14ac:dyDescent="0.3">
      <c r="A11" s="42" t="str">
        <f ca="1">IF(B11="","",IF(J11=6,"SABATO",IF(J11=7,"DOMENICA",TEXT(Tabella3[[#This Row],[DATA]],"gggg"))))</f>
        <v>martedì</v>
      </c>
      <c r="B11" s="38">
        <f t="shared" ca="1" si="0"/>
        <v>46091</v>
      </c>
      <c r="C11" s="39">
        <f t="shared" ca="1" si="1"/>
        <v>0</v>
      </c>
      <c r="D11" s="39">
        <f t="shared" ca="1" si="2"/>
        <v>0</v>
      </c>
      <c r="E11" s="39">
        <f t="shared" ca="1" si="6"/>
        <v>0</v>
      </c>
      <c r="F11" s="118">
        <f t="shared" ca="1" si="3"/>
        <v>0</v>
      </c>
      <c r="G11" s="40" t="str">
        <f t="shared" ca="1" si="4"/>
        <v>si</v>
      </c>
      <c r="H11" s="40" t="str">
        <f t="shared" ca="1" si="5"/>
        <v>SI</v>
      </c>
      <c r="J11">
        <f ca="1">WEEKDAY(Tabella3[[#This Row],[DATA]],2)</f>
        <v>2</v>
      </c>
      <c r="M11" s="58">
        <f ca="1">SUM($C$2:F11)</f>
        <v>-1.5151515151515138E-2</v>
      </c>
      <c r="N11" s="58">
        <f ca="1">SUM($C$2:C11)</f>
        <v>0</v>
      </c>
      <c r="O11" s="58">
        <f ca="1">SUM($D$2:D11)</f>
        <v>-1.5151515151515138E-2</v>
      </c>
      <c r="P11" s="58">
        <f ca="1">SUM($E$2:E11)</f>
        <v>0</v>
      </c>
      <c r="Q11" s="58">
        <f ca="1">SUM($F$2:F11)</f>
        <v>0</v>
      </c>
    </row>
    <row r="12" spans="1:24" ht="19.5" thickTop="1" x14ac:dyDescent="0.25">
      <c r="A12" s="42" t="str">
        <f ca="1">IF(B12="","",IF(J12=6,"SABATO",IF(J12=7,"DOMENICA",TEXT(Tabella3[[#This Row],[DATA]],"gggg"))))</f>
        <v>mercoledì</v>
      </c>
      <c r="B12" s="38">
        <f t="shared" ca="1" si="0"/>
        <v>46092</v>
      </c>
      <c r="C12" s="39">
        <f t="shared" ca="1" si="1"/>
        <v>0</v>
      </c>
      <c r="D12" s="39">
        <f t="shared" ca="1" si="2"/>
        <v>0</v>
      </c>
      <c r="E12" s="39">
        <f t="shared" ca="1" si="6"/>
        <v>0</v>
      </c>
      <c r="F12" s="118">
        <f t="shared" ca="1" si="3"/>
        <v>0</v>
      </c>
      <c r="G12" s="40" t="str">
        <f t="shared" ca="1" si="4"/>
        <v>si</v>
      </c>
      <c r="H12" s="40" t="str">
        <f t="shared" ca="1" si="5"/>
        <v>SI</v>
      </c>
      <c r="J12">
        <f ca="1">WEEKDAY(Tabella3[[#This Row],[DATA]],2)</f>
        <v>3</v>
      </c>
      <c r="M12" s="58">
        <f ca="1">SUM($C$2:F12)</f>
        <v>-1.5151515151515138E-2</v>
      </c>
      <c r="N12" s="58">
        <f ca="1">SUM($C$2:C12)</f>
        <v>0</v>
      </c>
      <c r="O12" s="58">
        <f ca="1">SUM($D$2:D12)</f>
        <v>-1.5151515151515138E-2</v>
      </c>
      <c r="P12" s="58">
        <f ca="1">SUM($E$2:E12)</f>
        <v>0</v>
      </c>
      <c r="Q12" s="58">
        <f ca="1">SUM($F$2:F12)</f>
        <v>0</v>
      </c>
      <c r="S12" s="184" t="s">
        <v>120</v>
      </c>
      <c r="T12" s="185"/>
      <c r="U12" s="185"/>
      <c r="V12" s="186"/>
      <c r="X12" s="86">
        <f ca="1">WEEKDAY(B2,2)</f>
        <v>7</v>
      </c>
    </row>
    <row r="13" spans="1:24" ht="18.75" x14ac:dyDescent="0.25">
      <c r="A13" s="42" t="str">
        <f ca="1">IF(B13="","",IF(J13=6,"SABATO",IF(J13=7,"DOMENICA",TEXT(Tabella3[[#This Row],[DATA]],"gggg"))))</f>
        <v>giovedì</v>
      </c>
      <c r="B13" s="38">
        <f t="shared" ca="1" si="0"/>
        <v>46093</v>
      </c>
      <c r="C13" s="39">
        <f t="shared" ca="1" si="1"/>
        <v>-3.0303030303030276E-2</v>
      </c>
      <c r="D13" s="39">
        <f t="shared" ca="1" si="2"/>
        <v>-0.24242424242424243</v>
      </c>
      <c r="E13" s="39">
        <f t="shared" ca="1" si="6"/>
        <v>-0.51515151515151514</v>
      </c>
      <c r="F13" s="118">
        <f t="shared" ca="1" si="3"/>
        <v>0</v>
      </c>
      <c r="G13" s="40" t="str">
        <f t="shared" ca="1" si="4"/>
        <v>si</v>
      </c>
      <c r="H13" s="40" t="str">
        <f t="shared" ca="1" si="5"/>
        <v>SI</v>
      </c>
      <c r="J13">
        <f ca="1">WEEKDAY(Tabella3[[#This Row],[DATA]],2)</f>
        <v>4</v>
      </c>
      <c r="M13" s="58">
        <f ca="1">SUM($C$2:F13)</f>
        <v>-0.80303030303030298</v>
      </c>
      <c r="N13" s="58">
        <f ca="1">SUM($C$2:C13)</f>
        <v>-3.0303030303030276E-2</v>
      </c>
      <c r="O13" s="58">
        <f ca="1">SUM($D$2:D13)</f>
        <v>-0.25757575757575757</v>
      </c>
      <c r="P13" s="58">
        <f ca="1">SUM($E$2:E13)</f>
        <v>-0.51515151515151514</v>
      </c>
      <c r="Q13" s="58">
        <f ca="1">SUM($F$2:F13)</f>
        <v>0</v>
      </c>
      <c r="S13" s="181" t="s">
        <v>121</v>
      </c>
      <c r="T13" s="182"/>
      <c r="U13" s="182" t="s">
        <v>119</v>
      </c>
      <c r="V13" s="187"/>
      <c r="X13" s="87">
        <f>IF(S14="GENNAIO",1,IF(S14="FEBBRAIO",2,IF(S14="MARZO",3,IF(S14="APRILE",4,IF(S14="MAGGIO",5,IF(S14="GIUGNO",6,IF(S14="LUGLIO",7,IF(S14="AGOSTO",8,IF(S14="SETTEMBRE",9,IF(S14="OTTOBRE",10,IF(S14="NOVEMBRE",11,IF(S14="DICEMBRE",12))))))))))))</f>
        <v>3</v>
      </c>
    </row>
    <row r="14" spans="1:24" ht="19.5" thickBot="1" x14ac:dyDescent="0.3">
      <c r="A14" s="42" t="str">
        <f ca="1">IF(B14="","",IF(J14=6,"SABATO",IF(J14=7,"DOMENICA",TEXT(Tabella3[[#This Row],[DATA]],"gggg"))))</f>
        <v>venerdì</v>
      </c>
      <c r="B14" s="38">
        <f t="shared" ca="1" si="0"/>
        <v>46094</v>
      </c>
      <c r="C14" s="39">
        <f t="shared" ca="1" si="1"/>
        <v>-1</v>
      </c>
      <c r="D14" s="39">
        <f t="shared" ca="1" si="2"/>
        <v>0</v>
      </c>
      <c r="E14" s="39">
        <f t="shared" ca="1" si="6"/>
        <v>0.5</v>
      </c>
      <c r="F14" s="118">
        <f t="shared" ca="1" si="3"/>
        <v>0</v>
      </c>
      <c r="G14" s="40" t="str">
        <f t="shared" ca="1" si="4"/>
        <v>si</v>
      </c>
      <c r="H14" s="40" t="str">
        <f t="shared" ca="1" si="5"/>
        <v>SI</v>
      </c>
      <c r="J14">
        <f ca="1">WEEKDAY(Tabella3[[#This Row],[DATA]],2)</f>
        <v>5</v>
      </c>
      <c r="M14" s="58">
        <f ca="1">SUM($C$2:F14)</f>
        <v>-1.303030303030303</v>
      </c>
      <c r="N14" s="58">
        <f ca="1">SUM($C$2:C14)</f>
        <v>-1.0303030303030303</v>
      </c>
      <c r="O14" s="58">
        <f ca="1">SUM($D$2:D14)</f>
        <v>-0.25757575757575757</v>
      </c>
      <c r="P14" s="58">
        <f ca="1">SUM($E$2:E14)</f>
        <v>-1.5151515151515138E-2</v>
      </c>
      <c r="Q14" s="58">
        <f ca="1">SUM($F$2:F14)</f>
        <v>0</v>
      </c>
      <c r="S14" s="179" t="s">
        <v>277</v>
      </c>
      <c r="T14" s="180"/>
      <c r="U14" s="180">
        <v>2026</v>
      </c>
      <c r="V14" s="183"/>
      <c r="X14" s="88">
        <f ca="1">IF(OR($A$2="lunedì",$A$2="martedì",$A$2="mercoledì",$A$2="giovedì"),16.5,IF($A$2="venerdì",10,IF(OR($A$2="sabato",$A$2="domenica"),0,"errore")))</f>
        <v>0</v>
      </c>
    </row>
    <row r="15" spans="1:24" ht="20.25" thickTop="1" thickBot="1" x14ac:dyDescent="0.3">
      <c r="A15" s="42" t="str">
        <f ca="1">IF(B15="","",IF(J15=6,"SABATO",IF(J15=7,"DOMENICA",TEXT(Tabella3[[#This Row],[DATA]],"gggg"))))</f>
        <v>SABATO</v>
      </c>
      <c r="B15" s="38">
        <f t="shared" ca="1" si="0"/>
        <v>46095</v>
      </c>
      <c r="C15" s="39" t="str">
        <f t="shared" ca="1" si="1"/>
        <v>SABATO</v>
      </c>
      <c r="D15" s="39" t="str">
        <f t="shared" ca="1" si="2"/>
        <v>SABATO</v>
      </c>
      <c r="E15" s="39" t="str">
        <f t="shared" ca="1" si="6"/>
        <v>SABATO</v>
      </c>
      <c r="F15" s="118" t="str">
        <f t="shared" ca="1" si="3"/>
        <v>SABATO</v>
      </c>
      <c r="G15" s="40" t="str">
        <f t="shared" ca="1" si="4"/>
        <v>si</v>
      </c>
      <c r="H15" s="40" t="str">
        <f t="shared" ca="1" si="5"/>
        <v>SI</v>
      </c>
      <c r="J15">
        <f ca="1">WEEKDAY(Tabella3[[#This Row],[DATA]],2)</f>
        <v>6</v>
      </c>
      <c r="M15" s="58">
        <f ca="1">SUM($C$2:F15)</f>
        <v>-1.303030303030303</v>
      </c>
      <c r="N15" s="58">
        <f ca="1">SUM($C$2:C15)</f>
        <v>-1.0303030303030303</v>
      </c>
      <c r="O15" s="58">
        <f ca="1">SUM($D$2:D15)</f>
        <v>-0.25757575757575757</v>
      </c>
      <c r="P15" s="58">
        <f ca="1">SUM($E$2:E15)</f>
        <v>-1.5151515151515138E-2</v>
      </c>
      <c r="Q15" s="58">
        <f ca="1">SUM($F$2:F15)</f>
        <v>0</v>
      </c>
    </row>
    <row r="16" spans="1:24" ht="32.25" thickTop="1" x14ac:dyDescent="0.25">
      <c r="A16" s="42" t="str">
        <f ca="1">IF(B16="","",IF(J16=6,"SABATO",IF(J16=7,"DOMENICA",TEXT(Tabella3[[#This Row],[DATA]],"gggg"))))</f>
        <v>DOMENICA</v>
      </c>
      <c r="B16" s="38">
        <f t="shared" ca="1" si="0"/>
        <v>46096</v>
      </c>
      <c r="C16" s="39" t="str">
        <f t="shared" ca="1" si="1"/>
        <v>DOMENICA</v>
      </c>
      <c r="D16" s="39" t="str">
        <f t="shared" ca="1" si="2"/>
        <v>DOMENICA</v>
      </c>
      <c r="E16" s="39" t="str">
        <f t="shared" ca="1" si="6"/>
        <v>DOMENICA</v>
      </c>
      <c r="F16" s="118" t="str">
        <f t="shared" ca="1" si="3"/>
        <v>DOMENICA</v>
      </c>
      <c r="G16" s="40" t="str">
        <f t="shared" ca="1" si="4"/>
        <v>si</v>
      </c>
      <c r="H16" s="40" t="str">
        <f t="shared" ca="1" si="5"/>
        <v>SI</v>
      </c>
      <c r="J16">
        <f ca="1">WEEKDAY(Tabella3[[#This Row],[DATA]],2)</f>
        <v>7</v>
      </c>
      <c r="M16" s="58">
        <f ca="1">SUM($C$2:F16)</f>
        <v>-1.303030303030303</v>
      </c>
      <c r="N16" s="58">
        <f ca="1">SUM($C$2:C16)</f>
        <v>-1.0303030303030303</v>
      </c>
      <c r="O16" s="58">
        <f ca="1">SUM($D$2:D16)</f>
        <v>-0.25757575757575757</v>
      </c>
      <c r="P16" s="58">
        <f ca="1">SUM($E$2:E16)</f>
        <v>-1.5151515151515138E-2</v>
      </c>
      <c r="Q16" s="58">
        <f ca="1">SUM($F$2:F16)</f>
        <v>0</v>
      </c>
      <c r="S16" s="167" t="s">
        <v>35</v>
      </c>
      <c r="T16" s="168"/>
      <c r="U16" s="81" t="s">
        <v>260</v>
      </c>
      <c r="V16" s="82" t="s">
        <v>36</v>
      </c>
      <c r="W16" s="82" t="s">
        <v>207</v>
      </c>
      <c r="X16" s="82" t="s">
        <v>239</v>
      </c>
    </row>
    <row r="17" spans="1:28" ht="25.5" x14ac:dyDescent="0.25">
      <c r="A17" s="42" t="str">
        <f ca="1">IF(B17="","",IF(J17=6,"SABATO",IF(J17=7,"DOMENICA",TEXT(Tabella3[[#This Row],[DATA]],"gggg"))))</f>
        <v>lunedì</v>
      </c>
      <c r="B17" s="38">
        <f t="shared" ca="1" si="0"/>
        <v>46097</v>
      </c>
      <c r="C17" s="39">
        <f t="shared" ca="1" si="1"/>
        <v>0</v>
      </c>
      <c r="D17" s="39">
        <f t="shared" ca="1" si="2"/>
        <v>0</v>
      </c>
      <c r="E17" s="39">
        <f t="shared" ca="1" si="6"/>
        <v>0</v>
      </c>
      <c r="F17" s="118">
        <f t="shared" ca="1" si="3"/>
        <v>0</v>
      </c>
      <c r="G17" s="40" t="str">
        <f t="shared" ca="1" si="4"/>
        <v>si</v>
      </c>
      <c r="H17" s="40" t="str">
        <f t="shared" ca="1" si="5"/>
        <v>SI</v>
      </c>
      <c r="J17">
        <f ca="1">WEEKDAY(Tabella3[[#This Row],[DATA]],2)</f>
        <v>1</v>
      </c>
      <c r="M17" s="58">
        <f ca="1">SUM($C$2:F17)</f>
        <v>-1.303030303030303</v>
      </c>
      <c r="N17" s="58">
        <f ca="1">SUM($C$2:C17)</f>
        <v>-1.0303030303030303</v>
      </c>
      <c r="O17" s="58">
        <f ca="1">SUM($D$2:D17)</f>
        <v>-0.25757575757575757</v>
      </c>
      <c r="P17" s="58">
        <f ca="1">SUM($E$2:E17)</f>
        <v>-1.5151515151515138E-2</v>
      </c>
      <c r="Q17" s="58">
        <f ca="1">SUM($F$2:F17)</f>
        <v>0</v>
      </c>
      <c r="S17" s="169" t="s">
        <v>280</v>
      </c>
      <c r="T17" s="170"/>
      <c r="U17" s="147" t="s">
        <v>279</v>
      </c>
      <c r="V17" s="85" t="s">
        <v>278</v>
      </c>
      <c r="W17" s="85" t="s">
        <v>261</v>
      </c>
      <c r="X17" s="85"/>
    </row>
    <row r="18" spans="1:28" ht="22.5" customHeight="1" thickBot="1" x14ac:dyDescent="0.3">
      <c r="A18" s="42" t="str">
        <f ca="1">IF(B18="","",IF(J18=6,"SABATO",IF(J18=7,"DOMENICA",TEXT(Tabella3[[#This Row],[DATA]],"gggg"))))</f>
        <v>martedì</v>
      </c>
      <c r="B18" s="38">
        <f t="shared" ca="1" si="0"/>
        <v>46098</v>
      </c>
      <c r="C18" s="39">
        <f t="shared" ca="1" si="1"/>
        <v>0</v>
      </c>
      <c r="D18" s="39">
        <f t="shared" ca="1" si="2"/>
        <v>0</v>
      </c>
      <c r="E18" s="39">
        <f t="shared" ca="1" si="6"/>
        <v>0.5</v>
      </c>
      <c r="F18" s="118">
        <f t="shared" ca="1" si="3"/>
        <v>0</v>
      </c>
      <c r="G18" s="40" t="str">
        <f t="shared" ca="1" si="4"/>
        <v>NO</v>
      </c>
      <c r="H18" s="40" t="str">
        <f t="shared" ca="1" si="5"/>
        <v>SI</v>
      </c>
      <c r="J18">
        <f ca="1">WEEKDAY(Tabella3[[#This Row],[DATA]],2)</f>
        <v>2</v>
      </c>
      <c r="M18" s="58">
        <f ca="1">SUM($C$2:F18)</f>
        <v>-0.80303030303030298</v>
      </c>
      <c r="N18" s="58">
        <f ca="1">SUM($C$2:C18)</f>
        <v>-1.0303030303030303</v>
      </c>
      <c r="O18" s="58">
        <f ca="1">SUM($D$2:D18)</f>
        <v>-0.25757575757575757</v>
      </c>
      <c r="P18" s="58">
        <f ca="1">SUM($E$2:E18)</f>
        <v>0.48484848484848486</v>
      </c>
      <c r="Q18" s="58">
        <f ca="1">SUM($F$2:F18)</f>
        <v>0</v>
      </c>
      <c r="S18" s="171" t="s">
        <v>122</v>
      </c>
      <c r="T18" s="172"/>
      <c r="U18" s="83" t="s">
        <v>123</v>
      </c>
      <c r="V18" s="84" t="s">
        <v>124</v>
      </c>
      <c r="W18" s="84" t="s">
        <v>208</v>
      </c>
      <c r="X18" s="84"/>
    </row>
    <row r="19" spans="1:28" ht="20.25" thickTop="1" thickBot="1" x14ac:dyDescent="0.3">
      <c r="A19" s="42" t="str">
        <f ca="1">IF(B19="","",IF(J19=6,"SABATO",IF(J19=7,"DOMENICA",TEXT(Tabella3[[#This Row],[DATA]],"gggg"))))</f>
        <v>mercoledì</v>
      </c>
      <c r="B19" s="38">
        <f t="shared" ca="1" si="0"/>
        <v>46099</v>
      </c>
      <c r="C19" s="39">
        <f t="shared" ca="1" si="1"/>
        <v>1</v>
      </c>
      <c r="D19" s="39">
        <f t="shared" ca="1" si="2"/>
        <v>0</v>
      </c>
      <c r="E19" s="39">
        <f t="shared" ca="1" si="6"/>
        <v>-1</v>
      </c>
      <c r="F19" s="118">
        <f t="shared" ca="1" si="3"/>
        <v>0</v>
      </c>
      <c r="G19" s="40" t="str">
        <f t="shared" ca="1" si="4"/>
        <v>NO</v>
      </c>
      <c r="H19" s="40" t="str">
        <f t="shared" ca="1" si="5"/>
        <v>SI</v>
      </c>
      <c r="J19">
        <f ca="1">WEEKDAY(Tabella3[[#This Row],[DATA]],2)</f>
        <v>3</v>
      </c>
      <c r="M19" s="58">
        <f ca="1">SUM($C$2:F19)</f>
        <v>-0.80303030303030298</v>
      </c>
      <c r="N19" s="58">
        <f ca="1">SUM($C$2:C19)</f>
        <v>-3.0303030303030276E-2</v>
      </c>
      <c r="O19" s="58">
        <f ca="1">SUM($D$2:D19)</f>
        <v>-0.25757575757575757</v>
      </c>
      <c r="P19" s="58">
        <f ca="1">SUM($E$2:E19)</f>
        <v>-0.51515151515151514</v>
      </c>
      <c r="Q19" s="58">
        <f ca="1">SUM($F$2:F19)</f>
        <v>0</v>
      </c>
      <c r="S19" s="171" t="s">
        <v>210</v>
      </c>
      <c r="T19" s="172"/>
      <c r="U19" s="117" t="s">
        <v>210</v>
      </c>
      <c r="V19" s="117" t="s">
        <v>210</v>
      </c>
      <c r="W19" s="117" t="s">
        <v>264</v>
      </c>
      <c r="X19" s="148"/>
    </row>
    <row r="20" spans="1:28" ht="20.25" thickTop="1" thickBot="1" x14ac:dyDescent="0.3">
      <c r="A20" s="42" t="str">
        <f ca="1">IF(B20="","",IF(J20=6,"SABATO",IF(J20=7,"DOMENICA",TEXT(Tabella3[[#This Row],[DATA]],"gggg"))))</f>
        <v>giovedì</v>
      </c>
      <c r="B20" s="38">
        <f t="shared" ca="1" si="0"/>
        <v>46100</v>
      </c>
      <c r="C20" s="39">
        <f t="shared" ca="1" si="1"/>
        <v>0</v>
      </c>
      <c r="D20" s="39">
        <f t="shared" ca="1" si="2"/>
        <v>0</v>
      </c>
      <c r="E20" s="39">
        <f t="shared" ca="1" si="6"/>
        <v>0</v>
      </c>
      <c r="F20" s="118">
        <f t="shared" ca="1" si="3"/>
        <v>0</v>
      </c>
      <c r="G20" s="40" t="str">
        <f t="shared" ca="1" si="4"/>
        <v>SI</v>
      </c>
      <c r="H20" s="40" t="str">
        <f t="shared" ca="1" si="5"/>
        <v>SI</v>
      </c>
      <c r="J20">
        <f ca="1">WEEKDAY(Tabella3[[#This Row],[DATA]],2)</f>
        <v>4</v>
      </c>
      <c r="M20" s="58">
        <f ca="1">SUM($C$2:F20)</f>
        <v>-0.80303030303030298</v>
      </c>
      <c r="N20" s="58">
        <f ca="1">SUM($C$2:C20)</f>
        <v>-3.0303030303030276E-2</v>
      </c>
      <c r="O20" s="58">
        <f ca="1">SUM($D$2:D20)</f>
        <v>-0.25757575757575757</v>
      </c>
      <c r="P20" s="58">
        <f ca="1">SUM($E$2:E20)</f>
        <v>-0.51515151515151514</v>
      </c>
      <c r="Q20" s="58">
        <f ca="1">SUM($F$2:F20)</f>
        <v>0</v>
      </c>
    </row>
    <row r="21" spans="1:28" ht="18.75" customHeight="1" thickTop="1" x14ac:dyDescent="0.25">
      <c r="A21" s="42" t="str">
        <f ca="1">IF(B21="","",IF(J21=6,"SABATO",IF(J21=7,"DOMENICA",TEXT(Tabella3[[#This Row],[DATA]],"gggg"))))</f>
        <v>venerdì</v>
      </c>
      <c r="B21" s="38">
        <f t="shared" ca="1" si="0"/>
        <v>46101</v>
      </c>
      <c r="C21" s="39">
        <f t="shared" ca="1" si="1"/>
        <v>0</v>
      </c>
      <c r="D21" s="39">
        <f t="shared" ca="1" si="2"/>
        <v>0</v>
      </c>
      <c r="E21" s="39">
        <f t="shared" ca="1" si="6"/>
        <v>0</v>
      </c>
      <c r="F21" s="118">
        <f t="shared" ca="1" si="3"/>
        <v>0</v>
      </c>
      <c r="G21" s="40" t="str">
        <f t="shared" ca="1" si="4"/>
        <v>SI</v>
      </c>
      <c r="H21" s="40" t="str">
        <f t="shared" ca="1" si="5"/>
        <v>SI</v>
      </c>
      <c r="J21">
        <f ca="1">WEEKDAY(Tabella3[[#This Row],[DATA]],2)</f>
        <v>5</v>
      </c>
      <c r="M21" s="58">
        <f ca="1">SUM($C$2:F21)</f>
        <v>-0.80303030303030298</v>
      </c>
      <c r="N21" s="58">
        <f ca="1">SUM($C$2:C21)</f>
        <v>-3.0303030303030276E-2</v>
      </c>
      <c r="O21" s="58">
        <f ca="1">SUM($D$2:D21)</f>
        <v>-0.25757575757575757</v>
      </c>
      <c r="P21" s="58">
        <f ca="1">SUM($E$2:E21)</f>
        <v>-0.51515151515151514</v>
      </c>
      <c r="Q21" s="58">
        <f ca="1">SUM($F$2:F21)</f>
        <v>0</v>
      </c>
      <c r="S21" s="173" t="s">
        <v>125</v>
      </c>
      <c r="T21" s="174"/>
      <c r="U21" s="174"/>
      <c r="V21" s="175"/>
    </row>
    <row r="22" spans="1:28" ht="21" customHeight="1" thickBot="1" x14ac:dyDescent="0.3">
      <c r="A22" s="42" t="str">
        <f ca="1">IF(B22="","",IF(J22=6,"SABATO",IF(J22=7,"DOMENICA",TEXT(Tabella3[[#This Row],[DATA]],"gggg"))))</f>
        <v>SABATO</v>
      </c>
      <c r="B22" s="38">
        <f t="shared" ca="1" si="0"/>
        <v>46102</v>
      </c>
      <c r="C22" s="39" t="str">
        <f t="shared" ca="1" si="1"/>
        <v>SABATO</v>
      </c>
      <c r="D22" s="39" t="str">
        <f t="shared" ca="1" si="2"/>
        <v>SABATO</v>
      </c>
      <c r="E22" s="39" t="str">
        <f t="shared" ca="1" si="6"/>
        <v>SABATO</v>
      </c>
      <c r="F22" s="118" t="str">
        <f t="shared" ca="1" si="3"/>
        <v>SABATO</v>
      </c>
      <c r="G22" s="40" t="str">
        <f t="shared" ca="1" si="4"/>
        <v>SI</v>
      </c>
      <c r="H22" s="40" t="str">
        <f t="shared" ca="1" si="5"/>
        <v>SI</v>
      </c>
      <c r="J22">
        <f ca="1">WEEKDAY(Tabella3[[#This Row],[DATA]],2)</f>
        <v>6</v>
      </c>
      <c r="M22" s="58">
        <f ca="1">SUM($C$2:F22)</f>
        <v>-0.80303030303030298</v>
      </c>
      <c r="N22" s="58">
        <f ca="1">SUM($C$2:C22)</f>
        <v>-3.0303030303030276E-2</v>
      </c>
      <c r="O22" s="58">
        <f ca="1">SUM($D$2:D22)</f>
        <v>-0.25757575757575757</v>
      </c>
      <c r="P22" s="58">
        <f ca="1">SUM($E$2:E22)</f>
        <v>-0.51515151515151514</v>
      </c>
      <c r="Q22" s="58">
        <f ca="1">SUM($F$2:F22)</f>
        <v>0</v>
      </c>
      <c r="S22" s="176" t="s">
        <v>126</v>
      </c>
      <c r="T22" s="177"/>
      <c r="U22" s="177"/>
      <c r="V22" s="178"/>
    </row>
    <row r="23" spans="1:28" ht="20.25" thickTop="1" thickBot="1" x14ac:dyDescent="0.3">
      <c r="A23" s="42" t="str">
        <f ca="1">IF(B23="","",IF(J23=6,"SABATO",IF(J23=7,"DOMENICA",TEXT(Tabella3[[#This Row],[DATA]],"gggg"))))</f>
        <v>DOMENICA</v>
      </c>
      <c r="B23" s="38">
        <f t="shared" ca="1" si="0"/>
        <v>46103</v>
      </c>
      <c r="C23" s="39" t="str">
        <f t="shared" ca="1" si="1"/>
        <v>DOMENICA</v>
      </c>
      <c r="D23" s="39" t="str">
        <f t="shared" ca="1" si="2"/>
        <v>DOMENICA</v>
      </c>
      <c r="E23" s="39" t="str">
        <f t="shared" ca="1" si="6"/>
        <v>DOMENICA</v>
      </c>
      <c r="F23" s="118" t="str">
        <f t="shared" ca="1" si="3"/>
        <v>DOMENICA</v>
      </c>
      <c r="G23" s="40" t="str">
        <f t="shared" ca="1" si="4"/>
        <v>NO</v>
      </c>
      <c r="H23" s="40" t="str">
        <f t="shared" ca="1" si="5"/>
        <v>NO</v>
      </c>
      <c r="J23">
        <f ca="1">WEEKDAY(Tabella3[[#This Row],[DATA]],2)</f>
        <v>7</v>
      </c>
      <c r="M23" s="58">
        <f ca="1">SUM($C$2:F23)</f>
        <v>-0.80303030303030298</v>
      </c>
      <c r="N23" s="58">
        <f ca="1">SUM($C$2:C23)</f>
        <v>-3.0303030303030276E-2</v>
      </c>
      <c r="O23" s="58">
        <f ca="1">SUM($D$2:D23)</f>
        <v>-0.25757575757575757</v>
      </c>
      <c r="P23" s="58">
        <f ca="1">SUM($E$2:E23)</f>
        <v>-0.51515151515151514</v>
      </c>
      <c r="Q23" s="58">
        <f ca="1">SUM($F$2:F23)</f>
        <v>0</v>
      </c>
      <c r="S23" s="188" t="s">
        <v>127</v>
      </c>
      <c r="T23" s="189"/>
      <c r="U23" s="189"/>
      <c r="V23" s="190"/>
    </row>
    <row r="24" spans="1:28" ht="19.5" thickTop="1" x14ac:dyDescent="0.25">
      <c r="A24" s="42" t="str">
        <f ca="1">IF(B24="","",IF(J24=6,"SABATO",IF(J24=7,"DOMENICA",TEXT(Tabella3[[#This Row],[DATA]],"gggg"))))</f>
        <v>lunedì</v>
      </c>
      <c r="B24" s="38">
        <f t="shared" ca="1" si="0"/>
        <v>46104</v>
      </c>
      <c r="C24" s="39">
        <f t="shared" ca="1" si="1"/>
        <v>0</v>
      </c>
      <c r="D24" s="39">
        <f t="shared" ca="1" si="2"/>
        <v>0.5</v>
      </c>
      <c r="E24" s="39">
        <f t="shared" ca="1" si="6"/>
        <v>0</v>
      </c>
      <c r="F24" s="118">
        <f t="shared" ca="1" si="3"/>
        <v>0</v>
      </c>
      <c r="G24" s="40" t="str">
        <f t="shared" ca="1" si="4"/>
        <v>SI</v>
      </c>
      <c r="H24" s="40" t="str">
        <f t="shared" ca="1" si="5"/>
        <v>SI</v>
      </c>
      <c r="J24">
        <f ca="1">WEEKDAY(Tabella3[[#This Row],[DATA]],2)</f>
        <v>1</v>
      </c>
      <c r="M24" s="58">
        <f ca="1">SUM($C$2:F24)</f>
        <v>-0.30303030303030298</v>
      </c>
      <c r="N24" s="58">
        <f ca="1">SUM($C$2:C24)</f>
        <v>-3.0303030303030276E-2</v>
      </c>
      <c r="O24" s="58">
        <f ca="1">SUM($D$2:D24)</f>
        <v>0.24242424242424243</v>
      </c>
      <c r="P24" s="58">
        <f ca="1">SUM($E$2:E24)</f>
        <v>-0.51515151515151514</v>
      </c>
      <c r="Q24" s="58">
        <f ca="1">SUM($F$2:F24)</f>
        <v>0</v>
      </c>
    </row>
    <row r="25" spans="1:28" ht="18.75" x14ac:dyDescent="0.25">
      <c r="A25" s="42" t="str">
        <f ca="1">IF(B25="","",IF(J25=6,"SABATO",IF(J25=7,"DOMENICA",TEXT(Tabella3[[#This Row],[DATA]],"gggg"))))</f>
        <v>martedì</v>
      </c>
      <c r="B25" s="38">
        <f t="shared" ca="1" si="0"/>
        <v>46105</v>
      </c>
      <c r="C25" s="39">
        <f t="shared" ca="1" si="1"/>
        <v>0</v>
      </c>
      <c r="D25" s="39">
        <f t="shared" ca="1" si="2"/>
        <v>0.5</v>
      </c>
      <c r="E25" s="39">
        <f t="shared" ca="1" si="6"/>
        <v>0</v>
      </c>
      <c r="F25" s="118">
        <f t="shared" ca="1" si="3"/>
        <v>0</v>
      </c>
      <c r="G25" s="40" t="str">
        <f t="shared" ca="1" si="4"/>
        <v>SI</v>
      </c>
      <c r="H25" s="40" t="str">
        <f t="shared" ca="1" si="5"/>
        <v>SI</v>
      </c>
      <c r="J25">
        <f ca="1">WEEKDAY(Tabella3[[#This Row],[DATA]],2)</f>
        <v>2</v>
      </c>
      <c r="M25" s="58">
        <f ca="1">SUM($C$2:F25)</f>
        <v>0.19696969696969702</v>
      </c>
      <c r="N25" s="58">
        <f ca="1">SUM($C$2:C25)</f>
        <v>-3.0303030303030276E-2</v>
      </c>
      <c r="O25" s="58">
        <f ca="1">SUM($D$2:D25)</f>
        <v>0.74242424242424243</v>
      </c>
      <c r="P25" s="58">
        <f ca="1">SUM($E$2:E25)</f>
        <v>-0.51515151515151514</v>
      </c>
      <c r="Q25" s="58">
        <f ca="1">SUM($F$2:F25)</f>
        <v>0</v>
      </c>
    </row>
    <row r="26" spans="1:28" ht="18.75" x14ac:dyDescent="0.25">
      <c r="A26" s="42" t="str">
        <f ca="1">IF(B26="","",IF(J26=6,"SABATO",IF(J26=7,"DOMENICA",TEXT(Tabella3[[#This Row],[DATA]],"gggg"))))</f>
        <v>mercoledì</v>
      </c>
      <c r="B26" s="38">
        <f t="shared" ca="1" si="0"/>
        <v>46106</v>
      </c>
      <c r="C26" s="39">
        <f t="shared" ca="1" si="1"/>
        <v>0</v>
      </c>
      <c r="D26" s="39">
        <f t="shared" ca="1" si="2"/>
        <v>0</v>
      </c>
      <c r="E26" s="39">
        <f t="shared" ca="1" si="6"/>
        <v>0</v>
      </c>
      <c r="F26" s="118">
        <f t="shared" ca="1" si="3"/>
        <v>0</v>
      </c>
      <c r="G26" s="40" t="str">
        <f t="shared" ca="1" si="4"/>
        <v>SI</v>
      </c>
      <c r="H26" s="40" t="str">
        <f t="shared" ca="1" si="5"/>
        <v>SI</v>
      </c>
      <c r="J26">
        <f ca="1">WEEKDAY(Tabella3[[#This Row],[DATA]],2)</f>
        <v>3</v>
      </c>
      <c r="M26" s="58">
        <f ca="1">SUM($C$2:F26)</f>
        <v>0.19696969696969702</v>
      </c>
      <c r="N26" s="58">
        <f ca="1">SUM($C$2:C26)</f>
        <v>-3.0303030303030276E-2</v>
      </c>
      <c r="O26" s="58">
        <f ca="1">SUM($D$2:D26)</f>
        <v>0.74242424242424243</v>
      </c>
      <c r="P26" s="58">
        <f ca="1">SUM($E$2:E26)</f>
        <v>-0.51515151515151514</v>
      </c>
      <c r="Q26" s="58">
        <f ca="1">SUM($F$2:F26)</f>
        <v>0</v>
      </c>
    </row>
    <row r="27" spans="1:28" ht="18.75" x14ac:dyDescent="0.25">
      <c r="A27" s="42" t="str">
        <f ca="1">IF(B27="","",IF(J27=6,"SABATO",IF(J27=7,"DOMENICA",TEXT(Tabella3[[#This Row],[DATA]],"gggg"))))</f>
        <v>giovedì</v>
      </c>
      <c r="B27" s="38">
        <f t="shared" ca="1" si="0"/>
        <v>46107</v>
      </c>
      <c r="C27" s="39">
        <f t="shared" ca="1" si="1"/>
        <v>0</v>
      </c>
      <c r="D27" s="39">
        <f t="shared" ca="1" si="2"/>
        <v>0</v>
      </c>
      <c r="E27" s="39">
        <f t="shared" ca="1" si="6"/>
        <v>0</v>
      </c>
      <c r="F27" s="118">
        <f t="shared" ca="1" si="3"/>
        <v>0</v>
      </c>
      <c r="G27" s="40" t="str">
        <f t="shared" ca="1" si="4"/>
        <v>si</v>
      </c>
      <c r="H27" s="40" t="str">
        <f t="shared" ca="1" si="5"/>
        <v>SI</v>
      </c>
      <c r="J27">
        <f ca="1">WEEKDAY(Tabella3[[#This Row],[DATA]],2)</f>
        <v>4</v>
      </c>
      <c r="M27" s="58">
        <f ca="1">SUM($C$2:F27)</f>
        <v>0.19696969696969702</v>
      </c>
      <c r="N27" s="58">
        <f ca="1">SUM($C$2:C27)</f>
        <v>-3.0303030303030276E-2</v>
      </c>
      <c r="O27" s="58">
        <f ca="1">SUM($D$2:D27)</f>
        <v>0.74242424242424243</v>
      </c>
      <c r="P27" s="58">
        <f ca="1">SUM($E$2:E27)</f>
        <v>-0.51515151515151514</v>
      </c>
      <c r="Q27" s="58">
        <f ca="1">SUM($F$2:F27)</f>
        <v>0</v>
      </c>
    </row>
    <row r="28" spans="1:28" ht="18.75" x14ac:dyDescent="0.25">
      <c r="A28" s="42" t="str">
        <f ca="1">IF(B28="","",IF(J28=6,"SABATO",IF(J28=7,"DOMENICA",TEXT(Tabella3[[#This Row],[DATA]],"gggg"))))</f>
        <v>venerdì</v>
      </c>
      <c r="B28" s="38">
        <f t="shared" ca="1" si="0"/>
        <v>46108</v>
      </c>
      <c r="C28" s="39">
        <f t="shared" ca="1" si="1"/>
        <v>0</v>
      </c>
      <c r="D28" s="39">
        <f t="shared" ca="1" si="2"/>
        <v>0</v>
      </c>
      <c r="E28" s="39">
        <f t="shared" ca="1" si="6"/>
        <v>0</v>
      </c>
      <c r="F28" s="118">
        <f t="shared" ca="1" si="3"/>
        <v>0</v>
      </c>
      <c r="G28" s="40" t="str">
        <f t="shared" ca="1" si="4"/>
        <v>si</v>
      </c>
      <c r="H28" s="40" t="str">
        <f t="shared" ca="1" si="5"/>
        <v>SI</v>
      </c>
      <c r="J28">
        <f ca="1">WEEKDAY(Tabella3[[#This Row],[DATA]],2)</f>
        <v>5</v>
      </c>
      <c r="M28" s="58">
        <f ca="1">SUM($C$2:F28)</f>
        <v>0.19696969696969702</v>
      </c>
      <c r="N28" s="58">
        <f ca="1">SUM($C$2:C28)</f>
        <v>-3.0303030303030276E-2</v>
      </c>
      <c r="O28" s="58">
        <f ca="1">SUM($D$2:D28)</f>
        <v>0.74242424242424243</v>
      </c>
      <c r="P28" s="58">
        <f ca="1">SUM($E$2:E28)</f>
        <v>-0.51515151515151514</v>
      </c>
      <c r="Q28" s="58">
        <f ca="1">SUM($F$2:F28)</f>
        <v>0</v>
      </c>
    </row>
    <row r="29" spans="1:28" ht="18.75" x14ac:dyDescent="0.25">
      <c r="A29" s="42" t="str">
        <f ca="1">IF(B29="","",IF(J29=6,"SABATO",IF(J29=7,"DOMENICA",TEXT(Tabella3[[#This Row],[DATA]],"gggg"))))</f>
        <v>SABATO</v>
      </c>
      <c r="B29" s="38">
        <f t="shared" ca="1" si="0"/>
        <v>46109</v>
      </c>
      <c r="C29" s="39" t="str">
        <f t="shared" ca="1" si="1"/>
        <v>SABATO</v>
      </c>
      <c r="D29" s="39" t="str">
        <f t="shared" ca="1" si="2"/>
        <v>SABATO</v>
      </c>
      <c r="E29" s="39" t="str">
        <f t="shared" ca="1" si="6"/>
        <v>SABATO</v>
      </c>
      <c r="F29" s="118" t="str">
        <f t="shared" ca="1" si="3"/>
        <v>SABATO</v>
      </c>
      <c r="G29" s="40" t="str">
        <f t="shared" ca="1" si="4"/>
        <v>si</v>
      </c>
      <c r="H29" s="40" t="str">
        <f t="shared" ca="1" si="5"/>
        <v>SI</v>
      </c>
      <c r="J29">
        <f ca="1">WEEKDAY(Tabella3[[#This Row],[DATA]],2)</f>
        <v>6</v>
      </c>
      <c r="M29" s="58">
        <f ca="1">SUM($C$2:F29)</f>
        <v>0.19696969696969702</v>
      </c>
      <c r="N29" s="58">
        <f ca="1">SUM($C$2:C29)</f>
        <v>-3.0303030303030276E-2</v>
      </c>
      <c r="O29" s="58">
        <f ca="1">SUM($D$2:D29)</f>
        <v>0.74242424242424243</v>
      </c>
      <c r="P29" s="58">
        <f ca="1">SUM($E$2:E29)</f>
        <v>-0.51515151515151514</v>
      </c>
      <c r="Q29" s="58">
        <f ca="1">SUM($F$2:F29)</f>
        <v>0</v>
      </c>
    </row>
    <row r="30" spans="1:28" ht="18.75" x14ac:dyDescent="0.25">
      <c r="A30" s="42" t="str">
        <f ca="1">IF(B30="","",IF(J30=6,"SABATO",IF(J30=7,"DOMENICA",TEXT(Tabella3[[#This Row],[DATA]],"gggg"))))</f>
        <v>DOMENICA</v>
      </c>
      <c r="B30" s="38">
        <f t="shared" ca="1" si="0"/>
        <v>46110</v>
      </c>
      <c r="C30" s="39" t="str">
        <f t="shared" ca="1" si="1"/>
        <v>DOMENICA</v>
      </c>
      <c r="D30" s="39" t="str">
        <f t="shared" ca="1" si="2"/>
        <v>DOMENICA</v>
      </c>
      <c r="E30" s="39" t="str">
        <f t="shared" ca="1" si="6"/>
        <v>DOMENICA</v>
      </c>
      <c r="F30" s="118" t="str">
        <f t="shared" ca="1" si="3"/>
        <v>DOMENICA</v>
      </c>
      <c r="G30" s="40" t="str">
        <f t="shared" ca="1" si="4"/>
        <v>NO</v>
      </c>
      <c r="H30" s="40" t="str">
        <f t="shared" ca="1" si="5"/>
        <v>NO</v>
      </c>
      <c r="J30">
        <f ca="1">WEEKDAY(Tabella3[[#This Row],[DATA]],2)</f>
        <v>7</v>
      </c>
      <c r="M30" s="58">
        <f ca="1">SUM($C$2:F30)</f>
        <v>0.19696969696969702</v>
      </c>
      <c r="N30" s="58">
        <f ca="1">SUM($C$2:C30)</f>
        <v>-3.0303030303030276E-2</v>
      </c>
      <c r="O30" s="58">
        <f ca="1">SUM($D$2:D30)</f>
        <v>0.74242424242424243</v>
      </c>
      <c r="P30" s="58">
        <f ca="1">SUM($E$2:E30)</f>
        <v>-0.51515151515151514</v>
      </c>
      <c r="Q30" s="58">
        <f ca="1">SUM($F$2:F30)</f>
        <v>0</v>
      </c>
      <c r="X30" s="114"/>
      <c r="Y30" s="114"/>
      <c r="Z30" s="114"/>
      <c r="AA30" s="114"/>
      <c r="AB30" s="114"/>
    </row>
    <row r="31" spans="1:28" ht="18.75" x14ac:dyDescent="0.25">
      <c r="A31" s="42" t="str">
        <f ca="1">IF(B31="","",IF(J31=6,"SABATO",IF(J31=7,"DOMENICA",TEXT(Tabella3[[#This Row],[DATA]],"gggg"))))</f>
        <v>lunedì</v>
      </c>
      <c r="B31" s="38">
        <f t="shared" ca="1" si="0"/>
        <v>46111</v>
      </c>
      <c r="C31" s="39">
        <f t="shared" ca="1" si="1"/>
        <v>0</v>
      </c>
      <c r="D31" s="39">
        <f t="shared" ca="1" si="2"/>
        <v>0</v>
      </c>
      <c r="E31" s="39">
        <f t="shared" ca="1" si="6"/>
        <v>0.5</v>
      </c>
      <c r="F31" s="118">
        <f t="shared" ca="1" si="3"/>
        <v>0</v>
      </c>
      <c r="G31" s="40" t="str">
        <f t="shared" ca="1" si="4"/>
        <v>si</v>
      </c>
      <c r="H31" s="40" t="str">
        <f t="shared" ca="1" si="5"/>
        <v>SI</v>
      </c>
      <c r="J31">
        <f ca="1">WEEKDAY(Tabella3[[#This Row],[DATA]],2)</f>
        <v>1</v>
      </c>
      <c r="M31" s="58">
        <f ca="1">SUM($C$2:F31)</f>
        <v>0.69696969696969702</v>
      </c>
      <c r="N31" s="58">
        <f ca="1">SUM($C$2:C31)</f>
        <v>-3.0303030303030276E-2</v>
      </c>
      <c r="O31" s="58">
        <f ca="1">SUM($D$2:D31)</f>
        <v>0.74242424242424243</v>
      </c>
      <c r="P31" s="58">
        <f ca="1">SUM($E$2:E31)</f>
        <v>-1.5151515151515138E-2</v>
      </c>
      <c r="Q31" s="58">
        <f ca="1">SUM($F$2:F31)</f>
        <v>0</v>
      </c>
      <c r="X31" s="114"/>
      <c r="Y31" s="114"/>
      <c r="Z31" s="114"/>
      <c r="AA31" s="114"/>
      <c r="AB31" s="114"/>
    </row>
    <row r="32" spans="1:28" ht="18.75" x14ac:dyDescent="0.25">
      <c r="A32" s="42" t="str">
        <f ca="1">IF(B32="","",IF(J32=6,"SABATO",IF(J32=7,"DOMENICA",TEXT(Tabella3[[#This Row],[DATA]],"gggg"))))</f>
        <v>martedì</v>
      </c>
      <c r="B32" s="38">
        <f t="shared" ca="1" si="0"/>
        <v>46112</v>
      </c>
      <c r="C32" s="39">
        <f t="shared" ca="1" si="1"/>
        <v>0</v>
      </c>
      <c r="D32" s="39">
        <f t="shared" ca="1" si="2"/>
        <v>-0.75757575757575757</v>
      </c>
      <c r="E32" s="39">
        <f t="shared" ca="1" si="6"/>
        <v>0</v>
      </c>
      <c r="F32" s="118">
        <f t="shared" ca="1" si="3"/>
        <v>0</v>
      </c>
      <c r="G32" s="40" t="str">
        <f t="shared" ca="1" si="4"/>
        <v>si</v>
      </c>
      <c r="H32" s="40" t="str">
        <f t="shared" ca="1" si="5"/>
        <v>SI</v>
      </c>
      <c r="J32">
        <f ca="1">WEEKDAY(Tabella3[[#This Row],[DATA]],2)</f>
        <v>2</v>
      </c>
      <c r="M32" s="58">
        <f ca="1">SUM($C$2:F32)</f>
        <v>-6.0606060606060552E-2</v>
      </c>
      <c r="N32" s="58">
        <f ca="1">SUM($C$2:C32)</f>
        <v>-3.0303030303030276E-2</v>
      </c>
      <c r="O32" s="58">
        <f ca="1">SUM($D$2:D32)</f>
        <v>-1.5151515151515138E-2</v>
      </c>
      <c r="P32" s="58">
        <f ca="1">SUM($E$2:E32)</f>
        <v>-1.5151515151515138E-2</v>
      </c>
      <c r="Q32" s="58">
        <f ca="1">SUM($F$2:F32)</f>
        <v>0</v>
      </c>
      <c r="X32" s="114"/>
      <c r="Y32" s="114"/>
      <c r="Z32" s="114"/>
      <c r="AA32" s="114"/>
      <c r="AB32" s="114"/>
    </row>
    <row r="33" spans="1:28" ht="18.75" x14ac:dyDescent="0.3">
      <c r="A33" s="67" t="s">
        <v>117</v>
      </c>
      <c r="B33" s="68"/>
      <c r="C33" s="52">
        <f ca="1">(C40-C39)</f>
        <v>0.99863636363636366</v>
      </c>
      <c r="D33" s="52">
        <f ca="1">(D40-D39)</f>
        <v>0.99931818181818177</v>
      </c>
      <c r="E33" s="52">
        <f ca="1">(E40-E39)</f>
        <v>0.99931818181818177</v>
      </c>
      <c r="F33" s="52">
        <f ca="1">(F40-F39)</f>
        <v>1</v>
      </c>
      <c r="G33" s="48"/>
      <c r="H33" s="49"/>
      <c r="M33" s="58">
        <f ca="1">IF($K$2=$B2,M2,IF($K$2=$B3,M3,IF($K$2=$B4,M4,IF($K$2=$B5,M5,IF($K$2=$B6,M6,IF($K$2=$B7,M7,IF($K$2=$B8,M8,IF($K$2=$B9,M9,IF($K$2=$B10,M10,IF($K$2=$B11,M11,IF($K$2=$B12,M12,IF($K$2=$B13,M13,IF($K$2=$B14,M14,IF($K$2=$B15,M15,IF($K$2=$B16,M16,IF($K$2=$B17,M17,IF($K$2=$B18,M18,IF($K$2=$B19,M19,IF($K$2=$B20,M20,IF($K$2=$B21,M21,IF($K$2=$B22,M22,IF($K$2=$B23,M23,IF($K$2=$B24,M24,IF($K$2=$B25,M25,IF($K$2=$B26,M26,IF($K$2=$B27,M27,IF($K$2=$B28,M28,IF($K$2=$B29,M29,IF($K$2=$B30,M30,IF($K$2=$B31,M31,IF($K$2=$B32,M32,"ERRORE")))))))))))))))))))))))))))))))</f>
        <v>-6.0606060606060552E-2</v>
      </c>
      <c r="N33" s="58">
        <f ca="1">IF($K$2=$B2,N2,IF($K$2=$B3,N3,IF($K$2=$B4,N4,IF($K$2=$B5,N5,IF($K$2=$B6,N6,IF($K$2=$B7,N7,IF($K$2=$B8,N8,IF($K$2=$B9,N9,IF($K$2=$B10,N10,IF($K$2=$B11,N11,IF($K$2=$B12,N12,IF($K$2=$B13,N13,IF($K$2=$B14,N14,IF($K$2=$B15,N15,IF($K$2=$B16,N16,IF($K$2=$B17,N17,IF($K$2=$B18,N18,IF($K$2=$B19,N19,IF($K$2=$B20,N20,IF($K$2=$B21,N21,IF($K$2=$B22,N22,IF($K$2=$B23,N23,IF($K$2=$B24,N24,IF($K$2=$B25,N25,IF($K$2=$B26,N26,IF($K$2=$B27,N27,IF($K$2=$B28,N28,IF($K$2=$B29,N29,IF($K$2=$B30,N30,IF($K$2=$B31,N31,IF($K$2=$B32,N32,"ERRORE")))))))))))))))))))))))))))))))</f>
        <v>-3.0303030303030276E-2</v>
      </c>
      <c r="O33" s="58">
        <f t="shared" ref="O33" ca="1" si="7">IF($K$2=$B2,O2,IF($K$2=$B3,O3,IF($K$2=$B4,O4,IF($K$2=$B5,O5,IF($K$2=$B6,O6,IF($K$2=$B7,O7,IF($K$2=$B8,O8,IF($K$2=$B9,O9,IF($K$2=$B10,O10,IF($K$2=$B11,O11,IF($K$2=$B12,O12,IF($K$2=$B13,O13,IF($K$2=$B14,O14,IF($K$2=$B15,O15,IF($K$2=$B16,O16,IF($K$2=$B17,O17,IF($K$2=$B18,O18,IF($K$2=$B19,O19,IF($K$2=$B20,O20,IF($K$2=$B21,O21,IF($K$2=$B22,O22,IF($K$2=$B23,O23,IF($K$2=$B24,O24,IF($K$2=$B25,O25,IF($K$2=$B26,O26,IF($K$2=$B27,O27,IF($K$2=$B28,O28,IF($K$2=$B29,O29,IF($K$2=$B30,O30,IF($K$2=$B31,O31,IF($K$2=$B32,O32,"ERRORE")))))))))))))))))))))))))))))))</f>
        <v>-1.5151515151515138E-2</v>
      </c>
      <c r="P33" s="58">
        <f ca="1">IF($K$2=$B2,P2,IF($K$2=$B3,P3,IF($K$2=$B4,P4,IF($K$2=$B5,P5,IF($K$2=$B6,P6,IF($K$2=$B7,P7,IF($K$2=$B8,P8,IF($K$2=$B9,P9,IF($K$2=$B10,P10,IF($K$2=$B11,P11,IF($K$2=$B12,P12,IF($K$2=$B13,P13,IF($K$2=$B14,P14,IF($K$2=$B15,P15,IF($K$2=$B16,P16,IF($K$2=$B17,P17,IF($K$2=$B18,P18,IF($K$2=$B19,P19,IF($K$2=$B20,P20,IF($K$2=$B21,P21,IF($K$2=$B22,P22,IF($K$2=$B23,P23,IF($K$2=$B24,P24,IF($K$2=$B25,P25,IF($K$2=$B26,P26,IF($K$2=$B27,P27,IF($K$2=$B28,P28,IF($K$2=$B29,P29,IF($K$2=$B30,P30,IF($K$2=$B31,P31,IF($K$2=$B32,P32,"ERRORE")))))))))))))))))))))))))))))))</f>
        <v>-1.5151515151515138E-2</v>
      </c>
      <c r="Q33" s="58">
        <f ca="1">IF($K$2=$B2,Q2,IF($K$2=$B3,Q3,IF($K$2=$B4,Q4,IF($K$2=$B5,Q5,IF($K$2=$B6,Q6,IF($K$2=$B7,Q7,IF($K$2=$B8,Q8,IF($K$2=$B9,Q9,IF($K$2=$B10,Q10,IF($K$2=$B11,Q11,IF($K$2=$B12,Q12,IF($K$2=$B13,Q13,IF($K$2=$B14,Q14,IF($K$2=$B15,Q15,IF($K$2=$B16,Q16,IF($K$2=$B17,Q17,IF($K$2=$B18,Q18,IF($K$2=$B19,Q19,IF($K$2=$B20,Q20,IF($K$2=$B21,Q21,IF($K$2=$B22,Q22,IF($K$2=$B23,Q23,IF($K$2=$B24,Q24,IF($K$2=$B25,Q25,IF($K$2=$B26,Q26,IF($K$2=$B27,Q27,IF($K$2=$B28,Q28,IF($K$2=$B29,Q29,IF($K$2=$B30,Q30,IF($K$2=$B31,Q31,IF($K$2=$B32,Q32,"ERRORE")))))))))))))))))))))))))))))))</f>
        <v>0</v>
      </c>
      <c r="X33" s="114"/>
      <c r="Y33" s="114"/>
      <c r="Z33" s="114"/>
      <c r="AA33" s="114"/>
      <c r="AB33" s="114"/>
    </row>
    <row r="34" spans="1:28" x14ac:dyDescent="0.25">
      <c r="X34" s="114"/>
      <c r="Y34" s="114"/>
      <c r="Z34" s="114"/>
      <c r="AA34" s="114"/>
      <c r="AB34" s="114"/>
    </row>
    <row r="35" spans="1:28" x14ac:dyDescent="0.25">
      <c r="C35" s="50"/>
      <c r="X35" s="114"/>
      <c r="Y35" s="114"/>
      <c r="Z35" s="114"/>
      <c r="AA35" s="114"/>
      <c r="AB35" s="114"/>
    </row>
    <row r="36" spans="1:28" hidden="1" x14ac:dyDescent="0.25">
      <c r="C36" s="161"/>
      <c r="D36" s="162"/>
      <c r="E36" s="162"/>
      <c r="F36" s="162"/>
      <c r="X36" s="114"/>
      <c r="Y36" s="114"/>
      <c r="Z36" s="114"/>
      <c r="AA36" s="114"/>
      <c r="AB36" s="114"/>
    </row>
    <row r="37" spans="1:28" hidden="1" x14ac:dyDescent="0.25">
      <c r="C37" s="51">
        <f ca="1">SUM(C2:C32)</f>
        <v>-3.0303030303030276E-2</v>
      </c>
      <c r="D37" s="51">
        <f ca="1">SUM(D2:D32)</f>
        <v>-1.5151515151515138E-2</v>
      </c>
      <c r="E37" s="51">
        <f ca="1">SUM(E2:E32)</f>
        <v>-1.5151515151515138E-2</v>
      </c>
      <c r="F37" s="51">
        <f ca="1">SUM(F2:F32)</f>
        <v>0</v>
      </c>
    </row>
    <row r="38" spans="1:28" hidden="1" x14ac:dyDescent="0.25">
      <c r="C38" s="51">
        <f ca="1">ABS(C37)</f>
        <v>3.0303030303030276E-2</v>
      </c>
      <c r="D38" s="51">
        <f ca="1">ABS(D37)</f>
        <v>1.5151515151515138E-2</v>
      </c>
      <c r="E38" s="51">
        <f ca="1">ABS(E37)</f>
        <v>1.5151515151515138E-2</v>
      </c>
      <c r="F38" s="51">
        <f ca="1">ABS(F37)</f>
        <v>0</v>
      </c>
    </row>
    <row r="39" spans="1:28" hidden="1" x14ac:dyDescent="0.25">
      <c r="A39" s="166"/>
      <c r="B39" s="166"/>
      <c r="C39" s="51">
        <f ca="1">IF(C37&lt;=0,(C38*4.5/100),-(C38*4.5/100))</f>
        <v>1.3636363636363624E-3</v>
      </c>
      <c r="D39" s="51">
        <f ca="1">IF(D37&lt;=0,(D38*4.5/100),-(D38*4.5/100))</f>
        <v>6.8181818181818122E-4</v>
      </c>
      <c r="E39" s="51">
        <f ca="1">IF(E37&lt;=0,(E38*4.5/100),-(E38*4.5/100))</f>
        <v>6.8181818181818122E-4</v>
      </c>
      <c r="F39" s="51">
        <f ca="1">IF(F37&lt;=0,(F38*4.5/100),-(F38*4.5/100))</f>
        <v>0</v>
      </c>
    </row>
    <row r="40" spans="1:28" hidden="1" x14ac:dyDescent="0.25">
      <c r="C40" s="50">
        <v>1</v>
      </c>
      <c r="D40" s="50">
        <v>1</v>
      </c>
      <c r="E40" s="50">
        <v>1</v>
      </c>
      <c r="F40" s="50">
        <v>1</v>
      </c>
    </row>
  </sheetData>
  <mergeCells count="16">
    <mergeCell ref="C36:F36"/>
    <mergeCell ref="K1:L1"/>
    <mergeCell ref="K2:L2"/>
    <mergeCell ref="A39:B39"/>
    <mergeCell ref="S16:T16"/>
    <mergeCell ref="S17:T17"/>
    <mergeCell ref="S18:T18"/>
    <mergeCell ref="S21:V21"/>
    <mergeCell ref="S22:V22"/>
    <mergeCell ref="S14:T14"/>
    <mergeCell ref="S13:T13"/>
    <mergeCell ref="U14:V14"/>
    <mergeCell ref="S12:V12"/>
    <mergeCell ref="U13:V13"/>
    <mergeCell ref="S23:V23"/>
    <mergeCell ref="S19:T19"/>
  </mergeCells>
  <conditionalFormatting sqref="H2:H32">
    <cfRule type="containsText" dxfId="22203" priority="30" operator="containsText" text="NO">
      <formula>NOT(ISERROR(SEARCH("NO",H2)))</formula>
    </cfRule>
    <cfRule type="containsText" dxfId="22202" priority="31" operator="containsText" text="SI">
      <formula>NOT(ISERROR(SEARCH("SI",H2)))</formula>
    </cfRule>
  </conditionalFormatting>
  <conditionalFormatting sqref="G2:G32">
    <cfRule type="containsText" dxfId="22201" priority="32" operator="containsText" text="NO">
      <formula>NOT(ISERROR(SEARCH("NO",G2)))</formula>
    </cfRule>
    <cfRule type="containsText" dxfId="22200" priority="33" operator="containsText" text="SI">
      <formula>NOT(ISERROR(SEARCH("SI",G2)))</formula>
    </cfRule>
  </conditionalFormatting>
  <conditionalFormatting sqref="C33">
    <cfRule type="cellIs" dxfId="22199" priority="12" operator="greaterThan">
      <formula>1</formula>
    </cfRule>
  </conditionalFormatting>
  <conditionalFormatting sqref="D33">
    <cfRule type="cellIs" dxfId="22198" priority="11" operator="greaterThan">
      <formula>1</formula>
    </cfRule>
  </conditionalFormatting>
  <conditionalFormatting sqref="E33:F33">
    <cfRule type="cellIs" dxfId="22197" priority="10" operator="greaterThan">
      <formula>1</formula>
    </cfRule>
  </conditionalFormatting>
  <conditionalFormatting sqref="C2:F32">
    <cfRule type="containsText" dxfId="22196" priority="13" operator="containsText" text="DOMENICA">
      <formula>NOT(ISERROR(SEARCH("DOMENICA",C2)))</formula>
    </cfRule>
    <cfRule type="containsText" dxfId="22195" priority="14" operator="containsText" text="SABATO">
      <formula>NOT(ISERROR(SEARCH("SABATO",C2)))</formula>
    </cfRule>
    <cfRule type="cellIs" dxfId="22194" priority="15" operator="lessThan">
      <formula>0</formula>
    </cfRule>
    <cfRule type="cellIs" dxfId="22193" priority="16" operator="greaterThan">
      <formula>0</formula>
    </cfRule>
    <cfRule type="cellIs" dxfId="22192" priority="17" operator="equal">
      <formula>0</formula>
    </cfRule>
  </conditionalFormatting>
  <conditionalFormatting sqref="C30:F32">
    <cfRule type="containsBlanks" dxfId="22191" priority="9">
      <formula>LEN(TRIM(C30))=0</formula>
    </cfRule>
  </conditionalFormatting>
  <conditionalFormatting sqref="S19:T19">
    <cfRule type="containsText" dxfId="22190" priority="7" operator="containsText" text="DISABILITATO">
      <formula>NOT(ISERROR(SEARCH("DISABILITATO",S19)))</formula>
    </cfRule>
    <cfRule type="containsText" dxfId="22189" priority="8" operator="containsText" text="ABILITATO">
      <formula>NOT(ISERROR(SEARCH("ABILITATO",S19)))</formula>
    </cfRule>
  </conditionalFormatting>
  <conditionalFormatting sqref="U19">
    <cfRule type="containsText" dxfId="22188" priority="5" operator="containsText" text="DISABILITATO">
      <formula>NOT(ISERROR(SEARCH("DISABILITATO",U19)))</formula>
    </cfRule>
    <cfRule type="containsText" dxfId="22187" priority="6" operator="containsText" text="ABILITATO">
      <formula>NOT(ISERROR(SEARCH("ABILITATO",U19)))</formula>
    </cfRule>
  </conditionalFormatting>
  <conditionalFormatting sqref="V19:W19">
    <cfRule type="containsText" dxfId="22186" priority="3" operator="containsText" text="DISABILITATO">
      <formula>NOT(ISERROR(SEARCH("DISABILITATO",V19)))</formula>
    </cfRule>
    <cfRule type="containsText" dxfId="22185" priority="4" operator="containsText" text="ABILITATO">
      <formula>NOT(ISERROR(SEARCH("ABILITATO",V19)))</formula>
    </cfRule>
  </conditionalFormatting>
  <conditionalFormatting sqref="X19">
    <cfRule type="containsText" dxfId="22184" priority="1" operator="containsText" text="DISABILITATO">
      <formula>NOT(ISERROR(SEARCH("DISABILITATO",X19)))</formula>
    </cfRule>
    <cfRule type="containsText" dxfId="22183" priority="2" operator="containsText" text="ABILITATO">
      <formula>NOT(ISERROR(SEARCH("ABILITATO",X19)))</formula>
    </cfRule>
  </conditionalFormatting>
  <dataValidations count="4">
    <dataValidation type="list" allowBlank="1" showInputMessage="1" showErrorMessage="1" sqref="R2" xr:uid="{00000000-0002-0000-0000-000000000000}">
      <formula1>"SI,NO,"</formula1>
    </dataValidation>
    <dataValidation type="list" allowBlank="1" showInputMessage="1" showErrorMessage="1" sqref="S14" xr:uid="{00000000-0002-0000-0000-000002000000}">
      <formula1>"GENNAIO,FEBBRAIO,MARZO,APRILE,MAGGIO,GIUGNO,LUGLIO,AGOSTO,SETTEMBRE,OTTOBRE,NOVEMBRE,DICEMBRE,"</formula1>
    </dataValidation>
    <dataValidation type="list" allowBlank="1" showInputMessage="1" showErrorMessage="1" sqref="S19:W19" xr:uid="{00000000-0002-0000-0000-000003000000}">
      <formula1>"ABILITATO,DISABILITATO,"</formula1>
    </dataValidation>
    <dataValidation type="list" allowBlank="1" showInputMessage="1" showErrorMessage="1" sqref="U14:V14" xr:uid="{19CB6576-0842-40EF-AA24-43EC3B35E564}">
      <formula1>"2024,2025,2026"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26305" r:id="rId4" name="Button 1">
              <controlPr defaultSize="0" print="0" autoFill="0" autoPict="0" macro="[0]!aggiungiFormule">
                <anchor moveWithCells="1" sizeWithCells="1">
                  <from>
                    <xdr:col>20</xdr:col>
                    <xdr:colOff>19050</xdr:colOff>
                    <xdr:row>2</xdr:row>
                    <xdr:rowOff>0</xdr:rowOff>
                  </from>
                  <to>
                    <xdr:col>22</xdr:col>
                    <xdr:colOff>9525</xdr:colOff>
                    <xdr:row>5</xdr:row>
                    <xdr:rowOff>9525</xdr:rowOff>
                  </to>
                </anchor>
              </controlPr>
            </control>
          </mc:Choice>
        </mc:AlternateContent>
      </controls>
    </mc:Choice>
  </mc:AlternateContent>
  <tableParts count="2">
    <tablePart r:id="rId5"/>
    <tablePart r:id="rId6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oglio1">
    <pageSetUpPr fitToPage="1"/>
  </sheetPr>
  <dimension ref="A1:T1304"/>
  <sheetViews>
    <sheetView zoomScaleNormal="100" zoomScaleSheetLayoutView="85" workbookViewId="0">
      <selection activeCell="M45" sqref="M45"/>
    </sheetView>
  </sheetViews>
  <sheetFormatPr defaultRowHeight="15.75" x14ac:dyDescent="0.25"/>
  <cols>
    <col min="1" max="1" width="14.42578125" style="104" customWidth="1"/>
    <col min="2" max="2" width="22.7109375" style="107" bestFit="1" customWidth="1"/>
    <col min="3" max="3" width="133.7109375" style="105" bestFit="1" customWidth="1"/>
    <col min="4" max="4" width="14" style="99" bestFit="1" customWidth="1"/>
    <col min="5" max="5" width="13.42578125" style="100" bestFit="1" customWidth="1"/>
    <col min="6" max="6" width="14.7109375" style="100" bestFit="1" customWidth="1"/>
    <col min="7" max="7" width="13.7109375" style="100" bestFit="1" customWidth="1"/>
    <col min="8" max="8" width="11.85546875" style="105" bestFit="1" customWidth="1"/>
    <col min="9" max="9" width="11.5703125" bestFit="1" customWidth="1"/>
    <col min="10" max="10" width="18.7109375" hidden="1" customWidth="1"/>
    <col min="11" max="11" width="15.85546875" hidden="1" customWidth="1"/>
    <col min="12" max="12" width="28.7109375" hidden="1" customWidth="1"/>
    <col min="13" max="13" width="20.5703125" bestFit="1" customWidth="1"/>
    <col min="14" max="17" width="3" hidden="1" customWidth="1"/>
    <col min="18" max="18" width="0" hidden="1" customWidth="1"/>
    <col min="19" max="20" width="4" hidden="1" customWidth="1"/>
  </cols>
  <sheetData>
    <row r="1" spans="1:20" x14ac:dyDescent="0.25">
      <c r="A1" s="89" t="s">
        <v>26</v>
      </c>
      <c r="B1" s="89" t="s">
        <v>1</v>
      </c>
      <c r="C1" s="107" t="s">
        <v>128</v>
      </c>
      <c r="D1" s="90" t="s">
        <v>9</v>
      </c>
      <c r="E1" s="90" t="s">
        <v>0</v>
      </c>
      <c r="F1" s="91" t="s">
        <v>11</v>
      </c>
      <c r="G1" s="91" t="s">
        <v>6</v>
      </c>
      <c r="H1" s="91" t="s">
        <v>7</v>
      </c>
      <c r="I1" s="92" t="s">
        <v>8</v>
      </c>
      <c r="J1" s="92" t="s">
        <v>22</v>
      </c>
      <c r="K1" s="92" t="s">
        <v>195</v>
      </c>
      <c r="L1" s="92" t="s">
        <v>196</v>
      </c>
      <c r="M1" s="115" t="s">
        <v>197</v>
      </c>
    </row>
    <row r="2" spans="1:20" ht="16.5" hidden="1" customHeight="1" x14ac:dyDescent="0.25">
      <c r="A2" s="97" t="str">
        <f ca="1">IF(Tabella4[[#This Row],[PERSONALE]]="","",IF(INDIRECT("'" &amp; S2 &amp; "'!L1") &lt;&gt; "0", IF(INDIRECT("'" &amp; S2 &amp; "'!L1") &lt;&gt; "", INDIRECT("'" &amp; S2 &amp; "'!L1"), ""), ""))</f>
        <v/>
      </c>
      <c r="B2" s="97" t="str">
        <f t="shared" ref="B2:B65" ca="1" si="0">IF(INDIRECT("'" &amp; S2 &amp; "'!F" &amp; T2) &lt;&gt; "0", IF(INDIRECT("'" &amp; S2 &amp; "'!F" &amp; T2) &lt;&gt; "", INDIRECT("'" &amp; S2 &amp; "'!F" &amp; T2), ""), "")</f>
        <v/>
      </c>
      <c r="C2" s="106" t="str">
        <f t="shared" ref="C2:C65" ca="1" si="1">IF(INDIRECT("'" &amp; S2 &amp; "'!G" &amp; T2) &lt;&gt; "0", IF(INDIRECT("'" &amp; S2 &amp; "'!G" &amp; T2) &lt;&gt; "", INDIRECT("'" &amp; S2 &amp; "'!G" &amp; T2), ""), "")</f>
        <v/>
      </c>
      <c r="D2" s="1" t="str">
        <f t="shared" ref="D2:D65" ca="1" si="2">IF(INDIRECT("'" &amp; S2 &amp; "'!H" &amp; T2) &lt;&gt; "0", IF(INDIRECT("'" &amp; S2 &amp; "'!H" &amp; T2) &lt;&gt; "", INDIRECT("'" &amp; S2 &amp; "'!H" &amp; T2), ""), "")</f>
        <v/>
      </c>
      <c r="E2" s="93" t="str">
        <f t="shared" ref="E2:E65" ca="1" si="3">IF(INDIRECT("'" &amp; S2 &amp; "'!I" &amp; T2) &lt;&gt; "0", IF(INDIRECT("'" &amp; S2 &amp; "'!I" &amp; T2) &lt;&gt; "", INDIRECT("'" &amp; S2 &amp; "'!I" &amp; T2), ""), "")</f>
        <v/>
      </c>
      <c r="F2" s="93" t="str">
        <f t="shared" ref="F2:F65" ca="1" si="4">IF(INDIRECT("'" &amp; S2 &amp; "'!J" &amp; T2) &lt;&gt; "0", IF(INDIRECT("'" &amp; S2 &amp; "'!J" &amp; T2) &lt;&gt; "", INDIRECT("'" &amp; S2 &amp; "'!J" &amp; T2), ""), "")</f>
        <v/>
      </c>
      <c r="G2" s="93" t="str">
        <f t="shared" ref="G2:G65" ca="1" si="5">IF(INDIRECT("'" &amp; S2 &amp; "'!K" &amp; T2) &lt;&gt; "0", IF(INDIRECT("'" &amp; S2 &amp; "'!K" &amp; T2) &lt;&gt; "", INDIRECT("'" &amp; S2 &amp; "'!K" &amp; T2), ""), "")</f>
        <v/>
      </c>
      <c r="H2" s="93" t="str">
        <f t="shared" ref="H2:H65" ca="1" si="6">IF(INDIRECT("'" &amp; S2 &amp; "'!L" &amp; T2) &lt;&gt; "0", IF(INDIRECT("'" &amp; S2 &amp; "'!L" &amp; T2) &lt;&gt; "", INDIRECT("'" &amp; S2 &amp; "'!L" &amp; T2), ""), "")</f>
        <v/>
      </c>
      <c r="I2" s="94" t="str">
        <f t="shared" ref="I2:I65" ca="1" si="7">IF(INDIRECT("'" &amp; S2 &amp; "'!M" &amp; T2) &lt;&gt; "0", IF(INDIRECT("'" &amp; S2 &amp; "'!M" &amp; T2) &lt;&gt; "", INDIRECT("'" &amp; S2 &amp; "'!M" &amp; T2), ""), "")</f>
        <v/>
      </c>
      <c r="J2" s="108" t="str">
        <f t="shared" ref="J2:J65" ca="1" si="8">IF(INDIRECT("'" &amp; S2 &amp; "'!N" &amp; T2) &lt;&gt; "0", IF(INDIRECT("'" &amp; S2 &amp; "'!N" &amp; T2) &lt;&gt; "", INDIRECT("'" &amp; S2 &amp; "'!N" &amp; T2), ""), "")</f>
        <v/>
      </c>
      <c r="K2" s="108" t="str">
        <f t="shared" ref="K2:K65" ca="1" si="9">IF(E2="", "", IF(ISERROR(SEARCH("canone", E2)), "NO", "SI"))</f>
        <v/>
      </c>
      <c r="L2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2" s="116" t="str">
        <f ca="1">IFERROR(IF(FIND("/", Tabella4[[#This Row],[ODC]]) &gt; 0, MID(Tabella4[[#This Row],[ODC]], FIND("/", Tabella4[[#This Row],[ODC]]) - 3, 6), ""), "")</f>
        <v/>
      </c>
      <c r="S2" s="95">
        <v>1</v>
      </c>
      <c r="T2" s="96">
        <v>4</v>
      </c>
    </row>
    <row r="3" spans="1:20" ht="16.5" hidden="1" customHeight="1" x14ac:dyDescent="0.25">
      <c r="A3" s="97" t="str">
        <f ca="1">IF(Tabella4[[#This Row],[PERSONALE]]="","",IF(INDIRECT("'" &amp; S3 &amp; "'!L1") &lt;&gt; "0", IF(INDIRECT("'" &amp; S3 &amp; "'!L1") &lt;&gt; "", INDIRECT("'" &amp; S3 &amp; "'!L1"), ""), ""))</f>
        <v/>
      </c>
      <c r="B3" s="97" t="str">
        <f t="shared" ca="1" si="0"/>
        <v/>
      </c>
      <c r="C3" s="106" t="str">
        <f t="shared" ca="1" si="1"/>
        <v/>
      </c>
      <c r="D3" s="1" t="str">
        <f t="shared" ca="1" si="2"/>
        <v/>
      </c>
      <c r="E3" s="93" t="str">
        <f t="shared" ca="1" si="3"/>
        <v/>
      </c>
      <c r="F3" s="93" t="str">
        <f t="shared" ca="1" si="4"/>
        <v/>
      </c>
      <c r="G3" s="93" t="str">
        <f t="shared" ca="1" si="5"/>
        <v/>
      </c>
      <c r="H3" s="93" t="str">
        <f t="shared" ca="1" si="6"/>
        <v/>
      </c>
      <c r="I3" s="94" t="str">
        <f t="shared" ca="1" si="7"/>
        <v/>
      </c>
      <c r="J3" s="108" t="str">
        <f t="shared" ca="1" si="8"/>
        <v/>
      </c>
      <c r="K3" s="108" t="str">
        <f t="shared" ca="1" si="9"/>
        <v/>
      </c>
      <c r="L3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3" s="108" t="str">
        <f ca="1">IFERROR(IF(FIND("/", Tabella4[[#This Row],[ODC]]) &gt; 0, MID(Tabella4[[#This Row],[ODC]], FIND("/", Tabella4[[#This Row],[ODC]]) - 3, 6), ""), "")</f>
        <v/>
      </c>
      <c r="S3" s="95">
        <v>1</v>
      </c>
      <c r="T3" s="96">
        <v>5</v>
      </c>
    </row>
    <row r="4" spans="1:20" hidden="1" x14ac:dyDescent="0.25">
      <c r="A4" s="97" t="str">
        <f ca="1">IF(Tabella4[[#This Row],[PERSONALE]]="","",IF(INDIRECT("'" &amp; S4 &amp; "'!L1") &lt;&gt; "0", IF(INDIRECT("'" &amp; S4 &amp; "'!L1") &lt;&gt; "", INDIRECT("'" &amp; S4 &amp; "'!L1"), ""), ""))</f>
        <v/>
      </c>
      <c r="B4" s="97" t="str">
        <f t="shared" ca="1" si="0"/>
        <v/>
      </c>
      <c r="C4" s="106" t="str">
        <f t="shared" ca="1" si="1"/>
        <v/>
      </c>
      <c r="D4" s="1" t="str">
        <f t="shared" ca="1" si="2"/>
        <v/>
      </c>
      <c r="E4" s="93" t="str">
        <f t="shared" ca="1" si="3"/>
        <v/>
      </c>
      <c r="F4" s="93" t="str">
        <f t="shared" ca="1" si="4"/>
        <v/>
      </c>
      <c r="G4" s="93" t="str">
        <f t="shared" ca="1" si="5"/>
        <v/>
      </c>
      <c r="H4" s="93" t="str">
        <f t="shared" ca="1" si="6"/>
        <v/>
      </c>
      <c r="I4" s="94" t="str">
        <f t="shared" ca="1" si="7"/>
        <v/>
      </c>
      <c r="J4" s="108" t="str">
        <f t="shared" ca="1" si="8"/>
        <v/>
      </c>
      <c r="K4" s="108" t="str">
        <f t="shared" ca="1" si="9"/>
        <v/>
      </c>
      <c r="L4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4" s="108" t="str">
        <f ca="1">IFERROR(IF(FIND("/", Tabella4[[#This Row],[ODC]]) &gt; 0, MID(Tabella4[[#This Row],[ODC]], FIND("/", Tabella4[[#This Row],[ODC]]) - 3, 6), ""), "")</f>
        <v/>
      </c>
      <c r="S4" s="95">
        <v>1</v>
      </c>
      <c r="T4" s="96">
        <v>6</v>
      </c>
    </row>
    <row r="5" spans="1:20" hidden="1" x14ac:dyDescent="0.25">
      <c r="A5" s="97" t="str">
        <f ca="1">IF(Tabella4[[#This Row],[PERSONALE]]="","",IF(INDIRECT("'" &amp; S5 &amp; "'!L1") &lt;&gt; "0", IF(INDIRECT("'" &amp; S5 &amp; "'!L1") &lt;&gt; "", INDIRECT("'" &amp; S5 &amp; "'!L1"), ""), ""))</f>
        <v/>
      </c>
      <c r="B5" s="97" t="str">
        <f t="shared" ca="1" si="0"/>
        <v/>
      </c>
      <c r="C5" s="106" t="str">
        <f t="shared" ca="1" si="1"/>
        <v/>
      </c>
      <c r="D5" s="1" t="str">
        <f t="shared" ca="1" si="2"/>
        <v/>
      </c>
      <c r="E5" s="93" t="str">
        <f t="shared" ca="1" si="3"/>
        <v/>
      </c>
      <c r="F5" s="93" t="str">
        <f t="shared" ca="1" si="4"/>
        <v/>
      </c>
      <c r="G5" s="93" t="str">
        <f t="shared" ca="1" si="5"/>
        <v/>
      </c>
      <c r="H5" s="93" t="str">
        <f t="shared" ca="1" si="6"/>
        <v/>
      </c>
      <c r="I5" s="94" t="str">
        <f t="shared" ca="1" si="7"/>
        <v/>
      </c>
      <c r="J5" s="108" t="str">
        <f t="shared" ca="1" si="8"/>
        <v/>
      </c>
      <c r="K5" s="108" t="str">
        <f t="shared" ca="1" si="9"/>
        <v/>
      </c>
      <c r="L5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5" s="108" t="str">
        <f ca="1">IFERROR(IF(FIND("/", Tabella4[[#This Row],[ODC]]) &gt; 0, MID(Tabella4[[#This Row],[ODC]], FIND("/", Tabella4[[#This Row],[ODC]]) - 3, 6), ""), "")</f>
        <v/>
      </c>
      <c r="S5" s="95">
        <v>1</v>
      </c>
      <c r="T5" s="96">
        <v>7</v>
      </c>
    </row>
    <row r="6" spans="1:20" hidden="1" x14ac:dyDescent="0.25">
      <c r="A6" s="97" t="str">
        <f ca="1">IF(Tabella4[[#This Row],[PERSONALE]]="","",IF(INDIRECT("'" &amp; S6 &amp; "'!L1") &lt;&gt; "0", IF(INDIRECT("'" &amp; S6 &amp; "'!L1") &lt;&gt; "", INDIRECT("'" &amp; S6 &amp; "'!L1"), ""), ""))</f>
        <v/>
      </c>
      <c r="B6" s="97" t="str">
        <f t="shared" ca="1" si="0"/>
        <v/>
      </c>
      <c r="C6" s="106" t="str">
        <f t="shared" ca="1" si="1"/>
        <v/>
      </c>
      <c r="D6" s="1" t="str">
        <f t="shared" ca="1" si="2"/>
        <v/>
      </c>
      <c r="E6" s="93" t="str">
        <f t="shared" ca="1" si="3"/>
        <v/>
      </c>
      <c r="F6" s="93" t="str">
        <f t="shared" ca="1" si="4"/>
        <v/>
      </c>
      <c r="G6" s="93" t="str">
        <f t="shared" ca="1" si="5"/>
        <v/>
      </c>
      <c r="H6" s="93" t="str">
        <f t="shared" ca="1" si="6"/>
        <v/>
      </c>
      <c r="I6" s="94" t="str">
        <f t="shared" ca="1" si="7"/>
        <v/>
      </c>
      <c r="J6" s="108" t="str">
        <f t="shared" ca="1" si="8"/>
        <v/>
      </c>
      <c r="K6" s="108" t="str">
        <f t="shared" ca="1" si="9"/>
        <v/>
      </c>
      <c r="L6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6" s="108" t="str">
        <f ca="1">IFERROR(IF(FIND("/", Tabella4[[#This Row],[ODC]]) &gt; 0, MID(Tabella4[[#This Row],[ODC]], FIND("/", Tabella4[[#This Row],[ODC]]) - 3, 6), ""), "")</f>
        <v/>
      </c>
      <c r="S6" s="95">
        <v>1</v>
      </c>
      <c r="T6" s="96">
        <v>8</v>
      </c>
    </row>
    <row r="7" spans="1:20" hidden="1" x14ac:dyDescent="0.25">
      <c r="A7" s="97" t="str">
        <f ca="1">IF(Tabella4[[#This Row],[PERSONALE]]="","",IF(INDIRECT("'" &amp; S7 &amp; "'!L1") &lt;&gt; "0", IF(INDIRECT("'" &amp; S7 &amp; "'!L1") &lt;&gt; "", INDIRECT("'" &amp; S7 &amp; "'!L1"), ""), ""))</f>
        <v/>
      </c>
      <c r="B7" s="97" t="str">
        <f t="shared" ca="1" si="0"/>
        <v/>
      </c>
      <c r="C7" s="106" t="str">
        <f t="shared" ca="1" si="1"/>
        <v/>
      </c>
      <c r="D7" s="1" t="str">
        <f t="shared" ca="1" si="2"/>
        <v/>
      </c>
      <c r="E7" s="93" t="str">
        <f t="shared" ca="1" si="3"/>
        <v/>
      </c>
      <c r="F7" s="93" t="str">
        <f t="shared" ca="1" si="4"/>
        <v/>
      </c>
      <c r="G7" s="93" t="str">
        <f t="shared" ca="1" si="5"/>
        <v/>
      </c>
      <c r="H7" s="93" t="str">
        <f t="shared" ca="1" si="6"/>
        <v/>
      </c>
      <c r="I7" s="94" t="str">
        <f t="shared" ca="1" si="7"/>
        <v/>
      </c>
      <c r="J7" s="108" t="str">
        <f t="shared" ca="1" si="8"/>
        <v/>
      </c>
      <c r="K7" s="108" t="str">
        <f t="shared" ca="1" si="9"/>
        <v/>
      </c>
      <c r="L7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7" s="108" t="str">
        <f ca="1">IFERROR(IF(FIND("/", Tabella4[[#This Row],[ODC]]) &gt; 0, MID(Tabella4[[#This Row],[ODC]], FIND("/", Tabella4[[#This Row],[ODC]]) - 3, 6), ""), "")</f>
        <v/>
      </c>
      <c r="S7" s="95">
        <v>1</v>
      </c>
      <c r="T7" s="96">
        <v>9</v>
      </c>
    </row>
    <row r="8" spans="1:20" hidden="1" x14ac:dyDescent="0.25">
      <c r="A8" s="97" t="str">
        <f ca="1">IF(Tabella4[[#This Row],[PERSONALE]]="","",IF(INDIRECT("'" &amp; S8 &amp; "'!L1") &lt;&gt; "0", IF(INDIRECT("'" &amp; S8 &amp; "'!L1") &lt;&gt; "", INDIRECT("'" &amp; S8 &amp; "'!L1"), ""), ""))</f>
        <v/>
      </c>
      <c r="B8" s="97" t="str">
        <f t="shared" ca="1" si="0"/>
        <v/>
      </c>
      <c r="C8" s="106" t="str">
        <f t="shared" ca="1" si="1"/>
        <v/>
      </c>
      <c r="D8" s="1" t="str">
        <f t="shared" ca="1" si="2"/>
        <v/>
      </c>
      <c r="E8" s="93" t="str">
        <f t="shared" ca="1" si="3"/>
        <v/>
      </c>
      <c r="F8" s="93" t="str">
        <f t="shared" ca="1" si="4"/>
        <v/>
      </c>
      <c r="G8" s="93" t="str">
        <f t="shared" ca="1" si="5"/>
        <v/>
      </c>
      <c r="H8" s="93" t="str">
        <f t="shared" ca="1" si="6"/>
        <v/>
      </c>
      <c r="I8" s="94" t="str">
        <f t="shared" ca="1" si="7"/>
        <v/>
      </c>
      <c r="J8" s="108" t="str">
        <f t="shared" ca="1" si="8"/>
        <v/>
      </c>
      <c r="K8" s="108" t="str">
        <f t="shared" ca="1" si="9"/>
        <v/>
      </c>
      <c r="L8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8" s="108" t="str">
        <f ca="1">IFERROR(IF(FIND("/", Tabella4[[#This Row],[ODC]]) &gt; 0, MID(Tabella4[[#This Row],[ODC]], FIND("/", Tabella4[[#This Row],[ODC]]) - 3, 6), ""), "")</f>
        <v/>
      </c>
      <c r="S8" s="95">
        <v>1</v>
      </c>
      <c r="T8" s="96">
        <v>10</v>
      </c>
    </row>
    <row r="9" spans="1:20" hidden="1" x14ac:dyDescent="0.25">
      <c r="A9" s="97" t="str">
        <f ca="1">IF(Tabella4[[#This Row],[PERSONALE]]="","",IF(INDIRECT("'" &amp; S9 &amp; "'!L1") &lt;&gt; "0", IF(INDIRECT("'" &amp; S9 &amp; "'!L1") &lt;&gt; "", INDIRECT("'" &amp; S9 &amp; "'!L1"), ""), ""))</f>
        <v/>
      </c>
      <c r="B9" s="97" t="str">
        <f t="shared" ca="1" si="0"/>
        <v/>
      </c>
      <c r="C9" s="106" t="str">
        <f t="shared" ca="1" si="1"/>
        <v/>
      </c>
      <c r="D9" s="1" t="str">
        <f t="shared" ca="1" si="2"/>
        <v/>
      </c>
      <c r="E9" s="93" t="str">
        <f t="shared" ca="1" si="3"/>
        <v/>
      </c>
      <c r="F9" s="93" t="str">
        <f t="shared" ca="1" si="4"/>
        <v/>
      </c>
      <c r="G9" s="93" t="str">
        <f t="shared" ca="1" si="5"/>
        <v/>
      </c>
      <c r="H9" s="93" t="str">
        <f t="shared" ca="1" si="6"/>
        <v/>
      </c>
      <c r="I9" s="94" t="str">
        <f t="shared" ca="1" si="7"/>
        <v/>
      </c>
      <c r="J9" s="108" t="str">
        <f t="shared" ca="1" si="8"/>
        <v/>
      </c>
      <c r="K9" s="108" t="str">
        <f t="shared" ca="1" si="9"/>
        <v/>
      </c>
      <c r="L9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9" s="108" t="str">
        <f ca="1">IFERROR(IF(FIND("/", Tabella4[[#This Row],[ODC]]) &gt; 0, MID(Tabella4[[#This Row],[ODC]], FIND("/", Tabella4[[#This Row],[ODC]]) - 3, 6), ""), "")</f>
        <v/>
      </c>
      <c r="S9" s="95">
        <v>1</v>
      </c>
      <c r="T9" s="96">
        <v>11</v>
      </c>
    </row>
    <row r="10" spans="1:20" hidden="1" x14ac:dyDescent="0.25">
      <c r="A10" s="97" t="str">
        <f ca="1">IF(Tabella4[[#This Row],[PERSONALE]]="","",IF(INDIRECT("'" &amp; S10 &amp; "'!L1") &lt;&gt; "0", IF(INDIRECT("'" &amp; S10 &amp; "'!L1") &lt;&gt; "", INDIRECT("'" &amp; S10 &amp; "'!L1"), ""), ""))</f>
        <v/>
      </c>
      <c r="B10" s="97" t="str">
        <f t="shared" ca="1" si="0"/>
        <v/>
      </c>
      <c r="C10" s="106" t="str">
        <f t="shared" ca="1" si="1"/>
        <v/>
      </c>
      <c r="D10" s="1" t="str">
        <f t="shared" ca="1" si="2"/>
        <v/>
      </c>
      <c r="E10" s="93" t="str">
        <f t="shared" ca="1" si="3"/>
        <v/>
      </c>
      <c r="F10" s="93" t="str">
        <f t="shared" ca="1" si="4"/>
        <v/>
      </c>
      <c r="G10" s="93" t="str">
        <f t="shared" ca="1" si="5"/>
        <v/>
      </c>
      <c r="H10" s="93" t="str">
        <f t="shared" ca="1" si="6"/>
        <v/>
      </c>
      <c r="I10" s="94" t="str">
        <f t="shared" ca="1" si="7"/>
        <v/>
      </c>
      <c r="J10" s="108" t="str">
        <f t="shared" ca="1" si="8"/>
        <v/>
      </c>
      <c r="K10" s="108" t="str">
        <f t="shared" ca="1" si="9"/>
        <v/>
      </c>
      <c r="L10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0" s="108" t="str">
        <f ca="1">IFERROR(IF(FIND("/", Tabella4[[#This Row],[ODC]]) &gt; 0, MID(Tabella4[[#This Row],[ODC]], FIND("/", Tabella4[[#This Row],[ODC]]) - 3, 6), ""), "")</f>
        <v/>
      </c>
      <c r="S10" s="95">
        <v>1</v>
      </c>
      <c r="T10" s="96">
        <v>12</v>
      </c>
    </row>
    <row r="11" spans="1:20" hidden="1" x14ac:dyDescent="0.25">
      <c r="A11" s="97" t="str">
        <f ca="1">IF(Tabella4[[#This Row],[PERSONALE]]="","",IF(INDIRECT("'" &amp; S11 &amp; "'!L1") &lt;&gt; "0", IF(INDIRECT("'" &amp; S11 &amp; "'!L1") &lt;&gt; "", INDIRECT("'" &amp; S11 &amp; "'!L1"), ""), ""))</f>
        <v/>
      </c>
      <c r="B11" s="97" t="str">
        <f t="shared" ca="1" si="0"/>
        <v/>
      </c>
      <c r="C11" s="106" t="str">
        <f t="shared" ca="1" si="1"/>
        <v/>
      </c>
      <c r="D11" s="1" t="str">
        <f t="shared" ca="1" si="2"/>
        <v/>
      </c>
      <c r="E11" s="93" t="str">
        <f t="shared" ca="1" si="3"/>
        <v/>
      </c>
      <c r="F11" s="93" t="str">
        <f t="shared" ca="1" si="4"/>
        <v/>
      </c>
      <c r="G11" s="93" t="str">
        <f t="shared" ca="1" si="5"/>
        <v/>
      </c>
      <c r="H11" s="93" t="str">
        <f t="shared" ca="1" si="6"/>
        <v/>
      </c>
      <c r="I11" s="94" t="str">
        <f t="shared" ca="1" si="7"/>
        <v/>
      </c>
      <c r="J11" s="108" t="str">
        <f t="shared" ca="1" si="8"/>
        <v/>
      </c>
      <c r="K11" s="108" t="str">
        <f t="shared" ca="1" si="9"/>
        <v/>
      </c>
      <c r="L11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1" s="108" t="str">
        <f ca="1">IFERROR(IF(FIND("/", Tabella4[[#This Row],[ODC]]) &gt; 0, MID(Tabella4[[#This Row],[ODC]], FIND("/", Tabella4[[#This Row],[ODC]]) - 3, 6), ""), "")</f>
        <v/>
      </c>
      <c r="S11" s="95">
        <v>1</v>
      </c>
      <c r="T11" s="96">
        <v>13</v>
      </c>
    </row>
    <row r="12" spans="1:20" hidden="1" x14ac:dyDescent="0.25">
      <c r="A12" s="97" t="str">
        <f ca="1">IF(Tabella4[[#This Row],[PERSONALE]]="","",IF(INDIRECT("'" &amp; S12 &amp; "'!L1") &lt;&gt; "0", IF(INDIRECT("'" &amp; S12 &amp; "'!L1") &lt;&gt; "", INDIRECT("'" &amp; S12 &amp; "'!L1"), ""), ""))</f>
        <v/>
      </c>
      <c r="B12" s="97" t="str">
        <f t="shared" ca="1" si="0"/>
        <v/>
      </c>
      <c r="C12" s="106" t="str">
        <f t="shared" ca="1" si="1"/>
        <v/>
      </c>
      <c r="D12" s="1" t="str">
        <f t="shared" ca="1" si="2"/>
        <v/>
      </c>
      <c r="E12" s="93" t="str">
        <f t="shared" ca="1" si="3"/>
        <v/>
      </c>
      <c r="F12" s="93" t="str">
        <f t="shared" ca="1" si="4"/>
        <v/>
      </c>
      <c r="G12" s="93" t="str">
        <f t="shared" ca="1" si="5"/>
        <v/>
      </c>
      <c r="H12" s="93" t="str">
        <f t="shared" ca="1" si="6"/>
        <v/>
      </c>
      <c r="I12" s="94" t="str">
        <f t="shared" ca="1" si="7"/>
        <v/>
      </c>
      <c r="J12" s="108" t="str">
        <f t="shared" ca="1" si="8"/>
        <v/>
      </c>
      <c r="K12" s="108" t="str">
        <f t="shared" ca="1" si="9"/>
        <v/>
      </c>
      <c r="L12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2" s="108" t="str">
        <f ca="1">IFERROR(IF(FIND("/", Tabella4[[#This Row],[ODC]]) &gt; 0, MID(Tabella4[[#This Row],[ODC]], FIND("/", Tabella4[[#This Row],[ODC]]) - 3, 6), ""), "")</f>
        <v/>
      </c>
      <c r="S12" s="95">
        <v>1</v>
      </c>
      <c r="T12" s="96">
        <v>14</v>
      </c>
    </row>
    <row r="13" spans="1:20" hidden="1" x14ac:dyDescent="0.25">
      <c r="A13" s="97" t="str">
        <f ca="1">IF(Tabella4[[#This Row],[PERSONALE]]="","",IF(INDIRECT("'" &amp; S13 &amp; "'!L1") &lt;&gt; "0", IF(INDIRECT("'" &amp; S13 &amp; "'!L1") &lt;&gt; "", INDIRECT("'" &amp; S13 &amp; "'!L1"), ""), ""))</f>
        <v/>
      </c>
      <c r="B13" s="97" t="str">
        <f t="shared" ca="1" si="0"/>
        <v/>
      </c>
      <c r="C13" s="106" t="str">
        <f t="shared" ca="1" si="1"/>
        <v/>
      </c>
      <c r="D13" s="1" t="str">
        <f t="shared" ca="1" si="2"/>
        <v/>
      </c>
      <c r="E13" s="93" t="str">
        <f t="shared" ca="1" si="3"/>
        <v/>
      </c>
      <c r="F13" s="93" t="str">
        <f t="shared" ca="1" si="4"/>
        <v/>
      </c>
      <c r="G13" s="93" t="str">
        <f t="shared" ca="1" si="5"/>
        <v/>
      </c>
      <c r="H13" s="93" t="str">
        <f t="shared" ca="1" si="6"/>
        <v/>
      </c>
      <c r="I13" s="94" t="str">
        <f t="shared" ca="1" si="7"/>
        <v/>
      </c>
      <c r="J13" s="108" t="str">
        <f t="shared" ca="1" si="8"/>
        <v/>
      </c>
      <c r="K13" s="108" t="str">
        <f t="shared" ca="1" si="9"/>
        <v/>
      </c>
      <c r="L13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3" s="108" t="str">
        <f ca="1">IFERROR(IF(FIND("/", Tabella4[[#This Row],[ODC]]) &gt; 0, MID(Tabella4[[#This Row],[ODC]], FIND("/", Tabella4[[#This Row],[ODC]]) - 3, 6), ""), "")</f>
        <v/>
      </c>
      <c r="S13" s="95">
        <v>1</v>
      </c>
      <c r="T13" s="96">
        <v>15</v>
      </c>
    </row>
    <row r="14" spans="1:20" hidden="1" x14ac:dyDescent="0.25">
      <c r="A14" s="97" t="str">
        <f ca="1">IF(Tabella4[[#This Row],[PERSONALE]]="","",IF(INDIRECT("'" &amp; S14 &amp; "'!L1") &lt;&gt; "0", IF(INDIRECT("'" &amp; S14 &amp; "'!L1") &lt;&gt; "", INDIRECT("'" &amp; S14 &amp; "'!L1"), ""), ""))</f>
        <v/>
      </c>
      <c r="B14" s="97" t="str">
        <f t="shared" ca="1" si="0"/>
        <v/>
      </c>
      <c r="C14" s="106" t="str">
        <f t="shared" ca="1" si="1"/>
        <v/>
      </c>
      <c r="D14" s="1" t="str">
        <f t="shared" ca="1" si="2"/>
        <v/>
      </c>
      <c r="E14" s="93" t="str">
        <f t="shared" ca="1" si="3"/>
        <v/>
      </c>
      <c r="F14" s="93" t="str">
        <f t="shared" ca="1" si="4"/>
        <v/>
      </c>
      <c r="G14" s="93" t="str">
        <f t="shared" ca="1" si="5"/>
        <v/>
      </c>
      <c r="H14" s="93" t="str">
        <f t="shared" ca="1" si="6"/>
        <v/>
      </c>
      <c r="I14" s="94" t="str">
        <f t="shared" ca="1" si="7"/>
        <v/>
      </c>
      <c r="J14" s="108" t="str">
        <f t="shared" ca="1" si="8"/>
        <v/>
      </c>
      <c r="K14" s="108" t="str">
        <f t="shared" ca="1" si="9"/>
        <v/>
      </c>
      <c r="L14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4" s="108" t="str">
        <f ca="1">IFERROR(IF(FIND("/", Tabella4[[#This Row],[ODC]]) &gt; 0, MID(Tabella4[[#This Row],[ODC]], FIND("/", Tabella4[[#This Row],[ODC]]) - 3, 6), ""), "")</f>
        <v/>
      </c>
      <c r="S14" s="95">
        <v>1</v>
      </c>
      <c r="T14" s="96">
        <v>16</v>
      </c>
    </row>
    <row r="15" spans="1:20" hidden="1" x14ac:dyDescent="0.25">
      <c r="A15" s="97" t="str">
        <f ca="1">IF(Tabella4[[#This Row],[PERSONALE]]="","",IF(INDIRECT("'" &amp; S15 &amp; "'!L1") &lt;&gt; "0", IF(INDIRECT("'" &amp; S15 &amp; "'!L1") &lt;&gt; "", INDIRECT("'" &amp; S15 &amp; "'!L1"), ""), ""))</f>
        <v/>
      </c>
      <c r="B15" s="97" t="str">
        <f t="shared" ca="1" si="0"/>
        <v/>
      </c>
      <c r="C15" s="106" t="str">
        <f t="shared" ca="1" si="1"/>
        <v/>
      </c>
      <c r="D15" s="1" t="str">
        <f t="shared" ca="1" si="2"/>
        <v/>
      </c>
      <c r="E15" s="93" t="str">
        <f t="shared" ca="1" si="3"/>
        <v/>
      </c>
      <c r="F15" s="93" t="str">
        <f t="shared" ca="1" si="4"/>
        <v/>
      </c>
      <c r="G15" s="93" t="str">
        <f t="shared" ca="1" si="5"/>
        <v/>
      </c>
      <c r="H15" s="93" t="str">
        <f t="shared" ca="1" si="6"/>
        <v/>
      </c>
      <c r="I15" s="94" t="str">
        <f t="shared" ca="1" si="7"/>
        <v/>
      </c>
      <c r="J15" s="108" t="str">
        <f t="shared" ca="1" si="8"/>
        <v/>
      </c>
      <c r="K15" s="108" t="str">
        <f t="shared" ca="1" si="9"/>
        <v/>
      </c>
      <c r="L15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5" s="108" t="str">
        <f ca="1">IFERROR(IF(FIND("/", Tabella4[[#This Row],[ODC]]) &gt; 0, MID(Tabella4[[#This Row],[ODC]], FIND("/", Tabella4[[#This Row],[ODC]]) - 3, 6), ""), "")</f>
        <v/>
      </c>
      <c r="S15" s="95">
        <v>1</v>
      </c>
      <c r="T15" s="96">
        <v>17</v>
      </c>
    </row>
    <row r="16" spans="1:20" hidden="1" x14ac:dyDescent="0.25">
      <c r="A16" s="97" t="str">
        <f ca="1">IF(Tabella4[[#This Row],[PERSONALE]]="","",IF(INDIRECT("'" &amp; S16 &amp; "'!L1") &lt;&gt; "0", IF(INDIRECT("'" &amp; S16 &amp; "'!L1") &lt;&gt; "", INDIRECT("'" &amp; S16 &amp; "'!L1"), ""), ""))</f>
        <v/>
      </c>
      <c r="B16" s="97" t="str">
        <f t="shared" ca="1" si="0"/>
        <v/>
      </c>
      <c r="C16" s="106" t="str">
        <f t="shared" ca="1" si="1"/>
        <v/>
      </c>
      <c r="D16" s="1" t="str">
        <f t="shared" ca="1" si="2"/>
        <v/>
      </c>
      <c r="E16" s="93" t="str">
        <f t="shared" ca="1" si="3"/>
        <v/>
      </c>
      <c r="F16" s="93" t="str">
        <f t="shared" ca="1" si="4"/>
        <v/>
      </c>
      <c r="G16" s="93" t="str">
        <f t="shared" ca="1" si="5"/>
        <v/>
      </c>
      <c r="H16" s="93" t="str">
        <f t="shared" ca="1" si="6"/>
        <v/>
      </c>
      <c r="I16" s="94" t="str">
        <f t="shared" ca="1" si="7"/>
        <v/>
      </c>
      <c r="J16" s="108" t="str">
        <f t="shared" ca="1" si="8"/>
        <v/>
      </c>
      <c r="K16" s="108" t="str">
        <f t="shared" ca="1" si="9"/>
        <v/>
      </c>
      <c r="L16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6" s="108" t="str">
        <f ca="1">IFERROR(IF(FIND("/", Tabella4[[#This Row],[ODC]]) &gt; 0, MID(Tabella4[[#This Row],[ODC]], FIND("/", Tabella4[[#This Row],[ODC]]) - 3, 6), ""), "")</f>
        <v/>
      </c>
      <c r="S16" s="95">
        <v>1</v>
      </c>
      <c r="T16" s="96">
        <v>18</v>
      </c>
    </row>
    <row r="17" spans="1:20" hidden="1" x14ac:dyDescent="0.25">
      <c r="A17" s="97" t="str">
        <f ca="1">IF(Tabella4[[#This Row],[PERSONALE]]="","",IF(INDIRECT("'" &amp; S17 &amp; "'!L1") &lt;&gt; "0", IF(INDIRECT("'" &amp; S17 &amp; "'!L1") &lt;&gt; "", INDIRECT("'" &amp; S17 &amp; "'!L1"), ""), ""))</f>
        <v/>
      </c>
      <c r="B17" s="97" t="str">
        <f t="shared" ca="1" si="0"/>
        <v/>
      </c>
      <c r="C17" s="106" t="str">
        <f t="shared" ca="1" si="1"/>
        <v/>
      </c>
      <c r="D17" s="1" t="str">
        <f t="shared" ca="1" si="2"/>
        <v/>
      </c>
      <c r="E17" s="93" t="str">
        <f t="shared" ca="1" si="3"/>
        <v/>
      </c>
      <c r="F17" s="93" t="str">
        <f t="shared" ca="1" si="4"/>
        <v/>
      </c>
      <c r="G17" s="93" t="str">
        <f t="shared" ca="1" si="5"/>
        <v/>
      </c>
      <c r="H17" s="93" t="str">
        <f t="shared" ca="1" si="6"/>
        <v/>
      </c>
      <c r="I17" s="94" t="str">
        <f t="shared" ca="1" si="7"/>
        <v/>
      </c>
      <c r="J17" s="108" t="str">
        <f t="shared" ca="1" si="8"/>
        <v/>
      </c>
      <c r="K17" s="108" t="str">
        <f t="shared" ca="1" si="9"/>
        <v/>
      </c>
      <c r="L17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7" s="108" t="str">
        <f ca="1">IFERROR(IF(FIND("/", Tabella4[[#This Row],[ODC]]) &gt; 0, MID(Tabella4[[#This Row],[ODC]], FIND("/", Tabella4[[#This Row],[ODC]]) - 3, 6), ""), "")</f>
        <v/>
      </c>
      <c r="S17" s="95">
        <v>1</v>
      </c>
      <c r="T17" s="96">
        <v>19</v>
      </c>
    </row>
    <row r="18" spans="1:20" hidden="1" x14ac:dyDescent="0.25">
      <c r="A18" s="97" t="str">
        <f ca="1">IF(Tabella4[[#This Row],[PERSONALE]]="","",IF(INDIRECT("'" &amp; S18 &amp; "'!L1") &lt;&gt; "0", IF(INDIRECT("'" &amp; S18 &amp; "'!L1") &lt;&gt; "", INDIRECT("'" &amp; S18 &amp; "'!L1"), ""), ""))</f>
        <v/>
      </c>
      <c r="B18" s="97" t="str">
        <f t="shared" ca="1" si="0"/>
        <v/>
      </c>
      <c r="C18" s="106" t="str">
        <f t="shared" ca="1" si="1"/>
        <v/>
      </c>
      <c r="D18" s="1" t="str">
        <f t="shared" ca="1" si="2"/>
        <v/>
      </c>
      <c r="E18" s="93" t="str">
        <f t="shared" ca="1" si="3"/>
        <v/>
      </c>
      <c r="F18" s="93" t="str">
        <f t="shared" ca="1" si="4"/>
        <v/>
      </c>
      <c r="G18" s="93" t="str">
        <f t="shared" ca="1" si="5"/>
        <v/>
      </c>
      <c r="H18" s="93" t="str">
        <f t="shared" ca="1" si="6"/>
        <v/>
      </c>
      <c r="I18" s="94" t="str">
        <f t="shared" ca="1" si="7"/>
        <v/>
      </c>
      <c r="J18" s="108" t="str">
        <f t="shared" ca="1" si="8"/>
        <v/>
      </c>
      <c r="K18" s="108" t="str">
        <f t="shared" ca="1" si="9"/>
        <v/>
      </c>
      <c r="L18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8" s="108" t="str">
        <f ca="1">IFERROR(IF(FIND("/", Tabella4[[#This Row],[ODC]]) &gt; 0, MID(Tabella4[[#This Row],[ODC]], FIND("/", Tabella4[[#This Row],[ODC]]) - 3, 6), ""), "")</f>
        <v/>
      </c>
      <c r="S18" s="95">
        <v>1</v>
      </c>
      <c r="T18" s="96">
        <v>20</v>
      </c>
    </row>
    <row r="19" spans="1:20" hidden="1" x14ac:dyDescent="0.25">
      <c r="A19" s="97" t="str">
        <f ca="1">IF(Tabella4[[#This Row],[PERSONALE]]="","",IF(INDIRECT("'" &amp; S19 &amp; "'!L1") &lt;&gt; "0", IF(INDIRECT("'" &amp; S19 &amp; "'!L1") &lt;&gt; "", INDIRECT("'" &amp; S19 &amp; "'!L1"), ""), ""))</f>
        <v/>
      </c>
      <c r="B19" s="97" t="str">
        <f t="shared" ca="1" si="0"/>
        <v/>
      </c>
      <c r="C19" s="106" t="str">
        <f t="shared" ca="1" si="1"/>
        <v/>
      </c>
      <c r="D19" s="1" t="str">
        <f t="shared" ca="1" si="2"/>
        <v/>
      </c>
      <c r="E19" s="93" t="str">
        <f t="shared" ca="1" si="3"/>
        <v/>
      </c>
      <c r="F19" s="93" t="str">
        <f t="shared" ca="1" si="4"/>
        <v/>
      </c>
      <c r="G19" s="93" t="str">
        <f t="shared" ca="1" si="5"/>
        <v/>
      </c>
      <c r="H19" s="93" t="str">
        <f t="shared" ca="1" si="6"/>
        <v/>
      </c>
      <c r="I19" s="94" t="str">
        <f t="shared" ca="1" si="7"/>
        <v/>
      </c>
      <c r="J19" s="108" t="str">
        <f t="shared" ca="1" si="8"/>
        <v/>
      </c>
      <c r="K19" s="108" t="str">
        <f t="shared" ca="1" si="9"/>
        <v/>
      </c>
      <c r="L19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9" s="108" t="str">
        <f ca="1">IFERROR(IF(FIND("/", Tabella4[[#This Row],[ODC]]) &gt; 0, MID(Tabella4[[#This Row],[ODC]], FIND("/", Tabella4[[#This Row],[ODC]]) - 3, 6), ""), "")</f>
        <v/>
      </c>
      <c r="S19" s="95">
        <v>1</v>
      </c>
      <c r="T19" s="96">
        <v>21</v>
      </c>
    </row>
    <row r="20" spans="1:20" hidden="1" x14ac:dyDescent="0.25">
      <c r="A20" s="97" t="str">
        <f ca="1">IF(Tabella4[[#This Row],[PERSONALE]]="","",IF(INDIRECT("'" &amp; S20 &amp; "'!L1") &lt;&gt; "0", IF(INDIRECT("'" &amp; S20 &amp; "'!L1") &lt;&gt; "", INDIRECT("'" &amp; S20 &amp; "'!L1"), ""), ""))</f>
        <v/>
      </c>
      <c r="B20" s="97" t="str">
        <f t="shared" ca="1" si="0"/>
        <v/>
      </c>
      <c r="C20" s="106" t="str">
        <f t="shared" ca="1" si="1"/>
        <v/>
      </c>
      <c r="D20" s="1" t="str">
        <f t="shared" ca="1" si="2"/>
        <v/>
      </c>
      <c r="E20" s="93" t="str">
        <f t="shared" ca="1" si="3"/>
        <v/>
      </c>
      <c r="F20" s="93" t="str">
        <f t="shared" ca="1" si="4"/>
        <v/>
      </c>
      <c r="G20" s="93" t="str">
        <f t="shared" ca="1" si="5"/>
        <v/>
      </c>
      <c r="H20" s="93" t="str">
        <f t="shared" ca="1" si="6"/>
        <v/>
      </c>
      <c r="I20" s="94" t="str">
        <f t="shared" ca="1" si="7"/>
        <v/>
      </c>
      <c r="J20" s="108" t="str">
        <f t="shared" ca="1" si="8"/>
        <v/>
      </c>
      <c r="K20" s="108" t="str">
        <f t="shared" ca="1" si="9"/>
        <v/>
      </c>
      <c r="L20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20" s="108" t="str">
        <f ca="1">IFERROR(IF(FIND("/", Tabella4[[#This Row],[ODC]]) &gt; 0, MID(Tabella4[[#This Row],[ODC]], FIND("/", Tabella4[[#This Row],[ODC]]) - 3, 6), ""), "")</f>
        <v/>
      </c>
      <c r="S20" s="95">
        <v>1</v>
      </c>
      <c r="T20" s="96">
        <v>22</v>
      </c>
    </row>
    <row r="21" spans="1:20" hidden="1" x14ac:dyDescent="0.25">
      <c r="A21" s="97" t="str">
        <f ca="1">IF(Tabella4[[#This Row],[PERSONALE]]="","",IF(INDIRECT("'" &amp; S21 &amp; "'!L1") &lt;&gt; "0", IF(INDIRECT("'" &amp; S21 &amp; "'!L1") &lt;&gt; "", INDIRECT("'" &amp; S21 &amp; "'!L1"), ""), ""))</f>
        <v/>
      </c>
      <c r="B21" s="97" t="str">
        <f t="shared" ca="1" si="0"/>
        <v/>
      </c>
      <c r="C21" s="106" t="str">
        <f t="shared" ca="1" si="1"/>
        <v/>
      </c>
      <c r="D21" s="1" t="str">
        <f t="shared" ca="1" si="2"/>
        <v/>
      </c>
      <c r="E21" s="93" t="str">
        <f t="shared" ca="1" si="3"/>
        <v/>
      </c>
      <c r="F21" s="93" t="str">
        <f t="shared" ca="1" si="4"/>
        <v/>
      </c>
      <c r="G21" s="93" t="str">
        <f t="shared" ca="1" si="5"/>
        <v/>
      </c>
      <c r="H21" s="93" t="str">
        <f t="shared" ca="1" si="6"/>
        <v/>
      </c>
      <c r="I21" s="94" t="str">
        <f t="shared" ca="1" si="7"/>
        <v/>
      </c>
      <c r="J21" s="108" t="str">
        <f t="shared" ca="1" si="8"/>
        <v/>
      </c>
      <c r="K21" s="108" t="str">
        <f t="shared" ca="1" si="9"/>
        <v/>
      </c>
      <c r="L21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21" s="108" t="str">
        <f ca="1">IFERROR(IF(FIND("/", Tabella4[[#This Row],[ODC]]) &gt; 0, MID(Tabella4[[#This Row],[ODC]], FIND("/", Tabella4[[#This Row],[ODC]]) - 3, 6), ""), "")</f>
        <v/>
      </c>
      <c r="S21" s="95">
        <v>1</v>
      </c>
      <c r="T21" s="96">
        <v>23</v>
      </c>
    </row>
    <row r="22" spans="1:20" hidden="1" x14ac:dyDescent="0.25">
      <c r="A22" s="97" t="str">
        <f ca="1">IF(Tabella4[[#This Row],[PERSONALE]]="","",IF(INDIRECT("'" &amp; S22 &amp; "'!L1") &lt;&gt; "0", IF(INDIRECT("'" &amp; S22 &amp; "'!L1") &lt;&gt; "", INDIRECT("'" &amp; S22 &amp; "'!L1"), ""), ""))</f>
        <v/>
      </c>
      <c r="B22" s="97" t="str">
        <f t="shared" ca="1" si="0"/>
        <v/>
      </c>
      <c r="C22" s="106" t="str">
        <f t="shared" ca="1" si="1"/>
        <v/>
      </c>
      <c r="D22" s="1" t="str">
        <f t="shared" ca="1" si="2"/>
        <v/>
      </c>
      <c r="E22" s="93" t="str">
        <f t="shared" ca="1" si="3"/>
        <v/>
      </c>
      <c r="F22" s="93" t="str">
        <f t="shared" ca="1" si="4"/>
        <v/>
      </c>
      <c r="G22" s="93" t="str">
        <f t="shared" ca="1" si="5"/>
        <v/>
      </c>
      <c r="H22" s="93" t="str">
        <f t="shared" ca="1" si="6"/>
        <v/>
      </c>
      <c r="I22" s="94" t="str">
        <f t="shared" ca="1" si="7"/>
        <v/>
      </c>
      <c r="J22" s="108" t="str">
        <f t="shared" ca="1" si="8"/>
        <v/>
      </c>
      <c r="K22" s="108" t="str">
        <f t="shared" ca="1" si="9"/>
        <v/>
      </c>
      <c r="L22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22" s="108" t="str">
        <f ca="1">IFERROR(IF(FIND("/", Tabella4[[#This Row],[ODC]]) &gt; 0, MID(Tabella4[[#This Row],[ODC]], FIND("/", Tabella4[[#This Row],[ODC]]) - 3, 6), ""), "")</f>
        <v/>
      </c>
      <c r="S22" s="95">
        <v>1</v>
      </c>
      <c r="T22" s="96">
        <v>24</v>
      </c>
    </row>
    <row r="23" spans="1:20" hidden="1" x14ac:dyDescent="0.25">
      <c r="A23" s="97" t="str">
        <f ca="1">IF(Tabella4[[#This Row],[PERSONALE]]="","",IF(INDIRECT("'" &amp; S23 &amp; "'!L1") &lt;&gt; "0", IF(INDIRECT("'" &amp; S23 &amp; "'!L1") &lt;&gt; "", INDIRECT("'" &amp; S23 &amp; "'!L1"), ""), ""))</f>
        <v/>
      </c>
      <c r="B23" s="97" t="str">
        <f t="shared" ca="1" si="0"/>
        <v/>
      </c>
      <c r="C23" s="106" t="str">
        <f t="shared" ca="1" si="1"/>
        <v/>
      </c>
      <c r="D23" s="1" t="str">
        <f t="shared" ca="1" si="2"/>
        <v/>
      </c>
      <c r="E23" s="93" t="str">
        <f t="shared" ca="1" si="3"/>
        <v/>
      </c>
      <c r="F23" s="93" t="str">
        <f t="shared" ca="1" si="4"/>
        <v/>
      </c>
      <c r="G23" s="93" t="str">
        <f t="shared" ca="1" si="5"/>
        <v/>
      </c>
      <c r="H23" s="93" t="str">
        <f t="shared" ca="1" si="6"/>
        <v/>
      </c>
      <c r="I23" s="94" t="str">
        <f t="shared" ca="1" si="7"/>
        <v/>
      </c>
      <c r="J23" s="108" t="str">
        <f t="shared" ca="1" si="8"/>
        <v/>
      </c>
      <c r="K23" s="108" t="str">
        <f t="shared" ca="1" si="9"/>
        <v/>
      </c>
      <c r="L23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23" s="108" t="str">
        <f ca="1">IFERROR(IF(FIND("/", Tabella4[[#This Row],[ODC]]) &gt; 0, MID(Tabella4[[#This Row],[ODC]], FIND("/", Tabella4[[#This Row],[ODC]]) - 3, 6), ""), "")</f>
        <v/>
      </c>
      <c r="S23" s="95">
        <v>1</v>
      </c>
      <c r="T23" s="96">
        <v>25</v>
      </c>
    </row>
    <row r="24" spans="1:20" hidden="1" x14ac:dyDescent="0.25">
      <c r="A24" s="97" t="str">
        <f ca="1">IF(Tabella4[[#This Row],[PERSONALE]]="","",IF(INDIRECT("'" &amp; S24 &amp; "'!L1") &lt;&gt; "0", IF(INDIRECT("'" &amp; S24 &amp; "'!L1") &lt;&gt; "", INDIRECT("'" &amp; S24 &amp; "'!L1"), ""), ""))</f>
        <v/>
      </c>
      <c r="B24" s="97" t="str">
        <f t="shared" ca="1" si="0"/>
        <v/>
      </c>
      <c r="C24" s="106" t="str">
        <f t="shared" ca="1" si="1"/>
        <v/>
      </c>
      <c r="D24" s="1" t="str">
        <f t="shared" ca="1" si="2"/>
        <v/>
      </c>
      <c r="E24" s="93" t="str">
        <f t="shared" ca="1" si="3"/>
        <v/>
      </c>
      <c r="F24" s="93" t="str">
        <f t="shared" ca="1" si="4"/>
        <v/>
      </c>
      <c r="G24" s="93" t="str">
        <f t="shared" ca="1" si="5"/>
        <v/>
      </c>
      <c r="H24" s="93" t="str">
        <f t="shared" ca="1" si="6"/>
        <v/>
      </c>
      <c r="I24" s="94" t="str">
        <f t="shared" ca="1" si="7"/>
        <v/>
      </c>
      <c r="J24" s="108" t="str">
        <f t="shared" ca="1" si="8"/>
        <v/>
      </c>
      <c r="K24" s="108" t="str">
        <f t="shared" ca="1" si="9"/>
        <v/>
      </c>
      <c r="L24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24" s="108" t="str">
        <f ca="1">IFERROR(IF(FIND("/", Tabella4[[#This Row],[ODC]]) &gt; 0, MID(Tabella4[[#This Row],[ODC]], FIND("/", Tabella4[[#This Row],[ODC]]) - 3, 6), ""), "")</f>
        <v/>
      </c>
      <c r="S24" s="95">
        <v>1</v>
      </c>
      <c r="T24" s="96">
        <v>26</v>
      </c>
    </row>
    <row r="25" spans="1:20" hidden="1" x14ac:dyDescent="0.25">
      <c r="A25" s="97" t="str">
        <f ca="1">IF(Tabella4[[#This Row],[PERSONALE]]="","",IF(INDIRECT("'" &amp; S25 &amp; "'!L1") &lt;&gt; "0", IF(INDIRECT("'" &amp; S25 &amp; "'!L1") &lt;&gt; "", INDIRECT("'" &amp; S25 &amp; "'!L1"), ""), ""))</f>
        <v/>
      </c>
      <c r="B25" s="97" t="str">
        <f t="shared" ca="1" si="0"/>
        <v/>
      </c>
      <c r="C25" s="106" t="str">
        <f t="shared" ca="1" si="1"/>
        <v/>
      </c>
      <c r="D25" s="1" t="str">
        <f t="shared" ca="1" si="2"/>
        <v/>
      </c>
      <c r="E25" s="93" t="str">
        <f t="shared" ca="1" si="3"/>
        <v/>
      </c>
      <c r="F25" s="93" t="str">
        <f t="shared" ca="1" si="4"/>
        <v/>
      </c>
      <c r="G25" s="93" t="str">
        <f t="shared" ca="1" si="5"/>
        <v/>
      </c>
      <c r="H25" s="93" t="str">
        <f t="shared" ca="1" si="6"/>
        <v/>
      </c>
      <c r="I25" s="94" t="str">
        <f t="shared" ca="1" si="7"/>
        <v/>
      </c>
      <c r="J25" s="108" t="str">
        <f t="shared" ca="1" si="8"/>
        <v/>
      </c>
      <c r="K25" s="108" t="str">
        <f t="shared" ca="1" si="9"/>
        <v/>
      </c>
      <c r="L25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25" s="108" t="str">
        <f ca="1">IFERROR(IF(FIND("/", Tabella4[[#This Row],[ODC]]) &gt; 0, MID(Tabella4[[#This Row],[ODC]], FIND("/", Tabella4[[#This Row],[ODC]]) - 3, 6), ""), "")</f>
        <v/>
      </c>
      <c r="S25" s="95">
        <v>1</v>
      </c>
      <c r="T25" s="96">
        <v>27</v>
      </c>
    </row>
    <row r="26" spans="1:20" hidden="1" x14ac:dyDescent="0.25">
      <c r="A26" s="97" t="str">
        <f ca="1">IF(Tabella4[[#This Row],[PERSONALE]]="","",IF(INDIRECT("'" &amp; S26 &amp; "'!L1") &lt;&gt; "0", IF(INDIRECT("'" &amp; S26 &amp; "'!L1") &lt;&gt; "", INDIRECT("'" &amp; S26 &amp; "'!L1"), ""), ""))</f>
        <v/>
      </c>
      <c r="B26" s="97" t="str">
        <f t="shared" ca="1" si="0"/>
        <v/>
      </c>
      <c r="C26" s="106" t="str">
        <f t="shared" ca="1" si="1"/>
        <v/>
      </c>
      <c r="D26" s="1" t="str">
        <f t="shared" ca="1" si="2"/>
        <v/>
      </c>
      <c r="E26" s="93" t="str">
        <f t="shared" ca="1" si="3"/>
        <v/>
      </c>
      <c r="F26" s="93" t="str">
        <f t="shared" ca="1" si="4"/>
        <v/>
      </c>
      <c r="G26" s="93" t="str">
        <f t="shared" ca="1" si="5"/>
        <v/>
      </c>
      <c r="H26" s="93" t="str">
        <f t="shared" ca="1" si="6"/>
        <v/>
      </c>
      <c r="I26" s="94" t="str">
        <f t="shared" ca="1" si="7"/>
        <v/>
      </c>
      <c r="J26" s="108" t="str">
        <f t="shared" ca="1" si="8"/>
        <v/>
      </c>
      <c r="K26" s="108" t="str">
        <f t="shared" ca="1" si="9"/>
        <v/>
      </c>
      <c r="L26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26" s="108" t="str">
        <f ca="1">IFERROR(IF(FIND("/", Tabella4[[#This Row],[ODC]]) &gt; 0, MID(Tabella4[[#This Row],[ODC]], FIND("/", Tabella4[[#This Row],[ODC]]) - 3, 6), ""), "")</f>
        <v/>
      </c>
      <c r="S26" s="95">
        <v>1</v>
      </c>
      <c r="T26" s="96">
        <v>28</v>
      </c>
    </row>
    <row r="27" spans="1:20" hidden="1" x14ac:dyDescent="0.25">
      <c r="A27" s="97" t="str">
        <f ca="1">IF(Tabella4[[#This Row],[PERSONALE]]="","",IF(INDIRECT("'" &amp; S27 &amp; "'!L1") &lt;&gt; "0", IF(INDIRECT("'" &amp; S27 &amp; "'!L1") &lt;&gt; "", INDIRECT("'" &amp; S27 &amp; "'!L1"), ""), ""))</f>
        <v/>
      </c>
      <c r="B27" s="97" t="str">
        <f t="shared" ca="1" si="0"/>
        <v/>
      </c>
      <c r="C27" s="106" t="str">
        <f t="shared" ca="1" si="1"/>
        <v/>
      </c>
      <c r="D27" s="1" t="str">
        <f t="shared" ca="1" si="2"/>
        <v/>
      </c>
      <c r="E27" s="93" t="str">
        <f t="shared" ca="1" si="3"/>
        <v/>
      </c>
      <c r="F27" s="93" t="str">
        <f t="shared" ca="1" si="4"/>
        <v/>
      </c>
      <c r="G27" s="93" t="str">
        <f t="shared" ca="1" si="5"/>
        <v/>
      </c>
      <c r="H27" s="93" t="str">
        <f t="shared" ca="1" si="6"/>
        <v/>
      </c>
      <c r="I27" s="94" t="str">
        <f t="shared" ca="1" si="7"/>
        <v/>
      </c>
      <c r="J27" s="108" t="str">
        <f t="shared" ca="1" si="8"/>
        <v/>
      </c>
      <c r="K27" s="108" t="str">
        <f t="shared" ca="1" si="9"/>
        <v/>
      </c>
      <c r="L27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27" s="108" t="str">
        <f ca="1">IFERROR(IF(FIND("/", Tabella4[[#This Row],[ODC]]) &gt; 0, MID(Tabella4[[#This Row],[ODC]], FIND("/", Tabella4[[#This Row],[ODC]]) - 3, 6), ""), "")</f>
        <v/>
      </c>
      <c r="S27" s="95">
        <v>1</v>
      </c>
      <c r="T27" s="96">
        <v>29</v>
      </c>
    </row>
    <row r="28" spans="1:20" hidden="1" x14ac:dyDescent="0.25">
      <c r="A28" s="97" t="str">
        <f ca="1">IF(Tabella4[[#This Row],[PERSONALE]]="","",IF(INDIRECT("'" &amp; S28 &amp; "'!L1") &lt;&gt; "0", IF(INDIRECT("'" &amp; S28 &amp; "'!L1") &lt;&gt; "", INDIRECT("'" &amp; S28 &amp; "'!L1"), ""), ""))</f>
        <v/>
      </c>
      <c r="B28" s="97" t="str">
        <f t="shared" ca="1" si="0"/>
        <v/>
      </c>
      <c r="C28" s="106" t="str">
        <f t="shared" ca="1" si="1"/>
        <v/>
      </c>
      <c r="D28" s="1" t="str">
        <f t="shared" ca="1" si="2"/>
        <v/>
      </c>
      <c r="E28" s="93" t="str">
        <f t="shared" ca="1" si="3"/>
        <v/>
      </c>
      <c r="F28" s="93" t="str">
        <f t="shared" ca="1" si="4"/>
        <v/>
      </c>
      <c r="G28" s="93" t="str">
        <f t="shared" ca="1" si="5"/>
        <v/>
      </c>
      <c r="H28" s="93" t="str">
        <f t="shared" ca="1" si="6"/>
        <v/>
      </c>
      <c r="I28" s="94" t="str">
        <f t="shared" ca="1" si="7"/>
        <v/>
      </c>
      <c r="J28" s="108" t="str">
        <f t="shared" ca="1" si="8"/>
        <v/>
      </c>
      <c r="K28" s="108" t="str">
        <f t="shared" ca="1" si="9"/>
        <v/>
      </c>
      <c r="L28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28" s="108" t="str">
        <f ca="1">IFERROR(IF(FIND("/", Tabella4[[#This Row],[ODC]]) &gt; 0, MID(Tabella4[[#This Row],[ODC]], FIND("/", Tabella4[[#This Row],[ODC]]) - 3, 6), ""), "")</f>
        <v/>
      </c>
      <c r="S28" s="95">
        <v>1</v>
      </c>
      <c r="T28" s="96">
        <v>30</v>
      </c>
    </row>
    <row r="29" spans="1:20" hidden="1" x14ac:dyDescent="0.25">
      <c r="A29" s="97" t="str">
        <f ca="1">IF(Tabella4[[#This Row],[PERSONALE]]="","",IF(INDIRECT("'" &amp; S29 &amp; "'!L1") &lt;&gt; "0", IF(INDIRECT("'" &amp; S29 &amp; "'!L1") &lt;&gt; "", INDIRECT("'" &amp; S29 &amp; "'!L1"), ""), ""))</f>
        <v/>
      </c>
      <c r="B29" s="97" t="str">
        <f t="shared" ca="1" si="0"/>
        <v/>
      </c>
      <c r="C29" s="106" t="str">
        <f t="shared" ca="1" si="1"/>
        <v/>
      </c>
      <c r="D29" s="1" t="str">
        <f t="shared" ca="1" si="2"/>
        <v/>
      </c>
      <c r="E29" s="93" t="str">
        <f t="shared" ca="1" si="3"/>
        <v/>
      </c>
      <c r="F29" s="93" t="str">
        <f t="shared" ca="1" si="4"/>
        <v/>
      </c>
      <c r="G29" s="93" t="str">
        <f t="shared" ca="1" si="5"/>
        <v/>
      </c>
      <c r="H29" s="93" t="str">
        <f t="shared" ca="1" si="6"/>
        <v/>
      </c>
      <c r="I29" s="94" t="str">
        <f t="shared" ca="1" si="7"/>
        <v/>
      </c>
      <c r="J29" s="108" t="str">
        <f t="shared" ca="1" si="8"/>
        <v/>
      </c>
      <c r="K29" s="108" t="str">
        <f t="shared" ca="1" si="9"/>
        <v/>
      </c>
      <c r="L29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29" s="108" t="str">
        <f ca="1">IFERROR(IF(FIND("/", Tabella4[[#This Row],[ODC]]) &gt; 0, MID(Tabella4[[#This Row],[ODC]], FIND("/", Tabella4[[#This Row],[ODC]]) - 3, 6), ""), "")</f>
        <v/>
      </c>
      <c r="S29" s="95">
        <v>1</v>
      </c>
      <c r="T29" s="96">
        <v>31</v>
      </c>
    </row>
    <row r="30" spans="1:20" hidden="1" x14ac:dyDescent="0.25">
      <c r="A30" s="97" t="str">
        <f ca="1">IF(Tabella4[[#This Row],[PERSONALE]]="","",IF(INDIRECT("'" &amp; S30 &amp; "'!L1") &lt;&gt; "0", IF(INDIRECT("'" &amp; S30 &amp; "'!L1") &lt;&gt; "", INDIRECT("'" &amp; S30 &amp; "'!L1"), ""), ""))</f>
        <v/>
      </c>
      <c r="B30" s="97" t="str">
        <f t="shared" ca="1" si="0"/>
        <v/>
      </c>
      <c r="C30" s="106" t="str">
        <f t="shared" ca="1" si="1"/>
        <v/>
      </c>
      <c r="D30" s="1" t="str">
        <f t="shared" ca="1" si="2"/>
        <v/>
      </c>
      <c r="E30" s="93" t="str">
        <f t="shared" ca="1" si="3"/>
        <v/>
      </c>
      <c r="F30" s="93" t="str">
        <f t="shared" ca="1" si="4"/>
        <v/>
      </c>
      <c r="G30" s="93" t="str">
        <f t="shared" ca="1" si="5"/>
        <v/>
      </c>
      <c r="H30" s="93" t="str">
        <f t="shared" ca="1" si="6"/>
        <v/>
      </c>
      <c r="I30" s="94" t="str">
        <f t="shared" ca="1" si="7"/>
        <v/>
      </c>
      <c r="J30" s="108" t="str">
        <f t="shared" ca="1" si="8"/>
        <v/>
      </c>
      <c r="K30" s="108" t="str">
        <f t="shared" ca="1" si="9"/>
        <v/>
      </c>
      <c r="L30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30" s="108" t="str">
        <f ca="1">IFERROR(IF(FIND("/", Tabella4[[#This Row],[ODC]]) &gt; 0, MID(Tabella4[[#This Row],[ODC]], FIND("/", Tabella4[[#This Row],[ODC]]) - 3, 6), ""), "")</f>
        <v/>
      </c>
      <c r="S30" s="95">
        <v>1</v>
      </c>
      <c r="T30" s="96">
        <v>32</v>
      </c>
    </row>
    <row r="31" spans="1:20" hidden="1" x14ac:dyDescent="0.25">
      <c r="A31" s="97" t="str">
        <f ca="1">IF(Tabella4[[#This Row],[PERSONALE]]="","",IF(INDIRECT("'" &amp; S31 &amp; "'!L1") &lt;&gt; "0", IF(INDIRECT("'" &amp; S31 &amp; "'!L1") &lt;&gt; "", INDIRECT("'" &amp; S31 &amp; "'!L1"), ""), ""))</f>
        <v/>
      </c>
      <c r="B31" s="97" t="str">
        <f t="shared" ca="1" si="0"/>
        <v/>
      </c>
      <c r="C31" s="106" t="str">
        <f t="shared" ca="1" si="1"/>
        <v/>
      </c>
      <c r="D31" s="1" t="str">
        <f t="shared" ca="1" si="2"/>
        <v/>
      </c>
      <c r="E31" s="93" t="str">
        <f t="shared" ca="1" si="3"/>
        <v/>
      </c>
      <c r="F31" s="93" t="str">
        <f t="shared" ca="1" si="4"/>
        <v/>
      </c>
      <c r="G31" s="93" t="str">
        <f t="shared" ca="1" si="5"/>
        <v/>
      </c>
      <c r="H31" s="93" t="str">
        <f t="shared" ca="1" si="6"/>
        <v/>
      </c>
      <c r="I31" s="94" t="str">
        <f t="shared" ca="1" si="7"/>
        <v/>
      </c>
      <c r="J31" s="108" t="str">
        <f t="shared" ca="1" si="8"/>
        <v/>
      </c>
      <c r="K31" s="108" t="str">
        <f t="shared" ca="1" si="9"/>
        <v/>
      </c>
      <c r="L31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31" s="108" t="str">
        <f ca="1">IFERROR(IF(FIND("/", Tabella4[[#This Row],[ODC]]) &gt; 0, MID(Tabella4[[#This Row],[ODC]], FIND("/", Tabella4[[#This Row],[ODC]]) - 3, 6), ""), "")</f>
        <v/>
      </c>
      <c r="S31" s="95">
        <v>1</v>
      </c>
      <c r="T31" s="96">
        <v>33</v>
      </c>
    </row>
    <row r="32" spans="1:20" hidden="1" x14ac:dyDescent="0.25">
      <c r="A32" s="97" t="str">
        <f ca="1">IF(Tabella4[[#This Row],[PERSONALE]]="","",IF(INDIRECT("'" &amp; S32 &amp; "'!L1") &lt;&gt; "0", IF(INDIRECT("'" &amp; S32 &amp; "'!L1") &lt;&gt; "", INDIRECT("'" &amp; S32 &amp; "'!L1"), ""), ""))</f>
        <v/>
      </c>
      <c r="B32" s="97" t="str">
        <f t="shared" ca="1" si="0"/>
        <v/>
      </c>
      <c r="C32" s="106" t="str">
        <f t="shared" ca="1" si="1"/>
        <v/>
      </c>
      <c r="D32" s="1" t="str">
        <f t="shared" ca="1" si="2"/>
        <v/>
      </c>
      <c r="E32" s="93" t="str">
        <f t="shared" ca="1" si="3"/>
        <v/>
      </c>
      <c r="F32" s="93" t="str">
        <f t="shared" ca="1" si="4"/>
        <v/>
      </c>
      <c r="G32" s="93" t="str">
        <f t="shared" ca="1" si="5"/>
        <v/>
      </c>
      <c r="H32" s="93" t="str">
        <f t="shared" ca="1" si="6"/>
        <v/>
      </c>
      <c r="I32" s="94" t="str">
        <f t="shared" ca="1" si="7"/>
        <v/>
      </c>
      <c r="J32" s="108" t="str">
        <f t="shared" ca="1" si="8"/>
        <v/>
      </c>
      <c r="K32" s="108" t="str">
        <f t="shared" ca="1" si="9"/>
        <v/>
      </c>
      <c r="L32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32" s="108" t="str">
        <f ca="1">IFERROR(IF(FIND("/", Tabella4[[#This Row],[ODC]]) &gt; 0, MID(Tabella4[[#This Row],[ODC]], FIND("/", Tabella4[[#This Row],[ODC]]) - 3, 6), ""), "")</f>
        <v/>
      </c>
      <c r="S32" s="95">
        <v>1</v>
      </c>
      <c r="T32" s="96">
        <v>34</v>
      </c>
    </row>
    <row r="33" spans="1:20" hidden="1" x14ac:dyDescent="0.25">
      <c r="A33" s="97" t="str">
        <f ca="1">IF(Tabella4[[#This Row],[PERSONALE]]="","",IF(INDIRECT("'" &amp; S33 &amp; "'!L1") &lt;&gt; "0", IF(INDIRECT("'" &amp; S33 &amp; "'!L1") &lt;&gt; "", INDIRECT("'" &amp; S33 &amp; "'!L1"), ""), ""))</f>
        <v/>
      </c>
      <c r="B33" s="97" t="str">
        <f t="shared" ca="1" si="0"/>
        <v/>
      </c>
      <c r="C33" s="106" t="str">
        <f t="shared" ca="1" si="1"/>
        <v/>
      </c>
      <c r="D33" s="1" t="str">
        <f t="shared" ca="1" si="2"/>
        <v/>
      </c>
      <c r="E33" s="93" t="str">
        <f t="shared" ca="1" si="3"/>
        <v/>
      </c>
      <c r="F33" s="93" t="str">
        <f t="shared" ca="1" si="4"/>
        <v/>
      </c>
      <c r="G33" s="93" t="str">
        <f t="shared" ca="1" si="5"/>
        <v/>
      </c>
      <c r="H33" s="93" t="str">
        <f t="shared" ca="1" si="6"/>
        <v/>
      </c>
      <c r="I33" s="94" t="str">
        <f t="shared" ca="1" si="7"/>
        <v/>
      </c>
      <c r="J33" s="108" t="str">
        <f t="shared" ca="1" si="8"/>
        <v/>
      </c>
      <c r="K33" s="108" t="str">
        <f t="shared" ca="1" si="9"/>
        <v/>
      </c>
      <c r="L33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33" s="108" t="str">
        <f ca="1">IFERROR(IF(FIND("/", Tabella4[[#This Row],[ODC]]) &gt; 0, MID(Tabella4[[#This Row],[ODC]], FIND("/", Tabella4[[#This Row],[ODC]]) - 3, 6), ""), "")</f>
        <v/>
      </c>
      <c r="S33" s="95">
        <v>1</v>
      </c>
      <c r="T33" s="96">
        <v>35</v>
      </c>
    </row>
    <row r="34" spans="1:20" hidden="1" x14ac:dyDescent="0.25">
      <c r="A34" s="97" t="str">
        <f ca="1">IF(Tabella4[[#This Row],[PERSONALE]]="","",IF(INDIRECT("'" &amp; S34 &amp; "'!L1") &lt;&gt; "0", IF(INDIRECT("'" &amp; S34 &amp; "'!L1") &lt;&gt; "", INDIRECT("'" &amp; S34 &amp; "'!L1"), ""), ""))</f>
        <v/>
      </c>
      <c r="B34" s="97" t="str">
        <f t="shared" ca="1" si="0"/>
        <v/>
      </c>
      <c r="C34" s="106" t="str">
        <f t="shared" ca="1" si="1"/>
        <v/>
      </c>
      <c r="D34" s="1" t="str">
        <f t="shared" ca="1" si="2"/>
        <v/>
      </c>
      <c r="E34" s="93" t="str">
        <f t="shared" ca="1" si="3"/>
        <v/>
      </c>
      <c r="F34" s="93" t="str">
        <f t="shared" ca="1" si="4"/>
        <v/>
      </c>
      <c r="G34" s="93" t="str">
        <f t="shared" ca="1" si="5"/>
        <v/>
      </c>
      <c r="H34" s="93" t="str">
        <f t="shared" ca="1" si="6"/>
        <v/>
      </c>
      <c r="I34" s="94" t="str">
        <f t="shared" ca="1" si="7"/>
        <v/>
      </c>
      <c r="J34" s="108" t="str">
        <f t="shared" ca="1" si="8"/>
        <v/>
      </c>
      <c r="K34" s="108" t="str">
        <f t="shared" ca="1" si="9"/>
        <v/>
      </c>
      <c r="L34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34" s="108" t="str">
        <f ca="1">IFERROR(IF(FIND("/", Tabella4[[#This Row],[ODC]]) &gt; 0, MID(Tabella4[[#This Row],[ODC]], FIND("/", Tabella4[[#This Row],[ODC]]) - 3, 6), ""), "")</f>
        <v/>
      </c>
      <c r="S34" s="95">
        <v>1</v>
      </c>
      <c r="T34" s="96">
        <v>36</v>
      </c>
    </row>
    <row r="35" spans="1:20" hidden="1" x14ac:dyDescent="0.25">
      <c r="A35" s="97" t="str">
        <f ca="1">IF(Tabella4[[#This Row],[PERSONALE]]="","",IF(INDIRECT("'" &amp; S35 &amp; "'!L1") &lt;&gt; "0", IF(INDIRECT("'" &amp; S35 &amp; "'!L1") &lt;&gt; "", INDIRECT("'" &amp; S35 &amp; "'!L1"), ""), ""))</f>
        <v/>
      </c>
      <c r="B35" s="97" t="str">
        <f t="shared" ca="1" si="0"/>
        <v/>
      </c>
      <c r="C35" s="106" t="str">
        <f t="shared" ca="1" si="1"/>
        <v/>
      </c>
      <c r="D35" s="1" t="str">
        <f t="shared" ca="1" si="2"/>
        <v/>
      </c>
      <c r="E35" s="93" t="str">
        <f t="shared" ca="1" si="3"/>
        <v/>
      </c>
      <c r="F35" s="93" t="str">
        <f t="shared" ca="1" si="4"/>
        <v/>
      </c>
      <c r="G35" s="93" t="str">
        <f t="shared" ca="1" si="5"/>
        <v/>
      </c>
      <c r="H35" s="93" t="str">
        <f t="shared" ca="1" si="6"/>
        <v/>
      </c>
      <c r="I35" s="94" t="str">
        <f t="shared" ca="1" si="7"/>
        <v/>
      </c>
      <c r="J35" s="108" t="str">
        <f t="shared" ca="1" si="8"/>
        <v/>
      </c>
      <c r="K35" s="108" t="str">
        <f t="shared" ca="1" si="9"/>
        <v/>
      </c>
      <c r="L35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35" s="108" t="str">
        <f ca="1">IFERROR(IF(FIND("/", Tabella4[[#This Row],[ODC]]) &gt; 0, MID(Tabella4[[#This Row],[ODC]], FIND("/", Tabella4[[#This Row],[ODC]]) - 3, 6), ""), "")</f>
        <v/>
      </c>
      <c r="S35" s="95">
        <v>1</v>
      </c>
      <c r="T35" s="96">
        <v>37</v>
      </c>
    </row>
    <row r="36" spans="1:20" hidden="1" x14ac:dyDescent="0.25">
      <c r="A36" s="97" t="str">
        <f ca="1">IF(Tabella4[[#This Row],[PERSONALE]]="","",IF(INDIRECT("'" &amp; S36 &amp; "'!L1") &lt;&gt; "0", IF(INDIRECT("'" &amp; S36 &amp; "'!L1") &lt;&gt; "", INDIRECT("'" &amp; S36 &amp; "'!L1"), ""), ""))</f>
        <v/>
      </c>
      <c r="B36" s="97" t="str">
        <f t="shared" ca="1" si="0"/>
        <v/>
      </c>
      <c r="C36" s="106" t="str">
        <f t="shared" ca="1" si="1"/>
        <v/>
      </c>
      <c r="D36" s="1" t="str">
        <f t="shared" ca="1" si="2"/>
        <v/>
      </c>
      <c r="E36" s="93" t="str">
        <f t="shared" ca="1" si="3"/>
        <v/>
      </c>
      <c r="F36" s="93" t="str">
        <f t="shared" ca="1" si="4"/>
        <v/>
      </c>
      <c r="G36" s="93" t="str">
        <f t="shared" ca="1" si="5"/>
        <v/>
      </c>
      <c r="H36" s="93" t="str">
        <f t="shared" ca="1" si="6"/>
        <v/>
      </c>
      <c r="I36" s="94" t="str">
        <f t="shared" ca="1" si="7"/>
        <v/>
      </c>
      <c r="J36" s="108" t="str">
        <f t="shared" ca="1" si="8"/>
        <v/>
      </c>
      <c r="K36" s="108" t="str">
        <f t="shared" ca="1" si="9"/>
        <v/>
      </c>
      <c r="L36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36" s="108" t="str">
        <f ca="1">IFERROR(IF(FIND("/", Tabella4[[#This Row],[ODC]]) &gt; 0, MID(Tabella4[[#This Row],[ODC]], FIND("/", Tabella4[[#This Row],[ODC]]) - 3, 6), ""), "")</f>
        <v/>
      </c>
      <c r="S36" s="95">
        <v>1</v>
      </c>
      <c r="T36" s="96">
        <v>38</v>
      </c>
    </row>
    <row r="37" spans="1:20" hidden="1" x14ac:dyDescent="0.25">
      <c r="A37" s="97" t="str">
        <f ca="1">IF(Tabella4[[#This Row],[PERSONALE]]="","",IF(INDIRECT("'" &amp; S37 &amp; "'!L1") &lt;&gt; "0", IF(INDIRECT("'" &amp; S37 &amp; "'!L1") &lt;&gt; "", INDIRECT("'" &amp; S37 &amp; "'!L1"), ""), ""))</f>
        <v/>
      </c>
      <c r="B37" s="97" t="str">
        <f t="shared" ca="1" si="0"/>
        <v/>
      </c>
      <c r="C37" s="106" t="str">
        <f t="shared" ca="1" si="1"/>
        <v/>
      </c>
      <c r="D37" s="1" t="str">
        <f t="shared" ca="1" si="2"/>
        <v/>
      </c>
      <c r="E37" s="93" t="str">
        <f t="shared" ca="1" si="3"/>
        <v/>
      </c>
      <c r="F37" s="93" t="str">
        <f t="shared" ca="1" si="4"/>
        <v/>
      </c>
      <c r="G37" s="93" t="str">
        <f t="shared" ca="1" si="5"/>
        <v/>
      </c>
      <c r="H37" s="93" t="str">
        <f t="shared" ca="1" si="6"/>
        <v/>
      </c>
      <c r="I37" s="94" t="str">
        <f t="shared" ca="1" si="7"/>
        <v/>
      </c>
      <c r="J37" s="108" t="str">
        <f t="shared" ca="1" si="8"/>
        <v/>
      </c>
      <c r="K37" s="108" t="str">
        <f t="shared" ca="1" si="9"/>
        <v/>
      </c>
      <c r="L37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37" s="108" t="str">
        <f ca="1">IFERROR(IF(FIND("/", Tabella4[[#This Row],[ODC]]) &gt; 0, MID(Tabella4[[#This Row],[ODC]], FIND("/", Tabella4[[#This Row],[ODC]]) - 3, 6), ""), "")</f>
        <v/>
      </c>
      <c r="S37" s="95">
        <v>1</v>
      </c>
      <c r="T37" s="96">
        <v>39</v>
      </c>
    </row>
    <row r="38" spans="1:20" hidden="1" x14ac:dyDescent="0.25">
      <c r="A38" s="97" t="str">
        <f ca="1">IF(Tabella4[[#This Row],[PERSONALE]]="","",IF(INDIRECT("'" &amp; S38 &amp; "'!L1") &lt;&gt; "0", IF(INDIRECT("'" &amp; S38 &amp; "'!L1") &lt;&gt; "", INDIRECT("'" &amp; S38 &amp; "'!L1"), ""), ""))</f>
        <v/>
      </c>
      <c r="B38" s="97" t="str">
        <f t="shared" ca="1" si="0"/>
        <v/>
      </c>
      <c r="C38" s="106" t="str">
        <f t="shared" ca="1" si="1"/>
        <v/>
      </c>
      <c r="D38" s="1" t="str">
        <f t="shared" ca="1" si="2"/>
        <v/>
      </c>
      <c r="E38" s="93" t="str">
        <f t="shared" ca="1" si="3"/>
        <v/>
      </c>
      <c r="F38" s="93" t="str">
        <f t="shared" ca="1" si="4"/>
        <v/>
      </c>
      <c r="G38" s="93" t="str">
        <f t="shared" ca="1" si="5"/>
        <v/>
      </c>
      <c r="H38" s="93" t="str">
        <f t="shared" ca="1" si="6"/>
        <v/>
      </c>
      <c r="I38" s="94" t="str">
        <f t="shared" ca="1" si="7"/>
        <v/>
      </c>
      <c r="J38" s="108" t="str">
        <f t="shared" ca="1" si="8"/>
        <v/>
      </c>
      <c r="K38" s="108" t="str">
        <f t="shared" ca="1" si="9"/>
        <v/>
      </c>
      <c r="L38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38" s="108" t="str">
        <f ca="1">IFERROR(IF(FIND("/", Tabella4[[#This Row],[ODC]]) &gt; 0, MID(Tabella4[[#This Row],[ODC]], FIND("/", Tabella4[[#This Row],[ODC]]) - 3, 6), ""), "")</f>
        <v/>
      </c>
      <c r="S38" s="95">
        <v>1</v>
      </c>
      <c r="T38" s="96">
        <v>40</v>
      </c>
    </row>
    <row r="39" spans="1:20" hidden="1" x14ac:dyDescent="0.25">
      <c r="A39" s="97" t="str">
        <f ca="1">IF(Tabella4[[#This Row],[PERSONALE]]="","",IF(INDIRECT("'" &amp; S39 &amp; "'!L1") &lt;&gt; "0", IF(INDIRECT("'" &amp; S39 &amp; "'!L1") &lt;&gt; "", INDIRECT("'" &amp; S39 &amp; "'!L1"), ""), ""))</f>
        <v/>
      </c>
      <c r="B39" s="97" t="str">
        <f t="shared" ca="1" si="0"/>
        <v/>
      </c>
      <c r="C39" s="106" t="str">
        <f t="shared" ca="1" si="1"/>
        <v/>
      </c>
      <c r="D39" s="1" t="str">
        <f t="shared" ca="1" si="2"/>
        <v/>
      </c>
      <c r="E39" s="93" t="str">
        <f t="shared" ca="1" si="3"/>
        <v/>
      </c>
      <c r="F39" s="93" t="str">
        <f t="shared" ca="1" si="4"/>
        <v/>
      </c>
      <c r="G39" s="93" t="str">
        <f t="shared" ca="1" si="5"/>
        <v/>
      </c>
      <c r="H39" s="93" t="str">
        <f t="shared" ca="1" si="6"/>
        <v/>
      </c>
      <c r="I39" s="94" t="str">
        <f t="shared" ca="1" si="7"/>
        <v/>
      </c>
      <c r="J39" s="108" t="str">
        <f t="shared" ca="1" si="8"/>
        <v/>
      </c>
      <c r="K39" s="108" t="str">
        <f t="shared" ca="1" si="9"/>
        <v/>
      </c>
      <c r="L39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39" s="108" t="str">
        <f ca="1">IFERROR(IF(FIND("/", Tabella4[[#This Row],[ODC]]) &gt; 0, MID(Tabella4[[#This Row],[ODC]], FIND("/", Tabella4[[#This Row],[ODC]]) - 3, 6), ""), "")</f>
        <v/>
      </c>
      <c r="S39" s="95">
        <v>1</v>
      </c>
      <c r="T39" s="96">
        <v>41</v>
      </c>
    </row>
    <row r="40" spans="1:20" hidden="1" x14ac:dyDescent="0.25">
      <c r="A40" s="97" t="str">
        <f ca="1">IF(Tabella4[[#This Row],[PERSONALE]]="","",IF(INDIRECT("'" &amp; S40 &amp; "'!L1") &lt;&gt; "0", IF(INDIRECT("'" &amp; S40 &amp; "'!L1") &lt;&gt; "", INDIRECT("'" &amp; S40 &amp; "'!L1"), ""), ""))</f>
        <v/>
      </c>
      <c r="B40" s="97" t="str">
        <f t="shared" ca="1" si="0"/>
        <v/>
      </c>
      <c r="C40" s="106" t="str">
        <f t="shared" ca="1" si="1"/>
        <v/>
      </c>
      <c r="D40" s="1" t="str">
        <f t="shared" ca="1" si="2"/>
        <v/>
      </c>
      <c r="E40" s="93" t="str">
        <f t="shared" ca="1" si="3"/>
        <v/>
      </c>
      <c r="F40" s="93" t="str">
        <f t="shared" ca="1" si="4"/>
        <v/>
      </c>
      <c r="G40" s="93" t="str">
        <f t="shared" ca="1" si="5"/>
        <v/>
      </c>
      <c r="H40" s="93" t="str">
        <f t="shared" ca="1" si="6"/>
        <v/>
      </c>
      <c r="I40" s="94" t="str">
        <f t="shared" ca="1" si="7"/>
        <v/>
      </c>
      <c r="J40" s="108" t="str">
        <f t="shared" ca="1" si="8"/>
        <v/>
      </c>
      <c r="K40" s="108" t="str">
        <f t="shared" ca="1" si="9"/>
        <v/>
      </c>
      <c r="L40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40" s="108" t="str">
        <f ca="1">IFERROR(IF(FIND("/", Tabella4[[#This Row],[ODC]]) &gt; 0, MID(Tabella4[[#This Row],[ODC]], FIND("/", Tabella4[[#This Row],[ODC]]) - 3, 6), ""), "")</f>
        <v/>
      </c>
      <c r="S40" s="95">
        <v>1</v>
      </c>
      <c r="T40" s="96">
        <v>42</v>
      </c>
    </row>
    <row r="41" spans="1:20" hidden="1" x14ac:dyDescent="0.25">
      <c r="A41" s="97" t="str">
        <f ca="1">IF(Tabella4[[#This Row],[PERSONALE]]="","",IF(INDIRECT("'" &amp; S41 &amp; "'!L1") &lt;&gt; "0", IF(INDIRECT("'" &amp; S41 &amp; "'!L1") &lt;&gt; "", INDIRECT("'" &amp; S41 &amp; "'!L1"), ""), ""))</f>
        <v/>
      </c>
      <c r="B41" s="97" t="str">
        <f t="shared" ca="1" si="0"/>
        <v/>
      </c>
      <c r="C41" s="106" t="str">
        <f t="shared" ca="1" si="1"/>
        <v/>
      </c>
      <c r="D41" s="1" t="str">
        <f t="shared" ca="1" si="2"/>
        <v/>
      </c>
      <c r="E41" s="93" t="str">
        <f t="shared" ca="1" si="3"/>
        <v/>
      </c>
      <c r="F41" s="93" t="str">
        <f t="shared" ca="1" si="4"/>
        <v/>
      </c>
      <c r="G41" s="93" t="str">
        <f t="shared" ca="1" si="5"/>
        <v/>
      </c>
      <c r="H41" s="93" t="str">
        <f t="shared" ca="1" si="6"/>
        <v/>
      </c>
      <c r="I41" s="94" t="str">
        <f t="shared" ca="1" si="7"/>
        <v/>
      </c>
      <c r="J41" s="108" t="str">
        <f t="shared" ca="1" si="8"/>
        <v/>
      </c>
      <c r="K41" s="108" t="str">
        <f t="shared" ca="1" si="9"/>
        <v/>
      </c>
      <c r="L41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41" s="108" t="str">
        <f ca="1">IFERROR(IF(FIND("/", Tabella4[[#This Row],[ODC]]) &gt; 0, MID(Tabella4[[#This Row],[ODC]], FIND("/", Tabella4[[#This Row],[ODC]]) - 3, 6), ""), "")</f>
        <v/>
      </c>
      <c r="S41" s="95">
        <v>1</v>
      </c>
      <c r="T41" s="96">
        <v>43</v>
      </c>
    </row>
    <row r="42" spans="1:20" hidden="1" x14ac:dyDescent="0.25">
      <c r="A42" s="97" t="str">
        <f ca="1">IF(Tabella4[[#This Row],[PERSONALE]]="","",IF(INDIRECT("'" &amp; S42 &amp; "'!L1") &lt;&gt; "0", IF(INDIRECT("'" &amp; S42 &amp; "'!L1") &lt;&gt; "", INDIRECT("'" &amp; S42 &amp; "'!L1"), ""), ""))</f>
        <v/>
      </c>
      <c r="B42" s="97" t="str">
        <f t="shared" ca="1" si="0"/>
        <v/>
      </c>
      <c r="C42" s="106" t="str">
        <f t="shared" ca="1" si="1"/>
        <v/>
      </c>
      <c r="D42" s="1" t="str">
        <f t="shared" ca="1" si="2"/>
        <v/>
      </c>
      <c r="E42" s="93" t="str">
        <f t="shared" ca="1" si="3"/>
        <v/>
      </c>
      <c r="F42" s="93" t="str">
        <f t="shared" ca="1" si="4"/>
        <v/>
      </c>
      <c r="G42" s="93" t="str">
        <f t="shared" ca="1" si="5"/>
        <v/>
      </c>
      <c r="H42" s="93" t="str">
        <f t="shared" ca="1" si="6"/>
        <v/>
      </c>
      <c r="I42" s="94" t="str">
        <f t="shared" ca="1" si="7"/>
        <v/>
      </c>
      <c r="J42" s="108" t="str">
        <f t="shared" ca="1" si="8"/>
        <v/>
      </c>
      <c r="K42" s="108" t="str">
        <f t="shared" ca="1" si="9"/>
        <v/>
      </c>
      <c r="L42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42" s="108" t="str">
        <f ca="1">IFERROR(IF(FIND("/", Tabella4[[#This Row],[ODC]]) &gt; 0, MID(Tabella4[[#This Row],[ODC]], FIND("/", Tabella4[[#This Row],[ODC]]) - 3, 6), ""), "")</f>
        <v/>
      </c>
      <c r="S42" s="95">
        <v>1</v>
      </c>
      <c r="T42" s="96">
        <v>44</v>
      </c>
    </row>
    <row r="43" spans="1:20" hidden="1" x14ac:dyDescent="0.25">
      <c r="A43" s="97" t="str">
        <f ca="1">IF(Tabella4[[#This Row],[PERSONALE]]="","",IF(INDIRECT("'" &amp; S43 &amp; "'!L1") &lt;&gt; "0", IF(INDIRECT("'" &amp; S43 &amp; "'!L1") &lt;&gt; "", INDIRECT("'" &amp; S43 &amp; "'!L1"), ""), ""))</f>
        <v/>
      </c>
      <c r="B43" s="97" t="str">
        <f t="shared" ca="1" si="0"/>
        <v/>
      </c>
      <c r="C43" s="106" t="str">
        <f t="shared" ca="1" si="1"/>
        <v/>
      </c>
      <c r="D43" s="1" t="str">
        <f t="shared" ca="1" si="2"/>
        <v/>
      </c>
      <c r="E43" s="93" t="str">
        <f t="shared" ca="1" si="3"/>
        <v/>
      </c>
      <c r="F43" s="93" t="str">
        <f t="shared" ca="1" si="4"/>
        <v/>
      </c>
      <c r="G43" s="93" t="str">
        <f t="shared" ca="1" si="5"/>
        <v/>
      </c>
      <c r="H43" s="93" t="str">
        <f t="shared" ca="1" si="6"/>
        <v/>
      </c>
      <c r="I43" s="94" t="str">
        <f t="shared" ca="1" si="7"/>
        <v/>
      </c>
      <c r="J43" s="108" t="str">
        <f t="shared" ca="1" si="8"/>
        <v/>
      </c>
      <c r="K43" s="108" t="str">
        <f t="shared" ca="1" si="9"/>
        <v/>
      </c>
      <c r="L43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43" s="108" t="str">
        <f ca="1">IFERROR(IF(FIND("/", Tabella4[[#This Row],[ODC]]) &gt; 0, MID(Tabella4[[#This Row],[ODC]], FIND("/", Tabella4[[#This Row],[ODC]]) - 3, 6), ""), "")</f>
        <v/>
      </c>
      <c r="S43" s="95">
        <v>1</v>
      </c>
      <c r="T43" s="96">
        <v>45</v>
      </c>
    </row>
    <row r="44" spans="1:20" ht="30" hidden="1" x14ac:dyDescent="0.25">
      <c r="A44" s="97">
        <f ca="1">IF(Tabella4[[#This Row],[PERSONALE]]="","",IF(INDIRECT("'" &amp; S44 &amp; "'!L1") &lt;&gt; "0", IF(INDIRECT("'" &amp; S44 &amp; "'!L1") &lt;&gt; "", INDIRECT("'" &amp; S44 &amp; "'!L1"), ""), ""))</f>
        <v>46083</v>
      </c>
      <c r="B44" s="97" t="str">
        <f t="shared" ca="1" si="0"/>
        <v>Spinali</v>
      </c>
      <c r="C44" s="106" t="str">
        <f t="shared" ca="1" si="1"/>
        <v>10240317 - U600 - Verifica funzionale e ripristino livelli 06L005DRC e 06L006IC su D103</v>
      </c>
      <c r="D44" s="1" t="str">
        <f t="shared" ca="1" si="2"/>
        <v>Agusta</v>
      </c>
      <c r="E44" s="93" t="str">
        <f t="shared" ca="1" si="3"/>
        <v>5400274437
canone</v>
      </c>
      <c r="F44" s="93" t="str">
        <f t="shared" ca="1" si="4"/>
        <v>573315/C</v>
      </c>
      <c r="G44" s="93" t="str">
        <f t="shared" ca="1" si="5"/>
        <v>7:45</v>
      </c>
      <c r="H44" s="93" t="str">
        <f t="shared" ca="1" si="6"/>
        <v>16:45</v>
      </c>
      <c r="I44" s="94">
        <f t="shared" ca="1" si="7"/>
        <v>8.25</v>
      </c>
      <c r="J44" s="108" t="str">
        <f t="shared" ca="1" si="8"/>
        <v>CANONE AGUSTA</v>
      </c>
      <c r="K44" s="108" t="str">
        <f t="shared" ca="1" si="9"/>
        <v>SI</v>
      </c>
      <c r="L44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>AGUSTA D.</v>
      </c>
      <c r="M44" s="108" t="str">
        <f ca="1">IFERROR(IF(FIND("/", Tabella4[[#This Row],[ODC]]) &gt; 0, MID(Tabella4[[#This Row],[ODC]], FIND("/", Tabella4[[#This Row],[ODC]]) - 3, 6), ""), "")</f>
        <v/>
      </c>
      <c r="S44" s="95">
        <v>2</v>
      </c>
      <c r="T44" s="96">
        <v>4</v>
      </c>
    </row>
    <row r="45" spans="1:20" ht="30" hidden="1" x14ac:dyDescent="0.25">
      <c r="A45" s="97">
        <f ca="1">IF(Tabella4[[#This Row],[PERSONALE]]="","",IF(INDIRECT("'" &amp; S45 &amp; "'!L1") &lt;&gt; "0", IF(INDIRECT("'" &amp; S45 &amp; "'!L1") &lt;&gt; "", INDIRECT("'" &amp; S45 &amp; "'!L1"), ""), ""))</f>
        <v>46083</v>
      </c>
      <c r="B45" s="97" t="str">
        <f t="shared" ca="1" si="0"/>
        <v>Serra</v>
      </c>
      <c r="C45" s="106" t="str">
        <f t="shared" ca="1" si="1"/>
        <v>10240317 - U600 - Verifica funzionale e ripristino livelli 06L005DRC e 06L006IC su D103</v>
      </c>
      <c r="D45" s="1" t="str">
        <f t="shared" ca="1" si="2"/>
        <v>Agusta</v>
      </c>
      <c r="E45" s="93" t="str">
        <f t="shared" ca="1" si="3"/>
        <v>5400274437
canone</v>
      </c>
      <c r="F45" s="93" t="str">
        <f t="shared" ca="1" si="4"/>
        <v>573315/C</v>
      </c>
      <c r="G45" s="93" t="str">
        <f t="shared" ca="1" si="5"/>
        <v>7:45</v>
      </c>
      <c r="H45" s="93" t="str">
        <f t="shared" ca="1" si="6"/>
        <v>16:45</v>
      </c>
      <c r="I45" s="94">
        <f t="shared" ca="1" si="7"/>
        <v>8.25</v>
      </c>
      <c r="J45" s="108" t="str">
        <f t="shared" ca="1" si="8"/>
        <v>CANONE AGUSTA</v>
      </c>
      <c r="K45" s="108" t="str">
        <f t="shared" ca="1" si="9"/>
        <v>SI</v>
      </c>
      <c r="L45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>AGUSTA D.</v>
      </c>
      <c r="M45" s="108" t="str">
        <f ca="1">IFERROR(IF(FIND("/", Tabella4[[#This Row],[ODC]]) &gt; 0, MID(Tabella4[[#This Row],[ODC]], FIND("/", Tabella4[[#This Row],[ODC]]) - 3, 6), ""), "")</f>
        <v/>
      </c>
      <c r="S45" s="95">
        <v>2</v>
      </c>
      <c r="T45" s="96">
        <v>5</v>
      </c>
    </row>
    <row r="46" spans="1:20" ht="30" hidden="1" x14ac:dyDescent="0.25">
      <c r="A46" s="97">
        <f ca="1">IF(Tabella4[[#This Row],[PERSONALE]]="","",IF(INDIRECT("'" &amp; S46 &amp; "'!L1") &lt;&gt; "0", IF(INDIRECT("'" &amp; S46 &amp; "'!L1") &lt;&gt; "", INDIRECT("'" &amp; S46 &amp; "'!L1"), ""), ""))</f>
        <v>46083</v>
      </c>
      <c r="B46" s="97" t="str">
        <f t="shared" ca="1" si="0"/>
        <v>Riciputo</v>
      </c>
      <c r="C46" s="106" t="str">
        <f t="shared" ca="1" si="1"/>
        <v>Verifica annuale di funzionalita' dei Differenziali di Pressione dei filtri a cestello di tutti i Bracci di carico</v>
      </c>
      <c r="D46" s="1" t="str">
        <f t="shared" ca="1" si="2"/>
        <v>Messina</v>
      </c>
      <c r="E46" s="93" t="str">
        <f t="shared" ca="1" si="3"/>
        <v>5400274443
canone</v>
      </c>
      <c r="F46" s="93" t="str">
        <f t="shared" ca="1" si="4"/>
        <v>572516/C</v>
      </c>
      <c r="G46" s="93" t="str">
        <f t="shared" ca="1" si="5"/>
        <v>7:45</v>
      </c>
      <c r="H46" s="93" t="str">
        <f t="shared" ca="1" si="6"/>
        <v>16:45</v>
      </c>
      <c r="I46" s="94">
        <f t="shared" ca="1" si="7"/>
        <v>8.25</v>
      </c>
      <c r="J46" s="108" t="str">
        <f t="shared" ca="1" si="8"/>
        <v>canone messina</v>
      </c>
      <c r="K46" s="108" t="str">
        <f t="shared" ca="1" si="9"/>
        <v>SI</v>
      </c>
      <c r="L46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>MESSINA I.</v>
      </c>
      <c r="M46" s="108" t="str">
        <f ca="1">IFERROR(IF(FIND("/", Tabella4[[#This Row],[ODC]]) &gt; 0, MID(Tabella4[[#This Row],[ODC]], FIND("/", Tabella4[[#This Row],[ODC]]) - 3, 6), ""), "")</f>
        <v/>
      </c>
      <c r="S46" s="95">
        <v>2</v>
      </c>
      <c r="T46" s="96">
        <v>6</v>
      </c>
    </row>
    <row r="47" spans="1:20" ht="30" hidden="1" x14ac:dyDescent="0.25">
      <c r="A47" s="97">
        <f ca="1">IF(Tabella4[[#This Row],[PERSONALE]]="","",IF(INDIRECT("'" &amp; S47 &amp; "'!L1") &lt;&gt; "0", IF(INDIRECT("'" &amp; S47 &amp; "'!L1") &lt;&gt; "", INDIRECT("'" &amp; S47 &amp; "'!L1"), ""), ""))</f>
        <v>46083</v>
      </c>
      <c r="B47" s="97" t="str">
        <f t="shared" ca="1" si="0"/>
        <v>Mira</v>
      </c>
      <c r="C47" s="106" t="str">
        <f t="shared" ca="1" si="1"/>
        <v>Verifica annuale di funzionalita' dei Differenziali di Pressione dei filtri a cestello di tutti i Bracci di carico</v>
      </c>
      <c r="D47" s="1" t="str">
        <f t="shared" ca="1" si="2"/>
        <v>Messina</v>
      </c>
      <c r="E47" s="93" t="str">
        <f t="shared" ca="1" si="3"/>
        <v>5400274443
canone</v>
      </c>
      <c r="F47" s="93" t="str">
        <f t="shared" ca="1" si="4"/>
        <v>572516/C</v>
      </c>
      <c r="G47" s="93" t="str">
        <f t="shared" ca="1" si="5"/>
        <v>7:45</v>
      </c>
      <c r="H47" s="93" t="str">
        <f t="shared" ca="1" si="6"/>
        <v>16:45</v>
      </c>
      <c r="I47" s="94">
        <f t="shared" ca="1" si="7"/>
        <v>8.25</v>
      </c>
      <c r="J47" s="108" t="str">
        <f t="shared" ca="1" si="8"/>
        <v>canone messina</v>
      </c>
      <c r="K47" s="108" t="str">
        <f t="shared" ca="1" si="9"/>
        <v>SI</v>
      </c>
      <c r="L47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>MESSINA I.</v>
      </c>
      <c r="M47" s="108" t="str">
        <f ca="1">IFERROR(IF(FIND("/", Tabella4[[#This Row],[ODC]]) &gt; 0, MID(Tabella4[[#This Row],[ODC]], FIND("/", Tabella4[[#This Row],[ODC]]) - 3, 6), ""), "")</f>
        <v/>
      </c>
      <c r="S47" s="95">
        <v>2</v>
      </c>
      <c r="T47" s="96">
        <v>7</v>
      </c>
    </row>
    <row r="48" spans="1:20" ht="30" hidden="1" x14ac:dyDescent="0.25">
      <c r="A48" s="97">
        <f ca="1">IF(Tabella4[[#This Row],[PERSONALE]]="","",IF(INDIRECT("'" &amp; S48 &amp; "'!L1") &lt;&gt; "0", IF(INDIRECT("'" &amp; S48 &amp; "'!L1") &lt;&gt; "", INDIRECT("'" &amp; S48 &amp; "'!L1"), ""), ""))</f>
        <v>46083</v>
      </c>
      <c r="B48" s="97" t="str">
        <f t="shared" ca="1" si="0"/>
        <v>Tarascio</v>
      </c>
      <c r="C48" s="106" t="str">
        <f t="shared" ca="1" si="1"/>
        <v>10240275 - 1200M-ZMP718RC-ZMP702R  CONTROLLO FUNZIONALE</v>
      </c>
      <c r="D48" s="1" t="str">
        <f t="shared" ca="1" si="2"/>
        <v>Caldarella</v>
      </c>
      <c r="E48" s="93" t="str">
        <f t="shared" ca="1" si="3"/>
        <v>5400274434
canone</v>
      </c>
      <c r="F48" s="93" t="str">
        <f t="shared" ca="1" si="4"/>
        <v>573074/C</v>
      </c>
      <c r="G48" s="93" t="str">
        <f t="shared" ca="1" si="5"/>
        <v>7:45</v>
      </c>
      <c r="H48" s="93" t="str">
        <f t="shared" ca="1" si="6"/>
        <v>16:45</v>
      </c>
      <c r="I48" s="94">
        <f t="shared" ca="1" si="7"/>
        <v>8.25</v>
      </c>
      <c r="J48" s="108" t="str">
        <f t="shared" ca="1" si="8"/>
        <v>canone caldarella</v>
      </c>
      <c r="K48" s="108" t="str">
        <f t="shared" ca="1" si="9"/>
        <v>SI</v>
      </c>
      <c r="L48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>CALDARELLA F.</v>
      </c>
      <c r="M48" s="108" t="str">
        <f ca="1">IFERROR(IF(FIND("/", Tabella4[[#This Row],[ODC]]) &gt; 0, MID(Tabella4[[#This Row],[ODC]], FIND("/", Tabella4[[#This Row],[ODC]]) - 3, 6), ""), "")</f>
        <v/>
      </c>
      <c r="S48" s="95">
        <v>2</v>
      </c>
      <c r="T48" s="96">
        <v>8</v>
      </c>
    </row>
    <row r="49" spans="1:20" ht="30" hidden="1" x14ac:dyDescent="0.25">
      <c r="A49" s="97">
        <f ca="1">IF(Tabella4[[#This Row],[PERSONALE]]="","",IF(INDIRECT("'" &amp; S49 &amp; "'!L1") &lt;&gt; "0", IF(INDIRECT("'" &amp; S49 &amp; "'!L1") &lt;&gt; "", INDIRECT("'" &amp; S49 &amp; "'!L1"), ""), ""))</f>
        <v>46083</v>
      </c>
      <c r="B49" s="97" t="str">
        <f t="shared" ca="1" si="0"/>
        <v>Partesano</v>
      </c>
      <c r="C49" s="106" t="str">
        <f t="shared" ca="1" si="1"/>
        <v>10240275 - 1200M-ZMP718RC-ZMP702R  CONTROLLO FUNZIONALE</v>
      </c>
      <c r="D49" s="1" t="str">
        <f t="shared" ca="1" si="2"/>
        <v>Caldarella</v>
      </c>
      <c r="E49" s="93" t="str">
        <f t="shared" ca="1" si="3"/>
        <v>5400274434
canone</v>
      </c>
      <c r="F49" s="93" t="str">
        <f t="shared" ca="1" si="4"/>
        <v>573074/C</v>
      </c>
      <c r="G49" s="93" t="str">
        <f t="shared" ca="1" si="5"/>
        <v>7:45</v>
      </c>
      <c r="H49" s="93" t="str">
        <f t="shared" ca="1" si="6"/>
        <v>16:45</v>
      </c>
      <c r="I49" s="94">
        <f t="shared" ca="1" si="7"/>
        <v>8.25</v>
      </c>
      <c r="J49" s="108" t="str">
        <f t="shared" ca="1" si="8"/>
        <v>canone caldarella</v>
      </c>
      <c r="K49" s="108" t="str">
        <f t="shared" ca="1" si="9"/>
        <v>SI</v>
      </c>
      <c r="L49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>CALDARELLA F.</v>
      </c>
      <c r="M49" s="108" t="str">
        <f ca="1">IFERROR(IF(FIND("/", Tabella4[[#This Row],[ODC]]) &gt; 0, MID(Tabella4[[#This Row],[ODC]], FIND("/", Tabella4[[#This Row],[ODC]]) - 3, 6), ""), "")</f>
        <v/>
      </c>
      <c r="S49" s="95">
        <v>2</v>
      </c>
      <c r="T49" s="96">
        <v>9</v>
      </c>
    </row>
    <row r="50" spans="1:20" ht="30" hidden="1" x14ac:dyDescent="0.25">
      <c r="A50" s="97">
        <f ca="1">IF(Tabella4[[#This Row],[PERSONALE]]="","",IF(INDIRECT("'" &amp; S50 &amp; "'!L1") &lt;&gt; "0", IF(INDIRECT("'" &amp; S50 &amp; "'!L1") &lt;&gt; "", INDIRECT("'" &amp; S50 &amp; "'!L1"), ""), ""))</f>
        <v>46083</v>
      </c>
      <c r="B50" s="97" t="str">
        <f t="shared" ca="1" si="0"/>
        <v>Millo</v>
      </c>
      <c r="C50" s="106" t="str">
        <f t="shared" ca="1" si="1"/>
        <v>10239857 - U500 - Ripristino funzionale TC SKIN22 su bonnet RBV035</v>
      </c>
      <c r="D50" s="1" t="str">
        <f t="shared" ca="1" si="2"/>
        <v>Caldarella</v>
      </c>
      <c r="E50" s="93" t="str">
        <f t="shared" ca="1" si="3"/>
        <v>074/26
squadra</v>
      </c>
      <c r="F50" s="93" t="str">
        <f t="shared" ca="1" si="4"/>
        <v>572508/C</v>
      </c>
      <c r="G50" s="93" t="str">
        <f t="shared" ca="1" si="5"/>
        <v>7:45</v>
      </c>
      <c r="H50" s="93" t="str">
        <f t="shared" ca="1" si="6"/>
        <v>16:45</v>
      </c>
      <c r="I50" s="94">
        <f t="shared" ca="1" si="7"/>
        <v>8.25</v>
      </c>
      <c r="J50" s="108" t="str">
        <f t="shared" ca="1" si="8"/>
        <v/>
      </c>
      <c r="K50" s="108" t="str">
        <f t="shared" ca="1" si="9"/>
        <v>NO</v>
      </c>
      <c r="L50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50" s="108" t="str">
        <f ca="1">IFERROR(IF(FIND("/", Tabella4[[#This Row],[ODC]]) &gt; 0, MID(Tabella4[[#This Row],[ODC]], FIND("/", Tabella4[[#This Row],[ODC]]) - 3, 6), ""), "")</f>
        <v>074/26</v>
      </c>
      <c r="S50" s="95">
        <v>2</v>
      </c>
      <c r="T50" s="96">
        <v>10</v>
      </c>
    </row>
    <row r="51" spans="1:20" ht="30" hidden="1" x14ac:dyDescent="0.25">
      <c r="A51" s="97">
        <f ca="1">IF(Tabella4[[#This Row],[PERSONALE]]="","",IF(INDIRECT("'" &amp; S51 &amp; "'!L1") &lt;&gt; "0", IF(INDIRECT("'" &amp; S51 &amp; "'!L1") &lt;&gt; "", INDIRECT("'" &amp; S51 &amp; "'!L1"), ""), ""))</f>
        <v>46083</v>
      </c>
      <c r="B51" s="97" t="str">
        <f t="shared" ca="1" si="0"/>
        <v>Maggio</v>
      </c>
      <c r="C51" s="106" t="str">
        <f t="shared" ca="1" si="1"/>
        <v>10239857 - U500 - Ripristino funzionale TC SKIN22 su bonnet RBV035</v>
      </c>
      <c r="D51" s="1" t="str">
        <f t="shared" ca="1" si="2"/>
        <v>Caldarella</v>
      </c>
      <c r="E51" s="93" t="str">
        <f t="shared" ca="1" si="3"/>
        <v>074/26
squadra</v>
      </c>
      <c r="F51" s="93" t="str">
        <f t="shared" ca="1" si="4"/>
        <v>572508/C</v>
      </c>
      <c r="G51" s="93" t="str">
        <f t="shared" ca="1" si="5"/>
        <v>7:45</v>
      </c>
      <c r="H51" s="93" t="str">
        <f t="shared" ca="1" si="6"/>
        <v>16:45</v>
      </c>
      <c r="I51" s="94">
        <f t="shared" ca="1" si="7"/>
        <v>8.25</v>
      </c>
      <c r="J51" s="108" t="str">
        <f t="shared" ca="1" si="8"/>
        <v/>
      </c>
      <c r="K51" s="108" t="str">
        <f t="shared" ca="1" si="9"/>
        <v>NO</v>
      </c>
      <c r="L51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51" s="108" t="str">
        <f ca="1">IFERROR(IF(FIND("/", Tabella4[[#This Row],[ODC]]) &gt; 0, MID(Tabella4[[#This Row],[ODC]], FIND("/", Tabella4[[#This Row],[ODC]]) - 3, 6), ""), "")</f>
        <v>074/26</v>
      </c>
      <c r="S51" s="95">
        <v>2</v>
      </c>
      <c r="T51" s="96">
        <v>11</v>
      </c>
    </row>
    <row r="52" spans="1:20" ht="30" hidden="1" x14ac:dyDescent="0.25">
      <c r="A52" s="97">
        <f ca="1">IF(Tabella4[[#This Row],[PERSONALE]]="","",IF(INDIRECT("'" &amp; S52 &amp; "'!L1") &lt;&gt; "0", IF(INDIRECT("'" &amp; S52 &amp; "'!L1") &lt;&gt; "", INDIRECT("'" &amp; S52 &amp; "'!L1"), ""), ""))</f>
        <v>46083</v>
      </c>
      <c r="B52" s="97" t="str">
        <f t="shared" ca="1" si="0"/>
        <v>Garro L.</v>
      </c>
      <c r="C52" s="106" t="str">
        <f t="shared" ca="1" si="1"/>
        <v>10238764 - U600 -  ripristino baderna  in campo FCV004</v>
      </c>
      <c r="D52" s="1" t="str">
        <f t="shared" ca="1" si="2"/>
        <v>Agusta</v>
      </c>
      <c r="E52" s="93" t="str">
        <f t="shared" ca="1" si="3"/>
        <v>076/26
squadra</v>
      </c>
      <c r="F52" s="93" t="str">
        <f t="shared" ca="1" si="4"/>
        <v>570961/C</v>
      </c>
      <c r="G52" s="93" t="str">
        <f t="shared" ca="1" si="5"/>
        <v>7:45</v>
      </c>
      <c r="H52" s="93" t="str">
        <f t="shared" ca="1" si="6"/>
        <v>15:00</v>
      </c>
      <c r="I52" s="94">
        <f t="shared" ca="1" si="7"/>
        <v>6.5</v>
      </c>
      <c r="J52" s="108" t="str">
        <f t="shared" ca="1" si="8"/>
        <v/>
      </c>
      <c r="K52" s="108" t="str">
        <f t="shared" ca="1" si="9"/>
        <v>NO</v>
      </c>
      <c r="L52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52" s="108" t="str">
        <f ca="1">IFERROR(IF(FIND("/", Tabella4[[#This Row],[ODC]]) &gt; 0, MID(Tabella4[[#This Row],[ODC]], FIND("/", Tabella4[[#This Row],[ODC]]) - 3, 6), ""), "")</f>
        <v>076/26</v>
      </c>
      <c r="S52" s="95">
        <v>2</v>
      </c>
      <c r="T52" s="96">
        <v>12</v>
      </c>
    </row>
    <row r="53" spans="1:20" ht="30" hidden="1" x14ac:dyDescent="0.25">
      <c r="A53" s="97">
        <f ca="1">IF(Tabella4[[#This Row],[PERSONALE]]="","",IF(INDIRECT("'" &amp; S53 &amp; "'!L1") &lt;&gt; "0", IF(INDIRECT("'" &amp; S53 &amp; "'!L1") &lt;&gt; "", INDIRECT("'" &amp; S53 &amp; "'!L1"), ""), ""))</f>
        <v>46083</v>
      </c>
      <c r="B53" s="97" t="str">
        <f t="shared" ca="1" si="0"/>
        <v>Garro S.</v>
      </c>
      <c r="C53" s="106" t="str">
        <f t="shared" ca="1" si="1"/>
        <v>10238764 - U600 -  ripristino baderna  in campo FCV004</v>
      </c>
      <c r="D53" s="1" t="str">
        <f t="shared" ca="1" si="2"/>
        <v>Agusta</v>
      </c>
      <c r="E53" s="93" t="str">
        <f t="shared" ca="1" si="3"/>
        <v>076/26
squadra</v>
      </c>
      <c r="F53" s="93" t="str">
        <f t="shared" ca="1" si="4"/>
        <v>570961/C</v>
      </c>
      <c r="G53" s="93" t="str">
        <f t="shared" ca="1" si="5"/>
        <v>7:45</v>
      </c>
      <c r="H53" s="93" t="str">
        <f t="shared" ca="1" si="6"/>
        <v>15:00</v>
      </c>
      <c r="I53" s="94">
        <f t="shared" ca="1" si="7"/>
        <v>6.5</v>
      </c>
      <c r="J53" s="108" t="str">
        <f t="shared" ca="1" si="8"/>
        <v/>
      </c>
      <c r="K53" s="108" t="str">
        <f t="shared" ca="1" si="9"/>
        <v>NO</v>
      </c>
      <c r="L53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53" s="108" t="str">
        <f ca="1">IFERROR(IF(FIND("/", Tabella4[[#This Row],[ODC]]) &gt; 0, MID(Tabella4[[#This Row],[ODC]], FIND("/", Tabella4[[#This Row],[ODC]]) - 3, 6), ""), "")</f>
        <v>076/26</v>
      </c>
      <c r="S53" s="95">
        <v>2</v>
      </c>
      <c r="T53" s="96">
        <v>13</v>
      </c>
    </row>
    <row r="54" spans="1:20" ht="30" hidden="1" x14ac:dyDescent="0.25">
      <c r="A54" s="97">
        <f ca="1">IF(Tabella4[[#This Row],[PERSONALE]]="","",IF(INDIRECT("'" &amp; S54 &amp; "'!L1") &lt;&gt; "0", IF(INDIRECT("'" &amp; S54 &amp; "'!L1") &lt;&gt; "", INDIRECT("'" &amp; S54 &amp; "'!L1"), ""), ""))</f>
        <v>46083</v>
      </c>
      <c r="B54" s="97" t="str">
        <f t="shared" ca="1" si="0"/>
        <v>Garro L.</v>
      </c>
      <c r="C54" s="106" t="str">
        <f t="shared" ca="1" si="1"/>
        <v>10236077 - U200 - Smontaggio/rimontaggio per revisione 02-F018CV (mandata P103)</v>
      </c>
      <c r="D54" s="1" t="str">
        <f t="shared" ca="1" si="2"/>
        <v>Agusta</v>
      </c>
      <c r="E54" s="93" t="str">
        <f t="shared" ca="1" si="3"/>
        <v>075/26
squadra</v>
      </c>
      <c r="F54" s="93" t="str">
        <f t="shared" ca="1" si="4"/>
        <v>572418/C</v>
      </c>
      <c r="G54" s="93" t="str">
        <f t="shared" ca="1" si="5"/>
        <v>15:00</v>
      </c>
      <c r="H54" s="93" t="str">
        <f t="shared" ca="1" si="6"/>
        <v>17:15</v>
      </c>
      <c r="I54" s="94">
        <f t="shared" ca="1" si="7"/>
        <v>2.25</v>
      </c>
      <c r="J54" s="108" t="str">
        <f t="shared" ca="1" si="8"/>
        <v/>
      </c>
      <c r="K54" s="108" t="str">
        <f t="shared" ca="1" si="9"/>
        <v>NO</v>
      </c>
      <c r="L54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54" s="108" t="str">
        <f ca="1">IFERROR(IF(FIND("/", Tabella4[[#This Row],[ODC]]) &gt; 0, MID(Tabella4[[#This Row],[ODC]], FIND("/", Tabella4[[#This Row],[ODC]]) - 3, 6), ""), "")</f>
        <v>075/26</v>
      </c>
      <c r="S54" s="95">
        <v>2</v>
      </c>
      <c r="T54" s="96">
        <v>14</v>
      </c>
    </row>
    <row r="55" spans="1:20" ht="30" hidden="1" x14ac:dyDescent="0.25">
      <c r="A55" s="97">
        <f ca="1">IF(Tabella4[[#This Row],[PERSONALE]]="","",IF(INDIRECT("'" &amp; S55 &amp; "'!L1") &lt;&gt; "0", IF(INDIRECT("'" &amp; S55 &amp; "'!L1") &lt;&gt; "", INDIRECT("'" &amp; S55 &amp; "'!L1"), ""), ""))</f>
        <v>46083</v>
      </c>
      <c r="B55" s="97" t="str">
        <f t="shared" ca="1" si="0"/>
        <v>Garro S.</v>
      </c>
      <c r="C55" s="106" t="str">
        <f t="shared" ca="1" si="1"/>
        <v>10236077 - U200 - Smontaggio/rimontaggio per revisione 02-F018CV (mandata P103)</v>
      </c>
      <c r="D55" s="1" t="str">
        <f t="shared" ca="1" si="2"/>
        <v>Agusta</v>
      </c>
      <c r="E55" s="93" t="str">
        <f t="shared" ca="1" si="3"/>
        <v>075/26
squadra</v>
      </c>
      <c r="F55" s="93" t="str">
        <f t="shared" ca="1" si="4"/>
        <v>572418/C</v>
      </c>
      <c r="G55" s="93" t="str">
        <f t="shared" ca="1" si="5"/>
        <v>15:00</v>
      </c>
      <c r="H55" s="93" t="str">
        <f t="shared" ca="1" si="6"/>
        <v>17:15</v>
      </c>
      <c r="I55" s="94">
        <f t="shared" ca="1" si="7"/>
        <v>2.25</v>
      </c>
      <c r="J55" s="108" t="str">
        <f t="shared" ca="1" si="8"/>
        <v/>
      </c>
      <c r="K55" s="108" t="str">
        <f t="shared" ca="1" si="9"/>
        <v>NO</v>
      </c>
      <c r="L55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55" s="108" t="str">
        <f ca="1">IFERROR(IF(FIND("/", Tabella4[[#This Row],[ODC]]) &gt; 0, MID(Tabella4[[#This Row],[ODC]], FIND("/", Tabella4[[#This Row],[ODC]]) - 3, 6), ""), "")</f>
        <v>075/26</v>
      </c>
      <c r="S55" s="95">
        <v>2</v>
      </c>
      <c r="T55" s="96">
        <v>15</v>
      </c>
    </row>
    <row r="56" spans="1:20" ht="30" hidden="1" x14ac:dyDescent="0.25">
      <c r="A56" s="97">
        <f ca="1">IF(Tabella4[[#This Row],[PERSONALE]]="","",IF(INDIRECT("'" &amp; S56 &amp; "'!L1") &lt;&gt; "0", IF(INDIRECT("'" &amp; S56 &amp; "'!L1") &lt;&gt; "", INDIRECT("'" &amp; S56 &amp; "'!L1"), ""), ""))</f>
        <v>46083</v>
      </c>
      <c r="B56" s="97" t="str">
        <f t="shared" ca="1" si="0"/>
        <v>De Luca</v>
      </c>
      <c r="C56" s="106" t="str">
        <f t="shared" ca="1" si="1"/>
        <v>800 - 10240264   RIPRISTINO LINEA ALIMENTAZIONE AZOTO A SKID CHIMEC 1869-</v>
      </c>
      <c r="D56" s="1" t="str">
        <f t="shared" ca="1" si="2"/>
        <v>Caldarella</v>
      </c>
      <c r="E56" s="93" t="str">
        <f t="shared" ca="1" si="3"/>
        <v>077/26
squadra</v>
      </c>
      <c r="F56" s="93" t="str">
        <f t="shared" ca="1" si="4"/>
        <v>573081/C</v>
      </c>
      <c r="G56" s="93" t="str">
        <f t="shared" ca="1" si="5"/>
        <v>7:45</v>
      </c>
      <c r="H56" s="93" t="str">
        <f t="shared" ca="1" si="6"/>
        <v>16:45</v>
      </c>
      <c r="I56" s="94">
        <f t="shared" ca="1" si="7"/>
        <v>8.25</v>
      </c>
      <c r="J56" s="108" t="str">
        <f t="shared" ca="1" si="8"/>
        <v/>
      </c>
      <c r="K56" s="108" t="str">
        <f t="shared" ca="1" si="9"/>
        <v>NO</v>
      </c>
      <c r="L56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56" s="108" t="str">
        <f ca="1">IFERROR(IF(FIND("/", Tabella4[[#This Row],[ODC]]) &gt; 0, MID(Tabella4[[#This Row],[ODC]], FIND("/", Tabella4[[#This Row],[ODC]]) - 3, 6), ""), "")</f>
        <v>077/26</v>
      </c>
      <c r="S56" s="95">
        <v>2</v>
      </c>
      <c r="T56" s="96">
        <v>16</v>
      </c>
    </row>
    <row r="57" spans="1:20" ht="30" hidden="1" x14ac:dyDescent="0.25">
      <c r="A57" s="97">
        <f ca="1">IF(Tabella4[[#This Row],[PERSONALE]]="","",IF(INDIRECT("'" &amp; S57 &amp; "'!L1") &lt;&gt; "0", IF(INDIRECT("'" &amp; S57 &amp; "'!L1") &lt;&gt; "", INDIRECT("'" &amp; S57 &amp; "'!L1"), ""), ""))</f>
        <v>46083</v>
      </c>
      <c r="B57" s="97" t="str">
        <f t="shared" ca="1" si="0"/>
        <v>Amara</v>
      </c>
      <c r="C57" s="106" t="str">
        <f t="shared" ca="1" si="1"/>
        <v>800 - 10240264   RIPRISTINO LINEA ALIMENTAZIONE AZOTO A SKID CHIMEC 1869-</v>
      </c>
      <c r="D57" s="1" t="str">
        <f t="shared" ca="1" si="2"/>
        <v>Caldarella</v>
      </c>
      <c r="E57" s="93" t="str">
        <f t="shared" ca="1" si="3"/>
        <v>077/26
squadra</v>
      </c>
      <c r="F57" s="93" t="str">
        <f t="shared" ca="1" si="4"/>
        <v>573081/C</v>
      </c>
      <c r="G57" s="93" t="str">
        <f t="shared" ca="1" si="5"/>
        <v>7:45</v>
      </c>
      <c r="H57" s="93" t="str">
        <f t="shared" ca="1" si="6"/>
        <v>16:45</v>
      </c>
      <c r="I57" s="94">
        <f t="shared" ca="1" si="7"/>
        <v>8.25</v>
      </c>
      <c r="J57" s="108" t="str">
        <f t="shared" ca="1" si="8"/>
        <v/>
      </c>
      <c r="K57" s="108" t="str">
        <f t="shared" ca="1" si="9"/>
        <v>NO</v>
      </c>
      <c r="L57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57" s="108" t="str">
        <f ca="1">IFERROR(IF(FIND("/", Tabella4[[#This Row],[ODC]]) &gt; 0, MID(Tabella4[[#This Row],[ODC]], FIND("/", Tabella4[[#This Row],[ODC]]) - 3, 6), ""), "")</f>
        <v>077/26</v>
      </c>
      <c r="S57" s="95">
        <v>2</v>
      </c>
      <c r="T57" s="96">
        <v>17</v>
      </c>
    </row>
    <row r="58" spans="1:20" hidden="1" x14ac:dyDescent="0.25">
      <c r="A58" s="97">
        <f ca="1">IF(Tabella4[[#This Row],[PERSONALE]]="","",IF(INDIRECT("'" &amp; S58 &amp; "'!L1") &lt;&gt; "0", IF(INDIRECT("'" &amp; S58 &amp; "'!L1") &lt;&gt; "", INDIRECT("'" &amp; S58 &amp; "'!L1"), ""), ""))</f>
        <v>46083</v>
      </c>
      <c r="B58" s="97" t="str">
        <f t="shared" ca="1" si="0"/>
        <v>Allegretti</v>
      </c>
      <c r="C58" s="106" t="str">
        <f t="shared" ca="1" si="1"/>
        <v>C.P.</v>
      </c>
      <c r="D58" s="1" t="str">
        <f t="shared" ca="1" si="2"/>
        <v/>
      </c>
      <c r="E58" s="93" t="str">
        <f t="shared" ca="1" si="3"/>
        <v/>
      </c>
      <c r="F58" s="93" t="str">
        <f t="shared" ca="1" si="4"/>
        <v/>
      </c>
      <c r="G58" s="93" t="str">
        <f t="shared" ca="1" si="5"/>
        <v>6:45</v>
      </c>
      <c r="H58" s="93" t="str">
        <f t="shared" ca="1" si="6"/>
        <v>17:15</v>
      </c>
      <c r="I58" s="94">
        <f t="shared" ca="1" si="7"/>
        <v>9.75</v>
      </c>
      <c r="J58" s="108" t="str">
        <f t="shared" ca="1" si="8"/>
        <v/>
      </c>
      <c r="K58" s="108" t="str">
        <f t="shared" ca="1" si="9"/>
        <v/>
      </c>
      <c r="L58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58" s="108" t="str">
        <f ca="1">IFERROR(IF(FIND("/", Tabella4[[#This Row],[ODC]]) &gt; 0, MID(Tabella4[[#This Row],[ODC]], FIND("/", Tabella4[[#This Row],[ODC]]) - 3, 6), ""), "")</f>
        <v/>
      </c>
      <c r="S58" s="95">
        <v>2</v>
      </c>
      <c r="T58" s="96">
        <v>18</v>
      </c>
    </row>
    <row r="59" spans="1:20" hidden="1" x14ac:dyDescent="0.25">
      <c r="A59" s="97">
        <f ca="1">IF(Tabella4[[#This Row],[PERSONALE]]="","",IF(INDIRECT("'" &amp; S59 &amp; "'!L1") &lt;&gt; "0", IF(INDIRECT("'" &amp; S59 &amp; "'!L1") &lt;&gt; "", INDIRECT("'" &amp; S59 &amp; "'!L1"), ""), ""))</f>
        <v>46083</v>
      </c>
      <c r="B59" s="97" t="str">
        <f t="shared" ca="1" si="0"/>
        <v>Arico'</v>
      </c>
      <c r="C59" s="106" t="str">
        <f t="shared" ca="1" si="1"/>
        <v>C.P.</v>
      </c>
      <c r="D59" s="1" t="str">
        <f t="shared" ca="1" si="2"/>
        <v/>
      </c>
      <c r="E59" s="93" t="str">
        <f t="shared" ca="1" si="3"/>
        <v/>
      </c>
      <c r="F59" s="93" t="str">
        <f t="shared" ca="1" si="4"/>
        <v/>
      </c>
      <c r="G59" s="93" t="str">
        <f t="shared" ca="1" si="5"/>
        <v>7:45</v>
      </c>
      <c r="H59" s="93" t="str">
        <f t="shared" ca="1" si="6"/>
        <v>12:00</v>
      </c>
      <c r="I59" s="94">
        <f t="shared" ca="1" si="7"/>
        <v>4.25</v>
      </c>
      <c r="J59" s="108" t="str">
        <f t="shared" ca="1" si="8"/>
        <v/>
      </c>
      <c r="K59" s="108" t="str">
        <f t="shared" ca="1" si="9"/>
        <v/>
      </c>
      <c r="L59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59" s="108" t="str">
        <f ca="1">IFERROR(IF(FIND("/", Tabella4[[#This Row],[ODC]]) &gt; 0, MID(Tabella4[[#This Row],[ODC]], FIND("/", Tabella4[[#This Row],[ODC]]) - 3, 6), ""), "")</f>
        <v/>
      </c>
      <c r="S59" s="95">
        <v>2</v>
      </c>
      <c r="T59" s="96">
        <v>19</v>
      </c>
    </row>
    <row r="60" spans="1:20" hidden="1" x14ac:dyDescent="0.25">
      <c r="A60" s="97" t="str">
        <f ca="1">IF(Tabella4[[#This Row],[PERSONALE]]="","",IF(INDIRECT("'" &amp; S60 &amp; "'!L1") &lt;&gt; "0", IF(INDIRECT("'" &amp; S60 &amp; "'!L1") &lt;&gt; "", INDIRECT("'" &amp; S60 &amp; "'!L1"), ""), ""))</f>
        <v/>
      </c>
      <c r="B60" s="97" t="str">
        <f t="shared" ca="1" si="0"/>
        <v/>
      </c>
      <c r="C60" s="106" t="str">
        <f t="shared" ca="1" si="1"/>
        <v/>
      </c>
      <c r="D60" s="1" t="str">
        <f t="shared" ca="1" si="2"/>
        <v/>
      </c>
      <c r="E60" s="93" t="str">
        <f t="shared" ca="1" si="3"/>
        <v/>
      </c>
      <c r="F60" s="93" t="str">
        <f t="shared" ca="1" si="4"/>
        <v/>
      </c>
      <c r="G60" s="93" t="str">
        <f t="shared" ca="1" si="5"/>
        <v/>
      </c>
      <c r="H60" s="93" t="str">
        <f t="shared" ca="1" si="6"/>
        <v/>
      </c>
      <c r="I60" s="94" t="str">
        <f t="shared" ca="1" si="7"/>
        <v/>
      </c>
      <c r="J60" s="108" t="str">
        <f t="shared" ca="1" si="8"/>
        <v/>
      </c>
      <c r="K60" s="108" t="str">
        <f t="shared" ca="1" si="9"/>
        <v/>
      </c>
      <c r="L60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60" s="108" t="str">
        <f ca="1">IFERROR(IF(FIND("/", Tabella4[[#This Row],[ODC]]) &gt; 0, MID(Tabella4[[#This Row],[ODC]], FIND("/", Tabella4[[#This Row],[ODC]]) - 3, 6), ""), "")</f>
        <v/>
      </c>
      <c r="S60" s="95">
        <v>2</v>
      </c>
      <c r="T60" s="96">
        <v>20</v>
      </c>
    </row>
    <row r="61" spans="1:20" hidden="1" x14ac:dyDescent="0.25">
      <c r="A61" s="97" t="str">
        <f ca="1">IF(Tabella4[[#This Row],[PERSONALE]]="","",IF(INDIRECT("'" &amp; S61 &amp; "'!L1") &lt;&gt; "0", IF(INDIRECT("'" &amp; S61 &amp; "'!L1") &lt;&gt; "", INDIRECT("'" &amp; S61 &amp; "'!L1"), ""), ""))</f>
        <v/>
      </c>
      <c r="B61" s="97" t="str">
        <f t="shared" ca="1" si="0"/>
        <v/>
      </c>
      <c r="C61" s="106" t="str">
        <f t="shared" ca="1" si="1"/>
        <v/>
      </c>
      <c r="D61" s="1" t="str">
        <f t="shared" ca="1" si="2"/>
        <v/>
      </c>
      <c r="E61" s="93" t="str">
        <f t="shared" ca="1" si="3"/>
        <v/>
      </c>
      <c r="F61" s="93" t="str">
        <f t="shared" ca="1" si="4"/>
        <v/>
      </c>
      <c r="G61" s="93" t="str">
        <f t="shared" ca="1" si="5"/>
        <v/>
      </c>
      <c r="H61" s="93" t="str">
        <f t="shared" ca="1" si="6"/>
        <v/>
      </c>
      <c r="I61" s="94" t="str">
        <f t="shared" ca="1" si="7"/>
        <v/>
      </c>
      <c r="J61" s="108" t="str">
        <f t="shared" ca="1" si="8"/>
        <v/>
      </c>
      <c r="K61" s="108" t="str">
        <f t="shared" ca="1" si="9"/>
        <v/>
      </c>
      <c r="L61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61" s="108" t="str">
        <f ca="1">IFERROR(IF(FIND("/", Tabella4[[#This Row],[ODC]]) &gt; 0, MID(Tabella4[[#This Row],[ODC]], FIND("/", Tabella4[[#This Row],[ODC]]) - 3, 6), ""), "")</f>
        <v/>
      </c>
      <c r="S61" s="95">
        <v>2</v>
      </c>
      <c r="T61" s="96">
        <v>21</v>
      </c>
    </row>
    <row r="62" spans="1:20" hidden="1" x14ac:dyDescent="0.25">
      <c r="A62" s="97" t="str">
        <f ca="1">IF(Tabella4[[#This Row],[PERSONALE]]="","",IF(INDIRECT("'" &amp; S62 &amp; "'!L1") &lt;&gt; "0", IF(INDIRECT("'" &amp; S62 &amp; "'!L1") &lt;&gt; "", INDIRECT("'" &amp; S62 &amp; "'!L1"), ""), ""))</f>
        <v/>
      </c>
      <c r="B62" s="97" t="str">
        <f t="shared" ca="1" si="0"/>
        <v/>
      </c>
      <c r="C62" s="106" t="str">
        <f t="shared" ca="1" si="1"/>
        <v/>
      </c>
      <c r="D62" s="1" t="str">
        <f t="shared" ca="1" si="2"/>
        <v/>
      </c>
      <c r="E62" s="93" t="str">
        <f t="shared" ca="1" si="3"/>
        <v/>
      </c>
      <c r="F62" s="93" t="str">
        <f t="shared" ca="1" si="4"/>
        <v/>
      </c>
      <c r="G62" s="93" t="str">
        <f t="shared" ca="1" si="5"/>
        <v/>
      </c>
      <c r="H62" s="93" t="str">
        <f t="shared" ca="1" si="6"/>
        <v/>
      </c>
      <c r="I62" s="94" t="str">
        <f t="shared" ca="1" si="7"/>
        <v/>
      </c>
      <c r="J62" s="108" t="str">
        <f t="shared" ca="1" si="8"/>
        <v/>
      </c>
      <c r="K62" s="108" t="str">
        <f t="shared" ca="1" si="9"/>
        <v/>
      </c>
      <c r="L62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62" s="108" t="str">
        <f ca="1">IFERROR(IF(FIND("/", Tabella4[[#This Row],[ODC]]) &gt; 0, MID(Tabella4[[#This Row],[ODC]], FIND("/", Tabella4[[#This Row],[ODC]]) - 3, 6), ""), "")</f>
        <v/>
      </c>
      <c r="S62" s="95">
        <v>2</v>
      </c>
      <c r="T62" s="96">
        <v>22</v>
      </c>
    </row>
    <row r="63" spans="1:20" hidden="1" x14ac:dyDescent="0.25">
      <c r="A63" s="97" t="str">
        <f ca="1">IF(Tabella4[[#This Row],[PERSONALE]]="","",IF(INDIRECT("'" &amp; S63 &amp; "'!L1") &lt;&gt; "0", IF(INDIRECT("'" &amp; S63 &amp; "'!L1") &lt;&gt; "", INDIRECT("'" &amp; S63 &amp; "'!L1"), ""), ""))</f>
        <v/>
      </c>
      <c r="B63" s="97" t="str">
        <f t="shared" ca="1" si="0"/>
        <v/>
      </c>
      <c r="C63" s="106" t="str">
        <f t="shared" ca="1" si="1"/>
        <v/>
      </c>
      <c r="D63" s="1" t="str">
        <f t="shared" ca="1" si="2"/>
        <v/>
      </c>
      <c r="E63" s="93" t="str">
        <f t="shared" ca="1" si="3"/>
        <v/>
      </c>
      <c r="F63" s="93" t="str">
        <f t="shared" ca="1" si="4"/>
        <v/>
      </c>
      <c r="G63" s="93" t="str">
        <f t="shared" ca="1" si="5"/>
        <v/>
      </c>
      <c r="H63" s="93" t="str">
        <f t="shared" ca="1" si="6"/>
        <v/>
      </c>
      <c r="I63" s="94" t="str">
        <f t="shared" ca="1" si="7"/>
        <v/>
      </c>
      <c r="J63" s="108" t="str">
        <f t="shared" ca="1" si="8"/>
        <v/>
      </c>
      <c r="K63" s="108" t="str">
        <f t="shared" ca="1" si="9"/>
        <v/>
      </c>
      <c r="L63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63" s="108" t="str">
        <f ca="1">IFERROR(IF(FIND("/", Tabella4[[#This Row],[ODC]]) &gt; 0, MID(Tabella4[[#This Row],[ODC]], FIND("/", Tabella4[[#This Row],[ODC]]) - 3, 6), ""), "")</f>
        <v/>
      </c>
      <c r="S63" s="95">
        <v>2</v>
      </c>
      <c r="T63" s="96">
        <v>23</v>
      </c>
    </row>
    <row r="64" spans="1:20" hidden="1" x14ac:dyDescent="0.25">
      <c r="A64" s="97" t="str">
        <f ca="1">IF(Tabella4[[#This Row],[PERSONALE]]="","",IF(INDIRECT("'" &amp; S64 &amp; "'!L1") &lt;&gt; "0", IF(INDIRECT("'" &amp; S64 &amp; "'!L1") &lt;&gt; "", INDIRECT("'" &amp; S64 &amp; "'!L1"), ""), ""))</f>
        <v/>
      </c>
      <c r="B64" s="97" t="str">
        <f t="shared" ca="1" si="0"/>
        <v/>
      </c>
      <c r="C64" s="106" t="str">
        <f t="shared" ca="1" si="1"/>
        <v/>
      </c>
      <c r="D64" s="1" t="str">
        <f t="shared" ca="1" si="2"/>
        <v/>
      </c>
      <c r="E64" s="93" t="str">
        <f t="shared" ca="1" si="3"/>
        <v/>
      </c>
      <c r="F64" s="93" t="str">
        <f t="shared" ca="1" si="4"/>
        <v/>
      </c>
      <c r="G64" s="93" t="str">
        <f t="shared" ca="1" si="5"/>
        <v/>
      </c>
      <c r="H64" s="93" t="str">
        <f t="shared" ca="1" si="6"/>
        <v/>
      </c>
      <c r="I64" s="94" t="str">
        <f t="shared" ca="1" si="7"/>
        <v/>
      </c>
      <c r="J64" s="108" t="str">
        <f t="shared" ca="1" si="8"/>
        <v/>
      </c>
      <c r="K64" s="108" t="str">
        <f t="shared" ca="1" si="9"/>
        <v/>
      </c>
      <c r="L64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64" s="108" t="str">
        <f ca="1">IFERROR(IF(FIND("/", Tabella4[[#This Row],[ODC]]) &gt; 0, MID(Tabella4[[#This Row],[ODC]], FIND("/", Tabella4[[#This Row],[ODC]]) - 3, 6), ""), "")</f>
        <v/>
      </c>
      <c r="S64" s="95">
        <v>2</v>
      </c>
      <c r="T64" s="96">
        <v>24</v>
      </c>
    </row>
    <row r="65" spans="1:20" hidden="1" x14ac:dyDescent="0.25">
      <c r="A65" s="97" t="str">
        <f ca="1">IF(Tabella4[[#This Row],[PERSONALE]]="","",IF(INDIRECT("'" &amp; S65 &amp; "'!L1") &lt;&gt; "0", IF(INDIRECT("'" &amp; S65 &amp; "'!L1") &lt;&gt; "", INDIRECT("'" &amp; S65 &amp; "'!L1"), ""), ""))</f>
        <v/>
      </c>
      <c r="B65" s="97" t="str">
        <f t="shared" ca="1" si="0"/>
        <v/>
      </c>
      <c r="C65" s="106" t="str">
        <f t="shared" ca="1" si="1"/>
        <v/>
      </c>
      <c r="D65" s="1" t="str">
        <f t="shared" ca="1" si="2"/>
        <v/>
      </c>
      <c r="E65" s="93" t="str">
        <f t="shared" ca="1" si="3"/>
        <v/>
      </c>
      <c r="F65" s="93" t="str">
        <f t="shared" ca="1" si="4"/>
        <v/>
      </c>
      <c r="G65" s="93" t="str">
        <f t="shared" ca="1" si="5"/>
        <v/>
      </c>
      <c r="H65" s="93" t="str">
        <f t="shared" ca="1" si="6"/>
        <v/>
      </c>
      <c r="I65" s="94" t="str">
        <f t="shared" ca="1" si="7"/>
        <v/>
      </c>
      <c r="J65" s="108" t="str">
        <f t="shared" ca="1" si="8"/>
        <v/>
      </c>
      <c r="K65" s="108" t="str">
        <f t="shared" ca="1" si="9"/>
        <v/>
      </c>
      <c r="L65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65" s="108" t="str">
        <f ca="1">IFERROR(IF(FIND("/", Tabella4[[#This Row],[ODC]]) &gt; 0, MID(Tabella4[[#This Row],[ODC]], FIND("/", Tabella4[[#This Row],[ODC]]) - 3, 6), ""), "")</f>
        <v/>
      </c>
      <c r="S65" s="95">
        <v>2</v>
      </c>
      <c r="T65" s="96">
        <v>25</v>
      </c>
    </row>
    <row r="66" spans="1:20" hidden="1" x14ac:dyDescent="0.25">
      <c r="A66" s="97" t="str">
        <f ca="1">IF(Tabella4[[#This Row],[PERSONALE]]="","",IF(INDIRECT("'" &amp; S66 &amp; "'!L1") &lt;&gt; "0", IF(INDIRECT("'" &amp; S66 &amp; "'!L1") &lt;&gt; "", INDIRECT("'" &amp; S66 &amp; "'!L1"), ""), ""))</f>
        <v/>
      </c>
      <c r="B66" s="97" t="str">
        <f t="shared" ref="B66:B129" ca="1" si="10">IF(INDIRECT("'" &amp; S66 &amp; "'!F" &amp; T66) &lt;&gt; "0", IF(INDIRECT("'" &amp; S66 &amp; "'!F" &amp; T66) &lt;&gt; "", INDIRECT("'" &amp; S66 &amp; "'!F" &amp; T66), ""), "")</f>
        <v/>
      </c>
      <c r="C66" s="106" t="str">
        <f t="shared" ref="C66:C129" ca="1" si="11">IF(INDIRECT("'" &amp; S66 &amp; "'!G" &amp; T66) &lt;&gt; "0", IF(INDIRECT("'" &amp; S66 &amp; "'!G" &amp; T66) &lt;&gt; "", INDIRECT("'" &amp; S66 &amp; "'!G" &amp; T66), ""), "")</f>
        <v/>
      </c>
      <c r="D66" s="1" t="str">
        <f t="shared" ref="D66:D129" ca="1" si="12">IF(INDIRECT("'" &amp; S66 &amp; "'!H" &amp; T66) &lt;&gt; "0", IF(INDIRECT("'" &amp; S66 &amp; "'!H" &amp; T66) &lt;&gt; "", INDIRECT("'" &amp; S66 &amp; "'!H" &amp; T66), ""), "")</f>
        <v/>
      </c>
      <c r="E66" s="93" t="str">
        <f t="shared" ref="E66:E129" ca="1" si="13">IF(INDIRECT("'" &amp; S66 &amp; "'!I" &amp; T66) &lt;&gt; "0", IF(INDIRECT("'" &amp; S66 &amp; "'!I" &amp; T66) &lt;&gt; "", INDIRECT("'" &amp; S66 &amp; "'!I" &amp; T66), ""), "")</f>
        <v/>
      </c>
      <c r="F66" s="93" t="str">
        <f t="shared" ref="F66:F129" ca="1" si="14">IF(INDIRECT("'" &amp; S66 &amp; "'!J" &amp; T66) &lt;&gt; "0", IF(INDIRECT("'" &amp; S66 &amp; "'!J" &amp; T66) &lt;&gt; "", INDIRECT("'" &amp; S66 &amp; "'!J" &amp; T66), ""), "")</f>
        <v/>
      </c>
      <c r="G66" s="93" t="str">
        <f t="shared" ref="G66:G129" ca="1" si="15">IF(INDIRECT("'" &amp; S66 &amp; "'!K" &amp; T66) &lt;&gt; "0", IF(INDIRECT("'" &amp; S66 &amp; "'!K" &amp; T66) &lt;&gt; "", INDIRECT("'" &amp; S66 &amp; "'!K" &amp; T66), ""), "")</f>
        <v/>
      </c>
      <c r="H66" s="93" t="str">
        <f t="shared" ref="H66:H129" ca="1" si="16">IF(INDIRECT("'" &amp; S66 &amp; "'!L" &amp; T66) &lt;&gt; "0", IF(INDIRECT("'" &amp; S66 &amp; "'!L" &amp; T66) &lt;&gt; "", INDIRECT("'" &amp; S66 &amp; "'!L" &amp; T66), ""), "")</f>
        <v/>
      </c>
      <c r="I66" s="94" t="str">
        <f t="shared" ref="I66:I129" ca="1" si="17">IF(INDIRECT("'" &amp; S66 &amp; "'!M" &amp; T66) &lt;&gt; "0", IF(INDIRECT("'" &amp; S66 &amp; "'!M" &amp; T66) &lt;&gt; "", INDIRECT("'" &amp; S66 &amp; "'!M" &amp; T66), ""), "")</f>
        <v/>
      </c>
      <c r="J66" s="108" t="str">
        <f t="shared" ref="J66:J129" ca="1" si="18">IF(INDIRECT("'" &amp; S66 &amp; "'!N" &amp; T66) &lt;&gt; "0", IF(INDIRECT("'" &amp; S66 &amp; "'!N" &amp; T66) &lt;&gt; "", INDIRECT("'" &amp; S66 &amp; "'!N" &amp; T66), ""), "")</f>
        <v/>
      </c>
      <c r="K66" s="108" t="str">
        <f t="shared" ref="K66:K129" ca="1" si="19">IF(E66="", "", IF(ISERROR(SEARCH("canone", E66)), "NO", "SI"))</f>
        <v/>
      </c>
      <c r="L66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66" s="108" t="str">
        <f ca="1">IFERROR(IF(FIND("/", Tabella4[[#This Row],[ODC]]) &gt; 0, MID(Tabella4[[#This Row],[ODC]], FIND("/", Tabella4[[#This Row],[ODC]]) - 3, 6), ""), "")</f>
        <v/>
      </c>
      <c r="S66" s="95">
        <v>2</v>
      </c>
      <c r="T66" s="96">
        <v>26</v>
      </c>
    </row>
    <row r="67" spans="1:20" hidden="1" x14ac:dyDescent="0.25">
      <c r="A67" s="97" t="str">
        <f ca="1">IF(Tabella4[[#This Row],[PERSONALE]]="","",IF(INDIRECT("'" &amp; S67 &amp; "'!L1") &lt;&gt; "0", IF(INDIRECT("'" &amp; S67 &amp; "'!L1") &lt;&gt; "", INDIRECT("'" &amp; S67 &amp; "'!L1"), ""), ""))</f>
        <v/>
      </c>
      <c r="B67" s="97" t="str">
        <f t="shared" ca="1" si="10"/>
        <v/>
      </c>
      <c r="C67" s="106" t="str">
        <f t="shared" ca="1" si="11"/>
        <v/>
      </c>
      <c r="D67" s="1" t="str">
        <f t="shared" ca="1" si="12"/>
        <v/>
      </c>
      <c r="E67" s="93" t="str">
        <f t="shared" ca="1" si="13"/>
        <v/>
      </c>
      <c r="F67" s="93" t="str">
        <f t="shared" ca="1" si="14"/>
        <v/>
      </c>
      <c r="G67" s="93" t="str">
        <f t="shared" ca="1" si="15"/>
        <v/>
      </c>
      <c r="H67" s="93" t="str">
        <f t="shared" ca="1" si="16"/>
        <v/>
      </c>
      <c r="I67" s="94" t="str">
        <f t="shared" ca="1" si="17"/>
        <v/>
      </c>
      <c r="J67" s="108" t="str">
        <f t="shared" ca="1" si="18"/>
        <v/>
      </c>
      <c r="K67" s="108" t="str">
        <f t="shared" ca="1" si="19"/>
        <v/>
      </c>
      <c r="L67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67" s="108" t="str">
        <f ca="1">IFERROR(IF(FIND("/", Tabella4[[#This Row],[ODC]]) &gt; 0, MID(Tabella4[[#This Row],[ODC]], FIND("/", Tabella4[[#This Row],[ODC]]) - 3, 6), ""), "")</f>
        <v/>
      </c>
      <c r="S67" s="95">
        <v>2</v>
      </c>
      <c r="T67" s="96">
        <v>27</v>
      </c>
    </row>
    <row r="68" spans="1:20" hidden="1" x14ac:dyDescent="0.25">
      <c r="A68" s="97" t="str">
        <f ca="1">IF(Tabella4[[#This Row],[PERSONALE]]="","",IF(INDIRECT("'" &amp; S68 &amp; "'!L1") &lt;&gt; "0", IF(INDIRECT("'" &amp; S68 &amp; "'!L1") &lt;&gt; "", INDIRECT("'" &amp; S68 &amp; "'!L1"), ""), ""))</f>
        <v/>
      </c>
      <c r="B68" s="97" t="str">
        <f t="shared" ca="1" si="10"/>
        <v/>
      </c>
      <c r="C68" s="106" t="str">
        <f t="shared" ca="1" si="11"/>
        <v/>
      </c>
      <c r="D68" s="1" t="str">
        <f t="shared" ca="1" si="12"/>
        <v/>
      </c>
      <c r="E68" s="93" t="str">
        <f t="shared" ca="1" si="13"/>
        <v/>
      </c>
      <c r="F68" s="93" t="str">
        <f t="shared" ca="1" si="14"/>
        <v/>
      </c>
      <c r="G68" s="93" t="str">
        <f t="shared" ca="1" si="15"/>
        <v/>
      </c>
      <c r="H68" s="93" t="str">
        <f t="shared" ca="1" si="16"/>
        <v/>
      </c>
      <c r="I68" s="94" t="str">
        <f t="shared" ca="1" si="17"/>
        <v/>
      </c>
      <c r="J68" s="108" t="str">
        <f t="shared" ca="1" si="18"/>
        <v/>
      </c>
      <c r="K68" s="108" t="str">
        <f t="shared" ca="1" si="19"/>
        <v/>
      </c>
      <c r="L68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68" s="108" t="str">
        <f ca="1">IFERROR(IF(FIND("/", Tabella4[[#This Row],[ODC]]) &gt; 0, MID(Tabella4[[#This Row],[ODC]], FIND("/", Tabella4[[#This Row],[ODC]]) - 3, 6), ""), "")</f>
        <v/>
      </c>
      <c r="S68" s="95">
        <v>2</v>
      </c>
      <c r="T68" s="96">
        <v>28</v>
      </c>
    </row>
    <row r="69" spans="1:20" hidden="1" x14ac:dyDescent="0.25">
      <c r="A69" s="97" t="str">
        <f ca="1">IF(Tabella4[[#This Row],[PERSONALE]]="","",IF(INDIRECT("'" &amp; S69 &amp; "'!L1") &lt;&gt; "0", IF(INDIRECT("'" &amp; S69 &amp; "'!L1") &lt;&gt; "", INDIRECT("'" &amp; S69 &amp; "'!L1"), ""), ""))</f>
        <v/>
      </c>
      <c r="B69" s="97" t="str">
        <f t="shared" ca="1" si="10"/>
        <v/>
      </c>
      <c r="C69" s="106" t="str">
        <f t="shared" ca="1" si="11"/>
        <v/>
      </c>
      <c r="D69" s="1" t="str">
        <f t="shared" ca="1" si="12"/>
        <v/>
      </c>
      <c r="E69" s="93" t="str">
        <f t="shared" ca="1" si="13"/>
        <v/>
      </c>
      <c r="F69" s="93" t="str">
        <f t="shared" ca="1" si="14"/>
        <v/>
      </c>
      <c r="G69" s="93" t="str">
        <f t="shared" ca="1" si="15"/>
        <v/>
      </c>
      <c r="H69" s="93" t="str">
        <f t="shared" ca="1" si="16"/>
        <v/>
      </c>
      <c r="I69" s="94" t="str">
        <f t="shared" ca="1" si="17"/>
        <v/>
      </c>
      <c r="J69" s="108" t="str">
        <f t="shared" ca="1" si="18"/>
        <v/>
      </c>
      <c r="K69" s="108" t="str">
        <f t="shared" ca="1" si="19"/>
        <v/>
      </c>
      <c r="L69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69" s="108" t="str">
        <f ca="1">IFERROR(IF(FIND("/", Tabella4[[#This Row],[ODC]]) &gt; 0, MID(Tabella4[[#This Row],[ODC]], FIND("/", Tabella4[[#This Row],[ODC]]) - 3, 6), ""), "")</f>
        <v/>
      </c>
      <c r="S69" s="95">
        <v>2</v>
      </c>
      <c r="T69" s="96">
        <v>29</v>
      </c>
    </row>
    <row r="70" spans="1:20" hidden="1" x14ac:dyDescent="0.25">
      <c r="A70" s="97" t="str">
        <f ca="1">IF(Tabella4[[#This Row],[PERSONALE]]="","",IF(INDIRECT("'" &amp; S70 &amp; "'!L1") &lt;&gt; "0", IF(INDIRECT("'" &amp; S70 &amp; "'!L1") &lt;&gt; "", INDIRECT("'" &amp; S70 &amp; "'!L1"), ""), ""))</f>
        <v/>
      </c>
      <c r="B70" s="97" t="str">
        <f t="shared" ca="1" si="10"/>
        <v/>
      </c>
      <c r="C70" s="106" t="str">
        <f t="shared" ca="1" si="11"/>
        <v/>
      </c>
      <c r="D70" s="1" t="str">
        <f t="shared" ca="1" si="12"/>
        <v/>
      </c>
      <c r="E70" s="93" t="str">
        <f t="shared" ca="1" si="13"/>
        <v/>
      </c>
      <c r="F70" s="93" t="str">
        <f t="shared" ca="1" si="14"/>
        <v/>
      </c>
      <c r="G70" s="93" t="str">
        <f t="shared" ca="1" si="15"/>
        <v/>
      </c>
      <c r="H70" s="93" t="str">
        <f t="shared" ca="1" si="16"/>
        <v/>
      </c>
      <c r="I70" s="94" t="str">
        <f t="shared" ca="1" si="17"/>
        <v/>
      </c>
      <c r="J70" s="108" t="str">
        <f t="shared" ca="1" si="18"/>
        <v/>
      </c>
      <c r="K70" s="108" t="str">
        <f t="shared" ca="1" si="19"/>
        <v/>
      </c>
      <c r="L70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70" s="108" t="str">
        <f ca="1">IFERROR(IF(FIND("/", Tabella4[[#This Row],[ODC]]) &gt; 0, MID(Tabella4[[#This Row],[ODC]], FIND("/", Tabella4[[#This Row],[ODC]]) - 3, 6), ""), "")</f>
        <v/>
      </c>
      <c r="S70" s="95">
        <v>2</v>
      </c>
      <c r="T70" s="96">
        <v>30</v>
      </c>
    </row>
    <row r="71" spans="1:20" hidden="1" x14ac:dyDescent="0.25">
      <c r="A71" s="97" t="str">
        <f ca="1">IF(Tabella4[[#This Row],[PERSONALE]]="","",IF(INDIRECT("'" &amp; S71 &amp; "'!L1") &lt;&gt; "0", IF(INDIRECT("'" &amp; S71 &amp; "'!L1") &lt;&gt; "", INDIRECT("'" &amp; S71 &amp; "'!L1"), ""), ""))</f>
        <v/>
      </c>
      <c r="B71" s="97" t="str">
        <f t="shared" ca="1" si="10"/>
        <v/>
      </c>
      <c r="C71" s="106" t="str">
        <f t="shared" ca="1" si="11"/>
        <v/>
      </c>
      <c r="D71" s="1" t="str">
        <f t="shared" ca="1" si="12"/>
        <v/>
      </c>
      <c r="E71" s="93" t="str">
        <f t="shared" ca="1" si="13"/>
        <v/>
      </c>
      <c r="F71" s="93" t="str">
        <f t="shared" ca="1" si="14"/>
        <v/>
      </c>
      <c r="G71" s="93" t="str">
        <f t="shared" ca="1" si="15"/>
        <v/>
      </c>
      <c r="H71" s="93" t="str">
        <f t="shared" ca="1" si="16"/>
        <v/>
      </c>
      <c r="I71" s="94" t="str">
        <f t="shared" ca="1" si="17"/>
        <v/>
      </c>
      <c r="J71" s="108" t="str">
        <f t="shared" ca="1" si="18"/>
        <v/>
      </c>
      <c r="K71" s="108" t="str">
        <f t="shared" ca="1" si="19"/>
        <v/>
      </c>
      <c r="L71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71" s="108" t="str">
        <f ca="1">IFERROR(IF(FIND("/", Tabella4[[#This Row],[ODC]]) &gt; 0, MID(Tabella4[[#This Row],[ODC]], FIND("/", Tabella4[[#This Row],[ODC]]) - 3, 6), ""), "")</f>
        <v/>
      </c>
      <c r="S71" s="95">
        <v>2</v>
      </c>
      <c r="T71" s="96">
        <v>31</v>
      </c>
    </row>
    <row r="72" spans="1:20" hidden="1" x14ac:dyDescent="0.25">
      <c r="A72" s="97" t="str">
        <f ca="1">IF(Tabella4[[#This Row],[PERSONALE]]="","",IF(INDIRECT("'" &amp; S72 &amp; "'!L1") &lt;&gt; "0", IF(INDIRECT("'" &amp; S72 &amp; "'!L1") &lt;&gt; "", INDIRECT("'" &amp; S72 &amp; "'!L1"), ""), ""))</f>
        <v/>
      </c>
      <c r="B72" s="97" t="str">
        <f t="shared" ca="1" si="10"/>
        <v/>
      </c>
      <c r="C72" s="106" t="str">
        <f t="shared" ca="1" si="11"/>
        <v/>
      </c>
      <c r="D72" s="1" t="str">
        <f t="shared" ca="1" si="12"/>
        <v/>
      </c>
      <c r="E72" s="93" t="str">
        <f t="shared" ca="1" si="13"/>
        <v/>
      </c>
      <c r="F72" s="93" t="str">
        <f t="shared" ca="1" si="14"/>
        <v/>
      </c>
      <c r="G72" s="93" t="str">
        <f t="shared" ca="1" si="15"/>
        <v/>
      </c>
      <c r="H72" s="93" t="str">
        <f t="shared" ca="1" si="16"/>
        <v/>
      </c>
      <c r="I72" s="94" t="str">
        <f t="shared" ca="1" si="17"/>
        <v/>
      </c>
      <c r="J72" s="108" t="str">
        <f t="shared" ca="1" si="18"/>
        <v/>
      </c>
      <c r="K72" s="108" t="str">
        <f t="shared" ca="1" si="19"/>
        <v/>
      </c>
      <c r="L72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72" s="108" t="str">
        <f ca="1">IFERROR(IF(FIND("/", Tabella4[[#This Row],[ODC]]) &gt; 0, MID(Tabella4[[#This Row],[ODC]], FIND("/", Tabella4[[#This Row],[ODC]]) - 3, 6), ""), "")</f>
        <v/>
      </c>
      <c r="S72" s="95">
        <v>2</v>
      </c>
      <c r="T72" s="96">
        <v>32</v>
      </c>
    </row>
    <row r="73" spans="1:20" hidden="1" x14ac:dyDescent="0.25">
      <c r="A73" s="97" t="str">
        <f ca="1">IF(Tabella4[[#This Row],[PERSONALE]]="","",IF(INDIRECT("'" &amp; S73 &amp; "'!L1") &lt;&gt; "0", IF(INDIRECT("'" &amp; S73 &amp; "'!L1") &lt;&gt; "", INDIRECT("'" &amp; S73 &amp; "'!L1"), ""), ""))</f>
        <v/>
      </c>
      <c r="B73" s="97" t="str">
        <f t="shared" ca="1" si="10"/>
        <v/>
      </c>
      <c r="C73" s="106" t="str">
        <f t="shared" ca="1" si="11"/>
        <v/>
      </c>
      <c r="D73" s="1" t="str">
        <f t="shared" ca="1" si="12"/>
        <v/>
      </c>
      <c r="E73" s="93" t="str">
        <f t="shared" ca="1" si="13"/>
        <v/>
      </c>
      <c r="F73" s="93" t="str">
        <f t="shared" ca="1" si="14"/>
        <v/>
      </c>
      <c r="G73" s="93" t="str">
        <f t="shared" ca="1" si="15"/>
        <v/>
      </c>
      <c r="H73" s="93" t="str">
        <f t="shared" ca="1" si="16"/>
        <v/>
      </c>
      <c r="I73" s="94" t="str">
        <f t="shared" ca="1" si="17"/>
        <v/>
      </c>
      <c r="J73" s="108" t="str">
        <f t="shared" ca="1" si="18"/>
        <v/>
      </c>
      <c r="K73" s="108" t="str">
        <f t="shared" ca="1" si="19"/>
        <v/>
      </c>
      <c r="L73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73" s="108" t="str">
        <f ca="1">IFERROR(IF(FIND("/", Tabella4[[#This Row],[ODC]]) &gt; 0, MID(Tabella4[[#This Row],[ODC]], FIND("/", Tabella4[[#This Row],[ODC]]) - 3, 6), ""), "")</f>
        <v/>
      </c>
      <c r="S73" s="95">
        <v>2</v>
      </c>
      <c r="T73" s="96">
        <v>33</v>
      </c>
    </row>
    <row r="74" spans="1:20" hidden="1" x14ac:dyDescent="0.25">
      <c r="A74" s="97" t="str">
        <f ca="1">IF(Tabella4[[#This Row],[PERSONALE]]="","",IF(INDIRECT("'" &amp; S74 &amp; "'!L1") &lt;&gt; "0", IF(INDIRECT("'" &amp; S74 &amp; "'!L1") &lt;&gt; "", INDIRECT("'" &amp; S74 &amp; "'!L1"), ""), ""))</f>
        <v/>
      </c>
      <c r="B74" s="97" t="str">
        <f t="shared" ca="1" si="10"/>
        <v/>
      </c>
      <c r="C74" s="106" t="str">
        <f t="shared" ca="1" si="11"/>
        <v/>
      </c>
      <c r="D74" s="1" t="str">
        <f t="shared" ca="1" si="12"/>
        <v/>
      </c>
      <c r="E74" s="93" t="str">
        <f t="shared" ca="1" si="13"/>
        <v/>
      </c>
      <c r="F74" s="93" t="str">
        <f t="shared" ca="1" si="14"/>
        <v/>
      </c>
      <c r="G74" s="93" t="str">
        <f t="shared" ca="1" si="15"/>
        <v/>
      </c>
      <c r="H74" s="93" t="str">
        <f t="shared" ca="1" si="16"/>
        <v/>
      </c>
      <c r="I74" s="94" t="str">
        <f t="shared" ca="1" si="17"/>
        <v/>
      </c>
      <c r="J74" s="108" t="str">
        <f t="shared" ca="1" si="18"/>
        <v/>
      </c>
      <c r="K74" s="108" t="str">
        <f t="shared" ca="1" si="19"/>
        <v/>
      </c>
      <c r="L74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74" s="108" t="str">
        <f ca="1">IFERROR(IF(FIND("/", Tabella4[[#This Row],[ODC]]) &gt; 0, MID(Tabella4[[#This Row],[ODC]], FIND("/", Tabella4[[#This Row],[ODC]]) - 3, 6), ""), "")</f>
        <v/>
      </c>
      <c r="S74" s="95">
        <v>2</v>
      </c>
      <c r="T74" s="96">
        <v>34</v>
      </c>
    </row>
    <row r="75" spans="1:20" hidden="1" x14ac:dyDescent="0.25">
      <c r="A75" s="97" t="str">
        <f ca="1">IF(Tabella4[[#This Row],[PERSONALE]]="","",IF(INDIRECT("'" &amp; S75 &amp; "'!L1") &lt;&gt; "0", IF(INDIRECT("'" &amp; S75 &amp; "'!L1") &lt;&gt; "", INDIRECT("'" &amp; S75 &amp; "'!L1"), ""), ""))</f>
        <v/>
      </c>
      <c r="B75" s="97" t="str">
        <f t="shared" ca="1" si="10"/>
        <v/>
      </c>
      <c r="C75" s="106" t="str">
        <f t="shared" ca="1" si="11"/>
        <v/>
      </c>
      <c r="D75" s="1" t="str">
        <f t="shared" ca="1" si="12"/>
        <v/>
      </c>
      <c r="E75" s="93" t="str">
        <f t="shared" ca="1" si="13"/>
        <v/>
      </c>
      <c r="F75" s="93" t="str">
        <f t="shared" ca="1" si="14"/>
        <v/>
      </c>
      <c r="G75" s="93" t="str">
        <f t="shared" ca="1" si="15"/>
        <v/>
      </c>
      <c r="H75" s="93" t="str">
        <f t="shared" ca="1" si="16"/>
        <v/>
      </c>
      <c r="I75" s="94" t="str">
        <f t="shared" ca="1" si="17"/>
        <v/>
      </c>
      <c r="J75" s="108" t="str">
        <f t="shared" ca="1" si="18"/>
        <v/>
      </c>
      <c r="K75" s="108" t="str">
        <f t="shared" ca="1" si="19"/>
        <v/>
      </c>
      <c r="L75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75" s="108" t="str">
        <f ca="1">IFERROR(IF(FIND("/", Tabella4[[#This Row],[ODC]]) &gt; 0, MID(Tabella4[[#This Row],[ODC]], FIND("/", Tabella4[[#This Row],[ODC]]) - 3, 6), ""), "")</f>
        <v/>
      </c>
      <c r="S75" s="95">
        <v>2</v>
      </c>
      <c r="T75" s="96">
        <v>35</v>
      </c>
    </row>
    <row r="76" spans="1:20" hidden="1" x14ac:dyDescent="0.25">
      <c r="A76" s="97" t="str">
        <f ca="1">IF(Tabella4[[#This Row],[PERSONALE]]="","",IF(INDIRECT("'" &amp; S76 &amp; "'!L1") &lt;&gt; "0", IF(INDIRECT("'" &amp; S76 &amp; "'!L1") &lt;&gt; "", INDIRECT("'" &amp; S76 &amp; "'!L1"), ""), ""))</f>
        <v/>
      </c>
      <c r="B76" s="97" t="str">
        <f t="shared" ca="1" si="10"/>
        <v/>
      </c>
      <c r="C76" s="106" t="str">
        <f t="shared" ca="1" si="11"/>
        <v/>
      </c>
      <c r="D76" s="1" t="str">
        <f t="shared" ca="1" si="12"/>
        <v/>
      </c>
      <c r="E76" s="93" t="str">
        <f t="shared" ca="1" si="13"/>
        <v/>
      </c>
      <c r="F76" s="93" t="str">
        <f t="shared" ca="1" si="14"/>
        <v/>
      </c>
      <c r="G76" s="93" t="str">
        <f t="shared" ca="1" si="15"/>
        <v/>
      </c>
      <c r="H76" s="93" t="str">
        <f t="shared" ca="1" si="16"/>
        <v/>
      </c>
      <c r="I76" s="94" t="str">
        <f t="shared" ca="1" si="17"/>
        <v/>
      </c>
      <c r="J76" s="108" t="str">
        <f t="shared" ca="1" si="18"/>
        <v/>
      </c>
      <c r="K76" s="108" t="str">
        <f t="shared" ca="1" si="19"/>
        <v/>
      </c>
      <c r="L76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76" s="108" t="str">
        <f ca="1">IFERROR(IF(FIND("/", Tabella4[[#This Row],[ODC]]) &gt; 0, MID(Tabella4[[#This Row],[ODC]], FIND("/", Tabella4[[#This Row],[ODC]]) - 3, 6), ""), "")</f>
        <v/>
      </c>
      <c r="S76" s="95">
        <v>2</v>
      </c>
      <c r="T76" s="96">
        <v>36</v>
      </c>
    </row>
    <row r="77" spans="1:20" hidden="1" x14ac:dyDescent="0.25">
      <c r="A77" s="97" t="str">
        <f ca="1">IF(Tabella4[[#This Row],[PERSONALE]]="","",IF(INDIRECT("'" &amp; S77 &amp; "'!L1") &lt;&gt; "0", IF(INDIRECT("'" &amp; S77 &amp; "'!L1") &lt;&gt; "", INDIRECT("'" &amp; S77 &amp; "'!L1"), ""), ""))</f>
        <v/>
      </c>
      <c r="B77" s="97" t="str">
        <f t="shared" ca="1" si="10"/>
        <v/>
      </c>
      <c r="C77" s="106" t="str">
        <f t="shared" ca="1" si="11"/>
        <v/>
      </c>
      <c r="D77" s="1" t="str">
        <f t="shared" ca="1" si="12"/>
        <v/>
      </c>
      <c r="E77" s="93" t="str">
        <f t="shared" ca="1" si="13"/>
        <v/>
      </c>
      <c r="F77" s="93" t="str">
        <f t="shared" ca="1" si="14"/>
        <v/>
      </c>
      <c r="G77" s="93" t="str">
        <f t="shared" ca="1" si="15"/>
        <v/>
      </c>
      <c r="H77" s="93" t="str">
        <f t="shared" ca="1" si="16"/>
        <v/>
      </c>
      <c r="I77" s="94" t="str">
        <f t="shared" ca="1" si="17"/>
        <v/>
      </c>
      <c r="J77" s="108" t="str">
        <f t="shared" ca="1" si="18"/>
        <v/>
      </c>
      <c r="K77" s="108" t="str">
        <f t="shared" ca="1" si="19"/>
        <v/>
      </c>
      <c r="L77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77" s="108" t="str">
        <f ca="1">IFERROR(IF(FIND("/", Tabella4[[#This Row],[ODC]]) &gt; 0, MID(Tabella4[[#This Row],[ODC]], FIND("/", Tabella4[[#This Row],[ODC]]) - 3, 6), ""), "")</f>
        <v/>
      </c>
      <c r="S77" s="95">
        <v>2</v>
      </c>
      <c r="T77" s="96">
        <v>37</v>
      </c>
    </row>
    <row r="78" spans="1:20" hidden="1" x14ac:dyDescent="0.25">
      <c r="A78" s="97" t="str">
        <f ca="1">IF(Tabella4[[#This Row],[PERSONALE]]="","",IF(INDIRECT("'" &amp; S78 &amp; "'!L1") &lt;&gt; "0", IF(INDIRECT("'" &amp; S78 &amp; "'!L1") &lt;&gt; "", INDIRECT("'" &amp; S78 &amp; "'!L1"), ""), ""))</f>
        <v/>
      </c>
      <c r="B78" s="97" t="str">
        <f t="shared" ca="1" si="10"/>
        <v/>
      </c>
      <c r="C78" s="106" t="str">
        <f t="shared" ca="1" si="11"/>
        <v/>
      </c>
      <c r="D78" s="1" t="str">
        <f t="shared" ca="1" si="12"/>
        <v/>
      </c>
      <c r="E78" s="93" t="str">
        <f t="shared" ca="1" si="13"/>
        <v/>
      </c>
      <c r="F78" s="93" t="str">
        <f t="shared" ca="1" si="14"/>
        <v/>
      </c>
      <c r="G78" s="93" t="str">
        <f t="shared" ca="1" si="15"/>
        <v/>
      </c>
      <c r="H78" s="93" t="str">
        <f t="shared" ca="1" si="16"/>
        <v/>
      </c>
      <c r="I78" s="94" t="str">
        <f t="shared" ca="1" si="17"/>
        <v/>
      </c>
      <c r="J78" s="108" t="str">
        <f t="shared" ca="1" si="18"/>
        <v/>
      </c>
      <c r="K78" s="108" t="str">
        <f t="shared" ca="1" si="19"/>
        <v/>
      </c>
      <c r="L78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78" s="108" t="str">
        <f ca="1">IFERROR(IF(FIND("/", Tabella4[[#This Row],[ODC]]) &gt; 0, MID(Tabella4[[#This Row],[ODC]], FIND("/", Tabella4[[#This Row],[ODC]]) - 3, 6), ""), "")</f>
        <v/>
      </c>
      <c r="S78" s="95">
        <v>2</v>
      </c>
      <c r="T78" s="96">
        <v>38</v>
      </c>
    </row>
    <row r="79" spans="1:20" hidden="1" x14ac:dyDescent="0.25">
      <c r="A79" s="97" t="str">
        <f ca="1">IF(Tabella4[[#This Row],[PERSONALE]]="","",IF(INDIRECT("'" &amp; S79 &amp; "'!L1") &lt;&gt; "0", IF(INDIRECT("'" &amp; S79 &amp; "'!L1") &lt;&gt; "", INDIRECT("'" &amp; S79 &amp; "'!L1"), ""), ""))</f>
        <v/>
      </c>
      <c r="B79" s="97" t="str">
        <f t="shared" ca="1" si="10"/>
        <v/>
      </c>
      <c r="C79" s="106" t="str">
        <f t="shared" ca="1" si="11"/>
        <v/>
      </c>
      <c r="D79" s="1" t="str">
        <f t="shared" ca="1" si="12"/>
        <v/>
      </c>
      <c r="E79" s="93" t="str">
        <f t="shared" ca="1" si="13"/>
        <v/>
      </c>
      <c r="F79" s="93" t="str">
        <f t="shared" ca="1" si="14"/>
        <v/>
      </c>
      <c r="G79" s="93" t="str">
        <f t="shared" ca="1" si="15"/>
        <v/>
      </c>
      <c r="H79" s="93" t="str">
        <f t="shared" ca="1" si="16"/>
        <v/>
      </c>
      <c r="I79" s="94" t="str">
        <f t="shared" ca="1" si="17"/>
        <v/>
      </c>
      <c r="J79" s="108" t="str">
        <f t="shared" ca="1" si="18"/>
        <v/>
      </c>
      <c r="K79" s="108" t="str">
        <f t="shared" ca="1" si="19"/>
        <v/>
      </c>
      <c r="L79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79" s="108" t="str">
        <f ca="1">IFERROR(IF(FIND("/", Tabella4[[#This Row],[ODC]]) &gt; 0, MID(Tabella4[[#This Row],[ODC]], FIND("/", Tabella4[[#This Row],[ODC]]) - 3, 6), ""), "")</f>
        <v/>
      </c>
      <c r="S79" s="95">
        <v>2</v>
      </c>
      <c r="T79" s="96">
        <v>39</v>
      </c>
    </row>
    <row r="80" spans="1:20" hidden="1" x14ac:dyDescent="0.25">
      <c r="A80" s="97" t="str">
        <f ca="1">IF(Tabella4[[#This Row],[PERSONALE]]="","",IF(INDIRECT("'" &amp; S80 &amp; "'!L1") &lt;&gt; "0", IF(INDIRECT("'" &amp; S80 &amp; "'!L1") &lt;&gt; "", INDIRECT("'" &amp; S80 &amp; "'!L1"), ""), ""))</f>
        <v/>
      </c>
      <c r="B80" s="97" t="str">
        <f t="shared" ca="1" si="10"/>
        <v/>
      </c>
      <c r="C80" s="106" t="str">
        <f t="shared" ca="1" si="11"/>
        <v/>
      </c>
      <c r="D80" s="1" t="str">
        <f t="shared" ca="1" si="12"/>
        <v/>
      </c>
      <c r="E80" s="93" t="str">
        <f t="shared" ca="1" si="13"/>
        <v/>
      </c>
      <c r="F80" s="93" t="str">
        <f t="shared" ca="1" si="14"/>
        <v/>
      </c>
      <c r="G80" s="93" t="str">
        <f t="shared" ca="1" si="15"/>
        <v/>
      </c>
      <c r="H80" s="93" t="str">
        <f t="shared" ca="1" si="16"/>
        <v/>
      </c>
      <c r="I80" s="94" t="str">
        <f t="shared" ca="1" si="17"/>
        <v/>
      </c>
      <c r="J80" s="108" t="str">
        <f t="shared" ca="1" si="18"/>
        <v/>
      </c>
      <c r="K80" s="108" t="str">
        <f t="shared" ca="1" si="19"/>
        <v/>
      </c>
      <c r="L80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80" s="108" t="str">
        <f ca="1">IFERROR(IF(FIND("/", Tabella4[[#This Row],[ODC]]) &gt; 0, MID(Tabella4[[#This Row],[ODC]], FIND("/", Tabella4[[#This Row],[ODC]]) - 3, 6), ""), "")</f>
        <v/>
      </c>
      <c r="S80" s="95">
        <v>2</v>
      </c>
      <c r="T80" s="96">
        <v>40</v>
      </c>
    </row>
    <row r="81" spans="1:20" hidden="1" x14ac:dyDescent="0.25">
      <c r="A81" s="97" t="str">
        <f ca="1">IF(Tabella4[[#This Row],[PERSONALE]]="","",IF(INDIRECT("'" &amp; S81 &amp; "'!L1") &lt;&gt; "0", IF(INDIRECT("'" &amp; S81 &amp; "'!L1") &lt;&gt; "", INDIRECT("'" &amp; S81 &amp; "'!L1"), ""), ""))</f>
        <v/>
      </c>
      <c r="B81" s="97" t="str">
        <f t="shared" ca="1" si="10"/>
        <v/>
      </c>
      <c r="C81" s="106" t="str">
        <f t="shared" ca="1" si="11"/>
        <v/>
      </c>
      <c r="D81" s="1" t="str">
        <f t="shared" ca="1" si="12"/>
        <v/>
      </c>
      <c r="E81" s="93" t="str">
        <f t="shared" ca="1" si="13"/>
        <v/>
      </c>
      <c r="F81" s="93" t="str">
        <f t="shared" ca="1" si="14"/>
        <v/>
      </c>
      <c r="G81" s="93" t="str">
        <f t="shared" ca="1" si="15"/>
        <v/>
      </c>
      <c r="H81" s="93" t="str">
        <f t="shared" ca="1" si="16"/>
        <v/>
      </c>
      <c r="I81" s="94" t="str">
        <f t="shared" ca="1" si="17"/>
        <v/>
      </c>
      <c r="J81" s="108" t="str">
        <f t="shared" ca="1" si="18"/>
        <v/>
      </c>
      <c r="K81" s="108" t="str">
        <f t="shared" ca="1" si="19"/>
        <v/>
      </c>
      <c r="L81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81" s="108" t="str">
        <f ca="1">IFERROR(IF(FIND("/", Tabella4[[#This Row],[ODC]]) &gt; 0, MID(Tabella4[[#This Row],[ODC]], FIND("/", Tabella4[[#This Row],[ODC]]) - 3, 6), ""), "")</f>
        <v/>
      </c>
      <c r="S81" s="95">
        <v>2</v>
      </c>
      <c r="T81" s="96">
        <v>41</v>
      </c>
    </row>
    <row r="82" spans="1:20" hidden="1" x14ac:dyDescent="0.25">
      <c r="A82" s="97" t="str">
        <f ca="1">IF(Tabella4[[#This Row],[PERSONALE]]="","",IF(INDIRECT("'" &amp; S82 &amp; "'!L1") &lt;&gt; "0", IF(INDIRECT("'" &amp; S82 &amp; "'!L1") &lt;&gt; "", INDIRECT("'" &amp; S82 &amp; "'!L1"), ""), ""))</f>
        <v/>
      </c>
      <c r="B82" s="97" t="str">
        <f t="shared" ca="1" si="10"/>
        <v/>
      </c>
      <c r="C82" s="106" t="str">
        <f t="shared" ca="1" si="11"/>
        <v/>
      </c>
      <c r="D82" s="1" t="str">
        <f t="shared" ca="1" si="12"/>
        <v/>
      </c>
      <c r="E82" s="93" t="str">
        <f t="shared" ca="1" si="13"/>
        <v/>
      </c>
      <c r="F82" s="93" t="str">
        <f t="shared" ca="1" si="14"/>
        <v/>
      </c>
      <c r="G82" s="93" t="str">
        <f t="shared" ca="1" si="15"/>
        <v/>
      </c>
      <c r="H82" s="93" t="str">
        <f t="shared" ca="1" si="16"/>
        <v/>
      </c>
      <c r="I82" s="94" t="str">
        <f t="shared" ca="1" si="17"/>
        <v/>
      </c>
      <c r="J82" s="108" t="str">
        <f t="shared" ca="1" si="18"/>
        <v/>
      </c>
      <c r="K82" s="108" t="str">
        <f t="shared" ca="1" si="19"/>
        <v/>
      </c>
      <c r="L82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82" s="108" t="str">
        <f ca="1">IFERROR(IF(FIND("/", Tabella4[[#This Row],[ODC]]) &gt; 0, MID(Tabella4[[#This Row],[ODC]], FIND("/", Tabella4[[#This Row],[ODC]]) - 3, 6), ""), "")</f>
        <v/>
      </c>
      <c r="S82" s="95">
        <v>2</v>
      </c>
      <c r="T82" s="96">
        <v>42</v>
      </c>
    </row>
    <row r="83" spans="1:20" hidden="1" x14ac:dyDescent="0.25">
      <c r="A83" s="97" t="str">
        <f ca="1">IF(Tabella4[[#This Row],[PERSONALE]]="","",IF(INDIRECT("'" &amp; S83 &amp; "'!L1") &lt;&gt; "0", IF(INDIRECT("'" &amp; S83 &amp; "'!L1") &lt;&gt; "", INDIRECT("'" &amp; S83 &amp; "'!L1"), ""), ""))</f>
        <v/>
      </c>
      <c r="B83" s="97" t="str">
        <f t="shared" ca="1" si="10"/>
        <v/>
      </c>
      <c r="C83" s="106" t="str">
        <f t="shared" ca="1" si="11"/>
        <v/>
      </c>
      <c r="D83" s="1" t="str">
        <f t="shared" ca="1" si="12"/>
        <v/>
      </c>
      <c r="E83" s="93" t="str">
        <f t="shared" ca="1" si="13"/>
        <v/>
      </c>
      <c r="F83" s="93" t="str">
        <f t="shared" ca="1" si="14"/>
        <v/>
      </c>
      <c r="G83" s="93" t="str">
        <f t="shared" ca="1" si="15"/>
        <v/>
      </c>
      <c r="H83" s="93" t="str">
        <f t="shared" ca="1" si="16"/>
        <v/>
      </c>
      <c r="I83" s="94" t="str">
        <f t="shared" ca="1" si="17"/>
        <v/>
      </c>
      <c r="J83" s="108" t="str">
        <f t="shared" ca="1" si="18"/>
        <v/>
      </c>
      <c r="K83" s="108" t="str">
        <f t="shared" ca="1" si="19"/>
        <v/>
      </c>
      <c r="L83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83" s="108" t="str">
        <f ca="1">IFERROR(IF(FIND("/", Tabella4[[#This Row],[ODC]]) &gt; 0, MID(Tabella4[[#This Row],[ODC]], FIND("/", Tabella4[[#This Row],[ODC]]) - 3, 6), ""), "")</f>
        <v/>
      </c>
      <c r="S83" s="95">
        <v>2</v>
      </c>
      <c r="T83" s="96">
        <v>43</v>
      </c>
    </row>
    <row r="84" spans="1:20" hidden="1" x14ac:dyDescent="0.25">
      <c r="A84" s="97" t="str">
        <f ca="1">IF(Tabella4[[#This Row],[PERSONALE]]="","",IF(INDIRECT("'" &amp; S84 &amp; "'!L1") &lt;&gt; "0", IF(INDIRECT("'" &amp; S84 &amp; "'!L1") &lt;&gt; "", INDIRECT("'" &amp; S84 &amp; "'!L1"), ""), ""))</f>
        <v/>
      </c>
      <c r="B84" s="97" t="str">
        <f t="shared" ca="1" si="10"/>
        <v/>
      </c>
      <c r="C84" s="106" t="str">
        <f t="shared" ca="1" si="11"/>
        <v/>
      </c>
      <c r="D84" s="1" t="str">
        <f t="shared" ca="1" si="12"/>
        <v/>
      </c>
      <c r="E84" s="93" t="str">
        <f t="shared" ca="1" si="13"/>
        <v/>
      </c>
      <c r="F84" s="93" t="str">
        <f t="shared" ca="1" si="14"/>
        <v/>
      </c>
      <c r="G84" s="93" t="str">
        <f t="shared" ca="1" si="15"/>
        <v/>
      </c>
      <c r="H84" s="93" t="str">
        <f t="shared" ca="1" si="16"/>
        <v/>
      </c>
      <c r="I84" s="94" t="str">
        <f t="shared" ca="1" si="17"/>
        <v/>
      </c>
      <c r="J84" s="108" t="str">
        <f t="shared" ca="1" si="18"/>
        <v/>
      </c>
      <c r="K84" s="108" t="str">
        <f t="shared" ca="1" si="19"/>
        <v/>
      </c>
      <c r="L84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84" s="108" t="str">
        <f ca="1">IFERROR(IF(FIND("/", Tabella4[[#This Row],[ODC]]) &gt; 0, MID(Tabella4[[#This Row],[ODC]], FIND("/", Tabella4[[#This Row],[ODC]]) - 3, 6), ""), "")</f>
        <v/>
      </c>
      <c r="S84" s="95">
        <v>2</v>
      </c>
      <c r="T84" s="96">
        <v>44</v>
      </c>
    </row>
    <row r="85" spans="1:20" hidden="1" x14ac:dyDescent="0.25">
      <c r="A85" s="97" t="str">
        <f ca="1">IF(Tabella4[[#This Row],[PERSONALE]]="","",IF(INDIRECT("'" &amp; S85 &amp; "'!L1") &lt;&gt; "0", IF(INDIRECT("'" &amp; S85 &amp; "'!L1") &lt;&gt; "", INDIRECT("'" &amp; S85 &amp; "'!L1"), ""), ""))</f>
        <v/>
      </c>
      <c r="B85" s="97" t="str">
        <f t="shared" ca="1" si="10"/>
        <v/>
      </c>
      <c r="C85" s="106" t="str">
        <f t="shared" ca="1" si="11"/>
        <v/>
      </c>
      <c r="D85" s="1" t="str">
        <f t="shared" ca="1" si="12"/>
        <v/>
      </c>
      <c r="E85" s="93" t="str">
        <f t="shared" ca="1" si="13"/>
        <v/>
      </c>
      <c r="F85" s="93" t="str">
        <f t="shared" ca="1" si="14"/>
        <v/>
      </c>
      <c r="G85" s="93" t="str">
        <f t="shared" ca="1" si="15"/>
        <v/>
      </c>
      <c r="H85" s="93" t="str">
        <f t="shared" ca="1" si="16"/>
        <v/>
      </c>
      <c r="I85" s="94" t="str">
        <f t="shared" ca="1" si="17"/>
        <v/>
      </c>
      <c r="J85" s="108" t="str">
        <f t="shared" ca="1" si="18"/>
        <v/>
      </c>
      <c r="K85" s="108" t="str">
        <f t="shared" ca="1" si="19"/>
        <v/>
      </c>
      <c r="L85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85" s="108" t="str">
        <f ca="1">IFERROR(IF(FIND("/", Tabella4[[#This Row],[ODC]]) &gt; 0, MID(Tabella4[[#This Row],[ODC]], FIND("/", Tabella4[[#This Row],[ODC]]) - 3, 6), ""), "")</f>
        <v/>
      </c>
      <c r="S85" s="95">
        <v>2</v>
      </c>
      <c r="T85" s="96">
        <v>45</v>
      </c>
    </row>
    <row r="86" spans="1:20" ht="30" hidden="1" x14ac:dyDescent="0.25">
      <c r="A86" s="97">
        <f ca="1">IF(Tabella4[[#This Row],[PERSONALE]]="","",IF(INDIRECT("'" &amp; S86 &amp; "'!L1") &lt;&gt; "0", IF(INDIRECT("'" &amp; S86 &amp; "'!L1") &lt;&gt; "", INDIRECT("'" &amp; S86 &amp; "'!L1"), ""), ""))</f>
        <v>46084</v>
      </c>
      <c r="B86" s="97" t="str">
        <f t="shared" ca="1" si="10"/>
        <v>Spinali</v>
      </c>
      <c r="C86" s="106" t="str">
        <f t="shared" ca="1" si="11"/>
        <v>400 - ricollegamento  strumentazione scollegata  DURANTE LA FERMATA BV603,604 FCV604,607 FRC 601 A/B/C</v>
      </c>
      <c r="D86" s="1" t="str">
        <f t="shared" ca="1" si="12"/>
        <v>Agusta</v>
      </c>
      <c r="E86" s="93" t="str">
        <f t="shared" ca="1" si="13"/>
        <v>5400274437
canone</v>
      </c>
      <c r="F86" s="93" t="str">
        <f t="shared" ca="1" si="14"/>
        <v>573584/C</v>
      </c>
      <c r="G86" s="93" t="str">
        <f t="shared" ca="1" si="15"/>
        <v>7:45</v>
      </c>
      <c r="H86" s="93" t="str">
        <f t="shared" ca="1" si="16"/>
        <v>16:45</v>
      </c>
      <c r="I86" s="94">
        <f t="shared" ca="1" si="17"/>
        <v>8.25</v>
      </c>
      <c r="J86" s="108" t="str">
        <f t="shared" ca="1" si="18"/>
        <v>canone agusta</v>
      </c>
      <c r="K86" s="108" t="str">
        <f t="shared" ca="1" si="19"/>
        <v>SI</v>
      </c>
      <c r="L86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>AGUSTA D.</v>
      </c>
      <c r="M86" s="108" t="str">
        <f ca="1">IFERROR(IF(FIND("/", Tabella4[[#This Row],[ODC]]) &gt; 0, MID(Tabella4[[#This Row],[ODC]], FIND("/", Tabella4[[#This Row],[ODC]]) - 3, 6), ""), "")</f>
        <v/>
      </c>
      <c r="S86" s="95">
        <v>3</v>
      </c>
      <c r="T86" s="96">
        <v>4</v>
      </c>
    </row>
    <row r="87" spans="1:20" ht="30" hidden="1" x14ac:dyDescent="0.25">
      <c r="A87" s="97">
        <f ca="1">IF(Tabella4[[#This Row],[PERSONALE]]="","",IF(INDIRECT("'" &amp; S87 &amp; "'!L1") &lt;&gt; "0", IF(INDIRECT("'" &amp; S87 &amp; "'!L1") &lt;&gt; "", INDIRECT("'" &amp; S87 &amp; "'!L1"), ""), ""))</f>
        <v>46084</v>
      </c>
      <c r="B87" s="97" t="str">
        <f t="shared" ca="1" si="10"/>
        <v>Serra</v>
      </c>
      <c r="C87" s="106" t="str">
        <f t="shared" ca="1" si="11"/>
        <v>400 - ricollegamento  strumentazione scollegata  DURANTE LA FERMATA BV603,604 FCV604,607 FRC 601 A/B/C</v>
      </c>
      <c r="D87" s="1" t="str">
        <f t="shared" ca="1" si="12"/>
        <v>Agusta</v>
      </c>
      <c r="E87" s="93" t="str">
        <f t="shared" ca="1" si="13"/>
        <v>5400274437
canone</v>
      </c>
      <c r="F87" s="93" t="str">
        <f t="shared" ca="1" si="14"/>
        <v>573584/C</v>
      </c>
      <c r="G87" s="93" t="str">
        <f t="shared" ca="1" si="15"/>
        <v>7:45</v>
      </c>
      <c r="H87" s="93" t="str">
        <f t="shared" ca="1" si="16"/>
        <v>16:45</v>
      </c>
      <c r="I87" s="94">
        <f t="shared" ca="1" si="17"/>
        <v>8.25</v>
      </c>
      <c r="J87" s="108" t="str">
        <f t="shared" ca="1" si="18"/>
        <v>canone agusta</v>
      </c>
      <c r="K87" s="108" t="str">
        <f t="shared" ca="1" si="19"/>
        <v>SI</v>
      </c>
      <c r="L87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>AGUSTA D.</v>
      </c>
      <c r="M87" s="108" t="str">
        <f ca="1">IFERROR(IF(FIND("/", Tabella4[[#This Row],[ODC]]) &gt; 0, MID(Tabella4[[#This Row],[ODC]], FIND("/", Tabella4[[#This Row],[ODC]]) - 3, 6), ""), "")</f>
        <v/>
      </c>
      <c r="S87" s="95">
        <v>3</v>
      </c>
      <c r="T87" s="96">
        <v>5</v>
      </c>
    </row>
    <row r="88" spans="1:20" ht="30" hidden="1" x14ac:dyDescent="0.25">
      <c r="A88" s="97">
        <f ca="1">IF(Tabella4[[#This Row],[PERSONALE]]="","",IF(INDIRECT("'" &amp; S88 &amp; "'!L1") &lt;&gt; "0", IF(INDIRECT("'" &amp; S88 &amp; "'!L1") &lt;&gt; "", INDIRECT("'" &amp; S88 &amp; "'!L1"), ""), ""))</f>
        <v>46084</v>
      </c>
      <c r="B88" s="97" t="str">
        <f t="shared" ca="1" si="10"/>
        <v>Riciputo</v>
      </c>
      <c r="C88" s="106" t="str">
        <f t="shared" ca="1" si="11"/>
        <v>Sostituzione filtro riduttore aria xv radice BR 64
400 - ricollegamento  strumentazione scollegata  DURANTE LA FERMATA BV603,604 FCV604,607 FRC 601 A/B/C</v>
      </c>
      <c r="D88" s="1" t="str">
        <f t="shared" ca="1" si="12"/>
        <v>Messina</v>
      </c>
      <c r="E88" s="93" t="str">
        <f t="shared" ca="1" si="13"/>
        <v>5400274443
canone</v>
      </c>
      <c r="F88" s="93" t="str">
        <f t="shared" ca="1" si="14"/>
        <v>324734/S
573584/C</v>
      </c>
      <c r="G88" s="93" t="str">
        <f t="shared" ca="1" si="15"/>
        <v>7:45</v>
      </c>
      <c r="H88" s="93" t="str">
        <f t="shared" ca="1" si="16"/>
        <v>16:45</v>
      </c>
      <c r="I88" s="94">
        <f t="shared" ca="1" si="17"/>
        <v>8.25</v>
      </c>
      <c r="J88" s="108" t="str">
        <f t="shared" ca="1" si="18"/>
        <v>canone messina</v>
      </c>
      <c r="K88" s="108" t="str">
        <f t="shared" ca="1" si="19"/>
        <v>SI</v>
      </c>
      <c r="L88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>MESSINA I.</v>
      </c>
      <c r="M88" s="108" t="str">
        <f ca="1">IFERROR(IF(FIND("/", Tabella4[[#This Row],[ODC]]) &gt; 0, MID(Tabella4[[#This Row],[ODC]], FIND("/", Tabella4[[#This Row],[ODC]]) - 3, 6), ""), "")</f>
        <v/>
      </c>
      <c r="S88" s="95">
        <v>3</v>
      </c>
      <c r="T88" s="96">
        <v>6</v>
      </c>
    </row>
    <row r="89" spans="1:20" ht="30" hidden="1" x14ac:dyDescent="0.25">
      <c r="A89" s="97">
        <f ca="1">IF(Tabella4[[#This Row],[PERSONALE]]="","",IF(INDIRECT("'" &amp; S89 &amp; "'!L1") &lt;&gt; "0", IF(INDIRECT("'" &amp; S89 &amp; "'!L1") &lt;&gt; "", INDIRECT("'" &amp; S89 &amp; "'!L1"), ""), ""))</f>
        <v>46084</v>
      </c>
      <c r="B89" s="97" t="str">
        <f t="shared" ca="1" si="10"/>
        <v>Mira</v>
      </c>
      <c r="C89" s="106" t="str">
        <f t="shared" ca="1" si="11"/>
        <v>Sostituzione filtro riduttore aria xv radice BR 64
400 - ricollegamento  strumentazione scollegata  DURANTE LA FERMATA BV603,604 FCV604,607 FRC 601 A/B/C</v>
      </c>
      <c r="D89" s="1" t="str">
        <f t="shared" ca="1" si="12"/>
        <v>Messina</v>
      </c>
      <c r="E89" s="93" t="str">
        <f t="shared" ca="1" si="13"/>
        <v>5400274443
canone</v>
      </c>
      <c r="F89" s="93" t="str">
        <f t="shared" ca="1" si="14"/>
        <v>324734/S
573584/C</v>
      </c>
      <c r="G89" s="93" t="str">
        <f t="shared" ca="1" si="15"/>
        <v>7:45</v>
      </c>
      <c r="H89" s="93" t="str">
        <f t="shared" ca="1" si="16"/>
        <v>16:45</v>
      </c>
      <c r="I89" s="94">
        <f t="shared" ca="1" si="17"/>
        <v>8.25</v>
      </c>
      <c r="J89" s="108" t="str">
        <f t="shared" ca="1" si="18"/>
        <v>canone messina</v>
      </c>
      <c r="K89" s="108" t="str">
        <f t="shared" ca="1" si="19"/>
        <v>SI</v>
      </c>
      <c r="L89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>MESSINA I.</v>
      </c>
      <c r="M89" s="108" t="str">
        <f ca="1">IFERROR(IF(FIND("/", Tabella4[[#This Row],[ODC]]) &gt; 0, MID(Tabella4[[#This Row],[ODC]], FIND("/", Tabella4[[#This Row],[ODC]]) - 3, 6), ""), "")</f>
        <v/>
      </c>
      <c r="S89" s="95">
        <v>3</v>
      </c>
      <c r="T89" s="96">
        <v>7</v>
      </c>
    </row>
    <row r="90" spans="1:20" ht="30" hidden="1" x14ac:dyDescent="0.25">
      <c r="A90" s="97">
        <f ca="1">IF(Tabella4[[#This Row],[PERSONALE]]="","",IF(INDIRECT("'" &amp; S90 &amp; "'!L1") &lt;&gt; "0", IF(INDIRECT("'" &amp; S90 &amp; "'!L1") &lt;&gt; "", INDIRECT("'" &amp; S90 &amp; "'!L1"), ""), ""))</f>
        <v>46084</v>
      </c>
      <c r="B90" s="97" t="str">
        <f t="shared" ca="1" si="10"/>
        <v>Tarascio</v>
      </c>
      <c r="C90" s="106" t="str">
        <f t="shared" ca="1" si="11"/>
        <v>10240522 RBV 111 CONTROLLO FUNZIONALE</v>
      </c>
      <c r="D90" s="1" t="str">
        <f t="shared" ca="1" si="12"/>
        <v>Caldarella</v>
      </c>
      <c r="E90" s="93" t="str">
        <f t="shared" ca="1" si="13"/>
        <v>5400274434
canone</v>
      </c>
      <c r="F90" s="93" t="str">
        <f t="shared" ca="1" si="14"/>
        <v>573757/C</v>
      </c>
      <c r="G90" s="93" t="str">
        <f t="shared" ca="1" si="15"/>
        <v>7:45</v>
      </c>
      <c r="H90" s="93" t="str">
        <f t="shared" ca="1" si="16"/>
        <v>16:45</v>
      </c>
      <c r="I90" s="94">
        <f t="shared" ca="1" si="17"/>
        <v>8.25</v>
      </c>
      <c r="J90" s="108" t="str">
        <f t="shared" ca="1" si="18"/>
        <v>canone caldarella</v>
      </c>
      <c r="K90" s="108" t="str">
        <f t="shared" ca="1" si="19"/>
        <v>SI</v>
      </c>
      <c r="L90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>CALDARELLA F.</v>
      </c>
      <c r="M90" s="108" t="str">
        <f ca="1">IFERROR(IF(FIND("/", Tabella4[[#This Row],[ODC]]) &gt; 0, MID(Tabella4[[#This Row],[ODC]], FIND("/", Tabella4[[#This Row],[ODC]]) - 3, 6), ""), "")</f>
        <v/>
      </c>
      <c r="S90" s="95">
        <v>3</v>
      </c>
      <c r="T90" s="96">
        <v>8</v>
      </c>
    </row>
    <row r="91" spans="1:20" ht="30" hidden="1" x14ac:dyDescent="0.25">
      <c r="A91" s="97">
        <f ca="1">IF(Tabella4[[#This Row],[PERSONALE]]="","",IF(INDIRECT("'" &amp; S91 &amp; "'!L1") &lt;&gt; "0", IF(INDIRECT("'" &amp; S91 &amp; "'!L1") &lt;&gt; "", INDIRECT("'" &amp; S91 &amp; "'!L1"), ""), ""))</f>
        <v>46084</v>
      </c>
      <c r="B91" s="97" t="str">
        <f t="shared" ca="1" si="10"/>
        <v>Partesano</v>
      </c>
      <c r="C91" s="106" t="str">
        <f t="shared" ca="1" si="11"/>
        <v>10240522 RBV 111 CONTROLLO FUNZIONALE</v>
      </c>
      <c r="D91" s="1" t="str">
        <f t="shared" ca="1" si="12"/>
        <v>Caldarella</v>
      </c>
      <c r="E91" s="93" t="str">
        <f t="shared" ca="1" si="13"/>
        <v>5400274434
canone</v>
      </c>
      <c r="F91" s="93" t="str">
        <f t="shared" ca="1" si="14"/>
        <v>573757/C</v>
      </c>
      <c r="G91" s="93" t="str">
        <f t="shared" ca="1" si="15"/>
        <v>7:45</v>
      </c>
      <c r="H91" s="93" t="str">
        <f t="shared" ca="1" si="16"/>
        <v>16:45</v>
      </c>
      <c r="I91" s="94">
        <f t="shared" ca="1" si="17"/>
        <v>8.25</v>
      </c>
      <c r="J91" s="108" t="str">
        <f t="shared" ca="1" si="18"/>
        <v>canone caldarella</v>
      </c>
      <c r="K91" s="108" t="str">
        <f t="shared" ca="1" si="19"/>
        <v>SI</v>
      </c>
      <c r="L91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>CALDARELLA F.</v>
      </c>
      <c r="M91" s="108" t="str">
        <f ca="1">IFERROR(IF(FIND("/", Tabella4[[#This Row],[ODC]]) &gt; 0, MID(Tabella4[[#This Row],[ODC]], FIND("/", Tabella4[[#This Row],[ODC]]) - 3, 6), ""), "")</f>
        <v/>
      </c>
      <c r="S91" s="95">
        <v>3</v>
      </c>
      <c r="T91" s="96">
        <v>9</v>
      </c>
    </row>
    <row r="92" spans="1:20" ht="30" hidden="1" x14ac:dyDescent="0.25">
      <c r="A92" s="97">
        <f ca="1">IF(Tabella4[[#This Row],[PERSONALE]]="","",IF(INDIRECT("'" &amp; S92 &amp; "'!L1") &lt;&gt; "0", IF(INDIRECT("'" &amp; S92 &amp; "'!L1") &lt;&gt; "", INDIRECT("'" &amp; S92 &amp; "'!L1"), ""), ""))</f>
        <v>46084</v>
      </c>
      <c r="B92" s="97" t="str">
        <f t="shared" ca="1" si="10"/>
        <v>Millo</v>
      </c>
      <c r="C92" s="106" t="str">
        <f t="shared" ca="1" si="11"/>
        <v>700A - Smontaggio/rimontaggio valvola P211CV</v>
      </c>
      <c r="D92" s="1" t="str">
        <f t="shared" ca="1" si="12"/>
        <v>Caldarella</v>
      </c>
      <c r="E92" s="93" t="str">
        <f t="shared" ca="1" si="13"/>
        <v>073/26
squadra</v>
      </c>
      <c r="F92" s="93" t="str">
        <f t="shared" ca="1" si="14"/>
        <v>573894/C</v>
      </c>
      <c r="G92" s="93" t="str">
        <f t="shared" ca="1" si="15"/>
        <v>7:45</v>
      </c>
      <c r="H92" s="93" t="str">
        <f t="shared" ca="1" si="16"/>
        <v>16:45</v>
      </c>
      <c r="I92" s="94">
        <f t="shared" ca="1" si="17"/>
        <v>8.25</v>
      </c>
      <c r="J92" s="108" t="str">
        <f t="shared" ca="1" si="18"/>
        <v/>
      </c>
      <c r="K92" s="108" t="str">
        <f t="shared" ca="1" si="19"/>
        <v>NO</v>
      </c>
      <c r="L92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92" s="108" t="str">
        <f ca="1">IFERROR(IF(FIND("/", Tabella4[[#This Row],[ODC]]) &gt; 0, MID(Tabella4[[#This Row],[ODC]], FIND("/", Tabella4[[#This Row],[ODC]]) - 3, 6), ""), "")</f>
        <v>073/26</v>
      </c>
      <c r="S92" s="95">
        <v>3</v>
      </c>
      <c r="T92" s="96">
        <v>10</v>
      </c>
    </row>
    <row r="93" spans="1:20" ht="30" hidden="1" x14ac:dyDescent="0.25">
      <c r="A93" s="97">
        <f ca="1">IF(Tabella4[[#This Row],[PERSONALE]]="","",IF(INDIRECT("'" &amp; S93 &amp; "'!L1") &lt;&gt; "0", IF(INDIRECT("'" &amp; S93 &amp; "'!L1") &lt;&gt; "", INDIRECT("'" &amp; S93 &amp; "'!L1"), ""), ""))</f>
        <v>46084</v>
      </c>
      <c r="B93" s="97" t="str">
        <f t="shared" ca="1" si="10"/>
        <v>Maggio</v>
      </c>
      <c r="C93" s="106" t="str">
        <f t="shared" ca="1" si="11"/>
        <v>700A - Smontaggio/rimontaggio valvola P211CV</v>
      </c>
      <c r="D93" s="1" t="str">
        <f t="shared" ca="1" si="12"/>
        <v>Caldarella</v>
      </c>
      <c r="E93" s="93" t="str">
        <f t="shared" ca="1" si="13"/>
        <v>073/26
squadra</v>
      </c>
      <c r="F93" s="93" t="str">
        <f t="shared" ca="1" si="14"/>
        <v>573894/C</v>
      </c>
      <c r="G93" s="93" t="str">
        <f t="shared" ca="1" si="15"/>
        <v>7:45</v>
      </c>
      <c r="H93" s="93" t="str">
        <f t="shared" ca="1" si="16"/>
        <v>16:45</v>
      </c>
      <c r="I93" s="94">
        <f t="shared" ca="1" si="17"/>
        <v>8.25</v>
      </c>
      <c r="J93" s="108" t="str">
        <f t="shared" ca="1" si="18"/>
        <v/>
      </c>
      <c r="K93" s="108" t="str">
        <f t="shared" ca="1" si="19"/>
        <v>NO</v>
      </c>
      <c r="L93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93" s="108" t="str">
        <f ca="1">IFERROR(IF(FIND("/", Tabella4[[#This Row],[ODC]]) &gt; 0, MID(Tabella4[[#This Row],[ODC]], FIND("/", Tabella4[[#This Row],[ODC]]) - 3, 6), ""), "")</f>
        <v>073/26</v>
      </c>
      <c r="S93" s="95">
        <v>3</v>
      </c>
      <c r="T93" s="96">
        <v>11</v>
      </c>
    </row>
    <row r="94" spans="1:20" ht="30" hidden="1" x14ac:dyDescent="0.25">
      <c r="A94" s="97">
        <f ca="1">IF(Tabella4[[#This Row],[PERSONALE]]="","",IF(INDIRECT("'" &amp; S94 &amp; "'!L1") &lt;&gt; "0", IF(INDIRECT("'" &amp; S94 &amp; "'!L1") &lt;&gt; "", INDIRECT("'" &amp; S94 &amp; "'!L1"), ""), ""))</f>
        <v>46084</v>
      </c>
      <c r="B94" s="97" t="str">
        <f t="shared" ca="1" si="10"/>
        <v>Garro L.</v>
      </c>
      <c r="C94" s="106" t="str">
        <f t="shared" ca="1" si="11"/>
        <v>1200-MAX  E OFF SITE CONTROLLO  RIPRISTINO E MOVIMENTAZIONE  KV e HIC. . Proseguimento del permesso n 559251/C</v>
      </c>
      <c r="D94" s="1" t="str">
        <f t="shared" ca="1" si="12"/>
        <v>Caldarella</v>
      </c>
      <c r="E94" s="93" t="str">
        <f t="shared" ca="1" si="13"/>
        <v>069/26
squadra</v>
      </c>
      <c r="F94" s="93" t="str">
        <f t="shared" ca="1" si="14"/>
        <v>566045/C</v>
      </c>
      <c r="G94" s="93" t="str">
        <f t="shared" ca="1" si="15"/>
        <v>7:45</v>
      </c>
      <c r="H94" s="93" t="str">
        <f t="shared" ca="1" si="16"/>
        <v>14:45</v>
      </c>
      <c r="I94" s="94">
        <f t="shared" ca="1" si="17"/>
        <v>6.25</v>
      </c>
      <c r="J94" s="108" t="str">
        <f t="shared" ca="1" si="18"/>
        <v/>
      </c>
      <c r="K94" s="108" t="str">
        <f t="shared" ca="1" si="19"/>
        <v>NO</v>
      </c>
      <c r="L94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94" s="108" t="str">
        <f ca="1">IFERROR(IF(FIND("/", Tabella4[[#This Row],[ODC]]) &gt; 0, MID(Tabella4[[#This Row],[ODC]], FIND("/", Tabella4[[#This Row],[ODC]]) - 3, 6), ""), "")</f>
        <v>069/26</v>
      </c>
      <c r="S94" s="95">
        <v>3</v>
      </c>
      <c r="T94" s="96">
        <v>12</v>
      </c>
    </row>
    <row r="95" spans="1:20" ht="30" hidden="1" x14ac:dyDescent="0.25">
      <c r="A95" s="97">
        <f ca="1">IF(Tabella4[[#This Row],[PERSONALE]]="","",IF(INDIRECT("'" &amp; S95 &amp; "'!L1") &lt;&gt; "0", IF(INDIRECT("'" &amp; S95 &amp; "'!L1") &lt;&gt; "", INDIRECT("'" &amp; S95 &amp; "'!L1"), ""), ""))</f>
        <v>46084</v>
      </c>
      <c r="B95" s="97" t="str">
        <f t="shared" ca="1" si="10"/>
        <v>Garro S.</v>
      </c>
      <c r="C95" s="106" t="str">
        <f t="shared" ca="1" si="11"/>
        <v>1200-MAX  E OFF SITE CONTROLLO  RIPRISTINO E MOVIMENTAZIONE  KV e HIC. . Proseguimento del permesso n 559251/C</v>
      </c>
      <c r="D95" s="1" t="str">
        <f t="shared" ca="1" si="12"/>
        <v>Caldarella</v>
      </c>
      <c r="E95" s="93" t="str">
        <f t="shared" ca="1" si="13"/>
        <v>069/26
squadra</v>
      </c>
      <c r="F95" s="93" t="str">
        <f t="shared" ca="1" si="14"/>
        <v>566045/C</v>
      </c>
      <c r="G95" s="93" t="str">
        <f t="shared" ca="1" si="15"/>
        <v>7:45</v>
      </c>
      <c r="H95" s="93" t="str">
        <f t="shared" ca="1" si="16"/>
        <v>14:45</v>
      </c>
      <c r="I95" s="94">
        <f t="shared" ca="1" si="17"/>
        <v>6.25</v>
      </c>
      <c r="J95" s="108" t="str">
        <f t="shared" ca="1" si="18"/>
        <v/>
      </c>
      <c r="K95" s="108" t="str">
        <f t="shared" ca="1" si="19"/>
        <v>NO</v>
      </c>
      <c r="L95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95" s="108" t="str">
        <f ca="1">IFERROR(IF(FIND("/", Tabella4[[#This Row],[ODC]]) &gt; 0, MID(Tabella4[[#This Row],[ODC]], FIND("/", Tabella4[[#This Row],[ODC]]) - 3, 6), ""), "")</f>
        <v>069/26</v>
      </c>
      <c r="S95" s="95">
        <v>3</v>
      </c>
      <c r="T95" s="96">
        <v>13</v>
      </c>
    </row>
    <row r="96" spans="1:20" ht="30" hidden="1" x14ac:dyDescent="0.25">
      <c r="A96" s="97">
        <f ca="1">IF(Tabella4[[#This Row],[PERSONALE]]="","",IF(INDIRECT("'" &amp; S96 &amp; "'!L1") &lt;&gt; "0", IF(INDIRECT("'" &amp; S96 &amp; "'!L1") &lt;&gt; "", INDIRECT("'" &amp; S96 &amp; "'!L1"), ""), ""))</f>
        <v>46084</v>
      </c>
      <c r="B96" s="97" t="str">
        <f t="shared" ca="1" si="10"/>
        <v>De Luca</v>
      </c>
      <c r="C96" s="106" t="str">
        <f t="shared" ca="1" si="11"/>
        <v>800 - 10240264   RIPRISTINO LINEA ALIMENTAZIONE AZOTO A SKID CHIMEC 1869-</v>
      </c>
      <c r="D96" s="1" t="str">
        <f t="shared" ca="1" si="12"/>
        <v>Caldarella</v>
      </c>
      <c r="E96" s="93" t="str">
        <f t="shared" ca="1" si="13"/>
        <v>077/26
squadra</v>
      </c>
      <c r="F96" s="93" t="str">
        <f t="shared" ca="1" si="14"/>
        <v>573778/C</v>
      </c>
      <c r="G96" s="93" t="str">
        <f t="shared" ca="1" si="15"/>
        <v>7:45</v>
      </c>
      <c r="H96" s="93" t="str">
        <f t="shared" ca="1" si="16"/>
        <v>16:45</v>
      </c>
      <c r="I96" s="94">
        <f t="shared" ca="1" si="17"/>
        <v>8.25</v>
      </c>
      <c r="J96" s="108" t="str">
        <f t="shared" ca="1" si="18"/>
        <v/>
      </c>
      <c r="K96" s="108" t="str">
        <f t="shared" ca="1" si="19"/>
        <v>NO</v>
      </c>
      <c r="L96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96" s="108" t="str">
        <f ca="1">IFERROR(IF(FIND("/", Tabella4[[#This Row],[ODC]]) &gt; 0, MID(Tabella4[[#This Row],[ODC]], FIND("/", Tabella4[[#This Row],[ODC]]) - 3, 6), ""), "")</f>
        <v>077/26</v>
      </c>
      <c r="S96" s="95">
        <v>3</v>
      </c>
      <c r="T96" s="96">
        <v>14</v>
      </c>
    </row>
    <row r="97" spans="1:20" ht="30" hidden="1" x14ac:dyDescent="0.25">
      <c r="A97" s="97">
        <f ca="1">IF(Tabella4[[#This Row],[PERSONALE]]="","",IF(INDIRECT("'" &amp; S97 &amp; "'!L1") &lt;&gt; "0", IF(INDIRECT("'" &amp; S97 &amp; "'!L1") &lt;&gt; "", INDIRECT("'" &amp; S97 &amp; "'!L1"), ""), ""))</f>
        <v>46084</v>
      </c>
      <c r="B97" s="97" t="str">
        <f t="shared" ca="1" si="10"/>
        <v>Amara</v>
      </c>
      <c r="C97" s="106" t="str">
        <f t="shared" ca="1" si="11"/>
        <v>800 - 10240264   RIPRISTINO LINEA ALIMENTAZIONE AZOTO A SKID CHIMEC 1869-</v>
      </c>
      <c r="D97" s="1" t="str">
        <f t="shared" ca="1" si="12"/>
        <v>Caldarella</v>
      </c>
      <c r="E97" s="93" t="str">
        <f t="shared" ca="1" si="13"/>
        <v>077/26
squadra</v>
      </c>
      <c r="F97" s="93" t="str">
        <f t="shared" ca="1" si="14"/>
        <v>573778/C</v>
      </c>
      <c r="G97" s="93" t="str">
        <f t="shared" ca="1" si="15"/>
        <v>7:45</v>
      </c>
      <c r="H97" s="93" t="str">
        <f t="shared" ca="1" si="16"/>
        <v>16:45</v>
      </c>
      <c r="I97" s="94">
        <f t="shared" ca="1" si="17"/>
        <v>8.25</v>
      </c>
      <c r="J97" s="108" t="str">
        <f t="shared" ca="1" si="18"/>
        <v/>
      </c>
      <c r="K97" s="108" t="str">
        <f t="shared" ca="1" si="19"/>
        <v>NO</v>
      </c>
      <c r="L97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97" s="108" t="str">
        <f ca="1">IFERROR(IF(FIND("/", Tabella4[[#This Row],[ODC]]) &gt; 0, MID(Tabella4[[#This Row],[ODC]], FIND("/", Tabella4[[#This Row],[ODC]]) - 3, 6), ""), "")</f>
        <v>077/26</v>
      </c>
      <c r="S97" s="95">
        <v>3</v>
      </c>
      <c r="T97" s="96">
        <v>15</v>
      </c>
    </row>
    <row r="98" spans="1:20" hidden="1" x14ac:dyDescent="0.25">
      <c r="A98" s="97">
        <f ca="1">IF(Tabella4[[#This Row],[PERSONALE]]="","",IF(INDIRECT("'" &amp; S98 &amp; "'!L1") &lt;&gt; "0", IF(INDIRECT("'" &amp; S98 &amp; "'!L1") &lt;&gt; "", INDIRECT("'" &amp; S98 &amp; "'!L1"), ""), ""))</f>
        <v>46084</v>
      </c>
      <c r="B98" s="97" t="str">
        <f t="shared" ca="1" si="10"/>
        <v>Allegretti</v>
      </c>
      <c r="C98" s="106" t="str">
        <f t="shared" ca="1" si="11"/>
        <v/>
      </c>
      <c r="D98" s="1" t="str">
        <f t="shared" ca="1" si="12"/>
        <v/>
      </c>
      <c r="E98" s="93" t="str">
        <f t="shared" ca="1" si="13"/>
        <v/>
      </c>
      <c r="F98" s="93" t="str">
        <f t="shared" ca="1" si="14"/>
        <v/>
      </c>
      <c r="G98" s="93" t="str">
        <f t="shared" ca="1" si="15"/>
        <v>6:45</v>
      </c>
      <c r="H98" s="93" t="str">
        <f t="shared" ca="1" si="16"/>
        <v>17:15</v>
      </c>
      <c r="I98" s="94">
        <f t="shared" ca="1" si="17"/>
        <v>9.75</v>
      </c>
      <c r="J98" s="108" t="str">
        <f t="shared" ca="1" si="18"/>
        <v/>
      </c>
      <c r="K98" s="108" t="str">
        <f t="shared" ca="1" si="19"/>
        <v/>
      </c>
      <c r="L98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98" s="108" t="str">
        <f ca="1">IFERROR(IF(FIND("/", Tabella4[[#This Row],[ODC]]) &gt; 0, MID(Tabella4[[#This Row],[ODC]], FIND("/", Tabella4[[#This Row],[ODC]]) - 3, 6), ""), "")</f>
        <v/>
      </c>
      <c r="S98" s="95">
        <v>3</v>
      </c>
      <c r="T98" s="96">
        <v>16</v>
      </c>
    </row>
    <row r="99" spans="1:20" hidden="1" x14ac:dyDescent="0.25">
      <c r="A99" s="97" t="str">
        <f ca="1">IF(Tabella4[[#This Row],[PERSONALE]]="","",IF(INDIRECT("'" &amp; S99 &amp; "'!L1") &lt;&gt; "0", IF(INDIRECT("'" &amp; S99 &amp; "'!L1") &lt;&gt; "", INDIRECT("'" &amp; S99 &amp; "'!L1"), ""), ""))</f>
        <v/>
      </c>
      <c r="B99" s="97" t="str">
        <f t="shared" ca="1" si="10"/>
        <v/>
      </c>
      <c r="C99" s="106" t="str">
        <f t="shared" ca="1" si="11"/>
        <v/>
      </c>
      <c r="D99" s="1" t="str">
        <f t="shared" ca="1" si="12"/>
        <v/>
      </c>
      <c r="E99" s="93" t="str">
        <f t="shared" ca="1" si="13"/>
        <v/>
      </c>
      <c r="F99" s="93" t="str">
        <f t="shared" ca="1" si="14"/>
        <v/>
      </c>
      <c r="G99" s="93" t="str">
        <f t="shared" ca="1" si="15"/>
        <v/>
      </c>
      <c r="H99" s="93" t="str">
        <f t="shared" ca="1" si="16"/>
        <v/>
      </c>
      <c r="I99" s="94" t="str">
        <f t="shared" ca="1" si="17"/>
        <v/>
      </c>
      <c r="J99" s="108" t="str">
        <f t="shared" ca="1" si="18"/>
        <v/>
      </c>
      <c r="K99" s="108" t="str">
        <f t="shared" ca="1" si="19"/>
        <v/>
      </c>
      <c r="L99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99" s="108" t="str">
        <f ca="1">IFERROR(IF(FIND("/", Tabella4[[#This Row],[ODC]]) &gt; 0, MID(Tabella4[[#This Row],[ODC]], FIND("/", Tabella4[[#This Row],[ODC]]) - 3, 6), ""), "")</f>
        <v/>
      </c>
      <c r="S99" s="95">
        <v>3</v>
      </c>
      <c r="T99" s="96">
        <v>17</v>
      </c>
    </row>
    <row r="100" spans="1:20" hidden="1" x14ac:dyDescent="0.25">
      <c r="A100" s="97" t="str">
        <f ca="1">IF(Tabella4[[#This Row],[PERSONALE]]="","",IF(INDIRECT("'" &amp; S100 &amp; "'!L1") &lt;&gt; "0", IF(INDIRECT("'" &amp; S100 &amp; "'!L1") &lt;&gt; "", INDIRECT("'" &amp; S100 &amp; "'!L1"), ""), ""))</f>
        <v/>
      </c>
      <c r="B100" s="97" t="str">
        <f t="shared" ca="1" si="10"/>
        <v/>
      </c>
      <c r="C100" s="106" t="str">
        <f t="shared" ca="1" si="11"/>
        <v/>
      </c>
      <c r="D100" s="1" t="str">
        <f t="shared" ca="1" si="12"/>
        <v/>
      </c>
      <c r="E100" s="93" t="str">
        <f t="shared" ca="1" si="13"/>
        <v/>
      </c>
      <c r="F100" s="93" t="str">
        <f t="shared" ca="1" si="14"/>
        <v/>
      </c>
      <c r="G100" s="93" t="str">
        <f t="shared" ca="1" si="15"/>
        <v/>
      </c>
      <c r="H100" s="93" t="str">
        <f t="shared" ca="1" si="16"/>
        <v/>
      </c>
      <c r="I100" s="94" t="str">
        <f t="shared" ca="1" si="17"/>
        <v/>
      </c>
      <c r="J100" s="108" t="str">
        <f t="shared" ca="1" si="18"/>
        <v/>
      </c>
      <c r="K100" s="108" t="str">
        <f t="shared" ca="1" si="19"/>
        <v/>
      </c>
      <c r="L100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00" s="108" t="str">
        <f ca="1">IFERROR(IF(FIND("/", Tabella4[[#This Row],[ODC]]) &gt; 0, MID(Tabella4[[#This Row],[ODC]], FIND("/", Tabella4[[#This Row],[ODC]]) - 3, 6), ""), "")</f>
        <v/>
      </c>
      <c r="S100" s="95">
        <v>3</v>
      </c>
      <c r="T100" s="96">
        <v>18</v>
      </c>
    </row>
    <row r="101" spans="1:20" hidden="1" x14ac:dyDescent="0.25">
      <c r="A101" s="97" t="str">
        <f ca="1">IF(Tabella4[[#This Row],[PERSONALE]]="","",IF(INDIRECT("'" &amp; S101 &amp; "'!L1") &lt;&gt; "0", IF(INDIRECT("'" &amp; S101 &amp; "'!L1") &lt;&gt; "", INDIRECT("'" &amp; S101 &amp; "'!L1"), ""), ""))</f>
        <v/>
      </c>
      <c r="B101" s="97" t="str">
        <f t="shared" ca="1" si="10"/>
        <v/>
      </c>
      <c r="C101" s="106" t="str">
        <f t="shared" ca="1" si="11"/>
        <v/>
      </c>
      <c r="D101" s="1" t="str">
        <f t="shared" ca="1" si="12"/>
        <v/>
      </c>
      <c r="E101" s="93" t="str">
        <f t="shared" ca="1" si="13"/>
        <v/>
      </c>
      <c r="F101" s="93" t="str">
        <f t="shared" ca="1" si="14"/>
        <v/>
      </c>
      <c r="G101" s="93" t="str">
        <f t="shared" ca="1" si="15"/>
        <v/>
      </c>
      <c r="H101" s="93" t="str">
        <f t="shared" ca="1" si="16"/>
        <v/>
      </c>
      <c r="I101" s="94" t="str">
        <f t="shared" ca="1" si="17"/>
        <v/>
      </c>
      <c r="J101" s="108" t="str">
        <f t="shared" ca="1" si="18"/>
        <v/>
      </c>
      <c r="K101" s="108" t="str">
        <f t="shared" ca="1" si="19"/>
        <v/>
      </c>
      <c r="L101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01" s="108" t="str">
        <f ca="1">IFERROR(IF(FIND("/", Tabella4[[#This Row],[ODC]]) &gt; 0, MID(Tabella4[[#This Row],[ODC]], FIND("/", Tabella4[[#This Row],[ODC]]) - 3, 6), ""), "")</f>
        <v/>
      </c>
      <c r="S101" s="95">
        <v>3</v>
      </c>
      <c r="T101" s="96">
        <v>19</v>
      </c>
    </row>
    <row r="102" spans="1:20" hidden="1" x14ac:dyDescent="0.25">
      <c r="A102" s="97" t="str">
        <f ca="1">IF(Tabella4[[#This Row],[PERSONALE]]="","",IF(INDIRECT("'" &amp; S102 &amp; "'!L1") &lt;&gt; "0", IF(INDIRECT("'" &amp; S102 &amp; "'!L1") &lt;&gt; "", INDIRECT("'" &amp; S102 &amp; "'!L1"), ""), ""))</f>
        <v/>
      </c>
      <c r="B102" s="97" t="str">
        <f t="shared" ca="1" si="10"/>
        <v/>
      </c>
      <c r="C102" s="106" t="str">
        <f t="shared" ca="1" si="11"/>
        <v/>
      </c>
      <c r="D102" s="1" t="str">
        <f t="shared" ca="1" si="12"/>
        <v/>
      </c>
      <c r="E102" s="93" t="str">
        <f t="shared" ca="1" si="13"/>
        <v/>
      </c>
      <c r="F102" s="93" t="str">
        <f t="shared" ca="1" si="14"/>
        <v/>
      </c>
      <c r="G102" s="93" t="str">
        <f t="shared" ca="1" si="15"/>
        <v/>
      </c>
      <c r="H102" s="93" t="str">
        <f t="shared" ca="1" si="16"/>
        <v/>
      </c>
      <c r="I102" s="94" t="str">
        <f t="shared" ca="1" si="17"/>
        <v/>
      </c>
      <c r="J102" s="108" t="str">
        <f t="shared" ca="1" si="18"/>
        <v/>
      </c>
      <c r="K102" s="108" t="str">
        <f t="shared" ca="1" si="19"/>
        <v/>
      </c>
      <c r="L102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02" s="108" t="str">
        <f ca="1">IFERROR(IF(FIND("/", Tabella4[[#This Row],[ODC]]) &gt; 0, MID(Tabella4[[#This Row],[ODC]], FIND("/", Tabella4[[#This Row],[ODC]]) - 3, 6), ""), "")</f>
        <v/>
      </c>
      <c r="S102" s="95">
        <v>3</v>
      </c>
      <c r="T102" s="96">
        <v>20</v>
      </c>
    </row>
    <row r="103" spans="1:20" hidden="1" x14ac:dyDescent="0.25">
      <c r="A103" s="97" t="str">
        <f ca="1">IF(Tabella4[[#This Row],[PERSONALE]]="","",IF(INDIRECT("'" &amp; S103 &amp; "'!L1") &lt;&gt; "0", IF(INDIRECT("'" &amp; S103 &amp; "'!L1") &lt;&gt; "", INDIRECT("'" &amp; S103 &amp; "'!L1"), ""), ""))</f>
        <v/>
      </c>
      <c r="B103" s="97" t="str">
        <f t="shared" ca="1" si="10"/>
        <v/>
      </c>
      <c r="C103" s="106" t="str">
        <f t="shared" ca="1" si="11"/>
        <v/>
      </c>
      <c r="D103" s="1" t="str">
        <f t="shared" ca="1" si="12"/>
        <v/>
      </c>
      <c r="E103" s="93" t="str">
        <f t="shared" ca="1" si="13"/>
        <v/>
      </c>
      <c r="F103" s="93" t="str">
        <f t="shared" ca="1" si="14"/>
        <v/>
      </c>
      <c r="G103" s="93" t="str">
        <f t="shared" ca="1" si="15"/>
        <v/>
      </c>
      <c r="H103" s="93" t="str">
        <f t="shared" ca="1" si="16"/>
        <v/>
      </c>
      <c r="I103" s="94" t="str">
        <f t="shared" ca="1" si="17"/>
        <v/>
      </c>
      <c r="J103" s="108" t="str">
        <f t="shared" ca="1" si="18"/>
        <v/>
      </c>
      <c r="K103" s="108" t="str">
        <f t="shared" ca="1" si="19"/>
        <v/>
      </c>
      <c r="L103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03" s="108" t="str">
        <f ca="1">IFERROR(IF(FIND("/", Tabella4[[#This Row],[ODC]]) &gt; 0, MID(Tabella4[[#This Row],[ODC]], FIND("/", Tabella4[[#This Row],[ODC]]) - 3, 6), ""), "")</f>
        <v/>
      </c>
      <c r="S103" s="95">
        <v>3</v>
      </c>
      <c r="T103" s="96">
        <v>21</v>
      </c>
    </row>
    <row r="104" spans="1:20" hidden="1" x14ac:dyDescent="0.25">
      <c r="A104" s="97" t="str">
        <f ca="1">IF(Tabella4[[#This Row],[PERSONALE]]="","",IF(INDIRECT("'" &amp; S104 &amp; "'!L1") &lt;&gt; "0", IF(INDIRECT("'" &amp; S104 &amp; "'!L1") &lt;&gt; "", INDIRECT("'" &amp; S104 &amp; "'!L1"), ""), ""))</f>
        <v/>
      </c>
      <c r="B104" s="97" t="str">
        <f t="shared" ca="1" si="10"/>
        <v/>
      </c>
      <c r="C104" s="106" t="str">
        <f t="shared" ca="1" si="11"/>
        <v/>
      </c>
      <c r="D104" s="1" t="str">
        <f t="shared" ca="1" si="12"/>
        <v/>
      </c>
      <c r="E104" s="93" t="str">
        <f t="shared" ca="1" si="13"/>
        <v/>
      </c>
      <c r="F104" s="93" t="str">
        <f t="shared" ca="1" si="14"/>
        <v/>
      </c>
      <c r="G104" s="93" t="str">
        <f t="shared" ca="1" si="15"/>
        <v/>
      </c>
      <c r="H104" s="93" t="str">
        <f t="shared" ca="1" si="16"/>
        <v/>
      </c>
      <c r="I104" s="94" t="str">
        <f t="shared" ca="1" si="17"/>
        <v/>
      </c>
      <c r="J104" s="108" t="str">
        <f t="shared" ca="1" si="18"/>
        <v/>
      </c>
      <c r="K104" s="108" t="str">
        <f t="shared" ca="1" si="19"/>
        <v/>
      </c>
      <c r="L104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04" s="108" t="str">
        <f ca="1">IFERROR(IF(FIND("/", Tabella4[[#This Row],[ODC]]) &gt; 0, MID(Tabella4[[#This Row],[ODC]], FIND("/", Tabella4[[#This Row],[ODC]]) - 3, 6), ""), "")</f>
        <v/>
      </c>
      <c r="S104" s="95">
        <v>3</v>
      </c>
      <c r="T104" s="96">
        <v>22</v>
      </c>
    </row>
    <row r="105" spans="1:20" hidden="1" x14ac:dyDescent="0.25">
      <c r="A105" s="97" t="str">
        <f ca="1">IF(Tabella4[[#This Row],[PERSONALE]]="","",IF(INDIRECT("'" &amp; S105 &amp; "'!L1") &lt;&gt; "0", IF(INDIRECT("'" &amp; S105 &amp; "'!L1") &lt;&gt; "", INDIRECT("'" &amp; S105 &amp; "'!L1"), ""), ""))</f>
        <v/>
      </c>
      <c r="B105" s="97" t="str">
        <f t="shared" ca="1" si="10"/>
        <v/>
      </c>
      <c r="C105" s="106" t="str">
        <f t="shared" ca="1" si="11"/>
        <v/>
      </c>
      <c r="D105" s="1" t="str">
        <f t="shared" ca="1" si="12"/>
        <v/>
      </c>
      <c r="E105" s="93" t="str">
        <f t="shared" ca="1" si="13"/>
        <v/>
      </c>
      <c r="F105" s="93" t="str">
        <f t="shared" ca="1" si="14"/>
        <v/>
      </c>
      <c r="G105" s="93" t="str">
        <f t="shared" ca="1" si="15"/>
        <v/>
      </c>
      <c r="H105" s="93" t="str">
        <f t="shared" ca="1" si="16"/>
        <v/>
      </c>
      <c r="I105" s="94" t="str">
        <f t="shared" ca="1" si="17"/>
        <v/>
      </c>
      <c r="J105" s="108" t="str">
        <f t="shared" ca="1" si="18"/>
        <v/>
      </c>
      <c r="K105" s="108" t="str">
        <f t="shared" ca="1" si="19"/>
        <v/>
      </c>
      <c r="L105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05" s="108" t="str">
        <f ca="1">IFERROR(IF(FIND("/", Tabella4[[#This Row],[ODC]]) &gt; 0, MID(Tabella4[[#This Row],[ODC]], FIND("/", Tabella4[[#This Row],[ODC]]) - 3, 6), ""), "")</f>
        <v/>
      </c>
      <c r="S105" s="95">
        <v>3</v>
      </c>
      <c r="T105" s="96">
        <v>23</v>
      </c>
    </row>
    <row r="106" spans="1:20" hidden="1" x14ac:dyDescent="0.25">
      <c r="A106" s="97" t="str">
        <f ca="1">IF(Tabella4[[#This Row],[PERSONALE]]="","",IF(INDIRECT("'" &amp; S106 &amp; "'!L1") &lt;&gt; "0", IF(INDIRECT("'" &amp; S106 &amp; "'!L1") &lt;&gt; "", INDIRECT("'" &amp; S106 &amp; "'!L1"), ""), ""))</f>
        <v/>
      </c>
      <c r="B106" s="97" t="str">
        <f t="shared" ca="1" si="10"/>
        <v/>
      </c>
      <c r="C106" s="106" t="str">
        <f t="shared" ca="1" si="11"/>
        <v/>
      </c>
      <c r="D106" s="1" t="str">
        <f t="shared" ca="1" si="12"/>
        <v/>
      </c>
      <c r="E106" s="93" t="str">
        <f t="shared" ca="1" si="13"/>
        <v/>
      </c>
      <c r="F106" s="93" t="str">
        <f t="shared" ca="1" si="14"/>
        <v/>
      </c>
      <c r="G106" s="93" t="str">
        <f t="shared" ca="1" si="15"/>
        <v/>
      </c>
      <c r="H106" s="93" t="str">
        <f t="shared" ca="1" si="16"/>
        <v/>
      </c>
      <c r="I106" s="94" t="str">
        <f t="shared" ca="1" si="17"/>
        <v/>
      </c>
      <c r="J106" s="108" t="str">
        <f t="shared" ca="1" si="18"/>
        <v/>
      </c>
      <c r="K106" s="108" t="str">
        <f t="shared" ca="1" si="19"/>
        <v/>
      </c>
      <c r="L106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06" s="108" t="str">
        <f ca="1">IFERROR(IF(FIND("/", Tabella4[[#This Row],[ODC]]) &gt; 0, MID(Tabella4[[#This Row],[ODC]], FIND("/", Tabella4[[#This Row],[ODC]]) - 3, 6), ""), "")</f>
        <v/>
      </c>
      <c r="S106" s="95">
        <v>3</v>
      </c>
      <c r="T106" s="96">
        <v>24</v>
      </c>
    </row>
    <row r="107" spans="1:20" hidden="1" x14ac:dyDescent="0.25">
      <c r="A107" s="97" t="str">
        <f ca="1">IF(Tabella4[[#This Row],[PERSONALE]]="","",IF(INDIRECT("'" &amp; S107 &amp; "'!L1") &lt;&gt; "0", IF(INDIRECT("'" &amp; S107 &amp; "'!L1") &lt;&gt; "", INDIRECT("'" &amp; S107 &amp; "'!L1"), ""), ""))</f>
        <v/>
      </c>
      <c r="B107" s="97" t="str">
        <f t="shared" ca="1" si="10"/>
        <v/>
      </c>
      <c r="C107" s="106" t="str">
        <f t="shared" ca="1" si="11"/>
        <v/>
      </c>
      <c r="D107" s="1" t="str">
        <f t="shared" ca="1" si="12"/>
        <v/>
      </c>
      <c r="E107" s="93" t="str">
        <f t="shared" ca="1" si="13"/>
        <v/>
      </c>
      <c r="F107" s="93" t="str">
        <f t="shared" ca="1" si="14"/>
        <v/>
      </c>
      <c r="G107" s="93" t="str">
        <f t="shared" ca="1" si="15"/>
        <v/>
      </c>
      <c r="H107" s="93" t="str">
        <f t="shared" ca="1" si="16"/>
        <v/>
      </c>
      <c r="I107" s="94" t="str">
        <f t="shared" ca="1" si="17"/>
        <v/>
      </c>
      <c r="J107" s="108" t="str">
        <f t="shared" ca="1" si="18"/>
        <v/>
      </c>
      <c r="K107" s="108" t="str">
        <f t="shared" ca="1" si="19"/>
        <v/>
      </c>
      <c r="L107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07" s="108" t="str">
        <f ca="1">IFERROR(IF(FIND("/", Tabella4[[#This Row],[ODC]]) &gt; 0, MID(Tabella4[[#This Row],[ODC]], FIND("/", Tabella4[[#This Row],[ODC]]) - 3, 6), ""), "")</f>
        <v/>
      </c>
      <c r="S107" s="95">
        <v>3</v>
      </c>
      <c r="T107" s="96">
        <v>25</v>
      </c>
    </row>
    <row r="108" spans="1:20" hidden="1" x14ac:dyDescent="0.25">
      <c r="A108" s="97" t="str">
        <f ca="1">IF(Tabella4[[#This Row],[PERSONALE]]="","",IF(INDIRECT("'" &amp; S108 &amp; "'!L1") &lt;&gt; "0", IF(INDIRECT("'" &amp; S108 &amp; "'!L1") &lt;&gt; "", INDIRECT("'" &amp; S108 &amp; "'!L1"), ""), ""))</f>
        <v/>
      </c>
      <c r="B108" s="97" t="str">
        <f t="shared" ca="1" si="10"/>
        <v/>
      </c>
      <c r="C108" s="106" t="str">
        <f t="shared" ca="1" si="11"/>
        <v/>
      </c>
      <c r="D108" s="1" t="str">
        <f t="shared" ca="1" si="12"/>
        <v/>
      </c>
      <c r="E108" s="93" t="str">
        <f t="shared" ca="1" si="13"/>
        <v/>
      </c>
      <c r="F108" s="93" t="str">
        <f t="shared" ca="1" si="14"/>
        <v/>
      </c>
      <c r="G108" s="93" t="str">
        <f t="shared" ca="1" si="15"/>
        <v/>
      </c>
      <c r="H108" s="93" t="str">
        <f t="shared" ca="1" si="16"/>
        <v/>
      </c>
      <c r="I108" s="94" t="str">
        <f t="shared" ca="1" si="17"/>
        <v/>
      </c>
      <c r="J108" s="108" t="str">
        <f t="shared" ca="1" si="18"/>
        <v/>
      </c>
      <c r="K108" s="108" t="str">
        <f t="shared" ca="1" si="19"/>
        <v/>
      </c>
      <c r="L108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08" s="108" t="str">
        <f ca="1">IFERROR(IF(FIND("/", Tabella4[[#This Row],[ODC]]) &gt; 0, MID(Tabella4[[#This Row],[ODC]], FIND("/", Tabella4[[#This Row],[ODC]]) - 3, 6), ""), "")</f>
        <v/>
      </c>
      <c r="S108" s="95">
        <v>3</v>
      </c>
      <c r="T108" s="96">
        <v>26</v>
      </c>
    </row>
    <row r="109" spans="1:20" hidden="1" x14ac:dyDescent="0.25">
      <c r="A109" s="97" t="str">
        <f ca="1">IF(Tabella4[[#This Row],[PERSONALE]]="","",IF(INDIRECT("'" &amp; S109 &amp; "'!L1") &lt;&gt; "0", IF(INDIRECT("'" &amp; S109 &amp; "'!L1") &lt;&gt; "", INDIRECT("'" &amp; S109 &amp; "'!L1"), ""), ""))</f>
        <v/>
      </c>
      <c r="B109" s="97" t="str">
        <f t="shared" ca="1" si="10"/>
        <v/>
      </c>
      <c r="C109" s="106" t="str">
        <f t="shared" ca="1" si="11"/>
        <v/>
      </c>
      <c r="D109" s="1" t="str">
        <f t="shared" ca="1" si="12"/>
        <v/>
      </c>
      <c r="E109" s="93" t="str">
        <f t="shared" ca="1" si="13"/>
        <v/>
      </c>
      <c r="F109" s="93" t="str">
        <f t="shared" ca="1" si="14"/>
        <v/>
      </c>
      <c r="G109" s="93" t="str">
        <f t="shared" ca="1" si="15"/>
        <v/>
      </c>
      <c r="H109" s="93" t="str">
        <f t="shared" ca="1" si="16"/>
        <v/>
      </c>
      <c r="I109" s="94" t="str">
        <f t="shared" ca="1" si="17"/>
        <v/>
      </c>
      <c r="J109" s="108" t="str">
        <f t="shared" ca="1" si="18"/>
        <v/>
      </c>
      <c r="K109" s="108" t="str">
        <f t="shared" ca="1" si="19"/>
        <v/>
      </c>
      <c r="L109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09" s="108" t="str">
        <f ca="1">IFERROR(IF(FIND("/", Tabella4[[#This Row],[ODC]]) &gt; 0, MID(Tabella4[[#This Row],[ODC]], FIND("/", Tabella4[[#This Row],[ODC]]) - 3, 6), ""), "")</f>
        <v/>
      </c>
      <c r="S109" s="95">
        <v>3</v>
      </c>
      <c r="T109" s="96">
        <v>27</v>
      </c>
    </row>
    <row r="110" spans="1:20" hidden="1" x14ac:dyDescent="0.25">
      <c r="A110" s="97" t="str">
        <f ca="1">IF(Tabella4[[#This Row],[PERSONALE]]="","",IF(INDIRECT("'" &amp; S110 &amp; "'!L1") &lt;&gt; "0", IF(INDIRECT("'" &amp; S110 &amp; "'!L1") &lt;&gt; "", INDIRECT("'" &amp; S110 &amp; "'!L1"), ""), ""))</f>
        <v/>
      </c>
      <c r="B110" s="97" t="str">
        <f t="shared" ca="1" si="10"/>
        <v/>
      </c>
      <c r="C110" s="106" t="str">
        <f t="shared" ca="1" si="11"/>
        <v/>
      </c>
      <c r="D110" s="1" t="str">
        <f t="shared" ca="1" si="12"/>
        <v/>
      </c>
      <c r="E110" s="93" t="str">
        <f t="shared" ca="1" si="13"/>
        <v/>
      </c>
      <c r="F110" s="93" t="str">
        <f t="shared" ca="1" si="14"/>
        <v/>
      </c>
      <c r="G110" s="93" t="str">
        <f t="shared" ca="1" si="15"/>
        <v/>
      </c>
      <c r="H110" s="93" t="str">
        <f t="shared" ca="1" si="16"/>
        <v/>
      </c>
      <c r="I110" s="94" t="str">
        <f t="shared" ca="1" si="17"/>
        <v/>
      </c>
      <c r="J110" s="108" t="str">
        <f t="shared" ca="1" si="18"/>
        <v/>
      </c>
      <c r="K110" s="108" t="str">
        <f t="shared" ca="1" si="19"/>
        <v/>
      </c>
      <c r="L110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10" s="108" t="str">
        <f ca="1">IFERROR(IF(FIND("/", Tabella4[[#This Row],[ODC]]) &gt; 0, MID(Tabella4[[#This Row],[ODC]], FIND("/", Tabella4[[#This Row],[ODC]]) - 3, 6), ""), "")</f>
        <v/>
      </c>
      <c r="S110" s="95">
        <v>3</v>
      </c>
      <c r="T110" s="96">
        <v>28</v>
      </c>
    </row>
    <row r="111" spans="1:20" hidden="1" x14ac:dyDescent="0.25">
      <c r="A111" s="97" t="str">
        <f ca="1">IF(Tabella4[[#This Row],[PERSONALE]]="","",IF(INDIRECT("'" &amp; S111 &amp; "'!L1") &lt;&gt; "0", IF(INDIRECT("'" &amp; S111 &amp; "'!L1") &lt;&gt; "", INDIRECT("'" &amp; S111 &amp; "'!L1"), ""), ""))</f>
        <v/>
      </c>
      <c r="B111" s="97" t="str">
        <f t="shared" ca="1" si="10"/>
        <v/>
      </c>
      <c r="C111" s="106" t="str">
        <f t="shared" ca="1" si="11"/>
        <v/>
      </c>
      <c r="D111" s="1" t="str">
        <f t="shared" ca="1" si="12"/>
        <v/>
      </c>
      <c r="E111" s="93" t="str">
        <f t="shared" ca="1" si="13"/>
        <v/>
      </c>
      <c r="F111" s="93" t="str">
        <f t="shared" ca="1" si="14"/>
        <v/>
      </c>
      <c r="G111" s="93" t="str">
        <f t="shared" ca="1" si="15"/>
        <v/>
      </c>
      <c r="H111" s="93" t="str">
        <f t="shared" ca="1" si="16"/>
        <v/>
      </c>
      <c r="I111" s="94" t="str">
        <f t="shared" ca="1" si="17"/>
        <v/>
      </c>
      <c r="J111" s="108" t="str">
        <f t="shared" ca="1" si="18"/>
        <v/>
      </c>
      <c r="K111" s="108" t="str">
        <f t="shared" ca="1" si="19"/>
        <v/>
      </c>
      <c r="L111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11" s="108" t="str">
        <f ca="1">IFERROR(IF(FIND("/", Tabella4[[#This Row],[ODC]]) &gt; 0, MID(Tabella4[[#This Row],[ODC]], FIND("/", Tabella4[[#This Row],[ODC]]) - 3, 6), ""), "")</f>
        <v/>
      </c>
      <c r="S111" s="95">
        <v>3</v>
      </c>
      <c r="T111" s="96">
        <v>29</v>
      </c>
    </row>
    <row r="112" spans="1:20" hidden="1" x14ac:dyDescent="0.25">
      <c r="A112" s="97" t="str">
        <f ca="1">IF(Tabella4[[#This Row],[PERSONALE]]="","",IF(INDIRECT("'" &amp; S112 &amp; "'!L1") &lt;&gt; "0", IF(INDIRECT("'" &amp; S112 &amp; "'!L1") &lt;&gt; "", INDIRECT("'" &amp; S112 &amp; "'!L1"), ""), ""))</f>
        <v/>
      </c>
      <c r="B112" s="97" t="str">
        <f t="shared" ca="1" si="10"/>
        <v/>
      </c>
      <c r="C112" s="106" t="str">
        <f t="shared" ca="1" si="11"/>
        <v/>
      </c>
      <c r="D112" s="1" t="str">
        <f t="shared" ca="1" si="12"/>
        <v/>
      </c>
      <c r="E112" s="93" t="str">
        <f t="shared" ca="1" si="13"/>
        <v/>
      </c>
      <c r="F112" s="93" t="str">
        <f t="shared" ca="1" si="14"/>
        <v/>
      </c>
      <c r="G112" s="93" t="str">
        <f t="shared" ca="1" si="15"/>
        <v/>
      </c>
      <c r="H112" s="93" t="str">
        <f t="shared" ca="1" si="16"/>
        <v/>
      </c>
      <c r="I112" s="94" t="str">
        <f t="shared" ca="1" si="17"/>
        <v/>
      </c>
      <c r="J112" s="108" t="str">
        <f t="shared" ca="1" si="18"/>
        <v/>
      </c>
      <c r="K112" s="108" t="str">
        <f t="shared" ca="1" si="19"/>
        <v/>
      </c>
      <c r="L112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12" s="108" t="str">
        <f ca="1">IFERROR(IF(FIND("/", Tabella4[[#This Row],[ODC]]) &gt; 0, MID(Tabella4[[#This Row],[ODC]], FIND("/", Tabella4[[#This Row],[ODC]]) - 3, 6), ""), "")</f>
        <v/>
      </c>
      <c r="S112" s="95">
        <v>3</v>
      </c>
      <c r="T112" s="96">
        <v>30</v>
      </c>
    </row>
    <row r="113" spans="1:20" hidden="1" x14ac:dyDescent="0.25">
      <c r="A113" s="97" t="str">
        <f ca="1">IF(Tabella4[[#This Row],[PERSONALE]]="","",IF(INDIRECT("'" &amp; S113 &amp; "'!L1") &lt;&gt; "0", IF(INDIRECT("'" &amp; S113 &amp; "'!L1") &lt;&gt; "", INDIRECT("'" &amp; S113 &amp; "'!L1"), ""), ""))</f>
        <v/>
      </c>
      <c r="B113" s="97" t="str">
        <f t="shared" ca="1" si="10"/>
        <v/>
      </c>
      <c r="C113" s="106" t="str">
        <f t="shared" ca="1" si="11"/>
        <v/>
      </c>
      <c r="D113" s="1" t="str">
        <f t="shared" ca="1" si="12"/>
        <v/>
      </c>
      <c r="E113" s="93" t="str">
        <f t="shared" ca="1" si="13"/>
        <v/>
      </c>
      <c r="F113" s="93" t="str">
        <f t="shared" ca="1" si="14"/>
        <v/>
      </c>
      <c r="G113" s="93" t="str">
        <f t="shared" ca="1" si="15"/>
        <v/>
      </c>
      <c r="H113" s="93" t="str">
        <f t="shared" ca="1" si="16"/>
        <v/>
      </c>
      <c r="I113" s="94" t="str">
        <f t="shared" ca="1" si="17"/>
        <v/>
      </c>
      <c r="J113" s="108" t="str">
        <f t="shared" ca="1" si="18"/>
        <v/>
      </c>
      <c r="K113" s="108" t="str">
        <f t="shared" ca="1" si="19"/>
        <v/>
      </c>
      <c r="L113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13" s="108" t="str">
        <f ca="1">IFERROR(IF(FIND("/", Tabella4[[#This Row],[ODC]]) &gt; 0, MID(Tabella4[[#This Row],[ODC]], FIND("/", Tabella4[[#This Row],[ODC]]) - 3, 6), ""), "")</f>
        <v/>
      </c>
      <c r="S113" s="95">
        <v>3</v>
      </c>
      <c r="T113" s="96">
        <v>31</v>
      </c>
    </row>
    <row r="114" spans="1:20" hidden="1" x14ac:dyDescent="0.25">
      <c r="A114" s="97" t="str">
        <f ca="1">IF(Tabella4[[#This Row],[PERSONALE]]="","",IF(INDIRECT("'" &amp; S114 &amp; "'!L1") &lt;&gt; "0", IF(INDIRECT("'" &amp; S114 &amp; "'!L1") &lt;&gt; "", INDIRECT("'" &amp; S114 &amp; "'!L1"), ""), ""))</f>
        <v/>
      </c>
      <c r="B114" s="97" t="str">
        <f t="shared" ca="1" si="10"/>
        <v/>
      </c>
      <c r="C114" s="106" t="str">
        <f t="shared" ca="1" si="11"/>
        <v/>
      </c>
      <c r="D114" s="1" t="str">
        <f t="shared" ca="1" si="12"/>
        <v/>
      </c>
      <c r="E114" s="93" t="str">
        <f t="shared" ca="1" si="13"/>
        <v/>
      </c>
      <c r="F114" s="93" t="str">
        <f t="shared" ca="1" si="14"/>
        <v/>
      </c>
      <c r="G114" s="93" t="str">
        <f t="shared" ca="1" si="15"/>
        <v/>
      </c>
      <c r="H114" s="93" t="str">
        <f t="shared" ca="1" si="16"/>
        <v/>
      </c>
      <c r="I114" s="94" t="str">
        <f t="shared" ca="1" si="17"/>
        <v/>
      </c>
      <c r="J114" s="108" t="str">
        <f t="shared" ca="1" si="18"/>
        <v/>
      </c>
      <c r="K114" s="108" t="str">
        <f t="shared" ca="1" si="19"/>
        <v/>
      </c>
      <c r="L114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14" s="108" t="str">
        <f ca="1">IFERROR(IF(FIND("/", Tabella4[[#This Row],[ODC]]) &gt; 0, MID(Tabella4[[#This Row],[ODC]], FIND("/", Tabella4[[#This Row],[ODC]]) - 3, 6), ""), "")</f>
        <v/>
      </c>
      <c r="S114" s="95">
        <v>3</v>
      </c>
      <c r="T114" s="96">
        <v>32</v>
      </c>
    </row>
    <row r="115" spans="1:20" hidden="1" x14ac:dyDescent="0.25">
      <c r="A115" s="97" t="str">
        <f ca="1">IF(Tabella4[[#This Row],[PERSONALE]]="","",IF(INDIRECT("'" &amp; S115 &amp; "'!L1") &lt;&gt; "0", IF(INDIRECT("'" &amp; S115 &amp; "'!L1") &lt;&gt; "", INDIRECT("'" &amp; S115 &amp; "'!L1"), ""), ""))</f>
        <v/>
      </c>
      <c r="B115" s="97" t="str">
        <f t="shared" ca="1" si="10"/>
        <v/>
      </c>
      <c r="C115" s="106" t="str">
        <f t="shared" ca="1" si="11"/>
        <v/>
      </c>
      <c r="D115" s="1" t="str">
        <f t="shared" ca="1" si="12"/>
        <v/>
      </c>
      <c r="E115" s="93" t="str">
        <f t="shared" ca="1" si="13"/>
        <v/>
      </c>
      <c r="F115" s="93" t="str">
        <f t="shared" ca="1" si="14"/>
        <v/>
      </c>
      <c r="G115" s="93" t="str">
        <f t="shared" ca="1" si="15"/>
        <v/>
      </c>
      <c r="H115" s="93" t="str">
        <f t="shared" ca="1" si="16"/>
        <v/>
      </c>
      <c r="I115" s="94" t="str">
        <f t="shared" ca="1" si="17"/>
        <v/>
      </c>
      <c r="J115" s="108" t="str">
        <f t="shared" ca="1" si="18"/>
        <v/>
      </c>
      <c r="K115" s="108" t="str">
        <f t="shared" ca="1" si="19"/>
        <v/>
      </c>
      <c r="L115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15" s="108" t="str">
        <f ca="1">IFERROR(IF(FIND("/", Tabella4[[#This Row],[ODC]]) &gt; 0, MID(Tabella4[[#This Row],[ODC]], FIND("/", Tabella4[[#This Row],[ODC]]) - 3, 6), ""), "")</f>
        <v/>
      </c>
      <c r="S115" s="95">
        <v>3</v>
      </c>
      <c r="T115" s="96">
        <v>33</v>
      </c>
    </row>
    <row r="116" spans="1:20" hidden="1" x14ac:dyDescent="0.25">
      <c r="A116" s="97" t="str">
        <f ca="1">IF(Tabella4[[#This Row],[PERSONALE]]="","",IF(INDIRECT("'" &amp; S116 &amp; "'!L1") &lt;&gt; "0", IF(INDIRECT("'" &amp; S116 &amp; "'!L1") &lt;&gt; "", INDIRECT("'" &amp; S116 &amp; "'!L1"), ""), ""))</f>
        <v/>
      </c>
      <c r="B116" s="97" t="str">
        <f t="shared" ca="1" si="10"/>
        <v/>
      </c>
      <c r="C116" s="106" t="str">
        <f t="shared" ca="1" si="11"/>
        <v/>
      </c>
      <c r="D116" s="1" t="str">
        <f t="shared" ca="1" si="12"/>
        <v/>
      </c>
      <c r="E116" s="93" t="str">
        <f t="shared" ca="1" si="13"/>
        <v/>
      </c>
      <c r="F116" s="93" t="str">
        <f t="shared" ca="1" si="14"/>
        <v/>
      </c>
      <c r="G116" s="93" t="str">
        <f t="shared" ca="1" si="15"/>
        <v/>
      </c>
      <c r="H116" s="93" t="str">
        <f t="shared" ca="1" si="16"/>
        <v/>
      </c>
      <c r="I116" s="94" t="str">
        <f t="shared" ca="1" si="17"/>
        <v/>
      </c>
      <c r="J116" s="108" t="str">
        <f t="shared" ca="1" si="18"/>
        <v/>
      </c>
      <c r="K116" s="108" t="str">
        <f t="shared" ca="1" si="19"/>
        <v/>
      </c>
      <c r="L116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16" s="108" t="str">
        <f ca="1">IFERROR(IF(FIND("/", Tabella4[[#This Row],[ODC]]) &gt; 0, MID(Tabella4[[#This Row],[ODC]], FIND("/", Tabella4[[#This Row],[ODC]]) - 3, 6), ""), "")</f>
        <v/>
      </c>
      <c r="S116" s="95">
        <v>3</v>
      </c>
      <c r="T116" s="96">
        <v>34</v>
      </c>
    </row>
    <row r="117" spans="1:20" hidden="1" x14ac:dyDescent="0.25">
      <c r="A117" s="97" t="str">
        <f ca="1">IF(Tabella4[[#This Row],[PERSONALE]]="","",IF(INDIRECT("'" &amp; S117 &amp; "'!L1") &lt;&gt; "0", IF(INDIRECT("'" &amp; S117 &amp; "'!L1") &lt;&gt; "", INDIRECT("'" &amp; S117 &amp; "'!L1"), ""), ""))</f>
        <v/>
      </c>
      <c r="B117" s="97" t="str">
        <f t="shared" ca="1" si="10"/>
        <v/>
      </c>
      <c r="C117" s="106" t="str">
        <f t="shared" ca="1" si="11"/>
        <v/>
      </c>
      <c r="D117" s="1" t="str">
        <f t="shared" ca="1" si="12"/>
        <v/>
      </c>
      <c r="E117" s="93" t="str">
        <f t="shared" ca="1" si="13"/>
        <v/>
      </c>
      <c r="F117" s="93" t="str">
        <f t="shared" ca="1" si="14"/>
        <v/>
      </c>
      <c r="G117" s="93" t="str">
        <f t="shared" ca="1" si="15"/>
        <v/>
      </c>
      <c r="H117" s="93" t="str">
        <f t="shared" ca="1" si="16"/>
        <v/>
      </c>
      <c r="I117" s="94" t="str">
        <f t="shared" ca="1" si="17"/>
        <v/>
      </c>
      <c r="J117" s="108" t="str">
        <f t="shared" ca="1" si="18"/>
        <v/>
      </c>
      <c r="K117" s="108" t="str">
        <f t="shared" ca="1" si="19"/>
        <v/>
      </c>
      <c r="L117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17" s="108" t="str">
        <f ca="1">IFERROR(IF(FIND("/", Tabella4[[#This Row],[ODC]]) &gt; 0, MID(Tabella4[[#This Row],[ODC]], FIND("/", Tabella4[[#This Row],[ODC]]) - 3, 6), ""), "")</f>
        <v/>
      </c>
      <c r="S117" s="95">
        <v>3</v>
      </c>
      <c r="T117" s="96">
        <v>35</v>
      </c>
    </row>
    <row r="118" spans="1:20" hidden="1" x14ac:dyDescent="0.25">
      <c r="A118" s="97" t="str">
        <f ca="1">IF(Tabella4[[#This Row],[PERSONALE]]="","",IF(INDIRECT("'" &amp; S118 &amp; "'!L1") &lt;&gt; "0", IF(INDIRECT("'" &amp; S118 &amp; "'!L1") &lt;&gt; "", INDIRECT("'" &amp; S118 &amp; "'!L1"), ""), ""))</f>
        <v/>
      </c>
      <c r="B118" s="97" t="str">
        <f t="shared" ca="1" si="10"/>
        <v/>
      </c>
      <c r="C118" s="106" t="str">
        <f t="shared" ca="1" si="11"/>
        <v/>
      </c>
      <c r="D118" s="1" t="str">
        <f t="shared" ca="1" si="12"/>
        <v/>
      </c>
      <c r="E118" s="93" t="str">
        <f t="shared" ca="1" si="13"/>
        <v/>
      </c>
      <c r="F118" s="93" t="str">
        <f t="shared" ca="1" si="14"/>
        <v/>
      </c>
      <c r="G118" s="93" t="str">
        <f t="shared" ca="1" si="15"/>
        <v/>
      </c>
      <c r="H118" s="93" t="str">
        <f t="shared" ca="1" si="16"/>
        <v/>
      </c>
      <c r="I118" s="94" t="str">
        <f t="shared" ca="1" si="17"/>
        <v/>
      </c>
      <c r="J118" s="108" t="str">
        <f t="shared" ca="1" si="18"/>
        <v/>
      </c>
      <c r="K118" s="108" t="str">
        <f t="shared" ca="1" si="19"/>
        <v/>
      </c>
      <c r="L118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18" s="108" t="str">
        <f ca="1">IFERROR(IF(FIND("/", Tabella4[[#This Row],[ODC]]) &gt; 0, MID(Tabella4[[#This Row],[ODC]], FIND("/", Tabella4[[#This Row],[ODC]]) - 3, 6), ""), "")</f>
        <v/>
      </c>
      <c r="S118" s="95">
        <v>3</v>
      </c>
      <c r="T118" s="96">
        <v>36</v>
      </c>
    </row>
    <row r="119" spans="1:20" hidden="1" x14ac:dyDescent="0.25">
      <c r="A119" s="97" t="str">
        <f ca="1">IF(Tabella4[[#This Row],[PERSONALE]]="","",IF(INDIRECT("'" &amp; S119 &amp; "'!L1") &lt;&gt; "0", IF(INDIRECT("'" &amp; S119 &amp; "'!L1") &lt;&gt; "", INDIRECT("'" &amp; S119 &amp; "'!L1"), ""), ""))</f>
        <v/>
      </c>
      <c r="B119" s="97" t="str">
        <f t="shared" ca="1" si="10"/>
        <v/>
      </c>
      <c r="C119" s="106" t="str">
        <f t="shared" ca="1" si="11"/>
        <v/>
      </c>
      <c r="D119" s="1" t="str">
        <f t="shared" ca="1" si="12"/>
        <v/>
      </c>
      <c r="E119" s="93" t="str">
        <f t="shared" ca="1" si="13"/>
        <v/>
      </c>
      <c r="F119" s="93" t="str">
        <f t="shared" ca="1" si="14"/>
        <v/>
      </c>
      <c r="G119" s="93" t="str">
        <f t="shared" ca="1" si="15"/>
        <v/>
      </c>
      <c r="H119" s="93" t="str">
        <f t="shared" ca="1" si="16"/>
        <v/>
      </c>
      <c r="I119" s="94" t="str">
        <f t="shared" ca="1" si="17"/>
        <v/>
      </c>
      <c r="J119" s="108" t="str">
        <f t="shared" ca="1" si="18"/>
        <v/>
      </c>
      <c r="K119" s="108" t="str">
        <f t="shared" ca="1" si="19"/>
        <v/>
      </c>
      <c r="L119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19" s="108" t="str">
        <f ca="1">IFERROR(IF(FIND("/", Tabella4[[#This Row],[ODC]]) &gt; 0, MID(Tabella4[[#This Row],[ODC]], FIND("/", Tabella4[[#This Row],[ODC]]) - 3, 6), ""), "")</f>
        <v/>
      </c>
      <c r="S119" s="95">
        <v>3</v>
      </c>
      <c r="T119" s="96">
        <v>37</v>
      </c>
    </row>
    <row r="120" spans="1:20" hidden="1" x14ac:dyDescent="0.25">
      <c r="A120" s="97" t="str">
        <f ca="1">IF(Tabella4[[#This Row],[PERSONALE]]="","",IF(INDIRECT("'" &amp; S120 &amp; "'!L1") &lt;&gt; "0", IF(INDIRECT("'" &amp; S120 &amp; "'!L1") &lt;&gt; "", INDIRECT("'" &amp; S120 &amp; "'!L1"), ""), ""))</f>
        <v/>
      </c>
      <c r="B120" s="97" t="str">
        <f t="shared" ca="1" si="10"/>
        <v/>
      </c>
      <c r="C120" s="106" t="str">
        <f t="shared" ca="1" si="11"/>
        <v/>
      </c>
      <c r="D120" s="1" t="str">
        <f t="shared" ca="1" si="12"/>
        <v/>
      </c>
      <c r="E120" s="93" t="str">
        <f t="shared" ca="1" si="13"/>
        <v/>
      </c>
      <c r="F120" s="93" t="str">
        <f t="shared" ca="1" si="14"/>
        <v/>
      </c>
      <c r="G120" s="93" t="str">
        <f t="shared" ca="1" si="15"/>
        <v/>
      </c>
      <c r="H120" s="93" t="str">
        <f t="shared" ca="1" si="16"/>
        <v/>
      </c>
      <c r="I120" s="94" t="str">
        <f t="shared" ca="1" si="17"/>
        <v/>
      </c>
      <c r="J120" s="108" t="str">
        <f t="shared" ca="1" si="18"/>
        <v/>
      </c>
      <c r="K120" s="108" t="str">
        <f t="shared" ca="1" si="19"/>
        <v/>
      </c>
      <c r="L120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20" s="108" t="str">
        <f ca="1">IFERROR(IF(FIND("/", Tabella4[[#This Row],[ODC]]) &gt; 0, MID(Tabella4[[#This Row],[ODC]], FIND("/", Tabella4[[#This Row],[ODC]]) - 3, 6), ""), "")</f>
        <v/>
      </c>
      <c r="S120" s="95">
        <v>3</v>
      </c>
      <c r="T120" s="96">
        <v>38</v>
      </c>
    </row>
    <row r="121" spans="1:20" hidden="1" x14ac:dyDescent="0.25">
      <c r="A121" s="97" t="str">
        <f ca="1">IF(Tabella4[[#This Row],[PERSONALE]]="","",IF(INDIRECT("'" &amp; S121 &amp; "'!L1") &lt;&gt; "0", IF(INDIRECT("'" &amp; S121 &amp; "'!L1") &lt;&gt; "", INDIRECT("'" &amp; S121 &amp; "'!L1"), ""), ""))</f>
        <v/>
      </c>
      <c r="B121" s="97" t="str">
        <f t="shared" ca="1" si="10"/>
        <v/>
      </c>
      <c r="C121" s="106" t="str">
        <f t="shared" ca="1" si="11"/>
        <v/>
      </c>
      <c r="D121" s="1" t="str">
        <f t="shared" ca="1" si="12"/>
        <v/>
      </c>
      <c r="E121" s="93" t="str">
        <f t="shared" ca="1" si="13"/>
        <v/>
      </c>
      <c r="F121" s="93" t="str">
        <f t="shared" ca="1" si="14"/>
        <v/>
      </c>
      <c r="G121" s="93" t="str">
        <f t="shared" ca="1" si="15"/>
        <v/>
      </c>
      <c r="H121" s="93" t="str">
        <f t="shared" ca="1" si="16"/>
        <v/>
      </c>
      <c r="I121" s="94" t="str">
        <f t="shared" ca="1" si="17"/>
        <v/>
      </c>
      <c r="J121" s="108" t="str">
        <f t="shared" ca="1" si="18"/>
        <v/>
      </c>
      <c r="K121" s="108" t="str">
        <f t="shared" ca="1" si="19"/>
        <v/>
      </c>
      <c r="L121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21" s="108" t="str">
        <f ca="1">IFERROR(IF(FIND("/", Tabella4[[#This Row],[ODC]]) &gt; 0, MID(Tabella4[[#This Row],[ODC]], FIND("/", Tabella4[[#This Row],[ODC]]) - 3, 6), ""), "")</f>
        <v/>
      </c>
      <c r="S121" s="95">
        <v>3</v>
      </c>
      <c r="T121" s="96">
        <v>39</v>
      </c>
    </row>
    <row r="122" spans="1:20" hidden="1" x14ac:dyDescent="0.25">
      <c r="A122" s="97" t="str">
        <f ca="1">IF(Tabella4[[#This Row],[PERSONALE]]="","",IF(INDIRECT("'" &amp; S122 &amp; "'!L1") &lt;&gt; "0", IF(INDIRECT("'" &amp; S122 &amp; "'!L1") &lt;&gt; "", INDIRECT("'" &amp; S122 &amp; "'!L1"), ""), ""))</f>
        <v/>
      </c>
      <c r="B122" s="97" t="str">
        <f t="shared" ca="1" si="10"/>
        <v/>
      </c>
      <c r="C122" s="106" t="str">
        <f t="shared" ca="1" si="11"/>
        <v/>
      </c>
      <c r="D122" s="1" t="str">
        <f t="shared" ca="1" si="12"/>
        <v/>
      </c>
      <c r="E122" s="93" t="str">
        <f t="shared" ca="1" si="13"/>
        <v/>
      </c>
      <c r="F122" s="93" t="str">
        <f t="shared" ca="1" si="14"/>
        <v/>
      </c>
      <c r="G122" s="93" t="str">
        <f t="shared" ca="1" si="15"/>
        <v/>
      </c>
      <c r="H122" s="93" t="str">
        <f t="shared" ca="1" si="16"/>
        <v/>
      </c>
      <c r="I122" s="94" t="str">
        <f t="shared" ca="1" si="17"/>
        <v/>
      </c>
      <c r="J122" s="108" t="str">
        <f t="shared" ca="1" si="18"/>
        <v/>
      </c>
      <c r="K122" s="108" t="str">
        <f t="shared" ca="1" si="19"/>
        <v/>
      </c>
      <c r="L122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22" s="108" t="str">
        <f ca="1">IFERROR(IF(FIND("/", Tabella4[[#This Row],[ODC]]) &gt; 0, MID(Tabella4[[#This Row],[ODC]], FIND("/", Tabella4[[#This Row],[ODC]]) - 3, 6), ""), "")</f>
        <v/>
      </c>
      <c r="S122" s="95">
        <v>3</v>
      </c>
      <c r="T122" s="96">
        <v>40</v>
      </c>
    </row>
    <row r="123" spans="1:20" hidden="1" x14ac:dyDescent="0.25">
      <c r="A123" s="97" t="str">
        <f ca="1">IF(Tabella4[[#This Row],[PERSONALE]]="","",IF(INDIRECT("'" &amp; S123 &amp; "'!L1") &lt;&gt; "0", IF(INDIRECT("'" &amp; S123 &amp; "'!L1") &lt;&gt; "", INDIRECT("'" &amp; S123 &amp; "'!L1"), ""), ""))</f>
        <v/>
      </c>
      <c r="B123" s="97" t="str">
        <f t="shared" ca="1" si="10"/>
        <v/>
      </c>
      <c r="C123" s="106" t="str">
        <f t="shared" ca="1" si="11"/>
        <v/>
      </c>
      <c r="D123" s="1" t="str">
        <f t="shared" ca="1" si="12"/>
        <v/>
      </c>
      <c r="E123" s="93" t="str">
        <f t="shared" ca="1" si="13"/>
        <v/>
      </c>
      <c r="F123" s="93" t="str">
        <f t="shared" ca="1" si="14"/>
        <v/>
      </c>
      <c r="G123" s="93" t="str">
        <f t="shared" ca="1" si="15"/>
        <v/>
      </c>
      <c r="H123" s="93" t="str">
        <f t="shared" ca="1" si="16"/>
        <v/>
      </c>
      <c r="I123" s="94" t="str">
        <f t="shared" ca="1" si="17"/>
        <v/>
      </c>
      <c r="J123" s="108" t="str">
        <f t="shared" ca="1" si="18"/>
        <v/>
      </c>
      <c r="K123" s="108" t="str">
        <f t="shared" ca="1" si="19"/>
        <v/>
      </c>
      <c r="L123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23" s="108" t="str">
        <f ca="1">IFERROR(IF(FIND("/", Tabella4[[#This Row],[ODC]]) &gt; 0, MID(Tabella4[[#This Row],[ODC]], FIND("/", Tabella4[[#This Row],[ODC]]) - 3, 6), ""), "")</f>
        <v/>
      </c>
      <c r="S123" s="95">
        <v>3</v>
      </c>
      <c r="T123" s="96">
        <v>41</v>
      </c>
    </row>
    <row r="124" spans="1:20" hidden="1" x14ac:dyDescent="0.25">
      <c r="A124" s="97" t="str">
        <f ca="1">IF(Tabella4[[#This Row],[PERSONALE]]="","",IF(INDIRECT("'" &amp; S124 &amp; "'!L1") &lt;&gt; "0", IF(INDIRECT("'" &amp; S124 &amp; "'!L1") &lt;&gt; "", INDIRECT("'" &amp; S124 &amp; "'!L1"), ""), ""))</f>
        <v/>
      </c>
      <c r="B124" s="97" t="str">
        <f t="shared" ca="1" si="10"/>
        <v/>
      </c>
      <c r="C124" s="106" t="str">
        <f t="shared" ca="1" si="11"/>
        <v/>
      </c>
      <c r="D124" s="1" t="str">
        <f t="shared" ca="1" si="12"/>
        <v/>
      </c>
      <c r="E124" s="93" t="str">
        <f t="shared" ca="1" si="13"/>
        <v/>
      </c>
      <c r="F124" s="93" t="str">
        <f t="shared" ca="1" si="14"/>
        <v/>
      </c>
      <c r="G124" s="93" t="str">
        <f t="shared" ca="1" si="15"/>
        <v/>
      </c>
      <c r="H124" s="93" t="str">
        <f t="shared" ca="1" si="16"/>
        <v/>
      </c>
      <c r="I124" s="94" t="str">
        <f t="shared" ca="1" si="17"/>
        <v/>
      </c>
      <c r="J124" s="108" t="str">
        <f t="shared" ca="1" si="18"/>
        <v/>
      </c>
      <c r="K124" s="108" t="str">
        <f t="shared" ca="1" si="19"/>
        <v/>
      </c>
      <c r="L124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24" s="108" t="str">
        <f ca="1">IFERROR(IF(FIND("/", Tabella4[[#This Row],[ODC]]) &gt; 0, MID(Tabella4[[#This Row],[ODC]], FIND("/", Tabella4[[#This Row],[ODC]]) - 3, 6), ""), "")</f>
        <v/>
      </c>
      <c r="S124" s="95">
        <v>3</v>
      </c>
      <c r="T124" s="96">
        <v>42</v>
      </c>
    </row>
    <row r="125" spans="1:20" hidden="1" x14ac:dyDescent="0.25">
      <c r="A125" s="97" t="str">
        <f ca="1">IF(Tabella4[[#This Row],[PERSONALE]]="","",IF(INDIRECT("'" &amp; S125 &amp; "'!L1") &lt;&gt; "0", IF(INDIRECT("'" &amp; S125 &amp; "'!L1") &lt;&gt; "", INDIRECT("'" &amp; S125 &amp; "'!L1"), ""), ""))</f>
        <v/>
      </c>
      <c r="B125" s="97" t="str">
        <f t="shared" ca="1" si="10"/>
        <v/>
      </c>
      <c r="C125" s="106" t="str">
        <f t="shared" ca="1" si="11"/>
        <v/>
      </c>
      <c r="D125" s="1" t="str">
        <f t="shared" ca="1" si="12"/>
        <v/>
      </c>
      <c r="E125" s="93" t="str">
        <f t="shared" ca="1" si="13"/>
        <v/>
      </c>
      <c r="F125" s="93" t="str">
        <f t="shared" ca="1" si="14"/>
        <v/>
      </c>
      <c r="G125" s="93" t="str">
        <f t="shared" ca="1" si="15"/>
        <v/>
      </c>
      <c r="H125" s="93" t="str">
        <f t="shared" ca="1" si="16"/>
        <v/>
      </c>
      <c r="I125" s="94" t="str">
        <f t="shared" ca="1" si="17"/>
        <v/>
      </c>
      <c r="J125" s="108" t="str">
        <f t="shared" ca="1" si="18"/>
        <v/>
      </c>
      <c r="K125" s="108" t="str">
        <f t="shared" ca="1" si="19"/>
        <v/>
      </c>
      <c r="L125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25" s="108" t="str">
        <f ca="1">IFERROR(IF(FIND("/", Tabella4[[#This Row],[ODC]]) &gt; 0, MID(Tabella4[[#This Row],[ODC]], FIND("/", Tabella4[[#This Row],[ODC]]) - 3, 6), ""), "")</f>
        <v/>
      </c>
      <c r="S125" s="95">
        <v>3</v>
      </c>
      <c r="T125" s="96">
        <v>43</v>
      </c>
    </row>
    <row r="126" spans="1:20" hidden="1" x14ac:dyDescent="0.25">
      <c r="A126" s="97" t="str">
        <f ca="1">IF(Tabella4[[#This Row],[PERSONALE]]="","",IF(INDIRECT("'" &amp; S126 &amp; "'!L1") &lt;&gt; "0", IF(INDIRECT("'" &amp; S126 &amp; "'!L1") &lt;&gt; "", INDIRECT("'" &amp; S126 &amp; "'!L1"), ""), ""))</f>
        <v/>
      </c>
      <c r="B126" s="97" t="str">
        <f t="shared" ca="1" si="10"/>
        <v/>
      </c>
      <c r="C126" s="106" t="str">
        <f t="shared" ca="1" si="11"/>
        <v/>
      </c>
      <c r="D126" s="1" t="str">
        <f t="shared" ca="1" si="12"/>
        <v/>
      </c>
      <c r="E126" s="93" t="str">
        <f t="shared" ca="1" si="13"/>
        <v/>
      </c>
      <c r="F126" s="93" t="str">
        <f t="shared" ca="1" si="14"/>
        <v/>
      </c>
      <c r="G126" s="93" t="str">
        <f t="shared" ca="1" si="15"/>
        <v/>
      </c>
      <c r="H126" s="93" t="str">
        <f t="shared" ca="1" si="16"/>
        <v/>
      </c>
      <c r="I126" s="94" t="str">
        <f t="shared" ca="1" si="17"/>
        <v/>
      </c>
      <c r="J126" s="108" t="str">
        <f t="shared" ca="1" si="18"/>
        <v/>
      </c>
      <c r="K126" s="108" t="str">
        <f t="shared" ca="1" si="19"/>
        <v/>
      </c>
      <c r="L126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26" s="108" t="str">
        <f ca="1">IFERROR(IF(FIND("/", Tabella4[[#This Row],[ODC]]) &gt; 0, MID(Tabella4[[#This Row],[ODC]], FIND("/", Tabella4[[#This Row],[ODC]]) - 3, 6), ""), "")</f>
        <v/>
      </c>
      <c r="S126" s="95">
        <v>3</v>
      </c>
      <c r="T126" s="96">
        <v>44</v>
      </c>
    </row>
    <row r="127" spans="1:20" hidden="1" x14ac:dyDescent="0.25">
      <c r="A127" s="97" t="str">
        <f ca="1">IF(Tabella4[[#This Row],[PERSONALE]]="","",IF(INDIRECT("'" &amp; S127 &amp; "'!L1") &lt;&gt; "0", IF(INDIRECT("'" &amp; S127 &amp; "'!L1") &lt;&gt; "", INDIRECT("'" &amp; S127 &amp; "'!L1"), ""), ""))</f>
        <v/>
      </c>
      <c r="B127" s="97" t="str">
        <f t="shared" ca="1" si="10"/>
        <v/>
      </c>
      <c r="C127" s="106" t="str">
        <f t="shared" ca="1" si="11"/>
        <v/>
      </c>
      <c r="D127" s="1" t="str">
        <f t="shared" ca="1" si="12"/>
        <v/>
      </c>
      <c r="E127" s="93" t="str">
        <f t="shared" ca="1" si="13"/>
        <v/>
      </c>
      <c r="F127" s="93" t="str">
        <f t="shared" ca="1" si="14"/>
        <v/>
      </c>
      <c r="G127" s="93" t="str">
        <f t="shared" ca="1" si="15"/>
        <v/>
      </c>
      <c r="H127" s="93" t="str">
        <f t="shared" ca="1" si="16"/>
        <v/>
      </c>
      <c r="I127" s="94" t="str">
        <f t="shared" ca="1" si="17"/>
        <v/>
      </c>
      <c r="J127" s="108" t="str">
        <f t="shared" ca="1" si="18"/>
        <v/>
      </c>
      <c r="K127" s="108" t="str">
        <f t="shared" ca="1" si="19"/>
        <v/>
      </c>
      <c r="L127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27" s="108" t="str">
        <f ca="1">IFERROR(IF(FIND("/", Tabella4[[#This Row],[ODC]]) &gt; 0, MID(Tabella4[[#This Row],[ODC]], FIND("/", Tabella4[[#This Row],[ODC]]) - 3, 6), ""), "")</f>
        <v/>
      </c>
      <c r="S127" s="95">
        <v>3</v>
      </c>
      <c r="T127" s="96">
        <v>45</v>
      </c>
    </row>
    <row r="128" spans="1:20" ht="30" hidden="1" x14ac:dyDescent="0.25">
      <c r="A128" s="97">
        <f ca="1">IF(Tabella4[[#This Row],[PERSONALE]]="","",IF(INDIRECT("'" &amp; S128 &amp; "'!L1") &lt;&gt; "0", IF(INDIRECT("'" &amp; S128 &amp; "'!L1") &lt;&gt; "", INDIRECT("'" &amp; S128 &amp; "'!L1"), ""), ""))</f>
        <v>46085</v>
      </c>
      <c r="B128" s="97" t="str">
        <f t="shared" ca="1" si="10"/>
        <v>Spinali</v>
      </c>
      <c r="C128" s="106" t="str">
        <f t="shared" ca="1" si="11"/>
        <v>400 - ricollegamento  strumentazione scollegata  DURANTE LA FERMATA BV603,604 FCV604,607 FRC 601 A/B/C</v>
      </c>
      <c r="D128" s="1" t="str">
        <f t="shared" ca="1" si="12"/>
        <v>Agusta</v>
      </c>
      <c r="E128" s="93" t="str">
        <f t="shared" ca="1" si="13"/>
        <v>5400274437
canone</v>
      </c>
      <c r="F128" s="93" t="str">
        <f t="shared" ca="1" si="14"/>
        <v>573584/C</v>
      </c>
      <c r="G128" s="93" t="str">
        <f t="shared" ca="1" si="15"/>
        <v>7:45</v>
      </c>
      <c r="H128" s="93" t="str">
        <f t="shared" ca="1" si="16"/>
        <v>16:45</v>
      </c>
      <c r="I128" s="94">
        <f t="shared" ca="1" si="17"/>
        <v>8.25</v>
      </c>
      <c r="J128" s="108" t="str">
        <f t="shared" ca="1" si="18"/>
        <v>CANONE AGUSTA</v>
      </c>
      <c r="K128" s="108" t="str">
        <f t="shared" ca="1" si="19"/>
        <v>SI</v>
      </c>
      <c r="L128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>AGUSTA D.</v>
      </c>
      <c r="M128" s="108" t="str">
        <f ca="1">IFERROR(IF(FIND("/", Tabella4[[#This Row],[ODC]]) &gt; 0, MID(Tabella4[[#This Row],[ODC]], FIND("/", Tabella4[[#This Row],[ODC]]) - 3, 6), ""), "")</f>
        <v/>
      </c>
      <c r="S128" s="95">
        <v>4</v>
      </c>
      <c r="T128" s="96">
        <v>4</v>
      </c>
    </row>
    <row r="129" spans="1:20" ht="30" hidden="1" x14ac:dyDescent="0.25">
      <c r="A129" s="97">
        <f ca="1">IF(Tabella4[[#This Row],[PERSONALE]]="","",IF(INDIRECT("'" &amp; S129 &amp; "'!L1") &lt;&gt; "0", IF(INDIRECT("'" &amp; S129 &amp; "'!L1") &lt;&gt; "", INDIRECT("'" &amp; S129 &amp; "'!L1"), ""), ""))</f>
        <v>46085</v>
      </c>
      <c r="B129" s="97" t="str">
        <f t="shared" ca="1" si="10"/>
        <v>Serra</v>
      </c>
      <c r="C129" s="106" t="str">
        <f t="shared" ca="1" si="11"/>
        <v>400 - ricollegamento  strumentazione scollegata  DURANTE LA FERMATA BV603,604 FCV604,607 FRC 601 A/B/C</v>
      </c>
      <c r="D129" s="1" t="str">
        <f t="shared" ca="1" si="12"/>
        <v>Agusta</v>
      </c>
      <c r="E129" s="93" t="str">
        <f t="shared" ca="1" si="13"/>
        <v>5400274437
canone</v>
      </c>
      <c r="F129" s="93" t="str">
        <f t="shared" ca="1" si="14"/>
        <v>573584/C</v>
      </c>
      <c r="G129" s="93" t="str">
        <f t="shared" ca="1" si="15"/>
        <v>7:45</v>
      </c>
      <c r="H129" s="93" t="str">
        <f t="shared" ca="1" si="16"/>
        <v>16:45</v>
      </c>
      <c r="I129" s="94">
        <f t="shared" ca="1" si="17"/>
        <v>8.25</v>
      </c>
      <c r="J129" s="108" t="str">
        <f t="shared" ca="1" si="18"/>
        <v>CANONE AGUSTA</v>
      </c>
      <c r="K129" s="108" t="str">
        <f t="shared" ca="1" si="19"/>
        <v>SI</v>
      </c>
      <c r="L129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>AGUSTA D.</v>
      </c>
      <c r="M129" s="108" t="str">
        <f ca="1">IFERROR(IF(FIND("/", Tabella4[[#This Row],[ODC]]) &gt; 0, MID(Tabella4[[#This Row],[ODC]], FIND("/", Tabella4[[#This Row],[ODC]]) - 3, 6), ""), "")</f>
        <v/>
      </c>
      <c r="S129" s="95">
        <v>4</v>
      </c>
      <c r="T129" s="96">
        <v>5</v>
      </c>
    </row>
    <row r="130" spans="1:20" ht="30" hidden="1" x14ac:dyDescent="0.25">
      <c r="A130" s="97">
        <f ca="1">IF(Tabella4[[#This Row],[PERSONALE]]="","",IF(INDIRECT("'" &amp; S130 &amp; "'!L1") &lt;&gt; "0", IF(INDIRECT("'" &amp; S130 &amp; "'!L1") &lt;&gt; "", INDIRECT("'" &amp; S130 &amp; "'!L1"), ""), ""))</f>
        <v>46085</v>
      </c>
      <c r="B130" s="97" t="str">
        <f t="shared" ref="B130:B193" ca="1" si="20">IF(INDIRECT("'" &amp; S130 &amp; "'!F" &amp; T130) &lt;&gt; "0", IF(INDIRECT("'" &amp; S130 &amp; "'!F" &amp; T130) &lt;&gt; "", INDIRECT("'" &amp; S130 &amp; "'!F" &amp; T130), ""), "")</f>
        <v>De Luca</v>
      </c>
      <c r="C130" s="106" t="str">
        <f t="shared" ref="C130:C193" ca="1" si="21">IF(INDIRECT("'" &amp; S130 &amp; "'!G" &amp; T130) &lt;&gt; "0", IF(INDIRECT("'" &amp; S130 &amp; "'!G" &amp; T130) &lt;&gt; "", INDIRECT("'" &amp; S130 &amp; "'!G" &amp; T130), ""), "")</f>
        <v>800 - 10240264   RIPRISTINO LINEA ALIMENTAZIONE AZOTO A SKID CHIMEC 1869-</v>
      </c>
      <c r="D130" s="1" t="str">
        <f t="shared" ref="D130:D193" ca="1" si="22">IF(INDIRECT("'" &amp; S130 &amp; "'!H" &amp; T130) &lt;&gt; "0", IF(INDIRECT("'" &amp; S130 &amp; "'!H" &amp; T130) &lt;&gt; "", INDIRECT("'" &amp; S130 &amp; "'!H" &amp; T130), ""), "")</f>
        <v>Caldarella</v>
      </c>
      <c r="E130" s="93" t="str">
        <f t="shared" ref="E130:E193" ca="1" si="23">IF(INDIRECT("'" &amp; S130 &amp; "'!I" &amp; T130) &lt;&gt; "0", IF(INDIRECT("'" &amp; S130 &amp; "'!I" &amp; T130) &lt;&gt; "", INDIRECT("'" &amp; S130 &amp; "'!I" &amp; T130), ""), "")</f>
        <v>077/26
squadra</v>
      </c>
      <c r="F130" s="93" t="str">
        <f t="shared" ref="F130:F193" ca="1" si="24">IF(INDIRECT("'" &amp; S130 &amp; "'!J" &amp; T130) &lt;&gt; "0", IF(INDIRECT("'" &amp; S130 &amp; "'!J" &amp; T130) &lt;&gt; "", INDIRECT("'" &amp; S130 &amp; "'!J" &amp; T130), ""), "")</f>
        <v>573081/C</v>
      </c>
      <c r="G130" s="93" t="str">
        <f t="shared" ref="G130:G193" ca="1" si="25">IF(INDIRECT("'" &amp; S130 &amp; "'!K" &amp; T130) &lt;&gt; "0", IF(INDIRECT("'" &amp; S130 &amp; "'!K" &amp; T130) &lt;&gt; "", INDIRECT("'" &amp; S130 &amp; "'!K" &amp; T130), ""), "")</f>
        <v>7:45</v>
      </c>
      <c r="H130" s="93" t="str">
        <f t="shared" ref="H130:H193" ca="1" si="26">IF(INDIRECT("'" &amp; S130 &amp; "'!L" &amp; T130) &lt;&gt; "0", IF(INDIRECT("'" &amp; S130 &amp; "'!L" &amp; T130) &lt;&gt; "", INDIRECT("'" &amp; S130 &amp; "'!L" &amp; T130), ""), "")</f>
        <v>16:45</v>
      </c>
      <c r="I130" s="94">
        <f t="shared" ref="I130:I193" ca="1" si="27">IF(INDIRECT("'" &amp; S130 &amp; "'!M" &amp; T130) &lt;&gt; "0", IF(INDIRECT("'" &amp; S130 &amp; "'!M" &amp; T130) &lt;&gt; "", INDIRECT("'" &amp; S130 &amp; "'!M" &amp; T130), ""), "")</f>
        <v>8.25</v>
      </c>
      <c r="J130" s="108" t="str">
        <f t="shared" ref="J130:J193" ca="1" si="28">IF(INDIRECT("'" &amp; S130 &amp; "'!N" &amp; T130) &lt;&gt; "0", IF(INDIRECT("'" &amp; S130 &amp; "'!N" &amp; T130) &lt;&gt; "", INDIRECT("'" &amp; S130 &amp; "'!N" &amp; T130), ""), "")</f>
        <v/>
      </c>
      <c r="K130" s="108" t="str">
        <f t="shared" ref="K130:K193" ca="1" si="29">IF(E130="", "", IF(ISERROR(SEARCH("canone", E130)), "NO", "SI"))</f>
        <v>NO</v>
      </c>
      <c r="L130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30" s="108" t="str">
        <f ca="1">IFERROR(IF(FIND("/", Tabella4[[#This Row],[ODC]]) &gt; 0, MID(Tabella4[[#This Row],[ODC]], FIND("/", Tabella4[[#This Row],[ODC]]) - 3, 6), ""), "")</f>
        <v>077/26</v>
      </c>
      <c r="S130" s="95">
        <v>4</v>
      </c>
      <c r="T130" s="96">
        <v>6</v>
      </c>
    </row>
    <row r="131" spans="1:20" ht="30" hidden="1" x14ac:dyDescent="0.25">
      <c r="A131" s="97">
        <f ca="1">IF(Tabella4[[#This Row],[PERSONALE]]="","",IF(INDIRECT("'" &amp; S131 &amp; "'!L1") &lt;&gt; "0", IF(INDIRECT("'" &amp; S131 &amp; "'!L1") &lt;&gt; "", INDIRECT("'" &amp; S131 &amp; "'!L1"), ""), ""))</f>
        <v>46085</v>
      </c>
      <c r="B131" s="97" t="str">
        <f t="shared" ca="1" si="20"/>
        <v>Mira</v>
      </c>
      <c r="C131" s="106" t="str">
        <f t="shared" ca="1" si="21"/>
        <v>800 - 10240264   RIPRISTINO LINEA ALIMENTAZIONE AZOTO A SKID CHIMEC 1869-</v>
      </c>
      <c r="D131" s="1" t="str">
        <f t="shared" ca="1" si="22"/>
        <v>Caldarella</v>
      </c>
      <c r="E131" s="93" t="str">
        <f t="shared" ca="1" si="23"/>
        <v>077/26
squadra</v>
      </c>
      <c r="F131" s="93" t="str">
        <f t="shared" ca="1" si="24"/>
        <v>573081/C</v>
      </c>
      <c r="G131" s="93" t="str">
        <f t="shared" ca="1" si="25"/>
        <v>7:45</v>
      </c>
      <c r="H131" s="93" t="str">
        <f t="shared" ca="1" si="26"/>
        <v>16:45</v>
      </c>
      <c r="I131" s="94">
        <f t="shared" ca="1" si="27"/>
        <v>8.25</v>
      </c>
      <c r="J131" s="108" t="str">
        <f t="shared" ca="1" si="28"/>
        <v/>
      </c>
      <c r="K131" s="108" t="str">
        <f t="shared" ca="1" si="29"/>
        <v>NO</v>
      </c>
      <c r="L131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31" s="108" t="str">
        <f ca="1">IFERROR(IF(FIND("/", Tabella4[[#This Row],[ODC]]) &gt; 0, MID(Tabella4[[#This Row],[ODC]], FIND("/", Tabella4[[#This Row],[ODC]]) - 3, 6), ""), "")</f>
        <v>077/26</v>
      </c>
      <c r="S131" s="95">
        <v>4</v>
      </c>
      <c r="T131" s="96">
        <v>7</v>
      </c>
    </row>
    <row r="132" spans="1:20" ht="45" hidden="1" x14ac:dyDescent="0.25">
      <c r="A132" s="97">
        <f ca="1">IF(Tabella4[[#This Row],[PERSONALE]]="","",IF(INDIRECT("'" &amp; S132 &amp; "'!L1") &lt;&gt; "0", IF(INDIRECT("'" &amp; S132 &amp; "'!L1") &lt;&gt; "", INDIRECT("'" &amp; S132 &amp; "'!L1"), ""), ""))</f>
        <v>46085</v>
      </c>
      <c r="B132" s="97" t="str">
        <f t="shared" ca="1" si="20"/>
        <v>Tarascio</v>
      </c>
      <c r="C132" s="106" t="str">
        <f t="shared" ca="1" si="21"/>
        <v>1200/1: VERIFICA MISURATORI DI PORTATA ARIA, MEA GAS, SWS GAS
1200/1: RIPRISTINO FOTOCELLULE F101 (Z1B401U2-Z1B401R2)</v>
      </c>
      <c r="D132" s="1" t="str">
        <f t="shared" ca="1" si="22"/>
        <v>Caldarella</v>
      </c>
      <c r="E132" s="93" t="str">
        <f t="shared" ca="1" si="23"/>
        <v>5400274434
canone</v>
      </c>
      <c r="F132" s="93" t="str">
        <f t="shared" ca="1" si="24"/>
        <v>569452/C
569458/C
574113</v>
      </c>
      <c r="G132" s="93" t="str">
        <f t="shared" ca="1" si="25"/>
        <v>8:00</v>
      </c>
      <c r="H132" s="93" t="str">
        <f t="shared" ca="1" si="26"/>
        <v>16:45</v>
      </c>
      <c r="I132" s="94">
        <f t="shared" ca="1" si="27"/>
        <v>8</v>
      </c>
      <c r="J132" s="108" t="str">
        <f t="shared" ca="1" si="28"/>
        <v>CANONE CALDARELLA</v>
      </c>
      <c r="K132" s="108" t="str">
        <f t="shared" ca="1" si="29"/>
        <v>SI</v>
      </c>
      <c r="L132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>CALDARELLA F.</v>
      </c>
      <c r="M132" s="108" t="str">
        <f ca="1">IFERROR(IF(FIND("/", Tabella4[[#This Row],[ODC]]) &gt; 0, MID(Tabella4[[#This Row],[ODC]], FIND("/", Tabella4[[#This Row],[ODC]]) - 3, 6), ""), "")</f>
        <v/>
      </c>
      <c r="S132" s="95">
        <v>4</v>
      </c>
      <c r="T132" s="96">
        <v>8</v>
      </c>
    </row>
    <row r="133" spans="1:20" ht="45" hidden="1" x14ac:dyDescent="0.25">
      <c r="A133" s="97">
        <f ca="1">IF(Tabella4[[#This Row],[PERSONALE]]="","",IF(INDIRECT("'" &amp; S133 &amp; "'!L1") &lt;&gt; "0", IF(INDIRECT("'" &amp; S133 &amp; "'!L1") &lt;&gt; "", INDIRECT("'" &amp; S133 &amp; "'!L1"), ""), ""))</f>
        <v>46085</v>
      </c>
      <c r="B133" s="97" t="str">
        <f t="shared" ca="1" si="20"/>
        <v>Partesano</v>
      </c>
      <c r="C133" s="106" t="str">
        <f t="shared" ca="1" si="21"/>
        <v>1200/1: VERIFICA MISURATORI DI PORTATA ARIA, MEA GAS, SWS GAS
1200/1: RIPRISTINO FOTOCELLULE F101 (Z1B401U2-Z1B401R2)</v>
      </c>
      <c r="D133" s="1" t="str">
        <f t="shared" ca="1" si="22"/>
        <v>Caldarella</v>
      </c>
      <c r="E133" s="93" t="str">
        <f t="shared" ca="1" si="23"/>
        <v>5400274434
canone</v>
      </c>
      <c r="F133" s="93" t="str">
        <f t="shared" ca="1" si="24"/>
        <v>569452/C
569458/C
574113</v>
      </c>
      <c r="G133" s="93" t="str">
        <f t="shared" ca="1" si="25"/>
        <v>7:45</v>
      </c>
      <c r="H133" s="93" t="str">
        <f t="shared" ca="1" si="26"/>
        <v>16:45</v>
      </c>
      <c r="I133" s="94">
        <f t="shared" ca="1" si="27"/>
        <v>8.25</v>
      </c>
      <c r="J133" s="108" t="str">
        <f t="shared" ca="1" si="28"/>
        <v>CANONE CALDARELLA</v>
      </c>
      <c r="K133" s="108" t="str">
        <f t="shared" ca="1" si="29"/>
        <v>SI</v>
      </c>
      <c r="L133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>CALDARELLA F.</v>
      </c>
      <c r="M133" s="108" t="str">
        <f ca="1">IFERROR(IF(FIND("/", Tabella4[[#This Row],[ODC]]) &gt; 0, MID(Tabella4[[#This Row],[ODC]], FIND("/", Tabella4[[#This Row],[ODC]]) - 3, 6), ""), "")</f>
        <v/>
      </c>
      <c r="S133" s="95">
        <v>4</v>
      </c>
      <c r="T133" s="96">
        <v>9</v>
      </c>
    </row>
    <row r="134" spans="1:20" ht="30" hidden="1" x14ac:dyDescent="0.25">
      <c r="A134" s="97">
        <f ca="1">IF(Tabella4[[#This Row],[PERSONALE]]="","",IF(INDIRECT("'" &amp; S134 &amp; "'!L1") &lt;&gt; "0", IF(INDIRECT("'" &amp; S134 &amp; "'!L1") &lt;&gt; "", INDIRECT("'" &amp; S134 &amp; "'!L1"), ""), ""))</f>
        <v>46085</v>
      </c>
      <c r="B134" s="97" t="str">
        <f t="shared" ca="1" si="20"/>
        <v>Millo</v>
      </c>
      <c r="C134" s="106" t="str">
        <f t="shared" ca="1" si="21"/>
        <v>10238595 - U1000 - Attivit di sostituzione manometri mandata pompe come da lista in allegato (OP CARE)</v>
      </c>
      <c r="D134" s="1" t="str">
        <f t="shared" ca="1" si="22"/>
        <v>Caldarella</v>
      </c>
      <c r="E134" s="93" t="str">
        <f t="shared" ca="1" si="23"/>
        <v>5400274443
canone</v>
      </c>
      <c r="F134" s="93" t="str">
        <f t="shared" ca="1" si="24"/>
        <v>574057/C</v>
      </c>
      <c r="G134" s="93" t="str">
        <f t="shared" ca="1" si="25"/>
        <v>7:45</v>
      </c>
      <c r="H134" s="93" t="str">
        <f t="shared" ca="1" si="26"/>
        <v>16:45</v>
      </c>
      <c r="I134" s="94">
        <f t="shared" ca="1" si="27"/>
        <v>8.25</v>
      </c>
      <c r="J134" s="108" t="str">
        <f t="shared" ca="1" si="28"/>
        <v>CANONE MESSINA</v>
      </c>
      <c r="K134" s="108" t="str">
        <f t="shared" ca="1" si="29"/>
        <v>SI</v>
      </c>
      <c r="L134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>MESSINA I.</v>
      </c>
      <c r="M134" s="108" t="str">
        <f ca="1">IFERROR(IF(FIND("/", Tabella4[[#This Row],[ODC]]) &gt; 0, MID(Tabella4[[#This Row],[ODC]], FIND("/", Tabella4[[#This Row],[ODC]]) - 3, 6), ""), "")</f>
        <v/>
      </c>
      <c r="S134" s="95">
        <v>4</v>
      </c>
      <c r="T134" s="96">
        <v>10</v>
      </c>
    </row>
    <row r="135" spans="1:20" ht="30" hidden="1" x14ac:dyDescent="0.25">
      <c r="A135" s="97">
        <f ca="1">IF(Tabella4[[#This Row],[PERSONALE]]="","",IF(INDIRECT("'" &amp; S135 &amp; "'!L1") &lt;&gt; "0", IF(INDIRECT("'" &amp; S135 &amp; "'!L1") &lt;&gt; "", INDIRECT("'" &amp; S135 &amp; "'!L1"), ""), ""))</f>
        <v>46085</v>
      </c>
      <c r="B135" s="97" t="str">
        <f t="shared" ca="1" si="20"/>
        <v>Maggio</v>
      </c>
      <c r="C135" s="106" t="str">
        <f t="shared" ca="1" si="21"/>
        <v>10238595 - U1000 - Attivit di sostituzione manometri mandata pompe come da lista in allegato (OP CARE)</v>
      </c>
      <c r="D135" s="1" t="str">
        <f t="shared" ca="1" si="22"/>
        <v>Caldarella</v>
      </c>
      <c r="E135" s="93" t="str">
        <f t="shared" ca="1" si="23"/>
        <v>5400274443
canone</v>
      </c>
      <c r="F135" s="93" t="str">
        <f t="shared" ca="1" si="24"/>
        <v>574057/C</v>
      </c>
      <c r="G135" s="93" t="str">
        <f t="shared" ca="1" si="25"/>
        <v>7:45</v>
      </c>
      <c r="H135" s="93" t="str">
        <f t="shared" ca="1" si="26"/>
        <v>16:45</v>
      </c>
      <c r="I135" s="94">
        <f t="shared" ca="1" si="27"/>
        <v>8.25</v>
      </c>
      <c r="J135" s="108" t="str">
        <f t="shared" ca="1" si="28"/>
        <v>CANONE MESSINA</v>
      </c>
      <c r="K135" s="108" t="str">
        <f t="shared" ca="1" si="29"/>
        <v>SI</v>
      </c>
      <c r="L135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>MESSINA I.</v>
      </c>
      <c r="M135" s="108" t="str">
        <f ca="1">IFERROR(IF(FIND("/", Tabella4[[#This Row],[ODC]]) &gt; 0, MID(Tabella4[[#This Row],[ODC]], FIND("/", Tabella4[[#This Row],[ODC]]) - 3, 6), ""), "")</f>
        <v/>
      </c>
      <c r="S135" s="95">
        <v>4</v>
      </c>
      <c r="T135" s="96">
        <v>11</v>
      </c>
    </row>
    <row r="136" spans="1:20" ht="27.75" hidden="1" customHeight="1" x14ac:dyDescent="0.25">
      <c r="A136" s="97">
        <f ca="1">IF(Tabella4[[#This Row],[PERSONALE]]="","",IF(INDIRECT("'" &amp; S136 &amp; "'!L1") &lt;&gt; "0", IF(INDIRECT("'" &amp; S136 &amp; "'!L1") &lt;&gt; "", INDIRECT("'" &amp; S136 &amp; "'!L1"), ""), ""))</f>
        <v>46085</v>
      </c>
      <c r="B136" s="97" t="str">
        <f t="shared" ca="1" si="20"/>
        <v>Garro L.</v>
      </c>
      <c r="C136" s="106" t="str">
        <f t="shared" ca="1" si="21"/>
        <v>1200-MAX  E OFF SITE CONTROLLO  RIPRISTINO E MOVIMENTAZIONE  KV e HIC. . Proseguimento del permesso n 559251/C</v>
      </c>
      <c r="D136" s="1" t="str">
        <f t="shared" ca="1" si="22"/>
        <v>Caldarella</v>
      </c>
      <c r="E136" s="93" t="str">
        <f t="shared" ca="1" si="23"/>
        <v>069/26
squadra</v>
      </c>
      <c r="F136" s="93" t="str">
        <f t="shared" ca="1" si="24"/>
        <v>566045/C</v>
      </c>
      <c r="G136" s="93" t="str">
        <f t="shared" ca="1" si="25"/>
        <v>7:45</v>
      </c>
      <c r="H136" s="93" t="str">
        <f t="shared" ca="1" si="26"/>
        <v>16:45</v>
      </c>
      <c r="I136" s="94">
        <f t="shared" ca="1" si="27"/>
        <v>8.25</v>
      </c>
      <c r="J136" s="108" t="str">
        <f t="shared" ca="1" si="28"/>
        <v/>
      </c>
      <c r="K136" s="108" t="str">
        <f t="shared" ca="1" si="29"/>
        <v>NO</v>
      </c>
      <c r="L136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36" s="108" t="str">
        <f ca="1">IFERROR(IF(FIND("/", Tabella4[[#This Row],[ODC]]) &gt; 0, MID(Tabella4[[#This Row],[ODC]], FIND("/", Tabella4[[#This Row],[ODC]]) - 3, 6), ""), "")</f>
        <v>069/26</v>
      </c>
      <c r="S136" s="95">
        <v>4</v>
      </c>
      <c r="T136" s="96">
        <v>12</v>
      </c>
    </row>
    <row r="137" spans="1:20" ht="30" hidden="1" x14ac:dyDescent="0.25">
      <c r="A137" s="97">
        <f ca="1">IF(Tabella4[[#This Row],[PERSONALE]]="","",IF(INDIRECT("'" &amp; S137 &amp; "'!L1") &lt;&gt; "0", IF(INDIRECT("'" &amp; S137 &amp; "'!L1") &lt;&gt; "", INDIRECT("'" &amp; S137 &amp; "'!L1"), ""), ""))</f>
        <v>46085</v>
      </c>
      <c r="B137" s="97" t="str">
        <f t="shared" ca="1" si="20"/>
        <v>Garro S.</v>
      </c>
      <c r="C137" s="106" t="str">
        <f t="shared" ca="1" si="21"/>
        <v>1200-MAX  E OFF SITE CONTROLLO  RIPRISTINO E MOVIMENTAZIONE  KV e HIC. . Proseguimento del permesso n 559251/C</v>
      </c>
      <c r="D137" s="1" t="str">
        <f t="shared" ca="1" si="22"/>
        <v>Caldarella</v>
      </c>
      <c r="E137" s="93" t="str">
        <f t="shared" ca="1" si="23"/>
        <v>069/26
squadra</v>
      </c>
      <c r="F137" s="93" t="str">
        <f t="shared" ca="1" si="24"/>
        <v>566045/C</v>
      </c>
      <c r="G137" s="93" t="str">
        <f t="shared" ca="1" si="25"/>
        <v>7:45</v>
      </c>
      <c r="H137" s="93" t="str">
        <f t="shared" ca="1" si="26"/>
        <v>16:45</v>
      </c>
      <c r="I137" s="94">
        <f t="shared" ca="1" si="27"/>
        <v>8.25</v>
      </c>
      <c r="J137" s="108" t="str">
        <f t="shared" ca="1" si="28"/>
        <v/>
      </c>
      <c r="K137" s="108" t="str">
        <f t="shared" ca="1" si="29"/>
        <v>NO</v>
      </c>
      <c r="L137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37" s="108" t="str">
        <f ca="1">IFERROR(IF(FIND("/", Tabella4[[#This Row],[ODC]]) &gt; 0, MID(Tabella4[[#This Row],[ODC]], FIND("/", Tabella4[[#This Row],[ODC]]) - 3, 6), ""), "")</f>
        <v>069/26</v>
      </c>
      <c r="S137" s="95">
        <v>4</v>
      </c>
      <c r="T137" s="96">
        <v>13</v>
      </c>
    </row>
    <row r="138" spans="1:20" hidden="1" x14ac:dyDescent="0.25">
      <c r="A138" s="97">
        <f ca="1">IF(Tabella4[[#This Row],[PERSONALE]]="","",IF(INDIRECT("'" &amp; S138 &amp; "'!L1") &lt;&gt; "0", IF(INDIRECT("'" &amp; S138 &amp; "'!L1") &lt;&gt; "", INDIRECT("'" &amp; S138 &amp; "'!L1"), ""), ""))</f>
        <v>46085</v>
      </c>
      <c r="B138" s="97" t="str">
        <f t="shared" ca="1" si="20"/>
        <v>Arico'</v>
      </c>
      <c r="C138" s="106" t="str">
        <f t="shared" ca="1" si="21"/>
        <v>C.P</v>
      </c>
      <c r="D138" s="1" t="str">
        <f t="shared" ca="1" si="22"/>
        <v/>
      </c>
      <c r="E138" s="93" t="str">
        <f t="shared" ca="1" si="23"/>
        <v/>
      </c>
      <c r="F138" s="93" t="str">
        <f t="shared" ca="1" si="24"/>
        <v/>
      </c>
      <c r="G138" s="93" t="str">
        <f t="shared" ca="1" si="25"/>
        <v>7:45</v>
      </c>
      <c r="H138" s="93" t="str">
        <f t="shared" ca="1" si="26"/>
        <v>16:45</v>
      </c>
      <c r="I138" s="94">
        <f t="shared" ca="1" si="27"/>
        <v>8.25</v>
      </c>
      <c r="J138" s="108" t="str">
        <f t="shared" ca="1" si="28"/>
        <v/>
      </c>
      <c r="K138" s="108" t="str">
        <f t="shared" ca="1" si="29"/>
        <v/>
      </c>
      <c r="L138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38" s="108" t="str">
        <f ca="1">IFERROR(IF(FIND("/", Tabella4[[#This Row],[ODC]]) &gt; 0, MID(Tabella4[[#This Row],[ODC]], FIND("/", Tabella4[[#This Row],[ODC]]) - 3, 6), ""), "")</f>
        <v/>
      </c>
      <c r="S138" s="95">
        <v>4</v>
      </c>
      <c r="T138" s="96">
        <v>14</v>
      </c>
    </row>
    <row r="139" spans="1:20" hidden="1" x14ac:dyDescent="0.25">
      <c r="A139" s="97">
        <f ca="1">IF(Tabella4[[#This Row],[PERSONALE]]="","",IF(INDIRECT("'" &amp; S139 &amp; "'!L1") &lt;&gt; "0", IF(INDIRECT("'" &amp; S139 &amp; "'!L1") &lt;&gt; "", INDIRECT("'" &amp; S139 &amp; "'!L1"), ""), ""))</f>
        <v>46085</v>
      </c>
      <c r="B139" s="97" t="str">
        <f t="shared" ca="1" si="20"/>
        <v>Allegretti</v>
      </c>
      <c r="C139" s="106" t="str">
        <f t="shared" ca="1" si="21"/>
        <v>C.P</v>
      </c>
      <c r="D139" s="1" t="str">
        <f t="shared" ca="1" si="22"/>
        <v/>
      </c>
      <c r="E139" s="93" t="str">
        <f t="shared" ca="1" si="23"/>
        <v/>
      </c>
      <c r="F139" s="93" t="str">
        <f t="shared" ca="1" si="24"/>
        <v/>
      </c>
      <c r="G139" s="93" t="str">
        <f t="shared" ca="1" si="25"/>
        <v>6:45</v>
      </c>
      <c r="H139" s="93" t="str">
        <f t="shared" ca="1" si="26"/>
        <v>17:15</v>
      </c>
      <c r="I139" s="94">
        <f t="shared" ca="1" si="27"/>
        <v>9.75</v>
      </c>
      <c r="J139" s="108" t="str">
        <f t="shared" ca="1" si="28"/>
        <v/>
      </c>
      <c r="K139" s="108" t="str">
        <f t="shared" ca="1" si="29"/>
        <v/>
      </c>
      <c r="L139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39" s="108" t="str">
        <f ca="1">IFERROR(IF(FIND("/", Tabella4[[#This Row],[ODC]]) &gt; 0, MID(Tabella4[[#This Row],[ODC]], FIND("/", Tabella4[[#This Row],[ODC]]) - 3, 6), ""), "")</f>
        <v/>
      </c>
      <c r="S139" s="95">
        <v>4</v>
      </c>
      <c r="T139" s="96">
        <v>15</v>
      </c>
    </row>
    <row r="140" spans="1:20" hidden="1" x14ac:dyDescent="0.25">
      <c r="A140" s="97">
        <f ca="1">IF(Tabella4[[#This Row],[PERSONALE]]="","",IF(INDIRECT("'" &amp; S140 &amp; "'!L1") &lt;&gt; "0", IF(INDIRECT("'" &amp; S140 &amp; "'!L1") &lt;&gt; "", INDIRECT("'" &amp; S140 &amp; "'!L1"), ""), ""))</f>
        <v>46085</v>
      </c>
      <c r="B140" s="97" t="str">
        <f t="shared" ca="1" si="20"/>
        <v>Millo</v>
      </c>
      <c r="C140" s="106" t="str">
        <f t="shared" ca="1" si="21"/>
        <v>C.P.</v>
      </c>
      <c r="D140" s="1" t="str">
        <f t="shared" ca="1" si="22"/>
        <v/>
      </c>
      <c r="E140" s="93" t="str">
        <f t="shared" ca="1" si="23"/>
        <v/>
      </c>
      <c r="F140" s="93" t="str">
        <f t="shared" ca="1" si="24"/>
        <v/>
      </c>
      <c r="G140" s="93" t="str">
        <f t="shared" ca="1" si="25"/>
        <v>16:45</v>
      </c>
      <c r="H140" s="93" t="str">
        <f t="shared" ca="1" si="26"/>
        <v>17:15</v>
      </c>
      <c r="I140" s="94">
        <f t="shared" ca="1" si="27"/>
        <v>0.5</v>
      </c>
      <c r="J140" s="108" t="str">
        <f t="shared" ca="1" si="28"/>
        <v/>
      </c>
      <c r="K140" s="108" t="str">
        <f t="shared" ca="1" si="29"/>
        <v/>
      </c>
      <c r="L140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40" s="108" t="str">
        <f ca="1">IFERROR(IF(FIND("/", Tabella4[[#This Row],[ODC]]) &gt; 0, MID(Tabella4[[#This Row],[ODC]], FIND("/", Tabella4[[#This Row],[ODC]]) - 3, 6), ""), "")</f>
        <v/>
      </c>
      <c r="S140" s="95">
        <v>4</v>
      </c>
      <c r="T140" s="96">
        <v>16</v>
      </c>
    </row>
    <row r="141" spans="1:20" hidden="1" x14ac:dyDescent="0.25">
      <c r="A141" s="97" t="str">
        <f ca="1">IF(Tabella4[[#This Row],[PERSONALE]]="","",IF(INDIRECT("'" &amp; S141 &amp; "'!L1") &lt;&gt; "0", IF(INDIRECT("'" &amp; S141 &amp; "'!L1") &lt;&gt; "", INDIRECT("'" &amp; S141 &amp; "'!L1"), ""), ""))</f>
        <v/>
      </c>
      <c r="B141" s="97" t="str">
        <f t="shared" ca="1" si="20"/>
        <v/>
      </c>
      <c r="C141" s="106" t="str">
        <f t="shared" ca="1" si="21"/>
        <v/>
      </c>
      <c r="D141" s="1" t="str">
        <f t="shared" ca="1" si="22"/>
        <v/>
      </c>
      <c r="E141" s="93" t="str">
        <f t="shared" ca="1" si="23"/>
        <v/>
      </c>
      <c r="F141" s="93" t="str">
        <f t="shared" ca="1" si="24"/>
        <v/>
      </c>
      <c r="G141" s="93" t="str">
        <f t="shared" ca="1" si="25"/>
        <v/>
      </c>
      <c r="H141" s="93" t="str">
        <f t="shared" ca="1" si="26"/>
        <v/>
      </c>
      <c r="I141" s="94" t="str">
        <f t="shared" ca="1" si="27"/>
        <v/>
      </c>
      <c r="J141" s="108" t="str">
        <f t="shared" ca="1" si="28"/>
        <v/>
      </c>
      <c r="K141" s="108" t="str">
        <f t="shared" ca="1" si="29"/>
        <v/>
      </c>
      <c r="L141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41" s="108" t="str">
        <f ca="1">IFERROR(IF(FIND("/", Tabella4[[#This Row],[ODC]]) &gt; 0, MID(Tabella4[[#This Row],[ODC]], FIND("/", Tabella4[[#This Row],[ODC]]) - 3, 6), ""), "")</f>
        <v/>
      </c>
      <c r="S141" s="95">
        <v>4</v>
      </c>
      <c r="T141" s="96">
        <v>17</v>
      </c>
    </row>
    <row r="142" spans="1:20" hidden="1" x14ac:dyDescent="0.25">
      <c r="A142" s="97" t="str">
        <f ca="1">IF(Tabella4[[#This Row],[PERSONALE]]="","",IF(INDIRECT("'" &amp; S142 &amp; "'!L1") &lt;&gt; "0", IF(INDIRECT("'" &amp; S142 &amp; "'!L1") &lt;&gt; "", INDIRECT("'" &amp; S142 &amp; "'!L1"), ""), ""))</f>
        <v/>
      </c>
      <c r="B142" s="97" t="str">
        <f t="shared" ca="1" si="20"/>
        <v/>
      </c>
      <c r="C142" s="106" t="str">
        <f t="shared" ca="1" si="21"/>
        <v/>
      </c>
      <c r="D142" s="1" t="str">
        <f t="shared" ca="1" si="22"/>
        <v/>
      </c>
      <c r="E142" s="93" t="str">
        <f t="shared" ca="1" si="23"/>
        <v/>
      </c>
      <c r="F142" s="93" t="str">
        <f t="shared" ca="1" si="24"/>
        <v/>
      </c>
      <c r="G142" s="93" t="str">
        <f t="shared" ca="1" si="25"/>
        <v/>
      </c>
      <c r="H142" s="93" t="str">
        <f t="shared" ca="1" si="26"/>
        <v/>
      </c>
      <c r="I142" s="94" t="str">
        <f t="shared" ca="1" si="27"/>
        <v/>
      </c>
      <c r="J142" s="108" t="str">
        <f t="shared" ca="1" si="28"/>
        <v/>
      </c>
      <c r="K142" s="108" t="str">
        <f t="shared" ca="1" si="29"/>
        <v/>
      </c>
      <c r="L142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42" s="108" t="str">
        <f ca="1">IFERROR(IF(FIND("/", Tabella4[[#This Row],[ODC]]) &gt; 0, MID(Tabella4[[#This Row],[ODC]], FIND("/", Tabella4[[#This Row],[ODC]]) - 3, 6), ""), "")</f>
        <v/>
      </c>
      <c r="S142" s="95">
        <v>4</v>
      </c>
      <c r="T142" s="96">
        <v>18</v>
      </c>
    </row>
    <row r="143" spans="1:20" hidden="1" x14ac:dyDescent="0.25">
      <c r="A143" s="97" t="str">
        <f ca="1">IF(Tabella4[[#This Row],[PERSONALE]]="","",IF(INDIRECT("'" &amp; S143 &amp; "'!L1") &lt;&gt; "0", IF(INDIRECT("'" &amp; S143 &amp; "'!L1") &lt;&gt; "", INDIRECT("'" &amp; S143 &amp; "'!L1"), ""), ""))</f>
        <v/>
      </c>
      <c r="B143" s="97" t="str">
        <f t="shared" ca="1" si="20"/>
        <v/>
      </c>
      <c r="C143" s="106" t="str">
        <f t="shared" ca="1" si="21"/>
        <v/>
      </c>
      <c r="D143" s="1" t="str">
        <f t="shared" ca="1" si="22"/>
        <v/>
      </c>
      <c r="E143" s="93" t="str">
        <f t="shared" ca="1" si="23"/>
        <v/>
      </c>
      <c r="F143" s="93" t="str">
        <f t="shared" ca="1" si="24"/>
        <v/>
      </c>
      <c r="G143" s="93" t="str">
        <f t="shared" ca="1" si="25"/>
        <v/>
      </c>
      <c r="H143" s="93" t="str">
        <f t="shared" ca="1" si="26"/>
        <v/>
      </c>
      <c r="I143" s="94" t="str">
        <f t="shared" ca="1" si="27"/>
        <v/>
      </c>
      <c r="J143" s="108" t="str">
        <f t="shared" ca="1" si="28"/>
        <v/>
      </c>
      <c r="K143" s="108" t="str">
        <f t="shared" ca="1" si="29"/>
        <v/>
      </c>
      <c r="L143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43" s="108" t="str">
        <f ca="1">IFERROR(IF(FIND("/", Tabella4[[#This Row],[ODC]]) &gt; 0, MID(Tabella4[[#This Row],[ODC]], FIND("/", Tabella4[[#This Row],[ODC]]) - 3, 6), ""), "")</f>
        <v/>
      </c>
      <c r="S143" s="95">
        <v>4</v>
      </c>
      <c r="T143" s="96">
        <v>19</v>
      </c>
    </row>
    <row r="144" spans="1:20" hidden="1" x14ac:dyDescent="0.25">
      <c r="A144" s="97" t="str">
        <f ca="1">IF(Tabella4[[#This Row],[PERSONALE]]="","",IF(INDIRECT("'" &amp; S144 &amp; "'!L1") &lt;&gt; "0", IF(INDIRECT("'" &amp; S144 &amp; "'!L1") &lt;&gt; "", INDIRECT("'" &amp; S144 &amp; "'!L1"), ""), ""))</f>
        <v/>
      </c>
      <c r="B144" s="97" t="str">
        <f t="shared" ca="1" si="20"/>
        <v/>
      </c>
      <c r="C144" s="106" t="str">
        <f t="shared" ca="1" si="21"/>
        <v/>
      </c>
      <c r="D144" s="1" t="str">
        <f t="shared" ca="1" si="22"/>
        <v/>
      </c>
      <c r="E144" s="93" t="str">
        <f t="shared" ca="1" si="23"/>
        <v/>
      </c>
      <c r="F144" s="93" t="str">
        <f t="shared" ca="1" si="24"/>
        <v/>
      </c>
      <c r="G144" s="93" t="str">
        <f t="shared" ca="1" si="25"/>
        <v/>
      </c>
      <c r="H144" s="93" t="str">
        <f t="shared" ca="1" si="26"/>
        <v/>
      </c>
      <c r="I144" s="94" t="str">
        <f t="shared" ca="1" si="27"/>
        <v/>
      </c>
      <c r="J144" s="108" t="str">
        <f t="shared" ca="1" si="28"/>
        <v/>
      </c>
      <c r="K144" s="108" t="str">
        <f t="shared" ca="1" si="29"/>
        <v/>
      </c>
      <c r="L144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44" s="108" t="str">
        <f ca="1">IFERROR(IF(FIND("/", Tabella4[[#This Row],[ODC]]) &gt; 0, MID(Tabella4[[#This Row],[ODC]], FIND("/", Tabella4[[#This Row],[ODC]]) - 3, 6), ""), "")</f>
        <v/>
      </c>
      <c r="S144" s="95">
        <v>4</v>
      </c>
      <c r="T144" s="96">
        <v>20</v>
      </c>
    </row>
    <row r="145" spans="1:20" hidden="1" x14ac:dyDescent="0.25">
      <c r="A145" s="97" t="str">
        <f ca="1">IF(Tabella4[[#This Row],[PERSONALE]]="","",IF(INDIRECT("'" &amp; S145 &amp; "'!L1") &lt;&gt; "0", IF(INDIRECT("'" &amp; S145 &amp; "'!L1") &lt;&gt; "", INDIRECT("'" &amp; S145 &amp; "'!L1"), ""), ""))</f>
        <v/>
      </c>
      <c r="B145" s="97" t="str">
        <f t="shared" ca="1" si="20"/>
        <v/>
      </c>
      <c r="C145" s="106" t="str">
        <f t="shared" ca="1" si="21"/>
        <v/>
      </c>
      <c r="D145" s="1" t="str">
        <f t="shared" ca="1" si="22"/>
        <v/>
      </c>
      <c r="E145" s="93" t="str">
        <f t="shared" ca="1" si="23"/>
        <v/>
      </c>
      <c r="F145" s="93" t="str">
        <f t="shared" ca="1" si="24"/>
        <v/>
      </c>
      <c r="G145" s="93" t="str">
        <f t="shared" ca="1" si="25"/>
        <v/>
      </c>
      <c r="H145" s="93" t="str">
        <f t="shared" ca="1" si="26"/>
        <v/>
      </c>
      <c r="I145" s="94" t="str">
        <f t="shared" ca="1" si="27"/>
        <v/>
      </c>
      <c r="J145" s="108" t="str">
        <f t="shared" ca="1" si="28"/>
        <v/>
      </c>
      <c r="K145" s="108" t="str">
        <f t="shared" ca="1" si="29"/>
        <v/>
      </c>
      <c r="L145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45" s="108" t="str">
        <f ca="1">IFERROR(IF(FIND("/", Tabella4[[#This Row],[ODC]]) &gt; 0, MID(Tabella4[[#This Row],[ODC]], FIND("/", Tabella4[[#This Row],[ODC]]) - 3, 6), ""), "")</f>
        <v/>
      </c>
      <c r="S145" s="95">
        <v>4</v>
      </c>
      <c r="T145" s="96">
        <v>21</v>
      </c>
    </row>
    <row r="146" spans="1:20" hidden="1" x14ac:dyDescent="0.25">
      <c r="A146" s="97" t="str">
        <f ca="1">IF(Tabella4[[#This Row],[PERSONALE]]="","",IF(INDIRECT("'" &amp; S146 &amp; "'!L1") &lt;&gt; "0", IF(INDIRECT("'" &amp; S146 &amp; "'!L1") &lt;&gt; "", INDIRECT("'" &amp; S146 &amp; "'!L1"), ""), ""))</f>
        <v/>
      </c>
      <c r="B146" s="97" t="str">
        <f t="shared" ca="1" si="20"/>
        <v/>
      </c>
      <c r="C146" s="106" t="str">
        <f t="shared" ca="1" si="21"/>
        <v/>
      </c>
      <c r="D146" s="1" t="str">
        <f t="shared" ca="1" si="22"/>
        <v/>
      </c>
      <c r="E146" s="93" t="str">
        <f t="shared" ca="1" si="23"/>
        <v/>
      </c>
      <c r="F146" s="93" t="str">
        <f t="shared" ca="1" si="24"/>
        <v/>
      </c>
      <c r="G146" s="93" t="str">
        <f t="shared" ca="1" si="25"/>
        <v/>
      </c>
      <c r="H146" s="93" t="str">
        <f t="shared" ca="1" si="26"/>
        <v/>
      </c>
      <c r="I146" s="94" t="str">
        <f t="shared" ca="1" si="27"/>
        <v/>
      </c>
      <c r="J146" s="108" t="str">
        <f t="shared" ca="1" si="28"/>
        <v/>
      </c>
      <c r="K146" s="108" t="str">
        <f t="shared" ca="1" si="29"/>
        <v/>
      </c>
      <c r="L146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46" s="108" t="str">
        <f ca="1">IFERROR(IF(FIND("/", Tabella4[[#This Row],[ODC]]) &gt; 0, MID(Tabella4[[#This Row],[ODC]], FIND("/", Tabella4[[#This Row],[ODC]]) - 3, 6), ""), "")</f>
        <v/>
      </c>
      <c r="S146" s="95">
        <v>4</v>
      </c>
      <c r="T146" s="96">
        <v>22</v>
      </c>
    </row>
    <row r="147" spans="1:20" hidden="1" x14ac:dyDescent="0.25">
      <c r="A147" s="97" t="str">
        <f ca="1">IF(Tabella4[[#This Row],[PERSONALE]]="","",IF(INDIRECT("'" &amp; S147 &amp; "'!L1") &lt;&gt; "0", IF(INDIRECT("'" &amp; S147 &amp; "'!L1") &lt;&gt; "", INDIRECT("'" &amp; S147 &amp; "'!L1"), ""), ""))</f>
        <v/>
      </c>
      <c r="B147" s="97" t="str">
        <f t="shared" ca="1" si="20"/>
        <v/>
      </c>
      <c r="C147" s="106" t="str">
        <f t="shared" ca="1" si="21"/>
        <v/>
      </c>
      <c r="D147" s="1" t="str">
        <f t="shared" ca="1" si="22"/>
        <v/>
      </c>
      <c r="E147" s="93" t="str">
        <f t="shared" ca="1" si="23"/>
        <v/>
      </c>
      <c r="F147" s="93" t="str">
        <f t="shared" ca="1" si="24"/>
        <v/>
      </c>
      <c r="G147" s="93" t="str">
        <f t="shared" ca="1" si="25"/>
        <v/>
      </c>
      <c r="H147" s="93" t="str">
        <f t="shared" ca="1" si="26"/>
        <v/>
      </c>
      <c r="I147" s="94" t="str">
        <f t="shared" ca="1" si="27"/>
        <v/>
      </c>
      <c r="J147" s="108" t="str">
        <f t="shared" ca="1" si="28"/>
        <v/>
      </c>
      <c r="K147" s="108" t="str">
        <f t="shared" ca="1" si="29"/>
        <v/>
      </c>
      <c r="L147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47" s="108" t="str">
        <f ca="1">IFERROR(IF(FIND("/", Tabella4[[#This Row],[ODC]]) &gt; 0, MID(Tabella4[[#This Row],[ODC]], FIND("/", Tabella4[[#This Row],[ODC]]) - 3, 6), ""), "")</f>
        <v/>
      </c>
      <c r="S147" s="95">
        <v>4</v>
      </c>
      <c r="T147" s="96">
        <v>23</v>
      </c>
    </row>
    <row r="148" spans="1:20" hidden="1" x14ac:dyDescent="0.25">
      <c r="A148" s="97" t="str">
        <f ca="1">IF(Tabella4[[#This Row],[PERSONALE]]="","",IF(INDIRECT("'" &amp; S148 &amp; "'!L1") &lt;&gt; "0", IF(INDIRECT("'" &amp; S148 &amp; "'!L1") &lt;&gt; "", INDIRECT("'" &amp; S148 &amp; "'!L1"), ""), ""))</f>
        <v/>
      </c>
      <c r="B148" s="97" t="str">
        <f t="shared" ca="1" si="20"/>
        <v/>
      </c>
      <c r="C148" s="106" t="str">
        <f t="shared" ca="1" si="21"/>
        <v/>
      </c>
      <c r="D148" s="1" t="str">
        <f t="shared" ca="1" si="22"/>
        <v/>
      </c>
      <c r="E148" s="93" t="str">
        <f t="shared" ca="1" si="23"/>
        <v/>
      </c>
      <c r="F148" s="93" t="str">
        <f t="shared" ca="1" si="24"/>
        <v/>
      </c>
      <c r="G148" s="93" t="str">
        <f t="shared" ca="1" si="25"/>
        <v/>
      </c>
      <c r="H148" s="93" t="str">
        <f t="shared" ca="1" si="26"/>
        <v/>
      </c>
      <c r="I148" s="94" t="str">
        <f t="shared" ca="1" si="27"/>
        <v/>
      </c>
      <c r="J148" s="108" t="str">
        <f t="shared" ca="1" si="28"/>
        <v/>
      </c>
      <c r="K148" s="108" t="str">
        <f t="shared" ca="1" si="29"/>
        <v/>
      </c>
      <c r="L148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48" s="108" t="str">
        <f ca="1">IFERROR(IF(FIND("/", Tabella4[[#This Row],[ODC]]) &gt; 0, MID(Tabella4[[#This Row],[ODC]], FIND("/", Tabella4[[#This Row],[ODC]]) - 3, 6), ""), "")</f>
        <v/>
      </c>
      <c r="S148" s="95">
        <v>4</v>
      </c>
      <c r="T148" s="96">
        <v>24</v>
      </c>
    </row>
    <row r="149" spans="1:20" hidden="1" x14ac:dyDescent="0.25">
      <c r="A149" s="97" t="str">
        <f ca="1">IF(Tabella4[[#This Row],[PERSONALE]]="","",IF(INDIRECT("'" &amp; S149 &amp; "'!L1") &lt;&gt; "0", IF(INDIRECT("'" &amp; S149 &amp; "'!L1") &lt;&gt; "", INDIRECT("'" &amp; S149 &amp; "'!L1"), ""), ""))</f>
        <v/>
      </c>
      <c r="B149" s="97" t="str">
        <f t="shared" ca="1" si="20"/>
        <v/>
      </c>
      <c r="C149" s="106" t="str">
        <f t="shared" ca="1" si="21"/>
        <v/>
      </c>
      <c r="D149" s="1" t="str">
        <f t="shared" ca="1" si="22"/>
        <v/>
      </c>
      <c r="E149" s="93" t="str">
        <f t="shared" ca="1" si="23"/>
        <v/>
      </c>
      <c r="F149" s="93" t="str">
        <f t="shared" ca="1" si="24"/>
        <v/>
      </c>
      <c r="G149" s="93" t="str">
        <f t="shared" ca="1" si="25"/>
        <v/>
      </c>
      <c r="H149" s="93" t="str">
        <f t="shared" ca="1" si="26"/>
        <v/>
      </c>
      <c r="I149" s="94" t="str">
        <f t="shared" ca="1" si="27"/>
        <v/>
      </c>
      <c r="J149" s="108" t="str">
        <f t="shared" ca="1" si="28"/>
        <v/>
      </c>
      <c r="K149" s="108" t="str">
        <f t="shared" ca="1" si="29"/>
        <v/>
      </c>
      <c r="L149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49" s="108" t="str">
        <f ca="1">IFERROR(IF(FIND("/", Tabella4[[#This Row],[ODC]]) &gt; 0, MID(Tabella4[[#This Row],[ODC]], FIND("/", Tabella4[[#This Row],[ODC]]) - 3, 6), ""), "")</f>
        <v/>
      </c>
      <c r="S149" s="95">
        <v>4</v>
      </c>
      <c r="T149" s="96">
        <v>25</v>
      </c>
    </row>
    <row r="150" spans="1:20" hidden="1" x14ac:dyDescent="0.25">
      <c r="A150" s="97" t="str">
        <f ca="1">IF(Tabella4[[#This Row],[PERSONALE]]="","",IF(INDIRECT("'" &amp; S150 &amp; "'!L1") &lt;&gt; "0", IF(INDIRECT("'" &amp; S150 &amp; "'!L1") &lt;&gt; "", INDIRECT("'" &amp; S150 &amp; "'!L1"), ""), ""))</f>
        <v/>
      </c>
      <c r="B150" s="97" t="str">
        <f t="shared" ca="1" si="20"/>
        <v/>
      </c>
      <c r="C150" s="106" t="str">
        <f t="shared" ca="1" si="21"/>
        <v/>
      </c>
      <c r="D150" s="1" t="str">
        <f t="shared" ca="1" si="22"/>
        <v/>
      </c>
      <c r="E150" s="93" t="str">
        <f t="shared" ca="1" si="23"/>
        <v/>
      </c>
      <c r="F150" s="93" t="str">
        <f t="shared" ca="1" si="24"/>
        <v/>
      </c>
      <c r="G150" s="93" t="str">
        <f t="shared" ca="1" si="25"/>
        <v/>
      </c>
      <c r="H150" s="93" t="str">
        <f t="shared" ca="1" si="26"/>
        <v/>
      </c>
      <c r="I150" s="94" t="str">
        <f t="shared" ca="1" si="27"/>
        <v/>
      </c>
      <c r="J150" s="108" t="str">
        <f t="shared" ca="1" si="28"/>
        <v/>
      </c>
      <c r="K150" s="108" t="str">
        <f t="shared" ca="1" si="29"/>
        <v/>
      </c>
      <c r="L150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50" s="108" t="str">
        <f ca="1">IFERROR(IF(FIND("/", Tabella4[[#This Row],[ODC]]) &gt; 0, MID(Tabella4[[#This Row],[ODC]], FIND("/", Tabella4[[#This Row],[ODC]]) - 3, 6), ""), "")</f>
        <v/>
      </c>
      <c r="S150" s="95">
        <v>4</v>
      </c>
      <c r="T150" s="96">
        <v>26</v>
      </c>
    </row>
    <row r="151" spans="1:20" hidden="1" x14ac:dyDescent="0.25">
      <c r="A151" s="97" t="str">
        <f ca="1">IF(Tabella4[[#This Row],[PERSONALE]]="","",IF(INDIRECT("'" &amp; S151 &amp; "'!L1") &lt;&gt; "0", IF(INDIRECT("'" &amp; S151 &amp; "'!L1") &lt;&gt; "", INDIRECT("'" &amp; S151 &amp; "'!L1"), ""), ""))</f>
        <v/>
      </c>
      <c r="B151" s="97" t="str">
        <f t="shared" ca="1" si="20"/>
        <v/>
      </c>
      <c r="C151" s="106" t="str">
        <f t="shared" ca="1" si="21"/>
        <v/>
      </c>
      <c r="D151" s="1" t="str">
        <f t="shared" ca="1" si="22"/>
        <v/>
      </c>
      <c r="E151" s="93" t="str">
        <f t="shared" ca="1" si="23"/>
        <v/>
      </c>
      <c r="F151" s="93" t="str">
        <f t="shared" ca="1" si="24"/>
        <v/>
      </c>
      <c r="G151" s="93" t="str">
        <f t="shared" ca="1" si="25"/>
        <v/>
      </c>
      <c r="H151" s="93" t="str">
        <f t="shared" ca="1" si="26"/>
        <v/>
      </c>
      <c r="I151" s="94" t="str">
        <f t="shared" ca="1" si="27"/>
        <v/>
      </c>
      <c r="J151" s="108" t="str">
        <f t="shared" ca="1" si="28"/>
        <v/>
      </c>
      <c r="K151" s="108" t="str">
        <f t="shared" ca="1" si="29"/>
        <v/>
      </c>
      <c r="L151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51" s="108" t="str">
        <f ca="1">IFERROR(IF(FIND("/", Tabella4[[#This Row],[ODC]]) &gt; 0, MID(Tabella4[[#This Row],[ODC]], FIND("/", Tabella4[[#This Row],[ODC]]) - 3, 6), ""), "")</f>
        <v/>
      </c>
      <c r="S151" s="95">
        <v>4</v>
      </c>
      <c r="T151" s="96">
        <v>27</v>
      </c>
    </row>
    <row r="152" spans="1:20" hidden="1" x14ac:dyDescent="0.25">
      <c r="A152" s="97" t="str">
        <f ca="1">IF(Tabella4[[#This Row],[PERSONALE]]="","",IF(INDIRECT("'" &amp; S152 &amp; "'!L1") &lt;&gt; "0", IF(INDIRECT("'" &amp; S152 &amp; "'!L1") &lt;&gt; "", INDIRECT("'" &amp; S152 &amp; "'!L1"), ""), ""))</f>
        <v/>
      </c>
      <c r="B152" s="97" t="str">
        <f t="shared" ca="1" si="20"/>
        <v/>
      </c>
      <c r="C152" s="106" t="str">
        <f t="shared" ca="1" si="21"/>
        <v/>
      </c>
      <c r="D152" s="1" t="str">
        <f t="shared" ca="1" si="22"/>
        <v/>
      </c>
      <c r="E152" s="93" t="str">
        <f t="shared" ca="1" si="23"/>
        <v/>
      </c>
      <c r="F152" s="93" t="str">
        <f t="shared" ca="1" si="24"/>
        <v/>
      </c>
      <c r="G152" s="93" t="str">
        <f t="shared" ca="1" si="25"/>
        <v/>
      </c>
      <c r="H152" s="93" t="str">
        <f t="shared" ca="1" si="26"/>
        <v/>
      </c>
      <c r="I152" s="94" t="str">
        <f t="shared" ca="1" si="27"/>
        <v/>
      </c>
      <c r="J152" s="108" t="str">
        <f t="shared" ca="1" si="28"/>
        <v/>
      </c>
      <c r="K152" s="108" t="str">
        <f t="shared" ca="1" si="29"/>
        <v/>
      </c>
      <c r="L152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52" s="108" t="str">
        <f ca="1">IFERROR(IF(FIND("/", Tabella4[[#This Row],[ODC]]) &gt; 0, MID(Tabella4[[#This Row],[ODC]], FIND("/", Tabella4[[#This Row],[ODC]]) - 3, 6), ""), "")</f>
        <v/>
      </c>
      <c r="S152" s="95">
        <v>4</v>
      </c>
      <c r="T152" s="96">
        <v>28</v>
      </c>
    </row>
    <row r="153" spans="1:20" hidden="1" x14ac:dyDescent="0.25">
      <c r="A153" s="97" t="str">
        <f ca="1">IF(Tabella4[[#This Row],[PERSONALE]]="","",IF(INDIRECT("'" &amp; S153 &amp; "'!L1") &lt;&gt; "0", IF(INDIRECT("'" &amp; S153 &amp; "'!L1") &lt;&gt; "", INDIRECT("'" &amp; S153 &amp; "'!L1"), ""), ""))</f>
        <v/>
      </c>
      <c r="B153" s="97" t="str">
        <f t="shared" ca="1" si="20"/>
        <v/>
      </c>
      <c r="C153" s="106" t="str">
        <f t="shared" ca="1" si="21"/>
        <v/>
      </c>
      <c r="D153" s="1" t="str">
        <f t="shared" ca="1" si="22"/>
        <v/>
      </c>
      <c r="E153" s="93" t="str">
        <f t="shared" ca="1" si="23"/>
        <v/>
      </c>
      <c r="F153" s="93" t="str">
        <f t="shared" ca="1" si="24"/>
        <v/>
      </c>
      <c r="G153" s="93" t="str">
        <f t="shared" ca="1" si="25"/>
        <v/>
      </c>
      <c r="H153" s="93" t="str">
        <f t="shared" ca="1" si="26"/>
        <v/>
      </c>
      <c r="I153" s="94" t="str">
        <f t="shared" ca="1" si="27"/>
        <v/>
      </c>
      <c r="J153" s="108" t="str">
        <f t="shared" ca="1" si="28"/>
        <v/>
      </c>
      <c r="K153" s="108" t="str">
        <f t="shared" ca="1" si="29"/>
        <v/>
      </c>
      <c r="L153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53" s="108" t="str">
        <f ca="1">IFERROR(IF(FIND("/", Tabella4[[#This Row],[ODC]]) &gt; 0, MID(Tabella4[[#This Row],[ODC]], FIND("/", Tabella4[[#This Row],[ODC]]) - 3, 6), ""), "")</f>
        <v/>
      </c>
      <c r="S153" s="95">
        <v>4</v>
      </c>
      <c r="T153" s="96">
        <v>29</v>
      </c>
    </row>
    <row r="154" spans="1:20" hidden="1" x14ac:dyDescent="0.25">
      <c r="A154" s="97" t="str">
        <f ca="1">IF(Tabella4[[#This Row],[PERSONALE]]="","",IF(INDIRECT("'" &amp; S154 &amp; "'!L1") &lt;&gt; "0", IF(INDIRECT("'" &amp; S154 &amp; "'!L1") &lt;&gt; "", INDIRECT("'" &amp; S154 &amp; "'!L1"), ""), ""))</f>
        <v/>
      </c>
      <c r="B154" s="97" t="str">
        <f t="shared" ca="1" si="20"/>
        <v/>
      </c>
      <c r="C154" s="106" t="str">
        <f t="shared" ca="1" si="21"/>
        <v/>
      </c>
      <c r="D154" s="1" t="str">
        <f t="shared" ca="1" si="22"/>
        <v/>
      </c>
      <c r="E154" s="93" t="str">
        <f t="shared" ca="1" si="23"/>
        <v/>
      </c>
      <c r="F154" s="93" t="str">
        <f t="shared" ca="1" si="24"/>
        <v/>
      </c>
      <c r="G154" s="93" t="str">
        <f t="shared" ca="1" si="25"/>
        <v/>
      </c>
      <c r="H154" s="93" t="str">
        <f t="shared" ca="1" si="26"/>
        <v/>
      </c>
      <c r="I154" s="94" t="str">
        <f t="shared" ca="1" si="27"/>
        <v/>
      </c>
      <c r="J154" s="108" t="str">
        <f t="shared" ca="1" si="28"/>
        <v/>
      </c>
      <c r="K154" s="108" t="str">
        <f t="shared" ca="1" si="29"/>
        <v/>
      </c>
      <c r="L154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54" s="108" t="str">
        <f ca="1">IFERROR(IF(FIND("/", Tabella4[[#This Row],[ODC]]) &gt; 0, MID(Tabella4[[#This Row],[ODC]], FIND("/", Tabella4[[#This Row],[ODC]]) - 3, 6), ""), "")</f>
        <v/>
      </c>
      <c r="S154" s="95">
        <v>4</v>
      </c>
      <c r="T154" s="96">
        <v>30</v>
      </c>
    </row>
    <row r="155" spans="1:20" hidden="1" x14ac:dyDescent="0.25">
      <c r="A155" s="97" t="str">
        <f ca="1">IF(Tabella4[[#This Row],[PERSONALE]]="","",IF(INDIRECT("'" &amp; S155 &amp; "'!L1") &lt;&gt; "0", IF(INDIRECT("'" &amp; S155 &amp; "'!L1") &lt;&gt; "", INDIRECT("'" &amp; S155 &amp; "'!L1"), ""), ""))</f>
        <v/>
      </c>
      <c r="B155" s="97" t="str">
        <f t="shared" ca="1" si="20"/>
        <v/>
      </c>
      <c r="C155" s="106" t="str">
        <f t="shared" ca="1" si="21"/>
        <v/>
      </c>
      <c r="D155" s="1" t="str">
        <f t="shared" ca="1" si="22"/>
        <v/>
      </c>
      <c r="E155" s="93" t="str">
        <f t="shared" ca="1" si="23"/>
        <v/>
      </c>
      <c r="F155" s="93" t="str">
        <f t="shared" ca="1" si="24"/>
        <v/>
      </c>
      <c r="G155" s="93" t="str">
        <f t="shared" ca="1" si="25"/>
        <v/>
      </c>
      <c r="H155" s="93" t="str">
        <f t="shared" ca="1" si="26"/>
        <v/>
      </c>
      <c r="I155" s="94" t="str">
        <f t="shared" ca="1" si="27"/>
        <v/>
      </c>
      <c r="J155" s="108" t="str">
        <f t="shared" ca="1" si="28"/>
        <v/>
      </c>
      <c r="K155" s="108" t="str">
        <f t="shared" ca="1" si="29"/>
        <v/>
      </c>
      <c r="L155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55" s="108" t="str">
        <f ca="1">IFERROR(IF(FIND("/", Tabella4[[#This Row],[ODC]]) &gt; 0, MID(Tabella4[[#This Row],[ODC]], FIND("/", Tabella4[[#This Row],[ODC]]) - 3, 6), ""), "")</f>
        <v/>
      </c>
      <c r="S155" s="95">
        <v>4</v>
      </c>
      <c r="T155" s="96">
        <v>31</v>
      </c>
    </row>
    <row r="156" spans="1:20" hidden="1" x14ac:dyDescent="0.25">
      <c r="A156" s="97" t="str">
        <f ca="1">IF(Tabella4[[#This Row],[PERSONALE]]="","",IF(INDIRECT("'" &amp; S156 &amp; "'!L1") &lt;&gt; "0", IF(INDIRECT("'" &amp; S156 &amp; "'!L1") &lt;&gt; "", INDIRECT("'" &amp; S156 &amp; "'!L1"), ""), ""))</f>
        <v/>
      </c>
      <c r="B156" s="97" t="str">
        <f t="shared" ca="1" si="20"/>
        <v/>
      </c>
      <c r="C156" s="106" t="str">
        <f t="shared" ca="1" si="21"/>
        <v/>
      </c>
      <c r="D156" s="1" t="str">
        <f t="shared" ca="1" si="22"/>
        <v/>
      </c>
      <c r="E156" s="93" t="str">
        <f t="shared" ca="1" si="23"/>
        <v/>
      </c>
      <c r="F156" s="93" t="str">
        <f t="shared" ca="1" si="24"/>
        <v/>
      </c>
      <c r="G156" s="93" t="str">
        <f t="shared" ca="1" si="25"/>
        <v/>
      </c>
      <c r="H156" s="93" t="str">
        <f t="shared" ca="1" si="26"/>
        <v/>
      </c>
      <c r="I156" s="94" t="str">
        <f t="shared" ca="1" si="27"/>
        <v/>
      </c>
      <c r="J156" s="108" t="str">
        <f t="shared" ca="1" si="28"/>
        <v/>
      </c>
      <c r="K156" s="108" t="str">
        <f t="shared" ca="1" si="29"/>
        <v/>
      </c>
      <c r="L156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56" s="108" t="str">
        <f ca="1">IFERROR(IF(FIND("/", Tabella4[[#This Row],[ODC]]) &gt; 0, MID(Tabella4[[#This Row],[ODC]], FIND("/", Tabella4[[#This Row],[ODC]]) - 3, 6), ""), "")</f>
        <v/>
      </c>
      <c r="S156" s="95">
        <v>4</v>
      </c>
      <c r="T156" s="96">
        <v>32</v>
      </c>
    </row>
    <row r="157" spans="1:20" hidden="1" x14ac:dyDescent="0.25">
      <c r="A157" s="97" t="str">
        <f ca="1">IF(Tabella4[[#This Row],[PERSONALE]]="","",IF(INDIRECT("'" &amp; S157 &amp; "'!L1") &lt;&gt; "0", IF(INDIRECT("'" &amp; S157 &amp; "'!L1") &lt;&gt; "", INDIRECT("'" &amp; S157 &amp; "'!L1"), ""), ""))</f>
        <v/>
      </c>
      <c r="B157" s="97" t="str">
        <f t="shared" ca="1" si="20"/>
        <v/>
      </c>
      <c r="C157" s="106" t="str">
        <f t="shared" ca="1" si="21"/>
        <v/>
      </c>
      <c r="D157" s="1" t="str">
        <f t="shared" ca="1" si="22"/>
        <v/>
      </c>
      <c r="E157" s="93" t="str">
        <f t="shared" ca="1" si="23"/>
        <v/>
      </c>
      <c r="F157" s="93" t="str">
        <f t="shared" ca="1" si="24"/>
        <v/>
      </c>
      <c r="G157" s="93" t="str">
        <f t="shared" ca="1" si="25"/>
        <v/>
      </c>
      <c r="H157" s="93" t="str">
        <f t="shared" ca="1" si="26"/>
        <v/>
      </c>
      <c r="I157" s="94" t="str">
        <f t="shared" ca="1" si="27"/>
        <v/>
      </c>
      <c r="J157" s="108" t="str">
        <f t="shared" ca="1" si="28"/>
        <v/>
      </c>
      <c r="K157" s="108" t="str">
        <f t="shared" ca="1" si="29"/>
        <v/>
      </c>
      <c r="L157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57" s="108" t="str">
        <f ca="1">IFERROR(IF(FIND("/", Tabella4[[#This Row],[ODC]]) &gt; 0, MID(Tabella4[[#This Row],[ODC]], FIND("/", Tabella4[[#This Row],[ODC]]) - 3, 6), ""), "")</f>
        <v/>
      </c>
      <c r="S157" s="95">
        <v>4</v>
      </c>
      <c r="T157" s="96">
        <v>33</v>
      </c>
    </row>
    <row r="158" spans="1:20" hidden="1" x14ac:dyDescent="0.25">
      <c r="A158" s="97" t="str">
        <f ca="1">IF(Tabella4[[#This Row],[PERSONALE]]="","",IF(INDIRECT("'" &amp; S158 &amp; "'!L1") &lt;&gt; "0", IF(INDIRECT("'" &amp; S158 &amp; "'!L1") &lt;&gt; "", INDIRECT("'" &amp; S158 &amp; "'!L1"), ""), ""))</f>
        <v/>
      </c>
      <c r="B158" s="97" t="str">
        <f t="shared" ca="1" si="20"/>
        <v/>
      </c>
      <c r="C158" s="106" t="str">
        <f t="shared" ca="1" si="21"/>
        <v/>
      </c>
      <c r="D158" s="1" t="str">
        <f t="shared" ca="1" si="22"/>
        <v/>
      </c>
      <c r="E158" s="93" t="str">
        <f t="shared" ca="1" si="23"/>
        <v/>
      </c>
      <c r="F158" s="93" t="str">
        <f t="shared" ca="1" si="24"/>
        <v/>
      </c>
      <c r="G158" s="93" t="str">
        <f t="shared" ca="1" si="25"/>
        <v/>
      </c>
      <c r="H158" s="93" t="str">
        <f t="shared" ca="1" si="26"/>
        <v/>
      </c>
      <c r="I158" s="94" t="str">
        <f t="shared" ca="1" si="27"/>
        <v/>
      </c>
      <c r="J158" s="108" t="str">
        <f t="shared" ca="1" si="28"/>
        <v/>
      </c>
      <c r="K158" s="108" t="str">
        <f t="shared" ca="1" si="29"/>
        <v/>
      </c>
      <c r="L158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58" s="108" t="str">
        <f ca="1">IFERROR(IF(FIND("/", Tabella4[[#This Row],[ODC]]) &gt; 0, MID(Tabella4[[#This Row],[ODC]], FIND("/", Tabella4[[#This Row],[ODC]]) - 3, 6), ""), "")</f>
        <v/>
      </c>
      <c r="S158" s="95">
        <v>4</v>
      </c>
      <c r="T158" s="96">
        <v>34</v>
      </c>
    </row>
    <row r="159" spans="1:20" hidden="1" x14ac:dyDescent="0.25">
      <c r="A159" s="97" t="str">
        <f ca="1">IF(Tabella4[[#This Row],[PERSONALE]]="","",IF(INDIRECT("'" &amp; S159 &amp; "'!L1") &lt;&gt; "0", IF(INDIRECT("'" &amp; S159 &amp; "'!L1") &lt;&gt; "", INDIRECT("'" &amp; S159 &amp; "'!L1"), ""), ""))</f>
        <v/>
      </c>
      <c r="B159" s="97" t="str">
        <f t="shared" ca="1" si="20"/>
        <v/>
      </c>
      <c r="C159" s="106" t="str">
        <f t="shared" ca="1" si="21"/>
        <v/>
      </c>
      <c r="D159" s="1" t="str">
        <f t="shared" ca="1" si="22"/>
        <v/>
      </c>
      <c r="E159" s="93" t="str">
        <f t="shared" ca="1" si="23"/>
        <v/>
      </c>
      <c r="F159" s="93" t="str">
        <f t="shared" ca="1" si="24"/>
        <v/>
      </c>
      <c r="G159" s="93" t="str">
        <f t="shared" ca="1" si="25"/>
        <v/>
      </c>
      <c r="H159" s="93" t="str">
        <f t="shared" ca="1" si="26"/>
        <v/>
      </c>
      <c r="I159" s="94" t="str">
        <f t="shared" ca="1" si="27"/>
        <v/>
      </c>
      <c r="J159" s="108" t="str">
        <f t="shared" ca="1" si="28"/>
        <v/>
      </c>
      <c r="K159" s="108" t="str">
        <f t="shared" ca="1" si="29"/>
        <v/>
      </c>
      <c r="L159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59" s="108" t="str">
        <f ca="1">IFERROR(IF(FIND("/", Tabella4[[#This Row],[ODC]]) &gt; 0, MID(Tabella4[[#This Row],[ODC]], FIND("/", Tabella4[[#This Row],[ODC]]) - 3, 6), ""), "")</f>
        <v/>
      </c>
      <c r="S159" s="95">
        <v>4</v>
      </c>
      <c r="T159" s="96">
        <v>35</v>
      </c>
    </row>
    <row r="160" spans="1:20" hidden="1" x14ac:dyDescent="0.25">
      <c r="A160" s="97" t="str">
        <f ca="1">IF(Tabella4[[#This Row],[PERSONALE]]="","",IF(INDIRECT("'" &amp; S160 &amp; "'!L1") &lt;&gt; "0", IF(INDIRECT("'" &amp; S160 &amp; "'!L1") &lt;&gt; "", INDIRECT("'" &amp; S160 &amp; "'!L1"), ""), ""))</f>
        <v/>
      </c>
      <c r="B160" s="97" t="str">
        <f t="shared" ca="1" si="20"/>
        <v/>
      </c>
      <c r="C160" s="106" t="str">
        <f t="shared" ca="1" si="21"/>
        <v/>
      </c>
      <c r="D160" s="1" t="str">
        <f t="shared" ca="1" si="22"/>
        <v/>
      </c>
      <c r="E160" s="93" t="str">
        <f t="shared" ca="1" si="23"/>
        <v/>
      </c>
      <c r="F160" s="93" t="str">
        <f t="shared" ca="1" si="24"/>
        <v/>
      </c>
      <c r="G160" s="93" t="str">
        <f t="shared" ca="1" si="25"/>
        <v/>
      </c>
      <c r="H160" s="93" t="str">
        <f t="shared" ca="1" si="26"/>
        <v/>
      </c>
      <c r="I160" s="94" t="str">
        <f t="shared" ca="1" si="27"/>
        <v/>
      </c>
      <c r="J160" s="108" t="str">
        <f t="shared" ca="1" si="28"/>
        <v/>
      </c>
      <c r="K160" s="108" t="str">
        <f t="shared" ca="1" si="29"/>
        <v/>
      </c>
      <c r="L160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60" s="108" t="str">
        <f ca="1">IFERROR(IF(FIND("/", Tabella4[[#This Row],[ODC]]) &gt; 0, MID(Tabella4[[#This Row],[ODC]], FIND("/", Tabella4[[#This Row],[ODC]]) - 3, 6), ""), "")</f>
        <v/>
      </c>
      <c r="S160" s="95">
        <v>4</v>
      </c>
      <c r="T160" s="96">
        <v>36</v>
      </c>
    </row>
    <row r="161" spans="1:20" hidden="1" x14ac:dyDescent="0.25">
      <c r="A161" s="97" t="str">
        <f ca="1">IF(Tabella4[[#This Row],[PERSONALE]]="","",IF(INDIRECT("'" &amp; S161 &amp; "'!L1") &lt;&gt; "0", IF(INDIRECT("'" &amp; S161 &amp; "'!L1") &lt;&gt; "", INDIRECT("'" &amp; S161 &amp; "'!L1"), ""), ""))</f>
        <v/>
      </c>
      <c r="B161" s="97" t="str">
        <f t="shared" ca="1" si="20"/>
        <v/>
      </c>
      <c r="C161" s="106" t="str">
        <f t="shared" ca="1" si="21"/>
        <v/>
      </c>
      <c r="D161" s="1" t="str">
        <f t="shared" ca="1" si="22"/>
        <v/>
      </c>
      <c r="E161" s="93" t="str">
        <f t="shared" ca="1" si="23"/>
        <v/>
      </c>
      <c r="F161" s="93" t="str">
        <f t="shared" ca="1" si="24"/>
        <v/>
      </c>
      <c r="G161" s="93" t="str">
        <f t="shared" ca="1" si="25"/>
        <v/>
      </c>
      <c r="H161" s="93" t="str">
        <f t="shared" ca="1" si="26"/>
        <v/>
      </c>
      <c r="I161" s="94" t="str">
        <f t="shared" ca="1" si="27"/>
        <v/>
      </c>
      <c r="J161" s="108" t="str">
        <f t="shared" ca="1" si="28"/>
        <v/>
      </c>
      <c r="K161" s="108" t="str">
        <f t="shared" ca="1" si="29"/>
        <v/>
      </c>
      <c r="L161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61" s="108" t="str">
        <f ca="1">IFERROR(IF(FIND("/", Tabella4[[#This Row],[ODC]]) &gt; 0, MID(Tabella4[[#This Row],[ODC]], FIND("/", Tabella4[[#This Row],[ODC]]) - 3, 6), ""), "")</f>
        <v/>
      </c>
      <c r="S161" s="95">
        <v>4</v>
      </c>
      <c r="T161" s="96">
        <v>37</v>
      </c>
    </row>
    <row r="162" spans="1:20" hidden="1" x14ac:dyDescent="0.25">
      <c r="A162" s="97" t="str">
        <f ca="1">IF(Tabella4[[#This Row],[PERSONALE]]="","",IF(INDIRECT("'" &amp; S162 &amp; "'!L1") &lt;&gt; "0", IF(INDIRECT("'" &amp; S162 &amp; "'!L1") &lt;&gt; "", INDIRECT("'" &amp; S162 &amp; "'!L1"), ""), ""))</f>
        <v/>
      </c>
      <c r="B162" s="97" t="str">
        <f t="shared" ca="1" si="20"/>
        <v/>
      </c>
      <c r="C162" s="106" t="str">
        <f t="shared" ca="1" si="21"/>
        <v/>
      </c>
      <c r="D162" s="1" t="str">
        <f t="shared" ca="1" si="22"/>
        <v/>
      </c>
      <c r="E162" s="93" t="str">
        <f t="shared" ca="1" si="23"/>
        <v/>
      </c>
      <c r="F162" s="93" t="str">
        <f t="shared" ca="1" si="24"/>
        <v/>
      </c>
      <c r="G162" s="93" t="str">
        <f t="shared" ca="1" si="25"/>
        <v/>
      </c>
      <c r="H162" s="93" t="str">
        <f t="shared" ca="1" si="26"/>
        <v/>
      </c>
      <c r="I162" s="94" t="str">
        <f t="shared" ca="1" si="27"/>
        <v/>
      </c>
      <c r="J162" s="108" t="str">
        <f t="shared" ca="1" si="28"/>
        <v/>
      </c>
      <c r="K162" s="108" t="str">
        <f t="shared" ca="1" si="29"/>
        <v/>
      </c>
      <c r="L162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62" s="108" t="str">
        <f ca="1">IFERROR(IF(FIND("/", Tabella4[[#This Row],[ODC]]) &gt; 0, MID(Tabella4[[#This Row],[ODC]], FIND("/", Tabella4[[#This Row],[ODC]]) - 3, 6), ""), "")</f>
        <v/>
      </c>
      <c r="S162" s="95">
        <v>4</v>
      </c>
      <c r="T162" s="96">
        <v>38</v>
      </c>
    </row>
    <row r="163" spans="1:20" hidden="1" x14ac:dyDescent="0.25">
      <c r="A163" s="97" t="str">
        <f ca="1">IF(Tabella4[[#This Row],[PERSONALE]]="","",IF(INDIRECT("'" &amp; S163 &amp; "'!L1") &lt;&gt; "0", IF(INDIRECT("'" &amp; S163 &amp; "'!L1") &lt;&gt; "", INDIRECT("'" &amp; S163 &amp; "'!L1"), ""), ""))</f>
        <v/>
      </c>
      <c r="B163" s="97" t="str">
        <f t="shared" ca="1" si="20"/>
        <v/>
      </c>
      <c r="C163" s="106" t="str">
        <f t="shared" ca="1" si="21"/>
        <v/>
      </c>
      <c r="D163" s="1" t="str">
        <f t="shared" ca="1" si="22"/>
        <v/>
      </c>
      <c r="E163" s="93" t="str">
        <f t="shared" ca="1" si="23"/>
        <v/>
      </c>
      <c r="F163" s="93" t="str">
        <f t="shared" ca="1" si="24"/>
        <v/>
      </c>
      <c r="G163" s="93" t="str">
        <f t="shared" ca="1" si="25"/>
        <v/>
      </c>
      <c r="H163" s="93" t="str">
        <f t="shared" ca="1" si="26"/>
        <v/>
      </c>
      <c r="I163" s="94" t="str">
        <f t="shared" ca="1" si="27"/>
        <v/>
      </c>
      <c r="J163" s="108" t="str">
        <f t="shared" ca="1" si="28"/>
        <v/>
      </c>
      <c r="K163" s="108" t="str">
        <f t="shared" ca="1" si="29"/>
        <v/>
      </c>
      <c r="L163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63" s="108" t="str">
        <f ca="1">IFERROR(IF(FIND("/", Tabella4[[#This Row],[ODC]]) &gt; 0, MID(Tabella4[[#This Row],[ODC]], FIND("/", Tabella4[[#This Row],[ODC]]) - 3, 6), ""), "")</f>
        <v/>
      </c>
      <c r="S163" s="95">
        <v>4</v>
      </c>
      <c r="T163" s="96">
        <v>39</v>
      </c>
    </row>
    <row r="164" spans="1:20" hidden="1" x14ac:dyDescent="0.25">
      <c r="A164" s="97" t="str">
        <f ca="1">IF(Tabella4[[#This Row],[PERSONALE]]="","",IF(INDIRECT("'" &amp; S164 &amp; "'!L1") &lt;&gt; "0", IF(INDIRECT("'" &amp; S164 &amp; "'!L1") &lt;&gt; "", INDIRECT("'" &amp; S164 &amp; "'!L1"), ""), ""))</f>
        <v/>
      </c>
      <c r="B164" s="97" t="str">
        <f t="shared" ca="1" si="20"/>
        <v/>
      </c>
      <c r="C164" s="106" t="str">
        <f t="shared" ca="1" si="21"/>
        <v/>
      </c>
      <c r="D164" s="1" t="str">
        <f t="shared" ca="1" si="22"/>
        <v/>
      </c>
      <c r="E164" s="93" t="str">
        <f t="shared" ca="1" si="23"/>
        <v/>
      </c>
      <c r="F164" s="93" t="str">
        <f t="shared" ca="1" si="24"/>
        <v/>
      </c>
      <c r="G164" s="93" t="str">
        <f t="shared" ca="1" si="25"/>
        <v/>
      </c>
      <c r="H164" s="93" t="str">
        <f t="shared" ca="1" si="26"/>
        <v/>
      </c>
      <c r="I164" s="94" t="str">
        <f t="shared" ca="1" si="27"/>
        <v/>
      </c>
      <c r="J164" s="108" t="str">
        <f t="shared" ca="1" si="28"/>
        <v/>
      </c>
      <c r="K164" s="108" t="str">
        <f t="shared" ca="1" si="29"/>
        <v/>
      </c>
      <c r="L164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64" s="108" t="str">
        <f ca="1">IFERROR(IF(FIND("/", Tabella4[[#This Row],[ODC]]) &gt; 0, MID(Tabella4[[#This Row],[ODC]], FIND("/", Tabella4[[#This Row],[ODC]]) - 3, 6), ""), "")</f>
        <v/>
      </c>
      <c r="S164" s="95">
        <v>4</v>
      </c>
      <c r="T164" s="96">
        <v>40</v>
      </c>
    </row>
    <row r="165" spans="1:20" hidden="1" x14ac:dyDescent="0.25">
      <c r="A165" s="97" t="str">
        <f ca="1">IF(Tabella4[[#This Row],[PERSONALE]]="","",IF(INDIRECT("'" &amp; S165 &amp; "'!L1") &lt;&gt; "0", IF(INDIRECT("'" &amp; S165 &amp; "'!L1") &lt;&gt; "", INDIRECT("'" &amp; S165 &amp; "'!L1"), ""), ""))</f>
        <v/>
      </c>
      <c r="B165" s="97" t="str">
        <f t="shared" ca="1" si="20"/>
        <v/>
      </c>
      <c r="C165" s="106" t="str">
        <f t="shared" ca="1" si="21"/>
        <v/>
      </c>
      <c r="D165" s="1" t="str">
        <f t="shared" ca="1" si="22"/>
        <v/>
      </c>
      <c r="E165" s="93" t="str">
        <f t="shared" ca="1" si="23"/>
        <v/>
      </c>
      <c r="F165" s="93" t="str">
        <f t="shared" ca="1" si="24"/>
        <v/>
      </c>
      <c r="G165" s="93" t="str">
        <f t="shared" ca="1" si="25"/>
        <v/>
      </c>
      <c r="H165" s="93" t="str">
        <f t="shared" ca="1" si="26"/>
        <v/>
      </c>
      <c r="I165" s="94" t="str">
        <f t="shared" ca="1" si="27"/>
        <v/>
      </c>
      <c r="J165" s="108" t="str">
        <f t="shared" ca="1" si="28"/>
        <v/>
      </c>
      <c r="K165" s="108" t="str">
        <f t="shared" ca="1" si="29"/>
        <v/>
      </c>
      <c r="L165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65" s="108" t="str">
        <f ca="1">IFERROR(IF(FIND("/", Tabella4[[#This Row],[ODC]]) &gt; 0, MID(Tabella4[[#This Row],[ODC]], FIND("/", Tabella4[[#This Row],[ODC]]) - 3, 6), ""), "")</f>
        <v/>
      </c>
      <c r="S165" s="95">
        <v>4</v>
      </c>
      <c r="T165" s="96">
        <v>41</v>
      </c>
    </row>
    <row r="166" spans="1:20" hidden="1" x14ac:dyDescent="0.25">
      <c r="A166" s="97" t="str">
        <f ca="1">IF(Tabella4[[#This Row],[PERSONALE]]="","",IF(INDIRECT("'" &amp; S166 &amp; "'!L1") &lt;&gt; "0", IF(INDIRECT("'" &amp; S166 &amp; "'!L1") &lt;&gt; "", INDIRECT("'" &amp; S166 &amp; "'!L1"), ""), ""))</f>
        <v/>
      </c>
      <c r="B166" s="97" t="str">
        <f t="shared" ca="1" si="20"/>
        <v/>
      </c>
      <c r="C166" s="106" t="str">
        <f t="shared" ca="1" si="21"/>
        <v/>
      </c>
      <c r="D166" s="1" t="str">
        <f t="shared" ca="1" si="22"/>
        <v/>
      </c>
      <c r="E166" s="93" t="str">
        <f t="shared" ca="1" si="23"/>
        <v/>
      </c>
      <c r="F166" s="93" t="str">
        <f t="shared" ca="1" si="24"/>
        <v/>
      </c>
      <c r="G166" s="93" t="str">
        <f t="shared" ca="1" si="25"/>
        <v/>
      </c>
      <c r="H166" s="93" t="str">
        <f t="shared" ca="1" si="26"/>
        <v/>
      </c>
      <c r="I166" s="94" t="str">
        <f t="shared" ca="1" si="27"/>
        <v/>
      </c>
      <c r="J166" s="108" t="str">
        <f t="shared" ca="1" si="28"/>
        <v/>
      </c>
      <c r="K166" s="108" t="str">
        <f t="shared" ca="1" si="29"/>
        <v/>
      </c>
      <c r="L166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66" s="108" t="str">
        <f ca="1">IFERROR(IF(FIND("/", Tabella4[[#This Row],[ODC]]) &gt; 0, MID(Tabella4[[#This Row],[ODC]], FIND("/", Tabella4[[#This Row],[ODC]]) - 3, 6), ""), "")</f>
        <v/>
      </c>
      <c r="S166" s="95">
        <v>4</v>
      </c>
      <c r="T166" s="96">
        <v>42</v>
      </c>
    </row>
    <row r="167" spans="1:20" hidden="1" x14ac:dyDescent="0.25">
      <c r="A167" s="97" t="str">
        <f ca="1">IF(Tabella4[[#This Row],[PERSONALE]]="","",IF(INDIRECT("'" &amp; S167 &amp; "'!L1") &lt;&gt; "0", IF(INDIRECT("'" &amp; S167 &amp; "'!L1") &lt;&gt; "", INDIRECT("'" &amp; S167 &amp; "'!L1"), ""), ""))</f>
        <v/>
      </c>
      <c r="B167" s="97" t="str">
        <f t="shared" ca="1" si="20"/>
        <v/>
      </c>
      <c r="C167" s="106" t="str">
        <f t="shared" ca="1" si="21"/>
        <v/>
      </c>
      <c r="D167" s="1" t="str">
        <f t="shared" ca="1" si="22"/>
        <v/>
      </c>
      <c r="E167" s="93" t="str">
        <f t="shared" ca="1" si="23"/>
        <v/>
      </c>
      <c r="F167" s="93" t="str">
        <f t="shared" ca="1" si="24"/>
        <v/>
      </c>
      <c r="G167" s="93" t="str">
        <f t="shared" ca="1" si="25"/>
        <v/>
      </c>
      <c r="H167" s="93" t="str">
        <f t="shared" ca="1" si="26"/>
        <v/>
      </c>
      <c r="I167" s="94" t="str">
        <f t="shared" ca="1" si="27"/>
        <v/>
      </c>
      <c r="J167" s="108" t="str">
        <f t="shared" ca="1" si="28"/>
        <v/>
      </c>
      <c r="K167" s="108" t="str">
        <f t="shared" ca="1" si="29"/>
        <v/>
      </c>
      <c r="L167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67" s="108" t="str">
        <f ca="1">IFERROR(IF(FIND("/", Tabella4[[#This Row],[ODC]]) &gt; 0, MID(Tabella4[[#This Row],[ODC]], FIND("/", Tabella4[[#This Row],[ODC]]) - 3, 6), ""), "")</f>
        <v/>
      </c>
      <c r="S167" s="95">
        <v>4</v>
      </c>
      <c r="T167" s="96">
        <v>43</v>
      </c>
    </row>
    <row r="168" spans="1:20" hidden="1" x14ac:dyDescent="0.25">
      <c r="A168" s="97" t="str">
        <f ca="1">IF(Tabella4[[#This Row],[PERSONALE]]="","",IF(INDIRECT("'" &amp; S168 &amp; "'!L1") &lt;&gt; "0", IF(INDIRECT("'" &amp; S168 &amp; "'!L1") &lt;&gt; "", INDIRECT("'" &amp; S168 &amp; "'!L1"), ""), ""))</f>
        <v/>
      </c>
      <c r="B168" s="97" t="str">
        <f t="shared" ca="1" si="20"/>
        <v/>
      </c>
      <c r="C168" s="106" t="str">
        <f t="shared" ca="1" si="21"/>
        <v/>
      </c>
      <c r="D168" s="1" t="str">
        <f t="shared" ca="1" si="22"/>
        <v/>
      </c>
      <c r="E168" s="93" t="str">
        <f t="shared" ca="1" si="23"/>
        <v/>
      </c>
      <c r="F168" s="93" t="str">
        <f t="shared" ca="1" si="24"/>
        <v/>
      </c>
      <c r="G168" s="93" t="str">
        <f t="shared" ca="1" si="25"/>
        <v/>
      </c>
      <c r="H168" s="93" t="str">
        <f t="shared" ca="1" si="26"/>
        <v/>
      </c>
      <c r="I168" s="94" t="str">
        <f t="shared" ca="1" si="27"/>
        <v/>
      </c>
      <c r="J168" s="108" t="str">
        <f t="shared" ca="1" si="28"/>
        <v/>
      </c>
      <c r="K168" s="108" t="str">
        <f t="shared" ca="1" si="29"/>
        <v/>
      </c>
      <c r="L168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68" s="108" t="str">
        <f ca="1">IFERROR(IF(FIND("/", Tabella4[[#This Row],[ODC]]) &gt; 0, MID(Tabella4[[#This Row],[ODC]], FIND("/", Tabella4[[#This Row],[ODC]]) - 3, 6), ""), "")</f>
        <v/>
      </c>
      <c r="S168" s="95">
        <v>4</v>
      </c>
      <c r="T168" s="96">
        <v>44</v>
      </c>
    </row>
    <row r="169" spans="1:20" hidden="1" x14ac:dyDescent="0.25">
      <c r="A169" s="97" t="str">
        <f ca="1">IF(Tabella4[[#This Row],[PERSONALE]]="","",IF(INDIRECT("'" &amp; S169 &amp; "'!L1") &lt;&gt; "0", IF(INDIRECT("'" &amp; S169 &amp; "'!L1") &lt;&gt; "", INDIRECT("'" &amp; S169 &amp; "'!L1"), ""), ""))</f>
        <v/>
      </c>
      <c r="B169" s="97" t="str">
        <f t="shared" ca="1" si="20"/>
        <v/>
      </c>
      <c r="C169" s="106" t="str">
        <f t="shared" ca="1" si="21"/>
        <v/>
      </c>
      <c r="D169" s="1" t="str">
        <f t="shared" ca="1" si="22"/>
        <v/>
      </c>
      <c r="E169" s="93" t="str">
        <f t="shared" ca="1" si="23"/>
        <v/>
      </c>
      <c r="F169" s="93" t="str">
        <f t="shared" ca="1" si="24"/>
        <v/>
      </c>
      <c r="G169" s="93" t="str">
        <f t="shared" ca="1" si="25"/>
        <v/>
      </c>
      <c r="H169" s="93" t="str">
        <f t="shared" ca="1" si="26"/>
        <v/>
      </c>
      <c r="I169" s="94" t="str">
        <f t="shared" ca="1" si="27"/>
        <v/>
      </c>
      <c r="J169" s="108" t="str">
        <f t="shared" ca="1" si="28"/>
        <v/>
      </c>
      <c r="K169" s="108" t="str">
        <f t="shared" ca="1" si="29"/>
        <v/>
      </c>
      <c r="L169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69" s="108" t="str">
        <f ca="1">IFERROR(IF(FIND("/", Tabella4[[#This Row],[ODC]]) &gt; 0, MID(Tabella4[[#This Row],[ODC]], FIND("/", Tabella4[[#This Row],[ODC]]) - 3, 6), ""), "")</f>
        <v/>
      </c>
      <c r="S169" s="101">
        <v>4</v>
      </c>
      <c r="T169" s="102">
        <v>45</v>
      </c>
    </row>
    <row r="170" spans="1:20" ht="30" hidden="1" x14ac:dyDescent="0.25">
      <c r="A170" s="97">
        <f ca="1">IF(Tabella4[[#This Row],[PERSONALE]]="","",IF(INDIRECT("'" &amp; S170 &amp; "'!L1") &lt;&gt; "0", IF(INDIRECT("'" &amp; S170 &amp; "'!L1") &lt;&gt; "", INDIRECT("'" &amp; S170 &amp; "'!L1"), ""), ""))</f>
        <v>46086</v>
      </c>
      <c r="B170" s="97" t="str">
        <f t="shared" ca="1" si="20"/>
        <v>Spinali</v>
      </c>
      <c r="C170" s="106" t="str">
        <f t="shared" ca="1" si="21"/>
        <v>10240384 - U100 - Verifica funzionale trasmettitore di portata di GREZZO A F101/7 - F012RC
10240620  700A RIPRISTINO 07L207RC</v>
      </c>
      <c r="D170" s="1" t="str">
        <f t="shared" ca="1" si="22"/>
        <v>Agusta</v>
      </c>
      <c r="E170" s="93" t="str">
        <f t="shared" ca="1" si="23"/>
        <v>5400274437
canone</v>
      </c>
      <c r="F170" s="93" t="str">
        <f t="shared" ca="1" si="24"/>
        <v>573319/C
573877/C</v>
      </c>
      <c r="G170" s="93" t="str">
        <f t="shared" ca="1" si="25"/>
        <v>7:45</v>
      </c>
      <c r="H170" s="93" t="str">
        <f t="shared" ca="1" si="26"/>
        <v>16:45</v>
      </c>
      <c r="I170" s="94">
        <f t="shared" ca="1" si="27"/>
        <v>8.25</v>
      </c>
      <c r="J170" s="108" t="str">
        <f t="shared" ca="1" si="28"/>
        <v>CANONE AGUSTA</v>
      </c>
      <c r="K170" s="108" t="str">
        <f t="shared" ca="1" si="29"/>
        <v>SI</v>
      </c>
      <c r="L170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>AGUSTA D.</v>
      </c>
      <c r="M170" s="108" t="str">
        <f ca="1">IFERROR(IF(FIND("/", Tabella4[[#This Row],[ODC]]) &gt; 0, MID(Tabella4[[#This Row],[ODC]], FIND("/", Tabella4[[#This Row],[ODC]]) - 3, 6), ""), "")</f>
        <v/>
      </c>
      <c r="S170" s="101">
        <v>5</v>
      </c>
      <c r="T170" s="96">
        <v>4</v>
      </c>
    </row>
    <row r="171" spans="1:20" ht="30" hidden="1" x14ac:dyDescent="0.25">
      <c r="A171" s="97">
        <f ca="1">IF(Tabella4[[#This Row],[PERSONALE]]="","",IF(INDIRECT("'" &amp; S171 &amp; "'!L1") &lt;&gt; "0", IF(INDIRECT("'" &amp; S171 &amp; "'!L1") &lt;&gt; "", INDIRECT("'" &amp; S171 &amp; "'!L1"), ""), ""))</f>
        <v>46086</v>
      </c>
      <c r="B171" s="97" t="str">
        <f t="shared" ca="1" si="20"/>
        <v>Serra</v>
      </c>
      <c r="C171" s="106" t="str">
        <f t="shared" ca="1" si="21"/>
        <v>10240384 - U100 - Verifica funzionale trasmettitore di portata di GREZZO A F101/7 - F012RC
10240620  700A RIPRISTINO 07L207RC</v>
      </c>
      <c r="D171" s="1" t="str">
        <f t="shared" ca="1" si="22"/>
        <v>Agusta</v>
      </c>
      <c r="E171" s="93" t="str">
        <f t="shared" ca="1" si="23"/>
        <v>5400274437
canone</v>
      </c>
      <c r="F171" s="93" t="str">
        <f t="shared" ca="1" si="24"/>
        <v>573319/C
573877/C</v>
      </c>
      <c r="G171" s="93" t="str">
        <f t="shared" ca="1" si="25"/>
        <v>7:45</v>
      </c>
      <c r="H171" s="93" t="str">
        <f t="shared" ca="1" si="26"/>
        <v>16:45</v>
      </c>
      <c r="I171" s="94">
        <f t="shared" ca="1" si="27"/>
        <v>8.25</v>
      </c>
      <c r="J171" s="108" t="str">
        <f t="shared" ca="1" si="28"/>
        <v>CANONE AGUSTA</v>
      </c>
      <c r="K171" s="108" t="str">
        <f t="shared" ca="1" si="29"/>
        <v>SI</v>
      </c>
      <c r="L171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>AGUSTA D.</v>
      </c>
      <c r="M171" s="108" t="str">
        <f ca="1">IFERROR(IF(FIND("/", Tabella4[[#This Row],[ODC]]) &gt; 0, MID(Tabella4[[#This Row],[ODC]], FIND("/", Tabella4[[#This Row],[ODC]]) - 3, 6), ""), "")</f>
        <v/>
      </c>
      <c r="S171" s="101">
        <v>5</v>
      </c>
      <c r="T171" s="96">
        <v>5</v>
      </c>
    </row>
    <row r="172" spans="1:20" ht="30" hidden="1" x14ac:dyDescent="0.25">
      <c r="A172" s="97">
        <f ca="1">IF(Tabella4[[#This Row],[PERSONALE]]="","",IF(INDIRECT("'" &amp; S172 &amp; "'!L1") &lt;&gt; "0", IF(INDIRECT("'" &amp; S172 &amp; "'!L1") &lt;&gt; "", INDIRECT("'" &amp; S172 &amp; "'!L1"), ""), ""))</f>
        <v>46086</v>
      </c>
      <c r="B172" s="97" t="str">
        <f t="shared" ca="1" si="20"/>
        <v>Tarascio</v>
      </c>
      <c r="C172" s="106" t="str">
        <f t="shared" ca="1" si="21"/>
        <v>400 - ricollegamento  strumentazione scollegata  DURANTE LA FERMATA BV603,604 FCV604,607 FRC 601 A/B/C</v>
      </c>
      <c r="D172" s="1" t="str">
        <f t="shared" ca="1" si="22"/>
        <v>Caldarella</v>
      </c>
      <c r="E172" s="93" t="str">
        <f t="shared" ca="1" si="23"/>
        <v>5400274434
canone</v>
      </c>
      <c r="F172" s="93" t="str">
        <f t="shared" ca="1" si="24"/>
        <v>573584/C</v>
      </c>
      <c r="G172" s="93" t="str">
        <f t="shared" ca="1" si="25"/>
        <v>7:45</v>
      </c>
      <c r="H172" s="93" t="str">
        <f t="shared" ca="1" si="26"/>
        <v>16:45</v>
      </c>
      <c r="I172" s="94">
        <f t="shared" ca="1" si="27"/>
        <v>8.25</v>
      </c>
      <c r="J172" s="108" t="str">
        <f t="shared" ca="1" si="28"/>
        <v>CANONE CALDARELLA</v>
      </c>
      <c r="K172" s="108" t="str">
        <f t="shared" ca="1" si="29"/>
        <v>SI</v>
      </c>
      <c r="L172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>CALDARELLA F.</v>
      </c>
      <c r="M172" s="108" t="str">
        <f ca="1">IFERROR(IF(FIND("/", Tabella4[[#This Row],[ODC]]) &gt; 0, MID(Tabella4[[#This Row],[ODC]], FIND("/", Tabella4[[#This Row],[ODC]]) - 3, 6), ""), "")</f>
        <v/>
      </c>
      <c r="S172" s="101">
        <v>5</v>
      </c>
      <c r="T172" s="96">
        <v>6</v>
      </c>
    </row>
    <row r="173" spans="1:20" ht="30" hidden="1" x14ac:dyDescent="0.25">
      <c r="A173" s="97">
        <f ca="1">IF(Tabella4[[#This Row],[PERSONALE]]="","",IF(INDIRECT("'" &amp; S173 &amp; "'!L1") &lt;&gt; "0", IF(INDIRECT("'" &amp; S173 &amp; "'!L1") &lt;&gt; "", INDIRECT("'" &amp; S173 &amp; "'!L1"), ""), ""))</f>
        <v>46086</v>
      </c>
      <c r="B173" s="97" t="str">
        <f t="shared" ca="1" si="20"/>
        <v>Partesano</v>
      </c>
      <c r="C173" s="106" t="str">
        <f t="shared" ca="1" si="21"/>
        <v>400 - ricollegamento  strumentazione scollegata  DURANTE LA FERMATA BV603,604 FCV604,607 FRC 601 A/B/C</v>
      </c>
      <c r="D173" s="1" t="str">
        <f t="shared" ca="1" si="22"/>
        <v>Caldarella</v>
      </c>
      <c r="E173" s="93" t="str">
        <f t="shared" ca="1" si="23"/>
        <v>5400274434
canone</v>
      </c>
      <c r="F173" s="93" t="str">
        <f t="shared" ca="1" si="24"/>
        <v>573584/C</v>
      </c>
      <c r="G173" s="93" t="str">
        <f t="shared" ca="1" si="25"/>
        <v>7:45</v>
      </c>
      <c r="H173" s="93" t="str">
        <f t="shared" ca="1" si="26"/>
        <v>16:45</v>
      </c>
      <c r="I173" s="94">
        <f t="shared" ca="1" si="27"/>
        <v>8.25</v>
      </c>
      <c r="J173" s="108" t="str">
        <f t="shared" ca="1" si="28"/>
        <v>CANONE CALDARELLA</v>
      </c>
      <c r="K173" s="108" t="str">
        <f t="shared" ca="1" si="29"/>
        <v>SI</v>
      </c>
      <c r="L173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>CALDARELLA F.</v>
      </c>
      <c r="M173" s="108" t="str">
        <f ca="1">IFERROR(IF(FIND("/", Tabella4[[#This Row],[ODC]]) &gt; 0, MID(Tabella4[[#This Row],[ODC]], FIND("/", Tabella4[[#This Row],[ODC]]) - 3, 6), ""), "")</f>
        <v/>
      </c>
      <c r="S173" s="101">
        <v>5</v>
      </c>
      <c r="T173" s="96">
        <v>7</v>
      </c>
    </row>
    <row r="174" spans="1:20" ht="30" hidden="1" x14ac:dyDescent="0.25">
      <c r="A174" s="97">
        <f ca="1">IF(Tabella4[[#This Row],[PERSONALE]]="","",IF(INDIRECT("'" &amp; S174 &amp; "'!L1") &lt;&gt; "0", IF(INDIRECT("'" &amp; S174 &amp; "'!L1") &lt;&gt; "", INDIRECT("'" &amp; S174 &amp; "'!L1"), ""), ""))</f>
        <v>46086</v>
      </c>
      <c r="B174" s="97" t="str">
        <f t="shared" ca="1" si="20"/>
        <v>Millo</v>
      </c>
      <c r="C174" s="106" t="str">
        <f t="shared" ca="1" si="21"/>
        <v>10238595 - U1000 - Attivit di sostituzione manometri mandata pompe come da lista in allegato (OP CARE)</v>
      </c>
      <c r="D174" s="1" t="str">
        <f t="shared" ca="1" si="22"/>
        <v>Caldarella</v>
      </c>
      <c r="E174" s="93" t="str">
        <f t="shared" ca="1" si="23"/>
        <v>078/26
squadra</v>
      </c>
      <c r="F174" s="93" t="str">
        <f t="shared" ca="1" si="24"/>
        <v>574057/C</v>
      </c>
      <c r="G174" s="93" t="str">
        <f t="shared" ca="1" si="25"/>
        <v>7:45</v>
      </c>
      <c r="H174" s="93" t="str">
        <f t="shared" ca="1" si="26"/>
        <v>16:45</v>
      </c>
      <c r="I174" s="94">
        <f t="shared" ca="1" si="27"/>
        <v>8.25</v>
      </c>
      <c r="J174" s="108" t="str">
        <f t="shared" ca="1" si="28"/>
        <v/>
      </c>
      <c r="K174" s="108" t="str">
        <f t="shared" ca="1" si="29"/>
        <v>NO</v>
      </c>
      <c r="L174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74" s="108" t="str">
        <f ca="1">IFERROR(IF(FIND("/", Tabella4[[#This Row],[ODC]]) &gt; 0, MID(Tabella4[[#This Row],[ODC]], FIND("/", Tabella4[[#This Row],[ODC]]) - 3, 6), ""), "")</f>
        <v>078/26</v>
      </c>
      <c r="S174" s="101">
        <v>5</v>
      </c>
      <c r="T174" s="96">
        <v>8</v>
      </c>
    </row>
    <row r="175" spans="1:20" ht="30" hidden="1" x14ac:dyDescent="0.25">
      <c r="A175" s="97">
        <f ca="1">IF(Tabella4[[#This Row],[PERSONALE]]="","",IF(INDIRECT("'" &amp; S175 &amp; "'!L1") &lt;&gt; "0", IF(INDIRECT("'" &amp; S175 &amp; "'!L1") &lt;&gt; "", INDIRECT("'" &amp; S175 &amp; "'!L1"), ""), ""))</f>
        <v>46086</v>
      </c>
      <c r="B175" s="97" t="str">
        <f t="shared" ca="1" si="20"/>
        <v>La Rocca</v>
      </c>
      <c r="C175" s="106" t="str">
        <f t="shared" ca="1" si="21"/>
        <v>10238595 - U1000 - Attivit di sostituzione manometri mandata pompe come da lista in allegato (OP CARE)</v>
      </c>
      <c r="D175" s="1" t="str">
        <f t="shared" ca="1" si="22"/>
        <v>Caldarella</v>
      </c>
      <c r="E175" s="93" t="str">
        <f t="shared" ca="1" si="23"/>
        <v>078/26
squadra</v>
      </c>
      <c r="F175" s="93" t="str">
        <f t="shared" ca="1" si="24"/>
        <v>574057/C</v>
      </c>
      <c r="G175" s="93" t="str">
        <f t="shared" ca="1" si="25"/>
        <v>7:45</v>
      </c>
      <c r="H175" s="93" t="str">
        <f t="shared" ca="1" si="26"/>
        <v>16:45</v>
      </c>
      <c r="I175" s="94">
        <f t="shared" ca="1" si="27"/>
        <v>8.25</v>
      </c>
      <c r="J175" s="108" t="str">
        <f t="shared" ca="1" si="28"/>
        <v/>
      </c>
      <c r="K175" s="108" t="str">
        <f t="shared" ca="1" si="29"/>
        <v>NO</v>
      </c>
      <c r="L175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75" s="108" t="str">
        <f ca="1">IFERROR(IF(FIND("/", Tabella4[[#This Row],[ODC]]) &gt; 0, MID(Tabella4[[#This Row],[ODC]], FIND("/", Tabella4[[#This Row],[ODC]]) - 3, 6), ""), "")</f>
        <v>078/26</v>
      </c>
      <c r="S175" s="101">
        <v>5</v>
      </c>
      <c r="T175" s="96">
        <v>9</v>
      </c>
    </row>
    <row r="176" spans="1:20" ht="45" hidden="1" x14ac:dyDescent="0.25">
      <c r="A176" s="97">
        <f ca="1">IF(Tabella4[[#This Row],[PERSONALE]]="","",IF(INDIRECT("'" &amp; S176 &amp; "'!L1") &lt;&gt; "0", IF(INDIRECT("'" &amp; S176 &amp; "'!L1") &lt;&gt; "", INDIRECT("'" &amp; S176 &amp; "'!L1"), ""), ""))</f>
        <v>46086</v>
      </c>
      <c r="B176" s="97" t="str">
        <f t="shared" ca="1" si="20"/>
        <v>Riciputo</v>
      </c>
      <c r="C176" s="106" t="str">
        <f t="shared" ca="1" si="21"/>
        <v>Controllo livellostati rilevamento perdite sovrappasso lato raffineria + drenaggio barilotto
controllo funzionalità livelli e loop di automazione pompa
Controllo livellostati rilevamento perdite sovrappasso lato Pontile + drenaggio barilotto</v>
      </c>
      <c r="D176" s="1" t="str">
        <f t="shared" ca="1" si="22"/>
        <v>Messina</v>
      </c>
      <c r="E176" s="93" t="str">
        <f t="shared" ca="1" si="23"/>
        <v>5400274443
canone</v>
      </c>
      <c r="F176" s="93" t="str">
        <f t="shared" ca="1" si="24"/>
        <v>574059/C
324779/S
574067/C</v>
      </c>
      <c r="G176" s="93" t="str">
        <f t="shared" ca="1" si="25"/>
        <v>7:45</v>
      </c>
      <c r="H176" s="93" t="str">
        <f t="shared" ca="1" si="26"/>
        <v>16:45</v>
      </c>
      <c r="I176" s="94">
        <f t="shared" ca="1" si="27"/>
        <v>8.25</v>
      </c>
      <c r="J176" s="108" t="str">
        <f t="shared" ca="1" si="28"/>
        <v>CANONE MESSINA</v>
      </c>
      <c r="K176" s="108" t="str">
        <f t="shared" ca="1" si="29"/>
        <v>SI</v>
      </c>
      <c r="L176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>MESSINA I.</v>
      </c>
      <c r="M176" s="108" t="str">
        <f ca="1">IFERROR(IF(FIND("/", Tabella4[[#This Row],[ODC]]) &gt; 0, MID(Tabella4[[#This Row],[ODC]], FIND("/", Tabella4[[#This Row],[ODC]]) - 3, 6), ""), "")</f>
        <v/>
      </c>
      <c r="S176" s="101">
        <v>5</v>
      </c>
      <c r="T176" s="96">
        <v>10</v>
      </c>
    </row>
    <row r="177" spans="1:20" ht="45" hidden="1" x14ac:dyDescent="0.25">
      <c r="A177" s="97">
        <f ca="1">IF(Tabella4[[#This Row],[PERSONALE]]="","",IF(INDIRECT("'" &amp; S177 &amp; "'!L1") &lt;&gt; "0", IF(INDIRECT("'" &amp; S177 &amp; "'!L1") &lt;&gt; "", INDIRECT("'" &amp; S177 &amp; "'!L1"), ""), ""))</f>
        <v>46086</v>
      </c>
      <c r="B177" s="97" t="str">
        <f t="shared" ca="1" si="20"/>
        <v>Mira</v>
      </c>
      <c r="C177" s="106" t="str">
        <f t="shared" ca="1" si="21"/>
        <v>Controllo livellostati rilevamento perdite sovrappasso lato raffineria + drenaggio barilotto
controllo funzionalità livelli e loop di automazione pompa
Controllo livellostati rilevamento perdite sovrappasso lato Pontile + drenaggio barilotto</v>
      </c>
      <c r="D177" s="1" t="str">
        <f t="shared" ca="1" si="22"/>
        <v>Messina</v>
      </c>
      <c r="E177" s="93" t="str">
        <f t="shared" ca="1" si="23"/>
        <v>5400274443
canone</v>
      </c>
      <c r="F177" s="93" t="str">
        <f t="shared" ca="1" si="24"/>
        <v>574059/C
324779/S
574067/C</v>
      </c>
      <c r="G177" s="93" t="str">
        <f t="shared" ca="1" si="25"/>
        <v>7:45</v>
      </c>
      <c r="H177" s="93" t="str">
        <f t="shared" ca="1" si="26"/>
        <v>16:45</v>
      </c>
      <c r="I177" s="94">
        <f t="shared" ca="1" si="27"/>
        <v>8.25</v>
      </c>
      <c r="J177" s="108" t="str">
        <f t="shared" ca="1" si="28"/>
        <v>CANONE MESSINA</v>
      </c>
      <c r="K177" s="108" t="str">
        <f t="shared" ca="1" si="29"/>
        <v>SI</v>
      </c>
      <c r="L177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>MESSINA I.</v>
      </c>
      <c r="M177" s="108" t="str">
        <f ca="1">IFERROR(IF(FIND("/", Tabella4[[#This Row],[ODC]]) &gt; 0, MID(Tabella4[[#This Row],[ODC]], FIND("/", Tabella4[[#This Row],[ODC]]) - 3, 6), ""), "")</f>
        <v/>
      </c>
      <c r="S177" s="101">
        <v>5</v>
      </c>
      <c r="T177" s="96">
        <v>11</v>
      </c>
    </row>
    <row r="178" spans="1:20" ht="30" hidden="1" x14ac:dyDescent="0.25">
      <c r="A178" s="97">
        <f ca="1">IF(Tabella4[[#This Row],[PERSONALE]]="","",IF(INDIRECT("'" &amp; S178 &amp; "'!L1") &lt;&gt; "0", IF(INDIRECT("'" &amp; S178 &amp; "'!L1") &lt;&gt; "", INDIRECT("'" &amp; S178 &amp; "'!L1"), ""), ""))</f>
        <v>46086</v>
      </c>
      <c r="B178" s="97" t="str">
        <f t="shared" ca="1" si="20"/>
        <v>Garro L.</v>
      </c>
      <c r="C178" s="106" t="str">
        <f t="shared" ca="1" si="21"/>
        <v>10240445 - U1000 -  Ripristino premitreccia F170CV</v>
      </c>
      <c r="D178" s="1" t="str">
        <f t="shared" ca="1" si="22"/>
        <v>Caldarella</v>
      </c>
      <c r="E178" s="93" t="str">
        <f t="shared" ca="1" si="23"/>
        <v>078/26
squadra</v>
      </c>
      <c r="F178" s="93" t="str">
        <f t="shared" ca="1" si="24"/>
        <v>574127/C</v>
      </c>
      <c r="G178" s="93" t="str">
        <f t="shared" ca="1" si="25"/>
        <v>7:45</v>
      </c>
      <c r="H178" s="93" t="str">
        <f t="shared" ca="1" si="26"/>
        <v>16:15</v>
      </c>
      <c r="I178" s="94">
        <f t="shared" ca="1" si="27"/>
        <v>7.75</v>
      </c>
      <c r="J178" s="108" t="str">
        <f t="shared" ca="1" si="28"/>
        <v/>
      </c>
      <c r="K178" s="108" t="str">
        <f t="shared" ca="1" si="29"/>
        <v>NO</v>
      </c>
      <c r="L178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78" s="108" t="str">
        <f ca="1">IFERROR(IF(FIND("/", Tabella4[[#This Row],[ODC]]) &gt; 0, MID(Tabella4[[#This Row],[ODC]], FIND("/", Tabella4[[#This Row],[ODC]]) - 3, 6), ""), "")</f>
        <v>078/26</v>
      </c>
      <c r="S178" s="101">
        <v>5</v>
      </c>
      <c r="T178" s="96">
        <v>12</v>
      </c>
    </row>
    <row r="179" spans="1:20" ht="30" hidden="1" x14ac:dyDescent="0.25">
      <c r="A179" s="97">
        <f ca="1">IF(Tabella4[[#This Row],[PERSONALE]]="","",IF(INDIRECT("'" &amp; S179 &amp; "'!L1") &lt;&gt; "0", IF(INDIRECT("'" &amp; S179 &amp; "'!L1") &lt;&gt; "", INDIRECT("'" &amp; S179 &amp; "'!L1"), ""), ""))</f>
        <v>46086</v>
      </c>
      <c r="B179" s="97" t="str">
        <f t="shared" ca="1" si="20"/>
        <v>Maggio</v>
      </c>
      <c r="C179" s="106" t="str">
        <f t="shared" ca="1" si="21"/>
        <v>10240445 - U1000 -  Ripristino premitreccia F170CV</v>
      </c>
      <c r="D179" s="1" t="str">
        <f t="shared" ca="1" si="22"/>
        <v>Caldarella</v>
      </c>
      <c r="E179" s="93" t="str">
        <f t="shared" ca="1" si="23"/>
        <v>078/26
squadra</v>
      </c>
      <c r="F179" s="93" t="str">
        <f t="shared" ca="1" si="24"/>
        <v>574127/C</v>
      </c>
      <c r="G179" s="93" t="str">
        <f t="shared" ca="1" si="25"/>
        <v>7:45</v>
      </c>
      <c r="H179" s="93" t="str">
        <f t="shared" ca="1" si="26"/>
        <v>16:45</v>
      </c>
      <c r="I179" s="94">
        <f t="shared" ca="1" si="27"/>
        <v>8.25</v>
      </c>
      <c r="J179" s="108" t="str">
        <f t="shared" ca="1" si="28"/>
        <v/>
      </c>
      <c r="K179" s="108" t="str">
        <f t="shared" ca="1" si="29"/>
        <v>NO</v>
      </c>
      <c r="L179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79" s="108" t="str">
        <f ca="1">IFERROR(IF(FIND("/", Tabella4[[#This Row],[ODC]]) &gt; 0, MID(Tabella4[[#This Row],[ODC]], FIND("/", Tabella4[[#This Row],[ODC]]) - 3, 6), ""), "")</f>
        <v>078/26</v>
      </c>
      <c r="S179" s="101">
        <v>5</v>
      </c>
      <c r="T179" s="96">
        <v>13</v>
      </c>
    </row>
    <row r="180" spans="1:20" hidden="1" x14ac:dyDescent="0.25">
      <c r="A180" s="97">
        <f ca="1">IF(Tabella4[[#This Row],[PERSONALE]]="","",IF(INDIRECT("'" &amp; S180 &amp; "'!L1") &lt;&gt; "0", IF(INDIRECT("'" &amp; S180 &amp; "'!L1") &lt;&gt; "", INDIRECT("'" &amp; S180 &amp; "'!L1"), ""), ""))</f>
        <v>46086</v>
      </c>
      <c r="B180" s="97" t="str">
        <f t="shared" ca="1" si="20"/>
        <v>Arico'</v>
      </c>
      <c r="C180" s="106" t="str">
        <f t="shared" ca="1" si="21"/>
        <v>C.P.</v>
      </c>
      <c r="D180" s="1" t="str">
        <f t="shared" ca="1" si="22"/>
        <v/>
      </c>
      <c r="E180" s="93" t="str">
        <f t="shared" ca="1" si="23"/>
        <v/>
      </c>
      <c r="F180" s="93" t="str">
        <f t="shared" ca="1" si="24"/>
        <v/>
      </c>
      <c r="G180" s="93" t="str">
        <f t="shared" ca="1" si="25"/>
        <v>7:45</v>
      </c>
      <c r="H180" s="93" t="str">
        <f t="shared" ca="1" si="26"/>
        <v>16:45</v>
      </c>
      <c r="I180" s="94">
        <f t="shared" ca="1" si="27"/>
        <v>8.25</v>
      </c>
      <c r="J180" s="108" t="str">
        <f t="shared" ca="1" si="28"/>
        <v/>
      </c>
      <c r="K180" s="108" t="str">
        <f t="shared" ca="1" si="29"/>
        <v/>
      </c>
      <c r="L180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80" s="108" t="str">
        <f ca="1">IFERROR(IF(FIND("/", Tabella4[[#This Row],[ODC]]) &gt; 0, MID(Tabella4[[#This Row],[ODC]], FIND("/", Tabella4[[#This Row],[ODC]]) - 3, 6), ""), "")</f>
        <v/>
      </c>
      <c r="S180" s="101">
        <v>5</v>
      </c>
      <c r="T180" s="96">
        <v>14</v>
      </c>
    </row>
    <row r="181" spans="1:20" hidden="1" x14ac:dyDescent="0.25">
      <c r="A181" s="97">
        <f ca="1">IF(Tabella4[[#This Row],[PERSONALE]]="","",IF(INDIRECT("'" &amp; S181 &amp; "'!L1") &lt;&gt; "0", IF(INDIRECT("'" &amp; S181 &amp; "'!L1") &lt;&gt; "", INDIRECT("'" &amp; S181 &amp; "'!L1"), ""), ""))</f>
        <v>46086</v>
      </c>
      <c r="B181" s="97" t="str">
        <f t="shared" ca="1" si="20"/>
        <v>Allegretti</v>
      </c>
      <c r="C181" s="106" t="str">
        <f t="shared" ca="1" si="21"/>
        <v>C.P.</v>
      </c>
      <c r="D181" s="1" t="str">
        <f t="shared" ca="1" si="22"/>
        <v/>
      </c>
      <c r="E181" s="93" t="str">
        <f t="shared" ca="1" si="23"/>
        <v/>
      </c>
      <c r="F181" s="93" t="str">
        <f t="shared" ca="1" si="24"/>
        <v/>
      </c>
      <c r="G181" s="93" t="str">
        <f t="shared" ca="1" si="25"/>
        <v>6:45</v>
      </c>
      <c r="H181" s="93" t="str">
        <f t="shared" ca="1" si="26"/>
        <v>17:15</v>
      </c>
      <c r="I181" s="94">
        <f t="shared" ca="1" si="27"/>
        <v>9.75</v>
      </c>
      <c r="J181" s="108" t="str">
        <f t="shared" ca="1" si="28"/>
        <v/>
      </c>
      <c r="K181" s="108" t="str">
        <f t="shared" ca="1" si="29"/>
        <v/>
      </c>
      <c r="L181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81" s="108" t="str">
        <f ca="1">IFERROR(IF(FIND("/", Tabella4[[#This Row],[ODC]]) &gt; 0, MID(Tabella4[[#This Row],[ODC]], FIND("/", Tabella4[[#This Row],[ODC]]) - 3, 6), ""), "")</f>
        <v/>
      </c>
      <c r="S181" s="101">
        <v>5</v>
      </c>
      <c r="T181" s="96">
        <v>15</v>
      </c>
    </row>
    <row r="182" spans="1:20" ht="30" hidden="1" x14ac:dyDescent="0.25">
      <c r="A182" s="97">
        <f ca="1">IF(Tabella4[[#This Row],[PERSONALE]]="","",IF(INDIRECT("'" &amp; S182 &amp; "'!L1") &lt;&gt; "0", IF(INDIRECT("'" &amp; S182 &amp; "'!L1") &lt;&gt; "", INDIRECT("'" &amp; S182 &amp; "'!L1"), ""), ""))</f>
        <v>46086</v>
      </c>
      <c r="B182" s="97" t="str">
        <f t="shared" ca="1" si="20"/>
        <v>Allegretti</v>
      </c>
      <c r="C182" s="106" t="str">
        <f t="shared" ca="1" si="21"/>
        <v>Chiamata CTG - CONTRLLO FUNZIONALE Z4B302SV2</v>
      </c>
      <c r="D182" s="1" t="str">
        <f t="shared" ca="1" si="22"/>
        <v>Caldarella</v>
      </c>
      <c r="E182" s="93" t="str">
        <f t="shared" ca="1" si="23"/>
        <v>042/26
squadra</v>
      </c>
      <c r="F182" s="93" t="str">
        <f t="shared" ca="1" si="24"/>
        <v>574497/C</v>
      </c>
      <c r="G182" s="93" t="str">
        <f t="shared" ca="1" si="25"/>
        <v>21:15</v>
      </c>
      <c r="H182" s="93" t="str">
        <f t="shared" ca="1" si="26"/>
        <v>23:30</v>
      </c>
      <c r="I182" s="94">
        <f t="shared" ca="1" si="27"/>
        <v>2.25</v>
      </c>
      <c r="J182" s="108" t="str">
        <f t="shared" ca="1" si="28"/>
        <v/>
      </c>
      <c r="K182" s="108" t="str">
        <f t="shared" ca="1" si="29"/>
        <v>NO</v>
      </c>
      <c r="L182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82" s="108" t="str">
        <f ca="1">IFERROR(IF(FIND("/", Tabella4[[#This Row],[ODC]]) &gt; 0, MID(Tabella4[[#This Row],[ODC]], FIND("/", Tabella4[[#This Row],[ODC]]) - 3, 6), ""), "")</f>
        <v>042/26</v>
      </c>
      <c r="S182" s="101">
        <v>5</v>
      </c>
      <c r="T182" s="96">
        <v>16</v>
      </c>
    </row>
    <row r="183" spans="1:20" ht="30" hidden="1" x14ac:dyDescent="0.25">
      <c r="A183" s="97">
        <f ca="1">IF(Tabella4[[#This Row],[PERSONALE]]="","",IF(INDIRECT("'" &amp; S183 &amp; "'!L1") &lt;&gt; "0", IF(INDIRECT("'" &amp; S183 &amp; "'!L1") &lt;&gt; "", INDIRECT("'" &amp; S183 &amp; "'!L1"), ""), ""))</f>
        <v>46086</v>
      </c>
      <c r="B183" s="97" t="str">
        <f t="shared" ca="1" si="20"/>
        <v>Spinali</v>
      </c>
      <c r="C183" s="106" t="str">
        <f t="shared" ca="1" si="21"/>
        <v>Chiamata CTG - CONTRLLO FUNZIONALE Z4B302SV2</v>
      </c>
      <c r="D183" s="1" t="str">
        <f t="shared" ca="1" si="22"/>
        <v>Caldarella</v>
      </c>
      <c r="E183" s="93" t="str">
        <f t="shared" ca="1" si="23"/>
        <v>042/26
squadra</v>
      </c>
      <c r="F183" s="93" t="str">
        <f t="shared" ca="1" si="24"/>
        <v>574497/C</v>
      </c>
      <c r="G183" s="93" t="str">
        <f t="shared" ca="1" si="25"/>
        <v>21:15</v>
      </c>
      <c r="H183" s="93" t="str">
        <f t="shared" ca="1" si="26"/>
        <v>23:30</v>
      </c>
      <c r="I183" s="94">
        <f t="shared" ca="1" si="27"/>
        <v>2.25</v>
      </c>
      <c r="J183" s="108" t="str">
        <f t="shared" ca="1" si="28"/>
        <v/>
      </c>
      <c r="K183" s="108" t="str">
        <f t="shared" ca="1" si="29"/>
        <v>NO</v>
      </c>
      <c r="L183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83" s="108" t="str">
        <f ca="1">IFERROR(IF(FIND("/", Tabella4[[#This Row],[ODC]]) &gt; 0, MID(Tabella4[[#This Row],[ODC]], FIND("/", Tabella4[[#This Row],[ODC]]) - 3, 6), ""), "")</f>
        <v>042/26</v>
      </c>
      <c r="S183" s="101">
        <v>5</v>
      </c>
      <c r="T183" s="96">
        <v>17</v>
      </c>
    </row>
    <row r="184" spans="1:20" hidden="1" x14ac:dyDescent="0.25">
      <c r="A184" s="97" t="str">
        <f ca="1">IF(Tabella4[[#This Row],[PERSONALE]]="","",IF(INDIRECT("'" &amp; S184 &amp; "'!L1") &lt;&gt; "0", IF(INDIRECT("'" &amp; S184 &amp; "'!L1") &lt;&gt; "", INDIRECT("'" &amp; S184 &amp; "'!L1"), ""), ""))</f>
        <v/>
      </c>
      <c r="B184" s="97" t="str">
        <f t="shared" ca="1" si="20"/>
        <v/>
      </c>
      <c r="C184" s="106" t="str">
        <f t="shared" ca="1" si="21"/>
        <v/>
      </c>
      <c r="D184" s="1" t="str">
        <f t="shared" ca="1" si="22"/>
        <v/>
      </c>
      <c r="E184" s="93" t="str">
        <f t="shared" ca="1" si="23"/>
        <v/>
      </c>
      <c r="F184" s="93" t="str">
        <f t="shared" ca="1" si="24"/>
        <v/>
      </c>
      <c r="G184" s="93" t="str">
        <f t="shared" ca="1" si="25"/>
        <v/>
      </c>
      <c r="H184" s="93" t="str">
        <f t="shared" ca="1" si="26"/>
        <v/>
      </c>
      <c r="I184" s="94" t="str">
        <f t="shared" ca="1" si="27"/>
        <v/>
      </c>
      <c r="J184" s="108" t="str">
        <f t="shared" ca="1" si="28"/>
        <v/>
      </c>
      <c r="K184" s="108" t="str">
        <f t="shared" ca="1" si="29"/>
        <v/>
      </c>
      <c r="L184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84" s="108" t="str">
        <f ca="1">IFERROR(IF(FIND("/", Tabella4[[#This Row],[ODC]]) &gt; 0, MID(Tabella4[[#This Row],[ODC]], FIND("/", Tabella4[[#This Row],[ODC]]) - 3, 6), ""), "")</f>
        <v/>
      </c>
      <c r="S184" s="101">
        <v>5</v>
      </c>
      <c r="T184" s="96">
        <v>18</v>
      </c>
    </row>
    <row r="185" spans="1:20" hidden="1" x14ac:dyDescent="0.25">
      <c r="A185" s="97" t="str">
        <f ca="1">IF(Tabella4[[#This Row],[PERSONALE]]="","",IF(INDIRECT("'" &amp; S185 &amp; "'!L1") &lt;&gt; "0", IF(INDIRECT("'" &amp; S185 &amp; "'!L1") &lt;&gt; "", INDIRECT("'" &amp; S185 &amp; "'!L1"), ""), ""))</f>
        <v/>
      </c>
      <c r="B185" s="97" t="str">
        <f t="shared" ca="1" si="20"/>
        <v/>
      </c>
      <c r="C185" s="106" t="str">
        <f t="shared" ca="1" si="21"/>
        <v/>
      </c>
      <c r="D185" s="1" t="str">
        <f t="shared" ca="1" si="22"/>
        <v/>
      </c>
      <c r="E185" s="93" t="str">
        <f t="shared" ca="1" si="23"/>
        <v/>
      </c>
      <c r="F185" s="93" t="str">
        <f t="shared" ca="1" si="24"/>
        <v/>
      </c>
      <c r="G185" s="93" t="str">
        <f t="shared" ca="1" si="25"/>
        <v/>
      </c>
      <c r="H185" s="93" t="str">
        <f t="shared" ca="1" si="26"/>
        <v/>
      </c>
      <c r="I185" s="94" t="str">
        <f t="shared" ca="1" si="27"/>
        <v/>
      </c>
      <c r="J185" s="108" t="str">
        <f t="shared" ca="1" si="28"/>
        <v/>
      </c>
      <c r="K185" s="108" t="str">
        <f t="shared" ca="1" si="29"/>
        <v/>
      </c>
      <c r="L185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85" s="108" t="str">
        <f ca="1">IFERROR(IF(FIND("/", Tabella4[[#This Row],[ODC]]) &gt; 0, MID(Tabella4[[#This Row],[ODC]], FIND("/", Tabella4[[#This Row],[ODC]]) - 3, 6), ""), "")</f>
        <v/>
      </c>
      <c r="S185" s="101">
        <v>5</v>
      </c>
      <c r="T185" s="96">
        <v>19</v>
      </c>
    </row>
    <row r="186" spans="1:20" hidden="1" x14ac:dyDescent="0.25">
      <c r="A186" s="97" t="str">
        <f ca="1">IF(Tabella4[[#This Row],[PERSONALE]]="","",IF(INDIRECT("'" &amp; S186 &amp; "'!L1") &lt;&gt; "0", IF(INDIRECT("'" &amp; S186 &amp; "'!L1") &lt;&gt; "", INDIRECT("'" &amp; S186 &amp; "'!L1"), ""), ""))</f>
        <v/>
      </c>
      <c r="B186" s="97" t="str">
        <f t="shared" ca="1" si="20"/>
        <v/>
      </c>
      <c r="C186" s="106" t="str">
        <f t="shared" ca="1" si="21"/>
        <v/>
      </c>
      <c r="D186" s="1" t="str">
        <f t="shared" ca="1" si="22"/>
        <v/>
      </c>
      <c r="E186" s="93" t="str">
        <f t="shared" ca="1" si="23"/>
        <v/>
      </c>
      <c r="F186" s="93" t="str">
        <f t="shared" ca="1" si="24"/>
        <v/>
      </c>
      <c r="G186" s="93" t="str">
        <f t="shared" ca="1" si="25"/>
        <v/>
      </c>
      <c r="H186" s="93" t="str">
        <f t="shared" ca="1" si="26"/>
        <v/>
      </c>
      <c r="I186" s="94" t="str">
        <f t="shared" ca="1" si="27"/>
        <v/>
      </c>
      <c r="J186" s="108" t="str">
        <f t="shared" ca="1" si="28"/>
        <v/>
      </c>
      <c r="K186" s="108" t="str">
        <f t="shared" ca="1" si="29"/>
        <v/>
      </c>
      <c r="L186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86" s="108" t="str">
        <f ca="1">IFERROR(IF(FIND("/", Tabella4[[#This Row],[ODC]]) &gt; 0, MID(Tabella4[[#This Row],[ODC]], FIND("/", Tabella4[[#This Row],[ODC]]) - 3, 6), ""), "")</f>
        <v/>
      </c>
      <c r="S186" s="101">
        <v>5</v>
      </c>
      <c r="T186" s="96">
        <v>20</v>
      </c>
    </row>
    <row r="187" spans="1:20" hidden="1" x14ac:dyDescent="0.25">
      <c r="A187" s="97" t="str">
        <f ca="1">IF(Tabella4[[#This Row],[PERSONALE]]="","",IF(INDIRECT("'" &amp; S187 &amp; "'!L1") &lt;&gt; "0", IF(INDIRECT("'" &amp; S187 &amp; "'!L1") &lt;&gt; "", INDIRECT("'" &amp; S187 &amp; "'!L1"), ""), ""))</f>
        <v/>
      </c>
      <c r="B187" s="97" t="str">
        <f t="shared" ca="1" si="20"/>
        <v/>
      </c>
      <c r="C187" s="106" t="str">
        <f t="shared" ca="1" si="21"/>
        <v/>
      </c>
      <c r="D187" s="1" t="str">
        <f t="shared" ca="1" si="22"/>
        <v/>
      </c>
      <c r="E187" s="93" t="str">
        <f t="shared" ca="1" si="23"/>
        <v/>
      </c>
      <c r="F187" s="93" t="str">
        <f t="shared" ca="1" si="24"/>
        <v/>
      </c>
      <c r="G187" s="93" t="str">
        <f t="shared" ca="1" si="25"/>
        <v/>
      </c>
      <c r="H187" s="93" t="str">
        <f t="shared" ca="1" si="26"/>
        <v/>
      </c>
      <c r="I187" s="94" t="str">
        <f t="shared" ca="1" si="27"/>
        <v/>
      </c>
      <c r="J187" s="108" t="str">
        <f t="shared" ca="1" si="28"/>
        <v/>
      </c>
      <c r="K187" s="108" t="str">
        <f t="shared" ca="1" si="29"/>
        <v/>
      </c>
      <c r="L187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87" s="108" t="str">
        <f ca="1">IFERROR(IF(FIND("/", Tabella4[[#This Row],[ODC]]) &gt; 0, MID(Tabella4[[#This Row],[ODC]], FIND("/", Tabella4[[#This Row],[ODC]]) - 3, 6), ""), "")</f>
        <v/>
      </c>
      <c r="S187" s="101">
        <v>5</v>
      </c>
      <c r="T187" s="96">
        <v>21</v>
      </c>
    </row>
    <row r="188" spans="1:20" hidden="1" x14ac:dyDescent="0.25">
      <c r="A188" s="97" t="str">
        <f ca="1">IF(Tabella4[[#This Row],[PERSONALE]]="","",IF(INDIRECT("'" &amp; S188 &amp; "'!L1") &lt;&gt; "0", IF(INDIRECT("'" &amp; S188 &amp; "'!L1") &lt;&gt; "", INDIRECT("'" &amp; S188 &amp; "'!L1"), ""), ""))</f>
        <v/>
      </c>
      <c r="B188" s="97" t="str">
        <f t="shared" ca="1" si="20"/>
        <v/>
      </c>
      <c r="C188" s="106" t="str">
        <f t="shared" ca="1" si="21"/>
        <v/>
      </c>
      <c r="D188" s="1" t="str">
        <f t="shared" ca="1" si="22"/>
        <v/>
      </c>
      <c r="E188" s="93" t="str">
        <f t="shared" ca="1" si="23"/>
        <v/>
      </c>
      <c r="F188" s="93" t="str">
        <f t="shared" ca="1" si="24"/>
        <v/>
      </c>
      <c r="G188" s="93" t="str">
        <f t="shared" ca="1" si="25"/>
        <v/>
      </c>
      <c r="H188" s="93" t="str">
        <f t="shared" ca="1" si="26"/>
        <v/>
      </c>
      <c r="I188" s="94" t="str">
        <f t="shared" ca="1" si="27"/>
        <v/>
      </c>
      <c r="J188" s="108" t="str">
        <f t="shared" ca="1" si="28"/>
        <v/>
      </c>
      <c r="K188" s="108" t="str">
        <f t="shared" ca="1" si="29"/>
        <v/>
      </c>
      <c r="L188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88" s="108" t="str">
        <f ca="1">IFERROR(IF(FIND("/", Tabella4[[#This Row],[ODC]]) &gt; 0, MID(Tabella4[[#This Row],[ODC]], FIND("/", Tabella4[[#This Row],[ODC]]) - 3, 6), ""), "")</f>
        <v/>
      </c>
      <c r="S188" s="101">
        <v>5</v>
      </c>
      <c r="T188" s="96">
        <v>22</v>
      </c>
    </row>
    <row r="189" spans="1:20" hidden="1" x14ac:dyDescent="0.25">
      <c r="A189" s="97" t="str">
        <f ca="1">IF(Tabella4[[#This Row],[PERSONALE]]="","",IF(INDIRECT("'" &amp; S189 &amp; "'!L1") &lt;&gt; "0", IF(INDIRECT("'" &amp; S189 &amp; "'!L1") &lt;&gt; "", INDIRECT("'" &amp; S189 &amp; "'!L1"), ""), ""))</f>
        <v/>
      </c>
      <c r="B189" s="97" t="str">
        <f t="shared" ca="1" si="20"/>
        <v/>
      </c>
      <c r="C189" s="106" t="str">
        <f t="shared" ca="1" si="21"/>
        <v/>
      </c>
      <c r="D189" s="1" t="str">
        <f t="shared" ca="1" si="22"/>
        <v/>
      </c>
      <c r="E189" s="93" t="str">
        <f t="shared" ca="1" si="23"/>
        <v/>
      </c>
      <c r="F189" s="93" t="str">
        <f t="shared" ca="1" si="24"/>
        <v/>
      </c>
      <c r="G189" s="93" t="str">
        <f t="shared" ca="1" si="25"/>
        <v/>
      </c>
      <c r="H189" s="93" t="str">
        <f t="shared" ca="1" si="26"/>
        <v/>
      </c>
      <c r="I189" s="94" t="str">
        <f t="shared" ca="1" si="27"/>
        <v/>
      </c>
      <c r="J189" s="108" t="str">
        <f t="shared" ca="1" si="28"/>
        <v/>
      </c>
      <c r="K189" s="108" t="str">
        <f t="shared" ca="1" si="29"/>
        <v/>
      </c>
      <c r="L189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89" s="108" t="str">
        <f ca="1">IFERROR(IF(FIND("/", Tabella4[[#This Row],[ODC]]) &gt; 0, MID(Tabella4[[#This Row],[ODC]], FIND("/", Tabella4[[#This Row],[ODC]]) - 3, 6), ""), "")</f>
        <v/>
      </c>
      <c r="S189" s="101">
        <v>5</v>
      </c>
      <c r="T189" s="96">
        <v>23</v>
      </c>
    </row>
    <row r="190" spans="1:20" hidden="1" x14ac:dyDescent="0.25">
      <c r="A190" s="97" t="str">
        <f ca="1">IF(Tabella4[[#This Row],[PERSONALE]]="","",IF(INDIRECT("'" &amp; S190 &amp; "'!L1") &lt;&gt; "0", IF(INDIRECT("'" &amp; S190 &amp; "'!L1") &lt;&gt; "", INDIRECT("'" &amp; S190 &amp; "'!L1"), ""), ""))</f>
        <v/>
      </c>
      <c r="B190" s="97" t="str">
        <f t="shared" ca="1" si="20"/>
        <v/>
      </c>
      <c r="C190" s="106" t="str">
        <f t="shared" ca="1" si="21"/>
        <v/>
      </c>
      <c r="D190" s="1" t="str">
        <f t="shared" ca="1" si="22"/>
        <v/>
      </c>
      <c r="E190" s="93" t="str">
        <f t="shared" ca="1" si="23"/>
        <v/>
      </c>
      <c r="F190" s="93" t="str">
        <f t="shared" ca="1" si="24"/>
        <v/>
      </c>
      <c r="G190" s="93" t="str">
        <f t="shared" ca="1" si="25"/>
        <v/>
      </c>
      <c r="H190" s="93" t="str">
        <f t="shared" ca="1" si="26"/>
        <v/>
      </c>
      <c r="I190" s="94" t="str">
        <f t="shared" ca="1" si="27"/>
        <v/>
      </c>
      <c r="J190" s="108" t="str">
        <f t="shared" ca="1" si="28"/>
        <v/>
      </c>
      <c r="K190" s="108" t="str">
        <f t="shared" ca="1" si="29"/>
        <v/>
      </c>
      <c r="L190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90" s="108" t="str">
        <f ca="1">IFERROR(IF(FIND("/", Tabella4[[#This Row],[ODC]]) &gt; 0, MID(Tabella4[[#This Row],[ODC]], FIND("/", Tabella4[[#This Row],[ODC]]) - 3, 6), ""), "")</f>
        <v/>
      </c>
      <c r="S190" s="101">
        <v>5</v>
      </c>
      <c r="T190" s="96">
        <v>24</v>
      </c>
    </row>
    <row r="191" spans="1:20" hidden="1" x14ac:dyDescent="0.25">
      <c r="A191" s="97" t="str">
        <f ca="1">IF(Tabella4[[#This Row],[PERSONALE]]="","",IF(INDIRECT("'" &amp; S191 &amp; "'!L1") &lt;&gt; "0", IF(INDIRECT("'" &amp; S191 &amp; "'!L1") &lt;&gt; "", INDIRECT("'" &amp; S191 &amp; "'!L1"), ""), ""))</f>
        <v/>
      </c>
      <c r="B191" s="97" t="str">
        <f t="shared" ca="1" si="20"/>
        <v/>
      </c>
      <c r="C191" s="106" t="str">
        <f t="shared" ca="1" si="21"/>
        <v/>
      </c>
      <c r="D191" s="1" t="str">
        <f t="shared" ca="1" si="22"/>
        <v/>
      </c>
      <c r="E191" s="93" t="str">
        <f t="shared" ca="1" si="23"/>
        <v/>
      </c>
      <c r="F191" s="93" t="str">
        <f t="shared" ca="1" si="24"/>
        <v/>
      </c>
      <c r="G191" s="93" t="str">
        <f t="shared" ca="1" si="25"/>
        <v/>
      </c>
      <c r="H191" s="93" t="str">
        <f t="shared" ca="1" si="26"/>
        <v/>
      </c>
      <c r="I191" s="94" t="str">
        <f t="shared" ca="1" si="27"/>
        <v/>
      </c>
      <c r="J191" s="108" t="str">
        <f t="shared" ca="1" si="28"/>
        <v/>
      </c>
      <c r="K191" s="108" t="str">
        <f t="shared" ca="1" si="29"/>
        <v/>
      </c>
      <c r="L191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91" s="108" t="str">
        <f ca="1">IFERROR(IF(FIND("/", Tabella4[[#This Row],[ODC]]) &gt; 0, MID(Tabella4[[#This Row],[ODC]], FIND("/", Tabella4[[#This Row],[ODC]]) - 3, 6), ""), "")</f>
        <v/>
      </c>
      <c r="S191" s="101">
        <v>5</v>
      </c>
      <c r="T191" s="96">
        <v>25</v>
      </c>
    </row>
    <row r="192" spans="1:20" hidden="1" x14ac:dyDescent="0.25">
      <c r="A192" s="97" t="str">
        <f ca="1">IF(Tabella4[[#This Row],[PERSONALE]]="","",IF(INDIRECT("'" &amp; S192 &amp; "'!L1") &lt;&gt; "0", IF(INDIRECT("'" &amp; S192 &amp; "'!L1") &lt;&gt; "", INDIRECT("'" &amp; S192 &amp; "'!L1"), ""), ""))</f>
        <v/>
      </c>
      <c r="B192" s="97" t="str">
        <f t="shared" ca="1" si="20"/>
        <v/>
      </c>
      <c r="C192" s="106" t="str">
        <f t="shared" ca="1" si="21"/>
        <v/>
      </c>
      <c r="D192" s="1" t="str">
        <f t="shared" ca="1" si="22"/>
        <v/>
      </c>
      <c r="E192" s="93" t="str">
        <f t="shared" ca="1" si="23"/>
        <v/>
      </c>
      <c r="F192" s="93" t="str">
        <f t="shared" ca="1" si="24"/>
        <v/>
      </c>
      <c r="G192" s="93" t="str">
        <f t="shared" ca="1" si="25"/>
        <v/>
      </c>
      <c r="H192" s="93" t="str">
        <f t="shared" ca="1" si="26"/>
        <v/>
      </c>
      <c r="I192" s="94" t="str">
        <f t="shared" ca="1" si="27"/>
        <v/>
      </c>
      <c r="J192" s="108" t="str">
        <f t="shared" ca="1" si="28"/>
        <v/>
      </c>
      <c r="K192" s="108" t="str">
        <f t="shared" ca="1" si="29"/>
        <v/>
      </c>
      <c r="L192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92" s="108" t="str">
        <f ca="1">IFERROR(IF(FIND("/", Tabella4[[#This Row],[ODC]]) &gt; 0, MID(Tabella4[[#This Row],[ODC]], FIND("/", Tabella4[[#This Row],[ODC]]) - 3, 6), ""), "")</f>
        <v/>
      </c>
      <c r="S192" s="101">
        <v>5</v>
      </c>
      <c r="T192" s="96">
        <v>26</v>
      </c>
    </row>
    <row r="193" spans="1:20" hidden="1" x14ac:dyDescent="0.25">
      <c r="A193" s="97" t="str">
        <f ca="1">IF(Tabella4[[#This Row],[PERSONALE]]="","",IF(INDIRECT("'" &amp; S193 &amp; "'!L1") &lt;&gt; "0", IF(INDIRECT("'" &amp; S193 &amp; "'!L1") &lt;&gt; "", INDIRECT("'" &amp; S193 &amp; "'!L1"), ""), ""))</f>
        <v/>
      </c>
      <c r="B193" s="97" t="str">
        <f t="shared" ca="1" si="20"/>
        <v/>
      </c>
      <c r="C193" s="106" t="str">
        <f t="shared" ca="1" si="21"/>
        <v/>
      </c>
      <c r="D193" s="1" t="str">
        <f t="shared" ca="1" si="22"/>
        <v/>
      </c>
      <c r="E193" s="93" t="str">
        <f t="shared" ca="1" si="23"/>
        <v/>
      </c>
      <c r="F193" s="93" t="str">
        <f t="shared" ca="1" si="24"/>
        <v/>
      </c>
      <c r="G193" s="93" t="str">
        <f t="shared" ca="1" si="25"/>
        <v/>
      </c>
      <c r="H193" s="93" t="str">
        <f t="shared" ca="1" si="26"/>
        <v/>
      </c>
      <c r="I193" s="94" t="str">
        <f t="shared" ca="1" si="27"/>
        <v/>
      </c>
      <c r="J193" s="108" t="str">
        <f t="shared" ca="1" si="28"/>
        <v/>
      </c>
      <c r="K193" s="108" t="str">
        <f t="shared" ca="1" si="29"/>
        <v/>
      </c>
      <c r="L193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93" s="108" t="str">
        <f ca="1">IFERROR(IF(FIND("/", Tabella4[[#This Row],[ODC]]) &gt; 0, MID(Tabella4[[#This Row],[ODC]], FIND("/", Tabella4[[#This Row],[ODC]]) - 3, 6), ""), "")</f>
        <v/>
      </c>
      <c r="S193" s="101">
        <v>5</v>
      </c>
      <c r="T193" s="96">
        <v>27</v>
      </c>
    </row>
    <row r="194" spans="1:20" hidden="1" x14ac:dyDescent="0.25">
      <c r="A194" s="97" t="str">
        <f ca="1">IF(Tabella4[[#This Row],[PERSONALE]]="","",IF(INDIRECT("'" &amp; S194 &amp; "'!L1") &lt;&gt; "0", IF(INDIRECT("'" &amp; S194 &amp; "'!L1") &lt;&gt; "", INDIRECT("'" &amp; S194 &amp; "'!L1"), ""), ""))</f>
        <v/>
      </c>
      <c r="B194" s="97" t="str">
        <f t="shared" ref="B194:B257" ca="1" si="30">IF(INDIRECT("'" &amp; S194 &amp; "'!F" &amp; T194) &lt;&gt; "0", IF(INDIRECT("'" &amp; S194 &amp; "'!F" &amp; T194) &lt;&gt; "", INDIRECT("'" &amp; S194 &amp; "'!F" &amp; T194), ""), "")</f>
        <v/>
      </c>
      <c r="C194" s="106" t="str">
        <f t="shared" ref="C194:C257" ca="1" si="31">IF(INDIRECT("'" &amp; S194 &amp; "'!G" &amp; T194) &lt;&gt; "0", IF(INDIRECT("'" &amp; S194 &amp; "'!G" &amp; T194) &lt;&gt; "", INDIRECT("'" &amp; S194 &amp; "'!G" &amp; T194), ""), "")</f>
        <v/>
      </c>
      <c r="D194" s="1" t="str">
        <f t="shared" ref="D194:D257" ca="1" si="32">IF(INDIRECT("'" &amp; S194 &amp; "'!H" &amp; T194) &lt;&gt; "0", IF(INDIRECT("'" &amp; S194 &amp; "'!H" &amp; T194) &lt;&gt; "", INDIRECT("'" &amp; S194 &amp; "'!H" &amp; T194), ""), "")</f>
        <v/>
      </c>
      <c r="E194" s="93" t="str">
        <f t="shared" ref="E194:E257" ca="1" si="33">IF(INDIRECT("'" &amp; S194 &amp; "'!I" &amp; T194) &lt;&gt; "0", IF(INDIRECT("'" &amp; S194 &amp; "'!I" &amp; T194) &lt;&gt; "", INDIRECT("'" &amp; S194 &amp; "'!I" &amp; T194), ""), "")</f>
        <v/>
      </c>
      <c r="F194" s="93" t="str">
        <f t="shared" ref="F194:F257" ca="1" si="34">IF(INDIRECT("'" &amp; S194 &amp; "'!J" &amp; T194) &lt;&gt; "0", IF(INDIRECT("'" &amp; S194 &amp; "'!J" &amp; T194) &lt;&gt; "", INDIRECT("'" &amp; S194 &amp; "'!J" &amp; T194), ""), "")</f>
        <v/>
      </c>
      <c r="G194" s="93" t="str">
        <f t="shared" ref="G194:G257" ca="1" si="35">IF(INDIRECT("'" &amp; S194 &amp; "'!K" &amp; T194) &lt;&gt; "0", IF(INDIRECT("'" &amp; S194 &amp; "'!K" &amp; T194) &lt;&gt; "", INDIRECT("'" &amp; S194 &amp; "'!K" &amp; T194), ""), "")</f>
        <v/>
      </c>
      <c r="H194" s="93" t="str">
        <f t="shared" ref="H194:H257" ca="1" si="36">IF(INDIRECT("'" &amp; S194 &amp; "'!L" &amp; T194) &lt;&gt; "0", IF(INDIRECT("'" &amp; S194 &amp; "'!L" &amp; T194) &lt;&gt; "", INDIRECT("'" &amp; S194 &amp; "'!L" &amp; T194), ""), "")</f>
        <v/>
      </c>
      <c r="I194" s="94" t="str">
        <f t="shared" ref="I194:I257" ca="1" si="37">IF(INDIRECT("'" &amp; S194 &amp; "'!M" &amp; T194) &lt;&gt; "0", IF(INDIRECT("'" &amp; S194 &amp; "'!M" &amp; T194) &lt;&gt; "", INDIRECT("'" &amp; S194 &amp; "'!M" &amp; T194), ""), "")</f>
        <v/>
      </c>
      <c r="J194" s="108" t="str">
        <f t="shared" ref="J194:J257" ca="1" si="38">IF(INDIRECT("'" &amp; S194 &amp; "'!N" &amp; T194) &lt;&gt; "0", IF(INDIRECT("'" &amp; S194 &amp; "'!N" &amp; T194) &lt;&gt; "", INDIRECT("'" &amp; S194 &amp; "'!N" &amp; T194), ""), "")</f>
        <v/>
      </c>
      <c r="K194" s="108" t="str">
        <f t="shared" ref="K194:K257" ca="1" si="39">IF(E194="", "", IF(ISERROR(SEARCH("canone", E194)), "NO", "SI"))</f>
        <v/>
      </c>
      <c r="L194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94" s="108" t="str">
        <f ca="1">IFERROR(IF(FIND("/", Tabella4[[#This Row],[ODC]]) &gt; 0, MID(Tabella4[[#This Row],[ODC]], FIND("/", Tabella4[[#This Row],[ODC]]) - 3, 6), ""), "")</f>
        <v/>
      </c>
      <c r="S194" s="101">
        <v>5</v>
      </c>
      <c r="T194" s="96">
        <v>28</v>
      </c>
    </row>
    <row r="195" spans="1:20" hidden="1" x14ac:dyDescent="0.25">
      <c r="A195" s="97" t="str">
        <f ca="1">IF(Tabella4[[#This Row],[PERSONALE]]="","",IF(INDIRECT("'" &amp; S195 &amp; "'!L1") &lt;&gt; "0", IF(INDIRECT("'" &amp; S195 &amp; "'!L1") &lt;&gt; "", INDIRECT("'" &amp; S195 &amp; "'!L1"), ""), ""))</f>
        <v/>
      </c>
      <c r="B195" s="97" t="str">
        <f t="shared" ca="1" si="30"/>
        <v/>
      </c>
      <c r="C195" s="106" t="str">
        <f t="shared" ca="1" si="31"/>
        <v/>
      </c>
      <c r="D195" s="1" t="str">
        <f t="shared" ca="1" si="32"/>
        <v/>
      </c>
      <c r="E195" s="93" t="str">
        <f t="shared" ca="1" si="33"/>
        <v/>
      </c>
      <c r="F195" s="93" t="str">
        <f t="shared" ca="1" si="34"/>
        <v/>
      </c>
      <c r="G195" s="93" t="str">
        <f t="shared" ca="1" si="35"/>
        <v/>
      </c>
      <c r="H195" s="93" t="str">
        <f t="shared" ca="1" si="36"/>
        <v/>
      </c>
      <c r="I195" s="94" t="str">
        <f t="shared" ca="1" si="37"/>
        <v/>
      </c>
      <c r="J195" s="108" t="str">
        <f t="shared" ca="1" si="38"/>
        <v/>
      </c>
      <c r="K195" s="108" t="str">
        <f t="shared" ca="1" si="39"/>
        <v/>
      </c>
      <c r="L195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95" s="108" t="str">
        <f ca="1">IFERROR(IF(FIND("/", Tabella4[[#This Row],[ODC]]) &gt; 0, MID(Tabella4[[#This Row],[ODC]], FIND("/", Tabella4[[#This Row],[ODC]]) - 3, 6), ""), "")</f>
        <v/>
      </c>
      <c r="S195" s="101">
        <v>5</v>
      </c>
      <c r="T195" s="96">
        <v>29</v>
      </c>
    </row>
    <row r="196" spans="1:20" hidden="1" x14ac:dyDescent="0.25">
      <c r="A196" s="97" t="str">
        <f ca="1">IF(Tabella4[[#This Row],[PERSONALE]]="","",IF(INDIRECT("'" &amp; S196 &amp; "'!L1") &lt;&gt; "0", IF(INDIRECT("'" &amp; S196 &amp; "'!L1") &lt;&gt; "", INDIRECT("'" &amp; S196 &amp; "'!L1"), ""), ""))</f>
        <v/>
      </c>
      <c r="B196" s="97" t="str">
        <f t="shared" ca="1" si="30"/>
        <v/>
      </c>
      <c r="C196" s="106" t="str">
        <f t="shared" ca="1" si="31"/>
        <v/>
      </c>
      <c r="D196" s="1" t="str">
        <f t="shared" ca="1" si="32"/>
        <v/>
      </c>
      <c r="E196" s="93" t="str">
        <f t="shared" ca="1" si="33"/>
        <v/>
      </c>
      <c r="F196" s="93" t="str">
        <f t="shared" ca="1" si="34"/>
        <v/>
      </c>
      <c r="G196" s="93" t="str">
        <f t="shared" ca="1" si="35"/>
        <v/>
      </c>
      <c r="H196" s="93" t="str">
        <f t="shared" ca="1" si="36"/>
        <v/>
      </c>
      <c r="I196" s="94" t="str">
        <f t="shared" ca="1" si="37"/>
        <v/>
      </c>
      <c r="J196" s="108" t="str">
        <f t="shared" ca="1" si="38"/>
        <v/>
      </c>
      <c r="K196" s="108" t="str">
        <f t="shared" ca="1" si="39"/>
        <v/>
      </c>
      <c r="L196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96" s="108" t="str">
        <f ca="1">IFERROR(IF(FIND("/", Tabella4[[#This Row],[ODC]]) &gt; 0, MID(Tabella4[[#This Row],[ODC]], FIND("/", Tabella4[[#This Row],[ODC]]) - 3, 6), ""), "")</f>
        <v/>
      </c>
      <c r="S196" s="101">
        <v>5</v>
      </c>
      <c r="T196" s="96">
        <v>30</v>
      </c>
    </row>
    <row r="197" spans="1:20" hidden="1" x14ac:dyDescent="0.25">
      <c r="A197" s="97" t="str">
        <f ca="1">IF(Tabella4[[#This Row],[PERSONALE]]="","",IF(INDIRECT("'" &amp; S197 &amp; "'!L1") &lt;&gt; "0", IF(INDIRECT("'" &amp; S197 &amp; "'!L1") &lt;&gt; "", INDIRECT("'" &amp; S197 &amp; "'!L1"), ""), ""))</f>
        <v/>
      </c>
      <c r="B197" s="97" t="str">
        <f t="shared" ca="1" si="30"/>
        <v/>
      </c>
      <c r="C197" s="106" t="str">
        <f t="shared" ca="1" si="31"/>
        <v/>
      </c>
      <c r="D197" s="1" t="str">
        <f t="shared" ca="1" si="32"/>
        <v/>
      </c>
      <c r="E197" s="93" t="str">
        <f t="shared" ca="1" si="33"/>
        <v/>
      </c>
      <c r="F197" s="93" t="str">
        <f t="shared" ca="1" si="34"/>
        <v/>
      </c>
      <c r="G197" s="93" t="str">
        <f t="shared" ca="1" si="35"/>
        <v/>
      </c>
      <c r="H197" s="93" t="str">
        <f t="shared" ca="1" si="36"/>
        <v/>
      </c>
      <c r="I197" s="94" t="str">
        <f t="shared" ca="1" si="37"/>
        <v/>
      </c>
      <c r="J197" s="108" t="str">
        <f t="shared" ca="1" si="38"/>
        <v/>
      </c>
      <c r="K197" s="108" t="str">
        <f t="shared" ca="1" si="39"/>
        <v/>
      </c>
      <c r="L197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97" s="108" t="str">
        <f ca="1">IFERROR(IF(FIND("/", Tabella4[[#This Row],[ODC]]) &gt; 0, MID(Tabella4[[#This Row],[ODC]], FIND("/", Tabella4[[#This Row],[ODC]]) - 3, 6), ""), "")</f>
        <v/>
      </c>
      <c r="S197" s="101">
        <v>5</v>
      </c>
      <c r="T197" s="96">
        <v>31</v>
      </c>
    </row>
    <row r="198" spans="1:20" hidden="1" x14ac:dyDescent="0.25">
      <c r="A198" s="97" t="str">
        <f ca="1">IF(Tabella4[[#This Row],[PERSONALE]]="","",IF(INDIRECT("'" &amp; S198 &amp; "'!L1") &lt;&gt; "0", IF(INDIRECT("'" &amp; S198 &amp; "'!L1") &lt;&gt; "", INDIRECT("'" &amp; S198 &amp; "'!L1"), ""), ""))</f>
        <v/>
      </c>
      <c r="B198" s="97" t="str">
        <f t="shared" ca="1" si="30"/>
        <v/>
      </c>
      <c r="C198" s="106" t="str">
        <f t="shared" ca="1" si="31"/>
        <v/>
      </c>
      <c r="D198" s="1" t="str">
        <f t="shared" ca="1" si="32"/>
        <v/>
      </c>
      <c r="E198" s="93" t="str">
        <f t="shared" ca="1" si="33"/>
        <v/>
      </c>
      <c r="F198" s="93" t="str">
        <f t="shared" ca="1" si="34"/>
        <v/>
      </c>
      <c r="G198" s="93" t="str">
        <f t="shared" ca="1" si="35"/>
        <v/>
      </c>
      <c r="H198" s="93" t="str">
        <f t="shared" ca="1" si="36"/>
        <v/>
      </c>
      <c r="I198" s="94" t="str">
        <f t="shared" ca="1" si="37"/>
        <v/>
      </c>
      <c r="J198" s="108" t="str">
        <f t="shared" ca="1" si="38"/>
        <v/>
      </c>
      <c r="K198" s="108" t="str">
        <f t="shared" ca="1" si="39"/>
        <v/>
      </c>
      <c r="L198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98" s="108" t="str">
        <f ca="1">IFERROR(IF(FIND("/", Tabella4[[#This Row],[ODC]]) &gt; 0, MID(Tabella4[[#This Row],[ODC]], FIND("/", Tabella4[[#This Row],[ODC]]) - 3, 6), ""), "")</f>
        <v/>
      </c>
      <c r="S198" s="101">
        <v>5</v>
      </c>
      <c r="T198" s="96">
        <v>32</v>
      </c>
    </row>
    <row r="199" spans="1:20" hidden="1" x14ac:dyDescent="0.25">
      <c r="A199" s="97" t="str">
        <f ca="1">IF(Tabella4[[#This Row],[PERSONALE]]="","",IF(INDIRECT("'" &amp; S199 &amp; "'!L1") &lt;&gt; "0", IF(INDIRECT("'" &amp; S199 &amp; "'!L1") &lt;&gt; "", INDIRECT("'" &amp; S199 &amp; "'!L1"), ""), ""))</f>
        <v/>
      </c>
      <c r="B199" s="97" t="str">
        <f t="shared" ca="1" si="30"/>
        <v/>
      </c>
      <c r="C199" s="106" t="str">
        <f t="shared" ca="1" si="31"/>
        <v/>
      </c>
      <c r="D199" s="1" t="str">
        <f t="shared" ca="1" si="32"/>
        <v/>
      </c>
      <c r="E199" s="93" t="str">
        <f t="shared" ca="1" si="33"/>
        <v/>
      </c>
      <c r="F199" s="93" t="str">
        <f t="shared" ca="1" si="34"/>
        <v/>
      </c>
      <c r="G199" s="93" t="str">
        <f t="shared" ca="1" si="35"/>
        <v/>
      </c>
      <c r="H199" s="93" t="str">
        <f t="shared" ca="1" si="36"/>
        <v/>
      </c>
      <c r="I199" s="94" t="str">
        <f t="shared" ca="1" si="37"/>
        <v/>
      </c>
      <c r="J199" s="108" t="str">
        <f t="shared" ca="1" si="38"/>
        <v/>
      </c>
      <c r="K199" s="108" t="str">
        <f t="shared" ca="1" si="39"/>
        <v/>
      </c>
      <c r="L199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99" s="108" t="str">
        <f ca="1">IFERROR(IF(FIND("/", Tabella4[[#This Row],[ODC]]) &gt; 0, MID(Tabella4[[#This Row],[ODC]], FIND("/", Tabella4[[#This Row],[ODC]]) - 3, 6), ""), "")</f>
        <v/>
      </c>
      <c r="S199" s="101">
        <v>5</v>
      </c>
      <c r="T199" s="96">
        <v>33</v>
      </c>
    </row>
    <row r="200" spans="1:20" hidden="1" x14ac:dyDescent="0.25">
      <c r="A200" s="97" t="str">
        <f ca="1">IF(Tabella4[[#This Row],[PERSONALE]]="","",IF(INDIRECT("'" &amp; S200 &amp; "'!L1") &lt;&gt; "0", IF(INDIRECT("'" &amp; S200 &amp; "'!L1") &lt;&gt; "", INDIRECT("'" &amp; S200 &amp; "'!L1"), ""), ""))</f>
        <v/>
      </c>
      <c r="B200" s="97" t="str">
        <f t="shared" ca="1" si="30"/>
        <v/>
      </c>
      <c r="C200" s="106" t="str">
        <f t="shared" ca="1" si="31"/>
        <v/>
      </c>
      <c r="D200" s="1" t="str">
        <f t="shared" ca="1" si="32"/>
        <v/>
      </c>
      <c r="E200" s="93" t="str">
        <f t="shared" ca="1" si="33"/>
        <v/>
      </c>
      <c r="F200" s="93" t="str">
        <f t="shared" ca="1" si="34"/>
        <v/>
      </c>
      <c r="G200" s="93" t="str">
        <f t="shared" ca="1" si="35"/>
        <v/>
      </c>
      <c r="H200" s="93" t="str">
        <f t="shared" ca="1" si="36"/>
        <v/>
      </c>
      <c r="I200" s="94" t="str">
        <f t="shared" ca="1" si="37"/>
        <v/>
      </c>
      <c r="J200" s="108" t="str">
        <f t="shared" ca="1" si="38"/>
        <v/>
      </c>
      <c r="K200" s="108" t="str">
        <f t="shared" ca="1" si="39"/>
        <v/>
      </c>
      <c r="L200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200" s="108" t="str">
        <f ca="1">IFERROR(IF(FIND("/", Tabella4[[#This Row],[ODC]]) &gt; 0, MID(Tabella4[[#This Row],[ODC]], FIND("/", Tabella4[[#This Row],[ODC]]) - 3, 6), ""), "")</f>
        <v/>
      </c>
      <c r="S200" s="101">
        <v>5</v>
      </c>
      <c r="T200" s="96">
        <v>34</v>
      </c>
    </row>
    <row r="201" spans="1:20" hidden="1" x14ac:dyDescent="0.25">
      <c r="A201" s="97" t="str">
        <f ca="1">IF(Tabella4[[#This Row],[PERSONALE]]="","",IF(INDIRECT("'" &amp; S201 &amp; "'!L1") &lt;&gt; "0", IF(INDIRECT("'" &amp; S201 &amp; "'!L1") &lt;&gt; "", INDIRECT("'" &amp; S201 &amp; "'!L1"), ""), ""))</f>
        <v/>
      </c>
      <c r="B201" s="97" t="str">
        <f t="shared" ca="1" si="30"/>
        <v/>
      </c>
      <c r="C201" s="106" t="str">
        <f t="shared" ca="1" si="31"/>
        <v/>
      </c>
      <c r="D201" s="1" t="str">
        <f t="shared" ca="1" si="32"/>
        <v/>
      </c>
      <c r="E201" s="93" t="str">
        <f t="shared" ca="1" si="33"/>
        <v/>
      </c>
      <c r="F201" s="93" t="str">
        <f t="shared" ca="1" si="34"/>
        <v/>
      </c>
      <c r="G201" s="93" t="str">
        <f t="shared" ca="1" si="35"/>
        <v/>
      </c>
      <c r="H201" s="93" t="str">
        <f t="shared" ca="1" si="36"/>
        <v/>
      </c>
      <c r="I201" s="94" t="str">
        <f t="shared" ca="1" si="37"/>
        <v/>
      </c>
      <c r="J201" s="108" t="str">
        <f t="shared" ca="1" si="38"/>
        <v/>
      </c>
      <c r="K201" s="108" t="str">
        <f t="shared" ca="1" si="39"/>
        <v/>
      </c>
      <c r="L201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201" s="108" t="str">
        <f ca="1">IFERROR(IF(FIND("/", Tabella4[[#This Row],[ODC]]) &gt; 0, MID(Tabella4[[#This Row],[ODC]], FIND("/", Tabella4[[#This Row],[ODC]]) - 3, 6), ""), "")</f>
        <v/>
      </c>
      <c r="S201" s="101">
        <v>5</v>
      </c>
      <c r="T201" s="96">
        <v>35</v>
      </c>
    </row>
    <row r="202" spans="1:20" hidden="1" x14ac:dyDescent="0.25">
      <c r="A202" s="97" t="str">
        <f ca="1">IF(Tabella4[[#This Row],[PERSONALE]]="","",IF(INDIRECT("'" &amp; S202 &amp; "'!L1") &lt;&gt; "0", IF(INDIRECT("'" &amp; S202 &amp; "'!L1") &lt;&gt; "", INDIRECT("'" &amp; S202 &amp; "'!L1"), ""), ""))</f>
        <v/>
      </c>
      <c r="B202" s="97" t="str">
        <f t="shared" ca="1" si="30"/>
        <v/>
      </c>
      <c r="C202" s="106" t="str">
        <f t="shared" ca="1" si="31"/>
        <v/>
      </c>
      <c r="D202" s="1" t="str">
        <f t="shared" ca="1" si="32"/>
        <v/>
      </c>
      <c r="E202" s="93" t="str">
        <f t="shared" ca="1" si="33"/>
        <v/>
      </c>
      <c r="F202" s="93" t="str">
        <f t="shared" ca="1" si="34"/>
        <v/>
      </c>
      <c r="G202" s="93" t="str">
        <f t="shared" ca="1" si="35"/>
        <v/>
      </c>
      <c r="H202" s="93" t="str">
        <f t="shared" ca="1" si="36"/>
        <v/>
      </c>
      <c r="I202" s="94" t="str">
        <f t="shared" ca="1" si="37"/>
        <v/>
      </c>
      <c r="J202" s="108" t="str">
        <f t="shared" ca="1" si="38"/>
        <v/>
      </c>
      <c r="K202" s="108" t="str">
        <f t="shared" ca="1" si="39"/>
        <v/>
      </c>
      <c r="L202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202" s="108" t="str">
        <f ca="1">IFERROR(IF(FIND("/", Tabella4[[#This Row],[ODC]]) &gt; 0, MID(Tabella4[[#This Row],[ODC]], FIND("/", Tabella4[[#This Row],[ODC]]) - 3, 6), ""), "")</f>
        <v/>
      </c>
      <c r="S202" s="101">
        <v>5</v>
      </c>
      <c r="T202" s="96">
        <v>36</v>
      </c>
    </row>
    <row r="203" spans="1:20" hidden="1" x14ac:dyDescent="0.25">
      <c r="A203" s="97" t="str">
        <f ca="1">IF(Tabella4[[#This Row],[PERSONALE]]="","",IF(INDIRECT("'" &amp; S203 &amp; "'!L1") &lt;&gt; "0", IF(INDIRECT("'" &amp; S203 &amp; "'!L1") &lt;&gt; "", INDIRECT("'" &amp; S203 &amp; "'!L1"), ""), ""))</f>
        <v/>
      </c>
      <c r="B203" s="97" t="str">
        <f t="shared" ca="1" si="30"/>
        <v/>
      </c>
      <c r="C203" s="106" t="str">
        <f t="shared" ca="1" si="31"/>
        <v/>
      </c>
      <c r="D203" s="1" t="str">
        <f t="shared" ca="1" si="32"/>
        <v/>
      </c>
      <c r="E203" s="93" t="str">
        <f t="shared" ca="1" si="33"/>
        <v/>
      </c>
      <c r="F203" s="93" t="str">
        <f t="shared" ca="1" si="34"/>
        <v/>
      </c>
      <c r="G203" s="93" t="str">
        <f t="shared" ca="1" si="35"/>
        <v/>
      </c>
      <c r="H203" s="93" t="str">
        <f t="shared" ca="1" si="36"/>
        <v/>
      </c>
      <c r="I203" s="94" t="str">
        <f t="shared" ca="1" si="37"/>
        <v/>
      </c>
      <c r="J203" s="108" t="str">
        <f t="shared" ca="1" si="38"/>
        <v/>
      </c>
      <c r="K203" s="108" t="str">
        <f t="shared" ca="1" si="39"/>
        <v/>
      </c>
      <c r="L203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203" s="108" t="str">
        <f ca="1">IFERROR(IF(FIND("/", Tabella4[[#This Row],[ODC]]) &gt; 0, MID(Tabella4[[#This Row],[ODC]], FIND("/", Tabella4[[#This Row],[ODC]]) - 3, 6), ""), "")</f>
        <v/>
      </c>
      <c r="S203" s="101">
        <v>5</v>
      </c>
      <c r="T203" s="96">
        <v>37</v>
      </c>
    </row>
    <row r="204" spans="1:20" hidden="1" x14ac:dyDescent="0.25">
      <c r="A204" s="97" t="str">
        <f ca="1">IF(Tabella4[[#This Row],[PERSONALE]]="","",IF(INDIRECT("'" &amp; S204 &amp; "'!L1") &lt;&gt; "0", IF(INDIRECT("'" &amp; S204 &amp; "'!L1") &lt;&gt; "", INDIRECT("'" &amp; S204 &amp; "'!L1"), ""), ""))</f>
        <v/>
      </c>
      <c r="B204" s="97" t="str">
        <f t="shared" ca="1" si="30"/>
        <v/>
      </c>
      <c r="C204" s="106" t="str">
        <f t="shared" ca="1" si="31"/>
        <v/>
      </c>
      <c r="D204" s="1" t="str">
        <f t="shared" ca="1" si="32"/>
        <v/>
      </c>
      <c r="E204" s="93" t="str">
        <f t="shared" ca="1" si="33"/>
        <v/>
      </c>
      <c r="F204" s="93" t="str">
        <f t="shared" ca="1" si="34"/>
        <v/>
      </c>
      <c r="G204" s="93" t="str">
        <f t="shared" ca="1" si="35"/>
        <v/>
      </c>
      <c r="H204" s="93" t="str">
        <f t="shared" ca="1" si="36"/>
        <v/>
      </c>
      <c r="I204" s="94" t="str">
        <f t="shared" ca="1" si="37"/>
        <v/>
      </c>
      <c r="J204" s="108" t="str">
        <f t="shared" ca="1" si="38"/>
        <v/>
      </c>
      <c r="K204" s="108" t="str">
        <f t="shared" ca="1" si="39"/>
        <v/>
      </c>
      <c r="L204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204" s="108" t="str">
        <f ca="1">IFERROR(IF(FIND("/", Tabella4[[#This Row],[ODC]]) &gt; 0, MID(Tabella4[[#This Row],[ODC]], FIND("/", Tabella4[[#This Row],[ODC]]) - 3, 6), ""), "")</f>
        <v/>
      </c>
      <c r="S204" s="101">
        <v>5</v>
      </c>
      <c r="T204" s="96">
        <v>38</v>
      </c>
    </row>
    <row r="205" spans="1:20" hidden="1" x14ac:dyDescent="0.25">
      <c r="A205" s="97" t="str">
        <f ca="1">IF(Tabella4[[#This Row],[PERSONALE]]="","",IF(INDIRECT("'" &amp; S205 &amp; "'!L1") &lt;&gt; "0", IF(INDIRECT("'" &amp; S205 &amp; "'!L1") &lt;&gt; "", INDIRECT("'" &amp; S205 &amp; "'!L1"), ""), ""))</f>
        <v/>
      </c>
      <c r="B205" s="97" t="str">
        <f t="shared" ca="1" si="30"/>
        <v/>
      </c>
      <c r="C205" s="106" t="str">
        <f t="shared" ca="1" si="31"/>
        <v/>
      </c>
      <c r="D205" s="1" t="str">
        <f t="shared" ca="1" si="32"/>
        <v/>
      </c>
      <c r="E205" s="93" t="str">
        <f t="shared" ca="1" si="33"/>
        <v/>
      </c>
      <c r="F205" s="93" t="str">
        <f t="shared" ca="1" si="34"/>
        <v/>
      </c>
      <c r="G205" s="93" t="str">
        <f t="shared" ca="1" si="35"/>
        <v/>
      </c>
      <c r="H205" s="93" t="str">
        <f t="shared" ca="1" si="36"/>
        <v/>
      </c>
      <c r="I205" s="94" t="str">
        <f t="shared" ca="1" si="37"/>
        <v/>
      </c>
      <c r="J205" s="108" t="str">
        <f t="shared" ca="1" si="38"/>
        <v/>
      </c>
      <c r="K205" s="108" t="str">
        <f t="shared" ca="1" si="39"/>
        <v/>
      </c>
      <c r="L205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205" s="108" t="str">
        <f ca="1">IFERROR(IF(FIND("/", Tabella4[[#This Row],[ODC]]) &gt; 0, MID(Tabella4[[#This Row],[ODC]], FIND("/", Tabella4[[#This Row],[ODC]]) - 3, 6), ""), "")</f>
        <v/>
      </c>
      <c r="S205" s="101">
        <v>5</v>
      </c>
      <c r="T205" s="96">
        <v>39</v>
      </c>
    </row>
    <row r="206" spans="1:20" hidden="1" x14ac:dyDescent="0.25">
      <c r="A206" s="97" t="str">
        <f ca="1">IF(Tabella4[[#This Row],[PERSONALE]]="","",IF(INDIRECT("'" &amp; S206 &amp; "'!L1") &lt;&gt; "0", IF(INDIRECT("'" &amp; S206 &amp; "'!L1") &lt;&gt; "", INDIRECT("'" &amp; S206 &amp; "'!L1"), ""), ""))</f>
        <v/>
      </c>
      <c r="B206" s="97" t="str">
        <f t="shared" ca="1" si="30"/>
        <v/>
      </c>
      <c r="C206" s="106" t="str">
        <f t="shared" ca="1" si="31"/>
        <v/>
      </c>
      <c r="D206" s="1" t="str">
        <f t="shared" ca="1" si="32"/>
        <v/>
      </c>
      <c r="E206" s="93" t="str">
        <f t="shared" ca="1" si="33"/>
        <v/>
      </c>
      <c r="F206" s="93" t="str">
        <f t="shared" ca="1" si="34"/>
        <v/>
      </c>
      <c r="G206" s="93" t="str">
        <f t="shared" ca="1" si="35"/>
        <v/>
      </c>
      <c r="H206" s="93" t="str">
        <f t="shared" ca="1" si="36"/>
        <v/>
      </c>
      <c r="I206" s="94" t="str">
        <f t="shared" ca="1" si="37"/>
        <v/>
      </c>
      <c r="J206" s="108" t="str">
        <f t="shared" ca="1" si="38"/>
        <v/>
      </c>
      <c r="K206" s="108" t="str">
        <f t="shared" ca="1" si="39"/>
        <v/>
      </c>
      <c r="L206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206" s="108" t="str">
        <f ca="1">IFERROR(IF(FIND("/", Tabella4[[#This Row],[ODC]]) &gt; 0, MID(Tabella4[[#This Row],[ODC]], FIND("/", Tabella4[[#This Row],[ODC]]) - 3, 6), ""), "")</f>
        <v/>
      </c>
      <c r="S206" s="101">
        <v>5</v>
      </c>
      <c r="T206" s="96">
        <v>40</v>
      </c>
    </row>
    <row r="207" spans="1:20" hidden="1" x14ac:dyDescent="0.25">
      <c r="A207" s="97" t="str">
        <f ca="1">IF(Tabella4[[#This Row],[PERSONALE]]="","",IF(INDIRECT("'" &amp; S207 &amp; "'!L1") &lt;&gt; "0", IF(INDIRECT("'" &amp; S207 &amp; "'!L1") &lt;&gt; "", INDIRECT("'" &amp; S207 &amp; "'!L1"), ""), ""))</f>
        <v/>
      </c>
      <c r="B207" s="97" t="str">
        <f t="shared" ca="1" si="30"/>
        <v/>
      </c>
      <c r="C207" s="106" t="str">
        <f t="shared" ca="1" si="31"/>
        <v/>
      </c>
      <c r="D207" s="1" t="str">
        <f t="shared" ca="1" si="32"/>
        <v/>
      </c>
      <c r="E207" s="93" t="str">
        <f t="shared" ca="1" si="33"/>
        <v/>
      </c>
      <c r="F207" s="93" t="str">
        <f t="shared" ca="1" si="34"/>
        <v/>
      </c>
      <c r="G207" s="93" t="str">
        <f t="shared" ca="1" si="35"/>
        <v/>
      </c>
      <c r="H207" s="93" t="str">
        <f t="shared" ca="1" si="36"/>
        <v/>
      </c>
      <c r="I207" s="94" t="str">
        <f t="shared" ca="1" si="37"/>
        <v/>
      </c>
      <c r="J207" s="108" t="str">
        <f t="shared" ca="1" si="38"/>
        <v/>
      </c>
      <c r="K207" s="108" t="str">
        <f t="shared" ca="1" si="39"/>
        <v/>
      </c>
      <c r="L207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207" s="108" t="str">
        <f ca="1">IFERROR(IF(FIND("/", Tabella4[[#This Row],[ODC]]) &gt; 0, MID(Tabella4[[#This Row],[ODC]], FIND("/", Tabella4[[#This Row],[ODC]]) - 3, 6), ""), "")</f>
        <v/>
      </c>
      <c r="S207" s="101">
        <v>5</v>
      </c>
      <c r="T207" s="96">
        <v>41</v>
      </c>
    </row>
    <row r="208" spans="1:20" hidden="1" x14ac:dyDescent="0.25">
      <c r="A208" s="97" t="str">
        <f ca="1">IF(Tabella4[[#This Row],[PERSONALE]]="","",IF(INDIRECT("'" &amp; S208 &amp; "'!L1") &lt;&gt; "0", IF(INDIRECT("'" &amp; S208 &amp; "'!L1") &lt;&gt; "", INDIRECT("'" &amp; S208 &amp; "'!L1"), ""), ""))</f>
        <v/>
      </c>
      <c r="B208" s="97" t="str">
        <f t="shared" ca="1" si="30"/>
        <v/>
      </c>
      <c r="C208" s="106" t="str">
        <f t="shared" ca="1" si="31"/>
        <v/>
      </c>
      <c r="D208" s="1" t="str">
        <f t="shared" ca="1" si="32"/>
        <v/>
      </c>
      <c r="E208" s="93" t="str">
        <f t="shared" ca="1" si="33"/>
        <v/>
      </c>
      <c r="F208" s="93" t="str">
        <f t="shared" ca="1" si="34"/>
        <v/>
      </c>
      <c r="G208" s="93" t="str">
        <f t="shared" ca="1" si="35"/>
        <v/>
      </c>
      <c r="H208" s="93" t="str">
        <f t="shared" ca="1" si="36"/>
        <v/>
      </c>
      <c r="I208" s="94" t="str">
        <f t="shared" ca="1" si="37"/>
        <v/>
      </c>
      <c r="J208" s="108" t="str">
        <f t="shared" ca="1" si="38"/>
        <v/>
      </c>
      <c r="K208" s="108" t="str">
        <f t="shared" ca="1" si="39"/>
        <v/>
      </c>
      <c r="L208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208" s="108" t="str">
        <f ca="1">IFERROR(IF(FIND("/", Tabella4[[#This Row],[ODC]]) &gt; 0, MID(Tabella4[[#This Row],[ODC]], FIND("/", Tabella4[[#This Row],[ODC]]) - 3, 6), ""), "")</f>
        <v/>
      </c>
      <c r="S208" s="101">
        <v>5</v>
      </c>
      <c r="T208" s="96">
        <v>42</v>
      </c>
    </row>
    <row r="209" spans="1:20" hidden="1" x14ac:dyDescent="0.25">
      <c r="A209" s="97" t="str">
        <f ca="1">IF(Tabella4[[#This Row],[PERSONALE]]="","",IF(INDIRECT("'" &amp; S209 &amp; "'!L1") &lt;&gt; "0", IF(INDIRECT("'" &amp; S209 &amp; "'!L1") &lt;&gt; "", INDIRECT("'" &amp; S209 &amp; "'!L1"), ""), ""))</f>
        <v/>
      </c>
      <c r="B209" s="97" t="str">
        <f t="shared" ca="1" si="30"/>
        <v/>
      </c>
      <c r="C209" s="106" t="str">
        <f t="shared" ca="1" si="31"/>
        <v/>
      </c>
      <c r="D209" s="1" t="str">
        <f t="shared" ca="1" si="32"/>
        <v/>
      </c>
      <c r="E209" s="93" t="str">
        <f t="shared" ca="1" si="33"/>
        <v/>
      </c>
      <c r="F209" s="93" t="str">
        <f t="shared" ca="1" si="34"/>
        <v/>
      </c>
      <c r="G209" s="93" t="str">
        <f t="shared" ca="1" si="35"/>
        <v/>
      </c>
      <c r="H209" s="93" t="str">
        <f t="shared" ca="1" si="36"/>
        <v/>
      </c>
      <c r="I209" s="94" t="str">
        <f t="shared" ca="1" si="37"/>
        <v/>
      </c>
      <c r="J209" s="108" t="str">
        <f t="shared" ca="1" si="38"/>
        <v/>
      </c>
      <c r="K209" s="108" t="str">
        <f t="shared" ca="1" si="39"/>
        <v/>
      </c>
      <c r="L209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209" s="108" t="str">
        <f ca="1">IFERROR(IF(FIND("/", Tabella4[[#This Row],[ODC]]) &gt; 0, MID(Tabella4[[#This Row],[ODC]], FIND("/", Tabella4[[#This Row],[ODC]]) - 3, 6), ""), "")</f>
        <v/>
      </c>
      <c r="S209" s="101">
        <v>5</v>
      </c>
      <c r="T209" s="96">
        <v>43</v>
      </c>
    </row>
    <row r="210" spans="1:20" hidden="1" x14ac:dyDescent="0.25">
      <c r="A210" s="97" t="str">
        <f ca="1">IF(Tabella4[[#This Row],[PERSONALE]]="","",IF(INDIRECT("'" &amp; S210 &amp; "'!L1") &lt;&gt; "0", IF(INDIRECT("'" &amp; S210 &amp; "'!L1") &lt;&gt; "", INDIRECT("'" &amp; S210 &amp; "'!L1"), ""), ""))</f>
        <v/>
      </c>
      <c r="B210" s="97" t="str">
        <f t="shared" ca="1" si="30"/>
        <v/>
      </c>
      <c r="C210" s="106" t="str">
        <f t="shared" ca="1" si="31"/>
        <v/>
      </c>
      <c r="D210" s="1" t="str">
        <f t="shared" ca="1" si="32"/>
        <v/>
      </c>
      <c r="E210" s="93" t="str">
        <f t="shared" ca="1" si="33"/>
        <v/>
      </c>
      <c r="F210" s="93" t="str">
        <f t="shared" ca="1" si="34"/>
        <v/>
      </c>
      <c r="G210" s="93" t="str">
        <f t="shared" ca="1" si="35"/>
        <v/>
      </c>
      <c r="H210" s="93" t="str">
        <f t="shared" ca="1" si="36"/>
        <v/>
      </c>
      <c r="I210" s="94" t="str">
        <f t="shared" ca="1" si="37"/>
        <v/>
      </c>
      <c r="J210" s="108" t="str">
        <f t="shared" ca="1" si="38"/>
        <v/>
      </c>
      <c r="K210" s="108" t="str">
        <f t="shared" ca="1" si="39"/>
        <v/>
      </c>
      <c r="L210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210" s="108" t="str">
        <f ca="1">IFERROR(IF(FIND("/", Tabella4[[#This Row],[ODC]]) &gt; 0, MID(Tabella4[[#This Row],[ODC]], FIND("/", Tabella4[[#This Row],[ODC]]) - 3, 6), ""), "")</f>
        <v/>
      </c>
      <c r="S210" s="101">
        <v>5</v>
      </c>
      <c r="T210" s="96">
        <v>44</v>
      </c>
    </row>
    <row r="211" spans="1:20" hidden="1" x14ac:dyDescent="0.25">
      <c r="A211" s="97" t="str">
        <f ca="1">IF(Tabella4[[#This Row],[PERSONALE]]="","",IF(INDIRECT("'" &amp; S211 &amp; "'!L1") &lt;&gt; "0", IF(INDIRECT("'" &amp; S211 &amp; "'!L1") &lt;&gt; "", INDIRECT("'" &amp; S211 &amp; "'!L1"), ""), ""))</f>
        <v/>
      </c>
      <c r="B211" s="97" t="str">
        <f t="shared" ca="1" si="30"/>
        <v/>
      </c>
      <c r="C211" s="106" t="str">
        <f t="shared" ca="1" si="31"/>
        <v/>
      </c>
      <c r="D211" s="1" t="str">
        <f t="shared" ca="1" si="32"/>
        <v/>
      </c>
      <c r="E211" s="93" t="str">
        <f t="shared" ca="1" si="33"/>
        <v/>
      </c>
      <c r="F211" s="93" t="str">
        <f t="shared" ca="1" si="34"/>
        <v/>
      </c>
      <c r="G211" s="93" t="str">
        <f t="shared" ca="1" si="35"/>
        <v/>
      </c>
      <c r="H211" s="93" t="str">
        <f t="shared" ca="1" si="36"/>
        <v/>
      </c>
      <c r="I211" s="94" t="str">
        <f t="shared" ca="1" si="37"/>
        <v/>
      </c>
      <c r="J211" s="108" t="str">
        <f t="shared" ca="1" si="38"/>
        <v/>
      </c>
      <c r="K211" s="108" t="str">
        <f t="shared" ca="1" si="39"/>
        <v/>
      </c>
      <c r="L211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211" s="108" t="str">
        <f ca="1">IFERROR(IF(FIND("/", Tabella4[[#This Row],[ODC]]) &gt; 0, MID(Tabella4[[#This Row],[ODC]], FIND("/", Tabella4[[#This Row],[ODC]]) - 3, 6), ""), "")</f>
        <v/>
      </c>
      <c r="S211" s="101">
        <v>5</v>
      </c>
      <c r="T211" s="102">
        <v>45</v>
      </c>
    </row>
    <row r="212" spans="1:20" ht="30" hidden="1" x14ac:dyDescent="0.25">
      <c r="A212" s="97">
        <f ca="1">IF(Tabella4[[#This Row],[PERSONALE]]="","",IF(INDIRECT("'" &amp; S212 &amp; "'!L1") &lt;&gt; "0", IF(INDIRECT("'" &amp; S212 &amp; "'!L1") &lt;&gt; "", INDIRECT("'" &amp; S212 &amp; "'!L1"), ""), ""))</f>
        <v>46087</v>
      </c>
      <c r="B212" s="97" t="str">
        <f t="shared" ca="1" si="30"/>
        <v>Spinali</v>
      </c>
      <c r="C212" s="106" t="str">
        <f t="shared" ca="1" si="31"/>
        <v>10240621   700A RIPRISTINO 07L203BT-
10240621  700A 2.RIPRISTINO 07L203AT-</v>
      </c>
      <c r="D212" s="1" t="str">
        <f t="shared" ca="1" si="32"/>
        <v>Caldarella</v>
      </c>
      <c r="E212" s="93" t="str">
        <f t="shared" ca="1" si="33"/>
        <v>5400274437
canone</v>
      </c>
      <c r="F212" s="93" t="str">
        <f t="shared" ca="1" si="34"/>
        <v>573880/C
573878/C</v>
      </c>
      <c r="G212" s="93" t="str">
        <f t="shared" ca="1" si="35"/>
        <v>7:45</v>
      </c>
      <c r="H212" s="93" t="str">
        <f t="shared" ca="1" si="36"/>
        <v>12:45</v>
      </c>
      <c r="I212" s="94">
        <f t="shared" ca="1" si="37"/>
        <v>5</v>
      </c>
      <c r="J212" s="108" t="str">
        <f t="shared" ca="1" si="38"/>
        <v>canone agusta</v>
      </c>
      <c r="K212" s="108" t="str">
        <f t="shared" ca="1" si="39"/>
        <v>SI</v>
      </c>
      <c r="L212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>AGUSTA D.</v>
      </c>
      <c r="M212" s="108" t="str">
        <f ca="1">IFERROR(IF(FIND("/", Tabella4[[#This Row],[ODC]]) &gt; 0, MID(Tabella4[[#This Row],[ODC]], FIND("/", Tabella4[[#This Row],[ODC]]) - 3, 6), ""), "")</f>
        <v/>
      </c>
      <c r="S212" s="103">
        <v>6</v>
      </c>
      <c r="T212" s="96">
        <v>4</v>
      </c>
    </row>
    <row r="213" spans="1:20" ht="30" hidden="1" x14ac:dyDescent="0.25">
      <c r="A213" s="97">
        <f ca="1">IF(Tabella4[[#This Row],[PERSONALE]]="","",IF(INDIRECT("'" &amp; S213 &amp; "'!L1") &lt;&gt; "0", IF(INDIRECT("'" &amp; S213 &amp; "'!L1") &lt;&gt; "", INDIRECT("'" &amp; S213 &amp; "'!L1"), ""), ""))</f>
        <v>46087</v>
      </c>
      <c r="B213" s="97" t="str">
        <f t="shared" ca="1" si="30"/>
        <v>Serra</v>
      </c>
      <c r="C213" s="106" t="str">
        <f t="shared" ca="1" si="31"/>
        <v>10240621   700A RIPRISTINO 07L203BT-
10240621  700A 2.RIPRISTINO 07L203AT-</v>
      </c>
      <c r="D213" s="1" t="str">
        <f t="shared" ca="1" si="32"/>
        <v>Caldarella</v>
      </c>
      <c r="E213" s="93" t="str">
        <f t="shared" ca="1" si="33"/>
        <v>5400274437
canone</v>
      </c>
      <c r="F213" s="93" t="str">
        <f t="shared" ca="1" si="34"/>
        <v>573880/C
573878/C</v>
      </c>
      <c r="G213" s="93" t="str">
        <f t="shared" ca="1" si="35"/>
        <v>7:45</v>
      </c>
      <c r="H213" s="93" t="str">
        <f t="shared" ca="1" si="36"/>
        <v>12:45</v>
      </c>
      <c r="I213" s="94">
        <f t="shared" ca="1" si="37"/>
        <v>5</v>
      </c>
      <c r="J213" s="108" t="str">
        <f t="shared" ca="1" si="38"/>
        <v>canone agusta</v>
      </c>
      <c r="K213" s="108" t="str">
        <f t="shared" ca="1" si="39"/>
        <v>SI</v>
      </c>
      <c r="L213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>AGUSTA D.</v>
      </c>
      <c r="M213" s="108" t="str">
        <f ca="1">IFERROR(IF(FIND("/", Tabella4[[#This Row],[ODC]]) &gt; 0, MID(Tabella4[[#This Row],[ODC]], FIND("/", Tabella4[[#This Row],[ODC]]) - 3, 6), ""), "")</f>
        <v/>
      </c>
      <c r="S213" s="103">
        <v>6</v>
      </c>
      <c r="T213" s="96">
        <v>5</v>
      </c>
    </row>
    <row r="214" spans="1:20" ht="30" hidden="1" x14ac:dyDescent="0.25">
      <c r="A214" s="97">
        <f ca="1">IF(Tabella4[[#This Row],[PERSONALE]]="","",IF(INDIRECT("'" &amp; S214 &amp; "'!L1") &lt;&gt; "0", IF(INDIRECT("'" &amp; S214 &amp; "'!L1") &lt;&gt; "", INDIRECT("'" &amp; S214 &amp; "'!L1"), ""), ""))</f>
        <v>46087</v>
      </c>
      <c r="B214" s="97" t="str">
        <f t="shared" ca="1" si="30"/>
        <v>Tarascio</v>
      </c>
      <c r="C214" s="106" t="str">
        <f t="shared" ca="1" si="31"/>
        <v>1200/1: VERIFICA MISURATORI DI PORTATA ARIA, MEA GAS, SWS GAS</v>
      </c>
      <c r="D214" s="1" t="str">
        <f t="shared" ca="1" si="32"/>
        <v>Caldarella</v>
      </c>
      <c r="E214" s="93" t="str">
        <f t="shared" ca="1" si="33"/>
        <v>5400274434
canone</v>
      </c>
      <c r="F214" s="93" t="str">
        <f t="shared" ca="1" si="34"/>
        <v>569452/C</v>
      </c>
      <c r="G214" s="93" t="str">
        <f t="shared" ca="1" si="35"/>
        <v>7:45</v>
      </c>
      <c r="H214" s="93" t="str">
        <f t="shared" ca="1" si="36"/>
        <v>12:45</v>
      </c>
      <c r="I214" s="94">
        <f t="shared" ca="1" si="37"/>
        <v>5</v>
      </c>
      <c r="J214" s="108" t="str">
        <f t="shared" ca="1" si="38"/>
        <v>canone caldarella</v>
      </c>
      <c r="K214" s="108" t="str">
        <f t="shared" ca="1" si="39"/>
        <v>SI</v>
      </c>
      <c r="L214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>CALDARELLA F.</v>
      </c>
      <c r="M214" s="108" t="str">
        <f ca="1">IFERROR(IF(FIND("/", Tabella4[[#This Row],[ODC]]) &gt; 0, MID(Tabella4[[#This Row],[ODC]], FIND("/", Tabella4[[#This Row],[ODC]]) - 3, 6), ""), "")</f>
        <v/>
      </c>
      <c r="S214" s="103">
        <v>6</v>
      </c>
      <c r="T214" s="96">
        <v>6</v>
      </c>
    </row>
    <row r="215" spans="1:20" ht="30" hidden="1" x14ac:dyDescent="0.25">
      <c r="A215" s="97">
        <f ca="1">IF(Tabella4[[#This Row],[PERSONALE]]="","",IF(INDIRECT("'" &amp; S215 &amp; "'!L1") &lt;&gt; "0", IF(INDIRECT("'" &amp; S215 &amp; "'!L1") &lt;&gt; "", INDIRECT("'" &amp; S215 &amp; "'!L1"), ""), ""))</f>
        <v>46087</v>
      </c>
      <c r="B215" s="97" t="str">
        <f t="shared" ca="1" si="30"/>
        <v>Partesano</v>
      </c>
      <c r="C215" s="106" t="str">
        <f t="shared" ca="1" si="31"/>
        <v>1200/1: VERIFICA MISURATORI DI PORTATA ARIA, MEA GAS, SWS GAS</v>
      </c>
      <c r="D215" s="1" t="str">
        <f t="shared" ca="1" si="32"/>
        <v>Caldarella</v>
      </c>
      <c r="E215" s="93" t="str">
        <f t="shared" ca="1" si="33"/>
        <v>5400274434
canone</v>
      </c>
      <c r="F215" s="93" t="str">
        <f t="shared" ca="1" si="34"/>
        <v>569452/C</v>
      </c>
      <c r="G215" s="93" t="str">
        <f t="shared" ca="1" si="35"/>
        <v>7:45</v>
      </c>
      <c r="H215" s="93" t="str">
        <f t="shared" ca="1" si="36"/>
        <v>12:45</v>
      </c>
      <c r="I215" s="94">
        <f t="shared" ca="1" si="37"/>
        <v>5</v>
      </c>
      <c r="J215" s="108" t="str">
        <f t="shared" ca="1" si="38"/>
        <v>canone caldarella</v>
      </c>
      <c r="K215" s="108" t="str">
        <f t="shared" ca="1" si="39"/>
        <v>SI</v>
      </c>
      <c r="L215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>CALDARELLA F.</v>
      </c>
      <c r="M215" s="108" t="str">
        <f ca="1">IFERROR(IF(FIND("/", Tabella4[[#This Row],[ODC]]) &gt; 0, MID(Tabella4[[#This Row],[ODC]], FIND("/", Tabella4[[#This Row],[ODC]]) - 3, 6), ""), "")</f>
        <v/>
      </c>
      <c r="S215" s="103">
        <v>6</v>
      </c>
      <c r="T215" s="96">
        <v>7</v>
      </c>
    </row>
    <row r="216" spans="1:20" ht="30" hidden="1" x14ac:dyDescent="0.25">
      <c r="A216" s="97">
        <f ca="1">IF(Tabella4[[#This Row],[PERSONALE]]="","",IF(INDIRECT("'" &amp; S216 &amp; "'!L1") &lt;&gt; "0", IF(INDIRECT("'" &amp; S216 &amp; "'!L1") &lt;&gt; "", INDIRECT("'" &amp; S216 &amp; "'!L1"), ""), ""))</f>
        <v>46087</v>
      </c>
      <c r="B216" s="97" t="str">
        <f t="shared" ca="1" si="30"/>
        <v>Millo</v>
      </c>
      <c r="C216" s="106" t="str">
        <f t="shared" ca="1" si="31"/>
        <v>10238595 - U1000 - Attivit di sostituzione manometri mandata pompe come da lista in allegato (OP CARE)</v>
      </c>
      <c r="D216" s="1" t="str">
        <f t="shared" ca="1" si="32"/>
        <v>Agusta</v>
      </c>
      <c r="E216" s="93" t="str">
        <f t="shared" ca="1" si="33"/>
        <v>078/26
squadra</v>
      </c>
      <c r="F216" s="93" t="str">
        <f t="shared" ca="1" si="34"/>
        <v>574057/C</v>
      </c>
      <c r="G216" s="93" t="str">
        <f t="shared" ca="1" si="35"/>
        <v>7:45</v>
      </c>
      <c r="H216" s="93" t="str">
        <f t="shared" ca="1" si="36"/>
        <v>10:00</v>
      </c>
      <c r="I216" s="94">
        <f t="shared" ca="1" si="37"/>
        <v>2.25</v>
      </c>
      <c r="J216" s="108" t="str">
        <f t="shared" ca="1" si="38"/>
        <v/>
      </c>
      <c r="K216" s="108" t="str">
        <f t="shared" ca="1" si="39"/>
        <v>NO</v>
      </c>
      <c r="L216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216" s="108" t="str">
        <f ca="1">IFERROR(IF(FIND("/", Tabella4[[#This Row],[ODC]]) &gt; 0, MID(Tabella4[[#This Row],[ODC]], FIND("/", Tabella4[[#This Row],[ODC]]) - 3, 6), ""), "")</f>
        <v>078/26</v>
      </c>
      <c r="S216" s="103">
        <v>6</v>
      </c>
      <c r="T216" s="96">
        <v>8</v>
      </c>
    </row>
    <row r="217" spans="1:20" ht="30" hidden="1" x14ac:dyDescent="0.25">
      <c r="A217" s="97">
        <f ca="1">IF(Tabella4[[#This Row],[PERSONALE]]="","",IF(INDIRECT("'" &amp; S217 &amp; "'!L1") &lt;&gt; "0", IF(INDIRECT("'" &amp; S217 &amp; "'!L1") &lt;&gt; "", INDIRECT("'" &amp; S217 &amp; "'!L1"), ""), ""))</f>
        <v>46087</v>
      </c>
      <c r="B217" s="97" t="str">
        <f t="shared" ca="1" si="30"/>
        <v>Maggio</v>
      </c>
      <c r="C217" s="106" t="str">
        <f t="shared" ca="1" si="31"/>
        <v>10238595 - U1000 - Attivit di sostituzione manometri mandata pompe come da lista in allegato (OP CARE)</v>
      </c>
      <c r="D217" s="1" t="str">
        <f t="shared" ca="1" si="32"/>
        <v>Agusta</v>
      </c>
      <c r="E217" s="93" t="str">
        <f t="shared" ca="1" si="33"/>
        <v>078/26
squadra</v>
      </c>
      <c r="F217" s="93" t="str">
        <f t="shared" ca="1" si="34"/>
        <v>574057/C</v>
      </c>
      <c r="G217" s="93" t="str">
        <f t="shared" ca="1" si="35"/>
        <v>7:45</v>
      </c>
      <c r="H217" s="93" t="str">
        <f t="shared" ca="1" si="36"/>
        <v>10:00</v>
      </c>
      <c r="I217" s="94">
        <f t="shared" ca="1" si="37"/>
        <v>2.25</v>
      </c>
      <c r="J217" s="108" t="str">
        <f t="shared" ca="1" si="38"/>
        <v/>
      </c>
      <c r="K217" s="108" t="str">
        <f t="shared" ca="1" si="39"/>
        <v>NO</v>
      </c>
      <c r="L217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217" s="108" t="str">
        <f ca="1">IFERROR(IF(FIND("/", Tabella4[[#This Row],[ODC]]) &gt; 0, MID(Tabella4[[#This Row],[ODC]], FIND("/", Tabella4[[#This Row],[ODC]]) - 3, 6), ""), "")</f>
        <v>078/26</v>
      </c>
      <c r="S217" s="103">
        <v>6</v>
      </c>
      <c r="T217" s="96">
        <v>9</v>
      </c>
    </row>
    <row r="218" spans="1:20" ht="30" hidden="1" x14ac:dyDescent="0.25">
      <c r="A218" s="97">
        <f ca="1">IF(Tabella4[[#This Row],[PERSONALE]]="","",IF(INDIRECT("'" &amp; S218 &amp; "'!L1") &lt;&gt; "0", IF(INDIRECT("'" &amp; S218 &amp; "'!L1") &lt;&gt; "", INDIRECT("'" &amp; S218 &amp; "'!L1"), ""), ""))</f>
        <v>46087</v>
      </c>
      <c r="B218" s="97" t="str">
        <f t="shared" ca="1" si="30"/>
        <v>Millo</v>
      </c>
      <c r="C218" s="106" t="str">
        <f t="shared" ca="1" si="31"/>
        <v>1200-MAX  E OFF SITE CONTROLLO  RIPRISTINO E MOVIMENTAZIONE  KV e HIC. . Proseguimento del permesso n 559251/C</v>
      </c>
      <c r="D218" s="1" t="str">
        <f t="shared" ca="1" si="32"/>
        <v>Agusta</v>
      </c>
      <c r="E218" s="93" t="str">
        <f t="shared" ca="1" si="33"/>
        <v>069/26
squadra</v>
      </c>
      <c r="F218" s="93" t="str">
        <f t="shared" ca="1" si="34"/>
        <v>566045/C</v>
      </c>
      <c r="G218" s="93" t="str">
        <f t="shared" ca="1" si="35"/>
        <v>10:00</v>
      </c>
      <c r="H218" s="93" t="str">
        <f t="shared" ca="1" si="36"/>
        <v>12:45</v>
      </c>
      <c r="I218" s="94">
        <f t="shared" ca="1" si="37"/>
        <v>2.75</v>
      </c>
      <c r="J218" s="108" t="str">
        <f t="shared" ca="1" si="38"/>
        <v/>
      </c>
      <c r="K218" s="108" t="str">
        <f t="shared" ca="1" si="39"/>
        <v>NO</v>
      </c>
      <c r="L218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218" s="108" t="str">
        <f ca="1">IFERROR(IF(FIND("/", Tabella4[[#This Row],[ODC]]) &gt; 0, MID(Tabella4[[#This Row],[ODC]], FIND("/", Tabella4[[#This Row],[ODC]]) - 3, 6), ""), "")</f>
        <v>069/26</v>
      </c>
      <c r="S218" s="103">
        <v>6</v>
      </c>
      <c r="T218" s="96">
        <v>10</v>
      </c>
    </row>
    <row r="219" spans="1:20" ht="30" hidden="1" x14ac:dyDescent="0.25">
      <c r="A219" s="97">
        <f ca="1">IF(Tabella4[[#This Row],[PERSONALE]]="","",IF(INDIRECT("'" &amp; S219 &amp; "'!L1") &lt;&gt; "0", IF(INDIRECT("'" &amp; S219 &amp; "'!L1") &lt;&gt; "", INDIRECT("'" &amp; S219 &amp; "'!L1"), ""), ""))</f>
        <v>46087</v>
      </c>
      <c r="B219" s="97" t="str">
        <f t="shared" ca="1" si="30"/>
        <v>Maggio</v>
      </c>
      <c r="C219" s="106" t="str">
        <f t="shared" ca="1" si="31"/>
        <v>1200-MAX  E OFF SITE CONTROLLO  RIPRISTINO E MOVIMENTAZIONE  KV e HIC. . Proseguimento del permesso n 559251/C</v>
      </c>
      <c r="D219" s="1" t="str">
        <f t="shared" ca="1" si="32"/>
        <v>Agusta</v>
      </c>
      <c r="E219" s="93" t="str">
        <f t="shared" ca="1" si="33"/>
        <v>069/26
squadra</v>
      </c>
      <c r="F219" s="93" t="str">
        <f t="shared" ca="1" si="34"/>
        <v>566045/C</v>
      </c>
      <c r="G219" s="93" t="str">
        <f t="shared" ca="1" si="35"/>
        <v>10:00</v>
      </c>
      <c r="H219" s="93" t="str">
        <f t="shared" ca="1" si="36"/>
        <v>12:45</v>
      </c>
      <c r="I219" s="94">
        <f t="shared" ca="1" si="37"/>
        <v>2.75</v>
      </c>
      <c r="J219" s="108" t="str">
        <f t="shared" ca="1" si="38"/>
        <v/>
      </c>
      <c r="K219" s="108" t="str">
        <f t="shared" ca="1" si="39"/>
        <v>NO</v>
      </c>
      <c r="L219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219" s="108" t="str">
        <f ca="1">IFERROR(IF(FIND("/", Tabella4[[#This Row],[ODC]]) &gt; 0, MID(Tabella4[[#This Row],[ODC]], FIND("/", Tabella4[[#This Row],[ODC]]) - 3, 6), ""), "")</f>
        <v>069/26</v>
      </c>
      <c r="S219" s="103">
        <v>6</v>
      </c>
      <c r="T219" s="96">
        <v>11</v>
      </c>
    </row>
    <row r="220" spans="1:20" ht="30" hidden="1" x14ac:dyDescent="0.25">
      <c r="A220" s="97">
        <f ca="1">IF(Tabella4[[#This Row],[PERSONALE]]="","",IF(INDIRECT("'" &amp; S220 &amp; "'!L1") &lt;&gt; "0", IF(INDIRECT("'" &amp; S220 &amp; "'!L1") &lt;&gt; "", INDIRECT("'" &amp; S220 &amp; "'!L1"), ""), ""))</f>
        <v>46087</v>
      </c>
      <c r="B220" s="97" t="str">
        <f t="shared" ca="1" si="30"/>
        <v>De Luca</v>
      </c>
      <c r="C220" s="106" t="str">
        <f t="shared" ca="1" si="31"/>
        <v>1200-MAX  E OFF SITE CONTROLLO  RIPRISTINO E MOVIMENTAZIONE  KV e HIC. . Proseguimento del permesso n 559251/C</v>
      </c>
      <c r="D220" s="1" t="str">
        <f t="shared" ca="1" si="32"/>
        <v>Agusta</v>
      </c>
      <c r="E220" s="93" t="str">
        <f t="shared" ca="1" si="33"/>
        <v>069/26
squadra</v>
      </c>
      <c r="F220" s="93" t="str">
        <f t="shared" ca="1" si="34"/>
        <v>566045/C</v>
      </c>
      <c r="G220" s="93" t="str">
        <f t="shared" ca="1" si="35"/>
        <v>7:45</v>
      </c>
      <c r="H220" s="93" t="str">
        <f t="shared" ca="1" si="36"/>
        <v>12:45</v>
      </c>
      <c r="I220" s="94">
        <f t="shared" ca="1" si="37"/>
        <v>5</v>
      </c>
      <c r="J220" s="108" t="str">
        <f t="shared" ca="1" si="38"/>
        <v/>
      </c>
      <c r="K220" s="108" t="str">
        <f t="shared" ca="1" si="39"/>
        <v>NO</v>
      </c>
      <c r="L220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220" s="108" t="str">
        <f ca="1">IFERROR(IF(FIND("/", Tabella4[[#This Row],[ODC]]) &gt; 0, MID(Tabella4[[#This Row],[ODC]], FIND("/", Tabella4[[#This Row],[ODC]]) - 3, 6), ""), "")</f>
        <v>069/26</v>
      </c>
      <c r="S220" s="103">
        <v>6</v>
      </c>
      <c r="T220" s="96">
        <v>12</v>
      </c>
    </row>
    <row r="221" spans="1:20" ht="30" hidden="1" x14ac:dyDescent="0.25">
      <c r="A221" s="97">
        <f ca="1">IF(Tabella4[[#This Row],[PERSONALE]]="","",IF(INDIRECT("'" &amp; S221 &amp; "'!L1") &lt;&gt; "0", IF(INDIRECT("'" &amp; S221 &amp; "'!L1") &lt;&gt; "", INDIRECT("'" &amp; S221 &amp; "'!L1"), ""), ""))</f>
        <v>46087</v>
      </c>
      <c r="B221" s="97" t="str">
        <f t="shared" ca="1" si="30"/>
        <v>Riciputo</v>
      </c>
      <c r="C221" s="106" t="str">
        <f t="shared" ca="1" si="31"/>
        <v>Controllo 801- L01-6B PTF6, livello barilotto condense linea vapori VRU</v>
      </c>
      <c r="D221" s="1" t="str">
        <f t="shared" ca="1" si="32"/>
        <v>Messina</v>
      </c>
      <c r="E221" s="93" t="str">
        <f t="shared" ca="1" si="33"/>
        <v>5400274443
canone</v>
      </c>
      <c r="F221" s="93" t="str">
        <f t="shared" ca="1" si="34"/>
        <v>574516/C</v>
      </c>
      <c r="G221" s="93" t="str">
        <f t="shared" ca="1" si="35"/>
        <v>7:45</v>
      </c>
      <c r="H221" s="93" t="str">
        <f t="shared" ca="1" si="36"/>
        <v>12:45</v>
      </c>
      <c r="I221" s="94">
        <f t="shared" ca="1" si="37"/>
        <v>5</v>
      </c>
      <c r="J221" s="108" t="str">
        <f t="shared" ca="1" si="38"/>
        <v>canone messina</v>
      </c>
      <c r="K221" s="108" t="str">
        <f t="shared" ca="1" si="39"/>
        <v>SI</v>
      </c>
      <c r="L221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>MESSINA I.</v>
      </c>
      <c r="M221" s="108" t="str">
        <f ca="1">IFERROR(IF(FIND("/", Tabella4[[#This Row],[ODC]]) &gt; 0, MID(Tabella4[[#This Row],[ODC]], FIND("/", Tabella4[[#This Row],[ODC]]) - 3, 6), ""), "")</f>
        <v/>
      </c>
      <c r="S221" s="103">
        <v>6</v>
      </c>
      <c r="T221" s="96">
        <v>13</v>
      </c>
    </row>
    <row r="222" spans="1:20" ht="30" hidden="1" x14ac:dyDescent="0.25">
      <c r="A222" s="97">
        <f ca="1">IF(Tabella4[[#This Row],[PERSONALE]]="","",IF(INDIRECT("'" &amp; S222 &amp; "'!L1") &lt;&gt; "0", IF(INDIRECT("'" &amp; S222 &amp; "'!L1") &lt;&gt; "", INDIRECT("'" &amp; S222 &amp; "'!L1"), ""), ""))</f>
        <v>46087</v>
      </c>
      <c r="B222" s="97" t="str">
        <f t="shared" ca="1" si="30"/>
        <v>Mira</v>
      </c>
      <c r="C222" s="106" t="str">
        <f t="shared" ca="1" si="31"/>
        <v>Controllo 801- L01-6B PTF6, livello barilotto condense linea vapori VRU</v>
      </c>
      <c r="D222" s="1" t="str">
        <f t="shared" ca="1" si="32"/>
        <v>Messina</v>
      </c>
      <c r="E222" s="93" t="str">
        <f t="shared" ca="1" si="33"/>
        <v>5400274443
canone</v>
      </c>
      <c r="F222" s="93" t="str">
        <f t="shared" ca="1" si="34"/>
        <v>574516/C</v>
      </c>
      <c r="G222" s="93" t="str">
        <f t="shared" ca="1" si="35"/>
        <v>7:45</v>
      </c>
      <c r="H222" s="93" t="str">
        <f t="shared" ca="1" si="36"/>
        <v>12:45</v>
      </c>
      <c r="I222" s="94">
        <f t="shared" ca="1" si="37"/>
        <v>5</v>
      </c>
      <c r="J222" s="108" t="str">
        <f t="shared" ca="1" si="38"/>
        <v>canone messina</v>
      </c>
      <c r="K222" s="108" t="str">
        <f t="shared" ca="1" si="39"/>
        <v>SI</v>
      </c>
      <c r="L222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>MESSINA I.</v>
      </c>
      <c r="M222" s="108" t="str">
        <f ca="1">IFERROR(IF(FIND("/", Tabella4[[#This Row],[ODC]]) &gt; 0, MID(Tabella4[[#This Row],[ODC]], FIND("/", Tabella4[[#This Row],[ODC]]) - 3, 6), ""), "")</f>
        <v/>
      </c>
      <c r="S222" s="103">
        <v>6</v>
      </c>
      <c r="T222" s="96">
        <v>14</v>
      </c>
    </row>
    <row r="223" spans="1:20" hidden="1" x14ac:dyDescent="0.25">
      <c r="A223" s="97">
        <f ca="1">IF(Tabella4[[#This Row],[PERSONALE]]="","",IF(INDIRECT("'" &amp; S223 &amp; "'!L1") &lt;&gt; "0", IF(INDIRECT("'" &amp; S223 &amp; "'!L1") &lt;&gt; "", INDIRECT("'" &amp; S223 &amp; "'!L1"), ""), ""))</f>
        <v>46087</v>
      </c>
      <c r="B223" s="97" t="str">
        <f t="shared" ca="1" si="30"/>
        <v>Allegretti</v>
      </c>
      <c r="C223" s="106" t="str">
        <f t="shared" ca="1" si="31"/>
        <v>C.P.</v>
      </c>
      <c r="D223" s="1" t="str">
        <f t="shared" ca="1" si="32"/>
        <v/>
      </c>
      <c r="E223" s="93" t="str">
        <f t="shared" ca="1" si="33"/>
        <v/>
      </c>
      <c r="F223" s="93" t="str">
        <f t="shared" ca="1" si="34"/>
        <v/>
      </c>
      <c r="G223" s="93" t="str">
        <f t="shared" ca="1" si="35"/>
        <v>6:45</v>
      </c>
      <c r="H223" s="93" t="str">
        <f t="shared" ca="1" si="36"/>
        <v>16:45</v>
      </c>
      <c r="I223" s="94">
        <f t="shared" ca="1" si="37"/>
        <v>10</v>
      </c>
      <c r="J223" s="108" t="str">
        <f t="shared" ca="1" si="38"/>
        <v/>
      </c>
      <c r="K223" s="108" t="str">
        <f t="shared" ca="1" si="39"/>
        <v/>
      </c>
      <c r="L223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223" s="108" t="str">
        <f ca="1">IFERROR(IF(FIND("/", Tabella4[[#This Row],[ODC]]) &gt; 0, MID(Tabella4[[#This Row],[ODC]], FIND("/", Tabella4[[#This Row],[ODC]]) - 3, 6), ""), "")</f>
        <v/>
      </c>
      <c r="S223" s="103">
        <v>6</v>
      </c>
      <c r="T223" s="96">
        <v>15</v>
      </c>
    </row>
    <row r="224" spans="1:20" hidden="1" x14ac:dyDescent="0.25">
      <c r="A224" s="97">
        <f ca="1">IF(Tabella4[[#This Row],[PERSONALE]]="","",IF(INDIRECT("'" &amp; S224 &amp; "'!L1") &lt;&gt; "0", IF(INDIRECT("'" &amp; S224 &amp; "'!L1") &lt;&gt; "", INDIRECT("'" &amp; S224 &amp; "'!L1"), ""), ""))</f>
        <v>46087</v>
      </c>
      <c r="B224" s="97" t="str">
        <f t="shared" ca="1" si="30"/>
        <v>Arico'</v>
      </c>
      <c r="C224" s="106" t="str">
        <f t="shared" ca="1" si="31"/>
        <v>C.P.</v>
      </c>
      <c r="D224" s="1" t="str">
        <f t="shared" ca="1" si="32"/>
        <v/>
      </c>
      <c r="E224" s="93" t="str">
        <f t="shared" ca="1" si="33"/>
        <v/>
      </c>
      <c r="F224" s="93" t="str">
        <f t="shared" ca="1" si="34"/>
        <v/>
      </c>
      <c r="G224" s="93" t="str">
        <f t="shared" ca="1" si="35"/>
        <v>7:45</v>
      </c>
      <c r="H224" s="93" t="str">
        <f t="shared" ca="1" si="36"/>
        <v>12:45</v>
      </c>
      <c r="I224" s="94">
        <f t="shared" ca="1" si="37"/>
        <v>5</v>
      </c>
      <c r="J224" s="108" t="str">
        <f t="shared" ca="1" si="38"/>
        <v/>
      </c>
      <c r="K224" s="108" t="str">
        <f t="shared" ca="1" si="39"/>
        <v/>
      </c>
      <c r="L224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224" s="108" t="str">
        <f ca="1">IFERROR(IF(FIND("/", Tabella4[[#This Row],[ODC]]) &gt; 0, MID(Tabella4[[#This Row],[ODC]], FIND("/", Tabella4[[#This Row],[ODC]]) - 3, 6), ""), "")</f>
        <v/>
      </c>
      <c r="S224" s="103">
        <v>6</v>
      </c>
      <c r="T224" s="96">
        <v>16</v>
      </c>
    </row>
    <row r="225" spans="1:20" hidden="1" x14ac:dyDescent="0.25">
      <c r="A225" s="97">
        <f ca="1">IF(Tabella4[[#This Row],[PERSONALE]]="","",IF(INDIRECT("'" &amp; S225 &amp; "'!L1") &lt;&gt; "0", IF(INDIRECT("'" &amp; S225 &amp; "'!L1") &lt;&gt; "", INDIRECT("'" &amp; S225 &amp; "'!L1"), ""), ""))</f>
        <v>46087</v>
      </c>
      <c r="B225" s="97" t="str">
        <f t="shared" ca="1" si="30"/>
        <v>Partesano</v>
      </c>
      <c r="C225" s="106" t="str">
        <f t="shared" ca="1" si="31"/>
        <v>C.P.</v>
      </c>
      <c r="D225" s="1" t="str">
        <f t="shared" ca="1" si="32"/>
        <v/>
      </c>
      <c r="E225" s="93" t="str">
        <f t="shared" ca="1" si="33"/>
        <v/>
      </c>
      <c r="F225" s="93" t="str">
        <f t="shared" ca="1" si="34"/>
        <v/>
      </c>
      <c r="G225" s="93" t="str">
        <f t="shared" ca="1" si="35"/>
        <v>12:45</v>
      </c>
      <c r="H225" s="93" t="str">
        <f t="shared" ca="1" si="36"/>
        <v>16:45</v>
      </c>
      <c r="I225" s="94">
        <f t="shared" ca="1" si="37"/>
        <v>4</v>
      </c>
      <c r="J225" s="108" t="str">
        <f t="shared" ca="1" si="38"/>
        <v/>
      </c>
      <c r="K225" s="108" t="str">
        <f t="shared" ca="1" si="39"/>
        <v/>
      </c>
      <c r="L225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225" s="108" t="str">
        <f ca="1">IFERROR(IF(FIND("/", Tabella4[[#This Row],[ODC]]) &gt; 0, MID(Tabella4[[#This Row],[ODC]], FIND("/", Tabella4[[#This Row],[ODC]]) - 3, 6), ""), "")</f>
        <v/>
      </c>
      <c r="S225" s="103">
        <v>6</v>
      </c>
      <c r="T225" s="96">
        <v>17</v>
      </c>
    </row>
    <row r="226" spans="1:20" hidden="1" x14ac:dyDescent="0.25">
      <c r="A226" s="97">
        <f ca="1">IF(Tabella4[[#This Row],[PERSONALE]]="","",IF(INDIRECT("'" &amp; S226 &amp; "'!L1") &lt;&gt; "0", IF(INDIRECT("'" &amp; S226 &amp; "'!L1") &lt;&gt; "", INDIRECT("'" &amp; S226 &amp; "'!L1"), ""), ""))</f>
        <v>46087</v>
      </c>
      <c r="B226" s="97" t="str">
        <f t="shared" ca="1" si="30"/>
        <v>Tarascio</v>
      </c>
      <c r="C226" s="106" t="str">
        <f t="shared" ca="1" si="31"/>
        <v>C.P.</v>
      </c>
      <c r="D226" s="1" t="str">
        <f t="shared" ca="1" si="32"/>
        <v/>
      </c>
      <c r="E226" s="93" t="str">
        <f t="shared" ca="1" si="33"/>
        <v/>
      </c>
      <c r="F226" s="93" t="str">
        <f t="shared" ca="1" si="34"/>
        <v/>
      </c>
      <c r="G226" s="93" t="str">
        <f t="shared" ca="1" si="35"/>
        <v>12:45</v>
      </c>
      <c r="H226" s="93" t="str">
        <f t="shared" ca="1" si="36"/>
        <v>16:45</v>
      </c>
      <c r="I226" s="94">
        <f t="shared" ca="1" si="37"/>
        <v>4</v>
      </c>
      <c r="J226" s="108" t="str">
        <f t="shared" ca="1" si="38"/>
        <v/>
      </c>
      <c r="K226" s="108" t="str">
        <f t="shared" ca="1" si="39"/>
        <v/>
      </c>
      <c r="L226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226" s="108" t="str">
        <f ca="1">IFERROR(IF(FIND("/", Tabella4[[#This Row],[ODC]]) &gt; 0, MID(Tabella4[[#This Row],[ODC]], FIND("/", Tabella4[[#This Row],[ODC]]) - 3, 6), ""), "")</f>
        <v/>
      </c>
      <c r="S226" s="103">
        <v>6</v>
      </c>
      <c r="T226" s="96">
        <v>18</v>
      </c>
    </row>
    <row r="227" spans="1:20" ht="30" hidden="1" x14ac:dyDescent="0.25">
      <c r="A227" s="97">
        <f ca="1">IF(Tabella4[[#This Row],[PERSONALE]]="","",IF(INDIRECT("'" &amp; S227 &amp; "'!L1") &lt;&gt; "0", IF(INDIRECT("'" &amp; S227 &amp; "'!L1") &lt;&gt; "", INDIRECT("'" &amp; S227 &amp; "'!L1"), ""), ""))</f>
        <v>46087</v>
      </c>
      <c r="B227" s="97" t="str">
        <f t="shared" ca="1" si="30"/>
        <v>Spinali</v>
      </c>
      <c r="C227" s="106" t="str">
        <f t="shared" ca="1" si="31"/>
        <v>SD-2026-Imp.400- Prove blocchi impianto in presenza TCL.</v>
      </c>
      <c r="D227" s="1" t="str">
        <f t="shared" ca="1" si="32"/>
        <v>Passanisi</v>
      </c>
      <c r="E227" s="93" t="str">
        <f t="shared" ca="1" si="33"/>
        <v>045/26
squadra</v>
      </c>
      <c r="F227" s="93" t="str">
        <f t="shared" ca="1" si="34"/>
        <v>574587/C</v>
      </c>
      <c r="G227" s="93" t="str">
        <f t="shared" ca="1" si="35"/>
        <v>12:45</v>
      </c>
      <c r="H227" s="93" t="str">
        <f t="shared" ca="1" si="36"/>
        <v>16:45</v>
      </c>
      <c r="I227" s="94">
        <f t="shared" ca="1" si="37"/>
        <v>4</v>
      </c>
      <c r="J227" s="108" t="str">
        <f t="shared" ca="1" si="38"/>
        <v/>
      </c>
      <c r="K227" s="108" t="str">
        <f t="shared" ca="1" si="39"/>
        <v>NO</v>
      </c>
      <c r="L227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227" s="108" t="str">
        <f ca="1">IFERROR(IF(FIND("/", Tabella4[[#This Row],[ODC]]) &gt; 0, MID(Tabella4[[#This Row],[ODC]], FIND("/", Tabella4[[#This Row],[ODC]]) - 3, 6), ""), "")</f>
        <v>045/26</v>
      </c>
      <c r="S227" s="103">
        <v>6</v>
      </c>
      <c r="T227" s="96">
        <v>19</v>
      </c>
    </row>
    <row r="228" spans="1:20" ht="30" hidden="1" x14ac:dyDescent="0.25">
      <c r="A228" s="97">
        <f ca="1">IF(Tabella4[[#This Row],[PERSONALE]]="","",IF(INDIRECT("'" &amp; S228 &amp; "'!L1") &lt;&gt; "0", IF(INDIRECT("'" &amp; S228 &amp; "'!L1") &lt;&gt; "", INDIRECT("'" &amp; S228 &amp; "'!L1"), ""), ""))</f>
        <v>46087</v>
      </c>
      <c r="B228" s="97" t="str">
        <f t="shared" ca="1" si="30"/>
        <v>Guarino</v>
      </c>
      <c r="C228" s="106" t="str">
        <f t="shared" ca="1" si="31"/>
        <v>SD-2026-Imp.400- Prove blocchi impianto in presenza TCL.</v>
      </c>
      <c r="D228" s="1" t="str">
        <f t="shared" ca="1" si="32"/>
        <v>Passanisi</v>
      </c>
      <c r="E228" s="93" t="str">
        <f t="shared" ca="1" si="33"/>
        <v>045/26
squadra</v>
      </c>
      <c r="F228" s="93" t="str">
        <f t="shared" ca="1" si="34"/>
        <v>574587/C</v>
      </c>
      <c r="G228" s="93" t="str">
        <f t="shared" ca="1" si="35"/>
        <v>12:45</v>
      </c>
      <c r="H228" s="93" t="str">
        <f t="shared" ca="1" si="36"/>
        <v>16:45</v>
      </c>
      <c r="I228" s="94">
        <f t="shared" ca="1" si="37"/>
        <v>4</v>
      </c>
      <c r="J228" s="108" t="str">
        <f t="shared" ca="1" si="38"/>
        <v/>
      </c>
      <c r="K228" s="108" t="str">
        <f t="shared" ca="1" si="39"/>
        <v>NO</v>
      </c>
      <c r="L228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228" s="108" t="str">
        <f ca="1">IFERROR(IF(FIND("/", Tabella4[[#This Row],[ODC]]) &gt; 0, MID(Tabella4[[#This Row],[ODC]], FIND("/", Tabella4[[#This Row],[ODC]]) - 3, 6), ""), "")</f>
        <v>045/26</v>
      </c>
      <c r="S228" s="103">
        <v>6</v>
      </c>
      <c r="T228" s="96">
        <v>20</v>
      </c>
    </row>
    <row r="229" spans="1:20" ht="30" hidden="1" x14ac:dyDescent="0.25">
      <c r="A229" s="97">
        <f ca="1">IF(Tabella4[[#This Row],[PERSONALE]]="","",IF(INDIRECT("'" &amp; S229 &amp; "'!L1") &lt;&gt; "0", IF(INDIRECT("'" &amp; S229 &amp; "'!L1") &lt;&gt; "", INDIRECT("'" &amp; S229 &amp; "'!L1"), ""), ""))</f>
        <v>46087</v>
      </c>
      <c r="B229" s="97" t="str">
        <f t="shared" ca="1" si="30"/>
        <v>Millo</v>
      </c>
      <c r="C229" s="106" t="str">
        <f t="shared" ca="1" si="31"/>
        <v>SD Imp.400- Ripristino funzionalit EIV606 (DEPRESS.IMPIANTO); valvola bloccata</v>
      </c>
      <c r="D229" s="1" t="str">
        <f t="shared" ca="1" si="32"/>
        <v>Passanisi</v>
      </c>
      <c r="E229" s="93" t="str">
        <f t="shared" ca="1" si="33"/>
        <v>043/26
squadra</v>
      </c>
      <c r="F229" s="93" t="str">
        <f t="shared" ca="1" si="34"/>
        <v>574500/C</v>
      </c>
      <c r="G229" s="93" t="str">
        <f t="shared" ca="1" si="35"/>
        <v>12:45</v>
      </c>
      <c r="H229" s="93" t="str">
        <f t="shared" ca="1" si="36"/>
        <v>16:45</v>
      </c>
      <c r="I229" s="94">
        <f t="shared" ca="1" si="37"/>
        <v>4</v>
      </c>
      <c r="J229" s="108" t="str">
        <f t="shared" ca="1" si="38"/>
        <v/>
      </c>
      <c r="K229" s="108" t="str">
        <f t="shared" ca="1" si="39"/>
        <v>NO</v>
      </c>
      <c r="L229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229" s="108" t="str">
        <f ca="1">IFERROR(IF(FIND("/", Tabella4[[#This Row],[ODC]]) &gt; 0, MID(Tabella4[[#This Row],[ODC]], FIND("/", Tabella4[[#This Row],[ODC]]) - 3, 6), ""), "")</f>
        <v>043/26</v>
      </c>
      <c r="S229" s="103">
        <v>6</v>
      </c>
      <c r="T229" s="96">
        <v>21</v>
      </c>
    </row>
    <row r="230" spans="1:20" ht="30" hidden="1" x14ac:dyDescent="0.25">
      <c r="A230" s="97">
        <f ca="1">IF(Tabella4[[#This Row],[PERSONALE]]="","",IF(INDIRECT("'" &amp; S230 &amp; "'!L1") &lt;&gt; "0", IF(INDIRECT("'" &amp; S230 &amp; "'!L1") &lt;&gt; "", INDIRECT("'" &amp; S230 &amp; "'!L1"), ""), ""))</f>
        <v>46087</v>
      </c>
      <c r="B230" s="97" t="str">
        <f t="shared" ca="1" si="30"/>
        <v>Serra</v>
      </c>
      <c r="C230" s="106" t="str">
        <f t="shared" ca="1" si="31"/>
        <v>SD Imp.400- Ripristino funzionalit EIV606 (DEPRESS.IMPIANTO); valvola bloccata</v>
      </c>
      <c r="D230" s="1" t="str">
        <f t="shared" ca="1" si="32"/>
        <v>Passanisi</v>
      </c>
      <c r="E230" s="93" t="str">
        <f t="shared" ca="1" si="33"/>
        <v>043/26
squadra</v>
      </c>
      <c r="F230" s="93" t="str">
        <f t="shared" ca="1" si="34"/>
        <v>574500/C</v>
      </c>
      <c r="G230" s="93" t="str">
        <f t="shared" ca="1" si="35"/>
        <v>12:45</v>
      </c>
      <c r="H230" s="93" t="str">
        <f t="shared" ca="1" si="36"/>
        <v>16:45</v>
      </c>
      <c r="I230" s="94">
        <f t="shared" ca="1" si="37"/>
        <v>4</v>
      </c>
      <c r="J230" s="108" t="str">
        <f t="shared" ca="1" si="38"/>
        <v/>
      </c>
      <c r="K230" s="108" t="str">
        <f t="shared" ca="1" si="39"/>
        <v>NO</v>
      </c>
      <c r="L230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230" s="108" t="str">
        <f ca="1">IFERROR(IF(FIND("/", Tabella4[[#This Row],[ODC]]) &gt; 0, MID(Tabella4[[#This Row],[ODC]], FIND("/", Tabella4[[#This Row],[ODC]]) - 3, 6), ""), "")</f>
        <v>043/26</v>
      </c>
      <c r="S230" s="103">
        <v>6</v>
      </c>
      <c r="T230" s="96">
        <v>22</v>
      </c>
    </row>
    <row r="231" spans="1:20" hidden="1" x14ac:dyDescent="0.25">
      <c r="A231" s="97" t="str">
        <f ca="1">IF(Tabella4[[#This Row],[PERSONALE]]="","",IF(INDIRECT("'" &amp; S231 &amp; "'!L1") &lt;&gt; "0", IF(INDIRECT("'" &amp; S231 &amp; "'!L1") &lt;&gt; "", INDIRECT("'" &amp; S231 &amp; "'!L1"), ""), ""))</f>
        <v/>
      </c>
      <c r="B231" s="97" t="str">
        <f t="shared" ca="1" si="30"/>
        <v/>
      </c>
      <c r="C231" s="106" t="str">
        <f t="shared" ca="1" si="31"/>
        <v/>
      </c>
      <c r="D231" s="1" t="str">
        <f t="shared" ca="1" si="32"/>
        <v/>
      </c>
      <c r="E231" s="93" t="str">
        <f t="shared" ca="1" si="33"/>
        <v/>
      </c>
      <c r="F231" s="93" t="str">
        <f t="shared" ca="1" si="34"/>
        <v/>
      </c>
      <c r="G231" s="93" t="str">
        <f t="shared" ca="1" si="35"/>
        <v/>
      </c>
      <c r="H231" s="93" t="str">
        <f t="shared" ca="1" si="36"/>
        <v/>
      </c>
      <c r="I231" s="94" t="str">
        <f t="shared" ca="1" si="37"/>
        <v/>
      </c>
      <c r="J231" s="108" t="str">
        <f t="shared" ca="1" si="38"/>
        <v/>
      </c>
      <c r="K231" s="108" t="str">
        <f t="shared" ca="1" si="39"/>
        <v/>
      </c>
      <c r="L231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231" s="108" t="str">
        <f ca="1">IFERROR(IF(FIND("/", Tabella4[[#This Row],[ODC]]) &gt; 0, MID(Tabella4[[#This Row],[ODC]], FIND("/", Tabella4[[#This Row],[ODC]]) - 3, 6), ""), "")</f>
        <v/>
      </c>
      <c r="S231" s="103">
        <v>6</v>
      </c>
      <c r="T231" s="96">
        <v>23</v>
      </c>
    </row>
    <row r="232" spans="1:20" hidden="1" x14ac:dyDescent="0.25">
      <c r="A232" s="97" t="str">
        <f ca="1">IF(Tabella4[[#This Row],[PERSONALE]]="","",IF(INDIRECT("'" &amp; S232 &amp; "'!L1") &lt;&gt; "0", IF(INDIRECT("'" &amp; S232 &amp; "'!L1") &lt;&gt; "", INDIRECT("'" &amp; S232 &amp; "'!L1"), ""), ""))</f>
        <v/>
      </c>
      <c r="B232" s="97" t="str">
        <f t="shared" ca="1" si="30"/>
        <v/>
      </c>
      <c r="C232" s="106" t="str">
        <f t="shared" ca="1" si="31"/>
        <v/>
      </c>
      <c r="D232" s="1" t="str">
        <f t="shared" ca="1" si="32"/>
        <v/>
      </c>
      <c r="E232" s="93" t="str">
        <f t="shared" ca="1" si="33"/>
        <v/>
      </c>
      <c r="F232" s="93" t="str">
        <f t="shared" ca="1" si="34"/>
        <v/>
      </c>
      <c r="G232" s="93" t="str">
        <f t="shared" ca="1" si="35"/>
        <v/>
      </c>
      <c r="H232" s="93" t="str">
        <f t="shared" ca="1" si="36"/>
        <v/>
      </c>
      <c r="I232" s="94" t="str">
        <f t="shared" ca="1" si="37"/>
        <v/>
      </c>
      <c r="J232" s="108" t="str">
        <f t="shared" ca="1" si="38"/>
        <v/>
      </c>
      <c r="K232" s="108" t="str">
        <f t="shared" ca="1" si="39"/>
        <v/>
      </c>
      <c r="L232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232" s="108" t="str">
        <f ca="1">IFERROR(IF(FIND("/", Tabella4[[#This Row],[ODC]]) &gt; 0, MID(Tabella4[[#This Row],[ODC]], FIND("/", Tabella4[[#This Row],[ODC]]) - 3, 6), ""), "")</f>
        <v/>
      </c>
      <c r="S232" s="103">
        <v>6</v>
      </c>
      <c r="T232" s="96">
        <v>24</v>
      </c>
    </row>
    <row r="233" spans="1:20" hidden="1" x14ac:dyDescent="0.25">
      <c r="A233" s="97" t="str">
        <f ca="1">IF(Tabella4[[#This Row],[PERSONALE]]="","",IF(INDIRECT("'" &amp; S233 &amp; "'!L1") &lt;&gt; "0", IF(INDIRECT("'" &amp; S233 &amp; "'!L1") &lt;&gt; "", INDIRECT("'" &amp; S233 &amp; "'!L1"), ""), ""))</f>
        <v/>
      </c>
      <c r="B233" s="97" t="str">
        <f t="shared" ca="1" si="30"/>
        <v/>
      </c>
      <c r="C233" s="106" t="str">
        <f t="shared" ca="1" si="31"/>
        <v/>
      </c>
      <c r="D233" s="1" t="str">
        <f t="shared" ca="1" si="32"/>
        <v/>
      </c>
      <c r="E233" s="93" t="str">
        <f t="shared" ca="1" si="33"/>
        <v/>
      </c>
      <c r="F233" s="93" t="str">
        <f t="shared" ca="1" si="34"/>
        <v/>
      </c>
      <c r="G233" s="93" t="str">
        <f t="shared" ca="1" si="35"/>
        <v/>
      </c>
      <c r="H233" s="93" t="str">
        <f t="shared" ca="1" si="36"/>
        <v/>
      </c>
      <c r="I233" s="94" t="str">
        <f t="shared" ca="1" si="37"/>
        <v/>
      </c>
      <c r="J233" s="108" t="str">
        <f t="shared" ca="1" si="38"/>
        <v/>
      </c>
      <c r="K233" s="108" t="str">
        <f t="shared" ca="1" si="39"/>
        <v/>
      </c>
      <c r="L233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233" s="108" t="str">
        <f ca="1">IFERROR(IF(FIND("/", Tabella4[[#This Row],[ODC]]) &gt; 0, MID(Tabella4[[#This Row],[ODC]], FIND("/", Tabella4[[#This Row],[ODC]]) - 3, 6), ""), "")</f>
        <v/>
      </c>
      <c r="S233" s="103">
        <v>6</v>
      </c>
      <c r="T233" s="96">
        <v>25</v>
      </c>
    </row>
    <row r="234" spans="1:20" hidden="1" x14ac:dyDescent="0.25">
      <c r="A234" s="97" t="str">
        <f ca="1">IF(Tabella4[[#This Row],[PERSONALE]]="","",IF(INDIRECT("'" &amp; S234 &amp; "'!L1") &lt;&gt; "0", IF(INDIRECT("'" &amp; S234 &amp; "'!L1") &lt;&gt; "", INDIRECT("'" &amp; S234 &amp; "'!L1"), ""), ""))</f>
        <v/>
      </c>
      <c r="B234" s="97" t="str">
        <f t="shared" ca="1" si="30"/>
        <v/>
      </c>
      <c r="C234" s="106" t="str">
        <f t="shared" ca="1" si="31"/>
        <v/>
      </c>
      <c r="D234" s="1" t="str">
        <f t="shared" ca="1" si="32"/>
        <v/>
      </c>
      <c r="E234" s="93" t="str">
        <f t="shared" ca="1" si="33"/>
        <v/>
      </c>
      <c r="F234" s="93" t="str">
        <f t="shared" ca="1" si="34"/>
        <v/>
      </c>
      <c r="G234" s="93" t="str">
        <f t="shared" ca="1" si="35"/>
        <v/>
      </c>
      <c r="H234" s="93" t="str">
        <f t="shared" ca="1" si="36"/>
        <v/>
      </c>
      <c r="I234" s="94" t="str">
        <f t="shared" ca="1" si="37"/>
        <v/>
      </c>
      <c r="J234" s="108" t="str">
        <f t="shared" ca="1" si="38"/>
        <v/>
      </c>
      <c r="K234" s="108" t="str">
        <f t="shared" ca="1" si="39"/>
        <v/>
      </c>
      <c r="L234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234" s="108" t="str">
        <f ca="1">IFERROR(IF(FIND("/", Tabella4[[#This Row],[ODC]]) &gt; 0, MID(Tabella4[[#This Row],[ODC]], FIND("/", Tabella4[[#This Row],[ODC]]) - 3, 6), ""), "")</f>
        <v/>
      </c>
      <c r="S234" s="103">
        <v>6</v>
      </c>
      <c r="T234" s="96">
        <v>26</v>
      </c>
    </row>
    <row r="235" spans="1:20" hidden="1" x14ac:dyDescent="0.25">
      <c r="A235" s="97" t="str">
        <f ca="1">IF(Tabella4[[#This Row],[PERSONALE]]="","",IF(INDIRECT("'" &amp; S235 &amp; "'!L1") &lt;&gt; "0", IF(INDIRECT("'" &amp; S235 &amp; "'!L1") &lt;&gt; "", INDIRECT("'" &amp; S235 &amp; "'!L1"), ""), ""))</f>
        <v/>
      </c>
      <c r="B235" s="97" t="str">
        <f t="shared" ca="1" si="30"/>
        <v/>
      </c>
      <c r="C235" s="106" t="str">
        <f t="shared" ca="1" si="31"/>
        <v/>
      </c>
      <c r="D235" s="1" t="str">
        <f t="shared" ca="1" si="32"/>
        <v/>
      </c>
      <c r="E235" s="93" t="str">
        <f t="shared" ca="1" si="33"/>
        <v/>
      </c>
      <c r="F235" s="93" t="str">
        <f t="shared" ca="1" si="34"/>
        <v/>
      </c>
      <c r="G235" s="93" t="str">
        <f t="shared" ca="1" si="35"/>
        <v/>
      </c>
      <c r="H235" s="93" t="str">
        <f t="shared" ca="1" si="36"/>
        <v/>
      </c>
      <c r="I235" s="94" t="str">
        <f t="shared" ca="1" si="37"/>
        <v/>
      </c>
      <c r="J235" s="108" t="str">
        <f t="shared" ca="1" si="38"/>
        <v/>
      </c>
      <c r="K235" s="108" t="str">
        <f t="shared" ca="1" si="39"/>
        <v/>
      </c>
      <c r="L235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235" s="108" t="str">
        <f ca="1">IFERROR(IF(FIND("/", Tabella4[[#This Row],[ODC]]) &gt; 0, MID(Tabella4[[#This Row],[ODC]], FIND("/", Tabella4[[#This Row],[ODC]]) - 3, 6), ""), "")</f>
        <v/>
      </c>
      <c r="S235" s="103">
        <v>6</v>
      </c>
      <c r="T235" s="96">
        <v>27</v>
      </c>
    </row>
    <row r="236" spans="1:20" hidden="1" x14ac:dyDescent="0.25">
      <c r="A236" s="97" t="str">
        <f ca="1">IF(Tabella4[[#This Row],[PERSONALE]]="","",IF(INDIRECT("'" &amp; S236 &amp; "'!L1") &lt;&gt; "0", IF(INDIRECT("'" &amp; S236 &amp; "'!L1") &lt;&gt; "", INDIRECT("'" &amp; S236 &amp; "'!L1"), ""), ""))</f>
        <v/>
      </c>
      <c r="B236" s="97" t="str">
        <f t="shared" ca="1" si="30"/>
        <v/>
      </c>
      <c r="C236" s="106" t="str">
        <f t="shared" ca="1" si="31"/>
        <v/>
      </c>
      <c r="D236" s="1" t="str">
        <f t="shared" ca="1" si="32"/>
        <v/>
      </c>
      <c r="E236" s="93" t="str">
        <f t="shared" ca="1" si="33"/>
        <v/>
      </c>
      <c r="F236" s="93" t="str">
        <f t="shared" ca="1" si="34"/>
        <v/>
      </c>
      <c r="G236" s="93" t="str">
        <f t="shared" ca="1" si="35"/>
        <v/>
      </c>
      <c r="H236" s="93" t="str">
        <f t="shared" ca="1" si="36"/>
        <v/>
      </c>
      <c r="I236" s="94" t="str">
        <f t="shared" ca="1" si="37"/>
        <v/>
      </c>
      <c r="J236" s="108" t="str">
        <f t="shared" ca="1" si="38"/>
        <v/>
      </c>
      <c r="K236" s="108" t="str">
        <f t="shared" ca="1" si="39"/>
        <v/>
      </c>
      <c r="L236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236" s="108" t="str">
        <f ca="1">IFERROR(IF(FIND("/", Tabella4[[#This Row],[ODC]]) &gt; 0, MID(Tabella4[[#This Row],[ODC]], FIND("/", Tabella4[[#This Row],[ODC]]) - 3, 6), ""), "")</f>
        <v/>
      </c>
      <c r="S236" s="103">
        <v>6</v>
      </c>
      <c r="T236" s="96">
        <v>28</v>
      </c>
    </row>
    <row r="237" spans="1:20" hidden="1" x14ac:dyDescent="0.25">
      <c r="A237" s="97" t="str">
        <f ca="1">IF(Tabella4[[#This Row],[PERSONALE]]="","",IF(INDIRECT("'" &amp; S237 &amp; "'!L1") &lt;&gt; "0", IF(INDIRECT("'" &amp; S237 &amp; "'!L1") &lt;&gt; "", INDIRECT("'" &amp; S237 &amp; "'!L1"), ""), ""))</f>
        <v/>
      </c>
      <c r="B237" s="97" t="str">
        <f t="shared" ca="1" si="30"/>
        <v/>
      </c>
      <c r="C237" s="106" t="str">
        <f t="shared" ca="1" si="31"/>
        <v/>
      </c>
      <c r="D237" s="1" t="str">
        <f t="shared" ca="1" si="32"/>
        <v/>
      </c>
      <c r="E237" s="93" t="str">
        <f t="shared" ca="1" si="33"/>
        <v/>
      </c>
      <c r="F237" s="93" t="str">
        <f t="shared" ca="1" si="34"/>
        <v/>
      </c>
      <c r="G237" s="93" t="str">
        <f t="shared" ca="1" si="35"/>
        <v/>
      </c>
      <c r="H237" s="93" t="str">
        <f t="shared" ca="1" si="36"/>
        <v/>
      </c>
      <c r="I237" s="94" t="str">
        <f t="shared" ca="1" si="37"/>
        <v/>
      </c>
      <c r="J237" s="108" t="str">
        <f t="shared" ca="1" si="38"/>
        <v/>
      </c>
      <c r="K237" s="108" t="str">
        <f t="shared" ca="1" si="39"/>
        <v/>
      </c>
      <c r="L237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237" s="108" t="str">
        <f ca="1">IFERROR(IF(FIND("/", Tabella4[[#This Row],[ODC]]) &gt; 0, MID(Tabella4[[#This Row],[ODC]], FIND("/", Tabella4[[#This Row],[ODC]]) - 3, 6), ""), "")</f>
        <v/>
      </c>
      <c r="S237" s="103">
        <v>6</v>
      </c>
      <c r="T237" s="96">
        <v>29</v>
      </c>
    </row>
    <row r="238" spans="1:20" hidden="1" x14ac:dyDescent="0.25">
      <c r="A238" s="97" t="str">
        <f ca="1">IF(Tabella4[[#This Row],[PERSONALE]]="","",IF(INDIRECT("'" &amp; S238 &amp; "'!L1") &lt;&gt; "0", IF(INDIRECT("'" &amp; S238 &amp; "'!L1") &lt;&gt; "", INDIRECT("'" &amp; S238 &amp; "'!L1"), ""), ""))</f>
        <v/>
      </c>
      <c r="B238" s="97" t="str">
        <f t="shared" ca="1" si="30"/>
        <v/>
      </c>
      <c r="C238" s="106" t="str">
        <f t="shared" ca="1" si="31"/>
        <v/>
      </c>
      <c r="D238" s="1" t="str">
        <f t="shared" ca="1" si="32"/>
        <v/>
      </c>
      <c r="E238" s="93" t="str">
        <f t="shared" ca="1" si="33"/>
        <v/>
      </c>
      <c r="F238" s="93" t="str">
        <f t="shared" ca="1" si="34"/>
        <v/>
      </c>
      <c r="G238" s="93" t="str">
        <f t="shared" ca="1" si="35"/>
        <v/>
      </c>
      <c r="H238" s="93" t="str">
        <f t="shared" ca="1" si="36"/>
        <v/>
      </c>
      <c r="I238" s="94" t="str">
        <f t="shared" ca="1" si="37"/>
        <v/>
      </c>
      <c r="J238" s="108" t="str">
        <f t="shared" ca="1" si="38"/>
        <v/>
      </c>
      <c r="K238" s="108" t="str">
        <f t="shared" ca="1" si="39"/>
        <v/>
      </c>
      <c r="L238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238" s="108" t="str">
        <f ca="1">IFERROR(IF(FIND("/", Tabella4[[#This Row],[ODC]]) &gt; 0, MID(Tabella4[[#This Row],[ODC]], FIND("/", Tabella4[[#This Row],[ODC]]) - 3, 6), ""), "")</f>
        <v/>
      </c>
      <c r="S238" s="103">
        <v>6</v>
      </c>
      <c r="T238" s="96">
        <v>30</v>
      </c>
    </row>
    <row r="239" spans="1:20" hidden="1" x14ac:dyDescent="0.25">
      <c r="A239" s="97" t="str">
        <f ca="1">IF(Tabella4[[#This Row],[PERSONALE]]="","",IF(INDIRECT("'" &amp; S239 &amp; "'!L1") &lt;&gt; "0", IF(INDIRECT("'" &amp; S239 &amp; "'!L1") &lt;&gt; "", INDIRECT("'" &amp; S239 &amp; "'!L1"), ""), ""))</f>
        <v/>
      </c>
      <c r="B239" s="97" t="str">
        <f t="shared" ca="1" si="30"/>
        <v/>
      </c>
      <c r="C239" s="106" t="str">
        <f t="shared" ca="1" si="31"/>
        <v/>
      </c>
      <c r="D239" s="1" t="str">
        <f t="shared" ca="1" si="32"/>
        <v/>
      </c>
      <c r="E239" s="93" t="str">
        <f t="shared" ca="1" si="33"/>
        <v/>
      </c>
      <c r="F239" s="93" t="str">
        <f t="shared" ca="1" si="34"/>
        <v/>
      </c>
      <c r="G239" s="93" t="str">
        <f t="shared" ca="1" si="35"/>
        <v/>
      </c>
      <c r="H239" s="93" t="str">
        <f t="shared" ca="1" si="36"/>
        <v/>
      </c>
      <c r="I239" s="94" t="str">
        <f t="shared" ca="1" si="37"/>
        <v/>
      </c>
      <c r="J239" s="108" t="str">
        <f t="shared" ca="1" si="38"/>
        <v/>
      </c>
      <c r="K239" s="108" t="str">
        <f t="shared" ca="1" si="39"/>
        <v/>
      </c>
      <c r="L239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239" s="108" t="str">
        <f ca="1">IFERROR(IF(FIND("/", Tabella4[[#This Row],[ODC]]) &gt; 0, MID(Tabella4[[#This Row],[ODC]], FIND("/", Tabella4[[#This Row],[ODC]]) - 3, 6), ""), "")</f>
        <v/>
      </c>
      <c r="S239" s="103">
        <v>6</v>
      </c>
      <c r="T239" s="96">
        <v>31</v>
      </c>
    </row>
    <row r="240" spans="1:20" hidden="1" x14ac:dyDescent="0.25">
      <c r="A240" s="97" t="str">
        <f ca="1">IF(Tabella4[[#This Row],[PERSONALE]]="","",IF(INDIRECT("'" &amp; S240 &amp; "'!L1") &lt;&gt; "0", IF(INDIRECT("'" &amp; S240 &amp; "'!L1") &lt;&gt; "", INDIRECT("'" &amp; S240 &amp; "'!L1"), ""), ""))</f>
        <v/>
      </c>
      <c r="B240" s="97" t="str">
        <f t="shared" ca="1" si="30"/>
        <v/>
      </c>
      <c r="C240" s="106" t="str">
        <f t="shared" ca="1" si="31"/>
        <v/>
      </c>
      <c r="D240" s="1" t="str">
        <f t="shared" ca="1" si="32"/>
        <v/>
      </c>
      <c r="E240" s="93" t="str">
        <f t="shared" ca="1" si="33"/>
        <v/>
      </c>
      <c r="F240" s="93" t="str">
        <f t="shared" ca="1" si="34"/>
        <v/>
      </c>
      <c r="G240" s="93" t="str">
        <f t="shared" ca="1" si="35"/>
        <v/>
      </c>
      <c r="H240" s="93" t="str">
        <f t="shared" ca="1" si="36"/>
        <v/>
      </c>
      <c r="I240" s="94" t="str">
        <f t="shared" ca="1" si="37"/>
        <v/>
      </c>
      <c r="J240" s="108" t="str">
        <f t="shared" ca="1" si="38"/>
        <v/>
      </c>
      <c r="K240" s="108" t="str">
        <f t="shared" ca="1" si="39"/>
        <v/>
      </c>
      <c r="L240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240" s="108" t="str">
        <f ca="1">IFERROR(IF(FIND("/", Tabella4[[#This Row],[ODC]]) &gt; 0, MID(Tabella4[[#This Row],[ODC]], FIND("/", Tabella4[[#This Row],[ODC]]) - 3, 6), ""), "")</f>
        <v/>
      </c>
      <c r="S240" s="103">
        <v>6</v>
      </c>
      <c r="T240" s="96">
        <v>32</v>
      </c>
    </row>
    <row r="241" spans="1:20" hidden="1" x14ac:dyDescent="0.25">
      <c r="A241" s="97" t="str">
        <f ca="1">IF(Tabella4[[#This Row],[PERSONALE]]="","",IF(INDIRECT("'" &amp; S241 &amp; "'!L1") &lt;&gt; "0", IF(INDIRECT("'" &amp; S241 &amp; "'!L1") &lt;&gt; "", INDIRECT("'" &amp; S241 &amp; "'!L1"), ""), ""))</f>
        <v/>
      </c>
      <c r="B241" s="97" t="str">
        <f t="shared" ca="1" si="30"/>
        <v/>
      </c>
      <c r="C241" s="106" t="str">
        <f t="shared" ca="1" si="31"/>
        <v/>
      </c>
      <c r="D241" s="1" t="str">
        <f t="shared" ca="1" si="32"/>
        <v/>
      </c>
      <c r="E241" s="93" t="str">
        <f t="shared" ca="1" si="33"/>
        <v/>
      </c>
      <c r="F241" s="93" t="str">
        <f t="shared" ca="1" si="34"/>
        <v/>
      </c>
      <c r="G241" s="93" t="str">
        <f t="shared" ca="1" si="35"/>
        <v/>
      </c>
      <c r="H241" s="93" t="str">
        <f t="shared" ca="1" si="36"/>
        <v/>
      </c>
      <c r="I241" s="94" t="str">
        <f t="shared" ca="1" si="37"/>
        <v/>
      </c>
      <c r="J241" s="108" t="str">
        <f t="shared" ca="1" si="38"/>
        <v/>
      </c>
      <c r="K241" s="108" t="str">
        <f t="shared" ca="1" si="39"/>
        <v/>
      </c>
      <c r="L241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241" s="108" t="str">
        <f ca="1">IFERROR(IF(FIND("/", Tabella4[[#This Row],[ODC]]) &gt; 0, MID(Tabella4[[#This Row],[ODC]], FIND("/", Tabella4[[#This Row],[ODC]]) - 3, 6), ""), "")</f>
        <v/>
      </c>
      <c r="S241" s="103">
        <v>6</v>
      </c>
      <c r="T241" s="96">
        <v>33</v>
      </c>
    </row>
    <row r="242" spans="1:20" hidden="1" x14ac:dyDescent="0.25">
      <c r="A242" s="97" t="str">
        <f ca="1">IF(Tabella4[[#This Row],[PERSONALE]]="","",IF(INDIRECT("'" &amp; S242 &amp; "'!L1") &lt;&gt; "0", IF(INDIRECT("'" &amp; S242 &amp; "'!L1") &lt;&gt; "", INDIRECT("'" &amp; S242 &amp; "'!L1"), ""), ""))</f>
        <v/>
      </c>
      <c r="B242" s="97" t="str">
        <f t="shared" ca="1" si="30"/>
        <v/>
      </c>
      <c r="C242" s="106" t="str">
        <f t="shared" ca="1" si="31"/>
        <v/>
      </c>
      <c r="D242" s="1" t="str">
        <f t="shared" ca="1" si="32"/>
        <v/>
      </c>
      <c r="E242" s="93" t="str">
        <f t="shared" ca="1" si="33"/>
        <v/>
      </c>
      <c r="F242" s="93" t="str">
        <f t="shared" ca="1" si="34"/>
        <v/>
      </c>
      <c r="G242" s="93" t="str">
        <f t="shared" ca="1" si="35"/>
        <v/>
      </c>
      <c r="H242" s="93" t="str">
        <f t="shared" ca="1" si="36"/>
        <v/>
      </c>
      <c r="I242" s="94" t="str">
        <f t="shared" ca="1" si="37"/>
        <v/>
      </c>
      <c r="J242" s="108" t="str">
        <f t="shared" ca="1" si="38"/>
        <v/>
      </c>
      <c r="K242" s="108" t="str">
        <f t="shared" ca="1" si="39"/>
        <v/>
      </c>
      <c r="L242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242" s="108" t="str">
        <f ca="1">IFERROR(IF(FIND("/", Tabella4[[#This Row],[ODC]]) &gt; 0, MID(Tabella4[[#This Row],[ODC]], FIND("/", Tabella4[[#This Row],[ODC]]) - 3, 6), ""), "")</f>
        <v/>
      </c>
      <c r="S242" s="103">
        <v>6</v>
      </c>
      <c r="T242" s="96">
        <v>34</v>
      </c>
    </row>
    <row r="243" spans="1:20" hidden="1" x14ac:dyDescent="0.25">
      <c r="A243" s="97" t="str">
        <f ca="1">IF(Tabella4[[#This Row],[PERSONALE]]="","",IF(INDIRECT("'" &amp; S243 &amp; "'!L1") &lt;&gt; "0", IF(INDIRECT("'" &amp; S243 &amp; "'!L1") &lt;&gt; "", INDIRECT("'" &amp; S243 &amp; "'!L1"), ""), ""))</f>
        <v/>
      </c>
      <c r="B243" s="97" t="str">
        <f t="shared" ca="1" si="30"/>
        <v/>
      </c>
      <c r="C243" s="106" t="str">
        <f t="shared" ca="1" si="31"/>
        <v/>
      </c>
      <c r="D243" s="1" t="str">
        <f t="shared" ca="1" si="32"/>
        <v/>
      </c>
      <c r="E243" s="93" t="str">
        <f t="shared" ca="1" si="33"/>
        <v/>
      </c>
      <c r="F243" s="93" t="str">
        <f t="shared" ca="1" si="34"/>
        <v/>
      </c>
      <c r="G243" s="93" t="str">
        <f t="shared" ca="1" si="35"/>
        <v/>
      </c>
      <c r="H243" s="93" t="str">
        <f t="shared" ca="1" si="36"/>
        <v/>
      </c>
      <c r="I243" s="94" t="str">
        <f t="shared" ca="1" si="37"/>
        <v/>
      </c>
      <c r="J243" s="108" t="str">
        <f t="shared" ca="1" si="38"/>
        <v/>
      </c>
      <c r="K243" s="108" t="str">
        <f t="shared" ca="1" si="39"/>
        <v/>
      </c>
      <c r="L243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243" s="108" t="str">
        <f ca="1">IFERROR(IF(FIND("/", Tabella4[[#This Row],[ODC]]) &gt; 0, MID(Tabella4[[#This Row],[ODC]], FIND("/", Tabella4[[#This Row],[ODC]]) - 3, 6), ""), "")</f>
        <v/>
      </c>
      <c r="S243" s="103">
        <v>6</v>
      </c>
      <c r="T243" s="96">
        <v>35</v>
      </c>
    </row>
    <row r="244" spans="1:20" hidden="1" x14ac:dyDescent="0.25">
      <c r="A244" s="97" t="str">
        <f ca="1">IF(Tabella4[[#This Row],[PERSONALE]]="","",IF(INDIRECT("'" &amp; S244 &amp; "'!L1") &lt;&gt; "0", IF(INDIRECT("'" &amp; S244 &amp; "'!L1") &lt;&gt; "", INDIRECT("'" &amp; S244 &amp; "'!L1"), ""), ""))</f>
        <v/>
      </c>
      <c r="B244" s="97" t="str">
        <f t="shared" ca="1" si="30"/>
        <v/>
      </c>
      <c r="C244" s="106" t="str">
        <f t="shared" ca="1" si="31"/>
        <v/>
      </c>
      <c r="D244" s="1" t="str">
        <f t="shared" ca="1" si="32"/>
        <v/>
      </c>
      <c r="E244" s="93" t="str">
        <f t="shared" ca="1" si="33"/>
        <v/>
      </c>
      <c r="F244" s="93" t="str">
        <f t="shared" ca="1" si="34"/>
        <v/>
      </c>
      <c r="G244" s="93" t="str">
        <f t="shared" ca="1" si="35"/>
        <v/>
      </c>
      <c r="H244" s="93" t="str">
        <f t="shared" ca="1" si="36"/>
        <v/>
      </c>
      <c r="I244" s="94" t="str">
        <f t="shared" ca="1" si="37"/>
        <v/>
      </c>
      <c r="J244" s="108" t="str">
        <f t="shared" ca="1" si="38"/>
        <v/>
      </c>
      <c r="K244" s="108" t="str">
        <f t="shared" ca="1" si="39"/>
        <v/>
      </c>
      <c r="L244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244" s="108" t="str">
        <f ca="1">IFERROR(IF(FIND("/", Tabella4[[#This Row],[ODC]]) &gt; 0, MID(Tabella4[[#This Row],[ODC]], FIND("/", Tabella4[[#This Row],[ODC]]) - 3, 6), ""), "")</f>
        <v/>
      </c>
      <c r="S244" s="103">
        <v>6</v>
      </c>
      <c r="T244" s="96">
        <v>36</v>
      </c>
    </row>
    <row r="245" spans="1:20" hidden="1" x14ac:dyDescent="0.25">
      <c r="A245" s="97" t="str">
        <f ca="1">IF(Tabella4[[#This Row],[PERSONALE]]="","",IF(INDIRECT("'" &amp; S245 &amp; "'!L1") &lt;&gt; "0", IF(INDIRECT("'" &amp; S245 &amp; "'!L1") &lt;&gt; "", INDIRECT("'" &amp; S245 &amp; "'!L1"), ""), ""))</f>
        <v/>
      </c>
      <c r="B245" s="97" t="str">
        <f t="shared" ca="1" si="30"/>
        <v/>
      </c>
      <c r="C245" s="106" t="str">
        <f t="shared" ca="1" si="31"/>
        <v/>
      </c>
      <c r="D245" s="1" t="str">
        <f t="shared" ca="1" si="32"/>
        <v/>
      </c>
      <c r="E245" s="93" t="str">
        <f t="shared" ca="1" si="33"/>
        <v/>
      </c>
      <c r="F245" s="93" t="str">
        <f t="shared" ca="1" si="34"/>
        <v/>
      </c>
      <c r="G245" s="93" t="str">
        <f t="shared" ca="1" si="35"/>
        <v/>
      </c>
      <c r="H245" s="93" t="str">
        <f t="shared" ca="1" si="36"/>
        <v/>
      </c>
      <c r="I245" s="94" t="str">
        <f t="shared" ca="1" si="37"/>
        <v/>
      </c>
      <c r="J245" s="108" t="str">
        <f t="shared" ca="1" si="38"/>
        <v/>
      </c>
      <c r="K245" s="108" t="str">
        <f t="shared" ca="1" si="39"/>
        <v/>
      </c>
      <c r="L245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245" s="108" t="str">
        <f ca="1">IFERROR(IF(FIND("/", Tabella4[[#This Row],[ODC]]) &gt; 0, MID(Tabella4[[#This Row],[ODC]], FIND("/", Tabella4[[#This Row],[ODC]]) - 3, 6), ""), "")</f>
        <v/>
      </c>
      <c r="S245" s="103">
        <v>6</v>
      </c>
      <c r="T245" s="96">
        <v>37</v>
      </c>
    </row>
    <row r="246" spans="1:20" hidden="1" x14ac:dyDescent="0.25">
      <c r="A246" s="97" t="str">
        <f ca="1">IF(Tabella4[[#This Row],[PERSONALE]]="","",IF(INDIRECT("'" &amp; S246 &amp; "'!L1") &lt;&gt; "0", IF(INDIRECT("'" &amp; S246 &amp; "'!L1") &lt;&gt; "", INDIRECT("'" &amp; S246 &amp; "'!L1"), ""), ""))</f>
        <v/>
      </c>
      <c r="B246" s="97" t="str">
        <f t="shared" ca="1" si="30"/>
        <v/>
      </c>
      <c r="C246" s="106" t="str">
        <f t="shared" ca="1" si="31"/>
        <v/>
      </c>
      <c r="D246" s="1" t="str">
        <f t="shared" ca="1" si="32"/>
        <v/>
      </c>
      <c r="E246" s="93" t="str">
        <f t="shared" ca="1" si="33"/>
        <v/>
      </c>
      <c r="F246" s="93" t="str">
        <f t="shared" ca="1" si="34"/>
        <v/>
      </c>
      <c r="G246" s="93" t="str">
        <f t="shared" ca="1" si="35"/>
        <v/>
      </c>
      <c r="H246" s="93" t="str">
        <f t="shared" ca="1" si="36"/>
        <v/>
      </c>
      <c r="I246" s="94" t="str">
        <f t="shared" ca="1" si="37"/>
        <v/>
      </c>
      <c r="J246" s="108" t="str">
        <f t="shared" ca="1" si="38"/>
        <v/>
      </c>
      <c r="K246" s="108" t="str">
        <f t="shared" ca="1" si="39"/>
        <v/>
      </c>
      <c r="L246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246" s="108" t="str">
        <f ca="1">IFERROR(IF(FIND("/", Tabella4[[#This Row],[ODC]]) &gt; 0, MID(Tabella4[[#This Row],[ODC]], FIND("/", Tabella4[[#This Row],[ODC]]) - 3, 6), ""), "")</f>
        <v/>
      </c>
      <c r="S246" s="103">
        <v>6</v>
      </c>
      <c r="T246" s="96">
        <v>38</v>
      </c>
    </row>
    <row r="247" spans="1:20" hidden="1" x14ac:dyDescent="0.25">
      <c r="A247" s="97" t="str">
        <f ca="1">IF(Tabella4[[#This Row],[PERSONALE]]="","",IF(INDIRECT("'" &amp; S247 &amp; "'!L1") &lt;&gt; "0", IF(INDIRECT("'" &amp; S247 &amp; "'!L1") &lt;&gt; "", INDIRECT("'" &amp; S247 &amp; "'!L1"), ""), ""))</f>
        <v/>
      </c>
      <c r="B247" s="97" t="str">
        <f t="shared" ca="1" si="30"/>
        <v/>
      </c>
      <c r="C247" s="106" t="str">
        <f t="shared" ca="1" si="31"/>
        <v/>
      </c>
      <c r="D247" s="1" t="str">
        <f t="shared" ca="1" si="32"/>
        <v/>
      </c>
      <c r="E247" s="93" t="str">
        <f t="shared" ca="1" si="33"/>
        <v/>
      </c>
      <c r="F247" s="93" t="str">
        <f t="shared" ca="1" si="34"/>
        <v/>
      </c>
      <c r="G247" s="93" t="str">
        <f t="shared" ca="1" si="35"/>
        <v/>
      </c>
      <c r="H247" s="93" t="str">
        <f t="shared" ca="1" si="36"/>
        <v/>
      </c>
      <c r="I247" s="94" t="str">
        <f t="shared" ca="1" si="37"/>
        <v/>
      </c>
      <c r="J247" s="108" t="str">
        <f t="shared" ca="1" si="38"/>
        <v/>
      </c>
      <c r="K247" s="108" t="str">
        <f t="shared" ca="1" si="39"/>
        <v/>
      </c>
      <c r="L247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247" s="108" t="str">
        <f ca="1">IFERROR(IF(FIND("/", Tabella4[[#This Row],[ODC]]) &gt; 0, MID(Tabella4[[#This Row],[ODC]], FIND("/", Tabella4[[#This Row],[ODC]]) - 3, 6), ""), "")</f>
        <v/>
      </c>
      <c r="S247" s="103">
        <v>6</v>
      </c>
      <c r="T247" s="96">
        <v>39</v>
      </c>
    </row>
    <row r="248" spans="1:20" hidden="1" x14ac:dyDescent="0.25">
      <c r="A248" s="97" t="str">
        <f ca="1">IF(Tabella4[[#This Row],[PERSONALE]]="","",IF(INDIRECT("'" &amp; S248 &amp; "'!L1") &lt;&gt; "0", IF(INDIRECT("'" &amp; S248 &amp; "'!L1") &lt;&gt; "", INDIRECT("'" &amp; S248 &amp; "'!L1"), ""), ""))</f>
        <v/>
      </c>
      <c r="B248" s="97" t="str">
        <f t="shared" ca="1" si="30"/>
        <v/>
      </c>
      <c r="C248" s="106" t="str">
        <f t="shared" ca="1" si="31"/>
        <v/>
      </c>
      <c r="D248" s="1" t="str">
        <f t="shared" ca="1" si="32"/>
        <v/>
      </c>
      <c r="E248" s="93" t="str">
        <f t="shared" ca="1" si="33"/>
        <v/>
      </c>
      <c r="F248" s="93" t="str">
        <f t="shared" ca="1" si="34"/>
        <v/>
      </c>
      <c r="G248" s="93" t="str">
        <f t="shared" ca="1" si="35"/>
        <v/>
      </c>
      <c r="H248" s="93" t="str">
        <f t="shared" ca="1" si="36"/>
        <v/>
      </c>
      <c r="I248" s="94" t="str">
        <f t="shared" ca="1" si="37"/>
        <v/>
      </c>
      <c r="J248" s="108" t="str">
        <f t="shared" ca="1" si="38"/>
        <v/>
      </c>
      <c r="K248" s="108" t="str">
        <f t="shared" ca="1" si="39"/>
        <v/>
      </c>
      <c r="L248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248" s="108" t="str">
        <f ca="1">IFERROR(IF(FIND("/", Tabella4[[#This Row],[ODC]]) &gt; 0, MID(Tabella4[[#This Row],[ODC]], FIND("/", Tabella4[[#This Row],[ODC]]) - 3, 6), ""), "")</f>
        <v/>
      </c>
      <c r="S248" s="103">
        <v>6</v>
      </c>
      <c r="T248" s="96">
        <v>40</v>
      </c>
    </row>
    <row r="249" spans="1:20" hidden="1" x14ac:dyDescent="0.25">
      <c r="A249" s="97" t="str">
        <f ca="1">IF(Tabella4[[#This Row],[PERSONALE]]="","",IF(INDIRECT("'" &amp; S249 &amp; "'!L1") &lt;&gt; "0", IF(INDIRECT("'" &amp; S249 &amp; "'!L1") &lt;&gt; "", INDIRECT("'" &amp; S249 &amp; "'!L1"), ""), ""))</f>
        <v/>
      </c>
      <c r="B249" s="97" t="str">
        <f t="shared" ca="1" si="30"/>
        <v/>
      </c>
      <c r="C249" s="106" t="str">
        <f t="shared" ca="1" si="31"/>
        <v/>
      </c>
      <c r="D249" s="1" t="str">
        <f t="shared" ca="1" si="32"/>
        <v/>
      </c>
      <c r="E249" s="93" t="str">
        <f t="shared" ca="1" si="33"/>
        <v/>
      </c>
      <c r="F249" s="93" t="str">
        <f t="shared" ca="1" si="34"/>
        <v/>
      </c>
      <c r="G249" s="93" t="str">
        <f t="shared" ca="1" si="35"/>
        <v/>
      </c>
      <c r="H249" s="93" t="str">
        <f t="shared" ca="1" si="36"/>
        <v/>
      </c>
      <c r="I249" s="94" t="str">
        <f t="shared" ca="1" si="37"/>
        <v/>
      </c>
      <c r="J249" s="108" t="str">
        <f t="shared" ca="1" si="38"/>
        <v/>
      </c>
      <c r="K249" s="108" t="str">
        <f t="shared" ca="1" si="39"/>
        <v/>
      </c>
      <c r="L249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249" s="108" t="str">
        <f ca="1">IFERROR(IF(FIND("/", Tabella4[[#This Row],[ODC]]) &gt; 0, MID(Tabella4[[#This Row],[ODC]], FIND("/", Tabella4[[#This Row],[ODC]]) - 3, 6), ""), "")</f>
        <v/>
      </c>
      <c r="S249" s="103">
        <v>6</v>
      </c>
      <c r="T249" s="96">
        <v>41</v>
      </c>
    </row>
    <row r="250" spans="1:20" hidden="1" x14ac:dyDescent="0.25">
      <c r="A250" s="97" t="str">
        <f ca="1">IF(Tabella4[[#This Row],[PERSONALE]]="","",IF(INDIRECT("'" &amp; S250 &amp; "'!L1") &lt;&gt; "0", IF(INDIRECT("'" &amp; S250 &amp; "'!L1") &lt;&gt; "", INDIRECT("'" &amp; S250 &amp; "'!L1"), ""), ""))</f>
        <v/>
      </c>
      <c r="B250" s="97" t="str">
        <f t="shared" ca="1" si="30"/>
        <v/>
      </c>
      <c r="C250" s="106" t="str">
        <f t="shared" ca="1" si="31"/>
        <v/>
      </c>
      <c r="D250" s="1" t="str">
        <f t="shared" ca="1" si="32"/>
        <v/>
      </c>
      <c r="E250" s="93" t="str">
        <f t="shared" ca="1" si="33"/>
        <v/>
      </c>
      <c r="F250" s="93" t="str">
        <f t="shared" ca="1" si="34"/>
        <v/>
      </c>
      <c r="G250" s="93" t="str">
        <f t="shared" ca="1" si="35"/>
        <v/>
      </c>
      <c r="H250" s="93" t="str">
        <f t="shared" ca="1" si="36"/>
        <v/>
      </c>
      <c r="I250" s="94" t="str">
        <f t="shared" ca="1" si="37"/>
        <v/>
      </c>
      <c r="J250" s="108" t="str">
        <f t="shared" ca="1" si="38"/>
        <v/>
      </c>
      <c r="K250" s="108" t="str">
        <f t="shared" ca="1" si="39"/>
        <v/>
      </c>
      <c r="L250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250" s="108" t="str">
        <f ca="1">IFERROR(IF(FIND("/", Tabella4[[#This Row],[ODC]]) &gt; 0, MID(Tabella4[[#This Row],[ODC]], FIND("/", Tabella4[[#This Row],[ODC]]) - 3, 6), ""), "")</f>
        <v/>
      </c>
      <c r="S250" s="103">
        <v>6</v>
      </c>
      <c r="T250" s="96">
        <v>42</v>
      </c>
    </row>
    <row r="251" spans="1:20" hidden="1" x14ac:dyDescent="0.25">
      <c r="A251" s="97" t="str">
        <f ca="1">IF(Tabella4[[#This Row],[PERSONALE]]="","",IF(INDIRECT("'" &amp; S251 &amp; "'!L1") &lt;&gt; "0", IF(INDIRECT("'" &amp; S251 &amp; "'!L1") &lt;&gt; "", INDIRECT("'" &amp; S251 &amp; "'!L1"), ""), ""))</f>
        <v/>
      </c>
      <c r="B251" s="97" t="str">
        <f t="shared" ca="1" si="30"/>
        <v/>
      </c>
      <c r="C251" s="106" t="str">
        <f t="shared" ca="1" si="31"/>
        <v/>
      </c>
      <c r="D251" s="1" t="str">
        <f t="shared" ca="1" si="32"/>
        <v/>
      </c>
      <c r="E251" s="93" t="str">
        <f t="shared" ca="1" si="33"/>
        <v/>
      </c>
      <c r="F251" s="93" t="str">
        <f t="shared" ca="1" si="34"/>
        <v/>
      </c>
      <c r="G251" s="93" t="str">
        <f t="shared" ca="1" si="35"/>
        <v/>
      </c>
      <c r="H251" s="93" t="str">
        <f t="shared" ca="1" si="36"/>
        <v/>
      </c>
      <c r="I251" s="94" t="str">
        <f t="shared" ca="1" si="37"/>
        <v/>
      </c>
      <c r="J251" s="108" t="str">
        <f t="shared" ca="1" si="38"/>
        <v/>
      </c>
      <c r="K251" s="108" t="str">
        <f t="shared" ca="1" si="39"/>
        <v/>
      </c>
      <c r="L251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251" s="108" t="str">
        <f ca="1">IFERROR(IF(FIND("/", Tabella4[[#This Row],[ODC]]) &gt; 0, MID(Tabella4[[#This Row],[ODC]], FIND("/", Tabella4[[#This Row],[ODC]]) - 3, 6), ""), "")</f>
        <v/>
      </c>
      <c r="S251" s="103">
        <v>6</v>
      </c>
      <c r="T251" s="96">
        <v>43</v>
      </c>
    </row>
    <row r="252" spans="1:20" hidden="1" x14ac:dyDescent="0.25">
      <c r="A252" s="97" t="str">
        <f ca="1">IF(Tabella4[[#This Row],[PERSONALE]]="","",IF(INDIRECT("'" &amp; S252 &amp; "'!L1") &lt;&gt; "0", IF(INDIRECT("'" &amp; S252 &amp; "'!L1") &lt;&gt; "", INDIRECT("'" &amp; S252 &amp; "'!L1"), ""), ""))</f>
        <v/>
      </c>
      <c r="B252" s="97" t="str">
        <f t="shared" ca="1" si="30"/>
        <v/>
      </c>
      <c r="C252" s="106" t="str">
        <f t="shared" ca="1" si="31"/>
        <v/>
      </c>
      <c r="D252" s="1" t="str">
        <f t="shared" ca="1" si="32"/>
        <v/>
      </c>
      <c r="E252" s="93" t="str">
        <f t="shared" ca="1" si="33"/>
        <v/>
      </c>
      <c r="F252" s="93" t="str">
        <f t="shared" ca="1" si="34"/>
        <v/>
      </c>
      <c r="G252" s="93" t="str">
        <f t="shared" ca="1" si="35"/>
        <v/>
      </c>
      <c r="H252" s="93" t="str">
        <f t="shared" ca="1" si="36"/>
        <v/>
      </c>
      <c r="I252" s="94" t="str">
        <f t="shared" ca="1" si="37"/>
        <v/>
      </c>
      <c r="J252" s="108" t="str">
        <f t="shared" ca="1" si="38"/>
        <v/>
      </c>
      <c r="K252" s="108" t="str">
        <f t="shared" ca="1" si="39"/>
        <v/>
      </c>
      <c r="L252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252" s="108" t="str">
        <f ca="1">IFERROR(IF(FIND("/", Tabella4[[#This Row],[ODC]]) &gt; 0, MID(Tabella4[[#This Row],[ODC]], FIND("/", Tabella4[[#This Row],[ODC]]) - 3, 6), ""), "")</f>
        <v/>
      </c>
      <c r="S252" s="103">
        <v>6</v>
      </c>
      <c r="T252" s="96">
        <v>44</v>
      </c>
    </row>
    <row r="253" spans="1:20" hidden="1" x14ac:dyDescent="0.25">
      <c r="A253" s="97" t="str">
        <f ca="1">IF(Tabella4[[#This Row],[PERSONALE]]="","",IF(INDIRECT("'" &amp; S253 &amp; "'!L1") &lt;&gt; "0", IF(INDIRECT("'" &amp; S253 &amp; "'!L1") &lt;&gt; "", INDIRECT("'" &amp; S253 &amp; "'!L1"), ""), ""))</f>
        <v/>
      </c>
      <c r="B253" s="97" t="str">
        <f t="shared" ca="1" si="30"/>
        <v/>
      </c>
      <c r="C253" s="106" t="str">
        <f t="shared" ca="1" si="31"/>
        <v/>
      </c>
      <c r="D253" s="1" t="str">
        <f t="shared" ca="1" si="32"/>
        <v/>
      </c>
      <c r="E253" s="93" t="str">
        <f t="shared" ca="1" si="33"/>
        <v/>
      </c>
      <c r="F253" s="93" t="str">
        <f t="shared" ca="1" si="34"/>
        <v/>
      </c>
      <c r="G253" s="93" t="str">
        <f t="shared" ca="1" si="35"/>
        <v/>
      </c>
      <c r="H253" s="93" t="str">
        <f t="shared" ca="1" si="36"/>
        <v/>
      </c>
      <c r="I253" s="94" t="str">
        <f t="shared" ca="1" si="37"/>
        <v/>
      </c>
      <c r="J253" s="108" t="str">
        <f t="shared" ca="1" si="38"/>
        <v/>
      </c>
      <c r="K253" s="108" t="str">
        <f t="shared" ca="1" si="39"/>
        <v/>
      </c>
      <c r="L253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253" s="108" t="str">
        <f ca="1">IFERROR(IF(FIND("/", Tabella4[[#This Row],[ODC]]) &gt; 0, MID(Tabella4[[#This Row],[ODC]], FIND("/", Tabella4[[#This Row],[ODC]]) - 3, 6), ""), "")</f>
        <v/>
      </c>
      <c r="S253" s="103">
        <v>6</v>
      </c>
      <c r="T253" s="102">
        <v>45</v>
      </c>
    </row>
    <row r="254" spans="1:20" ht="30" hidden="1" x14ac:dyDescent="0.25">
      <c r="A254" s="97">
        <f ca="1">IF(Tabella4[[#This Row],[PERSONALE]]="","",IF(INDIRECT("'" &amp; S254 &amp; "'!L1") &lt;&gt; "0", IF(INDIRECT("'" &amp; S254 &amp; "'!L1") &lt;&gt; "", INDIRECT("'" &amp; S254 &amp; "'!L1"), ""), ""))</f>
        <v>46088</v>
      </c>
      <c r="B254" s="97" t="str">
        <f t="shared" ca="1" si="30"/>
        <v>Spinali</v>
      </c>
      <c r="C254" s="106" t="str">
        <f t="shared" ca="1" si="31"/>
        <v>SD-2026-Imp.400- Prove blocchi impianto in presenza TCL.</v>
      </c>
      <c r="D254" s="1" t="str">
        <f t="shared" ca="1" si="32"/>
        <v>Caldarella</v>
      </c>
      <c r="E254" s="93" t="str">
        <f t="shared" ca="1" si="33"/>
        <v>045/26
squadra</v>
      </c>
      <c r="F254" s="93" t="str">
        <f t="shared" ca="1" si="34"/>
        <v>574587/C</v>
      </c>
      <c r="G254" s="93" t="str">
        <f t="shared" ca="1" si="35"/>
        <v>7:00</v>
      </c>
      <c r="H254" s="93" t="str">
        <f t="shared" ca="1" si="36"/>
        <v>13:00</v>
      </c>
      <c r="I254" s="94">
        <f t="shared" ca="1" si="37"/>
        <v>6</v>
      </c>
      <c r="J254" s="108" t="str">
        <f t="shared" ca="1" si="38"/>
        <v/>
      </c>
      <c r="K254" s="108" t="str">
        <f t="shared" ca="1" si="39"/>
        <v>NO</v>
      </c>
      <c r="L254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254" s="108" t="str">
        <f ca="1">IFERROR(IF(FIND("/", Tabella4[[#This Row],[ODC]]) &gt; 0, MID(Tabella4[[#This Row],[ODC]], FIND("/", Tabella4[[#This Row],[ODC]]) - 3, 6), ""), "")</f>
        <v>045/26</v>
      </c>
      <c r="S254" s="103">
        <v>7</v>
      </c>
      <c r="T254" s="96">
        <v>4</v>
      </c>
    </row>
    <row r="255" spans="1:20" ht="30" hidden="1" x14ac:dyDescent="0.25">
      <c r="A255" s="97">
        <f ca="1">IF(Tabella4[[#This Row],[PERSONALE]]="","",IF(INDIRECT("'" &amp; S255 &amp; "'!L1") &lt;&gt; "0", IF(INDIRECT("'" &amp; S255 &amp; "'!L1") &lt;&gt; "", INDIRECT("'" &amp; S255 &amp; "'!L1"), ""), ""))</f>
        <v>46088</v>
      </c>
      <c r="B255" s="97" t="str">
        <f t="shared" ca="1" si="30"/>
        <v>Guarino</v>
      </c>
      <c r="C255" s="106" t="str">
        <f t="shared" ca="1" si="31"/>
        <v>SD-2026-Imp.400- Prove blocchi impianto in presenza TCL.</v>
      </c>
      <c r="D255" s="1" t="str">
        <f t="shared" ca="1" si="32"/>
        <v>Caldarella</v>
      </c>
      <c r="E255" s="93" t="str">
        <f t="shared" ca="1" si="33"/>
        <v>045/26
squadra</v>
      </c>
      <c r="F255" s="93" t="str">
        <f t="shared" ca="1" si="34"/>
        <v>574587/C</v>
      </c>
      <c r="G255" s="93" t="str">
        <f t="shared" ca="1" si="35"/>
        <v>7:00</v>
      </c>
      <c r="H255" s="93" t="str">
        <f t="shared" ca="1" si="36"/>
        <v>13:00</v>
      </c>
      <c r="I255" s="94">
        <f t="shared" ca="1" si="37"/>
        <v>6</v>
      </c>
      <c r="J255" s="108" t="str">
        <f t="shared" ca="1" si="38"/>
        <v/>
      </c>
      <c r="K255" s="108" t="str">
        <f t="shared" ca="1" si="39"/>
        <v>NO</v>
      </c>
      <c r="L255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255" s="108" t="str">
        <f ca="1">IFERROR(IF(FIND("/", Tabella4[[#This Row],[ODC]]) &gt; 0, MID(Tabella4[[#This Row],[ODC]], FIND("/", Tabella4[[#This Row],[ODC]]) - 3, 6), ""), "")</f>
        <v>045/26</v>
      </c>
      <c r="S255" s="103">
        <v>7</v>
      </c>
      <c r="T255" s="96">
        <v>5</v>
      </c>
    </row>
    <row r="256" spans="1:20" ht="30" hidden="1" x14ac:dyDescent="0.25">
      <c r="A256" s="97">
        <f ca="1">IF(Tabella4[[#This Row],[PERSONALE]]="","",IF(INDIRECT("'" &amp; S256 &amp; "'!L1") &lt;&gt; "0", IF(INDIRECT("'" &amp; S256 &amp; "'!L1") &lt;&gt; "", INDIRECT("'" &amp; S256 &amp; "'!L1"), ""), ""))</f>
        <v>46088</v>
      </c>
      <c r="B256" s="97" t="str">
        <f t="shared" ca="1" si="30"/>
        <v>Riciputo</v>
      </c>
      <c r="C256" s="106" t="str">
        <f t="shared" ca="1" si="31"/>
        <v>10240636   RIPRISTINO 07T308CO-
10240622   RIPRISTINO 07L208AT</v>
      </c>
      <c r="D256" s="1" t="str">
        <f t="shared" ca="1" si="32"/>
        <v>Caldarella</v>
      </c>
      <c r="E256" s="93" t="str">
        <f t="shared" ca="1" si="33"/>
        <v>043/26
squadra</v>
      </c>
      <c r="F256" s="93" t="str">
        <f t="shared" ca="1" si="34"/>
        <v>573881/C
573882/C</v>
      </c>
      <c r="G256" s="93" t="str">
        <f t="shared" ca="1" si="35"/>
        <v>7:00</v>
      </c>
      <c r="H256" s="93" t="str">
        <f t="shared" ca="1" si="36"/>
        <v>13:00</v>
      </c>
      <c r="I256" s="94">
        <f t="shared" ca="1" si="37"/>
        <v>6</v>
      </c>
      <c r="J256" s="108" t="str">
        <f t="shared" ca="1" si="38"/>
        <v/>
      </c>
      <c r="K256" s="108" t="str">
        <f t="shared" ca="1" si="39"/>
        <v>NO</v>
      </c>
      <c r="L256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256" s="108" t="str">
        <f ca="1">IFERROR(IF(FIND("/", Tabella4[[#This Row],[ODC]]) &gt; 0, MID(Tabella4[[#This Row],[ODC]], FIND("/", Tabella4[[#This Row],[ODC]]) - 3, 6), ""), "")</f>
        <v>043/26</v>
      </c>
      <c r="S256" s="103">
        <v>7</v>
      </c>
      <c r="T256" s="96">
        <v>6</v>
      </c>
    </row>
    <row r="257" spans="1:20" ht="30" hidden="1" x14ac:dyDescent="0.25">
      <c r="A257" s="97">
        <f ca="1">IF(Tabella4[[#This Row],[PERSONALE]]="","",IF(INDIRECT("'" &amp; S257 &amp; "'!L1") &lt;&gt; "0", IF(INDIRECT("'" &amp; S257 &amp; "'!L1") &lt;&gt; "", INDIRECT("'" &amp; S257 &amp; "'!L1"), ""), ""))</f>
        <v>46088</v>
      </c>
      <c r="B257" s="97" t="str">
        <f t="shared" ca="1" si="30"/>
        <v>Mira</v>
      </c>
      <c r="C257" s="106" t="str">
        <f t="shared" ca="1" si="31"/>
        <v>10240636   RIPRISTINO 07T308CO-
10240622   RIPRISTINO 07L208AT</v>
      </c>
      <c r="D257" s="1" t="str">
        <f t="shared" ca="1" si="32"/>
        <v>Caldarella</v>
      </c>
      <c r="E257" s="93" t="str">
        <f t="shared" ca="1" si="33"/>
        <v>043/26
squadra</v>
      </c>
      <c r="F257" s="93" t="str">
        <f t="shared" ca="1" si="34"/>
        <v>573881/C
573882/C</v>
      </c>
      <c r="G257" s="93" t="str">
        <f t="shared" ca="1" si="35"/>
        <v>7:00</v>
      </c>
      <c r="H257" s="93" t="str">
        <f t="shared" ca="1" si="36"/>
        <v>13:00</v>
      </c>
      <c r="I257" s="94">
        <f t="shared" ca="1" si="37"/>
        <v>6</v>
      </c>
      <c r="J257" s="108" t="str">
        <f t="shared" ca="1" si="38"/>
        <v/>
      </c>
      <c r="K257" s="108" t="str">
        <f t="shared" ca="1" si="39"/>
        <v>NO</v>
      </c>
      <c r="L257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257" s="108" t="str">
        <f ca="1">IFERROR(IF(FIND("/", Tabella4[[#This Row],[ODC]]) &gt; 0, MID(Tabella4[[#This Row],[ODC]], FIND("/", Tabella4[[#This Row],[ODC]]) - 3, 6), ""), "")</f>
        <v>043/26</v>
      </c>
      <c r="S257" s="103">
        <v>7</v>
      </c>
      <c r="T257" s="96">
        <v>7</v>
      </c>
    </row>
    <row r="258" spans="1:20" hidden="1" x14ac:dyDescent="0.25">
      <c r="A258" s="97" t="str">
        <f ca="1">IF(Tabella4[[#This Row],[PERSONALE]]="","",IF(INDIRECT("'" &amp; S258 &amp; "'!L1") &lt;&gt; "0", IF(INDIRECT("'" &amp; S258 &amp; "'!L1") &lt;&gt; "", INDIRECT("'" &amp; S258 &amp; "'!L1"), ""), ""))</f>
        <v/>
      </c>
      <c r="B258" s="97" t="str">
        <f t="shared" ref="B258:B321" ca="1" si="40">IF(INDIRECT("'" &amp; S258 &amp; "'!F" &amp; T258) &lt;&gt; "0", IF(INDIRECT("'" &amp; S258 &amp; "'!F" &amp; T258) &lt;&gt; "", INDIRECT("'" &amp; S258 &amp; "'!F" &amp; T258), ""), "")</f>
        <v/>
      </c>
      <c r="C258" s="106" t="str">
        <f t="shared" ref="C258:C321" ca="1" si="41">IF(INDIRECT("'" &amp; S258 &amp; "'!G" &amp; T258) &lt;&gt; "0", IF(INDIRECT("'" &amp; S258 &amp; "'!G" &amp; T258) &lt;&gt; "", INDIRECT("'" &amp; S258 &amp; "'!G" &amp; T258), ""), "")</f>
        <v/>
      </c>
      <c r="D258" s="1" t="str">
        <f t="shared" ref="D258:D321" ca="1" si="42">IF(INDIRECT("'" &amp; S258 &amp; "'!H" &amp; T258) &lt;&gt; "0", IF(INDIRECT("'" &amp; S258 &amp; "'!H" &amp; T258) &lt;&gt; "", INDIRECT("'" &amp; S258 &amp; "'!H" &amp; T258), ""), "")</f>
        <v/>
      </c>
      <c r="E258" s="93" t="str">
        <f t="shared" ref="E258:E321" ca="1" si="43">IF(INDIRECT("'" &amp; S258 &amp; "'!I" &amp; T258) &lt;&gt; "0", IF(INDIRECT("'" &amp; S258 &amp; "'!I" &amp; T258) &lt;&gt; "", INDIRECT("'" &amp; S258 &amp; "'!I" &amp; T258), ""), "")</f>
        <v/>
      </c>
      <c r="F258" s="93" t="str">
        <f t="shared" ref="F258:F321" ca="1" si="44">IF(INDIRECT("'" &amp; S258 &amp; "'!J" &amp; T258) &lt;&gt; "0", IF(INDIRECT("'" &amp; S258 &amp; "'!J" &amp; T258) &lt;&gt; "", INDIRECT("'" &amp; S258 &amp; "'!J" &amp; T258), ""), "")</f>
        <v/>
      </c>
      <c r="G258" s="93" t="str">
        <f t="shared" ref="G258:G321" ca="1" si="45">IF(INDIRECT("'" &amp; S258 &amp; "'!K" &amp; T258) &lt;&gt; "0", IF(INDIRECT("'" &amp; S258 &amp; "'!K" &amp; T258) &lt;&gt; "", INDIRECT("'" &amp; S258 &amp; "'!K" &amp; T258), ""), "")</f>
        <v/>
      </c>
      <c r="H258" s="93" t="str">
        <f t="shared" ref="H258:H321" ca="1" si="46">IF(INDIRECT("'" &amp; S258 &amp; "'!L" &amp; T258) &lt;&gt; "0", IF(INDIRECT("'" &amp; S258 &amp; "'!L" &amp; T258) &lt;&gt; "", INDIRECT("'" &amp; S258 &amp; "'!L" &amp; T258), ""), "")</f>
        <v/>
      </c>
      <c r="I258" s="94" t="str">
        <f t="shared" ref="I258:I321" ca="1" si="47">IF(INDIRECT("'" &amp; S258 &amp; "'!M" &amp; T258) &lt;&gt; "0", IF(INDIRECT("'" &amp; S258 &amp; "'!M" &amp; T258) &lt;&gt; "", INDIRECT("'" &amp; S258 &amp; "'!M" &amp; T258), ""), "")</f>
        <v/>
      </c>
      <c r="J258" s="108" t="str">
        <f t="shared" ref="J258:J321" ca="1" si="48">IF(INDIRECT("'" &amp; S258 &amp; "'!N" &amp; T258) &lt;&gt; "0", IF(INDIRECT("'" &amp; S258 &amp; "'!N" &amp; T258) &lt;&gt; "", INDIRECT("'" &amp; S258 &amp; "'!N" &amp; T258), ""), "")</f>
        <v/>
      </c>
      <c r="K258" s="108" t="str">
        <f t="shared" ref="K258:K321" ca="1" si="49">IF(E258="", "", IF(ISERROR(SEARCH("canone", E258)), "NO", "SI"))</f>
        <v/>
      </c>
      <c r="L258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258" s="108" t="str">
        <f ca="1">IFERROR(IF(FIND("/", Tabella4[[#This Row],[ODC]]) &gt; 0, MID(Tabella4[[#This Row],[ODC]], FIND("/", Tabella4[[#This Row],[ODC]]) - 3, 6), ""), "")</f>
        <v/>
      </c>
      <c r="S258" s="103">
        <v>7</v>
      </c>
      <c r="T258" s="96">
        <v>8</v>
      </c>
    </row>
    <row r="259" spans="1:20" hidden="1" x14ac:dyDescent="0.25">
      <c r="A259" s="97" t="str">
        <f ca="1">IF(Tabella4[[#This Row],[PERSONALE]]="","",IF(INDIRECT("'" &amp; S259 &amp; "'!L1") &lt;&gt; "0", IF(INDIRECT("'" &amp; S259 &amp; "'!L1") &lt;&gt; "", INDIRECT("'" &amp; S259 &amp; "'!L1"), ""), ""))</f>
        <v/>
      </c>
      <c r="B259" s="97" t="str">
        <f t="shared" ca="1" si="40"/>
        <v/>
      </c>
      <c r="C259" s="106" t="str">
        <f t="shared" ca="1" si="41"/>
        <v/>
      </c>
      <c r="D259" s="1" t="str">
        <f t="shared" ca="1" si="42"/>
        <v/>
      </c>
      <c r="E259" s="93" t="str">
        <f t="shared" ca="1" si="43"/>
        <v/>
      </c>
      <c r="F259" s="93" t="str">
        <f t="shared" ca="1" si="44"/>
        <v/>
      </c>
      <c r="G259" s="93" t="str">
        <f t="shared" ca="1" si="45"/>
        <v/>
      </c>
      <c r="H259" s="93" t="str">
        <f t="shared" ca="1" si="46"/>
        <v/>
      </c>
      <c r="I259" s="94" t="str">
        <f t="shared" ca="1" si="47"/>
        <v/>
      </c>
      <c r="J259" s="108" t="str">
        <f t="shared" ca="1" si="48"/>
        <v/>
      </c>
      <c r="K259" s="108" t="str">
        <f t="shared" ca="1" si="49"/>
        <v/>
      </c>
      <c r="L259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259" s="108" t="str">
        <f ca="1">IFERROR(IF(FIND("/", Tabella4[[#This Row],[ODC]]) &gt; 0, MID(Tabella4[[#This Row],[ODC]], FIND("/", Tabella4[[#This Row],[ODC]]) - 3, 6), ""), "")</f>
        <v/>
      </c>
      <c r="S259" s="103">
        <v>7</v>
      </c>
      <c r="T259" s="96">
        <v>9</v>
      </c>
    </row>
    <row r="260" spans="1:20" hidden="1" x14ac:dyDescent="0.25">
      <c r="A260" s="97" t="str">
        <f ca="1">IF(Tabella4[[#This Row],[PERSONALE]]="","",IF(INDIRECT("'" &amp; S260 &amp; "'!L1") &lt;&gt; "0", IF(INDIRECT("'" &amp; S260 &amp; "'!L1") &lt;&gt; "", INDIRECT("'" &amp; S260 &amp; "'!L1"), ""), ""))</f>
        <v/>
      </c>
      <c r="B260" s="97" t="str">
        <f t="shared" ca="1" si="40"/>
        <v/>
      </c>
      <c r="C260" s="106" t="str">
        <f t="shared" ca="1" si="41"/>
        <v/>
      </c>
      <c r="D260" s="1" t="str">
        <f t="shared" ca="1" si="42"/>
        <v/>
      </c>
      <c r="E260" s="93" t="str">
        <f t="shared" ca="1" si="43"/>
        <v/>
      </c>
      <c r="F260" s="93" t="str">
        <f t="shared" ca="1" si="44"/>
        <v/>
      </c>
      <c r="G260" s="93" t="str">
        <f t="shared" ca="1" si="45"/>
        <v/>
      </c>
      <c r="H260" s="93" t="str">
        <f t="shared" ca="1" si="46"/>
        <v/>
      </c>
      <c r="I260" s="94" t="str">
        <f t="shared" ca="1" si="47"/>
        <v/>
      </c>
      <c r="J260" s="108" t="str">
        <f t="shared" ca="1" si="48"/>
        <v/>
      </c>
      <c r="K260" s="108" t="str">
        <f t="shared" ca="1" si="49"/>
        <v/>
      </c>
      <c r="L260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260" s="108" t="str">
        <f ca="1">IFERROR(IF(FIND("/", Tabella4[[#This Row],[ODC]]) &gt; 0, MID(Tabella4[[#This Row],[ODC]], FIND("/", Tabella4[[#This Row],[ODC]]) - 3, 6), ""), "")</f>
        <v/>
      </c>
      <c r="S260" s="103">
        <v>7</v>
      </c>
      <c r="T260" s="96">
        <v>10</v>
      </c>
    </row>
    <row r="261" spans="1:20" hidden="1" x14ac:dyDescent="0.25">
      <c r="A261" s="97" t="str">
        <f ca="1">IF(Tabella4[[#This Row],[PERSONALE]]="","",IF(INDIRECT("'" &amp; S261 &amp; "'!L1") &lt;&gt; "0", IF(INDIRECT("'" &amp; S261 &amp; "'!L1") &lt;&gt; "", INDIRECT("'" &amp; S261 &amp; "'!L1"), ""), ""))</f>
        <v/>
      </c>
      <c r="B261" s="97" t="str">
        <f t="shared" ca="1" si="40"/>
        <v/>
      </c>
      <c r="C261" s="106" t="str">
        <f t="shared" ca="1" si="41"/>
        <v/>
      </c>
      <c r="D261" s="1" t="str">
        <f t="shared" ca="1" si="42"/>
        <v/>
      </c>
      <c r="E261" s="93" t="str">
        <f t="shared" ca="1" si="43"/>
        <v/>
      </c>
      <c r="F261" s="93" t="str">
        <f t="shared" ca="1" si="44"/>
        <v/>
      </c>
      <c r="G261" s="93" t="str">
        <f t="shared" ca="1" si="45"/>
        <v/>
      </c>
      <c r="H261" s="93" t="str">
        <f t="shared" ca="1" si="46"/>
        <v/>
      </c>
      <c r="I261" s="94" t="str">
        <f t="shared" ca="1" si="47"/>
        <v/>
      </c>
      <c r="J261" s="108" t="str">
        <f t="shared" ca="1" si="48"/>
        <v/>
      </c>
      <c r="K261" s="108" t="str">
        <f t="shared" ca="1" si="49"/>
        <v/>
      </c>
      <c r="L261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261" s="108" t="str">
        <f ca="1">IFERROR(IF(FIND("/", Tabella4[[#This Row],[ODC]]) &gt; 0, MID(Tabella4[[#This Row],[ODC]], FIND("/", Tabella4[[#This Row],[ODC]]) - 3, 6), ""), "")</f>
        <v/>
      </c>
      <c r="S261" s="103">
        <v>7</v>
      </c>
      <c r="T261" s="96">
        <v>11</v>
      </c>
    </row>
    <row r="262" spans="1:20" hidden="1" x14ac:dyDescent="0.25">
      <c r="A262" s="97" t="str">
        <f ca="1">IF(Tabella4[[#This Row],[PERSONALE]]="","",IF(INDIRECT("'" &amp; S262 &amp; "'!L1") &lt;&gt; "0", IF(INDIRECT("'" &amp; S262 &amp; "'!L1") &lt;&gt; "", INDIRECT("'" &amp; S262 &amp; "'!L1"), ""), ""))</f>
        <v/>
      </c>
      <c r="B262" s="97" t="str">
        <f t="shared" ca="1" si="40"/>
        <v/>
      </c>
      <c r="C262" s="106" t="str">
        <f t="shared" ca="1" si="41"/>
        <v/>
      </c>
      <c r="D262" s="1" t="str">
        <f t="shared" ca="1" si="42"/>
        <v/>
      </c>
      <c r="E262" s="93" t="str">
        <f t="shared" ca="1" si="43"/>
        <v/>
      </c>
      <c r="F262" s="93" t="str">
        <f t="shared" ca="1" si="44"/>
        <v/>
      </c>
      <c r="G262" s="93" t="str">
        <f t="shared" ca="1" si="45"/>
        <v/>
      </c>
      <c r="H262" s="93" t="str">
        <f t="shared" ca="1" si="46"/>
        <v/>
      </c>
      <c r="I262" s="94" t="str">
        <f t="shared" ca="1" si="47"/>
        <v/>
      </c>
      <c r="J262" s="108" t="str">
        <f t="shared" ca="1" si="48"/>
        <v/>
      </c>
      <c r="K262" s="108" t="str">
        <f t="shared" ca="1" si="49"/>
        <v/>
      </c>
      <c r="L262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262" s="108" t="str">
        <f ca="1">IFERROR(IF(FIND("/", Tabella4[[#This Row],[ODC]]) &gt; 0, MID(Tabella4[[#This Row],[ODC]], FIND("/", Tabella4[[#This Row],[ODC]]) - 3, 6), ""), "")</f>
        <v/>
      </c>
      <c r="S262" s="103">
        <v>7</v>
      </c>
      <c r="T262" s="96">
        <v>12</v>
      </c>
    </row>
    <row r="263" spans="1:20" hidden="1" x14ac:dyDescent="0.25">
      <c r="A263" s="97" t="str">
        <f ca="1">IF(Tabella4[[#This Row],[PERSONALE]]="","",IF(INDIRECT("'" &amp; S263 &amp; "'!L1") &lt;&gt; "0", IF(INDIRECT("'" &amp; S263 &amp; "'!L1") &lt;&gt; "", INDIRECT("'" &amp; S263 &amp; "'!L1"), ""), ""))</f>
        <v/>
      </c>
      <c r="B263" s="97" t="str">
        <f t="shared" ca="1" si="40"/>
        <v/>
      </c>
      <c r="C263" s="106" t="str">
        <f t="shared" ca="1" si="41"/>
        <v/>
      </c>
      <c r="D263" s="1" t="str">
        <f t="shared" ca="1" si="42"/>
        <v/>
      </c>
      <c r="E263" s="93" t="str">
        <f t="shared" ca="1" si="43"/>
        <v/>
      </c>
      <c r="F263" s="93" t="str">
        <f t="shared" ca="1" si="44"/>
        <v/>
      </c>
      <c r="G263" s="93" t="str">
        <f t="shared" ca="1" si="45"/>
        <v/>
      </c>
      <c r="H263" s="93" t="str">
        <f t="shared" ca="1" si="46"/>
        <v/>
      </c>
      <c r="I263" s="94" t="str">
        <f t="shared" ca="1" si="47"/>
        <v/>
      </c>
      <c r="J263" s="108" t="str">
        <f t="shared" ca="1" si="48"/>
        <v/>
      </c>
      <c r="K263" s="108" t="str">
        <f t="shared" ca="1" si="49"/>
        <v/>
      </c>
      <c r="L263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263" s="108" t="str">
        <f ca="1">IFERROR(IF(FIND("/", Tabella4[[#This Row],[ODC]]) &gt; 0, MID(Tabella4[[#This Row],[ODC]], FIND("/", Tabella4[[#This Row],[ODC]]) - 3, 6), ""), "")</f>
        <v/>
      </c>
      <c r="S263" s="103">
        <v>7</v>
      </c>
      <c r="T263" s="96">
        <v>13</v>
      </c>
    </row>
    <row r="264" spans="1:20" hidden="1" x14ac:dyDescent="0.25">
      <c r="A264" s="97" t="str">
        <f ca="1">IF(Tabella4[[#This Row],[PERSONALE]]="","",IF(INDIRECT("'" &amp; S264 &amp; "'!L1") &lt;&gt; "0", IF(INDIRECT("'" &amp; S264 &amp; "'!L1") &lt;&gt; "", INDIRECT("'" &amp; S264 &amp; "'!L1"), ""), ""))</f>
        <v/>
      </c>
      <c r="B264" s="97" t="str">
        <f t="shared" ca="1" si="40"/>
        <v/>
      </c>
      <c r="C264" s="106" t="str">
        <f t="shared" ca="1" si="41"/>
        <v/>
      </c>
      <c r="D264" s="1" t="str">
        <f t="shared" ca="1" si="42"/>
        <v/>
      </c>
      <c r="E264" s="93" t="str">
        <f t="shared" ca="1" si="43"/>
        <v/>
      </c>
      <c r="F264" s="93" t="str">
        <f t="shared" ca="1" si="44"/>
        <v/>
      </c>
      <c r="G264" s="93" t="str">
        <f t="shared" ca="1" si="45"/>
        <v/>
      </c>
      <c r="H264" s="93" t="str">
        <f t="shared" ca="1" si="46"/>
        <v/>
      </c>
      <c r="I264" s="94" t="str">
        <f t="shared" ca="1" si="47"/>
        <v/>
      </c>
      <c r="J264" s="108" t="str">
        <f t="shared" ca="1" si="48"/>
        <v/>
      </c>
      <c r="K264" s="108" t="str">
        <f t="shared" ca="1" si="49"/>
        <v/>
      </c>
      <c r="L264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264" s="108" t="str">
        <f ca="1">IFERROR(IF(FIND("/", Tabella4[[#This Row],[ODC]]) &gt; 0, MID(Tabella4[[#This Row],[ODC]], FIND("/", Tabella4[[#This Row],[ODC]]) - 3, 6), ""), "")</f>
        <v/>
      </c>
      <c r="S264" s="103">
        <v>7</v>
      </c>
      <c r="T264" s="96">
        <v>14</v>
      </c>
    </row>
    <row r="265" spans="1:20" hidden="1" x14ac:dyDescent="0.25">
      <c r="A265" s="97" t="str">
        <f ca="1">IF(Tabella4[[#This Row],[PERSONALE]]="","",IF(INDIRECT("'" &amp; S265 &amp; "'!L1") &lt;&gt; "0", IF(INDIRECT("'" &amp; S265 &amp; "'!L1") &lt;&gt; "", INDIRECT("'" &amp; S265 &amp; "'!L1"), ""), ""))</f>
        <v/>
      </c>
      <c r="B265" s="97" t="str">
        <f t="shared" ca="1" si="40"/>
        <v/>
      </c>
      <c r="C265" s="106" t="str">
        <f t="shared" ca="1" si="41"/>
        <v/>
      </c>
      <c r="D265" s="1" t="str">
        <f t="shared" ca="1" si="42"/>
        <v/>
      </c>
      <c r="E265" s="93" t="str">
        <f t="shared" ca="1" si="43"/>
        <v/>
      </c>
      <c r="F265" s="93" t="str">
        <f t="shared" ca="1" si="44"/>
        <v/>
      </c>
      <c r="G265" s="93" t="str">
        <f t="shared" ca="1" si="45"/>
        <v/>
      </c>
      <c r="H265" s="93" t="str">
        <f t="shared" ca="1" si="46"/>
        <v/>
      </c>
      <c r="I265" s="94" t="str">
        <f t="shared" ca="1" si="47"/>
        <v/>
      </c>
      <c r="J265" s="108" t="str">
        <f t="shared" ca="1" si="48"/>
        <v/>
      </c>
      <c r="K265" s="108" t="str">
        <f t="shared" ca="1" si="49"/>
        <v/>
      </c>
      <c r="L265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265" s="108" t="str">
        <f ca="1">IFERROR(IF(FIND("/", Tabella4[[#This Row],[ODC]]) &gt; 0, MID(Tabella4[[#This Row],[ODC]], FIND("/", Tabella4[[#This Row],[ODC]]) - 3, 6), ""), "")</f>
        <v/>
      </c>
      <c r="S265" s="103">
        <v>7</v>
      </c>
      <c r="T265" s="96">
        <v>15</v>
      </c>
    </row>
    <row r="266" spans="1:20" hidden="1" x14ac:dyDescent="0.25">
      <c r="A266" s="97" t="str">
        <f ca="1">IF(Tabella4[[#This Row],[PERSONALE]]="","",IF(INDIRECT("'" &amp; S266 &amp; "'!L1") &lt;&gt; "0", IF(INDIRECT("'" &amp; S266 &amp; "'!L1") &lt;&gt; "", INDIRECT("'" &amp; S266 &amp; "'!L1"), ""), ""))</f>
        <v/>
      </c>
      <c r="B266" s="97" t="str">
        <f t="shared" ca="1" si="40"/>
        <v/>
      </c>
      <c r="C266" s="106" t="str">
        <f t="shared" ca="1" si="41"/>
        <v/>
      </c>
      <c r="D266" s="1" t="str">
        <f t="shared" ca="1" si="42"/>
        <v/>
      </c>
      <c r="E266" s="93" t="str">
        <f t="shared" ca="1" si="43"/>
        <v/>
      </c>
      <c r="F266" s="93" t="str">
        <f t="shared" ca="1" si="44"/>
        <v/>
      </c>
      <c r="G266" s="93" t="str">
        <f t="shared" ca="1" si="45"/>
        <v/>
      </c>
      <c r="H266" s="93" t="str">
        <f t="shared" ca="1" si="46"/>
        <v/>
      </c>
      <c r="I266" s="94" t="str">
        <f t="shared" ca="1" si="47"/>
        <v/>
      </c>
      <c r="J266" s="108" t="str">
        <f t="shared" ca="1" si="48"/>
        <v/>
      </c>
      <c r="K266" s="108" t="str">
        <f t="shared" ca="1" si="49"/>
        <v/>
      </c>
      <c r="L266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266" s="108" t="str">
        <f ca="1">IFERROR(IF(FIND("/", Tabella4[[#This Row],[ODC]]) &gt; 0, MID(Tabella4[[#This Row],[ODC]], FIND("/", Tabella4[[#This Row],[ODC]]) - 3, 6), ""), "")</f>
        <v/>
      </c>
      <c r="S266" s="103">
        <v>7</v>
      </c>
      <c r="T266" s="96">
        <v>16</v>
      </c>
    </row>
    <row r="267" spans="1:20" hidden="1" x14ac:dyDescent="0.25">
      <c r="A267" s="97" t="str">
        <f ca="1">IF(Tabella4[[#This Row],[PERSONALE]]="","",IF(INDIRECT("'" &amp; S267 &amp; "'!L1") &lt;&gt; "0", IF(INDIRECT("'" &amp; S267 &amp; "'!L1") &lt;&gt; "", INDIRECT("'" &amp; S267 &amp; "'!L1"), ""), ""))</f>
        <v/>
      </c>
      <c r="B267" s="97" t="str">
        <f t="shared" ca="1" si="40"/>
        <v/>
      </c>
      <c r="C267" s="106" t="str">
        <f t="shared" ca="1" si="41"/>
        <v/>
      </c>
      <c r="D267" s="1" t="str">
        <f t="shared" ca="1" si="42"/>
        <v/>
      </c>
      <c r="E267" s="93" t="str">
        <f t="shared" ca="1" si="43"/>
        <v/>
      </c>
      <c r="F267" s="93" t="str">
        <f t="shared" ca="1" si="44"/>
        <v/>
      </c>
      <c r="G267" s="93" t="str">
        <f t="shared" ca="1" si="45"/>
        <v/>
      </c>
      <c r="H267" s="93" t="str">
        <f t="shared" ca="1" si="46"/>
        <v/>
      </c>
      <c r="I267" s="94" t="str">
        <f t="shared" ca="1" si="47"/>
        <v/>
      </c>
      <c r="J267" s="108" t="str">
        <f t="shared" ca="1" si="48"/>
        <v/>
      </c>
      <c r="K267" s="108" t="str">
        <f t="shared" ca="1" si="49"/>
        <v/>
      </c>
      <c r="L267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267" s="108" t="str">
        <f ca="1">IFERROR(IF(FIND("/", Tabella4[[#This Row],[ODC]]) &gt; 0, MID(Tabella4[[#This Row],[ODC]], FIND("/", Tabella4[[#This Row],[ODC]]) - 3, 6), ""), "")</f>
        <v/>
      </c>
      <c r="S267" s="103">
        <v>7</v>
      </c>
      <c r="T267" s="96">
        <v>17</v>
      </c>
    </row>
    <row r="268" spans="1:20" hidden="1" x14ac:dyDescent="0.25">
      <c r="A268" s="97" t="str">
        <f ca="1">IF(Tabella4[[#This Row],[PERSONALE]]="","",IF(INDIRECT("'" &amp; S268 &amp; "'!L1") &lt;&gt; "0", IF(INDIRECT("'" &amp; S268 &amp; "'!L1") &lt;&gt; "", INDIRECT("'" &amp; S268 &amp; "'!L1"), ""), ""))</f>
        <v/>
      </c>
      <c r="B268" s="97" t="str">
        <f t="shared" ca="1" si="40"/>
        <v/>
      </c>
      <c r="C268" s="106" t="str">
        <f t="shared" ca="1" si="41"/>
        <v/>
      </c>
      <c r="D268" s="1" t="str">
        <f t="shared" ca="1" si="42"/>
        <v/>
      </c>
      <c r="E268" s="93" t="str">
        <f t="shared" ca="1" si="43"/>
        <v/>
      </c>
      <c r="F268" s="93" t="str">
        <f t="shared" ca="1" si="44"/>
        <v/>
      </c>
      <c r="G268" s="93" t="str">
        <f t="shared" ca="1" si="45"/>
        <v/>
      </c>
      <c r="H268" s="93" t="str">
        <f t="shared" ca="1" si="46"/>
        <v/>
      </c>
      <c r="I268" s="94" t="str">
        <f t="shared" ca="1" si="47"/>
        <v/>
      </c>
      <c r="J268" s="108" t="str">
        <f t="shared" ca="1" si="48"/>
        <v/>
      </c>
      <c r="K268" s="108" t="str">
        <f t="shared" ca="1" si="49"/>
        <v/>
      </c>
      <c r="L268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268" s="108" t="str">
        <f ca="1">IFERROR(IF(FIND("/", Tabella4[[#This Row],[ODC]]) &gt; 0, MID(Tabella4[[#This Row],[ODC]], FIND("/", Tabella4[[#This Row],[ODC]]) - 3, 6), ""), "")</f>
        <v/>
      </c>
      <c r="S268" s="103">
        <v>7</v>
      </c>
      <c r="T268" s="96">
        <v>18</v>
      </c>
    </row>
    <row r="269" spans="1:20" hidden="1" x14ac:dyDescent="0.25">
      <c r="A269" s="97" t="str">
        <f ca="1">IF(Tabella4[[#This Row],[PERSONALE]]="","",IF(INDIRECT("'" &amp; S269 &amp; "'!L1") &lt;&gt; "0", IF(INDIRECT("'" &amp; S269 &amp; "'!L1") &lt;&gt; "", INDIRECT("'" &amp; S269 &amp; "'!L1"), ""), ""))</f>
        <v/>
      </c>
      <c r="B269" s="97" t="str">
        <f t="shared" ca="1" si="40"/>
        <v/>
      </c>
      <c r="C269" s="106" t="str">
        <f t="shared" ca="1" si="41"/>
        <v/>
      </c>
      <c r="D269" s="1" t="str">
        <f t="shared" ca="1" si="42"/>
        <v/>
      </c>
      <c r="E269" s="93" t="str">
        <f t="shared" ca="1" si="43"/>
        <v/>
      </c>
      <c r="F269" s="93" t="str">
        <f t="shared" ca="1" si="44"/>
        <v/>
      </c>
      <c r="G269" s="93" t="str">
        <f t="shared" ca="1" si="45"/>
        <v/>
      </c>
      <c r="H269" s="93" t="str">
        <f t="shared" ca="1" si="46"/>
        <v/>
      </c>
      <c r="I269" s="94" t="str">
        <f t="shared" ca="1" si="47"/>
        <v/>
      </c>
      <c r="J269" s="108" t="str">
        <f t="shared" ca="1" si="48"/>
        <v/>
      </c>
      <c r="K269" s="108" t="str">
        <f t="shared" ca="1" si="49"/>
        <v/>
      </c>
      <c r="L269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269" s="108" t="str">
        <f ca="1">IFERROR(IF(FIND("/", Tabella4[[#This Row],[ODC]]) &gt; 0, MID(Tabella4[[#This Row],[ODC]], FIND("/", Tabella4[[#This Row],[ODC]]) - 3, 6), ""), "")</f>
        <v/>
      </c>
      <c r="S269" s="103">
        <v>7</v>
      </c>
      <c r="T269" s="96">
        <v>19</v>
      </c>
    </row>
    <row r="270" spans="1:20" hidden="1" x14ac:dyDescent="0.25">
      <c r="A270" s="97" t="str">
        <f ca="1">IF(Tabella4[[#This Row],[PERSONALE]]="","",IF(INDIRECT("'" &amp; S270 &amp; "'!L1") &lt;&gt; "0", IF(INDIRECT("'" &amp; S270 &amp; "'!L1") &lt;&gt; "", INDIRECT("'" &amp; S270 &amp; "'!L1"), ""), ""))</f>
        <v/>
      </c>
      <c r="B270" s="97" t="str">
        <f t="shared" ca="1" si="40"/>
        <v/>
      </c>
      <c r="C270" s="106" t="str">
        <f t="shared" ca="1" si="41"/>
        <v/>
      </c>
      <c r="D270" s="1" t="str">
        <f t="shared" ca="1" si="42"/>
        <v/>
      </c>
      <c r="E270" s="93" t="str">
        <f t="shared" ca="1" si="43"/>
        <v/>
      </c>
      <c r="F270" s="93" t="str">
        <f t="shared" ca="1" si="44"/>
        <v/>
      </c>
      <c r="G270" s="93" t="str">
        <f t="shared" ca="1" si="45"/>
        <v/>
      </c>
      <c r="H270" s="93" t="str">
        <f t="shared" ca="1" si="46"/>
        <v/>
      </c>
      <c r="I270" s="94" t="str">
        <f t="shared" ca="1" si="47"/>
        <v/>
      </c>
      <c r="J270" s="108" t="str">
        <f t="shared" ca="1" si="48"/>
        <v/>
      </c>
      <c r="K270" s="108" t="str">
        <f t="shared" ca="1" si="49"/>
        <v/>
      </c>
      <c r="L270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270" s="108" t="str">
        <f ca="1">IFERROR(IF(FIND("/", Tabella4[[#This Row],[ODC]]) &gt; 0, MID(Tabella4[[#This Row],[ODC]], FIND("/", Tabella4[[#This Row],[ODC]]) - 3, 6), ""), "")</f>
        <v/>
      </c>
      <c r="S270" s="103">
        <v>7</v>
      </c>
      <c r="T270" s="96">
        <v>20</v>
      </c>
    </row>
    <row r="271" spans="1:20" hidden="1" x14ac:dyDescent="0.25">
      <c r="A271" s="97" t="str">
        <f ca="1">IF(Tabella4[[#This Row],[PERSONALE]]="","",IF(INDIRECT("'" &amp; S271 &amp; "'!L1") &lt;&gt; "0", IF(INDIRECT("'" &amp; S271 &amp; "'!L1") &lt;&gt; "", INDIRECT("'" &amp; S271 &amp; "'!L1"), ""), ""))</f>
        <v/>
      </c>
      <c r="B271" s="97" t="str">
        <f t="shared" ca="1" si="40"/>
        <v/>
      </c>
      <c r="C271" s="106" t="str">
        <f t="shared" ca="1" si="41"/>
        <v/>
      </c>
      <c r="D271" s="1" t="str">
        <f t="shared" ca="1" si="42"/>
        <v/>
      </c>
      <c r="E271" s="93" t="str">
        <f t="shared" ca="1" si="43"/>
        <v/>
      </c>
      <c r="F271" s="93" t="str">
        <f t="shared" ca="1" si="44"/>
        <v/>
      </c>
      <c r="G271" s="93" t="str">
        <f t="shared" ca="1" si="45"/>
        <v/>
      </c>
      <c r="H271" s="93" t="str">
        <f t="shared" ca="1" si="46"/>
        <v/>
      </c>
      <c r="I271" s="94" t="str">
        <f t="shared" ca="1" si="47"/>
        <v/>
      </c>
      <c r="J271" s="108" t="str">
        <f t="shared" ca="1" si="48"/>
        <v/>
      </c>
      <c r="K271" s="108" t="str">
        <f t="shared" ca="1" si="49"/>
        <v/>
      </c>
      <c r="L271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271" s="108" t="str">
        <f ca="1">IFERROR(IF(FIND("/", Tabella4[[#This Row],[ODC]]) &gt; 0, MID(Tabella4[[#This Row],[ODC]], FIND("/", Tabella4[[#This Row],[ODC]]) - 3, 6), ""), "")</f>
        <v/>
      </c>
      <c r="S271" s="103">
        <v>7</v>
      </c>
      <c r="T271" s="96">
        <v>21</v>
      </c>
    </row>
    <row r="272" spans="1:20" hidden="1" x14ac:dyDescent="0.25">
      <c r="A272" s="97" t="str">
        <f ca="1">IF(Tabella4[[#This Row],[PERSONALE]]="","",IF(INDIRECT("'" &amp; S272 &amp; "'!L1") &lt;&gt; "0", IF(INDIRECT("'" &amp; S272 &amp; "'!L1") &lt;&gt; "", INDIRECT("'" &amp; S272 &amp; "'!L1"), ""), ""))</f>
        <v/>
      </c>
      <c r="B272" s="97" t="str">
        <f t="shared" ca="1" si="40"/>
        <v/>
      </c>
      <c r="C272" s="106" t="str">
        <f t="shared" ca="1" si="41"/>
        <v/>
      </c>
      <c r="D272" s="1" t="str">
        <f t="shared" ca="1" si="42"/>
        <v/>
      </c>
      <c r="E272" s="93" t="str">
        <f t="shared" ca="1" si="43"/>
        <v/>
      </c>
      <c r="F272" s="93" t="str">
        <f t="shared" ca="1" si="44"/>
        <v/>
      </c>
      <c r="G272" s="93" t="str">
        <f t="shared" ca="1" si="45"/>
        <v/>
      </c>
      <c r="H272" s="93" t="str">
        <f t="shared" ca="1" si="46"/>
        <v/>
      </c>
      <c r="I272" s="94" t="str">
        <f t="shared" ca="1" si="47"/>
        <v/>
      </c>
      <c r="J272" s="108" t="str">
        <f t="shared" ca="1" si="48"/>
        <v/>
      </c>
      <c r="K272" s="108" t="str">
        <f t="shared" ca="1" si="49"/>
        <v/>
      </c>
      <c r="L272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272" s="108" t="str">
        <f ca="1">IFERROR(IF(FIND("/", Tabella4[[#This Row],[ODC]]) &gt; 0, MID(Tabella4[[#This Row],[ODC]], FIND("/", Tabella4[[#This Row],[ODC]]) - 3, 6), ""), "")</f>
        <v/>
      </c>
      <c r="S272" s="103">
        <v>7</v>
      </c>
      <c r="T272" s="96">
        <v>22</v>
      </c>
    </row>
    <row r="273" spans="1:20" hidden="1" x14ac:dyDescent="0.25">
      <c r="A273" s="97" t="str">
        <f ca="1">IF(Tabella4[[#This Row],[PERSONALE]]="","",IF(INDIRECT("'" &amp; S273 &amp; "'!L1") &lt;&gt; "0", IF(INDIRECT("'" &amp; S273 &amp; "'!L1") &lt;&gt; "", INDIRECT("'" &amp; S273 &amp; "'!L1"), ""), ""))</f>
        <v/>
      </c>
      <c r="B273" s="97" t="str">
        <f t="shared" ca="1" si="40"/>
        <v/>
      </c>
      <c r="C273" s="106" t="str">
        <f t="shared" ca="1" si="41"/>
        <v/>
      </c>
      <c r="D273" s="1" t="str">
        <f t="shared" ca="1" si="42"/>
        <v/>
      </c>
      <c r="E273" s="93" t="str">
        <f t="shared" ca="1" si="43"/>
        <v/>
      </c>
      <c r="F273" s="93" t="str">
        <f t="shared" ca="1" si="44"/>
        <v/>
      </c>
      <c r="G273" s="93" t="str">
        <f t="shared" ca="1" si="45"/>
        <v/>
      </c>
      <c r="H273" s="93" t="str">
        <f t="shared" ca="1" si="46"/>
        <v/>
      </c>
      <c r="I273" s="94" t="str">
        <f t="shared" ca="1" si="47"/>
        <v/>
      </c>
      <c r="J273" s="108" t="str">
        <f t="shared" ca="1" si="48"/>
        <v/>
      </c>
      <c r="K273" s="108" t="str">
        <f t="shared" ca="1" si="49"/>
        <v/>
      </c>
      <c r="L273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273" s="108" t="str">
        <f ca="1">IFERROR(IF(FIND("/", Tabella4[[#This Row],[ODC]]) &gt; 0, MID(Tabella4[[#This Row],[ODC]], FIND("/", Tabella4[[#This Row],[ODC]]) - 3, 6), ""), "")</f>
        <v/>
      </c>
      <c r="S273" s="103">
        <v>7</v>
      </c>
      <c r="T273" s="96">
        <v>23</v>
      </c>
    </row>
    <row r="274" spans="1:20" hidden="1" x14ac:dyDescent="0.25">
      <c r="A274" s="97" t="str">
        <f ca="1">IF(Tabella4[[#This Row],[PERSONALE]]="","",IF(INDIRECT("'" &amp; S274 &amp; "'!L1") &lt;&gt; "0", IF(INDIRECT("'" &amp; S274 &amp; "'!L1") &lt;&gt; "", INDIRECT("'" &amp; S274 &amp; "'!L1"), ""), ""))</f>
        <v/>
      </c>
      <c r="B274" s="97" t="str">
        <f t="shared" ca="1" si="40"/>
        <v/>
      </c>
      <c r="C274" s="106" t="str">
        <f t="shared" ca="1" si="41"/>
        <v/>
      </c>
      <c r="D274" s="1" t="str">
        <f t="shared" ca="1" si="42"/>
        <v/>
      </c>
      <c r="E274" s="93" t="str">
        <f t="shared" ca="1" si="43"/>
        <v/>
      </c>
      <c r="F274" s="93" t="str">
        <f t="shared" ca="1" si="44"/>
        <v/>
      </c>
      <c r="G274" s="93" t="str">
        <f t="shared" ca="1" si="45"/>
        <v/>
      </c>
      <c r="H274" s="93" t="str">
        <f t="shared" ca="1" si="46"/>
        <v/>
      </c>
      <c r="I274" s="94" t="str">
        <f t="shared" ca="1" si="47"/>
        <v/>
      </c>
      <c r="J274" s="108" t="str">
        <f t="shared" ca="1" si="48"/>
        <v/>
      </c>
      <c r="K274" s="108" t="str">
        <f t="shared" ca="1" si="49"/>
        <v/>
      </c>
      <c r="L274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274" s="108" t="str">
        <f ca="1">IFERROR(IF(FIND("/", Tabella4[[#This Row],[ODC]]) &gt; 0, MID(Tabella4[[#This Row],[ODC]], FIND("/", Tabella4[[#This Row],[ODC]]) - 3, 6), ""), "")</f>
        <v/>
      </c>
      <c r="S274" s="103">
        <v>7</v>
      </c>
      <c r="T274" s="96">
        <v>24</v>
      </c>
    </row>
    <row r="275" spans="1:20" hidden="1" x14ac:dyDescent="0.25">
      <c r="A275" s="97" t="str">
        <f ca="1">IF(Tabella4[[#This Row],[PERSONALE]]="","",IF(INDIRECT("'" &amp; S275 &amp; "'!L1") &lt;&gt; "0", IF(INDIRECT("'" &amp; S275 &amp; "'!L1") &lt;&gt; "", INDIRECT("'" &amp; S275 &amp; "'!L1"), ""), ""))</f>
        <v/>
      </c>
      <c r="B275" s="97" t="str">
        <f t="shared" ca="1" si="40"/>
        <v/>
      </c>
      <c r="C275" s="106" t="str">
        <f t="shared" ca="1" si="41"/>
        <v/>
      </c>
      <c r="D275" s="1" t="str">
        <f t="shared" ca="1" si="42"/>
        <v/>
      </c>
      <c r="E275" s="93" t="str">
        <f t="shared" ca="1" si="43"/>
        <v/>
      </c>
      <c r="F275" s="93" t="str">
        <f t="shared" ca="1" si="44"/>
        <v/>
      </c>
      <c r="G275" s="93" t="str">
        <f t="shared" ca="1" si="45"/>
        <v/>
      </c>
      <c r="H275" s="93" t="str">
        <f t="shared" ca="1" si="46"/>
        <v/>
      </c>
      <c r="I275" s="94" t="str">
        <f t="shared" ca="1" si="47"/>
        <v/>
      </c>
      <c r="J275" s="108" t="str">
        <f t="shared" ca="1" si="48"/>
        <v/>
      </c>
      <c r="K275" s="108" t="str">
        <f t="shared" ca="1" si="49"/>
        <v/>
      </c>
      <c r="L275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275" s="108" t="str">
        <f ca="1">IFERROR(IF(FIND("/", Tabella4[[#This Row],[ODC]]) &gt; 0, MID(Tabella4[[#This Row],[ODC]], FIND("/", Tabella4[[#This Row],[ODC]]) - 3, 6), ""), "")</f>
        <v/>
      </c>
      <c r="S275" s="103">
        <v>7</v>
      </c>
      <c r="T275" s="96">
        <v>25</v>
      </c>
    </row>
    <row r="276" spans="1:20" hidden="1" x14ac:dyDescent="0.25">
      <c r="A276" s="97" t="str">
        <f ca="1">IF(Tabella4[[#This Row],[PERSONALE]]="","",IF(INDIRECT("'" &amp; S276 &amp; "'!L1") &lt;&gt; "0", IF(INDIRECT("'" &amp; S276 &amp; "'!L1") &lt;&gt; "", INDIRECT("'" &amp; S276 &amp; "'!L1"), ""), ""))</f>
        <v/>
      </c>
      <c r="B276" s="97" t="str">
        <f t="shared" ca="1" si="40"/>
        <v/>
      </c>
      <c r="C276" s="106" t="str">
        <f t="shared" ca="1" si="41"/>
        <v/>
      </c>
      <c r="D276" s="1" t="str">
        <f t="shared" ca="1" si="42"/>
        <v/>
      </c>
      <c r="E276" s="93" t="str">
        <f t="shared" ca="1" si="43"/>
        <v/>
      </c>
      <c r="F276" s="93" t="str">
        <f t="shared" ca="1" si="44"/>
        <v/>
      </c>
      <c r="G276" s="93" t="str">
        <f t="shared" ca="1" si="45"/>
        <v/>
      </c>
      <c r="H276" s="93" t="str">
        <f t="shared" ca="1" si="46"/>
        <v/>
      </c>
      <c r="I276" s="94" t="str">
        <f t="shared" ca="1" si="47"/>
        <v/>
      </c>
      <c r="J276" s="108" t="str">
        <f t="shared" ca="1" si="48"/>
        <v/>
      </c>
      <c r="K276" s="108" t="str">
        <f t="shared" ca="1" si="49"/>
        <v/>
      </c>
      <c r="L276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276" s="108" t="str">
        <f ca="1">IFERROR(IF(FIND("/", Tabella4[[#This Row],[ODC]]) &gt; 0, MID(Tabella4[[#This Row],[ODC]], FIND("/", Tabella4[[#This Row],[ODC]]) - 3, 6), ""), "")</f>
        <v/>
      </c>
      <c r="S276" s="103">
        <v>7</v>
      </c>
      <c r="T276" s="96">
        <v>26</v>
      </c>
    </row>
    <row r="277" spans="1:20" hidden="1" x14ac:dyDescent="0.25">
      <c r="A277" s="97" t="str">
        <f ca="1">IF(Tabella4[[#This Row],[PERSONALE]]="","",IF(INDIRECT("'" &amp; S277 &amp; "'!L1") &lt;&gt; "0", IF(INDIRECT("'" &amp; S277 &amp; "'!L1") &lt;&gt; "", INDIRECT("'" &amp; S277 &amp; "'!L1"), ""), ""))</f>
        <v/>
      </c>
      <c r="B277" s="97" t="str">
        <f t="shared" ca="1" si="40"/>
        <v/>
      </c>
      <c r="C277" s="106" t="str">
        <f t="shared" ca="1" si="41"/>
        <v/>
      </c>
      <c r="D277" s="1" t="str">
        <f t="shared" ca="1" si="42"/>
        <v/>
      </c>
      <c r="E277" s="93" t="str">
        <f t="shared" ca="1" si="43"/>
        <v/>
      </c>
      <c r="F277" s="93" t="str">
        <f t="shared" ca="1" si="44"/>
        <v/>
      </c>
      <c r="G277" s="93" t="str">
        <f t="shared" ca="1" si="45"/>
        <v/>
      </c>
      <c r="H277" s="93" t="str">
        <f t="shared" ca="1" si="46"/>
        <v/>
      </c>
      <c r="I277" s="94" t="str">
        <f t="shared" ca="1" si="47"/>
        <v/>
      </c>
      <c r="J277" s="108" t="str">
        <f t="shared" ca="1" si="48"/>
        <v/>
      </c>
      <c r="K277" s="108" t="str">
        <f t="shared" ca="1" si="49"/>
        <v/>
      </c>
      <c r="L277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277" s="108" t="str">
        <f ca="1">IFERROR(IF(FIND("/", Tabella4[[#This Row],[ODC]]) &gt; 0, MID(Tabella4[[#This Row],[ODC]], FIND("/", Tabella4[[#This Row],[ODC]]) - 3, 6), ""), "")</f>
        <v/>
      </c>
      <c r="S277" s="103">
        <v>7</v>
      </c>
      <c r="T277" s="96">
        <v>27</v>
      </c>
    </row>
    <row r="278" spans="1:20" hidden="1" x14ac:dyDescent="0.25">
      <c r="A278" s="97" t="str">
        <f ca="1">IF(Tabella4[[#This Row],[PERSONALE]]="","",IF(INDIRECT("'" &amp; S278 &amp; "'!L1") &lt;&gt; "0", IF(INDIRECT("'" &amp; S278 &amp; "'!L1") &lt;&gt; "", INDIRECT("'" &amp; S278 &amp; "'!L1"), ""), ""))</f>
        <v/>
      </c>
      <c r="B278" s="97" t="str">
        <f t="shared" ca="1" si="40"/>
        <v/>
      </c>
      <c r="C278" s="106" t="str">
        <f t="shared" ca="1" si="41"/>
        <v/>
      </c>
      <c r="D278" s="1" t="str">
        <f t="shared" ca="1" si="42"/>
        <v/>
      </c>
      <c r="E278" s="93" t="str">
        <f t="shared" ca="1" si="43"/>
        <v/>
      </c>
      <c r="F278" s="93" t="str">
        <f t="shared" ca="1" si="44"/>
        <v/>
      </c>
      <c r="G278" s="93" t="str">
        <f t="shared" ca="1" si="45"/>
        <v/>
      </c>
      <c r="H278" s="93" t="str">
        <f t="shared" ca="1" si="46"/>
        <v/>
      </c>
      <c r="I278" s="94" t="str">
        <f t="shared" ca="1" si="47"/>
        <v/>
      </c>
      <c r="J278" s="108" t="str">
        <f t="shared" ca="1" si="48"/>
        <v/>
      </c>
      <c r="K278" s="108" t="str">
        <f t="shared" ca="1" si="49"/>
        <v/>
      </c>
      <c r="L278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278" s="108" t="str">
        <f ca="1">IFERROR(IF(FIND("/", Tabella4[[#This Row],[ODC]]) &gt; 0, MID(Tabella4[[#This Row],[ODC]], FIND("/", Tabella4[[#This Row],[ODC]]) - 3, 6), ""), "")</f>
        <v/>
      </c>
      <c r="S278" s="103">
        <v>7</v>
      </c>
      <c r="T278" s="96">
        <v>28</v>
      </c>
    </row>
    <row r="279" spans="1:20" hidden="1" x14ac:dyDescent="0.25">
      <c r="A279" s="97" t="str">
        <f ca="1">IF(Tabella4[[#This Row],[PERSONALE]]="","",IF(INDIRECT("'" &amp; S279 &amp; "'!L1") &lt;&gt; "0", IF(INDIRECT("'" &amp; S279 &amp; "'!L1") &lt;&gt; "", INDIRECT("'" &amp; S279 &amp; "'!L1"), ""), ""))</f>
        <v/>
      </c>
      <c r="B279" s="97" t="str">
        <f t="shared" ca="1" si="40"/>
        <v/>
      </c>
      <c r="C279" s="106" t="str">
        <f t="shared" ca="1" si="41"/>
        <v/>
      </c>
      <c r="D279" s="1" t="str">
        <f t="shared" ca="1" si="42"/>
        <v/>
      </c>
      <c r="E279" s="93" t="str">
        <f t="shared" ca="1" si="43"/>
        <v/>
      </c>
      <c r="F279" s="93" t="str">
        <f t="shared" ca="1" si="44"/>
        <v/>
      </c>
      <c r="G279" s="93" t="str">
        <f t="shared" ca="1" si="45"/>
        <v/>
      </c>
      <c r="H279" s="93" t="str">
        <f t="shared" ca="1" si="46"/>
        <v/>
      </c>
      <c r="I279" s="94" t="str">
        <f t="shared" ca="1" si="47"/>
        <v/>
      </c>
      <c r="J279" s="108" t="str">
        <f t="shared" ca="1" si="48"/>
        <v/>
      </c>
      <c r="K279" s="108" t="str">
        <f t="shared" ca="1" si="49"/>
        <v/>
      </c>
      <c r="L279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279" s="108" t="str">
        <f ca="1">IFERROR(IF(FIND("/", Tabella4[[#This Row],[ODC]]) &gt; 0, MID(Tabella4[[#This Row],[ODC]], FIND("/", Tabella4[[#This Row],[ODC]]) - 3, 6), ""), "")</f>
        <v/>
      </c>
      <c r="S279" s="103">
        <v>7</v>
      </c>
      <c r="T279" s="96">
        <v>29</v>
      </c>
    </row>
    <row r="280" spans="1:20" hidden="1" x14ac:dyDescent="0.25">
      <c r="A280" s="97" t="str">
        <f ca="1">IF(Tabella4[[#This Row],[PERSONALE]]="","",IF(INDIRECT("'" &amp; S280 &amp; "'!L1") &lt;&gt; "0", IF(INDIRECT("'" &amp; S280 &amp; "'!L1") &lt;&gt; "", INDIRECT("'" &amp; S280 &amp; "'!L1"), ""), ""))</f>
        <v/>
      </c>
      <c r="B280" s="97" t="str">
        <f t="shared" ca="1" si="40"/>
        <v/>
      </c>
      <c r="C280" s="106" t="str">
        <f t="shared" ca="1" si="41"/>
        <v/>
      </c>
      <c r="D280" s="1" t="str">
        <f t="shared" ca="1" si="42"/>
        <v/>
      </c>
      <c r="E280" s="93" t="str">
        <f t="shared" ca="1" si="43"/>
        <v/>
      </c>
      <c r="F280" s="93" t="str">
        <f t="shared" ca="1" si="44"/>
        <v/>
      </c>
      <c r="G280" s="93" t="str">
        <f t="shared" ca="1" si="45"/>
        <v/>
      </c>
      <c r="H280" s="93" t="str">
        <f t="shared" ca="1" si="46"/>
        <v/>
      </c>
      <c r="I280" s="94" t="str">
        <f t="shared" ca="1" si="47"/>
        <v/>
      </c>
      <c r="J280" s="108" t="str">
        <f t="shared" ca="1" si="48"/>
        <v/>
      </c>
      <c r="K280" s="108" t="str">
        <f t="shared" ca="1" si="49"/>
        <v/>
      </c>
      <c r="L280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280" s="108" t="str">
        <f ca="1">IFERROR(IF(FIND("/", Tabella4[[#This Row],[ODC]]) &gt; 0, MID(Tabella4[[#This Row],[ODC]], FIND("/", Tabella4[[#This Row],[ODC]]) - 3, 6), ""), "")</f>
        <v/>
      </c>
      <c r="S280" s="103">
        <v>7</v>
      </c>
      <c r="T280" s="96">
        <v>30</v>
      </c>
    </row>
    <row r="281" spans="1:20" hidden="1" x14ac:dyDescent="0.25">
      <c r="A281" s="97" t="str">
        <f ca="1">IF(Tabella4[[#This Row],[PERSONALE]]="","",IF(INDIRECT("'" &amp; S281 &amp; "'!L1") &lt;&gt; "0", IF(INDIRECT("'" &amp; S281 &amp; "'!L1") &lt;&gt; "", INDIRECT("'" &amp; S281 &amp; "'!L1"), ""), ""))</f>
        <v/>
      </c>
      <c r="B281" s="97" t="str">
        <f t="shared" ca="1" si="40"/>
        <v/>
      </c>
      <c r="C281" s="106" t="str">
        <f t="shared" ca="1" si="41"/>
        <v/>
      </c>
      <c r="D281" s="1" t="str">
        <f t="shared" ca="1" si="42"/>
        <v/>
      </c>
      <c r="E281" s="93" t="str">
        <f t="shared" ca="1" si="43"/>
        <v/>
      </c>
      <c r="F281" s="93" t="str">
        <f t="shared" ca="1" si="44"/>
        <v/>
      </c>
      <c r="G281" s="93" t="str">
        <f t="shared" ca="1" si="45"/>
        <v/>
      </c>
      <c r="H281" s="93" t="str">
        <f t="shared" ca="1" si="46"/>
        <v/>
      </c>
      <c r="I281" s="94" t="str">
        <f t="shared" ca="1" si="47"/>
        <v/>
      </c>
      <c r="J281" s="108" t="str">
        <f t="shared" ca="1" si="48"/>
        <v/>
      </c>
      <c r="K281" s="108" t="str">
        <f t="shared" ca="1" si="49"/>
        <v/>
      </c>
      <c r="L281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281" s="108" t="str">
        <f ca="1">IFERROR(IF(FIND("/", Tabella4[[#This Row],[ODC]]) &gt; 0, MID(Tabella4[[#This Row],[ODC]], FIND("/", Tabella4[[#This Row],[ODC]]) - 3, 6), ""), "")</f>
        <v/>
      </c>
      <c r="S281" s="103">
        <v>7</v>
      </c>
      <c r="T281" s="96">
        <v>31</v>
      </c>
    </row>
    <row r="282" spans="1:20" hidden="1" x14ac:dyDescent="0.25">
      <c r="A282" s="97" t="str">
        <f ca="1">IF(Tabella4[[#This Row],[PERSONALE]]="","",IF(INDIRECT("'" &amp; S282 &amp; "'!L1") &lt;&gt; "0", IF(INDIRECT("'" &amp; S282 &amp; "'!L1") &lt;&gt; "", INDIRECT("'" &amp; S282 &amp; "'!L1"), ""), ""))</f>
        <v/>
      </c>
      <c r="B282" s="97" t="str">
        <f t="shared" ca="1" si="40"/>
        <v/>
      </c>
      <c r="C282" s="106" t="str">
        <f t="shared" ca="1" si="41"/>
        <v/>
      </c>
      <c r="D282" s="1" t="str">
        <f t="shared" ca="1" si="42"/>
        <v/>
      </c>
      <c r="E282" s="93" t="str">
        <f t="shared" ca="1" si="43"/>
        <v/>
      </c>
      <c r="F282" s="93" t="str">
        <f t="shared" ca="1" si="44"/>
        <v/>
      </c>
      <c r="G282" s="93" t="str">
        <f t="shared" ca="1" si="45"/>
        <v/>
      </c>
      <c r="H282" s="93" t="str">
        <f t="shared" ca="1" si="46"/>
        <v/>
      </c>
      <c r="I282" s="94" t="str">
        <f t="shared" ca="1" si="47"/>
        <v/>
      </c>
      <c r="J282" s="108" t="str">
        <f t="shared" ca="1" si="48"/>
        <v/>
      </c>
      <c r="K282" s="108" t="str">
        <f t="shared" ca="1" si="49"/>
        <v/>
      </c>
      <c r="L282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282" s="108" t="str">
        <f ca="1">IFERROR(IF(FIND("/", Tabella4[[#This Row],[ODC]]) &gt; 0, MID(Tabella4[[#This Row],[ODC]], FIND("/", Tabella4[[#This Row],[ODC]]) - 3, 6), ""), "")</f>
        <v/>
      </c>
      <c r="S282" s="103">
        <v>7</v>
      </c>
      <c r="T282" s="96">
        <v>32</v>
      </c>
    </row>
    <row r="283" spans="1:20" hidden="1" x14ac:dyDescent="0.25">
      <c r="A283" s="97" t="str">
        <f ca="1">IF(Tabella4[[#This Row],[PERSONALE]]="","",IF(INDIRECT("'" &amp; S283 &amp; "'!L1") &lt;&gt; "0", IF(INDIRECT("'" &amp; S283 &amp; "'!L1") &lt;&gt; "", INDIRECT("'" &amp; S283 &amp; "'!L1"), ""), ""))</f>
        <v/>
      </c>
      <c r="B283" s="97" t="str">
        <f t="shared" ca="1" si="40"/>
        <v/>
      </c>
      <c r="C283" s="106" t="str">
        <f t="shared" ca="1" si="41"/>
        <v/>
      </c>
      <c r="D283" s="1" t="str">
        <f t="shared" ca="1" si="42"/>
        <v/>
      </c>
      <c r="E283" s="93" t="str">
        <f t="shared" ca="1" si="43"/>
        <v/>
      </c>
      <c r="F283" s="93" t="str">
        <f t="shared" ca="1" si="44"/>
        <v/>
      </c>
      <c r="G283" s="93" t="str">
        <f t="shared" ca="1" si="45"/>
        <v/>
      </c>
      <c r="H283" s="93" t="str">
        <f t="shared" ca="1" si="46"/>
        <v/>
      </c>
      <c r="I283" s="94" t="str">
        <f t="shared" ca="1" si="47"/>
        <v/>
      </c>
      <c r="J283" s="108" t="str">
        <f t="shared" ca="1" si="48"/>
        <v/>
      </c>
      <c r="K283" s="108" t="str">
        <f t="shared" ca="1" si="49"/>
        <v/>
      </c>
      <c r="L283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283" s="108" t="str">
        <f ca="1">IFERROR(IF(FIND("/", Tabella4[[#This Row],[ODC]]) &gt; 0, MID(Tabella4[[#This Row],[ODC]], FIND("/", Tabella4[[#This Row],[ODC]]) - 3, 6), ""), "")</f>
        <v/>
      </c>
      <c r="S283" s="103">
        <v>7</v>
      </c>
      <c r="T283" s="96">
        <v>33</v>
      </c>
    </row>
    <row r="284" spans="1:20" hidden="1" x14ac:dyDescent="0.25">
      <c r="A284" s="97" t="str">
        <f ca="1">IF(Tabella4[[#This Row],[PERSONALE]]="","",IF(INDIRECT("'" &amp; S284 &amp; "'!L1") &lt;&gt; "0", IF(INDIRECT("'" &amp; S284 &amp; "'!L1") &lt;&gt; "", INDIRECT("'" &amp; S284 &amp; "'!L1"), ""), ""))</f>
        <v/>
      </c>
      <c r="B284" s="97" t="str">
        <f t="shared" ca="1" si="40"/>
        <v/>
      </c>
      <c r="C284" s="106" t="str">
        <f t="shared" ca="1" si="41"/>
        <v/>
      </c>
      <c r="D284" s="1" t="str">
        <f t="shared" ca="1" si="42"/>
        <v/>
      </c>
      <c r="E284" s="93" t="str">
        <f t="shared" ca="1" si="43"/>
        <v/>
      </c>
      <c r="F284" s="93" t="str">
        <f t="shared" ca="1" si="44"/>
        <v/>
      </c>
      <c r="G284" s="93" t="str">
        <f t="shared" ca="1" si="45"/>
        <v/>
      </c>
      <c r="H284" s="93" t="str">
        <f t="shared" ca="1" si="46"/>
        <v/>
      </c>
      <c r="I284" s="94" t="str">
        <f t="shared" ca="1" si="47"/>
        <v/>
      </c>
      <c r="J284" s="108" t="str">
        <f t="shared" ca="1" si="48"/>
        <v/>
      </c>
      <c r="K284" s="108" t="str">
        <f t="shared" ca="1" si="49"/>
        <v/>
      </c>
      <c r="L284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284" s="108" t="str">
        <f ca="1">IFERROR(IF(FIND("/", Tabella4[[#This Row],[ODC]]) &gt; 0, MID(Tabella4[[#This Row],[ODC]], FIND("/", Tabella4[[#This Row],[ODC]]) - 3, 6), ""), "")</f>
        <v/>
      </c>
      <c r="S284" s="103">
        <v>7</v>
      </c>
      <c r="T284" s="96">
        <v>34</v>
      </c>
    </row>
    <row r="285" spans="1:20" hidden="1" x14ac:dyDescent="0.25">
      <c r="A285" s="97" t="str">
        <f ca="1">IF(Tabella4[[#This Row],[PERSONALE]]="","",IF(INDIRECT("'" &amp; S285 &amp; "'!L1") &lt;&gt; "0", IF(INDIRECT("'" &amp; S285 &amp; "'!L1") &lt;&gt; "", INDIRECT("'" &amp; S285 &amp; "'!L1"), ""), ""))</f>
        <v/>
      </c>
      <c r="B285" s="97" t="str">
        <f t="shared" ca="1" si="40"/>
        <v/>
      </c>
      <c r="C285" s="106" t="str">
        <f t="shared" ca="1" si="41"/>
        <v/>
      </c>
      <c r="D285" s="1" t="str">
        <f t="shared" ca="1" si="42"/>
        <v/>
      </c>
      <c r="E285" s="93" t="str">
        <f t="shared" ca="1" si="43"/>
        <v/>
      </c>
      <c r="F285" s="93" t="str">
        <f t="shared" ca="1" si="44"/>
        <v/>
      </c>
      <c r="G285" s="93" t="str">
        <f t="shared" ca="1" si="45"/>
        <v/>
      </c>
      <c r="H285" s="93" t="str">
        <f t="shared" ca="1" si="46"/>
        <v/>
      </c>
      <c r="I285" s="94" t="str">
        <f t="shared" ca="1" si="47"/>
        <v/>
      </c>
      <c r="J285" s="108" t="str">
        <f t="shared" ca="1" si="48"/>
        <v/>
      </c>
      <c r="K285" s="108" t="str">
        <f t="shared" ca="1" si="49"/>
        <v/>
      </c>
      <c r="L285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285" s="108" t="str">
        <f ca="1">IFERROR(IF(FIND("/", Tabella4[[#This Row],[ODC]]) &gt; 0, MID(Tabella4[[#This Row],[ODC]], FIND("/", Tabella4[[#This Row],[ODC]]) - 3, 6), ""), "")</f>
        <v/>
      </c>
      <c r="S285" s="103">
        <v>7</v>
      </c>
      <c r="T285" s="96">
        <v>35</v>
      </c>
    </row>
    <row r="286" spans="1:20" hidden="1" x14ac:dyDescent="0.25">
      <c r="A286" s="97" t="str">
        <f ca="1">IF(Tabella4[[#This Row],[PERSONALE]]="","",IF(INDIRECT("'" &amp; S286 &amp; "'!L1") &lt;&gt; "0", IF(INDIRECT("'" &amp; S286 &amp; "'!L1") &lt;&gt; "", INDIRECT("'" &amp; S286 &amp; "'!L1"), ""), ""))</f>
        <v/>
      </c>
      <c r="B286" s="97" t="str">
        <f t="shared" ca="1" si="40"/>
        <v/>
      </c>
      <c r="C286" s="106" t="str">
        <f t="shared" ca="1" si="41"/>
        <v/>
      </c>
      <c r="D286" s="1" t="str">
        <f t="shared" ca="1" si="42"/>
        <v/>
      </c>
      <c r="E286" s="93" t="str">
        <f t="shared" ca="1" si="43"/>
        <v/>
      </c>
      <c r="F286" s="93" t="str">
        <f t="shared" ca="1" si="44"/>
        <v/>
      </c>
      <c r="G286" s="93" t="str">
        <f t="shared" ca="1" si="45"/>
        <v/>
      </c>
      <c r="H286" s="93" t="str">
        <f t="shared" ca="1" si="46"/>
        <v/>
      </c>
      <c r="I286" s="94" t="str">
        <f t="shared" ca="1" si="47"/>
        <v/>
      </c>
      <c r="J286" s="108" t="str">
        <f t="shared" ca="1" si="48"/>
        <v/>
      </c>
      <c r="K286" s="108" t="str">
        <f t="shared" ca="1" si="49"/>
        <v/>
      </c>
      <c r="L286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286" s="108" t="str">
        <f ca="1">IFERROR(IF(FIND("/", Tabella4[[#This Row],[ODC]]) &gt; 0, MID(Tabella4[[#This Row],[ODC]], FIND("/", Tabella4[[#This Row],[ODC]]) - 3, 6), ""), "")</f>
        <v/>
      </c>
      <c r="S286" s="103">
        <v>7</v>
      </c>
      <c r="T286" s="96">
        <v>36</v>
      </c>
    </row>
    <row r="287" spans="1:20" hidden="1" x14ac:dyDescent="0.25">
      <c r="A287" s="97" t="str">
        <f ca="1">IF(Tabella4[[#This Row],[PERSONALE]]="","",IF(INDIRECT("'" &amp; S287 &amp; "'!L1") &lt;&gt; "0", IF(INDIRECT("'" &amp; S287 &amp; "'!L1") &lt;&gt; "", INDIRECT("'" &amp; S287 &amp; "'!L1"), ""), ""))</f>
        <v/>
      </c>
      <c r="B287" s="97" t="str">
        <f t="shared" ca="1" si="40"/>
        <v/>
      </c>
      <c r="C287" s="106" t="str">
        <f t="shared" ca="1" si="41"/>
        <v/>
      </c>
      <c r="D287" s="1" t="str">
        <f t="shared" ca="1" si="42"/>
        <v/>
      </c>
      <c r="E287" s="93" t="str">
        <f t="shared" ca="1" si="43"/>
        <v/>
      </c>
      <c r="F287" s="93" t="str">
        <f t="shared" ca="1" si="44"/>
        <v/>
      </c>
      <c r="G287" s="93" t="str">
        <f t="shared" ca="1" si="45"/>
        <v/>
      </c>
      <c r="H287" s="93" t="str">
        <f t="shared" ca="1" si="46"/>
        <v/>
      </c>
      <c r="I287" s="94" t="str">
        <f t="shared" ca="1" si="47"/>
        <v/>
      </c>
      <c r="J287" s="108" t="str">
        <f t="shared" ca="1" si="48"/>
        <v/>
      </c>
      <c r="K287" s="108" t="str">
        <f t="shared" ca="1" si="49"/>
        <v/>
      </c>
      <c r="L287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287" s="108" t="str">
        <f ca="1">IFERROR(IF(FIND("/", Tabella4[[#This Row],[ODC]]) &gt; 0, MID(Tabella4[[#This Row],[ODC]], FIND("/", Tabella4[[#This Row],[ODC]]) - 3, 6), ""), "")</f>
        <v/>
      </c>
      <c r="S287" s="103">
        <v>7</v>
      </c>
      <c r="T287" s="96">
        <v>37</v>
      </c>
    </row>
    <row r="288" spans="1:20" hidden="1" x14ac:dyDescent="0.25">
      <c r="A288" s="97" t="str">
        <f ca="1">IF(Tabella4[[#This Row],[PERSONALE]]="","",IF(INDIRECT("'" &amp; S288 &amp; "'!L1") &lt;&gt; "0", IF(INDIRECT("'" &amp; S288 &amp; "'!L1") &lt;&gt; "", INDIRECT("'" &amp; S288 &amp; "'!L1"), ""), ""))</f>
        <v/>
      </c>
      <c r="B288" s="97" t="str">
        <f t="shared" ca="1" si="40"/>
        <v/>
      </c>
      <c r="C288" s="106" t="str">
        <f t="shared" ca="1" si="41"/>
        <v/>
      </c>
      <c r="D288" s="1" t="str">
        <f t="shared" ca="1" si="42"/>
        <v/>
      </c>
      <c r="E288" s="93" t="str">
        <f t="shared" ca="1" si="43"/>
        <v/>
      </c>
      <c r="F288" s="93" t="str">
        <f t="shared" ca="1" si="44"/>
        <v/>
      </c>
      <c r="G288" s="93" t="str">
        <f t="shared" ca="1" si="45"/>
        <v/>
      </c>
      <c r="H288" s="93" t="str">
        <f t="shared" ca="1" si="46"/>
        <v/>
      </c>
      <c r="I288" s="94" t="str">
        <f t="shared" ca="1" si="47"/>
        <v/>
      </c>
      <c r="J288" s="108" t="str">
        <f t="shared" ca="1" si="48"/>
        <v/>
      </c>
      <c r="K288" s="108" t="str">
        <f t="shared" ca="1" si="49"/>
        <v/>
      </c>
      <c r="L288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288" s="108" t="str">
        <f ca="1">IFERROR(IF(FIND("/", Tabella4[[#This Row],[ODC]]) &gt; 0, MID(Tabella4[[#This Row],[ODC]], FIND("/", Tabella4[[#This Row],[ODC]]) - 3, 6), ""), "")</f>
        <v/>
      </c>
      <c r="S288" s="103">
        <v>7</v>
      </c>
      <c r="T288" s="96">
        <v>38</v>
      </c>
    </row>
    <row r="289" spans="1:20" hidden="1" x14ac:dyDescent="0.25">
      <c r="A289" s="97" t="str">
        <f ca="1">IF(Tabella4[[#This Row],[PERSONALE]]="","",IF(INDIRECT("'" &amp; S289 &amp; "'!L1") &lt;&gt; "0", IF(INDIRECT("'" &amp; S289 &amp; "'!L1") &lt;&gt; "", INDIRECT("'" &amp; S289 &amp; "'!L1"), ""), ""))</f>
        <v/>
      </c>
      <c r="B289" s="97" t="str">
        <f t="shared" ca="1" si="40"/>
        <v/>
      </c>
      <c r="C289" s="106" t="str">
        <f t="shared" ca="1" si="41"/>
        <v/>
      </c>
      <c r="D289" s="1" t="str">
        <f t="shared" ca="1" si="42"/>
        <v/>
      </c>
      <c r="E289" s="93" t="str">
        <f t="shared" ca="1" si="43"/>
        <v/>
      </c>
      <c r="F289" s="93" t="str">
        <f t="shared" ca="1" si="44"/>
        <v/>
      </c>
      <c r="G289" s="93" t="str">
        <f t="shared" ca="1" si="45"/>
        <v/>
      </c>
      <c r="H289" s="93" t="str">
        <f t="shared" ca="1" si="46"/>
        <v/>
      </c>
      <c r="I289" s="94" t="str">
        <f t="shared" ca="1" si="47"/>
        <v/>
      </c>
      <c r="J289" s="108" t="str">
        <f t="shared" ca="1" si="48"/>
        <v/>
      </c>
      <c r="K289" s="108" t="str">
        <f t="shared" ca="1" si="49"/>
        <v/>
      </c>
      <c r="L289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289" s="108" t="str">
        <f ca="1">IFERROR(IF(FIND("/", Tabella4[[#This Row],[ODC]]) &gt; 0, MID(Tabella4[[#This Row],[ODC]], FIND("/", Tabella4[[#This Row],[ODC]]) - 3, 6), ""), "")</f>
        <v/>
      </c>
      <c r="S289" s="103">
        <v>7</v>
      </c>
      <c r="T289" s="96">
        <v>39</v>
      </c>
    </row>
    <row r="290" spans="1:20" hidden="1" x14ac:dyDescent="0.25">
      <c r="A290" s="97" t="str">
        <f ca="1">IF(Tabella4[[#This Row],[PERSONALE]]="","",IF(INDIRECT("'" &amp; S290 &amp; "'!L1") &lt;&gt; "0", IF(INDIRECT("'" &amp; S290 &amp; "'!L1") &lt;&gt; "", INDIRECT("'" &amp; S290 &amp; "'!L1"), ""), ""))</f>
        <v/>
      </c>
      <c r="B290" s="97" t="str">
        <f t="shared" ca="1" si="40"/>
        <v/>
      </c>
      <c r="C290" s="106" t="str">
        <f t="shared" ca="1" si="41"/>
        <v/>
      </c>
      <c r="D290" s="1" t="str">
        <f t="shared" ca="1" si="42"/>
        <v/>
      </c>
      <c r="E290" s="93" t="str">
        <f t="shared" ca="1" si="43"/>
        <v/>
      </c>
      <c r="F290" s="93" t="str">
        <f t="shared" ca="1" si="44"/>
        <v/>
      </c>
      <c r="G290" s="93" t="str">
        <f t="shared" ca="1" si="45"/>
        <v/>
      </c>
      <c r="H290" s="93" t="str">
        <f t="shared" ca="1" si="46"/>
        <v/>
      </c>
      <c r="I290" s="94" t="str">
        <f t="shared" ca="1" si="47"/>
        <v/>
      </c>
      <c r="J290" s="108" t="str">
        <f t="shared" ca="1" si="48"/>
        <v/>
      </c>
      <c r="K290" s="108" t="str">
        <f t="shared" ca="1" si="49"/>
        <v/>
      </c>
      <c r="L290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290" s="108" t="str">
        <f ca="1">IFERROR(IF(FIND("/", Tabella4[[#This Row],[ODC]]) &gt; 0, MID(Tabella4[[#This Row],[ODC]], FIND("/", Tabella4[[#This Row],[ODC]]) - 3, 6), ""), "")</f>
        <v/>
      </c>
      <c r="S290" s="103">
        <v>7</v>
      </c>
      <c r="T290" s="96">
        <v>40</v>
      </c>
    </row>
    <row r="291" spans="1:20" hidden="1" x14ac:dyDescent="0.25">
      <c r="A291" s="97" t="str">
        <f ca="1">IF(Tabella4[[#This Row],[PERSONALE]]="","",IF(INDIRECT("'" &amp; S291 &amp; "'!L1") &lt;&gt; "0", IF(INDIRECT("'" &amp; S291 &amp; "'!L1") &lt;&gt; "", INDIRECT("'" &amp; S291 &amp; "'!L1"), ""), ""))</f>
        <v/>
      </c>
      <c r="B291" s="97" t="str">
        <f t="shared" ca="1" si="40"/>
        <v/>
      </c>
      <c r="C291" s="106" t="str">
        <f t="shared" ca="1" si="41"/>
        <v/>
      </c>
      <c r="D291" s="1" t="str">
        <f t="shared" ca="1" si="42"/>
        <v/>
      </c>
      <c r="E291" s="93" t="str">
        <f t="shared" ca="1" si="43"/>
        <v/>
      </c>
      <c r="F291" s="93" t="str">
        <f t="shared" ca="1" si="44"/>
        <v/>
      </c>
      <c r="G291" s="93" t="str">
        <f t="shared" ca="1" si="45"/>
        <v/>
      </c>
      <c r="H291" s="93" t="str">
        <f t="shared" ca="1" si="46"/>
        <v/>
      </c>
      <c r="I291" s="94" t="str">
        <f t="shared" ca="1" si="47"/>
        <v/>
      </c>
      <c r="J291" s="108" t="str">
        <f t="shared" ca="1" si="48"/>
        <v/>
      </c>
      <c r="K291" s="108" t="str">
        <f t="shared" ca="1" si="49"/>
        <v/>
      </c>
      <c r="L291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291" s="108" t="str">
        <f ca="1">IFERROR(IF(FIND("/", Tabella4[[#This Row],[ODC]]) &gt; 0, MID(Tabella4[[#This Row],[ODC]], FIND("/", Tabella4[[#This Row],[ODC]]) - 3, 6), ""), "")</f>
        <v/>
      </c>
      <c r="S291" s="103">
        <v>7</v>
      </c>
      <c r="T291" s="96">
        <v>41</v>
      </c>
    </row>
    <row r="292" spans="1:20" hidden="1" x14ac:dyDescent="0.25">
      <c r="A292" s="97" t="str">
        <f ca="1">IF(Tabella4[[#This Row],[PERSONALE]]="","",IF(INDIRECT("'" &amp; S292 &amp; "'!L1") &lt;&gt; "0", IF(INDIRECT("'" &amp; S292 &amp; "'!L1") &lt;&gt; "", INDIRECT("'" &amp; S292 &amp; "'!L1"), ""), ""))</f>
        <v/>
      </c>
      <c r="B292" s="97" t="str">
        <f t="shared" ca="1" si="40"/>
        <v/>
      </c>
      <c r="C292" s="106" t="str">
        <f t="shared" ca="1" si="41"/>
        <v/>
      </c>
      <c r="D292" s="1" t="str">
        <f t="shared" ca="1" si="42"/>
        <v/>
      </c>
      <c r="E292" s="93" t="str">
        <f t="shared" ca="1" si="43"/>
        <v/>
      </c>
      <c r="F292" s="93" t="str">
        <f t="shared" ca="1" si="44"/>
        <v/>
      </c>
      <c r="G292" s="93" t="str">
        <f t="shared" ca="1" si="45"/>
        <v/>
      </c>
      <c r="H292" s="93" t="str">
        <f t="shared" ca="1" si="46"/>
        <v/>
      </c>
      <c r="I292" s="94" t="str">
        <f t="shared" ca="1" si="47"/>
        <v/>
      </c>
      <c r="J292" s="108" t="str">
        <f t="shared" ca="1" si="48"/>
        <v/>
      </c>
      <c r="K292" s="108" t="str">
        <f t="shared" ca="1" si="49"/>
        <v/>
      </c>
      <c r="L292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292" s="108" t="str">
        <f ca="1">IFERROR(IF(FIND("/", Tabella4[[#This Row],[ODC]]) &gt; 0, MID(Tabella4[[#This Row],[ODC]], FIND("/", Tabella4[[#This Row],[ODC]]) - 3, 6), ""), "")</f>
        <v/>
      </c>
      <c r="S292" s="103">
        <v>7</v>
      </c>
      <c r="T292" s="96">
        <v>42</v>
      </c>
    </row>
    <row r="293" spans="1:20" hidden="1" x14ac:dyDescent="0.25">
      <c r="A293" s="97" t="str">
        <f ca="1">IF(Tabella4[[#This Row],[PERSONALE]]="","",IF(INDIRECT("'" &amp; S293 &amp; "'!L1") &lt;&gt; "0", IF(INDIRECT("'" &amp; S293 &amp; "'!L1") &lt;&gt; "", INDIRECT("'" &amp; S293 &amp; "'!L1"), ""), ""))</f>
        <v/>
      </c>
      <c r="B293" s="97" t="str">
        <f t="shared" ca="1" si="40"/>
        <v/>
      </c>
      <c r="C293" s="106" t="str">
        <f t="shared" ca="1" si="41"/>
        <v/>
      </c>
      <c r="D293" s="1" t="str">
        <f t="shared" ca="1" si="42"/>
        <v/>
      </c>
      <c r="E293" s="93" t="str">
        <f t="shared" ca="1" si="43"/>
        <v/>
      </c>
      <c r="F293" s="93" t="str">
        <f t="shared" ca="1" si="44"/>
        <v/>
      </c>
      <c r="G293" s="93" t="str">
        <f t="shared" ca="1" si="45"/>
        <v/>
      </c>
      <c r="H293" s="93" t="str">
        <f t="shared" ca="1" si="46"/>
        <v/>
      </c>
      <c r="I293" s="94" t="str">
        <f t="shared" ca="1" si="47"/>
        <v/>
      </c>
      <c r="J293" s="108" t="str">
        <f t="shared" ca="1" si="48"/>
        <v/>
      </c>
      <c r="K293" s="108" t="str">
        <f t="shared" ca="1" si="49"/>
        <v/>
      </c>
      <c r="L293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293" s="108" t="str">
        <f ca="1">IFERROR(IF(FIND("/", Tabella4[[#This Row],[ODC]]) &gt; 0, MID(Tabella4[[#This Row],[ODC]], FIND("/", Tabella4[[#This Row],[ODC]]) - 3, 6), ""), "")</f>
        <v/>
      </c>
      <c r="S293" s="103">
        <v>7</v>
      </c>
      <c r="T293" s="96">
        <v>43</v>
      </c>
    </row>
    <row r="294" spans="1:20" hidden="1" x14ac:dyDescent="0.25">
      <c r="A294" s="97" t="str">
        <f ca="1">IF(Tabella4[[#This Row],[PERSONALE]]="","",IF(INDIRECT("'" &amp; S294 &amp; "'!L1") &lt;&gt; "0", IF(INDIRECT("'" &amp; S294 &amp; "'!L1") &lt;&gt; "", INDIRECT("'" &amp; S294 &amp; "'!L1"), ""), ""))</f>
        <v/>
      </c>
      <c r="B294" s="97" t="str">
        <f t="shared" ca="1" si="40"/>
        <v/>
      </c>
      <c r="C294" s="106" t="str">
        <f t="shared" ca="1" si="41"/>
        <v/>
      </c>
      <c r="D294" s="1" t="str">
        <f t="shared" ca="1" si="42"/>
        <v/>
      </c>
      <c r="E294" s="93" t="str">
        <f t="shared" ca="1" si="43"/>
        <v/>
      </c>
      <c r="F294" s="93" t="str">
        <f t="shared" ca="1" si="44"/>
        <v/>
      </c>
      <c r="G294" s="93" t="str">
        <f t="shared" ca="1" si="45"/>
        <v/>
      </c>
      <c r="H294" s="93" t="str">
        <f t="shared" ca="1" si="46"/>
        <v/>
      </c>
      <c r="I294" s="94" t="str">
        <f t="shared" ca="1" si="47"/>
        <v/>
      </c>
      <c r="J294" s="108" t="str">
        <f t="shared" ca="1" si="48"/>
        <v/>
      </c>
      <c r="K294" s="108" t="str">
        <f t="shared" ca="1" si="49"/>
        <v/>
      </c>
      <c r="L294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294" s="108" t="str">
        <f ca="1">IFERROR(IF(FIND("/", Tabella4[[#This Row],[ODC]]) &gt; 0, MID(Tabella4[[#This Row],[ODC]], FIND("/", Tabella4[[#This Row],[ODC]]) - 3, 6), ""), "")</f>
        <v/>
      </c>
      <c r="S294" s="103">
        <v>7</v>
      </c>
      <c r="T294" s="96">
        <v>44</v>
      </c>
    </row>
    <row r="295" spans="1:20" hidden="1" x14ac:dyDescent="0.25">
      <c r="A295" s="97" t="str">
        <f ca="1">IF(Tabella4[[#This Row],[PERSONALE]]="","",IF(INDIRECT("'" &amp; S295 &amp; "'!L1") &lt;&gt; "0", IF(INDIRECT("'" &amp; S295 &amp; "'!L1") &lt;&gt; "", INDIRECT("'" &amp; S295 &amp; "'!L1"), ""), ""))</f>
        <v/>
      </c>
      <c r="B295" s="97" t="str">
        <f t="shared" ca="1" si="40"/>
        <v/>
      </c>
      <c r="C295" s="106" t="str">
        <f t="shared" ca="1" si="41"/>
        <v/>
      </c>
      <c r="D295" s="1" t="str">
        <f t="shared" ca="1" si="42"/>
        <v/>
      </c>
      <c r="E295" s="93" t="str">
        <f t="shared" ca="1" si="43"/>
        <v/>
      </c>
      <c r="F295" s="93" t="str">
        <f t="shared" ca="1" si="44"/>
        <v/>
      </c>
      <c r="G295" s="93" t="str">
        <f t="shared" ca="1" si="45"/>
        <v/>
      </c>
      <c r="H295" s="93" t="str">
        <f t="shared" ca="1" si="46"/>
        <v/>
      </c>
      <c r="I295" s="94" t="str">
        <f t="shared" ca="1" si="47"/>
        <v/>
      </c>
      <c r="J295" s="108" t="str">
        <f t="shared" ca="1" si="48"/>
        <v/>
      </c>
      <c r="K295" s="108" t="str">
        <f t="shared" ca="1" si="49"/>
        <v/>
      </c>
      <c r="L295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295" s="108" t="str">
        <f ca="1">IFERROR(IF(FIND("/", Tabella4[[#This Row],[ODC]]) &gt; 0, MID(Tabella4[[#This Row],[ODC]], FIND("/", Tabella4[[#This Row],[ODC]]) - 3, 6), ""), "")</f>
        <v/>
      </c>
      <c r="S295" s="103">
        <v>7</v>
      </c>
      <c r="T295" s="102">
        <v>45</v>
      </c>
    </row>
    <row r="296" spans="1:20" hidden="1" x14ac:dyDescent="0.25">
      <c r="A296" s="97" t="str">
        <f ca="1">IF(Tabella4[[#This Row],[PERSONALE]]="","",IF(INDIRECT("'" &amp; S296 &amp; "'!L1") &lt;&gt; "0", IF(INDIRECT("'" &amp; S296 &amp; "'!L1") &lt;&gt; "", INDIRECT("'" &amp; S296 &amp; "'!L1"), ""), ""))</f>
        <v/>
      </c>
      <c r="B296" s="97" t="str">
        <f t="shared" ca="1" si="40"/>
        <v/>
      </c>
      <c r="C296" s="106" t="str">
        <f t="shared" ca="1" si="41"/>
        <v/>
      </c>
      <c r="D296" s="1" t="str">
        <f t="shared" ca="1" si="42"/>
        <v/>
      </c>
      <c r="E296" s="93" t="str">
        <f t="shared" ca="1" si="43"/>
        <v/>
      </c>
      <c r="F296" s="93" t="str">
        <f t="shared" ca="1" si="44"/>
        <v/>
      </c>
      <c r="G296" s="93" t="str">
        <f t="shared" ca="1" si="45"/>
        <v/>
      </c>
      <c r="H296" s="93" t="str">
        <f t="shared" ca="1" si="46"/>
        <v/>
      </c>
      <c r="I296" s="94" t="str">
        <f t="shared" ca="1" si="47"/>
        <v/>
      </c>
      <c r="J296" s="108" t="str">
        <f t="shared" ca="1" si="48"/>
        <v/>
      </c>
      <c r="K296" s="108" t="str">
        <f t="shared" ca="1" si="49"/>
        <v/>
      </c>
      <c r="L296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296" s="108" t="str">
        <f ca="1">IFERROR(IF(FIND("/", Tabella4[[#This Row],[ODC]]) &gt; 0, MID(Tabella4[[#This Row],[ODC]], FIND("/", Tabella4[[#This Row],[ODC]]) - 3, 6), ""), "")</f>
        <v/>
      </c>
      <c r="S296" s="103">
        <v>8</v>
      </c>
      <c r="T296" s="96">
        <v>4</v>
      </c>
    </row>
    <row r="297" spans="1:20" hidden="1" x14ac:dyDescent="0.25">
      <c r="A297" s="97" t="str">
        <f ca="1">IF(Tabella4[[#This Row],[PERSONALE]]="","",IF(INDIRECT("'" &amp; S297 &amp; "'!L1") &lt;&gt; "0", IF(INDIRECT("'" &amp; S297 &amp; "'!L1") &lt;&gt; "", INDIRECT("'" &amp; S297 &amp; "'!L1"), ""), ""))</f>
        <v/>
      </c>
      <c r="B297" s="97" t="str">
        <f t="shared" ca="1" si="40"/>
        <v/>
      </c>
      <c r="C297" s="106" t="str">
        <f t="shared" ca="1" si="41"/>
        <v/>
      </c>
      <c r="D297" s="1" t="str">
        <f t="shared" ca="1" si="42"/>
        <v/>
      </c>
      <c r="E297" s="93" t="str">
        <f t="shared" ca="1" si="43"/>
        <v/>
      </c>
      <c r="F297" s="93" t="str">
        <f t="shared" ca="1" si="44"/>
        <v/>
      </c>
      <c r="G297" s="93" t="str">
        <f t="shared" ca="1" si="45"/>
        <v/>
      </c>
      <c r="H297" s="93" t="str">
        <f t="shared" ca="1" si="46"/>
        <v/>
      </c>
      <c r="I297" s="94" t="str">
        <f t="shared" ca="1" si="47"/>
        <v/>
      </c>
      <c r="J297" s="108" t="str">
        <f t="shared" ca="1" si="48"/>
        <v/>
      </c>
      <c r="K297" s="108" t="str">
        <f t="shared" ca="1" si="49"/>
        <v/>
      </c>
      <c r="L297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297" s="108" t="str">
        <f ca="1">IFERROR(IF(FIND("/", Tabella4[[#This Row],[ODC]]) &gt; 0, MID(Tabella4[[#This Row],[ODC]], FIND("/", Tabella4[[#This Row],[ODC]]) - 3, 6), ""), "")</f>
        <v/>
      </c>
      <c r="S297" s="103">
        <v>8</v>
      </c>
      <c r="T297" s="96">
        <v>5</v>
      </c>
    </row>
    <row r="298" spans="1:20" hidden="1" x14ac:dyDescent="0.25">
      <c r="A298" s="97" t="str">
        <f ca="1">IF(Tabella4[[#This Row],[PERSONALE]]="","",IF(INDIRECT("'" &amp; S298 &amp; "'!L1") &lt;&gt; "0", IF(INDIRECT("'" &amp; S298 &amp; "'!L1") &lt;&gt; "", INDIRECT("'" &amp; S298 &amp; "'!L1"), ""), ""))</f>
        <v/>
      </c>
      <c r="B298" s="97" t="str">
        <f t="shared" ca="1" si="40"/>
        <v/>
      </c>
      <c r="C298" s="106" t="str">
        <f t="shared" ca="1" si="41"/>
        <v/>
      </c>
      <c r="D298" s="1" t="str">
        <f t="shared" ca="1" si="42"/>
        <v/>
      </c>
      <c r="E298" s="93" t="str">
        <f t="shared" ca="1" si="43"/>
        <v/>
      </c>
      <c r="F298" s="93" t="str">
        <f t="shared" ca="1" si="44"/>
        <v/>
      </c>
      <c r="G298" s="93" t="str">
        <f t="shared" ca="1" si="45"/>
        <v/>
      </c>
      <c r="H298" s="93" t="str">
        <f t="shared" ca="1" si="46"/>
        <v/>
      </c>
      <c r="I298" s="94" t="str">
        <f t="shared" ca="1" si="47"/>
        <v/>
      </c>
      <c r="J298" s="108" t="str">
        <f t="shared" ca="1" si="48"/>
        <v/>
      </c>
      <c r="K298" s="108" t="str">
        <f t="shared" ca="1" si="49"/>
        <v/>
      </c>
      <c r="L298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298" s="108" t="str">
        <f ca="1">IFERROR(IF(FIND("/", Tabella4[[#This Row],[ODC]]) &gt; 0, MID(Tabella4[[#This Row],[ODC]], FIND("/", Tabella4[[#This Row],[ODC]]) - 3, 6), ""), "")</f>
        <v/>
      </c>
      <c r="S298" s="103">
        <v>8</v>
      </c>
      <c r="T298" s="96">
        <v>6</v>
      </c>
    </row>
    <row r="299" spans="1:20" hidden="1" x14ac:dyDescent="0.25">
      <c r="A299" s="97" t="str">
        <f ca="1">IF(Tabella4[[#This Row],[PERSONALE]]="","",IF(INDIRECT("'" &amp; S299 &amp; "'!L1") &lt;&gt; "0", IF(INDIRECT("'" &amp; S299 &amp; "'!L1") &lt;&gt; "", INDIRECT("'" &amp; S299 &amp; "'!L1"), ""), ""))</f>
        <v/>
      </c>
      <c r="B299" s="97" t="str">
        <f t="shared" ca="1" si="40"/>
        <v/>
      </c>
      <c r="C299" s="106" t="str">
        <f t="shared" ca="1" si="41"/>
        <v/>
      </c>
      <c r="D299" s="1" t="str">
        <f t="shared" ca="1" si="42"/>
        <v/>
      </c>
      <c r="E299" s="93" t="str">
        <f t="shared" ca="1" si="43"/>
        <v/>
      </c>
      <c r="F299" s="93" t="str">
        <f t="shared" ca="1" si="44"/>
        <v/>
      </c>
      <c r="G299" s="93" t="str">
        <f t="shared" ca="1" si="45"/>
        <v/>
      </c>
      <c r="H299" s="93" t="str">
        <f t="shared" ca="1" si="46"/>
        <v/>
      </c>
      <c r="I299" s="94" t="str">
        <f t="shared" ca="1" si="47"/>
        <v/>
      </c>
      <c r="J299" s="108" t="str">
        <f t="shared" ca="1" si="48"/>
        <v/>
      </c>
      <c r="K299" s="108" t="str">
        <f t="shared" ca="1" si="49"/>
        <v/>
      </c>
      <c r="L299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299" s="108" t="str">
        <f ca="1">IFERROR(IF(FIND("/", Tabella4[[#This Row],[ODC]]) &gt; 0, MID(Tabella4[[#This Row],[ODC]], FIND("/", Tabella4[[#This Row],[ODC]]) - 3, 6), ""), "")</f>
        <v/>
      </c>
      <c r="S299" s="103">
        <v>8</v>
      </c>
      <c r="T299" s="96">
        <v>7</v>
      </c>
    </row>
    <row r="300" spans="1:20" hidden="1" x14ac:dyDescent="0.25">
      <c r="A300" s="97" t="str">
        <f ca="1">IF(Tabella4[[#This Row],[PERSONALE]]="","",IF(INDIRECT("'" &amp; S300 &amp; "'!L1") &lt;&gt; "0", IF(INDIRECT("'" &amp; S300 &amp; "'!L1") &lt;&gt; "", INDIRECT("'" &amp; S300 &amp; "'!L1"), ""), ""))</f>
        <v/>
      </c>
      <c r="B300" s="97" t="str">
        <f t="shared" ca="1" si="40"/>
        <v/>
      </c>
      <c r="C300" s="106" t="str">
        <f t="shared" ca="1" si="41"/>
        <v/>
      </c>
      <c r="D300" s="1" t="str">
        <f t="shared" ca="1" si="42"/>
        <v/>
      </c>
      <c r="E300" s="93" t="str">
        <f t="shared" ca="1" si="43"/>
        <v/>
      </c>
      <c r="F300" s="93" t="str">
        <f t="shared" ca="1" si="44"/>
        <v/>
      </c>
      <c r="G300" s="93" t="str">
        <f t="shared" ca="1" si="45"/>
        <v/>
      </c>
      <c r="H300" s="93" t="str">
        <f t="shared" ca="1" si="46"/>
        <v/>
      </c>
      <c r="I300" s="94" t="str">
        <f t="shared" ca="1" si="47"/>
        <v/>
      </c>
      <c r="J300" s="108" t="str">
        <f t="shared" ca="1" si="48"/>
        <v/>
      </c>
      <c r="K300" s="108" t="str">
        <f t="shared" ca="1" si="49"/>
        <v/>
      </c>
      <c r="L300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300" s="108" t="str">
        <f ca="1">IFERROR(IF(FIND("/", Tabella4[[#This Row],[ODC]]) &gt; 0, MID(Tabella4[[#This Row],[ODC]], FIND("/", Tabella4[[#This Row],[ODC]]) - 3, 6), ""), "")</f>
        <v/>
      </c>
      <c r="S300" s="103">
        <v>8</v>
      </c>
      <c r="T300" s="96">
        <v>8</v>
      </c>
    </row>
    <row r="301" spans="1:20" hidden="1" x14ac:dyDescent="0.25">
      <c r="A301" s="97" t="str">
        <f ca="1">IF(Tabella4[[#This Row],[PERSONALE]]="","",IF(INDIRECT("'" &amp; S301 &amp; "'!L1") &lt;&gt; "0", IF(INDIRECT("'" &amp; S301 &amp; "'!L1") &lt;&gt; "", INDIRECT("'" &amp; S301 &amp; "'!L1"), ""), ""))</f>
        <v/>
      </c>
      <c r="B301" s="97" t="str">
        <f t="shared" ca="1" si="40"/>
        <v/>
      </c>
      <c r="C301" s="106" t="str">
        <f t="shared" ca="1" si="41"/>
        <v/>
      </c>
      <c r="D301" s="1" t="str">
        <f t="shared" ca="1" si="42"/>
        <v/>
      </c>
      <c r="E301" s="93" t="str">
        <f t="shared" ca="1" si="43"/>
        <v/>
      </c>
      <c r="F301" s="93" t="str">
        <f t="shared" ca="1" si="44"/>
        <v/>
      </c>
      <c r="G301" s="93" t="str">
        <f t="shared" ca="1" si="45"/>
        <v/>
      </c>
      <c r="H301" s="93" t="str">
        <f t="shared" ca="1" si="46"/>
        <v/>
      </c>
      <c r="I301" s="94" t="str">
        <f t="shared" ca="1" si="47"/>
        <v/>
      </c>
      <c r="J301" s="108" t="str">
        <f t="shared" ca="1" si="48"/>
        <v/>
      </c>
      <c r="K301" s="108" t="str">
        <f t="shared" ca="1" si="49"/>
        <v/>
      </c>
      <c r="L301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301" s="108" t="str">
        <f ca="1">IFERROR(IF(FIND("/", Tabella4[[#This Row],[ODC]]) &gt; 0, MID(Tabella4[[#This Row],[ODC]], FIND("/", Tabella4[[#This Row],[ODC]]) - 3, 6), ""), "")</f>
        <v/>
      </c>
      <c r="S301" s="103">
        <v>8</v>
      </c>
      <c r="T301" s="96">
        <v>9</v>
      </c>
    </row>
    <row r="302" spans="1:20" hidden="1" x14ac:dyDescent="0.25">
      <c r="A302" s="97" t="str">
        <f ca="1">IF(Tabella4[[#This Row],[PERSONALE]]="","",IF(INDIRECT("'" &amp; S302 &amp; "'!L1") &lt;&gt; "0", IF(INDIRECT("'" &amp; S302 &amp; "'!L1") &lt;&gt; "", INDIRECT("'" &amp; S302 &amp; "'!L1"), ""), ""))</f>
        <v/>
      </c>
      <c r="B302" s="97" t="str">
        <f t="shared" ca="1" si="40"/>
        <v/>
      </c>
      <c r="C302" s="106" t="str">
        <f t="shared" ca="1" si="41"/>
        <v/>
      </c>
      <c r="D302" s="1" t="str">
        <f t="shared" ca="1" si="42"/>
        <v/>
      </c>
      <c r="E302" s="93" t="str">
        <f t="shared" ca="1" si="43"/>
        <v/>
      </c>
      <c r="F302" s="93" t="str">
        <f t="shared" ca="1" si="44"/>
        <v/>
      </c>
      <c r="G302" s="93" t="str">
        <f t="shared" ca="1" si="45"/>
        <v/>
      </c>
      <c r="H302" s="93" t="str">
        <f t="shared" ca="1" si="46"/>
        <v/>
      </c>
      <c r="I302" s="94" t="str">
        <f t="shared" ca="1" si="47"/>
        <v/>
      </c>
      <c r="J302" s="108" t="str">
        <f t="shared" ca="1" si="48"/>
        <v/>
      </c>
      <c r="K302" s="108" t="str">
        <f t="shared" ca="1" si="49"/>
        <v/>
      </c>
      <c r="L302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302" s="108" t="str">
        <f ca="1">IFERROR(IF(FIND("/", Tabella4[[#This Row],[ODC]]) &gt; 0, MID(Tabella4[[#This Row],[ODC]], FIND("/", Tabella4[[#This Row],[ODC]]) - 3, 6), ""), "")</f>
        <v/>
      </c>
      <c r="S302" s="103">
        <v>8</v>
      </c>
      <c r="T302" s="96">
        <v>10</v>
      </c>
    </row>
    <row r="303" spans="1:20" hidden="1" x14ac:dyDescent="0.25">
      <c r="A303" s="97" t="str">
        <f ca="1">IF(Tabella4[[#This Row],[PERSONALE]]="","",IF(INDIRECT("'" &amp; S303 &amp; "'!L1") &lt;&gt; "0", IF(INDIRECT("'" &amp; S303 &amp; "'!L1") &lt;&gt; "", INDIRECT("'" &amp; S303 &amp; "'!L1"), ""), ""))</f>
        <v/>
      </c>
      <c r="B303" s="97" t="str">
        <f t="shared" ca="1" si="40"/>
        <v/>
      </c>
      <c r="C303" s="106" t="str">
        <f t="shared" ca="1" si="41"/>
        <v/>
      </c>
      <c r="D303" s="1" t="str">
        <f t="shared" ca="1" si="42"/>
        <v/>
      </c>
      <c r="E303" s="93" t="str">
        <f t="shared" ca="1" si="43"/>
        <v/>
      </c>
      <c r="F303" s="93" t="str">
        <f t="shared" ca="1" si="44"/>
        <v/>
      </c>
      <c r="G303" s="93" t="str">
        <f t="shared" ca="1" si="45"/>
        <v/>
      </c>
      <c r="H303" s="93" t="str">
        <f t="shared" ca="1" si="46"/>
        <v/>
      </c>
      <c r="I303" s="94" t="str">
        <f t="shared" ca="1" si="47"/>
        <v/>
      </c>
      <c r="J303" s="108" t="str">
        <f t="shared" ca="1" si="48"/>
        <v/>
      </c>
      <c r="K303" s="108" t="str">
        <f t="shared" ca="1" si="49"/>
        <v/>
      </c>
      <c r="L303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303" s="108" t="str">
        <f ca="1">IFERROR(IF(FIND("/", Tabella4[[#This Row],[ODC]]) &gt; 0, MID(Tabella4[[#This Row],[ODC]], FIND("/", Tabella4[[#This Row],[ODC]]) - 3, 6), ""), "")</f>
        <v/>
      </c>
      <c r="S303" s="103">
        <v>8</v>
      </c>
      <c r="T303" s="96">
        <v>11</v>
      </c>
    </row>
    <row r="304" spans="1:20" hidden="1" x14ac:dyDescent="0.25">
      <c r="A304" s="97" t="str">
        <f ca="1">IF(Tabella4[[#This Row],[PERSONALE]]="","",IF(INDIRECT("'" &amp; S304 &amp; "'!L1") &lt;&gt; "0", IF(INDIRECT("'" &amp; S304 &amp; "'!L1") &lt;&gt; "", INDIRECT("'" &amp; S304 &amp; "'!L1"), ""), ""))</f>
        <v/>
      </c>
      <c r="B304" s="97" t="str">
        <f t="shared" ca="1" si="40"/>
        <v/>
      </c>
      <c r="C304" s="106" t="str">
        <f t="shared" ca="1" si="41"/>
        <v/>
      </c>
      <c r="D304" s="1" t="str">
        <f t="shared" ca="1" si="42"/>
        <v/>
      </c>
      <c r="E304" s="93" t="str">
        <f t="shared" ca="1" si="43"/>
        <v/>
      </c>
      <c r="F304" s="93" t="str">
        <f t="shared" ca="1" si="44"/>
        <v/>
      </c>
      <c r="G304" s="93" t="str">
        <f t="shared" ca="1" si="45"/>
        <v/>
      </c>
      <c r="H304" s="93" t="str">
        <f t="shared" ca="1" si="46"/>
        <v/>
      </c>
      <c r="I304" s="94" t="str">
        <f t="shared" ca="1" si="47"/>
        <v/>
      </c>
      <c r="J304" s="108" t="str">
        <f t="shared" ca="1" si="48"/>
        <v/>
      </c>
      <c r="K304" s="108" t="str">
        <f t="shared" ca="1" si="49"/>
        <v/>
      </c>
      <c r="L304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304" s="108" t="str">
        <f ca="1">IFERROR(IF(FIND("/", Tabella4[[#This Row],[ODC]]) &gt; 0, MID(Tabella4[[#This Row],[ODC]], FIND("/", Tabella4[[#This Row],[ODC]]) - 3, 6), ""), "")</f>
        <v/>
      </c>
      <c r="S304" s="103">
        <v>8</v>
      </c>
      <c r="T304" s="96">
        <v>12</v>
      </c>
    </row>
    <row r="305" spans="1:20" hidden="1" x14ac:dyDescent="0.25">
      <c r="A305" s="97" t="str">
        <f ca="1">IF(Tabella4[[#This Row],[PERSONALE]]="","",IF(INDIRECT("'" &amp; S305 &amp; "'!L1") &lt;&gt; "0", IF(INDIRECT("'" &amp; S305 &amp; "'!L1") &lt;&gt; "", INDIRECT("'" &amp; S305 &amp; "'!L1"), ""), ""))</f>
        <v/>
      </c>
      <c r="B305" s="97" t="str">
        <f t="shared" ca="1" si="40"/>
        <v/>
      </c>
      <c r="C305" s="106" t="str">
        <f t="shared" ca="1" si="41"/>
        <v/>
      </c>
      <c r="D305" s="1" t="str">
        <f t="shared" ca="1" si="42"/>
        <v/>
      </c>
      <c r="E305" s="93" t="str">
        <f t="shared" ca="1" si="43"/>
        <v/>
      </c>
      <c r="F305" s="93" t="str">
        <f t="shared" ca="1" si="44"/>
        <v/>
      </c>
      <c r="G305" s="93" t="str">
        <f t="shared" ca="1" si="45"/>
        <v/>
      </c>
      <c r="H305" s="93" t="str">
        <f t="shared" ca="1" si="46"/>
        <v/>
      </c>
      <c r="I305" s="94" t="str">
        <f t="shared" ca="1" si="47"/>
        <v/>
      </c>
      <c r="J305" s="108" t="str">
        <f t="shared" ca="1" si="48"/>
        <v/>
      </c>
      <c r="K305" s="108" t="str">
        <f t="shared" ca="1" si="49"/>
        <v/>
      </c>
      <c r="L305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305" s="108" t="str">
        <f ca="1">IFERROR(IF(FIND("/", Tabella4[[#This Row],[ODC]]) &gt; 0, MID(Tabella4[[#This Row],[ODC]], FIND("/", Tabella4[[#This Row],[ODC]]) - 3, 6), ""), "")</f>
        <v/>
      </c>
      <c r="S305" s="103">
        <v>8</v>
      </c>
      <c r="T305" s="96">
        <v>13</v>
      </c>
    </row>
    <row r="306" spans="1:20" hidden="1" x14ac:dyDescent="0.25">
      <c r="A306" s="97" t="str">
        <f ca="1">IF(Tabella4[[#This Row],[PERSONALE]]="","",IF(INDIRECT("'" &amp; S306 &amp; "'!L1") &lt;&gt; "0", IF(INDIRECT("'" &amp; S306 &amp; "'!L1") &lt;&gt; "", INDIRECT("'" &amp; S306 &amp; "'!L1"), ""), ""))</f>
        <v/>
      </c>
      <c r="B306" s="97" t="str">
        <f t="shared" ca="1" si="40"/>
        <v/>
      </c>
      <c r="C306" s="106" t="str">
        <f t="shared" ca="1" si="41"/>
        <v/>
      </c>
      <c r="D306" s="1" t="str">
        <f t="shared" ca="1" si="42"/>
        <v/>
      </c>
      <c r="E306" s="93" t="str">
        <f t="shared" ca="1" si="43"/>
        <v/>
      </c>
      <c r="F306" s="93" t="str">
        <f t="shared" ca="1" si="44"/>
        <v/>
      </c>
      <c r="G306" s="93" t="str">
        <f t="shared" ca="1" si="45"/>
        <v/>
      </c>
      <c r="H306" s="93" t="str">
        <f t="shared" ca="1" si="46"/>
        <v/>
      </c>
      <c r="I306" s="94" t="str">
        <f t="shared" ca="1" si="47"/>
        <v/>
      </c>
      <c r="J306" s="108" t="str">
        <f t="shared" ca="1" si="48"/>
        <v/>
      </c>
      <c r="K306" s="108" t="str">
        <f t="shared" ca="1" si="49"/>
        <v/>
      </c>
      <c r="L306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306" s="108" t="str">
        <f ca="1">IFERROR(IF(FIND("/", Tabella4[[#This Row],[ODC]]) &gt; 0, MID(Tabella4[[#This Row],[ODC]], FIND("/", Tabella4[[#This Row],[ODC]]) - 3, 6), ""), "")</f>
        <v/>
      </c>
      <c r="S306" s="103">
        <v>8</v>
      </c>
      <c r="T306" s="96">
        <v>14</v>
      </c>
    </row>
    <row r="307" spans="1:20" hidden="1" x14ac:dyDescent="0.25">
      <c r="A307" s="97" t="str">
        <f ca="1">IF(Tabella4[[#This Row],[PERSONALE]]="","",IF(INDIRECT("'" &amp; S307 &amp; "'!L1") &lt;&gt; "0", IF(INDIRECT("'" &amp; S307 &amp; "'!L1") &lt;&gt; "", INDIRECT("'" &amp; S307 &amp; "'!L1"), ""), ""))</f>
        <v/>
      </c>
      <c r="B307" s="97" t="str">
        <f t="shared" ca="1" si="40"/>
        <v/>
      </c>
      <c r="C307" s="106" t="str">
        <f t="shared" ca="1" si="41"/>
        <v/>
      </c>
      <c r="D307" s="1" t="str">
        <f t="shared" ca="1" si="42"/>
        <v/>
      </c>
      <c r="E307" s="93" t="str">
        <f t="shared" ca="1" si="43"/>
        <v/>
      </c>
      <c r="F307" s="93" t="str">
        <f t="shared" ca="1" si="44"/>
        <v/>
      </c>
      <c r="G307" s="93" t="str">
        <f t="shared" ca="1" si="45"/>
        <v/>
      </c>
      <c r="H307" s="93" t="str">
        <f t="shared" ca="1" si="46"/>
        <v/>
      </c>
      <c r="I307" s="94" t="str">
        <f t="shared" ca="1" si="47"/>
        <v/>
      </c>
      <c r="J307" s="108" t="str">
        <f t="shared" ca="1" si="48"/>
        <v/>
      </c>
      <c r="K307" s="108" t="str">
        <f t="shared" ca="1" si="49"/>
        <v/>
      </c>
      <c r="L307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307" s="108" t="str">
        <f ca="1">IFERROR(IF(FIND("/", Tabella4[[#This Row],[ODC]]) &gt; 0, MID(Tabella4[[#This Row],[ODC]], FIND("/", Tabella4[[#This Row],[ODC]]) - 3, 6), ""), "")</f>
        <v/>
      </c>
      <c r="S307" s="103">
        <v>8</v>
      </c>
      <c r="T307" s="96">
        <v>15</v>
      </c>
    </row>
    <row r="308" spans="1:20" hidden="1" x14ac:dyDescent="0.25">
      <c r="A308" s="97" t="str">
        <f ca="1">IF(Tabella4[[#This Row],[PERSONALE]]="","",IF(INDIRECT("'" &amp; S308 &amp; "'!L1") &lt;&gt; "0", IF(INDIRECT("'" &amp; S308 &amp; "'!L1") &lt;&gt; "", INDIRECT("'" &amp; S308 &amp; "'!L1"), ""), ""))</f>
        <v/>
      </c>
      <c r="B308" s="97" t="str">
        <f t="shared" ca="1" si="40"/>
        <v/>
      </c>
      <c r="C308" s="106" t="str">
        <f t="shared" ca="1" si="41"/>
        <v/>
      </c>
      <c r="D308" s="1" t="str">
        <f t="shared" ca="1" si="42"/>
        <v/>
      </c>
      <c r="E308" s="93" t="str">
        <f t="shared" ca="1" si="43"/>
        <v/>
      </c>
      <c r="F308" s="93" t="str">
        <f t="shared" ca="1" si="44"/>
        <v/>
      </c>
      <c r="G308" s="93" t="str">
        <f t="shared" ca="1" si="45"/>
        <v/>
      </c>
      <c r="H308" s="93" t="str">
        <f t="shared" ca="1" si="46"/>
        <v/>
      </c>
      <c r="I308" s="94" t="str">
        <f t="shared" ca="1" si="47"/>
        <v/>
      </c>
      <c r="J308" s="108" t="str">
        <f t="shared" ca="1" si="48"/>
        <v/>
      </c>
      <c r="K308" s="108" t="str">
        <f t="shared" ca="1" si="49"/>
        <v/>
      </c>
      <c r="L308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308" s="108" t="str">
        <f ca="1">IFERROR(IF(FIND("/", Tabella4[[#This Row],[ODC]]) &gt; 0, MID(Tabella4[[#This Row],[ODC]], FIND("/", Tabella4[[#This Row],[ODC]]) - 3, 6), ""), "")</f>
        <v/>
      </c>
      <c r="S308" s="103">
        <v>8</v>
      </c>
      <c r="T308" s="96">
        <v>16</v>
      </c>
    </row>
    <row r="309" spans="1:20" hidden="1" x14ac:dyDescent="0.25">
      <c r="A309" s="97" t="str">
        <f ca="1">IF(Tabella4[[#This Row],[PERSONALE]]="","",IF(INDIRECT("'" &amp; S309 &amp; "'!L1") &lt;&gt; "0", IF(INDIRECT("'" &amp; S309 &amp; "'!L1") &lt;&gt; "", INDIRECT("'" &amp; S309 &amp; "'!L1"), ""), ""))</f>
        <v/>
      </c>
      <c r="B309" s="97" t="str">
        <f t="shared" ca="1" si="40"/>
        <v/>
      </c>
      <c r="C309" s="106" t="str">
        <f t="shared" ca="1" si="41"/>
        <v/>
      </c>
      <c r="D309" s="1" t="str">
        <f t="shared" ca="1" si="42"/>
        <v/>
      </c>
      <c r="E309" s="93" t="str">
        <f t="shared" ca="1" si="43"/>
        <v/>
      </c>
      <c r="F309" s="93" t="str">
        <f t="shared" ca="1" si="44"/>
        <v/>
      </c>
      <c r="G309" s="93" t="str">
        <f t="shared" ca="1" si="45"/>
        <v/>
      </c>
      <c r="H309" s="93" t="str">
        <f t="shared" ca="1" si="46"/>
        <v/>
      </c>
      <c r="I309" s="94" t="str">
        <f t="shared" ca="1" si="47"/>
        <v/>
      </c>
      <c r="J309" s="108" t="str">
        <f t="shared" ca="1" si="48"/>
        <v/>
      </c>
      <c r="K309" s="108" t="str">
        <f t="shared" ca="1" si="49"/>
        <v/>
      </c>
      <c r="L309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309" s="108" t="str">
        <f ca="1">IFERROR(IF(FIND("/", Tabella4[[#This Row],[ODC]]) &gt; 0, MID(Tabella4[[#This Row],[ODC]], FIND("/", Tabella4[[#This Row],[ODC]]) - 3, 6), ""), "")</f>
        <v/>
      </c>
      <c r="S309" s="103">
        <v>8</v>
      </c>
      <c r="T309" s="96">
        <v>17</v>
      </c>
    </row>
    <row r="310" spans="1:20" hidden="1" x14ac:dyDescent="0.25">
      <c r="A310" s="97" t="str">
        <f ca="1">IF(Tabella4[[#This Row],[PERSONALE]]="","",IF(INDIRECT("'" &amp; S310 &amp; "'!L1") &lt;&gt; "0", IF(INDIRECT("'" &amp; S310 &amp; "'!L1") &lt;&gt; "", INDIRECT("'" &amp; S310 &amp; "'!L1"), ""), ""))</f>
        <v/>
      </c>
      <c r="B310" s="97" t="str">
        <f t="shared" ca="1" si="40"/>
        <v/>
      </c>
      <c r="C310" s="106" t="str">
        <f t="shared" ca="1" si="41"/>
        <v/>
      </c>
      <c r="D310" s="1" t="str">
        <f t="shared" ca="1" si="42"/>
        <v/>
      </c>
      <c r="E310" s="93" t="str">
        <f t="shared" ca="1" si="43"/>
        <v/>
      </c>
      <c r="F310" s="93" t="str">
        <f t="shared" ca="1" si="44"/>
        <v/>
      </c>
      <c r="G310" s="93" t="str">
        <f t="shared" ca="1" si="45"/>
        <v/>
      </c>
      <c r="H310" s="93" t="str">
        <f t="shared" ca="1" si="46"/>
        <v/>
      </c>
      <c r="I310" s="94" t="str">
        <f t="shared" ca="1" si="47"/>
        <v/>
      </c>
      <c r="J310" s="108" t="str">
        <f t="shared" ca="1" si="48"/>
        <v/>
      </c>
      <c r="K310" s="108" t="str">
        <f t="shared" ca="1" si="49"/>
        <v/>
      </c>
      <c r="L310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310" s="108" t="str">
        <f ca="1">IFERROR(IF(FIND("/", Tabella4[[#This Row],[ODC]]) &gt; 0, MID(Tabella4[[#This Row],[ODC]], FIND("/", Tabella4[[#This Row],[ODC]]) - 3, 6), ""), "")</f>
        <v/>
      </c>
      <c r="S310" s="103">
        <v>8</v>
      </c>
      <c r="T310" s="96">
        <v>18</v>
      </c>
    </row>
    <row r="311" spans="1:20" hidden="1" x14ac:dyDescent="0.25">
      <c r="A311" s="97" t="str">
        <f ca="1">IF(Tabella4[[#This Row],[PERSONALE]]="","",IF(INDIRECT("'" &amp; S311 &amp; "'!L1") &lt;&gt; "0", IF(INDIRECT("'" &amp; S311 &amp; "'!L1") &lt;&gt; "", INDIRECT("'" &amp; S311 &amp; "'!L1"), ""), ""))</f>
        <v/>
      </c>
      <c r="B311" s="97" t="str">
        <f t="shared" ca="1" si="40"/>
        <v/>
      </c>
      <c r="C311" s="106" t="str">
        <f t="shared" ca="1" si="41"/>
        <v/>
      </c>
      <c r="D311" s="1" t="str">
        <f t="shared" ca="1" si="42"/>
        <v/>
      </c>
      <c r="E311" s="93" t="str">
        <f t="shared" ca="1" si="43"/>
        <v/>
      </c>
      <c r="F311" s="93" t="str">
        <f t="shared" ca="1" si="44"/>
        <v/>
      </c>
      <c r="G311" s="93" t="str">
        <f t="shared" ca="1" si="45"/>
        <v/>
      </c>
      <c r="H311" s="93" t="str">
        <f t="shared" ca="1" si="46"/>
        <v/>
      </c>
      <c r="I311" s="94" t="str">
        <f t="shared" ca="1" si="47"/>
        <v/>
      </c>
      <c r="J311" s="108" t="str">
        <f t="shared" ca="1" si="48"/>
        <v/>
      </c>
      <c r="K311" s="108" t="str">
        <f t="shared" ca="1" si="49"/>
        <v/>
      </c>
      <c r="L311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311" s="108" t="str">
        <f ca="1">IFERROR(IF(FIND("/", Tabella4[[#This Row],[ODC]]) &gt; 0, MID(Tabella4[[#This Row],[ODC]], FIND("/", Tabella4[[#This Row],[ODC]]) - 3, 6), ""), "")</f>
        <v/>
      </c>
      <c r="S311" s="103">
        <v>8</v>
      </c>
      <c r="T311" s="96">
        <v>19</v>
      </c>
    </row>
    <row r="312" spans="1:20" hidden="1" x14ac:dyDescent="0.25">
      <c r="A312" s="97" t="str">
        <f ca="1">IF(Tabella4[[#This Row],[PERSONALE]]="","",IF(INDIRECT("'" &amp; S312 &amp; "'!L1") &lt;&gt; "0", IF(INDIRECT("'" &amp; S312 &amp; "'!L1") &lt;&gt; "", INDIRECT("'" &amp; S312 &amp; "'!L1"), ""), ""))</f>
        <v/>
      </c>
      <c r="B312" s="97" t="str">
        <f t="shared" ca="1" si="40"/>
        <v/>
      </c>
      <c r="C312" s="106" t="str">
        <f t="shared" ca="1" si="41"/>
        <v/>
      </c>
      <c r="D312" s="1" t="str">
        <f t="shared" ca="1" si="42"/>
        <v/>
      </c>
      <c r="E312" s="93" t="str">
        <f t="shared" ca="1" si="43"/>
        <v/>
      </c>
      <c r="F312" s="93" t="str">
        <f t="shared" ca="1" si="44"/>
        <v/>
      </c>
      <c r="G312" s="93" t="str">
        <f t="shared" ca="1" si="45"/>
        <v/>
      </c>
      <c r="H312" s="93" t="str">
        <f t="shared" ca="1" si="46"/>
        <v/>
      </c>
      <c r="I312" s="94" t="str">
        <f t="shared" ca="1" si="47"/>
        <v/>
      </c>
      <c r="J312" s="108" t="str">
        <f t="shared" ca="1" si="48"/>
        <v/>
      </c>
      <c r="K312" s="108" t="str">
        <f t="shared" ca="1" si="49"/>
        <v/>
      </c>
      <c r="L312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312" s="108" t="str">
        <f ca="1">IFERROR(IF(FIND("/", Tabella4[[#This Row],[ODC]]) &gt; 0, MID(Tabella4[[#This Row],[ODC]], FIND("/", Tabella4[[#This Row],[ODC]]) - 3, 6), ""), "")</f>
        <v/>
      </c>
      <c r="S312" s="103">
        <v>8</v>
      </c>
      <c r="T312" s="96">
        <v>20</v>
      </c>
    </row>
    <row r="313" spans="1:20" hidden="1" x14ac:dyDescent="0.25">
      <c r="A313" s="97" t="str">
        <f ca="1">IF(Tabella4[[#This Row],[PERSONALE]]="","",IF(INDIRECT("'" &amp; S313 &amp; "'!L1") &lt;&gt; "0", IF(INDIRECT("'" &amp; S313 &amp; "'!L1") &lt;&gt; "", INDIRECT("'" &amp; S313 &amp; "'!L1"), ""), ""))</f>
        <v/>
      </c>
      <c r="B313" s="97" t="str">
        <f t="shared" ca="1" si="40"/>
        <v/>
      </c>
      <c r="C313" s="106" t="str">
        <f t="shared" ca="1" si="41"/>
        <v/>
      </c>
      <c r="D313" s="1" t="str">
        <f t="shared" ca="1" si="42"/>
        <v/>
      </c>
      <c r="E313" s="93" t="str">
        <f t="shared" ca="1" si="43"/>
        <v/>
      </c>
      <c r="F313" s="93" t="str">
        <f t="shared" ca="1" si="44"/>
        <v/>
      </c>
      <c r="G313" s="93" t="str">
        <f t="shared" ca="1" si="45"/>
        <v/>
      </c>
      <c r="H313" s="93" t="str">
        <f t="shared" ca="1" si="46"/>
        <v/>
      </c>
      <c r="I313" s="94" t="str">
        <f t="shared" ca="1" si="47"/>
        <v/>
      </c>
      <c r="J313" s="108" t="str">
        <f t="shared" ca="1" si="48"/>
        <v/>
      </c>
      <c r="K313" s="108" t="str">
        <f t="shared" ca="1" si="49"/>
        <v/>
      </c>
      <c r="L313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313" s="108" t="str">
        <f ca="1">IFERROR(IF(FIND("/", Tabella4[[#This Row],[ODC]]) &gt; 0, MID(Tabella4[[#This Row],[ODC]], FIND("/", Tabella4[[#This Row],[ODC]]) - 3, 6), ""), "")</f>
        <v/>
      </c>
      <c r="S313" s="103">
        <v>8</v>
      </c>
      <c r="T313" s="96">
        <v>21</v>
      </c>
    </row>
    <row r="314" spans="1:20" hidden="1" x14ac:dyDescent="0.25">
      <c r="A314" s="97" t="str">
        <f ca="1">IF(Tabella4[[#This Row],[PERSONALE]]="","",IF(INDIRECT("'" &amp; S314 &amp; "'!L1") &lt;&gt; "0", IF(INDIRECT("'" &amp; S314 &amp; "'!L1") &lt;&gt; "", INDIRECT("'" &amp; S314 &amp; "'!L1"), ""), ""))</f>
        <v/>
      </c>
      <c r="B314" s="97" t="str">
        <f t="shared" ca="1" si="40"/>
        <v/>
      </c>
      <c r="C314" s="106" t="str">
        <f t="shared" ca="1" si="41"/>
        <v/>
      </c>
      <c r="D314" s="1" t="str">
        <f t="shared" ca="1" si="42"/>
        <v/>
      </c>
      <c r="E314" s="93" t="str">
        <f t="shared" ca="1" si="43"/>
        <v/>
      </c>
      <c r="F314" s="93" t="str">
        <f t="shared" ca="1" si="44"/>
        <v/>
      </c>
      <c r="G314" s="93" t="str">
        <f t="shared" ca="1" si="45"/>
        <v/>
      </c>
      <c r="H314" s="93" t="str">
        <f t="shared" ca="1" si="46"/>
        <v/>
      </c>
      <c r="I314" s="94" t="str">
        <f t="shared" ca="1" si="47"/>
        <v/>
      </c>
      <c r="J314" s="108" t="str">
        <f t="shared" ca="1" si="48"/>
        <v/>
      </c>
      <c r="K314" s="108" t="str">
        <f t="shared" ca="1" si="49"/>
        <v/>
      </c>
      <c r="L314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314" s="108" t="str">
        <f ca="1">IFERROR(IF(FIND("/", Tabella4[[#This Row],[ODC]]) &gt; 0, MID(Tabella4[[#This Row],[ODC]], FIND("/", Tabella4[[#This Row],[ODC]]) - 3, 6), ""), "")</f>
        <v/>
      </c>
      <c r="S314" s="103">
        <v>8</v>
      </c>
      <c r="T314" s="96">
        <v>22</v>
      </c>
    </row>
    <row r="315" spans="1:20" hidden="1" x14ac:dyDescent="0.25">
      <c r="A315" s="97" t="str">
        <f ca="1">IF(Tabella4[[#This Row],[PERSONALE]]="","",IF(INDIRECT("'" &amp; S315 &amp; "'!L1") &lt;&gt; "0", IF(INDIRECT("'" &amp; S315 &amp; "'!L1") &lt;&gt; "", INDIRECT("'" &amp; S315 &amp; "'!L1"), ""), ""))</f>
        <v/>
      </c>
      <c r="B315" s="97" t="str">
        <f t="shared" ca="1" si="40"/>
        <v/>
      </c>
      <c r="C315" s="106" t="str">
        <f t="shared" ca="1" si="41"/>
        <v/>
      </c>
      <c r="D315" s="1" t="str">
        <f t="shared" ca="1" si="42"/>
        <v/>
      </c>
      <c r="E315" s="93" t="str">
        <f t="shared" ca="1" si="43"/>
        <v/>
      </c>
      <c r="F315" s="93" t="str">
        <f t="shared" ca="1" si="44"/>
        <v/>
      </c>
      <c r="G315" s="93" t="str">
        <f t="shared" ca="1" si="45"/>
        <v/>
      </c>
      <c r="H315" s="93" t="str">
        <f t="shared" ca="1" si="46"/>
        <v/>
      </c>
      <c r="I315" s="94" t="str">
        <f t="shared" ca="1" si="47"/>
        <v/>
      </c>
      <c r="J315" s="108" t="str">
        <f t="shared" ca="1" si="48"/>
        <v/>
      </c>
      <c r="K315" s="108" t="str">
        <f t="shared" ca="1" si="49"/>
        <v/>
      </c>
      <c r="L315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315" s="108" t="str">
        <f ca="1">IFERROR(IF(FIND("/", Tabella4[[#This Row],[ODC]]) &gt; 0, MID(Tabella4[[#This Row],[ODC]], FIND("/", Tabella4[[#This Row],[ODC]]) - 3, 6), ""), "")</f>
        <v/>
      </c>
      <c r="S315" s="103">
        <v>8</v>
      </c>
      <c r="T315" s="96">
        <v>23</v>
      </c>
    </row>
    <row r="316" spans="1:20" hidden="1" x14ac:dyDescent="0.25">
      <c r="A316" s="97" t="str">
        <f ca="1">IF(Tabella4[[#This Row],[PERSONALE]]="","",IF(INDIRECT("'" &amp; S316 &amp; "'!L1") &lt;&gt; "0", IF(INDIRECT("'" &amp; S316 &amp; "'!L1") &lt;&gt; "", INDIRECT("'" &amp; S316 &amp; "'!L1"), ""), ""))</f>
        <v/>
      </c>
      <c r="B316" s="97" t="str">
        <f t="shared" ca="1" si="40"/>
        <v/>
      </c>
      <c r="C316" s="106" t="str">
        <f t="shared" ca="1" si="41"/>
        <v/>
      </c>
      <c r="D316" s="1" t="str">
        <f t="shared" ca="1" si="42"/>
        <v/>
      </c>
      <c r="E316" s="93" t="str">
        <f t="shared" ca="1" si="43"/>
        <v/>
      </c>
      <c r="F316" s="93" t="str">
        <f t="shared" ca="1" si="44"/>
        <v/>
      </c>
      <c r="G316" s="93" t="str">
        <f t="shared" ca="1" si="45"/>
        <v/>
      </c>
      <c r="H316" s="93" t="str">
        <f t="shared" ca="1" si="46"/>
        <v/>
      </c>
      <c r="I316" s="94" t="str">
        <f t="shared" ca="1" si="47"/>
        <v/>
      </c>
      <c r="J316" s="108" t="str">
        <f t="shared" ca="1" si="48"/>
        <v/>
      </c>
      <c r="K316" s="108" t="str">
        <f t="shared" ca="1" si="49"/>
        <v/>
      </c>
      <c r="L316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316" s="108" t="str">
        <f ca="1">IFERROR(IF(FIND("/", Tabella4[[#This Row],[ODC]]) &gt; 0, MID(Tabella4[[#This Row],[ODC]], FIND("/", Tabella4[[#This Row],[ODC]]) - 3, 6), ""), "")</f>
        <v/>
      </c>
      <c r="S316" s="103">
        <v>8</v>
      </c>
      <c r="T316" s="96">
        <v>24</v>
      </c>
    </row>
    <row r="317" spans="1:20" hidden="1" x14ac:dyDescent="0.25">
      <c r="A317" s="97" t="str">
        <f ca="1">IF(Tabella4[[#This Row],[PERSONALE]]="","",IF(INDIRECT("'" &amp; S317 &amp; "'!L1") &lt;&gt; "0", IF(INDIRECT("'" &amp; S317 &amp; "'!L1") &lt;&gt; "", INDIRECT("'" &amp; S317 &amp; "'!L1"), ""), ""))</f>
        <v/>
      </c>
      <c r="B317" s="97" t="str">
        <f t="shared" ca="1" si="40"/>
        <v/>
      </c>
      <c r="C317" s="106" t="str">
        <f t="shared" ca="1" si="41"/>
        <v/>
      </c>
      <c r="D317" s="1" t="str">
        <f t="shared" ca="1" si="42"/>
        <v/>
      </c>
      <c r="E317" s="93" t="str">
        <f t="shared" ca="1" si="43"/>
        <v/>
      </c>
      <c r="F317" s="93" t="str">
        <f t="shared" ca="1" si="44"/>
        <v/>
      </c>
      <c r="G317" s="93" t="str">
        <f t="shared" ca="1" si="45"/>
        <v/>
      </c>
      <c r="H317" s="93" t="str">
        <f t="shared" ca="1" si="46"/>
        <v/>
      </c>
      <c r="I317" s="94" t="str">
        <f t="shared" ca="1" si="47"/>
        <v/>
      </c>
      <c r="J317" s="108" t="str">
        <f t="shared" ca="1" si="48"/>
        <v/>
      </c>
      <c r="K317" s="108" t="str">
        <f t="shared" ca="1" si="49"/>
        <v/>
      </c>
      <c r="L317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317" s="108" t="str">
        <f ca="1">IFERROR(IF(FIND("/", Tabella4[[#This Row],[ODC]]) &gt; 0, MID(Tabella4[[#This Row],[ODC]], FIND("/", Tabella4[[#This Row],[ODC]]) - 3, 6), ""), "")</f>
        <v/>
      </c>
      <c r="S317" s="103">
        <v>8</v>
      </c>
      <c r="T317" s="96">
        <v>25</v>
      </c>
    </row>
    <row r="318" spans="1:20" hidden="1" x14ac:dyDescent="0.25">
      <c r="A318" s="97" t="str">
        <f ca="1">IF(Tabella4[[#This Row],[PERSONALE]]="","",IF(INDIRECT("'" &amp; S318 &amp; "'!L1") &lt;&gt; "0", IF(INDIRECT("'" &amp; S318 &amp; "'!L1") &lt;&gt; "", INDIRECT("'" &amp; S318 &amp; "'!L1"), ""), ""))</f>
        <v/>
      </c>
      <c r="B318" s="97" t="str">
        <f t="shared" ca="1" si="40"/>
        <v/>
      </c>
      <c r="C318" s="106" t="str">
        <f t="shared" ca="1" si="41"/>
        <v/>
      </c>
      <c r="D318" s="1" t="str">
        <f t="shared" ca="1" si="42"/>
        <v/>
      </c>
      <c r="E318" s="93" t="str">
        <f t="shared" ca="1" si="43"/>
        <v/>
      </c>
      <c r="F318" s="93" t="str">
        <f t="shared" ca="1" si="44"/>
        <v/>
      </c>
      <c r="G318" s="93" t="str">
        <f t="shared" ca="1" si="45"/>
        <v/>
      </c>
      <c r="H318" s="93" t="str">
        <f t="shared" ca="1" si="46"/>
        <v/>
      </c>
      <c r="I318" s="94" t="str">
        <f t="shared" ca="1" si="47"/>
        <v/>
      </c>
      <c r="J318" s="108" t="str">
        <f t="shared" ca="1" si="48"/>
        <v/>
      </c>
      <c r="K318" s="108" t="str">
        <f t="shared" ca="1" si="49"/>
        <v/>
      </c>
      <c r="L318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318" s="108" t="str">
        <f ca="1">IFERROR(IF(FIND("/", Tabella4[[#This Row],[ODC]]) &gt; 0, MID(Tabella4[[#This Row],[ODC]], FIND("/", Tabella4[[#This Row],[ODC]]) - 3, 6), ""), "")</f>
        <v/>
      </c>
      <c r="S318" s="103">
        <v>8</v>
      </c>
      <c r="T318" s="96">
        <v>26</v>
      </c>
    </row>
    <row r="319" spans="1:20" hidden="1" x14ac:dyDescent="0.25">
      <c r="A319" s="97" t="str">
        <f ca="1">IF(Tabella4[[#This Row],[PERSONALE]]="","",IF(INDIRECT("'" &amp; S319 &amp; "'!L1") &lt;&gt; "0", IF(INDIRECT("'" &amp; S319 &amp; "'!L1") &lt;&gt; "", INDIRECT("'" &amp; S319 &amp; "'!L1"), ""), ""))</f>
        <v/>
      </c>
      <c r="B319" s="97" t="str">
        <f t="shared" ca="1" si="40"/>
        <v/>
      </c>
      <c r="C319" s="106" t="str">
        <f t="shared" ca="1" si="41"/>
        <v/>
      </c>
      <c r="D319" s="1" t="str">
        <f t="shared" ca="1" si="42"/>
        <v/>
      </c>
      <c r="E319" s="93" t="str">
        <f t="shared" ca="1" si="43"/>
        <v/>
      </c>
      <c r="F319" s="93" t="str">
        <f t="shared" ca="1" si="44"/>
        <v/>
      </c>
      <c r="G319" s="93" t="str">
        <f t="shared" ca="1" si="45"/>
        <v/>
      </c>
      <c r="H319" s="93" t="str">
        <f t="shared" ca="1" si="46"/>
        <v/>
      </c>
      <c r="I319" s="94" t="str">
        <f t="shared" ca="1" si="47"/>
        <v/>
      </c>
      <c r="J319" s="108" t="str">
        <f t="shared" ca="1" si="48"/>
        <v/>
      </c>
      <c r="K319" s="108" t="str">
        <f t="shared" ca="1" si="49"/>
        <v/>
      </c>
      <c r="L319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319" s="108" t="str">
        <f ca="1">IFERROR(IF(FIND("/", Tabella4[[#This Row],[ODC]]) &gt; 0, MID(Tabella4[[#This Row],[ODC]], FIND("/", Tabella4[[#This Row],[ODC]]) - 3, 6), ""), "")</f>
        <v/>
      </c>
      <c r="S319" s="103">
        <v>8</v>
      </c>
      <c r="T319" s="96">
        <v>27</v>
      </c>
    </row>
    <row r="320" spans="1:20" hidden="1" x14ac:dyDescent="0.25">
      <c r="A320" s="97" t="str">
        <f ca="1">IF(Tabella4[[#This Row],[PERSONALE]]="","",IF(INDIRECT("'" &amp; S320 &amp; "'!L1") &lt;&gt; "0", IF(INDIRECT("'" &amp; S320 &amp; "'!L1") &lt;&gt; "", INDIRECT("'" &amp; S320 &amp; "'!L1"), ""), ""))</f>
        <v/>
      </c>
      <c r="B320" s="97" t="str">
        <f t="shared" ca="1" si="40"/>
        <v/>
      </c>
      <c r="C320" s="106" t="str">
        <f t="shared" ca="1" si="41"/>
        <v/>
      </c>
      <c r="D320" s="1" t="str">
        <f t="shared" ca="1" si="42"/>
        <v/>
      </c>
      <c r="E320" s="93" t="str">
        <f t="shared" ca="1" si="43"/>
        <v/>
      </c>
      <c r="F320" s="93" t="str">
        <f t="shared" ca="1" si="44"/>
        <v/>
      </c>
      <c r="G320" s="93" t="str">
        <f t="shared" ca="1" si="45"/>
        <v/>
      </c>
      <c r="H320" s="93" t="str">
        <f t="shared" ca="1" si="46"/>
        <v/>
      </c>
      <c r="I320" s="94" t="str">
        <f t="shared" ca="1" si="47"/>
        <v/>
      </c>
      <c r="J320" s="108" t="str">
        <f t="shared" ca="1" si="48"/>
        <v/>
      </c>
      <c r="K320" s="108" t="str">
        <f t="shared" ca="1" si="49"/>
        <v/>
      </c>
      <c r="L320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320" s="108" t="str">
        <f ca="1">IFERROR(IF(FIND("/", Tabella4[[#This Row],[ODC]]) &gt; 0, MID(Tabella4[[#This Row],[ODC]], FIND("/", Tabella4[[#This Row],[ODC]]) - 3, 6), ""), "")</f>
        <v/>
      </c>
      <c r="S320" s="103">
        <v>8</v>
      </c>
      <c r="T320" s="96">
        <v>28</v>
      </c>
    </row>
    <row r="321" spans="1:20" hidden="1" x14ac:dyDescent="0.25">
      <c r="A321" s="97" t="str">
        <f ca="1">IF(Tabella4[[#This Row],[PERSONALE]]="","",IF(INDIRECT("'" &amp; S321 &amp; "'!L1") &lt;&gt; "0", IF(INDIRECT("'" &amp; S321 &amp; "'!L1") &lt;&gt; "", INDIRECT("'" &amp; S321 &amp; "'!L1"), ""), ""))</f>
        <v/>
      </c>
      <c r="B321" s="97" t="str">
        <f t="shared" ca="1" si="40"/>
        <v/>
      </c>
      <c r="C321" s="106" t="str">
        <f t="shared" ca="1" si="41"/>
        <v/>
      </c>
      <c r="D321" s="1" t="str">
        <f t="shared" ca="1" si="42"/>
        <v/>
      </c>
      <c r="E321" s="93" t="str">
        <f t="shared" ca="1" si="43"/>
        <v/>
      </c>
      <c r="F321" s="93" t="str">
        <f t="shared" ca="1" si="44"/>
        <v/>
      </c>
      <c r="G321" s="93" t="str">
        <f t="shared" ca="1" si="45"/>
        <v/>
      </c>
      <c r="H321" s="93" t="str">
        <f t="shared" ca="1" si="46"/>
        <v/>
      </c>
      <c r="I321" s="94" t="str">
        <f t="shared" ca="1" si="47"/>
        <v/>
      </c>
      <c r="J321" s="108" t="str">
        <f t="shared" ca="1" si="48"/>
        <v/>
      </c>
      <c r="K321" s="108" t="str">
        <f t="shared" ca="1" si="49"/>
        <v/>
      </c>
      <c r="L321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321" s="108" t="str">
        <f ca="1">IFERROR(IF(FIND("/", Tabella4[[#This Row],[ODC]]) &gt; 0, MID(Tabella4[[#This Row],[ODC]], FIND("/", Tabella4[[#This Row],[ODC]]) - 3, 6), ""), "")</f>
        <v/>
      </c>
      <c r="S321" s="103">
        <v>8</v>
      </c>
      <c r="T321" s="96">
        <v>29</v>
      </c>
    </row>
    <row r="322" spans="1:20" hidden="1" x14ac:dyDescent="0.25">
      <c r="A322" s="97" t="str">
        <f ca="1">IF(Tabella4[[#This Row],[PERSONALE]]="","",IF(INDIRECT("'" &amp; S322 &amp; "'!L1") &lt;&gt; "0", IF(INDIRECT("'" &amp; S322 &amp; "'!L1") &lt;&gt; "", INDIRECT("'" &amp; S322 &amp; "'!L1"), ""), ""))</f>
        <v/>
      </c>
      <c r="B322" s="97" t="str">
        <f t="shared" ref="B322:B385" ca="1" si="50">IF(INDIRECT("'" &amp; S322 &amp; "'!F" &amp; T322) &lt;&gt; "0", IF(INDIRECT("'" &amp; S322 &amp; "'!F" &amp; T322) &lt;&gt; "", INDIRECT("'" &amp; S322 &amp; "'!F" &amp; T322), ""), "")</f>
        <v/>
      </c>
      <c r="C322" s="106" t="str">
        <f t="shared" ref="C322:C385" ca="1" si="51">IF(INDIRECT("'" &amp; S322 &amp; "'!G" &amp; T322) &lt;&gt; "0", IF(INDIRECT("'" &amp; S322 &amp; "'!G" &amp; T322) &lt;&gt; "", INDIRECT("'" &amp; S322 &amp; "'!G" &amp; T322), ""), "")</f>
        <v/>
      </c>
      <c r="D322" s="1" t="str">
        <f t="shared" ref="D322:D385" ca="1" si="52">IF(INDIRECT("'" &amp; S322 &amp; "'!H" &amp; T322) &lt;&gt; "0", IF(INDIRECT("'" &amp; S322 &amp; "'!H" &amp; T322) &lt;&gt; "", INDIRECT("'" &amp; S322 &amp; "'!H" &amp; T322), ""), "")</f>
        <v/>
      </c>
      <c r="E322" s="93" t="str">
        <f t="shared" ref="E322:E385" ca="1" si="53">IF(INDIRECT("'" &amp; S322 &amp; "'!I" &amp; T322) &lt;&gt; "0", IF(INDIRECT("'" &amp; S322 &amp; "'!I" &amp; T322) &lt;&gt; "", INDIRECT("'" &amp; S322 &amp; "'!I" &amp; T322), ""), "")</f>
        <v/>
      </c>
      <c r="F322" s="93" t="str">
        <f t="shared" ref="F322:F385" ca="1" si="54">IF(INDIRECT("'" &amp; S322 &amp; "'!J" &amp; T322) &lt;&gt; "0", IF(INDIRECT("'" &amp; S322 &amp; "'!J" &amp; T322) &lt;&gt; "", INDIRECT("'" &amp; S322 &amp; "'!J" &amp; T322), ""), "")</f>
        <v/>
      </c>
      <c r="G322" s="93" t="str">
        <f t="shared" ref="G322:G385" ca="1" si="55">IF(INDIRECT("'" &amp; S322 &amp; "'!K" &amp; T322) &lt;&gt; "0", IF(INDIRECT("'" &amp; S322 &amp; "'!K" &amp; T322) &lt;&gt; "", INDIRECT("'" &amp; S322 &amp; "'!K" &amp; T322), ""), "")</f>
        <v/>
      </c>
      <c r="H322" s="93" t="str">
        <f t="shared" ref="H322:H385" ca="1" si="56">IF(INDIRECT("'" &amp; S322 &amp; "'!L" &amp; T322) &lt;&gt; "0", IF(INDIRECT("'" &amp; S322 &amp; "'!L" &amp; T322) &lt;&gt; "", INDIRECT("'" &amp; S322 &amp; "'!L" &amp; T322), ""), "")</f>
        <v/>
      </c>
      <c r="I322" s="94" t="str">
        <f t="shared" ref="I322:I385" ca="1" si="57">IF(INDIRECT("'" &amp; S322 &amp; "'!M" &amp; T322) &lt;&gt; "0", IF(INDIRECT("'" &amp; S322 &amp; "'!M" &amp; T322) &lt;&gt; "", INDIRECT("'" &amp; S322 &amp; "'!M" &amp; T322), ""), "")</f>
        <v/>
      </c>
      <c r="J322" s="108" t="str">
        <f t="shared" ref="J322:J385" ca="1" si="58">IF(INDIRECT("'" &amp; S322 &amp; "'!N" &amp; T322) &lt;&gt; "0", IF(INDIRECT("'" &amp; S322 &amp; "'!N" &amp; T322) &lt;&gt; "", INDIRECT("'" &amp; S322 &amp; "'!N" &amp; T322), ""), "")</f>
        <v/>
      </c>
      <c r="K322" s="108" t="str">
        <f t="shared" ref="K322:K385" ca="1" si="59">IF(E322="", "", IF(ISERROR(SEARCH("canone", E322)), "NO", "SI"))</f>
        <v/>
      </c>
      <c r="L322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322" s="108" t="str">
        <f ca="1">IFERROR(IF(FIND("/", Tabella4[[#This Row],[ODC]]) &gt; 0, MID(Tabella4[[#This Row],[ODC]], FIND("/", Tabella4[[#This Row],[ODC]]) - 3, 6), ""), "")</f>
        <v/>
      </c>
      <c r="S322" s="103">
        <v>8</v>
      </c>
      <c r="T322" s="96">
        <v>30</v>
      </c>
    </row>
    <row r="323" spans="1:20" hidden="1" x14ac:dyDescent="0.25">
      <c r="A323" s="97" t="str">
        <f ca="1">IF(Tabella4[[#This Row],[PERSONALE]]="","",IF(INDIRECT("'" &amp; S323 &amp; "'!L1") &lt;&gt; "0", IF(INDIRECT("'" &amp; S323 &amp; "'!L1") &lt;&gt; "", INDIRECT("'" &amp; S323 &amp; "'!L1"), ""), ""))</f>
        <v/>
      </c>
      <c r="B323" s="97" t="str">
        <f t="shared" ca="1" si="50"/>
        <v/>
      </c>
      <c r="C323" s="106" t="str">
        <f t="shared" ca="1" si="51"/>
        <v/>
      </c>
      <c r="D323" s="1" t="str">
        <f t="shared" ca="1" si="52"/>
        <v/>
      </c>
      <c r="E323" s="93" t="str">
        <f t="shared" ca="1" si="53"/>
        <v/>
      </c>
      <c r="F323" s="93" t="str">
        <f t="shared" ca="1" si="54"/>
        <v/>
      </c>
      <c r="G323" s="93" t="str">
        <f t="shared" ca="1" si="55"/>
        <v/>
      </c>
      <c r="H323" s="93" t="str">
        <f t="shared" ca="1" si="56"/>
        <v/>
      </c>
      <c r="I323" s="94" t="str">
        <f t="shared" ca="1" si="57"/>
        <v/>
      </c>
      <c r="J323" s="108" t="str">
        <f t="shared" ca="1" si="58"/>
        <v/>
      </c>
      <c r="K323" s="108" t="str">
        <f t="shared" ca="1" si="59"/>
        <v/>
      </c>
      <c r="L323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323" s="108" t="str">
        <f ca="1">IFERROR(IF(FIND("/", Tabella4[[#This Row],[ODC]]) &gt; 0, MID(Tabella4[[#This Row],[ODC]], FIND("/", Tabella4[[#This Row],[ODC]]) - 3, 6), ""), "")</f>
        <v/>
      </c>
      <c r="S323" s="103">
        <v>8</v>
      </c>
      <c r="T323" s="96">
        <v>31</v>
      </c>
    </row>
    <row r="324" spans="1:20" hidden="1" x14ac:dyDescent="0.25">
      <c r="A324" s="97" t="str">
        <f ca="1">IF(Tabella4[[#This Row],[PERSONALE]]="","",IF(INDIRECT("'" &amp; S324 &amp; "'!L1") &lt;&gt; "0", IF(INDIRECT("'" &amp; S324 &amp; "'!L1") &lt;&gt; "", INDIRECT("'" &amp; S324 &amp; "'!L1"), ""), ""))</f>
        <v/>
      </c>
      <c r="B324" s="97" t="str">
        <f t="shared" ca="1" si="50"/>
        <v/>
      </c>
      <c r="C324" s="106" t="str">
        <f t="shared" ca="1" si="51"/>
        <v/>
      </c>
      <c r="D324" s="1" t="str">
        <f t="shared" ca="1" si="52"/>
        <v/>
      </c>
      <c r="E324" s="93" t="str">
        <f t="shared" ca="1" si="53"/>
        <v/>
      </c>
      <c r="F324" s="93" t="str">
        <f t="shared" ca="1" si="54"/>
        <v/>
      </c>
      <c r="G324" s="93" t="str">
        <f t="shared" ca="1" si="55"/>
        <v/>
      </c>
      <c r="H324" s="93" t="str">
        <f t="shared" ca="1" si="56"/>
        <v/>
      </c>
      <c r="I324" s="94" t="str">
        <f t="shared" ca="1" si="57"/>
        <v/>
      </c>
      <c r="J324" s="108" t="str">
        <f t="shared" ca="1" si="58"/>
        <v/>
      </c>
      <c r="K324" s="108" t="str">
        <f t="shared" ca="1" si="59"/>
        <v/>
      </c>
      <c r="L324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324" s="108" t="str">
        <f ca="1">IFERROR(IF(FIND("/", Tabella4[[#This Row],[ODC]]) &gt; 0, MID(Tabella4[[#This Row],[ODC]], FIND("/", Tabella4[[#This Row],[ODC]]) - 3, 6), ""), "")</f>
        <v/>
      </c>
      <c r="S324" s="103">
        <v>8</v>
      </c>
      <c r="T324" s="96">
        <v>32</v>
      </c>
    </row>
    <row r="325" spans="1:20" hidden="1" x14ac:dyDescent="0.25">
      <c r="A325" s="97" t="str">
        <f ca="1">IF(Tabella4[[#This Row],[PERSONALE]]="","",IF(INDIRECT("'" &amp; S325 &amp; "'!L1") &lt;&gt; "0", IF(INDIRECT("'" &amp; S325 &amp; "'!L1") &lt;&gt; "", INDIRECT("'" &amp; S325 &amp; "'!L1"), ""), ""))</f>
        <v/>
      </c>
      <c r="B325" s="97" t="str">
        <f t="shared" ca="1" si="50"/>
        <v/>
      </c>
      <c r="C325" s="106" t="str">
        <f t="shared" ca="1" si="51"/>
        <v/>
      </c>
      <c r="D325" s="1" t="str">
        <f t="shared" ca="1" si="52"/>
        <v/>
      </c>
      <c r="E325" s="93" t="str">
        <f t="shared" ca="1" si="53"/>
        <v/>
      </c>
      <c r="F325" s="93" t="str">
        <f t="shared" ca="1" si="54"/>
        <v/>
      </c>
      <c r="G325" s="93" t="str">
        <f t="shared" ca="1" si="55"/>
        <v/>
      </c>
      <c r="H325" s="93" t="str">
        <f t="shared" ca="1" si="56"/>
        <v/>
      </c>
      <c r="I325" s="94" t="str">
        <f t="shared" ca="1" si="57"/>
        <v/>
      </c>
      <c r="J325" s="108" t="str">
        <f t="shared" ca="1" si="58"/>
        <v/>
      </c>
      <c r="K325" s="108" t="str">
        <f t="shared" ca="1" si="59"/>
        <v/>
      </c>
      <c r="L325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325" s="108" t="str">
        <f ca="1">IFERROR(IF(FIND("/", Tabella4[[#This Row],[ODC]]) &gt; 0, MID(Tabella4[[#This Row],[ODC]], FIND("/", Tabella4[[#This Row],[ODC]]) - 3, 6), ""), "")</f>
        <v/>
      </c>
      <c r="S325" s="103">
        <v>8</v>
      </c>
      <c r="T325" s="96">
        <v>33</v>
      </c>
    </row>
    <row r="326" spans="1:20" hidden="1" x14ac:dyDescent="0.25">
      <c r="A326" s="97" t="str">
        <f ca="1">IF(Tabella4[[#This Row],[PERSONALE]]="","",IF(INDIRECT("'" &amp; S326 &amp; "'!L1") &lt;&gt; "0", IF(INDIRECT("'" &amp; S326 &amp; "'!L1") &lt;&gt; "", INDIRECT("'" &amp; S326 &amp; "'!L1"), ""), ""))</f>
        <v/>
      </c>
      <c r="B326" s="97" t="str">
        <f t="shared" ca="1" si="50"/>
        <v/>
      </c>
      <c r="C326" s="106" t="str">
        <f t="shared" ca="1" si="51"/>
        <v/>
      </c>
      <c r="D326" s="1" t="str">
        <f t="shared" ca="1" si="52"/>
        <v/>
      </c>
      <c r="E326" s="93" t="str">
        <f t="shared" ca="1" si="53"/>
        <v/>
      </c>
      <c r="F326" s="93" t="str">
        <f t="shared" ca="1" si="54"/>
        <v/>
      </c>
      <c r="G326" s="93" t="str">
        <f t="shared" ca="1" si="55"/>
        <v/>
      </c>
      <c r="H326" s="93" t="str">
        <f t="shared" ca="1" si="56"/>
        <v/>
      </c>
      <c r="I326" s="94" t="str">
        <f t="shared" ca="1" si="57"/>
        <v/>
      </c>
      <c r="J326" s="108" t="str">
        <f t="shared" ca="1" si="58"/>
        <v/>
      </c>
      <c r="K326" s="108" t="str">
        <f t="shared" ca="1" si="59"/>
        <v/>
      </c>
      <c r="L326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326" s="108" t="str">
        <f ca="1">IFERROR(IF(FIND("/", Tabella4[[#This Row],[ODC]]) &gt; 0, MID(Tabella4[[#This Row],[ODC]], FIND("/", Tabella4[[#This Row],[ODC]]) - 3, 6), ""), "")</f>
        <v/>
      </c>
      <c r="S326" s="103">
        <v>8</v>
      </c>
      <c r="T326" s="96">
        <v>34</v>
      </c>
    </row>
    <row r="327" spans="1:20" hidden="1" x14ac:dyDescent="0.25">
      <c r="A327" s="97" t="str">
        <f ca="1">IF(Tabella4[[#This Row],[PERSONALE]]="","",IF(INDIRECT("'" &amp; S327 &amp; "'!L1") &lt;&gt; "0", IF(INDIRECT("'" &amp; S327 &amp; "'!L1") &lt;&gt; "", INDIRECT("'" &amp; S327 &amp; "'!L1"), ""), ""))</f>
        <v/>
      </c>
      <c r="B327" s="97" t="str">
        <f t="shared" ca="1" si="50"/>
        <v/>
      </c>
      <c r="C327" s="106" t="str">
        <f t="shared" ca="1" si="51"/>
        <v/>
      </c>
      <c r="D327" s="1" t="str">
        <f t="shared" ca="1" si="52"/>
        <v/>
      </c>
      <c r="E327" s="93" t="str">
        <f t="shared" ca="1" si="53"/>
        <v/>
      </c>
      <c r="F327" s="93" t="str">
        <f t="shared" ca="1" si="54"/>
        <v/>
      </c>
      <c r="G327" s="93" t="str">
        <f t="shared" ca="1" si="55"/>
        <v/>
      </c>
      <c r="H327" s="93" t="str">
        <f t="shared" ca="1" si="56"/>
        <v/>
      </c>
      <c r="I327" s="94" t="str">
        <f t="shared" ca="1" si="57"/>
        <v/>
      </c>
      <c r="J327" s="108" t="str">
        <f t="shared" ca="1" si="58"/>
        <v/>
      </c>
      <c r="K327" s="108" t="str">
        <f t="shared" ca="1" si="59"/>
        <v/>
      </c>
      <c r="L327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327" s="108" t="str">
        <f ca="1">IFERROR(IF(FIND("/", Tabella4[[#This Row],[ODC]]) &gt; 0, MID(Tabella4[[#This Row],[ODC]], FIND("/", Tabella4[[#This Row],[ODC]]) - 3, 6), ""), "")</f>
        <v/>
      </c>
      <c r="S327" s="103">
        <v>8</v>
      </c>
      <c r="T327" s="96">
        <v>35</v>
      </c>
    </row>
    <row r="328" spans="1:20" hidden="1" x14ac:dyDescent="0.25">
      <c r="A328" s="97" t="str">
        <f ca="1">IF(Tabella4[[#This Row],[PERSONALE]]="","",IF(INDIRECT("'" &amp; S328 &amp; "'!L1") &lt;&gt; "0", IF(INDIRECT("'" &amp; S328 &amp; "'!L1") &lt;&gt; "", INDIRECT("'" &amp; S328 &amp; "'!L1"), ""), ""))</f>
        <v/>
      </c>
      <c r="B328" s="97" t="str">
        <f t="shared" ca="1" si="50"/>
        <v/>
      </c>
      <c r="C328" s="106" t="str">
        <f t="shared" ca="1" si="51"/>
        <v/>
      </c>
      <c r="D328" s="1" t="str">
        <f t="shared" ca="1" si="52"/>
        <v/>
      </c>
      <c r="E328" s="93" t="str">
        <f t="shared" ca="1" si="53"/>
        <v/>
      </c>
      <c r="F328" s="93" t="str">
        <f t="shared" ca="1" si="54"/>
        <v/>
      </c>
      <c r="G328" s="93" t="str">
        <f t="shared" ca="1" si="55"/>
        <v/>
      </c>
      <c r="H328" s="93" t="str">
        <f t="shared" ca="1" si="56"/>
        <v/>
      </c>
      <c r="I328" s="94" t="str">
        <f t="shared" ca="1" si="57"/>
        <v/>
      </c>
      <c r="J328" s="108" t="str">
        <f t="shared" ca="1" si="58"/>
        <v/>
      </c>
      <c r="K328" s="108" t="str">
        <f t="shared" ca="1" si="59"/>
        <v/>
      </c>
      <c r="L328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328" s="108" t="str">
        <f ca="1">IFERROR(IF(FIND("/", Tabella4[[#This Row],[ODC]]) &gt; 0, MID(Tabella4[[#This Row],[ODC]], FIND("/", Tabella4[[#This Row],[ODC]]) - 3, 6), ""), "")</f>
        <v/>
      </c>
      <c r="S328" s="103">
        <v>8</v>
      </c>
      <c r="T328" s="96">
        <v>36</v>
      </c>
    </row>
    <row r="329" spans="1:20" hidden="1" x14ac:dyDescent="0.25">
      <c r="A329" s="97" t="str">
        <f ca="1">IF(Tabella4[[#This Row],[PERSONALE]]="","",IF(INDIRECT("'" &amp; S329 &amp; "'!L1") &lt;&gt; "0", IF(INDIRECT("'" &amp; S329 &amp; "'!L1") &lt;&gt; "", INDIRECT("'" &amp; S329 &amp; "'!L1"), ""), ""))</f>
        <v/>
      </c>
      <c r="B329" s="97" t="str">
        <f t="shared" ca="1" si="50"/>
        <v/>
      </c>
      <c r="C329" s="106" t="str">
        <f t="shared" ca="1" si="51"/>
        <v/>
      </c>
      <c r="D329" s="1" t="str">
        <f t="shared" ca="1" si="52"/>
        <v/>
      </c>
      <c r="E329" s="93" t="str">
        <f t="shared" ca="1" si="53"/>
        <v/>
      </c>
      <c r="F329" s="93" t="str">
        <f t="shared" ca="1" si="54"/>
        <v/>
      </c>
      <c r="G329" s="93" t="str">
        <f t="shared" ca="1" si="55"/>
        <v/>
      </c>
      <c r="H329" s="93" t="str">
        <f t="shared" ca="1" si="56"/>
        <v/>
      </c>
      <c r="I329" s="94" t="str">
        <f t="shared" ca="1" si="57"/>
        <v/>
      </c>
      <c r="J329" s="108" t="str">
        <f t="shared" ca="1" si="58"/>
        <v/>
      </c>
      <c r="K329" s="108" t="str">
        <f t="shared" ca="1" si="59"/>
        <v/>
      </c>
      <c r="L329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329" s="108" t="str">
        <f ca="1">IFERROR(IF(FIND("/", Tabella4[[#This Row],[ODC]]) &gt; 0, MID(Tabella4[[#This Row],[ODC]], FIND("/", Tabella4[[#This Row],[ODC]]) - 3, 6), ""), "")</f>
        <v/>
      </c>
      <c r="S329" s="103">
        <v>8</v>
      </c>
      <c r="T329" s="96">
        <v>37</v>
      </c>
    </row>
    <row r="330" spans="1:20" hidden="1" x14ac:dyDescent="0.25">
      <c r="A330" s="97" t="str">
        <f ca="1">IF(Tabella4[[#This Row],[PERSONALE]]="","",IF(INDIRECT("'" &amp; S330 &amp; "'!L1") &lt;&gt; "0", IF(INDIRECT("'" &amp; S330 &amp; "'!L1") &lt;&gt; "", INDIRECT("'" &amp; S330 &amp; "'!L1"), ""), ""))</f>
        <v/>
      </c>
      <c r="B330" s="97" t="str">
        <f t="shared" ca="1" si="50"/>
        <v/>
      </c>
      <c r="C330" s="106" t="str">
        <f t="shared" ca="1" si="51"/>
        <v/>
      </c>
      <c r="D330" s="1" t="str">
        <f t="shared" ca="1" si="52"/>
        <v/>
      </c>
      <c r="E330" s="93" t="str">
        <f t="shared" ca="1" si="53"/>
        <v/>
      </c>
      <c r="F330" s="93" t="str">
        <f t="shared" ca="1" si="54"/>
        <v/>
      </c>
      <c r="G330" s="93" t="str">
        <f t="shared" ca="1" si="55"/>
        <v/>
      </c>
      <c r="H330" s="93" t="str">
        <f t="shared" ca="1" si="56"/>
        <v/>
      </c>
      <c r="I330" s="94" t="str">
        <f t="shared" ca="1" si="57"/>
        <v/>
      </c>
      <c r="J330" s="108" t="str">
        <f t="shared" ca="1" si="58"/>
        <v/>
      </c>
      <c r="K330" s="108" t="str">
        <f t="shared" ca="1" si="59"/>
        <v/>
      </c>
      <c r="L330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330" s="108" t="str">
        <f ca="1">IFERROR(IF(FIND("/", Tabella4[[#This Row],[ODC]]) &gt; 0, MID(Tabella4[[#This Row],[ODC]], FIND("/", Tabella4[[#This Row],[ODC]]) - 3, 6), ""), "")</f>
        <v/>
      </c>
      <c r="S330" s="103">
        <v>8</v>
      </c>
      <c r="T330" s="96">
        <v>38</v>
      </c>
    </row>
    <row r="331" spans="1:20" hidden="1" x14ac:dyDescent="0.25">
      <c r="A331" s="97" t="str">
        <f ca="1">IF(Tabella4[[#This Row],[PERSONALE]]="","",IF(INDIRECT("'" &amp; S331 &amp; "'!L1") &lt;&gt; "0", IF(INDIRECT("'" &amp; S331 &amp; "'!L1") &lt;&gt; "", INDIRECT("'" &amp; S331 &amp; "'!L1"), ""), ""))</f>
        <v/>
      </c>
      <c r="B331" s="97" t="str">
        <f t="shared" ca="1" si="50"/>
        <v/>
      </c>
      <c r="C331" s="106" t="str">
        <f t="shared" ca="1" si="51"/>
        <v/>
      </c>
      <c r="D331" s="1" t="str">
        <f t="shared" ca="1" si="52"/>
        <v/>
      </c>
      <c r="E331" s="93" t="str">
        <f t="shared" ca="1" si="53"/>
        <v/>
      </c>
      <c r="F331" s="93" t="str">
        <f t="shared" ca="1" si="54"/>
        <v/>
      </c>
      <c r="G331" s="93" t="str">
        <f t="shared" ca="1" si="55"/>
        <v/>
      </c>
      <c r="H331" s="93" t="str">
        <f t="shared" ca="1" si="56"/>
        <v/>
      </c>
      <c r="I331" s="94" t="str">
        <f t="shared" ca="1" si="57"/>
        <v/>
      </c>
      <c r="J331" s="108" t="str">
        <f t="shared" ca="1" si="58"/>
        <v/>
      </c>
      <c r="K331" s="108" t="str">
        <f t="shared" ca="1" si="59"/>
        <v/>
      </c>
      <c r="L331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331" s="108" t="str">
        <f ca="1">IFERROR(IF(FIND("/", Tabella4[[#This Row],[ODC]]) &gt; 0, MID(Tabella4[[#This Row],[ODC]], FIND("/", Tabella4[[#This Row],[ODC]]) - 3, 6), ""), "")</f>
        <v/>
      </c>
      <c r="S331" s="103">
        <v>8</v>
      </c>
      <c r="T331" s="96">
        <v>39</v>
      </c>
    </row>
    <row r="332" spans="1:20" hidden="1" x14ac:dyDescent="0.25">
      <c r="A332" s="97" t="str">
        <f ca="1">IF(Tabella4[[#This Row],[PERSONALE]]="","",IF(INDIRECT("'" &amp; S332 &amp; "'!L1") &lt;&gt; "0", IF(INDIRECT("'" &amp; S332 &amp; "'!L1") &lt;&gt; "", INDIRECT("'" &amp; S332 &amp; "'!L1"), ""), ""))</f>
        <v/>
      </c>
      <c r="B332" s="97" t="str">
        <f t="shared" ca="1" si="50"/>
        <v/>
      </c>
      <c r="C332" s="106" t="str">
        <f t="shared" ca="1" si="51"/>
        <v/>
      </c>
      <c r="D332" s="1" t="str">
        <f t="shared" ca="1" si="52"/>
        <v/>
      </c>
      <c r="E332" s="93" t="str">
        <f t="shared" ca="1" si="53"/>
        <v/>
      </c>
      <c r="F332" s="93" t="str">
        <f t="shared" ca="1" si="54"/>
        <v/>
      </c>
      <c r="G332" s="93" t="str">
        <f t="shared" ca="1" si="55"/>
        <v/>
      </c>
      <c r="H332" s="93" t="str">
        <f t="shared" ca="1" si="56"/>
        <v/>
      </c>
      <c r="I332" s="94" t="str">
        <f t="shared" ca="1" si="57"/>
        <v/>
      </c>
      <c r="J332" s="108" t="str">
        <f t="shared" ca="1" si="58"/>
        <v/>
      </c>
      <c r="K332" s="108" t="str">
        <f t="shared" ca="1" si="59"/>
        <v/>
      </c>
      <c r="L332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332" s="108" t="str">
        <f ca="1">IFERROR(IF(FIND("/", Tabella4[[#This Row],[ODC]]) &gt; 0, MID(Tabella4[[#This Row],[ODC]], FIND("/", Tabella4[[#This Row],[ODC]]) - 3, 6), ""), "")</f>
        <v/>
      </c>
      <c r="S332" s="103">
        <v>8</v>
      </c>
      <c r="T332" s="96">
        <v>40</v>
      </c>
    </row>
    <row r="333" spans="1:20" hidden="1" x14ac:dyDescent="0.25">
      <c r="A333" s="97" t="str">
        <f ca="1">IF(Tabella4[[#This Row],[PERSONALE]]="","",IF(INDIRECT("'" &amp; S333 &amp; "'!L1") &lt;&gt; "0", IF(INDIRECT("'" &amp; S333 &amp; "'!L1") &lt;&gt; "", INDIRECT("'" &amp; S333 &amp; "'!L1"), ""), ""))</f>
        <v/>
      </c>
      <c r="B333" s="97" t="str">
        <f t="shared" ca="1" si="50"/>
        <v/>
      </c>
      <c r="C333" s="106" t="str">
        <f t="shared" ca="1" si="51"/>
        <v/>
      </c>
      <c r="D333" s="1" t="str">
        <f t="shared" ca="1" si="52"/>
        <v/>
      </c>
      <c r="E333" s="93" t="str">
        <f t="shared" ca="1" si="53"/>
        <v/>
      </c>
      <c r="F333" s="93" t="str">
        <f t="shared" ca="1" si="54"/>
        <v/>
      </c>
      <c r="G333" s="93" t="str">
        <f t="shared" ca="1" si="55"/>
        <v/>
      </c>
      <c r="H333" s="93" t="str">
        <f t="shared" ca="1" si="56"/>
        <v/>
      </c>
      <c r="I333" s="94" t="str">
        <f t="shared" ca="1" si="57"/>
        <v/>
      </c>
      <c r="J333" s="108" t="str">
        <f t="shared" ca="1" si="58"/>
        <v/>
      </c>
      <c r="K333" s="108" t="str">
        <f t="shared" ca="1" si="59"/>
        <v/>
      </c>
      <c r="L333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333" s="108" t="str">
        <f ca="1">IFERROR(IF(FIND("/", Tabella4[[#This Row],[ODC]]) &gt; 0, MID(Tabella4[[#This Row],[ODC]], FIND("/", Tabella4[[#This Row],[ODC]]) - 3, 6), ""), "")</f>
        <v/>
      </c>
      <c r="S333" s="103">
        <v>8</v>
      </c>
      <c r="T333" s="96">
        <v>41</v>
      </c>
    </row>
    <row r="334" spans="1:20" hidden="1" x14ac:dyDescent="0.25">
      <c r="A334" s="97" t="str">
        <f ca="1">IF(Tabella4[[#This Row],[PERSONALE]]="","",IF(INDIRECT("'" &amp; S334 &amp; "'!L1") &lt;&gt; "0", IF(INDIRECT("'" &amp; S334 &amp; "'!L1") &lt;&gt; "", INDIRECT("'" &amp; S334 &amp; "'!L1"), ""), ""))</f>
        <v/>
      </c>
      <c r="B334" s="97" t="str">
        <f t="shared" ca="1" si="50"/>
        <v/>
      </c>
      <c r="C334" s="106" t="str">
        <f t="shared" ca="1" si="51"/>
        <v/>
      </c>
      <c r="D334" s="1" t="str">
        <f t="shared" ca="1" si="52"/>
        <v/>
      </c>
      <c r="E334" s="93" t="str">
        <f t="shared" ca="1" si="53"/>
        <v/>
      </c>
      <c r="F334" s="93" t="str">
        <f t="shared" ca="1" si="54"/>
        <v/>
      </c>
      <c r="G334" s="93" t="str">
        <f t="shared" ca="1" si="55"/>
        <v/>
      </c>
      <c r="H334" s="93" t="str">
        <f t="shared" ca="1" si="56"/>
        <v/>
      </c>
      <c r="I334" s="94" t="str">
        <f t="shared" ca="1" si="57"/>
        <v/>
      </c>
      <c r="J334" s="108" t="str">
        <f t="shared" ca="1" si="58"/>
        <v/>
      </c>
      <c r="K334" s="108" t="str">
        <f t="shared" ca="1" si="59"/>
        <v/>
      </c>
      <c r="L334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334" s="108" t="str">
        <f ca="1">IFERROR(IF(FIND("/", Tabella4[[#This Row],[ODC]]) &gt; 0, MID(Tabella4[[#This Row],[ODC]], FIND("/", Tabella4[[#This Row],[ODC]]) - 3, 6), ""), "")</f>
        <v/>
      </c>
      <c r="S334" s="103">
        <v>8</v>
      </c>
      <c r="T334" s="96">
        <v>42</v>
      </c>
    </row>
    <row r="335" spans="1:20" hidden="1" x14ac:dyDescent="0.25">
      <c r="A335" s="97" t="str">
        <f ca="1">IF(Tabella4[[#This Row],[PERSONALE]]="","",IF(INDIRECT("'" &amp; S335 &amp; "'!L1") &lt;&gt; "0", IF(INDIRECT("'" &amp; S335 &amp; "'!L1") &lt;&gt; "", INDIRECT("'" &amp; S335 &amp; "'!L1"), ""), ""))</f>
        <v/>
      </c>
      <c r="B335" s="97" t="str">
        <f t="shared" ca="1" si="50"/>
        <v/>
      </c>
      <c r="C335" s="106" t="str">
        <f t="shared" ca="1" si="51"/>
        <v/>
      </c>
      <c r="D335" s="1" t="str">
        <f t="shared" ca="1" si="52"/>
        <v/>
      </c>
      <c r="E335" s="93" t="str">
        <f t="shared" ca="1" si="53"/>
        <v/>
      </c>
      <c r="F335" s="93" t="str">
        <f t="shared" ca="1" si="54"/>
        <v/>
      </c>
      <c r="G335" s="93" t="str">
        <f t="shared" ca="1" si="55"/>
        <v/>
      </c>
      <c r="H335" s="93" t="str">
        <f t="shared" ca="1" si="56"/>
        <v/>
      </c>
      <c r="I335" s="94" t="str">
        <f t="shared" ca="1" si="57"/>
        <v/>
      </c>
      <c r="J335" s="108" t="str">
        <f t="shared" ca="1" si="58"/>
        <v/>
      </c>
      <c r="K335" s="108" t="str">
        <f t="shared" ca="1" si="59"/>
        <v/>
      </c>
      <c r="L335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335" s="108" t="str">
        <f ca="1">IFERROR(IF(FIND("/", Tabella4[[#This Row],[ODC]]) &gt; 0, MID(Tabella4[[#This Row],[ODC]], FIND("/", Tabella4[[#This Row],[ODC]]) - 3, 6), ""), "")</f>
        <v/>
      </c>
      <c r="S335" s="103">
        <v>8</v>
      </c>
      <c r="T335" s="96">
        <v>43</v>
      </c>
    </row>
    <row r="336" spans="1:20" hidden="1" x14ac:dyDescent="0.25">
      <c r="A336" s="97" t="str">
        <f ca="1">IF(Tabella4[[#This Row],[PERSONALE]]="","",IF(INDIRECT("'" &amp; S336 &amp; "'!L1") &lt;&gt; "0", IF(INDIRECT("'" &amp; S336 &amp; "'!L1") &lt;&gt; "", INDIRECT("'" &amp; S336 &amp; "'!L1"), ""), ""))</f>
        <v/>
      </c>
      <c r="B336" s="97" t="str">
        <f t="shared" ca="1" si="50"/>
        <v/>
      </c>
      <c r="C336" s="106" t="str">
        <f t="shared" ca="1" si="51"/>
        <v/>
      </c>
      <c r="D336" s="1" t="str">
        <f t="shared" ca="1" si="52"/>
        <v/>
      </c>
      <c r="E336" s="93" t="str">
        <f t="shared" ca="1" si="53"/>
        <v/>
      </c>
      <c r="F336" s="93" t="str">
        <f t="shared" ca="1" si="54"/>
        <v/>
      </c>
      <c r="G336" s="93" t="str">
        <f t="shared" ca="1" si="55"/>
        <v/>
      </c>
      <c r="H336" s="93" t="str">
        <f t="shared" ca="1" si="56"/>
        <v/>
      </c>
      <c r="I336" s="94" t="str">
        <f t="shared" ca="1" si="57"/>
        <v/>
      </c>
      <c r="J336" s="108" t="str">
        <f t="shared" ca="1" si="58"/>
        <v/>
      </c>
      <c r="K336" s="108" t="str">
        <f t="shared" ca="1" si="59"/>
        <v/>
      </c>
      <c r="L336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336" s="108" t="str">
        <f ca="1">IFERROR(IF(FIND("/", Tabella4[[#This Row],[ODC]]) &gt; 0, MID(Tabella4[[#This Row],[ODC]], FIND("/", Tabella4[[#This Row],[ODC]]) - 3, 6), ""), "")</f>
        <v/>
      </c>
      <c r="S336" s="103">
        <v>8</v>
      </c>
      <c r="T336" s="96">
        <v>44</v>
      </c>
    </row>
    <row r="337" spans="1:20" hidden="1" x14ac:dyDescent="0.25">
      <c r="A337" s="97" t="str">
        <f ca="1">IF(Tabella4[[#This Row],[PERSONALE]]="","",IF(INDIRECT("'" &amp; S337 &amp; "'!L1") &lt;&gt; "0", IF(INDIRECT("'" &amp; S337 &amp; "'!L1") &lt;&gt; "", INDIRECT("'" &amp; S337 &amp; "'!L1"), ""), ""))</f>
        <v/>
      </c>
      <c r="B337" s="97" t="str">
        <f t="shared" ca="1" si="50"/>
        <v/>
      </c>
      <c r="C337" s="106" t="str">
        <f t="shared" ca="1" si="51"/>
        <v/>
      </c>
      <c r="D337" s="1" t="str">
        <f t="shared" ca="1" si="52"/>
        <v/>
      </c>
      <c r="E337" s="93" t="str">
        <f t="shared" ca="1" si="53"/>
        <v/>
      </c>
      <c r="F337" s="93" t="str">
        <f t="shared" ca="1" si="54"/>
        <v/>
      </c>
      <c r="G337" s="93" t="str">
        <f t="shared" ca="1" si="55"/>
        <v/>
      </c>
      <c r="H337" s="93" t="str">
        <f t="shared" ca="1" si="56"/>
        <v/>
      </c>
      <c r="I337" s="94" t="str">
        <f t="shared" ca="1" si="57"/>
        <v/>
      </c>
      <c r="J337" s="108" t="str">
        <f t="shared" ca="1" si="58"/>
        <v/>
      </c>
      <c r="K337" s="108" t="str">
        <f t="shared" ca="1" si="59"/>
        <v/>
      </c>
      <c r="L337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337" s="108" t="str">
        <f ca="1">IFERROR(IF(FIND("/", Tabella4[[#This Row],[ODC]]) &gt; 0, MID(Tabella4[[#This Row],[ODC]], FIND("/", Tabella4[[#This Row],[ODC]]) - 3, 6), ""), "")</f>
        <v/>
      </c>
      <c r="S337" s="103">
        <v>8</v>
      </c>
      <c r="T337" s="102">
        <v>45</v>
      </c>
    </row>
    <row r="338" spans="1:20" ht="30" hidden="1" x14ac:dyDescent="0.25">
      <c r="A338" s="97">
        <f ca="1">IF(Tabella4[[#This Row],[PERSONALE]]="","",IF(INDIRECT("'" &amp; S338 &amp; "'!L1") &lt;&gt; "0", IF(INDIRECT("'" &amp; S338 &amp; "'!L1") &lt;&gt; "", INDIRECT("'" &amp; S338 &amp; "'!L1"), ""), ""))</f>
        <v>46090</v>
      </c>
      <c r="B338" s="97" t="str">
        <f t="shared" ca="1" si="50"/>
        <v>Spinali</v>
      </c>
      <c r="C338" s="106" t="str">
        <f t="shared" ca="1" si="51"/>
        <v>10240136  RIPRISTINO SISTEMA AVVIAMENTO/FERMATA P205-204B
10241002 - U600 - Verifica funzionale su misuratori d portata GOL/GOP a 700 - F051R / F027R</v>
      </c>
      <c r="D338" s="1" t="str">
        <f t="shared" ca="1" si="52"/>
        <v>Agusta</v>
      </c>
      <c r="E338" s="93" t="str">
        <f t="shared" ca="1" si="53"/>
        <v>5400274437
canone</v>
      </c>
      <c r="F338" s="93" t="str">
        <f t="shared" ca="1" si="54"/>
        <v>573883/C
574233/C</v>
      </c>
      <c r="G338" s="93" t="str">
        <f t="shared" ca="1" si="55"/>
        <v>7:45</v>
      </c>
      <c r="H338" s="93" t="str">
        <f t="shared" ca="1" si="56"/>
        <v>16:45</v>
      </c>
      <c r="I338" s="94">
        <f t="shared" ca="1" si="57"/>
        <v>8.25</v>
      </c>
      <c r="J338" s="108" t="str">
        <f t="shared" ca="1" si="58"/>
        <v>canone agusta</v>
      </c>
      <c r="K338" s="108" t="str">
        <f t="shared" ca="1" si="59"/>
        <v>SI</v>
      </c>
      <c r="L338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>AGUSTA D.</v>
      </c>
      <c r="M338" s="108" t="str">
        <f ca="1">IFERROR(IF(FIND("/", Tabella4[[#This Row],[ODC]]) &gt; 0, MID(Tabella4[[#This Row],[ODC]], FIND("/", Tabella4[[#This Row],[ODC]]) - 3, 6), ""), "")</f>
        <v/>
      </c>
      <c r="S338" s="103">
        <v>9</v>
      </c>
      <c r="T338" s="96">
        <v>4</v>
      </c>
    </row>
    <row r="339" spans="1:20" ht="30" hidden="1" x14ac:dyDescent="0.25">
      <c r="A339" s="97">
        <f ca="1">IF(Tabella4[[#This Row],[PERSONALE]]="","",IF(INDIRECT("'" &amp; S339 &amp; "'!L1") &lt;&gt; "0", IF(INDIRECT("'" &amp; S339 &amp; "'!L1") &lt;&gt; "", INDIRECT("'" &amp; S339 &amp; "'!L1"), ""), ""))</f>
        <v>46090</v>
      </c>
      <c r="B339" s="97" t="str">
        <f t="shared" ca="1" si="50"/>
        <v>Serra</v>
      </c>
      <c r="C339" s="106" t="str">
        <f t="shared" ca="1" si="51"/>
        <v>10240136  RIPRISTINO SISTEMA AVVIAMENTO/FERMATA P205-204B
10241002 - U600 - Verifica funzionale su misuratori d portata GOL/GOP a 700 - F051R / F027R</v>
      </c>
      <c r="D339" s="1" t="str">
        <f t="shared" ca="1" si="52"/>
        <v>Agusta</v>
      </c>
      <c r="E339" s="93" t="str">
        <f t="shared" ca="1" si="53"/>
        <v>5400274437
canone</v>
      </c>
      <c r="F339" s="93" t="str">
        <f t="shared" ca="1" si="54"/>
        <v>573883/C
574233/C</v>
      </c>
      <c r="G339" s="93" t="str">
        <f t="shared" ca="1" si="55"/>
        <v>7:45</v>
      </c>
      <c r="H339" s="93" t="str">
        <f t="shared" ca="1" si="56"/>
        <v>16:45</v>
      </c>
      <c r="I339" s="94">
        <f t="shared" ca="1" si="57"/>
        <v>8.25</v>
      </c>
      <c r="J339" s="108" t="str">
        <f t="shared" ca="1" si="58"/>
        <v>canone agusta</v>
      </c>
      <c r="K339" s="108" t="str">
        <f t="shared" ca="1" si="59"/>
        <v>SI</v>
      </c>
      <c r="L339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>AGUSTA D.</v>
      </c>
      <c r="M339" s="108" t="str">
        <f ca="1">IFERROR(IF(FIND("/", Tabella4[[#This Row],[ODC]]) &gt; 0, MID(Tabella4[[#This Row],[ODC]], FIND("/", Tabella4[[#This Row],[ODC]]) - 3, 6), ""), "")</f>
        <v/>
      </c>
      <c r="S339" s="103">
        <v>9</v>
      </c>
      <c r="T339" s="96">
        <v>5</v>
      </c>
    </row>
    <row r="340" spans="1:20" ht="30" hidden="1" x14ac:dyDescent="0.25">
      <c r="A340" s="97">
        <f ca="1">IF(Tabella4[[#This Row],[PERSONALE]]="","",IF(INDIRECT("'" &amp; S340 &amp; "'!L1") &lt;&gt; "0", IF(INDIRECT("'" &amp; S340 &amp; "'!L1") &lt;&gt; "", INDIRECT("'" &amp; S340 &amp; "'!L1"), ""), ""))</f>
        <v>46090</v>
      </c>
      <c r="B340" s="97" t="str">
        <f t="shared" ca="1" si="50"/>
        <v>Tarascio</v>
      </c>
      <c r="C340" s="106" t="str">
        <f t="shared" ca="1" si="51"/>
        <v>10240625   RIPRISTINO 07T206R</v>
      </c>
      <c r="D340" s="1" t="str">
        <f t="shared" ca="1" si="52"/>
        <v>Caldarella</v>
      </c>
      <c r="E340" s="93" t="str">
        <f t="shared" ca="1" si="53"/>
        <v>5400274434
canone</v>
      </c>
      <c r="F340" s="93" t="str">
        <f t="shared" ca="1" si="54"/>
        <v>573884/C</v>
      </c>
      <c r="G340" s="93" t="str">
        <f t="shared" ca="1" si="55"/>
        <v>7:45</v>
      </c>
      <c r="H340" s="93" t="str">
        <f t="shared" ca="1" si="56"/>
        <v>16:45</v>
      </c>
      <c r="I340" s="94">
        <f t="shared" ca="1" si="57"/>
        <v>8.25</v>
      </c>
      <c r="J340" s="108" t="str">
        <f t="shared" ca="1" si="58"/>
        <v>canone caldarella</v>
      </c>
      <c r="K340" s="108" t="str">
        <f t="shared" ca="1" si="59"/>
        <v>SI</v>
      </c>
      <c r="L340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>CALDARELLA F.</v>
      </c>
      <c r="M340" s="108" t="str">
        <f ca="1">IFERROR(IF(FIND("/", Tabella4[[#This Row],[ODC]]) &gt; 0, MID(Tabella4[[#This Row],[ODC]], FIND("/", Tabella4[[#This Row],[ODC]]) - 3, 6), ""), "")</f>
        <v/>
      </c>
      <c r="S340" s="103">
        <v>9</v>
      </c>
      <c r="T340" s="96">
        <v>6</v>
      </c>
    </row>
    <row r="341" spans="1:20" ht="30" hidden="1" x14ac:dyDescent="0.25">
      <c r="A341" s="97">
        <f ca="1">IF(Tabella4[[#This Row],[PERSONALE]]="","",IF(INDIRECT("'" &amp; S341 &amp; "'!L1") &lt;&gt; "0", IF(INDIRECT("'" &amp; S341 &amp; "'!L1") &lt;&gt; "", INDIRECT("'" &amp; S341 &amp; "'!L1"), ""), ""))</f>
        <v>46090</v>
      </c>
      <c r="B341" s="97" t="str">
        <f t="shared" ca="1" si="50"/>
        <v>Partesano</v>
      </c>
      <c r="C341" s="106" t="str">
        <f t="shared" ca="1" si="51"/>
        <v>10240625   RIPRISTINO 07T206R</v>
      </c>
      <c r="D341" s="1" t="str">
        <f t="shared" ca="1" si="52"/>
        <v>Caldarella</v>
      </c>
      <c r="E341" s="93" t="str">
        <f t="shared" ca="1" si="53"/>
        <v>5400274434
canone</v>
      </c>
      <c r="F341" s="93" t="str">
        <f t="shared" ca="1" si="54"/>
        <v>573884/C</v>
      </c>
      <c r="G341" s="93" t="str">
        <f t="shared" ca="1" si="55"/>
        <v>7:45</v>
      </c>
      <c r="H341" s="93" t="str">
        <f t="shared" ca="1" si="56"/>
        <v>16:45</v>
      </c>
      <c r="I341" s="94">
        <f t="shared" ca="1" si="57"/>
        <v>8.25</v>
      </c>
      <c r="J341" s="108" t="str">
        <f t="shared" ca="1" si="58"/>
        <v>canone caldarella</v>
      </c>
      <c r="K341" s="108" t="str">
        <f t="shared" ca="1" si="59"/>
        <v>SI</v>
      </c>
      <c r="L341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>CALDARELLA F.</v>
      </c>
      <c r="M341" s="108" t="str">
        <f ca="1">IFERROR(IF(FIND("/", Tabella4[[#This Row],[ODC]]) &gt; 0, MID(Tabella4[[#This Row],[ODC]], FIND("/", Tabella4[[#This Row],[ODC]]) - 3, 6), ""), "")</f>
        <v/>
      </c>
      <c r="S341" s="103">
        <v>9</v>
      </c>
      <c r="T341" s="96">
        <v>7</v>
      </c>
    </row>
    <row r="342" spans="1:20" ht="30" hidden="1" x14ac:dyDescent="0.25">
      <c r="A342" s="97">
        <f ca="1">IF(Tabella4[[#This Row],[PERSONALE]]="","",IF(INDIRECT("'" &amp; S342 &amp; "'!L1") &lt;&gt; "0", IF(INDIRECT("'" &amp; S342 &amp; "'!L1") &lt;&gt; "", INDIRECT("'" &amp; S342 &amp; "'!L1"), ""), ""))</f>
        <v>46090</v>
      </c>
      <c r="B342" s="97" t="str">
        <f t="shared" ca="1" si="50"/>
        <v>Millo</v>
      </c>
      <c r="C342" s="106" t="str">
        <f t="shared" ca="1" si="51"/>
        <v>10238595 - U1000 - Attivit di sostituzione manometri mandata pompe come da lista in allegato (OP CARE)</v>
      </c>
      <c r="D342" s="1" t="str">
        <f t="shared" ca="1" si="52"/>
        <v>Agusta</v>
      </c>
      <c r="E342" s="93" t="str">
        <f t="shared" ca="1" si="53"/>
        <v>078/26
squadra</v>
      </c>
      <c r="F342" s="93" t="str">
        <f t="shared" ca="1" si="54"/>
        <v>574057/C</v>
      </c>
      <c r="G342" s="93" t="str">
        <f t="shared" ca="1" si="55"/>
        <v>7:45</v>
      </c>
      <c r="H342" s="93" t="str">
        <f t="shared" ca="1" si="56"/>
        <v>16:45</v>
      </c>
      <c r="I342" s="94">
        <f t="shared" ca="1" si="57"/>
        <v>8.25</v>
      </c>
      <c r="J342" s="108" t="str">
        <f t="shared" ca="1" si="58"/>
        <v/>
      </c>
      <c r="K342" s="108" t="str">
        <f t="shared" ca="1" si="59"/>
        <v>NO</v>
      </c>
      <c r="L342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342" s="108" t="str">
        <f ca="1">IFERROR(IF(FIND("/", Tabella4[[#This Row],[ODC]]) &gt; 0, MID(Tabella4[[#This Row],[ODC]], FIND("/", Tabella4[[#This Row],[ODC]]) - 3, 6), ""), "")</f>
        <v>078/26</v>
      </c>
      <c r="S342" s="103">
        <v>9</v>
      </c>
      <c r="T342" s="96">
        <v>8</v>
      </c>
    </row>
    <row r="343" spans="1:20" ht="30" hidden="1" x14ac:dyDescent="0.25">
      <c r="A343" s="97">
        <f ca="1">IF(Tabella4[[#This Row],[PERSONALE]]="","",IF(INDIRECT("'" &amp; S343 &amp; "'!L1") &lt;&gt; "0", IF(INDIRECT("'" &amp; S343 &amp; "'!L1") &lt;&gt; "", INDIRECT("'" &amp; S343 &amp; "'!L1"), ""), ""))</f>
        <v>46090</v>
      </c>
      <c r="B343" s="97" t="str">
        <f t="shared" ca="1" si="50"/>
        <v>Maggio</v>
      </c>
      <c r="C343" s="106" t="str">
        <f t="shared" ca="1" si="51"/>
        <v>10238595 - U1000 - Attivit di sostituzione manometri mandata pompe come da lista in allegato (OP CARE)</v>
      </c>
      <c r="D343" s="1" t="str">
        <f t="shared" ca="1" si="52"/>
        <v>Agusta</v>
      </c>
      <c r="E343" s="93" t="str">
        <f t="shared" ca="1" si="53"/>
        <v>078/26
squadra</v>
      </c>
      <c r="F343" s="93" t="str">
        <f t="shared" ca="1" si="54"/>
        <v>574057/C</v>
      </c>
      <c r="G343" s="93" t="str">
        <f t="shared" ca="1" si="55"/>
        <v>7:45</v>
      </c>
      <c r="H343" s="93" t="str">
        <f t="shared" ca="1" si="56"/>
        <v>16:45</v>
      </c>
      <c r="I343" s="94">
        <f t="shared" ca="1" si="57"/>
        <v>8.25</v>
      </c>
      <c r="J343" s="108" t="str">
        <f t="shared" ca="1" si="58"/>
        <v/>
      </c>
      <c r="K343" s="108" t="str">
        <f t="shared" ca="1" si="59"/>
        <v>NO</v>
      </c>
      <c r="L343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343" s="108" t="str">
        <f ca="1">IFERROR(IF(FIND("/", Tabella4[[#This Row],[ODC]]) &gt; 0, MID(Tabella4[[#This Row],[ODC]], FIND("/", Tabella4[[#This Row],[ODC]]) - 3, 6), ""), "")</f>
        <v>078/26</v>
      </c>
      <c r="S343" s="103">
        <v>9</v>
      </c>
      <c r="T343" s="96">
        <v>9</v>
      </c>
    </row>
    <row r="344" spans="1:20" ht="30" hidden="1" x14ac:dyDescent="0.25">
      <c r="A344" s="97">
        <f ca="1">IF(Tabella4[[#This Row],[PERSONALE]]="","",IF(INDIRECT("'" &amp; S344 &amp; "'!L1") &lt;&gt; "0", IF(INDIRECT("'" &amp; S344 &amp; "'!L1") &lt;&gt; "", INDIRECT("'" &amp; S344 &amp; "'!L1"), ""), ""))</f>
        <v>46090</v>
      </c>
      <c r="B344" s="97" t="str">
        <f t="shared" ca="1" si="50"/>
        <v>Riciputo</v>
      </c>
      <c r="C344" s="106" t="str">
        <f t="shared" ca="1" si="51"/>
        <v>Verifica funzionalita' trasmettitore di livello Krohne L611HA</v>
      </c>
      <c r="D344" s="1" t="str">
        <f t="shared" ca="1" si="52"/>
        <v>Messina</v>
      </c>
      <c r="E344" s="93" t="str">
        <f t="shared" ca="1" si="53"/>
        <v>5400274443
canone</v>
      </c>
      <c r="F344" s="93" t="str">
        <f t="shared" ca="1" si="54"/>
        <v>574062/C</v>
      </c>
      <c r="G344" s="93" t="str">
        <f t="shared" ca="1" si="55"/>
        <v>7:45</v>
      </c>
      <c r="H344" s="93" t="str">
        <f t="shared" ca="1" si="56"/>
        <v>16:45</v>
      </c>
      <c r="I344" s="94">
        <f t="shared" ca="1" si="57"/>
        <v>8.25</v>
      </c>
      <c r="J344" s="108" t="str">
        <f t="shared" ca="1" si="58"/>
        <v>canone messina</v>
      </c>
      <c r="K344" s="108" t="str">
        <f t="shared" ca="1" si="59"/>
        <v>SI</v>
      </c>
      <c r="L344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>MESSINA I.</v>
      </c>
      <c r="M344" s="108" t="str">
        <f ca="1">IFERROR(IF(FIND("/", Tabella4[[#This Row],[ODC]]) &gt; 0, MID(Tabella4[[#This Row],[ODC]], FIND("/", Tabella4[[#This Row],[ODC]]) - 3, 6), ""), "")</f>
        <v/>
      </c>
      <c r="S344" s="103">
        <v>9</v>
      </c>
      <c r="T344" s="96">
        <v>10</v>
      </c>
    </row>
    <row r="345" spans="1:20" ht="30" hidden="1" x14ac:dyDescent="0.25">
      <c r="A345" s="97">
        <f ca="1">IF(Tabella4[[#This Row],[PERSONALE]]="","",IF(INDIRECT("'" &amp; S345 &amp; "'!L1") &lt;&gt; "0", IF(INDIRECT("'" &amp; S345 &amp; "'!L1") &lt;&gt; "", INDIRECT("'" &amp; S345 &amp; "'!L1"), ""), ""))</f>
        <v>46090</v>
      </c>
      <c r="B345" s="97" t="str">
        <f t="shared" ca="1" si="50"/>
        <v>Mira</v>
      </c>
      <c r="C345" s="106" t="str">
        <f t="shared" ca="1" si="51"/>
        <v>Verifica funzionalita' trasmettitore di livello Krohne L611HA</v>
      </c>
      <c r="D345" s="1" t="str">
        <f t="shared" ca="1" si="52"/>
        <v>Messina</v>
      </c>
      <c r="E345" s="93" t="str">
        <f t="shared" ca="1" si="53"/>
        <v>5400274443
canone</v>
      </c>
      <c r="F345" s="93" t="str">
        <f t="shared" ca="1" si="54"/>
        <v>574062/C</v>
      </c>
      <c r="G345" s="93" t="str">
        <f t="shared" ca="1" si="55"/>
        <v>7:45</v>
      </c>
      <c r="H345" s="93" t="str">
        <f t="shared" ca="1" si="56"/>
        <v>16:45</v>
      </c>
      <c r="I345" s="94">
        <f t="shared" ca="1" si="57"/>
        <v>8.25</v>
      </c>
      <c r="J345" s="108" t="str">
        <f t="shared" ca="1" si="58"/>
        <v>canone messina</v>
      </c>
      <c r="K345" s="108" t="str">
        <f t="shared" ca="1" si="59"/>
        <v>SI</v>
      </c>
      <c r="L345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>MESSINA I.</v>
      </c>
      <c r="M345" s="108" t="str">
        <f ca="1">IFERROR(IF(FIND("/", Tabella4[[#This Row],[ODC]]) &gt; 0, MID(Tabella4[[#This Row],[ODC]], FIND("/", Tabella4[[#This Row],[ODC]]) - 3, 6), ""), "")</f>
        <v/>
      </c>
      <c r="S345" s="103">
        <v>9</v>
      </c>
      <c r="T345" s="96">
        <v>11</v>
      </c>
    </row>
    <row r="346" spans="1:20" ht="30" hidden="1" x14ac:dyDescent="0.25">
      <c r="A346" s="97">
        <f ca="1">IF(Tabella4[[#This Row],[PERSONALE]]="","",IF(INDIRECT("'" &amp; S346 &amp; "'!L1") &lt;&gt; "0", IF(INDIRECT("'" &amp; S346 &amp; "'!L1") &lt;&gt; "", INDIRECT("'" &amp; S346 &amp; "'!L1"), ""), ""))</f>
        <v>46090</v>
      </c>
      <c r="B346" s="97" t="str">
        <f t="shared" ca="1" si="50"/>
        <v>Garro L.</v>
      </c>
      <c r="C346" s="106" t="str">
        <f t="shared" ca="1" si="51"/>
        <v xml:space="preserve"> 1200-MAX  E OFF SITE CONTROLLO  RIPRISTINO E MOVIMENTAZIONE  KV e HIC. . Proseguimento del permesso n 559251/C</v>
      </c>
      <c r="D346" s="1" t="str">
        <f t="shared" ca="1" si="52"/>
        <v>Caldarella</v>
      </c>
      <c r="E346" s="93" t="str">
        <f t="shared" ca="1" si="53"/>
        <v>069/26
squadra</v>
      </c>
      <c r="F346" s="93" t="str">
        <f t="shared" ca="1" si="54"/>
        <v>566045/C</v>
      </c>
      <c r="G346" s="93" t="str">
        <f t="shared" ca="1" si="55"/>
        <v>7:45</v>
      </c>
      <c r="H346" s="93" t="str">
        <f t="shared" ca="1" si="56"/>
        <v>16:45</v>
      </c>
      <c r="I346" s="94">
        <f t="shared" ca="1" si="57"/>
        <v>8.25</v>
      </c>
      <c r="J346" s="108" t="str">
        <f t="shared" ca="1" si="58"/>
        <v/>
      </c>
      <c r="K346" s="108" t="str">
        <f t="shared" ca="1" si="59"/>
        <v>NO</v>
      </c>
      <c r="L346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346" s="108" t="str">
        <f ca="1">IFERROR(IF(FIND("/", Tabella4[[#This Row],[ODC]]) &gt; 0, MID(Tabella4[[#This Row],[ODC]], FIND("/", Tabella4[[#This Row],[ODC]]) - 3, 6), ""), "")</f>
        <v>069/26</v>
      </c>
      <c r="S346" s="103">
        <v>9</v>
      </c>
      <c r="T346" s="96">
        <v>12</v>
      </c>
    </row>
    <row r="347" spans="1:20" ht="30" hidden="1" x14ac:dyDescent="0.25">
      <c r="A347" s="97">
        <f ca="1">IF(Tabella4[[#This Row],[PERSONALE]]="","",IF(INDIRECT("'" &amp; S347 &amp; "'!L1") &lt;&gt; "0", IF(INDIRECT("'" &amp; S347 &amp; "'!L1") &lt;&gt; "", INDIRECT("'" &amp; S347 &amp; "'!L1"), ""), ""))</f>
        <v>46090</v>
      </c>
      <c r="B347" s="97" t="str">
        <f t="shared" ca="1" si="50"/>
        <v>Garro S.</v>
      </c>
      <c r="C347" s="106" t="str">
        <f t="shared" ca="1" si="51"/>
        <v xml:space="preserve"> 1200-MAX  E OFF SITE CONTROLLO  RIPRISTINO E MOVIMENTAZIONE  KV e HIC. . Proseguimento del permesso n 559251/C</v>
      </c>
      <c r="D347" s="1" t="str">
        <f t="shared" ca="1" si="52"/>
        <v>Caldarella</v>
      </c>
      <c r="E347" s="93" t="str">
        <f t="shared" ca="1" si="53"/>
        <v>069/26
squadra</v>
      </c>
      <c r="F347" s="93" t="str">
        <f t="shared" ca="1" si="54"/>
        <v>566045/C</v>
      </c>
      <c r="G347" s="93" t="str">
        <f t="shared" ca="1" si="55"/>
        <v>7:45</v>
      </c>
      <c r="H347" s="93" t="str">
        <f t="shared" ca="1" si="56"/>
        <v>16:45</v>
      </c>
      <c r="I347" s="94">
        <f t="shared" ca="1" si="57"/>
        <v>8.25</v>
      </c>
      <c r="J347" s="108" t="str">
        <f t="shared" ca="1" si="58"/>
        <v/>
      </c>
      <c r="K347" s="108" t="str">
        <f t="shared" ca="1" si="59"/>
        <v>NO</v>
      </c>
      <c r="L347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347" s="108" t="str">
        <f ca="1">IFERROR(IF(FIND("/", Tabella4[[#This Row],[ODC]]) &gt; 0, MID(Tabella4[[#This Row],[ODC]], FIND("/", Tabella4[[#This Row],[ODC]]) - 3, 6), ""), "")</f>
        <v>069/26</v>
      </c>
      <c r="S347" s="103">
        <v>9</v>
      </c>
      <c r="T347" s="96">
        <v>13</v>
      </c>
    </row>
    <row r="348" spans="1:20" ht="30" hidden="1" x14ac:dyDescent="0.25">
      <c r="A348" s="97">
        <f ca="1">IF(Tabella4[[#This Row],[PERSONALE]]="","",IF(INDIRECT("'" &amp; S348 &amp; "'!L1") &lt;&gt; "0", IF(INDIRECT("'" &amp; S348 &amp; "'!L1") &lt;&gt; "", INDIRECT("'" &amp; S348 &amp; "'!L1"), ""), ""))</f>
        <v>46090</v>
      </c>
      <c r="B348" s="97" t="str">
        <f t="shared" ca="1" si="50"/>
        <v>Serra</v>
      </c>
      <c r="C348" s="106" t="str">
        <f t="shared" ca="1" si="51"/>
        <v>400-C401 F766I CONTROLLO FUNZIONALE</v>
      </c>
      <c r="D348" s="1" t="str">
        <f t="shared" ca="1" si="52"/>
        <v>Caldarella</v>
      </c>
      <c r="E348" s="93" t="str">
        <f t="shared" ca="1" si="53"/>
        <v>044/26
squadra</v>
      </c>
      <c r="F348" s="93" t="str">
        <f t="shared" ca="1" si="54"/>
        <v>574984/C</v>
      </c>
      <c r="G348" s="93" t="str">
        <f t="shared" ca="1" si="55"/>
        <v>16:45</v>
      </c>
      <c r="H348" s="93" t="str">
        <f t="shared" ca="1" si="56"/>
        <v>18:15</v>
      </c>
      <c r="I348" s="94">
        <f t="shared" ca="1" si="57"/>
        <v>1.5</v>
      </c>
      <c r="J348" s="108" t="str">
        <f t="shared" ca="1" si="58"/>
        <v/>
      </c>
      <c r="K348" s="108" t="str">
        <f t="shared" ca="1" si="59"/>
        <v>NO</v>
      </c>
      <c r="L348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348" s="108" t="str">
        <f ca="1">IFERROR(IF(FIND("/", Tabella4[[#This Row],[ODC]]) &gt; 0, MID(Tabella4[[#This Row],[ODC]], FIND("/", Tabella4[[#This Row],[ODC]]) - 3, 6), ""), "")</f>
        <v>044/26</v>
      </c>
      <c r="S348" s="103">
        <v>9</v>
      </c>
      <c r="T348" s="96">
        <v>14</v>
      </c>
    </row>
    <row r="349" spans="1:20" ht="30" hidden="1" x14ac:dyDescent="0.25">
      <c r="A349" s="97">
        <f ca="1">IF(Tabella4[[#This Row],[PERSONALE]]="","",IF(INDIRECT("'" &amp; S349 &amp; "'!L1") &lt;&gt; "0", IF(INDIRECT("'" &amp; S349 &amp; "'!L1") &lt;&gt; "", INDIRECT("'" &amp; S349 &amp; "'!L1"), ""), ""))</f>
        <v>46090</v>
      </c>
      <c r="B349" s="97" t="str">
        <f t="shared" ca="1" si="50"/>
        <v>Millo</v>
      </c>
      <c r="C349" s="106" t="str">
        <f t="shared" ca="1" si="51"/>
        <v>400-C401 F766I CONTROLLO FUNZIONALE</v>
      </c>
      <c r="D349" s="1" t="str">
        <f t="shared" ca="1" si="52"/>
        <v>Caldarella</v>
      </c>
      <c r="E349" s="93" t="str">
        <f t="shared" ca="1" si="53"/>
        <v>044/26
squadra</v>
      </c>
      <c r="F349" s="93" t="str">
        <f t="shared" ca="1" si="54"/>
        <v>574984/C</v>
      </c>
      <c r="G349" s="93" t="str">
        <f t="shared" ca="1" si="55"/>
        <v>16:45</v>
      </c>
      <c r="H349" s="93" t="str">
        <f t="shared" ca="1" si="56"/>
        <v>18:15</v>
      </c>
      <c r="I349" s="94">
        <f t="shared" ca="1" si="57"/>
        <v>1.5</v>
      </c>
      <c r="J349" s="108" t="str">
        <f t="shared" ca="1" si="58"/>
        <v/>
      </c>
      <c r="K349" s="108" t="str">
        <f t="shared" ca="1" si="59"/>
        <v>NO</v>
      </c>
      <c r="L349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349" s="108" t="str">
        <f ca="1">IFERROR(IF(FIND("/", Tabella4[[#This Row],[ODC]]) &gt; 0, MID(Tabella4[[#This Row],[ODC]], FIND("/", Tabella4[[#This Row],[ODC]]) - 3, 6), ""), "")</f>
        <v>044/26</v>
      </c>
      <c r="S349" s="103">
        <v>9</v>
      </c>
      <c r="T349" s="96">
        <v>15</v>
      </c>
    </row>
    <row r="350" spans="1:20" hidden="1" x14ac:dyDescent="0.25">
      <c r="A350" s="97">
        <f ca="1">IF(Tabella4[[#This Row],[PERSONALE]]="","",IF(INDIRECT("'" &amp; S350 &amp; "'!L1") &lt;&gt; "0", IF(INDIRECT("'" &amp; S350 &amp; "'!L1") &lt;&gt; "", INDIRECT("'" &amp; S350 &amp; "'!L1"), ""), ""))</f>
        <v>46090</v>
      </c>
      <c r="B350" s="97" t="str">
        <f t="shared" ca="1" si="50"/>
        <v>Allegretti</v>
      </c>
      <c r="C350" s="106" t="str">
        <f t="shared" ca="1" si="51"/>
        <v>C.P.</v>
      </c>
      <c r="D350" s="1" t="str">
        <f t="shared" ca="1" si="52"/>
        <v/>
      </c>
      <c r="E350" s="93" t="str">
        <f t="shared" ca="1" si="53"/>
        <v/>
      </c>
      <c r="F350" s="93" t="str">
        <f t="shared" ca="1" si="54"/>
        <v/>
      </c>
      <c r="G350" s="93" t="str">
        <f t="shared" ca="1" si="55"/>
        <v>7:45</v>
      </c>
      <c r="H350" s="93" t="str">
        <f t="shared" ca="1" si="56"/>
        <v>16:45</v>
      </c>
      <c r="I350" s="94">
        <f t="shared" ca="1" si="57"/>
        <v>8.25</v>
      </c>
      <c r="J350" s="108" t="str">
        <f t="shared" ca="1" si="58"/>
        <v/>
      </c>
      <c r="K350" s="108" t="str">
        <f t="shared" ca="1" si="59"/>
        <v/>
      </c>
      <c r="L350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350" s="108" t="str">
        <f ca="1">IFERROR(IF(FIND("/", Tabella4[[#This Row],[ODC]]) &gt; 0, MID(Tabella4[[#This Row],[ODC]], FIND("/", Tabella4[[#This Row],[ODC]]) - 3, 6), ""), "")</f>
        <v/>
      </c>
      <c r="S350" s="103">
        <v>9</v>
      </c>
      <c r="T350" s="96">
        <v>16</v>
      </c>
    </row>
    <row r="351" spans="1:20" hidden="1" x14ac:dyDescent="0.25">
      <c r="A351" s="97">
        <f ca="1">IF(Tabella4[[#This Row],[PERSONALE]]="","",IF(INDIRECT("'" &amp; S351 &amp; "'!L1") &lt;&gt; "0", IF(INDIRECT("'" &amp; S351 &amp; "'!L1") &lt;&gt; "", INDIRECT("'" &amp; S351 &amp; "'!L1"), ""), ""))</f>
        <v>46090</v>
      </c>
      <c r="B351" s="97" t="str">
        <f t="shared" ca="1" si="50"/>
        <v>Arico'</v>
      </c>
      <c r="C351" s="106" t="str">
        <f t="shared" ca="1" si="51"/>
        <v>C.P.</v>
      </c>
      <c r="D351" s="1" t="str">
        <f t="shared" ca="1" si="52"/>
        <v/>
      </c>
      <c r="E351" s="93" t="str">
        <f t="shared" ca="1" si="53"/>
        <v/>
      </c>
      <c r="F351" s="93" t="str">
        <f t="shared" ca="1" si="54"/>
        <v/>
      </c>
      <c r="G351" s="93" t="str">
        <f t="shared" ca="1" si="55"/>
        <v>7:45</v>
      </c>
      <c r="H351" s="93" t="str">
        <f t="shared" ca="1" si="56"/>
        <v>16:45</v>
      </c>
      <c r="I351" s="94">
        <f t="shared" ca="1" si="57"/>
        <v>8.25</v>
      </c>
      <c r="J351" s="108" t="str">
        <f t="shared" ca="1" si="58"/>
        <v/>
      </c>
      <c r="K351" s="108" t="str">
        <f t="shared" ca="1" si="59"/>
        <v/>
      </c>
      <c r="L351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351" s="108" t="str">
        <f ca="1">IFERROR(IF(FIND("/", Tabella4[[#This Row],[ODC]]) &gt; 0, MID(Tabella4[[#This Row],[ODC]], FIND("/", Tabella4[[#This Row],[ODC]]) - 3, 6), ""), "")</f>
        <v/>
      </c>
      <c r="S351" s="103">
        <v>9</v>
      </c>
      <c r="T351" s="96">
        <v>17</v>
      </c>
    </row>
    <row r="352" spans="1:20" hidden="1" x14ac:dyDescent="0.25">
      <c r="A352" s="97" t="str">
        <f ca="1">IF(Tabella4[[#This Row],[PERSONALE]]="","",IF(INDIRECT("'" &amp; S352 &amp; "'!L1") &lt;&gt; "0", IF(INDIRECT("'" &amp; S352 &amp; "'!L1") &lt;&gt; "", INDIRECT("'" &amp; S352 &amp; "'!L1"), ""), ""))</f>
        <v/>
      </c>
      <c r="B352" s="97" t="str">
        <f t="shared" ca="1" si="50"/>
        <v/>
      </c>
      <c r="C352" s="106" t="str">
        <f t="shared" ca="1" si="51"/>
        <v/>
      </c>
      <c r="D352" s="1" t="str">
        <f t="shared" ca="1" si="52"/>
        <v/>
      </c>
      <c r="E352" s="93" t="str">
        <f t="shared" ca="1" si="53"/>
        <v/>
      </c>
      <c r="F352" s="93" t="str">
        <f t="shared" ca="1" si="54"/>
        <v/>
      </c>
      <c r="G352" s="93" t="str">
        <f t="shared" ca="1" si="55"/>
        <v/>
      </c>
      <c r="H352" s="93" t="str">
        <f t="shared" ca="1" si="56"/>
        <v/>
      </c>
      <c r="I352" s="94" t="str">
        <f t="shared" ca="1" si="57"/>
        <v/>
      </c>
      <c r="J352" s="108" t="str">
        <f t="shared" ca="1" si="58"/>
        <v/>
      </c>
      <c r="K352" s="108" t="str">
        <f t="shared" ca="1" si="59"/>
        <v/>
      </c>
      <c r="L352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352" s="108" t="str">
        <f ca="1">IFERROR(IF(FIND("/", Tabella4[[#This Row],[ODC]]) &gt; 0, MID(Tabella4[[#This Row],[ODC]], FIND("/", Tabella4[[#This Row],[ODC]]) - 3, 6), ""), "")</f>
        <v/>
      </c>
      <c r="S352" s="103">
        <v>9</v>
      </c>
      <c r="T352" s="96">
        <v>18</v>
      </c>
    </row>
    <row r="353" spans="1:20" hidden="1" x14ac:dyDescent="0.25">
      <c r="A353" s="97" t="str">
        <f ca="1">IF(Tabella4[[#This Row],[PERSONALE]]="","",IF(INDIRECT("'" &amp; S353 &amp; "'!L1") &lt;&gt; "0", IF(INDIRECT("'" &amp; S353 &amp; "'!L1") &lt;&gt; "", INDIRECT("'" &amp; S353 &amp; "'!L1"), ""), ""))</f>
        <v/>
      </c>
      <c r="B353" s="97" t="str">
        <f t="shared" ca="1" si="50"/>
        <v/>
      </c>
      <c r="C353" s="106" t="str">
        <f t="shared" ca="1" si="51"/>
        <v/>
      </c>
      <c r="D353" s="1" t="str">
        <f t="shared" ca="1" si="52"/>
        <v/>
      </c>
      <c r="E353" s="93" t="str">
        <f t="shared" ca="1" si="53"/>
        <v/>
      </c>
      <c r="F353" s="93" t="str">
        <f t="shared" ca="1" si="54"/>
        <v/>
      </c>
      <c r="G353" s="93" t="str">
        <f t="shared" ca="1" si="55"/>
        <v/>
      </c>
      <c r="H353" s="93" t="str">
        <f t="shared" ca="1" si="56"/>
        <v/>
      </c>
      <c r="I353" s="94" t="str">
        <f t="shared" ca="1" si="57"/>
        <v/>
      </c>
      <c r="J353" s="108" t="str">
        <f t="shared" ca="1" si="58"/>
        <v/>
      </c>
      <c r="K353" s="108" t="str">
        <f t="shared" ca="1" si="59"/>
        <v/>
      </c>
      <c r="L353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353" s="108" t="str">
        <f ca="1">IFERROR(IF(FIND("/", Tabella4[[#This Row],[ODC]]) &gt; 0, MID(Tabella4[[#This Row],[ODC]], FIND("/", Tabella4[[#This Row],[ODC]]) - 3, 6), ""), "")</f>
        <v/>
      </c>
      <c r="S353" s="103">
        <v>9</v>
      </c>
      <c r="T353" s="96">
        <v>19</v>
      </c>
    </row>
    <row r="354" spans="1:20" hidden="1" x14ac:dyDescent="0.25">
      <c r="A354" s="97" t="str">
        <f ca="1">IF(Tabella4[[#This Row],[PERSONALE]]="","",IF(INDIRECT("'" &amp; S354 &amp; "'!L1") &lt;&gt; "0", IF(INDIRECT("'" &amp; S354 &amp; "'!L1") &lt;&gt; "", INDIRECT("'" &amp; S354 &amp; "'!L1"), ""), ""))</f>
        <v/>
      </c>
      <c r="B354" s="97" t="str">
        <f t="shared" ca="1" si="50"/>
        <v/>
      </c>
      <c r="C354" s="106" t="str">
        <f t="shared" ca="1" si="51"/>
        <v/>
      </c>
      <c r="D354" s="1" t="str">
        <f t="shared" ca="1" si="52"/>
        <v/>
      </c>
      <c r="E354" s="93" t="str">
        <f t="shared" ca="1" si="53"/>
        <v/>
      </c>
      <c r="F354" s="93" t="str">
        <f t="shared" ca="1" si="54"/>
        <v/>
      </c>
      <c r="G354" s="93" t="str">
        <f t="shared" ca="1" si="55"/>
        <v/>
      </c>
      <c r="H354" s="93" t="str">
        <f t="shared" ca="1" si="56"/>
        <v/>
      </c>
      <c r="I354" s="94" t="str">
        <f t="shared" ca="1" si="57"/>
        <v/>
      </c>
      <c r="J354" s="108" t="str">
        <f t="shared" ca="1" si="58"/>
        <v/>
      </c>
      <c r="K354" s="108" t="str">
        <f t="shared" ca="1" si="59"/>
        <v/>
      </c>
      <c r="L354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354" s="108" t="str">
        <f ca="1">IFERROR(IF(FIND("/", Tabella4[[#This Row],[ODC]]) &gt; 0, MID(Tabella4[[#This Row],[ODC]], FIND("/", Tabella4[[#This Row],[ODC]]) - 3, 6), ""), "")</f>
        <v/>
      </c>
      <c r="S354" s="103">
        <v>9</v>
      </c>
      <c r="T354" s="96">
        <v>20</v>
      </c>
    </row>
    <row r="355" spans="1:20" hidden="1" x14ac:dyDescent="0.25">
      <c r="A355" s="97" t="str">
        <f ca="1">IF(Tabella4[[#This Row],[PERSONALE]]="","",IF(INDIRECT("'" &amp; S355 &amp; "'!L1") &lt;&gt; "0", IF(INDIRECT("'" &amp; S355 &amp; "'!L1") &lt;&gt; "", INDIRECT("'" &amp; S355 &amp; "'!L1"), ""), ""))</f>
        <v/>
      </c>
      <c r="B355" s="97" t="str">
        <f t="shared" ca="1" si="50"/>
        <v/>
      </c>
      <c r="C355" s="106" t="str">
        <f t="shared" ca="1" si="51"/>
        <v/>
      </c>
      <c r="D355" s="1" t="str">
        <f t="shared" ca="1" si="52"/>
        <v/>
      </c>
      <c r="E355" s="93" t="str">
        <f t="shared" ca="1" si="53"/>
        <v/>
      </c>
      <c r="F355" s="93" t="str">
        <f t="shared" ca="1" si="54"/>
        <v/>
      </c>
      <c r="G355" s="93" t="str">
        <f t="shared" ca="1" si="55"/>
        <v/>
      </c>
      <c r="H355" s="93" t="str">
        <f t="shared" ca="1" si="56"/>
        <v/>
      </c>
      <c r="I355" s="94" t="str">
        <f t="shared" ca="1" si="57"/>
        <v/>
      </c>
      <c r="J355" s="108" t="str">
        <f t="shared" ca="1" si="58"/>
        <v/>
      </c>
      <c r="K355" s="108" t="str">
        <f t="shared" ca="1" si="59"/>
        <v/>
      </c>
      <c r="L355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355" s="108" t="str">
        <f ca="1">IFERROR(IF(FIND("/", Tabella4[[#This Row],[ODC]]) &gt; 0, MID(Tabella4[[#This Row],[ODC]], FIND("/", Tabella4[[#This Row],[ODC]]) - 3, 6), ""), "")</f>
        <v/>
      </c>
      <c r="S355" s="103">
        <v>9</v>
      </c>
      <c r="T355" s="96">
        <v>21</v>
      </c>
    </row>
    <row r="356" spans="1:20" hidden="1" x14ac:dyDescent="0.25">
      <c r="A356" s="97" t="str">
        <f ca="1">IF(Tabella4[[#This Row],[PERSONALE]]="","",IF(INDIRECT("'" &amp; S356 &amp; "'!L1") &lt;&gt; "0", IF(INDIRECT("'" &amp; S356 &amp; "'!L1") &lt;&gt; "", INDIRECT("'" &amp; S356 &amp; "'!L1"), ""), ""))</f>
        <v/>
      </c>
      <c r="B356" s="97" t="str">
        <f t="shared" ca="1" si="50"/>
        <v/>
      </c>
      <c r="C356" s="106" t="str">
        <f t="shared" ca="1" si="51"/>
        <v/>
      </c>
      <c r="D356" s="1" t="str">
        <f t="shared" ca="1" si="52"/>
        <v/>
      </c>
      <c r="E356" s="93" t="str">
        <f t="shared" ca="1" si="53"/>
        <v/>
      </c>
      <c r="F356" s="93" t="str">
        <f t="shared" ca="1" si="54"/>
        <v/>
      </c>
      <c r="G356" s="93" t="str">
        <f t="shared" ca="1" si="55"/>
        <v/>
      </c>
      <c r="H356" s="93" t="str">
        <f t="shared" ca="1" si="56"/>
        <v/>
      </c>
      <c r="I356" s="94" t="str">
        <f t="shared" ca="1" si="57"/>
        <v/>
      </c>
      <c r="J356" s="108" t="str">
        <f t="shared" ca="1" si="58"/>
        <v/>
      </c>
      <c r="K356" s="108" t="str">
        <f t="shared" ca="1" si="59"/>
        <v/>
      </c>
      <c r="L356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356" s="108" t="str">
        <f ca="1">IFERROR(IF(FIND("/", Tabella4[[#This Row],[ODC]]) &gt; 0, MID(Tabella4[[#This Row],[ODC]], FIND("/", Tabella4[[#This Row],[ODC]]) - 3, 6), ""), "")</f>
        <v/>
      </c>
      <c r="S356" s="103">
        <v>9</v>
      </c>
      <c r="T356" s="96">
        <v>22</v>
      </c>
    </row>
    <row r="357" spans="1:20" hidden="1" x14ac:dyDescent="0.25">
      <c r="A357" s="97" t="str">
        <f ca="1">IF(Tabella4[[#This Row],[PERSONALE]]="","",IF(INDIRECT("'" &amp; S357 &amp; "'!L1") &lt;&gt; "0", IF(INDIRECT("'" &amp; S357 &amp; "'!L1") &lt;&gt; "", INDIRECT("'" &amp; S357 &amp; "'!L1"), ""), ""))</f>
        <v/>
      </c>
      <c r="B357" s="97" t="str">
        <f t="shared" ca="1" si="50"/>
        <v/>
      </c>
      <c r="C357" s="106" t="str">
        <f t="shared" ca="1" si="51"/>
        <v/>
      </c>
      <c r="D357" s="1" t="str">
        <f t="shared" ca="1" si="52"/>
        <v/>
      </c>
      <c r="E357" s="93" t="str">
        <f t="shared" ca="1" si="53"/>
        <v/>
      </c>
      <c r="F357" s="93" t="str">
        <f t="shared" ca="1" si="54"/>
        <v/>
      </c>
      <c r="G357" s="93" t="str">
        <f t="shared" ca="1" si="55"/>
        <v/>
      </c>
      <c r="H357" s="93" t="str">
        <f t="shared" ca="1" si="56"/>
        <v/>
      </c>
      <c r="I357" s="94" t="str">
        <f t="shared" ca="1" si="57"/>
        <v/>
      </c>
      <c r="J357" s="108" t="str">
        <f t="shared" ca="1" si="58"/>
        <v/>
      </c>
      <c r="K357" s="108" t="str">
        <f t="shared" ca="1" si="59"/>
        <v/>
      </c>
      <c r="L357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357" s="108" t="str">
        <f ca="1">IFERROR(IF(FIND("/", Tabella4[[#This Row],[ODC]]) &gt; 0, MID(Tabella4[[#This Row],[ODC]], FIND("/", Tabella4[[#This Row],[ODC]]) - 3, 6), ""), "")</f>
        <v/>
      </c>
      <c r="S357" s="103">
        <v>9</v>
      </c>
      <c r="T357" s="96">
        <v>23</v>
      </c>
    </row>
    <row r="358" spans="1:20" hidden="1" x14ac:dyDescent="0.25">
      <c r="A358" s="97" t="str">
        <f ca="1">IF(Tabella4[[#This Row],[PERSONALE]]="","",IF(INDIRECT("'" &amp; S358 &amp; "'!L1") &lt;&gt; "0", IF(INDIRECT("'" &amp; S358 &amp; "'!L1") &lt;&gt; "", INDIRECT("'" &amp; S358 &amp; "'!L1"), ""), ""))</f>
        <v/>
      </c>
      <c r="B358" s="97" t="str">
        <f t="shared" ca="1" si="50"/>
        <v/>
      </c>
      <c r="C358" s="106" t="str">
        <f t="shared" ca="1" si="51"/>
        <v/>
      </c>
      <c r="D358" s="1" t="str">
        <f t="shared" ca="1" si="52"/>
        <v/>
      </c>
      <c r="E358" s="93" t="str">
        <f t="shared" ca="1" si="53"/>
        <v/>
      </c>
      <c r="F358" s="93" t="str">
        <f t="shared" ca="1" si="54"/>
        <v/>
      </c>
      <c r="G358" s="93" t="str">
        <f t="shared" ca="1" si="55"/>
        <v/>
      </c>
      <c r="H358" s="93" t="str">
        <f t="shared" ca="1" si="56"/>
        <v/>
      </c>
      <c r="I358" s="94" t="str">
        <f t="shared" ca="1" si="57"/>
        <v/>
      </c>
      <c r="J358" s="108" t="str">
        <f t="shared" ca="1" si="58"/>
        <v/>
      </c>
      <c r="K358" s="108" t="str">
        <f t="shared" ca="1" si="59"/>
        <v/>
      </c>
      <c r="L358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358" s="108" t="str">
        <f ca="1">IFERROR(IF(FIND("/", Tabella4[[#This Row],[ODC]]) &gt; 0, MID(Tabella4[[#This Row],[ODC]], FIND("/", Tabella4[[#This Row],[ODC]]) - 3, 6), ""), "")</f>
        <v/>
      </c>
      <c r="S358" s="103">
        <v>9</v>
      </c>
      <c r="T358" s="96">
        <v>24</v>
      </c>
    </row>
    <row r="359" spans="1:20" hidden="1" x14ac:dyDescent="0.25">
      <c r="A359" s="97" t="str">
        <f ca="1">IF(Tabella4[[#This Row],[PERSONALE]]="","",IF(INDIRECT("'" &amp; S359 &amp; "'!L1") &lt;&gt; "0", IF(INDIRECT("'" &amp; S359 &amp; "'!L1") &lt;&gt; "", INDIRECT("'" &amp; S359 &amp; "'!L1"), ""), ""))</f>
        <v/>
      </c>
      <c r="B359" s="97" t="str">
        <f t="shared" ca="1" si="50"/>
        <v/>
      </c>
      <c r="C359" s="106" t="str">
        <f t="shared" ca="1" si="51"/>
        <v/>
      </c>
      <c r="D359" s="1" t="str">
        <f t="shared" ca="1" si="52"/>
        <v/>
      </c>
      <c r="E359" s="93" t="str">
        <f t="shared" ca="1" si="53"/>
        <v/>
      </c>
      <c r="F359" s="93" t="str">
        <f t="shared" ca="1" si="54"/>
        <v/>
      </c>
      <c r="G359" s="93" t="str">
        <f t="shared" ca="1" si="55"/>
        <v/>
      </c>
      <c r="H359" s="93" t="str">
        <f t="shared" ca="1" si="56"/>
        <v/>
      </c>
      <c r="I359" s="94" t="str">
        <f t="shared" ca="1" si="57"/>
        <v/>
      </c>
      <c r="J359" s="108" t="str">
        <f t="shared" ca="1" si="58"/>
        <v/>
      </c>
      <c r="K359" s="108" t="str">
        <f t="shared" ca="1" si="59"/>
        <v/>
      </c>
      <c r="L359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359" s="108" t="str">
        <f ca="1">IFERROR(IF(FIND("/", Tabella4[[#This Row],[ODC]]) &gt; 0, MID(Tabella4[[#This Row],[ODC]], FIND("/", Tabella4[[#This Row],[ODC]]) - 3, 6), ""), "")</f>
        <v/>
      </c>
      <c r="S359" s="103">
        <v>9</v>
      </c>
      <c r="T359" s="96">
        <v>25</v>
      </c>
    </row>
    <row r="360" spans="1:20" hidden="1" x14ac:dyDescent="0.25">
      <c r="A360" s="97" t="str">
        <f ca="1">IF(Tabella4[[#This Row],[PERSONALE]]="","",IF(INDIRECT("'" &amp; S360 &amp; "'!L1") &lt;&gt; "0", IF(INDIRECT("'" &amp; S360 &amp; "'!L1") &lt;&gt; "", INDIRECT("'" &amp; S360 &amp; "'!L1"), ""), ""))</f>
        <v/>
      </c>
      <c r="B360" s="97" t="str">
        <f t="shared" ca="1" si="50"/>
        <v/>
      </c>
      <c r="C360" s="106" t="str">
        <f t="shared" ca="1" si="51"/>
        <v/>
      </c>
      <c r="D360" s="1" t="str">
        <f t="shared" ca="1" si="52"/>
        <v/>
      </c>
      <c r="E360" s="93" t="str">
        <f t="shared" ca="1" si="53"/>
        <v/>
      </c>
      <c r="F360" s="93" t="str">
        <f t="shared" ca="1" si="54"/>
        <v/>
      </c>
      <c r="G360" s="93" t="str">
        <f t="shared" ca="1" si="55"/>
        <v/>
      </c>
      <c r="H360" s="93" t="str">
        <f t="shared" ca="1" si="56"/>
        <v/>
      </c>
      <c r="I360" s="94" t="str">
        <f t="shared" ca="1" si="57"/>
        <v/>
      </c>
      <c r="J360" s="108" t="str">
        <f t="shared" ca="1" si="58"/>
        <v/>
      </c>
      <c r="K360" s="108" t="str">
        <f t="shared" ca="1" si="59"/>
        <v/>
      </c>
      <c r="L360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360" s="108" t="str">
        <f ca="1">IFERROR(IF(FIND("/", Tabella4[[#This Row],[ODC]]) &gt; 0, MID(Tabella4[[#This Row],[ODC]], FIND("/", Tabella4[[#This Row],[ODC]]) - 3, 6), ""), "")</f>
        <v/>
      </c>
      <c r="S360" s="103">
        <v>9</v>
      </c>
      <c r="T360" s="96">
        <v>26</v>
      </c>
    </row>
    <row r="361" spans="1:20" hidden="1" x14ac:dyDescent="0.25">
      <c r="A361" s="97" t="str">
        <f ca="1">IF(Tabella4[[#This Row],[PERSONALE]]="","",IF(INDIRECT("'" &amp; S361 &amp; "'!L1") &lt;&gt; "0", IF(INDIRECT("'" &amp; S361 &amp; "'!L1") &lt;&gt; "", INDIRECT("'" &amp; S361 &amp; "'!L1"), ""), ""))</f>
        <v/>
      </c>
      <c r="B361" s="97" t="str">
        <f t="shared" ca="1" si="50"/>
        <v/>
      </c>
      <c r="C361" s="106" t="str">
        <f t="shared" ca="1" si="51"/>
        <v/>
      </c>
      <c r="D361" s="1" t="str">
        <f t="shared" ca="1" si="52"/>
        <v/>
      </c>
      <c r="E361" s="93" t="str">
        <f t="shared" ca="1" si="53"/>
        <v/>
      </c>
      <c r="F361" s="93" t="str">
        <f t="shared" ca="1" si="54"/>
        <v/>
      </c>
      <c r="G361" s="93" t="str">
        <f t="shared" ca="1" si="55"/>
        <v/>
      </c>
      <c r="H361" s="93" t="str">
        <f t="shared" ca="1" si="56"/>
        <v/>
      </c>
      <c r="I361" s="94" t="str">
        <f t="shared" ca="1" si="57"/>
        <v/>
      </c>
      <c r="J361" s="108" t="str">
        <f t="shared" ca="1" si="58"/>
        <v/>
      </c>
      <c r="K361" s="108" t="str">
        <f t="shared" ca="1" si="59"/>
        <v/>
      </c>
      <c r="L361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361" s="108" t="str">
        <f ca="1">IFERROR(IF(FIND("/", Tabella4[[#This Row],[ODC]]) &gt; 0, MID(Tabella4[[#This Row],[ODC]], FIND("/", Tabella4[[#This Row],[ODC]]) - 3, 6), ""), "")</f>
        <v/>
      </c>
      <c r="S361" s="103">
        <v>9</v>
      </c>
      <c r="T361" s="96">
        <v>27</v>
      </c>
    </row>
    <row r="362" spans="1:20" hidden="1" x14ac:dyDescent="0.25">
      <c r="A362" s="97" t="str">
        <f ca="1">IF(Tabella4[[#This Row],[PERSONALE]]="","",IF(INDIRECT("'" &amp; S362 &amp; "'!L1") &lt;&gt; "0", IF(INDIRECT("'" &amp; S362 &amp; "'!L1") &lt;&gt; "", INDIRECT("'" &amp; S362 &amp; "'!L1"), ""), ""))</f>
        <v/>
      </c>
      <c r="B362" s="97" t="str">
        <f t="shared" ca="1" si="50"/>
        <v/>
      </c>
      <c r="C362" s="106" t="str">
        <f t="shared" ca="1" si="51"/>
        <v/>
      </c>
      <c r="D362" s="1" t="str">
        <f t="shared" ca="1" si="52"/>
        <v/>
      </c>
      <c r="E362" s="93" t="str">
        <f t="shared" ca="1" si="53"/>
        <v/>
      </c>
      <c r="F362" s="93" t="str">
        <f t="shared" ca="1" si="54"/>
        <v/>
      </c>
      <c r="G362" s="93" t="str">
        <f t="shared" ca="1" si="55"/>
        <v/>
      </c>
      <c r="H362" s="93" t="str">
        <f t="shared" ca="1" si="56"/>
        <v/>
      </c>
      <c r="I362" s="94" t="str">
        <f t="shared" ca="1" si="57"/>
        <v/>
      </c>
      <c r="J362" s="108" t="str">
        <f t="shared" ca="1" si="58"/>
        <v/>
      </c>
      <c r="K362" s="108" t="str">
        <f t="shared" ca="1" si="59"/>
        <v/>
      </c>
      <c r="L362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362" s="108" t="str">
        <f ca="1">IFERROR(IF(FIND("/", Tabella4[[#This Row],[ODC]]) &gt; 0, MID(Tabella4[[#This Row],[ODC]], FIND("/", Tabella4[[#This Row],[ODC]]) - 3, 6), ""), "")</f>
        <v/>
      </c>
      <c r="S362" s="103">
        <v>9</v>
      </c>
      <c r="T362" s="96">
        <v>28</v>
      </c>
    </row>
    <row r="363" spans="1:20" hidden="1" x14ac:dyDescent="0.25">
      <c r="A363" s="97" t="str">
        <f ca="1">IF(Tabella4[[#This Row],[PERSONALE]]="","",IF(INDIRECT("'" &amp; S363 &amp; "'!L1") &lt;&gt; "0", IF(INDIRECT("'" &amp; S363 &amp; "'!L1") &lt;&gt; "", INDIRECT("'" &amp; S363 &amp; "'!L1"), ""), ""))</f>
        <v/>
      </c>
      <c r="B363" s="97" t="str">
        <f t="shared" ca="1" si="50"/>
        <v/>
      </c>
      <c r="C363" s="106" t="str">
        <f t="shared" ca="1" si="51"/>
        <v/>
      </c>
      <c r="D363" s="1" t="str">
        <f t="shared" ca="1" si="52"/>
        <v/>
      </c>
      <c r="E363" s="93" t="str">
        <f t="shared" ca="1" si="53"/>
        <v/>
      </c>
      <c r="F363" s="93" t="str">
        <f t="shared" ca="1" si="54"/>
        <v/>
      </c>
      <c r="G363" s="93" t="str">
        <f t="shared" ca="1" si="55"/>
        <v/>
      </c>
      <c r="H363" s="93" t="str">
        <f t="shared" ca="1" si="56"/>
        <v/>
      </c>
      <c r="I363" s="94" t="str">
        <f t="shared" ca="1" si="57"/>
        <v/>
      </c>
      <c r="J363" s="108" t="str">
        <f t="shared" ca="1" si="58"/>
        <v/>
      </c>
      <c r="K363" s="108" t="str">
        <f t="shared" ca="1" si="59"/>
        <v/>
      </c>
      <c r="L363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363" s="108" t="str">
        <f ca="1">IFERROR(IF(FIND("/", Tabella4[[#This Row],[ODC]]) &gt; 0, MID(Tabella4[[#This Row],[ODC]], FIND("/", Tabella4[[#This Row],[ODC]]) - 3, 6), ""), "")</f>
        <v/>
      </c>
      <c r="S363" s="103">
        <v>9</v>
      </c>
      <c r="T363" s="96">
        <v>29</v>
      </c>
    </row>
    <row r="364" spans="1:20" hidden="1" x14ac:dyDescent="0.25">
      <c r="A364" s="97" t="str">
        <f ca="1">IF(Tabella4[[#This Row],[PERSONALE]]="","",IF(INDIRECT("'" &amp; S364 &amp; "'!L1") &lt;&gt; "0", IF(INDIRECT("'" &amp; S364 &amp; "'!L1") &lt;&gt; "", INDIRECT("'" &amp; S364 &amp; "'!L1"), ""), ""))</f>
        <v/>
      </c>
      <c r="B364" s="97" t="str">
        <f t="shared" ca="1" si="50"/>
        <v/>
      </c>
      <c r="C364" s="106" t="str">
        <f t="shared" ca="1" si="51"/>
        <v/>
      </c>
      <c r="D364" s="1" t="str">
        <f t="shared" ca="1" si="52"/>
        <v/>
      </c>
      <c r="E364" s="93" t="str">
        <f t="shared" ca="1" si="53"/>
        <v/>
      </c>
      <c r="F364" s="93" t="str">
        <f t="shared" ca="1" si="54"/>
        <v/>
      </c>
      <c r="G364" s="93" t="str">
        <f t="shared" ca="1" si="55"/>
        <v/>
      </c>
      <c r="H364" s="93" t="str">
        <f t="shared" ca="1" si="56"/>
        <v/>
      </c>
      <c r="I364" s="94" t="str">
        <f t="shared" ca="1" si="57"/>
        <v/>
      </c>
      <c r="J364" s="108" t="str">
        <f t="shared" ca="1" si="58"/>
        <v/>
      </c>
      <c r="K364" s="108" t="str">
        <f t="shared" ca="1" si="59"/>
        <v/>
      </c>
      <c r="L364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364" s="108" t="str">
        <f ca="1">IFERROR(IF(FIND("/", Tabella4[[#This Row],[ODC]]) &gt; 0, MID(Tabella4[[#This Row],[ODC]], FIND("/", Tabella4[[#This Row],[ODC]]) - 3, 6), ""), "")</f>
        <v/>
      </c>
      <c r="S364" s="103">
        <v>9</v>
      </c>
      <c r="T364" s="96">
        <v>30</v>
      </c>
    </row>
    <row r="365" spans="1:20" hidden="1" x14ac:dyDescent="0.25">
      <c r="A365" s="97" t="str">
        <f ca="1">IF(Tabella4[[#This Row],[PERSONALE]]="","",IF(INDIRECT("'" &amp; S365 &amp; "'!L1") &lt;&gt; "0", IF(INDIRECT("'" &amp; S365 &amp; "'!L1") &lt;&gt; "", INDIRECT("'" &amp; S365 &amp; "'!L1"), ""), ""))</f>
        <v/>
      </c>
      <c r="B365" s="97" t="str">
        <f t="shared" ca="1" si="50"/>
        <v/>
      </c>
      <c r="C365" s="106" t="str">
        <f t="shared" ca="1" si="51"/>
        <v/>
      </c>
      <c r="D365" s="1" t="str">
        <f t="shared" ca="1" si="52"/>
        <v/>
      </c>
      <c r="E365" s="93" t="str">
        <f t="shared" ca="1" si="53"/>
        <v/>
      </c>
      <c r="F365" s="93" t="str">
        <f t="shared" ca="1" si="54"/>
        <v/>
      </c>
      <c r="G365" s="93" t="str">
        <f t="shared" ca="1" si="55"/>
        <v/>
      </c>
      <c r="H365" s="93" t="str">
        <f t="shared" ca="1" si="56"/>
        <v/>
      </c>
      <c r="I365" s="94" t="str">
        <f t="shared" ca="1" si="57"/>
        <v/>
      </c>
      <c r="J365" s="108" t="str">
        <f t="shared" ca="1" si="58"/>
        <v/>
      </c>
      <c r="K365" s="108" t="str">
        <f t="shared" ca="1" si="59"/>
        <v/>
      </c>
      <c r="L365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365" s="108" t="str">
        <f ca="1">IFERROR(IF(FIND("/", Tabella4[[#This Row],[ODC]]) &gt; 0, MID(Tabella4[[#This Row],[ODC]], FIND("/", Tabella4[[#This Row],[ODC]]) - 3, 6), ""), "")</f>
        <v/>
      </c>
      <c r="S365" s="103">
        <v>9</v>
      </c>
      <c r="T365" s="96">
        <v>31</v>
      </c>
    </row>
    <row r="366" spans="1:20" hidden="1" x14ac:dyDescent="0.25">
      <c r="A366" s="97" t="str">
        <f ca="1">IF(Tabella4[[#This Row],[PERSONALE]]="","",IF(INDIRECT("'" &amp; S366 &amp; "'!L1") &lt;&gt; "0", IF(INDIRECT("'" &amp; S366 &amp; "'!L1") &lt;&gt; "", INDIRECT("'" &amp; S366 &amp; "'!L1"), ""), ""))</f>
        <v/>
      </c>
      <c r="B366" s="97" t="str">
        <f t="shared" ca="1" si="50"/>
        <v/>
      </c>
      <c r="C366" s="106" t="str">
        <f t="shared" ca="1" si="51"/>
        <v/>
      </c>
      <c r="D366" s="1" t="str">
        <f t="shared" ca="1" si="52"/>
        <v/>
      </c>
      <c r="E366" s="93" t="str">
        <f t="shared" ca="1" si="53"/>
        <v/>
      </c>
      <c r="F366" s="93" t="str">
        <f t="shared" ca="1" si="54"/>
        <v/>
      </c>
      <c r="G366" s="93" t="str">
        <f t="shared" ca="1" si="55"/>
        <v/>
      </c>
      <c r="H366" s="93" t="str">
        <f t="shared" ca="1" si="56"/>
        <v/>
      </c>
      <c r="I366" s="94" t="str">
        <f t="shared" ca="1" si="57"/>
        <v/>
      </c>
      <c r="J366" s="108" t="str">
        <f t="shared" ca="1" si="58"/>
        <v/>
      </c>
      <c r="K366" s="108" t="str">
        <f t="shared" ca="1" si="59"/>
        <v/>
      </c>
      <c r="L366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366" s="108" t="str">
        <f ca="1">IFERROR(IF(FIND("/", Tabella4[[#This Row],[ODC]]) &gt; 0, MID(Tabella4[[#This Row],[ODC]], FIND("/", Tabella4[[#This Row],[ODC]]) - 3, 6), ""), "")</f>
        <v/>
      </c>
      <c r="S366" s="103">
        <v>9</v>
      </c>
      <c r="T366" s="96">
        <v>32</v>
      </c>
    </row>
    <row r="367" spans="1:20" hidden="1" x14ac:dyDescent="0.25">
      <c r="A367" s="97" t="str">
        <f ca="1">IF(Tabella4[[#This Row],[PERSONALE]]="","",IF(INDIRECT("'" &amp; S367 &amp; "'!L1") &lt;&gt; "0", IF(INDIRECT("'" &amp; S367 &amp; "'!L1") &lt;&gt; "", INDIRECT("'" &amp; S367 &amp; "'!L1"), ""), ""))</f>
        <v/>
      </c>
      <c r="B367" s="97" t="str">
        <f t="shared" ca="1" si="50"/>
        <v/>
      </c>
      <c r="C367" s="106" t="str">
        <f t="shared" ca="1" si="51"/>
        <v/>
      </c>
      <c r="D367" s="1" t="str">
        <f t="shared" ca="1" si="52"/>
        <v/>
      </c>
      <c r="E367" s="93" t="str">
        <f t="shared" ca="1" si="53"/>
        <v/>
      </c>
      <c r="F367" s="93" t="str">
        <f t="shared" ca="1" si="54"/>
        <v/>
      </c>
      <c r="G367" s="93" t="str">
        <f t="shared" ca="1" si="55"/>
        <v/>
      </c>
      <c r="H367" s="93" t="str">
        <f t="shared" ca="1" si="56"/>
        <v/>
      </c>
      <c r="I367" s="94" t="str">
        <f t="shared" ca="1" si="57"/>
        <v/>
      </c>
      <c r="J367" s="108" t="str">
        <f t="shared" ca="1" si="58"/>
        <v/>
      </c>
      <c r="K367" s="108" t="str">
        <f t="shared" ca="1" si="59"/>
        <v/>
      </c>
      <c r="L367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367" s="108" t="str">
        <f ca="1">IFERROR(IF(FIND("/", Tabella4[[#This Row],[ODC]]) &gt; 0, MID(Tabella4[[#This Row],[ODC]], FIND("/", Tabella4[[#This Row],[ODC]]) - 3, 6), ""), "")</f>
        <v/>
      </c>
      <c r="S367" s="103">
        <v>9</v>
      </c>
      <c r="T367" s="96">
        <v>33</v>
      </c>
    </row>
    <row r="368" spans="1:20" hidden="1" x14ac:dyDescent="0.25">
      <c r="A368" s="97" t="str">
        <f ca="1">IF(Tabella4[[#This Row],[PERSONALE]]="","",IF(INDIRECT("'" &amp; S368 &amp; "'!L1") &lt;&gt; "0", IF(INDIRECT("'" &amp; S368 &amp; "'!L1") &lt;&gt; "", INDIRECT("'" &amp; S368 &amp; "'!L1"), ""), ""))</f>
        <v/>
      </c>
      <c r="B368" s="97" t="str">
        <f t="shared" ca="1" si="50"/>
        <v/>
      </c>
      <c r="C368" s="106" t="str">
        <f t="shared" ca="1" si="51"/>
        <v/>
      </c>
      <c r="D368" s="1" t="str">
        <f t="shared" ca="1" si="52"/>
        <v/>
      </c>
      <c r="E368" s="93" t="str">
        <f t="shared" ca="1" si="53"/>
        <v/>
      </c>
      <c r="F368" s="93" t="str">
        <f t="shared" ca="1" si="54"/>
        <v/>
      </c>
      <c r="G368" s="93" t="str">
        <f t="shared" ca="1" si="55"/>
        <v/>
      </c>
      <c r="H368" s="93" t="str">
        <f t="shared" ca="1" si="56"/>
        <v/>
      </c>
      <c r="I368" s="94" t="str">
        <f t="shared" ca="1" si="57"/>
        <v/>
      </c>
      <c r="J368" s="108" t="str">
        <f t="shared" ca="1" si="58"/>
        <v/>
      </c>
      <c r="K368" s="108" t="str">
        <f t="shared" ca="1" si="59"/>
        <v/>
      </c>
      <c r="L368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368" s="108" t="str">
        <f ca="1">IFERROR(IF(FIND("/", Tabella4[[#This Row],[ODC]]) &gt; 0, MID(Tabella4[[#This Row],[ODC]], FIND("/", Tabella4[[#This Row],[ODC]]) - 3, 6), ""), "")</f>
        <v/>
      </c>
      <c r="S368" s="103">
        <v>9</v>
      </c>
      <c r="T368" s="96">
        <v>34</v>
      </c>
    </row>
    <row r="369" spans="1:20" hidden="1" x14ac:dyDescent="0.25">
      <c r="A369" s="97" t="str">
        <f ca="1">IF(Tabella4[[#This Row],[PERSONALE]]="","",IF(INDIRECT("'" &amp; S369 &amp; "'!L1") &lt;&gt; "0", IF(INDIRECT("'" &amp; S369 &amp; "'!L1") &lt;&gt; "", INDIRECT("'" &amp; S369 &amp; "'!L1"), ""), ""))</f>
        <v/>
      </c>
      <c r="B369" s="97" t="str">
        <f t="shared" ca="1" si="50"/>
        <v/>
      </c>
      <c r="C369" s="106" t="str">
        <f t="shared" ca="1" si="51"/>
        <v/>
      </c>
      <c r="D369" s="1" t="str">
        <f t="shared" ca="1" si="52"/>
        <v/>
      </c>
      <c r="E369" s="93" t="str">
        <f t="shared" ca="1" si="53"/>
        <v/>
      </c>
      <c r="F369" s="93" t="str">
        <f t="shared" ca="1" si="54"/>
        <v/>
      </c>
      <c r="G369" s="93" t="str">
        <f t="shared" ca="1" si="55"/>
        <v/>
      </c>
      <c r="H369" s="93" t="str">
        <f t="shared" ca="1" si="56"/>
        <v/>
      </c>
      <c r="I369" s="94" t="str">
        <f t="shared" ca="1" si="57"/>
        <v/>
      </c>
      <c r="J369" s="108" t="str">
        <f t="shared" ca="1" si="58"/>
        <v/>
      </c>
      <c r="K369" s="108" t="str">
        <f t="shared" ca="1" si="59"/>
        <v/>
      </c>
      <c r="L369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369" s="108" t="str">
        <f ca="1">IFERROR(IF(FIND("/", Tabella4[[#This Row],[ODC]]) &gt; 0, MID(Tabella4[[#This Row],[ODC]], FIND("/", Tabella4[[#This Row],[ODC]]) - 3, 6), ""), "")</f>
        <v/>
      </c>
      <c r="S369" s="103">
        <v>9</v>
      </c>
      <c r="T369" s="96">
        <v>35</v>
      </c>
    </row>
    <row r="370" spans="1:20" hidden="1" x14ac:dyDescent="0.25">
      <c r="A370" s="97" t="str">
        <f ca="1">IF(Tabella4[[#This Row],[PERSONALE]]="","",IF(INDIRECT("'" &amp; S370 &amp; "'!L1") &lt;&gt; "0", IF(INDIRECT("'" &amp; S370 &amp; "'!L1") &lt;&gt; "", INDIRECT("'" &amp; S370 &amp; "'!L1"), ""), ""))</f>
        <v/>
      </c>
      <c r="B370" s="97" t="str">
        <f t="shared" ca="1" si="50"/>
        <v/>
      </c>
      <c r="C370" s="106" t="str">
        <f t="shared" ca="1" si="51"/>
        <v/>
      </c>
      <c r="D370" s="1" t="str">
        <f t="shared" ca="1" si="52"/>
        <v/>
      </c>
      <c r="E370" s="93" t="str">
        <f t="shared" ca="1" si="53"/>
        <v/>
      </c>
      <c r="F370" s="93" t="str">
        <f t="shared" ca="1" si="54"/>
        <v/>
      </c>
      <c r="G370" s="93" t="str">
        <f t="shared" ca="1" si="55"/>
        <v/>
      </c>
      <c r="H370" s="93" t="str">
        <f t="shared" ca="1" si="56"/>
        <v/>
      </c>
      <c r="I370" s="94" t="str">
        <f t="shared" ca="1" si="57"/>
        <v/>
      </c>
      <c r="J370" s="108" t="str">
        <f t="shared" ca="1" si="58"/>
        <v/>
      </c>
      <c r="K370" s="108" t="str">
        <f t="shared" ca="1" si="59"/>
        <v/>
      </c>
      <c r="L370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370" s="108" t="str">
        <f ca="1">IFERROR(IF(FIND("/", Tabella4[[#This Row],[ODC]]) &gt; 0, MID(Tabella4[[#This Row],[ODC]], FIND("/", Tabella4[[#This Row],[ODC]]) - 3, 6), ""), "")</f>
        <v/>
      </c>
      <c r="S370" s="103">
        <v>9</v>
      </c>
      <c r="T370" s="96">
        <v>36</v>
      </c>
    </row>
    <row r="371" spans="1:20" hidden="1" x14ac:dyDescent="0.25">
      <c r="A371" s="97" t="str">
        <f ca="1">IF(Tabella4[[#This Row],[PERSONALE]]="","",IF(INDIRECT("'" &amp; S371 &amp; "'!L1") &lt;&gt; "0", IF(INDIRECT("'" &amp; S371 &amp; "'!L1") &lt;&gt; "", INDIRECT("'" &amp; S371 &amp; "'!L1"), ""), ""))</f>
        <v/>
      </c>
      <c r="B371" s="97" t="str">
        <f t="shared" ca="1" si="50"/>
        <v/>
      </c>
      <c r="C371" s="106" t="str">
        <f t="shared" ca="1" si="51"/>
        <v/>
      </c>
      <c r="D371" s="1" t="str">
        <f t="shared" ca="1" si="52"/>
        <v/>
      </c>
      <c r="E371" s="93" t="str">
        <f t="shared" ca="1" si="53"/>
        <v/>
      </c>
      <c r="F371" s="93" t="str">
        <f t="shared" ca="1" si="54"/>
        <v/>
      </c>
      <c r="G371" s="93" t="str">
        <f t="shared" ca="1" si="55"/>
        <v/>
      </c>
      <c r="H371" s="93" t="str">
        <f t="shared" ca="1" si="56"/>
        <v/>
      </c>
      <c r="I371" s="94" t="str">
        <f t="shared" ca="1" si="57"/>
        <v/>
      </c>
      <c r="J371" s="108" t="str">
        <f t="shared" ca="1" si="58"/>
        <v/>
      </c>
      <c r="K371" s="108" t="str">
        <f t="shared" ca="1" si="59"/>
        <v/>
      </c>
      <c r="L371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371" s="108" t="str">
        <f ca="1">IFERROR(IF(FIND("/", Tabella4[[#This Row],[ODC]]) &gt; 0, MID(Tabella4[[#This Row],[ODC]], FIND("/", Tabella4[[#This Row],[ODC]]) - 3, 6), ""), "")</f>
        <v/>
      </c>
      <c r="S371" s="103">
        <v>9</v>
      </c>
      <c r="T371" s="96">
        <v>37</v>
      </c>
    </row>
    <row r="372" spans="1:20" hidden="1" x14ac:dyDescent="0.25">
      <c r="A372" s="97" t="str">
        <f ca="1">IF(Tabella4[[#This Row],[PERSONALE]]="","",IF(INDIRECT("'" &amp; S372 &amp; "'!L1") &lt;&gt; "0", IF(INDIRECT("'" &amp; S372 &amp; "'!L1") &lt;&gt; "", INDIRECT("'" &amp; S372 &amp; "'!L1"), ""), ""))</f>
        <v/>
      </c>
      <c r="B372" s="97" t="str">
        <f t="shared" ca="1" si="50"/>
        <v/>
      </c>
      <c r="C372" s="106" t="str">
        <f t="shared" ca="1" si="51"/>
        <v/>
      </c>
      <c r="D372" s="1" t="str">
        <f t="shared" ca="1" si="52"/>
        <v/>
      </c>
      <c r="E372" s="93" t="str">
        <f t="shared" ca="1" si="53"/>
        <v/>
      </c>
      <c r="F372" s="93" t="str">
        <f t="shared" ca="1" si="54"/>
        <v/>
      </c>
      <c r="G372" s="93" t="str">
        <f t="shared" ca="1" si="55"/>
        <v/>
      </c>
      <c r="H372" s="93" t="str">
        <f t="shared" ca="1" si="56"/>
        <v/>
      </c>
      <c r="I372" s="94" t="str">
        <f t="shared" ca="1" si="57"/>
        <v/>
      </c>
      <c r="J372" s="108" t="str">
        <f t="shared" ca="1" si="58"/>
        <v/>
      </c>
      <c r="K372" s="108" t="str">
        <f t="shared" ca="1" si="59"/>
        <v/>
      </c>
      <c r="L372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372" s="108" t="str">
        <f ca="1">IFERROR(IF(FIND("/", Tabella4[[#This Row],[ODC]]) &gt; 0, MID(Tabella4[[#This Row],[ODC]], FIND("/", Tabella4[[#This Row],[ODC]]) - 3, 6), ""), "")</f>
        <v/>
      </c>
      <c r="S372" s="103">
        <v>9</v>
      </c>
      <c r="T372" s="96">
        <v>38</v>
      </c>
    </row>
    <row r="373" spans="1:20" hidden="1" x14ac:dyDescent="0.25">
      <c r="A373" s="97" t="str">
        <f ca="1">IF(Tabella4[[#This Row],[PERSONALE]]="","",IF(INDIRECT("'" &amp; S373 &amp; "'!L1") &lt;&gt; "0", IF(INDIRECT("'" &amp; S373 &amp; "'!L1") &lt;&gt; "", INDIRECT("'" &amp; S373 &amp; "'!L1"), ""), ""))</f>
        <v/>
      </c>
      <c r="B373" s="97" t="str">
        <f t="shared" ca="1" si="50"/>
        <v/>
      </c>
      <c r="C373" s="106" t="str">
        <f t="shared" ca="1" si="51"/>
        <v/>
      </c>
      <c r="D373" s="1" t="str">
        <f t="shared" ca="1" si="52"/>
        <v/>
      </c>
      <c r="E373" s="93" t="str">
        <f t="shared" ca="1" si="53"/>
        <v/>
      </c>
      <c r="F373" s="93" t="str">
        <f t="shared" ca="1" si="54"/>
        <v/>
      </c>
      <c r="G373" s="93" t="str">
        <f t="shared" ca="1" si="55"/>
        <v/>
      </c>
      <c r="H373" s="93" t="str">
        <f t="shared" ca="1" si="56"/>
        <v/>
      </c>
      <c r="I373" s="94" t="str">
        <f t="shared" ca="1" si="57"/>
        <v/>
      </c>
      <c r="J373" s="108" t="str">
        <f t="shared" ca="1" si="58"/>
        <v/>
      </c>
      <c r="K373" s="108" t="str">
        <f t="shared" ca="1" si="59"/>
        <v/>
      </c>
      <c r="L373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373" s="108" t="str">
        <f ca="1">IFERROR(IF(FIND("/", Tabella4[[#This Row],[ODC]]) &gt; 0, MID(Tabella4[[#This Row],[ODC]], FIND("/", Tabella4[[#This Row],[ODC]]) - 3, 6), ""), "")</f>
        <v/>
      </c>
      <c r="S373" s="103">
        <v>9</v>
      </c>
      <c r="T373" s="96">
        <v>39</v>
      </c>
    </row>
    <row r="374" spans="1:20" hidden="1" x14ac:dyDescent="0.25">
      <c r="A374" s="97" t="str">
        <f ca="1">IF(Tabella4[[#This Row],[PERSONALE]]="","",IF(INDIRECT("'" &amp; S374 &amp; "'!L1") &lt;&gt; "0", IF(INDIRECT("'" &amp; S374 &amp; "'!L1") &lt;&gt; "", INDIRECT("'" &amp; S374 &amp; "'!L1"), ""), ""))</f>
        <v/>
      </c>
      <c r="B374" s="97" t="str">
        <f t="shared" ca="1" si="50"/>
        <v/>
      </c>
      <c r="C374" s="106" t="str">
        <f t="shared" ca="1" si="51"/>
        <v/>
      </c>
      <c r="D374" s="1" t="str">
        <f t="shared" ca="1" si="52"/>
        <v/>
      </c>
      <c r="E374" s="93" t="str">
        <f t="shared" ca="1" si="53"/>
        <v/>
      </c>
      <c r="F374" s="93" t="str">
        <f t="shared" ca="1" si="54"/>
        <v/>
      </c>
      <c r="G374" s="93" t="str">
        <f t="shared" ca="1" si="55"/>
        <v/>
      </c>
      <c r="H374" s="93" t="str">
        <f t="shared" ca="1" si="56"/>
        <v/>
      </c>
      <c r="I374" s="94" t="str">
        <f t="shared" ca="1" si="57"/>
        <v/>
      </c>
      <c r="J374" s="108" t="str">
        <f t="shared" ca="1" si="58"/>
        <v/>
      </c>
      <c r="K374" s="108" t="str">
        <f t="shared" ca="1" si="59"/>
        <v/>
      </c>
      <c r="L374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374" s="108" t="str">
        <f ca="1">IFERROR(IF(FIND("/", Tabella4[[#This Row],[ODC]]) &gt; 0, MID(Tabella4[[#This Row],[ODC]], FIND("/", Tabella4[[#This Row],[ODC]]) - 3, 6), ""), "")</f>
        <v/>
      </c>
      <c r="S374" s="103">
        <v>9</v>
      </c>
      <c r="T374" s="96">
        <v>40</v>
      </c>
    </row>
    <row r="375" spans="1:20" hidden="1" x14ac:dyDescent="0.25">
      <c r="A375" s="97" t="str">
        <f ca="1">IF(Tabella4[[#This Row],[PERSONALE]]="","",IF(INDIRECT("'" &amp; S375 &amp; "'!L1") &lt;&gt; "0", IF(INDIRECT("'" &amp; S375 &amp; "'!L1") &lt;&gt; "", INDIRECT("'" &amp; S375 &amp; "'!L1"), ""), ""))</f>
        <v/>
      </c>
      <c r="B375" s="97" t="str">
        <f t="shared" ca="1" si="50"/>
        <v/>
      </c>
      <c r="C375" s="106" t="str">
        <f t="shared" ca="1" si="51"/>
        <v/>
      </c>
      <c r="D375" s="1" t="str">
        <f t="shared" ca="1" si="52"/>
        <v/>
      </c>
      <c r="E375" s="93" t="str">
        <f t="shared" ca="1" si="53"/>
        <v/>
      </c>
      <c r="F375" s="93" t="str">
        <f t="shared" ca="1" si="54"/>
        <v/>
      </c>
      <c r="G375" s="93" t="str">
        <f t="shared" ca="1" si="55"/>
        <v/>
      </c>
      <c r="H375" s="93" t="str">
        <f t="shared" ca="1" si="56"/>
        <v/>
      </c>
      <c r="I375" s="94" t="str">
        <f t="shared" ca="1" si="57"/>
        <v/>
      </c>
      <c r="J375" s="108" t="str">
        <f t="shared" ca="1" si="58"/>
        <v/>
      </c>
      <c r="K375" s="108" t="str">
        <f t="shared" ca="1" si="59"/>
        <v/>
      </c>
      <c r="L375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375" s="108" t="str">
        <f ca="1">IFERROR(IF(FIND("/", Tabella4[[#This Row],[ODC]]) &gt; 0, MID(Tabella4[[#This Row],[ODC]], FIND("/", Tabella4[[#This Row],[ODC]]) - 3, 6), ""), "")</f>
        <v/>
      </c>
      <c r="S375" s="103">
        <v>9</v>
      </c>
      <c r="T375" s="96">
        <v>41</v>
      </c>
    </row>
    <row r="376" spans="1:20" hidden="1" x14ac:dyDescent="0.25">
      <c r="A376" s="97" t="str">
        <f ca="1">IF(Tabella4[[#This Row],[PERSONALE]]="","",IF(INDIRECT("'" &amp; S376 &amp; "'!L1") &lt;&gt; "0", IF(INDIRECT("'" &amp; S376 &amp; "'!L1") &lt;&gt; "", INDIRECT("'" &amp; S376 &amp; "'!L1"), ""), ""))</f>
        <v/>
      </c>
      <c r="B376" s="97" t="str">
        <f t="shared" ca="1" si="50"/>
        <v/>
      </c>
      <c r="C376" s="106" t="str">
        <f t="shared" ca="1" si="51"/>
        <v/>
      </c>
      <c r="D376" s="1" t="str">
        <f t="shared" ca="1" si="52"/>
        <v/>
      </c>
      <c r="E376" s="93" t="str">
        <f t="shared" ca="1" si="53"/>
        <v/>
      </c>
      <c r="F376" s="93" t="str">
        <f t="shared" ca="1" si="54"/>
        <v/>
      </c>
      <c r="G376" s="93" t="str">
        <f t="shared" ca="1" si="55"/>
        <v/>
      </c>
      <c r="H376" s="93" t="str">
        <f t="shared" ca="1" si="56"/>
        <v/>
      </c>
      <c r="I376" s="94" t="str">
        <f t="shared" ca="1" si="57"/>
        <v/>
      </c>
      <c r="J376" s="108" t="str">
        <f t="shared" ca="1" si="58"/>
        <v/>
      </c>
      <c r="K376" s="108" t="str">
        <f t="shared" ca="1" si="59"/>
        <v/>
      </c>
      <c r="L376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376" s="108" t="str">
        <f ca="1">IFERROR(IF(FIND("/", Tabella4[[#This Row],[ODC]]) &gt; 0, MID(Tabella4[[#This Row],[ODC]], FIND("/", Tabella4[[#This Row],[ODC]]) - 3, 6), ""), "")</f>
        <v/>
      </c>
      <c r="S376" s="103">
        <v>9</v>
      </c>
      <c r="T376" s="96">
        <v>42</v>
      </c>
    </row>
    <row r="377" spans="1:20" hidden="1" x14ac:dyDescent="0.25">
      <c r="A377" s="97" t="str">
        <f ca="1">IF(Tabella4[[#This Row],[PERSONALE]]="","",IF(INDIRECT("'" &amp; S377 &amp; "'!L1") &lt;&gt; "0", IF(INDIRECT("'" &amp; S377 &amp; "'!L1") &lt;&gt; "", INDIRECT("'" &amp; S377 &amp; "'!L1"), ""), ""))</f>
        <v/>
      </c>
      <c r="B377" s="97" t="str">
        <f t="shared" ca="1" si="50"/>
        <v/>
      </c>
      <c r="C377" s="106" t="str">
        <f t="shared" ca="1" si="51"/>
        <v/>
      </c>
      <c r="D377" s="1" t="str">
        <f t="shared" ca="1" si="52"/>
        <v/>
      </c>
      <c r="E377" s="93" t="str">
        <f t="shared" ca="1" si="53"/>
        <v/>
      </c>
      <c r="F377" s="93" t="str">
        <f t="shared" ca="1" si="54"/>
        <v/>
      </c>
      <c r="G377" s="93" t="str">
        <f t="shared" ca="1" si="55"/>
        <v/>
      </c>
      <c r="H377" s="93" t="str">
        <f t="shared" ca="1" si="56"/>
        <v/>
      </c>
      <c r="I377" s="94" t="str">
        <f t="shared" ca="1" si="57"/>
        <v/>
      </c>
      <c r="J377" s="108" t="str">
        <f t="shared" ca="1" si="58"/>
        <v/>
      </c>
      <c r="K377" s="108" t="str">
        <f t="shared" ca="1" si="59"/>
        <v/>
      </c>
      <c r="L377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377" s="108" t="str">
        <f ca="1">IFERROR(IF(FIND("/", Tabella4[[#This Row],[ODC]]) &gt; 0, MID(Tabella4[[#This Row],[ODC]], FIND("/", Tabella4[[#This Row],[ODC]]) - 3, 6), ""), "")</f>
        <v/>
      </c>
      <c r="S377" s="103">
        <v>9</v>
      </c>
      <c r="T377" s="96">
        <v>43</v>
      </c>
    </row>
    <row r="378" spans="1:20" hidden="1" x14ac:dyDescent="0.25">
      <c r="A378" s="97" t="str">
        <f ca="1">IF(Tabella4[[#This Row],[PERSONALE]]="","",IF(INDIRECT("'" &amp; S378 &amp; "'!L1") &lt;&gt; "0", IF(INDIRECT("'" &amp; S378 &amp; "'!L1") &lt;&gt; "", INDIRECT("'" &amp; S378 &amp; "'!L1"), ""), ""))</f>
        <v/>
      </c>
      <c r="B378" s="97" t="str">
        <f t="shared" ca="1" si="50"/>
        <v/>
      </c>
      <c r="C378" s="106" t="str">
        <f t="shared" ca="1" si="51"/>
        <v/>
      </c>
      <c r="D378" s="1" t="str">
        <f t="shared" ca="1" si="52"/>
        <v/>
      </c>
      <c r="E378" s="93" t="str">
        <f t="shared" ca="1" si="53"/>
        <v/>
      </c>
      <c r="F378" s="93" t="str">
        <f t="shared" ca="1" si="54"/>
        <v/>
      </c>
      <c r="G378" s="93" t="str">
        <f t="shared" ca="1" si="55"/>
        <v/>
      </c>
      <c r="H378" s="93" t="str">
        <f t="shared" ca="1" si="56"/>
        <v/>
      </c>
      <c r="I378" s="94" t="str">
        <f t="shared" ca="1" si="57"/>
        <v/>
      </c>
      <c r="J378" s="108" t="str">
        <f t="shared" ca="1" si="58"/>
        <v/>
      </c>
      <c r="K378" s="108" t="str">
        <f t="shared" ca="1" si="59"/>
        <v/>
      </c>
      <c r="L378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378" s="108" t="str">
        <f ca="1">IFERROR(IF(FIND("/", Tabella4[[#This Row],[ODC]]) &gt; 0, MID(Tabella4[[#This Row],[ODC]], FIND("/", Tabella4[[#This Row],[ODC]]) - 3, 6), ""), "")</f>
        <v/>
      </c>
      <c r="S378" s="103">
        <v>9</v>
      </c>
      <c r="T378" s="96">
        <v>44</v>
      </c>
    </row>
    <row r="379" spans="1:20" hidden="1" x14ac:dyDescent="0.25">
      <c r="A379" s="97" t="str">
        <f ca="1">IF(Tabella4[[#This Row],[PERSONALE]]="","",IF(INDIRECT("'" &amp; S379 &amp; "'!L1") &lt;&gt; "0", IF(INDIRECT("'" &amp; S379 &amp; "'!L1") &lt;&gt; "", INDIRECT("'" &amp; S379 &amp; "'!L1"), ""), ""))</f>
        <v/>
      </c>
      <c r="B379" s="97" t="str">
        <f t="shared" ca="1" si="50"/>
        <v/>
      </c>
      <c r="C379" s="106" t="str">
        <f t="shared" ca="1" si="51"/>
        <v/>
      </c>
      <c r="D379" s="1" t="str">
        <f t="shared" ca="1" si="52"/>
        <v/>
      </c>
      <c r="E379" s="93" t="str">
        <f t="shared" ca="1" si="53"/>
        <v/>
      </c>
      <c r="F379" s="93" t="str">
        <f t="shared" ca="1" si="54"/>
        <v/>
      </c>
      <c r="G379" s="93" t="str">
        <f t="shared" ca="1" si="55"/>
        <v/>
      </c>
      <c r="H379" s="93" t="str">
        <f t="shared" ca="1" si="56"/>
        <v/>
      </c>
      <c r="I379" s="94" t="str">
        <f t="shared" ca="1" si="57"/>
        <v/>
      </c>
      <c r="J379" s="108" t="str">
        <f t="shared" ca="1" si="58"/>
        <v/>
      </c>
      <c r="K379" s="108" t="str">
        <f t="shared" ca="1" si="59"/>
        <v/>
      </c>
      <c r="L379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379" s="108" t="str">
        <f ca="1">IFERROR(IF(FIND("/", Tabella4[[#This Row],[ODC]]) &gt; 0, MID(Tabella4[[#This Row],[ODC]], FIND("/", Tabella4[[#This Row],[ODC]]) - 3, 6), ""), "")</f>
        <v/>
      </c>
      <c r="S379" s="103">
        <v>9</v>
      </c>
      <c r="T379" s="102">
        <v>45</v>
      </c>
    </row>
    <row r="380" spans="1:20" ht="30" hidden="1" x14ac:dyDescent="0.25">
      <c r="A380" s="97">
        <f ca="1">IF(Tabella4[[#This Row],[PERSONALE]]="","",IF(INDIRECT("'" &amp; S380 &amp; "'!L1") &lt;&gt; "0", IF(INDIRECT("'" &amp; S380 &amp; "'!L1") &lt;&gt; "", INDIRECT("'" &amp; S380 &amp; "'!L1"), ""), ""))</f>
        <v>46091</v>
      </c>
      <c r="B380" s="97" t="str">
        <f t="shared" ca="1" si="50"/>
        <v>Spinali</v>
      </c>
      <c r="C380" s="106" t="str">
        <f t="shared" ca="1" si="51"/>
        <v>400-C401 F766I CONTROLLO FUNZIONALE
10240136  RIPRISTINO SISTEMA AVVIAMENTO/FERMATA P205-204B</v>
      </c>
      <c r="D380" s="1" t="str">
        <f t="shared" ca="1" si="52"/>
        <v>Agusta</v>
      </c>
      <c r="E380" s="93" t="str">
        <f t="shared" ca="1" si="53"/>
        <v>5400274437
canone</v>
      </c>
      <c r="F380" s="93" t="str">
        <f t="shared" ca="1" si="54"/>
        <v>574984/C
573883/C</v>
      </c>
      <c r="G380" s="93" t="str">
        <f t="shared" ca="1" si="55"/>
        <v>7:45</v>
      </c>
      <c r="H380" s="93" t="str">
        <f t="shared" ca="1" si="56"/>
        <v>16:45</v>
      </c>
      <c r="I380" s="94">
        <f t="shared" ca="1" si="57"/>
        <v>8.25</v>
      </c>
      <c r="J380" s="108" t="str">
        <f t="shared" ca="1" si="58"/>
        <v>canone agusta</v>
      </c>
      <c r="K380" s="108" t="str">
        <f t="shared" ca="1" si="59"/>
        <v>SI</v>
      </c>
      <c r="L380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>AGUSTA D.</v>
      </c>
      <c r="M380" s="108" t="str">
        <f ca="1">IFERROR(IF(FIND("/", Tabella4[[#This Row],[ODC]]) &gt; 0, MID(Tabella4[[#This Row],[ODC]], FIND("/", Tabella4[[#This Row],[ODC]]) - 3, 6), ""), "")</f>
        <v/>
      </c>
      <c r="S380" s="103">
        <v>10</v>
      </c>
      <c r="T380" s="96">
        <v>4</v>
      </c>
    </row>
    <row r="381" spans="1:20" ht="30" hidden="1" x14ac:dyDescent="0.25">
      <c r="A381" s="97">
        <f ca="1">IF(Tabella4[[#This Row],[PERSONALE]]="","",IF(INDIRECT("'" &amp; S381 &amp; "'!L1") &lt;&gt; "0", IF(INDIRECT("'" &amp; S381 &amp; "'!L1") &lt;&gt; "", INDIRECT("'" &amp; S381 &amp; "'!L1"), ""), ""))</f>
        <v>46091</v>
      </c>
      <c r="B381" s="97" t="str">
        <f t="shared" ca="1" si="50"/>
        <v>Serra</v>
      </c>
      <c r="C381" s="106" t="str">
        <f t="shared" ca="1" si="51"/>
        <v>400-C401 F766I CONTROLLO FUNZIONALE
10240136  RIPRISTINO SISTEMA AVVIAMENTO/FERMATA P205-204B</v>
      </c>
      <c r="D381" s="1" t="str">
        <f t="shared" ca="1" si="52"/>
        <v>Agusta</v>
      </c>
      <c r="E381" s="93" t="str">
        <f t="shared" ca="1" si="53"/>
        <v>5400274437
canone</v>
      </c>
      <c r="F381" s="93" t="str">
        <f t="shared" ca="1" si="54"/>
        <v>574984/C
573883/C</v>
      </c>
      <c r="G381" s="93" t="str">
        <f t="shared" ca="1" si="55"/>
        <v>7:45</v>
      </c>
      <c r="H381" s="93" t="str">
        <f t="shared" ca="1" si="56"/>
        <v>16:45</v>
      </c>
      <c r="I381" s="94">
        <f t="shared" ca="1" si="57"/>
        <v>8.25</v>
      </c>
      <c r="J381" s="108" t="str">
        <f t="shared" ca="1" si="58"/>
        <v>canone agusta</v>
      </c>
      <c r="K381" s="108" t="str">
        <f t="shared" ca="1" si="59"/>
        <v>SI</v>
      </c>
      <c r="L381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>AGUSTA D.</v>
      </c>
      <c r="M381" s="108" t="str">
        <f ca="1">IFERROR(IF(FIND("/", Tabella4[[#This Row],[ODC]]) &gt; 0, MID(Tabella4[[#This Row],[ODC]], FIND("/", Tabella4[[#This Row],[ODC]]) - 3, 6), ""), "")</f>
        <v/>
      </c>
      <c r="S381" s="103">
        <v>10</v>
      </c>
      <c r="T381" s="96">
        <v>5</v>
      </c>
    </row>
    <row r="382" spans="1:20" ht="30" hidden="1" x14ac:dyDescent="0.25">
      <c r="A382" s="97">
        <f ca="1">IF(Tabella4[[#This Row],[PERSONALE]]="","",IF(INDIRECT("'" &amp; S382 &amp; "'!L1") &lt;&gt; "0", IF(INDIRECT("'" &amp; S382 &amp; "'!L1") &lt;&gt; "", INDIRECT("'" &amp; S382 &amp; "'!L1"), ""), ""))</f>
        <v>46091</v>
      </c>
      <c r="B382" s="97" t="str">
        <f t="shared" ca="1" si="50"/>
        <v>Garro L.</v>
      </c>
      <c r="C382" s="106" t="str">
        <f t="shared" ca="1" si="51"/>
        <v>1200-MAX  E OFF SITE CONTROLLO  RIPRISTINO E MOVIMENTAZIONE  KV e HIC. . Proseguimento del permesso n 559251/C</v>
      </c>
      <c r="D382" s="1" t="str">
        <f t="shared" ca="1" si="52"/>
        <v>Caldarella</v>
      </c>
      <c r="E382" s="93" t="str">
        <f t="shared" ca="1" si="53"/>
        <v>069/26
squadra</v>
      </c>
      <c r="F382" s="93" t="str">
        <f t="shared" ca="1" si="54"/>
        <v>566045/C</v>
      </c>
      <c r="G382" s="93" t="str">
        <f t="shared" ca="1" si="55"/>
        <v>7:45</v>
      </c>
      <c r="H382" s="93" t="str">
        <f t="shared" ca="1" si="56"/>
        <v>15:45</v>
      </c>
      <c r="I382" s="94">
        <f t="shared" ca="1" si="57"/>
        <v>7.25</v>
      </c>
      <c r="J382" s="108" t="str">
        <f t="shared" ca="1" si="58"/>
        <v/>
      </c>
      <c r="K382" s="108" t="str">
        <f t="shared" ca="1" si="59"/>
        <v>NO</v>
      </c>
      <c r="L382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382" s="108" t="str">
        <f ca="1">IFERROR(IF(FIND("/", Tabella4[[#This Row],[ODC]]) &gt; 0, MID(Tabella4[[#This Row],[ODC]], FIND("/", Tabella4[[#This Row],[ODC]]) - 3, 6), ""), "")</f>
        <v>069/26</v>
      </c>
      <c r="S382" s="103">
        <v>10</v>
      </c>
      <c r="T382" s="96">
        <v>6</v>
      </c>
    </row>
    <row r="383" spans="1:20" ht="30" hidden="1" x14ac:dyDescent="0.25">
      <c r="A383" s="97">
        <f ca="1">IF(Tabella4[[#This Row],[PERSONALE]]="","",IF(INDIRECT("'" &amp; S383 &amp; "'!L1") &lt;&gt; "0", IF(INDIRECT("'" &amp; S383 &amp; "'!L1") &lt;&gt; "", INDIRECT("'" &amp; S383 &amp; "'!L1"), ""), ""))</f>
        <v>46091</v>
      </c>
      <c r="B383" s="97" t="str">
        <f t="shared" ca="1" si="50"/>
        <v>Garro S.</v>
      </c>
      <c r="C383" s="106" t="str">
        <f t="shared" ca="1" si="51"/>
        <v>1200-MAX  E OFF SITE CONTROLLO  RIPRISTINO E MOVIMENTAZIONE  KV e HIC. . Proseguimento del permesso n 559251/C</v>
      </c>
      <c r="D383" s="1" t="str">
        <f t="shared" ca="1" si="52"/>
        <v>Caldarella</v>
      </c>
      <c r="E383" s="93" t="str">
        <f t="shared" ca="1" si="53"/>
        <v>069/26
squadra</v>
      </c>
      <c r="F383" s="93" t="str">
        <f t="shared" ca="1" si="54"/>
        <v>566045/C</v>
      </c>
      <c r="G383" s="93" t="str">
        <f t="shared" ca="1" si="55"/>
        <v>7:45</v>
      </c>
      <c r="H383" s="93" t="str">
        <f t="shared" ca="1" si="56"/>
        <v>15:45</v>
      </c>
      <c r="I383" s="94">
        <f t="shared" ca="1" si="57"/>
        <v>7.25</v>
      </c>
      <c r="J383" s="108" t="str">
        <f t="shared" ca="1" si="58"/>
        <v/>
      </c>
      <c r="K383" s="108" t="str">
        <f t="shared" ca="1" si="59"/>
        <v>NO</v>
      </c>
      <c r="L383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383" s="108" t="str">
        <f ca="1">IFERROR(IF(FIND("/", Tabella4[[#This Row],[ODC]]) &gt; 0, MID(Tabella4[[#This Row],[ODC]], FIND("/", Tabella4[[#This Row],[ODC]]) - 3, 6), ""), "")</f>
        <v>069/26</v>
      </c>
      <c r="S383" s="103">
        <v>10</v>
      </c>
      <c r="T383" s="96">
        <v>7</v>
      </c>
    </row>
    <row r="384" spans="1:20" ht="45" hidden="1" x14ac:dyDescent="0.25">
      <c r="A384" s="97">
        <f ca="1">IF(Tabella4[[#This Row],[PERSONALE]]="","",IF(INDIRECT("'" &amp; S384 &amp; "'!L1") &lt;&gt; "0", IF(INDIRECT("'" &amp; S384 &amp; "'!L1") &lt;&gt; "", INDIRECT("'" &amp; S384 &amp; "'!L1"), ""), ""))</f>
        <v>46091</v>
      </c>
      <c r="B384" s="97" t="str">
        <f t="shared" ca="1" si="50"/>
        <v>Tarascio</v>
      </c>
      <c r="C384" s="106" t="str">
        <f t="shared" ca="1" si="51"/>
        <v>1200/1: RIPRISTINO FOTOCELLULE F101 (Z1B401U2-Z1B401R2)
10240638   RIPRISTINO 07T20018I
1200/1: RIPRISTINO FOTOCELLULE F101 (Z1B401U2-Z1B401R2)</v>
      </c>
      <c r="D384" s="1" t="str">
        <f t="shared" ca="1" si="52"/>
        <v>Caldarella</v>
      </c>
      <c r="E384" s="93" t="str">
        <f t="shared" ca="1" si="53"/>
        <v>5400274434
canone</v>
      </c>
      <c r="F384" s="93" t="str">
        <f t="shared" ca="1" si="54"/>
        <v>569458/C
573889/C
569458/C</v>
      </c>
      <c r="G384" s="93" t="str">
        <f t="shared" ca="1" si="55"/>
        <v>7:45</v>
      </c>
      <c r="H384" s="93" t="str">
        <f t="shared" ca="1" si="56"/>
        <v>16:45</v>
      </c>
      <c r="I384" s="94">
        <f t="shared" ca="1" si="57"/>
        <v>8.25</v>
      </c>
      <c r="J384" s="108" t="str">
        <f t="shared" ca="1" si="58"/>
        <v>canone caldarella</v>
      </c>
      <c r="K384" s="108" t="str">
        <f t="shared" ca="1" si="59"/>
        <v>SI</v>
      </c>
      <c r="L384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>CALDARELLA F.</v>
      </c>
      <c r="M384" s="108" t="str">
        <f ca="1">IFERROR(IF(FIND("/", Tabella4[[#This Row],[ODC]]) &gt; 0, MID(Tabella4[[#This Row],[ODC]], FIND("/", Tabella4[[#This Row],[ODC]]) - 3, 6), ""), "")</f>
        <v/>
      </c>
      <c r="S384" s="103">
        <v>10</v>
      </c>
      <c r="T384" s="96">
        <v>8</v>
      </c>
    </row>
    <row r="385" spans="1:20" ht="45" hidden="1" x14ac:dyDescent="0.25">
      <c r="A385" s="97">
        <f ca="1">IF(Tabella4[[#This Row],[PERSONALE]]="","",IF(INDIRECT("'" &amp; S385 &amp; "'!L1") &lt;&gt; "0", IF(INDIRECT("'" &amp; S385 &amp; "'!L1") &lt;&gt; "", INDIRECT("'" &amp; S385 &amp; "'!L1"), ""), ""))</f>
        <v>46091</v>
      </c>
      <c r="B385" s="97" t="str">
        <f t="shared" ca="1" si="50"/>
        <v>Partesano</v>
      </c>
      <c r="C385" s="106" t="str">
        <f t="shared" ca="1" si="51"/>
        <v>1200/1: RIPRISTINO FOTOCELLULE F101 (Z1B401U2-Z1B401R2)
10240638   RIPRISTINO 07T20018I
1200/1: RIPRISTINO FOTOCELLULE F101 (Z1B401U2-Z1B401R2)</v>
      </c>
      <c r="D385" s="1" t="str">
        <f t="shared" ca="1" si="52"/>
        <v>Caldarella</v>
      </c>
      <c r="E385" s="93" t="str">
        <f t="shared" ca="1" si="53"/>
        <v>5400274434
canone</v>
      </c>
      <c r="F385" s="93" t="str">
        <f t="shared" ca="1" si="54"/>
        <v>569458/C
573889/C
569458/C</v>
      </c>
      <c r="G385" s="93" t="str">
        <f t="shared" ca="1" si="55"/>
        <v>7:45</v>
      </c>
      <c r="H385" s="93" t="str">
        <f t="shared" ca="1" si="56"/>
        <v>16:45</v>
      </c>
      <c r="I385" s="94">
        <f t="shared" ca="1" si="57"/>
        <v>8.25</v>
      </c>
      <c r="J385" s="108" t="str">
        <f t="shared" ca="1" si="58"/>
        <v>canone caldarella</v>
      </c>
      <c r="K385" s="108" t="str">
        <f t="shared" ca="1" si="59"/>
        <v>SI</v>
      </c>
      <c r="L385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>CALDARELLA F.</v>
      </c>
      <c r="M385" s="108" t="str">
        <f ca="1">IFERROR(IF(FIND("/", Tabella4[[#This Row],[ODC]]) &gt; 0, MID(Tabella4[[#This Row],[ODC]], FIND("/", Tabella4[[#This Row],[ODC]]) - 3, 6), ""), "")</f>
        <v/>
      </c>
      <c r="S385" s="103">
        <v>10</v>
      </c>
      <c r="T385" s="96">
        <v>9</v>
      </c>
    </row>
    <row r="386" spans="1:20" ht="30" hidden="1" x14ac:dyDescent="0.25">
      <c r="A386" s="97">
        <f ca="1">IF(Tabella4[[#This Row],[PERSONALE]]="","",IF(INDIRECT("'" &amp; S386 &amp; "'!L1") &lt;&gt; "0", IF(INDIRECT("'" &amp; S386 &amp; "'!L1") &lt;&gt; "", INDIRECT("'" &amp; S386 &amp; "'!L1"), ""), ""))</f>
        <v>46091</v>
      </c>
      <c r="B386" s="97" t="str">
        <f t="shared" ref="B386:B449" ca="1" si="60">IF(INDIRECT("'" &amp; S386 &amp; "'!F" &amp; T386) &lt;&gt; "0", IF(INDIRECT("'" &amp; S386 &amp; "'!F" &amp; T386) &lt;&gt; "", INDIRECT("'" &amp; S386 &amp; "'!F" &amp; T386), ""), "")</f>
        <v>Millo</v>
      </c>
      <c r="C386" s="106" t="str">
        <f t="shared" ref="C386:C449" ca="1" si="61">IF(INDIRECT("'" &amp; S386 &amp; "'!G" &amp; T386) &lt;&gt; "0", IF(INDIRECT("'" &amp; S386 &amp; "'!G" &amp; T386) &lt;&gt; "", INDIRECT("'" &amp; S386 &amp; "'!G" &amp; T386), ""), "")</f>
        <v>10238595 - U1000 - Attivit di sostituzione manometri mandata pompe come da lista in allegato (OP CARE)</v>
      </c>
      <c r="D386" s="1" t="str">
        <f t="shared" ref="D386:D449" ca="1" si="62">IF(INDIRECT("'" &amp; S386 &amp; "'!H" &amp; T386) &lt;&gt; "0", IF(INDIRECT("'" &amp; S386 &amp; "'!H" &amp; T386) &lt;&gt; "", INDIRECT("'" &amp; S386 &amp; "'!H" &amp; T386), ""), "")</f>
        <v>Agusta</v>
      </c>
      <c r="E386" s="93" t="str">
        <f t="shared" ref="E386:E449" ca="1" si="63">IF(INDIRECT("'" &amp; S386 &amp; "'!I" &amp; T386) &lt;&gt; "0", IF(INDIRECT("'" &amp; S386 &amp; "'!I" &amp; T386) &lt;&gt; "", INDIRECT("'" &amp; S386 &amp; "'!I" &amp; T386), ""), "")</f>
        <v>078/26
squadra</v>
      </c>
      <c r="F386" s="93" t="str">
        <f t="shared" ref="F386:F449" ca="1" si="64">IF(INDIRECT("'" &amp; S386 &amp; "'!J" &amp; T386) &lt;&gt; "0", IF(INDIRECT("'" &amp; S386 &amp; "'!J" &amp; T386) &lt;&gt; "", INDIRECT("'" &amp; S386 &amp; "'!J" &amp; T386), ""), "")</f>
        <v>574057/C</v>
      </c>
      <c r="G386" s="93" t="str">
        <f t="shared" ref="G386:G449" ca="1" si="65">IF(INDIRECT("'" &amp; S386 &amp; "'!K" &amp; T386) &lt;&gt; "0", IF(INDIRECT("'" &amp; S386 &amp; "'!K" &amp; T386) &lt;&gt; "", INDIRECT("'" &amp; S386 &amp; "'!K" &amp; T386), ""), "")</f>
        <v>7:45</v>
      </c>
      <c r="H386" s="93" t="str">
        <f t="shared" ref="H386:H449" ca="1" si="66">IF(INDIRECT("'" &amp; S386 &amp; "'!L" &amp; T386) &lt;&gt; "0", IF(INDIRECT("'" &amp; S386 &amp; "'!L" &amp; T386) &lt;&gt; "", INDIRECT("'" &amp; S386 &amp; "'!L" &amp; T386), ""), "")</f>
        <v>16:45</v>
      </c>
      <c r="I386" s="94">
        <f t="shared" ref="I386:I449" ca="1" si="67">IF(INDIRECT("'" &amp; S386 &amp; "'!M" &amp; T386) &lt;&gt; "0", IF(INDIRECT("'" &amp; S386 &amp; "'!M" &amp; T386) &lt;&gt; "", INDIRECT("'" &amp; S386 &amp; "'!M" &amp; T386), ""), "")</f>
        <v>8.25</v>
      </c>
      <c r="J386" s="108" t="str">
        <f t="shared" ref="J386:J449" ca="1" si="68">IF(INDIRECT("'" &amp; S386 &amp; "'!N" &amp; T386) &lt;&gt; "0", IF(INDIRECT("'" &amp; S386 &amp; "'!N" &amp; T386) &lt;&gt; "", INDIRECT("'" &amp; S386 &amp; "'!N" &amp; T386), ""), "")</f>
        <v/>
      </c>
      <c r="K386" s="108" t="str">
        <f t="shared" ref="K386:K449" ca="1" si="69">IF(E386="", "", IF(ISERROR(SEARCH("canone", E386)), "NO", "SI"))</f>
        <v>NO</v>
      </c>
      <c r="L386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386" s="108" t="str">
        <f ca="1">IFERROR(IF(FIND("/", Tabella4[[#This Row],[ODC]]) &gt; 0, MID(Tabella4[[#This Row],[ODC]], FIND("/", Tabella4[[#This Row],[ODC]]) - 3, 6), ""), "")</f>
        <v>078/26</v>
      </c>
      <c r="S386" s="103">
        <v>10</v>
      </c>
      <c r="T386" s="96">
        <v>10</v>
      </c>
    </row>
    <row r="387" spans="1:20" ht="30" hidden="1" x14ac:dyDescent="0.25">
      <c r="A387" s="97">
        <f ca="1">IF(Tabella4[[#This Row],[PERSONALE]]="","",IF(INDIRECT("'" &amp; S387 &amp; "'!L1") &lt;&gt; "0", IF(INDIRECT("'" &amp; S387 &amp; "'!L1") &lt;&gt; "", INDIRECT("'" &amp; S387 &amp; "'!L1"), ""), ""))</f>
        <v>46091</v>
      </c>
      <c r="B387" s="97" t="str">
        <f t="shared" ca="1" si="60"/>
        <v>Maggio</v>
      </c>
      <c r="C387" s="106" t="str">
        <f t="shared" ca="1" si="61"/>
        <v>10238595 - U1000 - Attivit di sostituzione manometri mandata pompe come da lista in allegato (OP CARE)</v>
      </c>
      <c r="D387" s="1" t="str">
        <f t="shared" ca="1" si="62"/>
        <v>Agusta</v>
      </c>
      <c r="E387" s="93" t="str">
        <f t="shared" ca="1" si="63"/>
        <v>078/26
squadra</v>
      </c>
      <c r="F387" s="93" t="str">
        <f t="shared" ca="1" si="64"/>
        <v>574057/C</v>
      </c>
      <c r="G387" s="93" t="str">
        <f t="shared" ca="1" si="65"/>
        <v>7:45</v>
      </c>
      <c r="H387" s="93" t="str">
        <f t="shared" ca="1" si="66"/>
        <v>16:45</v>
      </c>
      <c r="I387" s="94">
        <f t="shared" ca="1" si="67"/>
        <v>8.25</v>
      </c>
      <c r="J387" s="108" t="str">
        <f t="shared" ca="1" si="68"/>
        <v/>
      </c>
      <c r="K387" s="108" t="str">
        <f t="shared" ca="1" si="69"/>
        <v>NO</v>
      </c>
      <c r="L387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387" s="108" t="str">
        <f ca="1">IFERROR(IF(FIND("/", Tabella4[[#This Row],[ODC]]) &gt; 0, MID(Tabella4[[#This Row],[ODC]], FIND("/", Tabella4[[#This Row],[ODC]]) - 3, 6), ""), "")</f>
        <v>078/26</v>
      </c>
      <c r="S387" s="103">
        <v>10</v>
      </c>
      <c r="T387" s="96">
        <v>11</v>
      </c>
    </row>
    <row r="388" spans="1:20" ht="30" hidden="1" x14ac:dyDescent="0.25">
      <c r="A388" s="97">
        <f ca="1">IF(Tabella4[[#This Row],[PERSONALE]]="","",IF(INDIRECT("'" &amp; S388 &amp; "'!L1") &lt;&gt; "0", IF(INDIRECT("'" &amp; S388 &amp; "'!L1") &lt;&gt; "", INDIRECT("'" &amp; S388 &amp; "'!L1"), ""), ""))</f>
        <v>46091</v>
      </c>
      <c r="B388" s="97" t="str">
        <f t="shared" ca="1" si="60"/>
        <v>Riciputo</v>
      </c>
      <c r="C388" s="106" t="str">
        <f t="shared" ca="1" si="61"/>
        <v>10240490 - U100 - Rimozione cavi dismessi su PCV008</v>
      </c>
      <c r="D388" s="1" t="str">
        <f t="shared" ca="1" si="62"/>
        <v>Messina</v>
      </c>
      <c r="E388" s="93" t="str">
        <f t="shared" ca="1" si="63"/>
        <v>5400274443
canone</v>
      </c>
      <c r="F388" s="93" t="str">
        <f t="shared" ca="1" si="64"/>
        <v>574709/C</v>
      </c>
      <c r="G388" s="93" t="str">
        <f t="shared" ca="1" si="65"/>
        <v>7:45</v>
      </c>
      <c r="H388" s="93" t="str">
        <f t="shared" ca="1" si="66"/>
        <v>16:45</v>
      </c>
      <c r="I388" s="94">
        <f t="shared" ca="1" si="67"/>
        <v>8.25</v>
      </c>
      <c r="J388" s="108" t="str">
        <f t="shared" ca="1" si="68"/>
        <v>canone messina</v>
      </c>
      <c r="K388" s="108" t="str">
        <f t="shared" ca="1" si="69"/>
        <v>SI</v>
      </c>
      <c r="L388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>MESSINA I.</v>
      </c>
      <c r="M388" s="108" t="str">
        <f ca="1">IFERROR(IF(FIND("/", Tabella4[[#This Row],[ODC]]) &gt; 0, MID(Tabella4[[#This Row],[ODC]], FIND("/", Tabella4[[#This Row],[ODC]]) - 3, 6), ""), "")</f>
        <v/>
      </c>
      <c r="S388" s="103">
        <v>10</v>
      </c>
      <c r="T388" s="96">
        <v>12</v>
      </c>
    </row>
    <row r="389" spans="1:20" ht="30" hidden="1" x14ac:dyDescent="0.25">
      <c r="A389" s="97">
        <f ca="1">IF(Tabella4[[#This Row],[PERSONALE]]="","",IF(INDIRECT("'" &amp; S389 &amp; "'!L1") &lt;&gt; "0", IF(INDIRECT("'" &amp; S389 &amp; "'!L1") &lt;&gt; "", INDIRECT("'" &amp; S389 &amp; "'!L1"), ""), ""))</f>
        <v>46091</v>
      </c>
      <c r="B389" s="97" t="str">
        <f t="shared" ca="1" si="60"/>
        <v>Mira</v>
      </c>
      <c r="C389" s="106" t="str">
        <f t="shared" ca="1" si="61"/>
        <v>10240490 - U100 - Rimozione cavi dismessi su PCV008</v>
      </c>
      <c r="D389" s="1" t="str">
        <f t="shared" ca="1" si="62"/>
        <v>Messina</v>
      </c>
      <c r="E389" s="93" t="str">
        <f t="shared" ca="1" si="63"/>
        <v>5400274443
canone</v>
      </c>
      <c r="F389" s="93" t="str">
        <f t="shared" ca="1" si="64"/>
        <v>574709/C</v>
      </c>
      <c r="G389" s="93" t="str">
        <f t="shared" ca="1" si="65"/>
        <v>7:45</v>
      </c>
      <c r="H389" s="93" t="str">
        <f t="shared" ca="1" si="66"/>
        <v>16:45</v>
      </c>
      <c r="I389" s="94">
        <f t="shared" ca="1" si="67"/>
        <v>8.25</v>
      </c>
      <c r="J389" s="108" t="str">
        <f t="shared" ca="1" si="68"/>
        <v>canone messina</v>
      </c>
      <c r="K389" s="108" t="str">
        <f t="shared" ca="1" si="69"/>
        <v>SI</v>
      </c>
      <c r="L389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>MESSINA I.</v>
      </c>
      <c r="M389" s="108" t="str">
        <f ca="1">IFERROR(IF(FIND("/", Tabella4[[#This Row],[ODC]]) &gt; 0, MID(Tabella4[[#This Row],[ODC]], FIND("/", Tabella4[[#This Row],[ODC]]) - 3, 6), ""), "")</f>
        <v/>
      </c>
      <c r="S389" s="103">
        <v>10</v>
      </c>
      <c r="T389" s="96">
        <v>13</v>
      </c>
    </row>
    <row r="390" spans="1:20" ht="30" hidden="1" x14ac:dyDescent="0.25">
      <c r="A390" s="97">
        <f ca="1">IF(Tabella4[[#This Row],[PERSONALE]]="","",IF(INDIRECT("'" &amp; S390 &amp; "'!L1") &lt;&gt; "0", IF(INDIRECT("'" &amp; S390 &amp; "'!L1") &lt;&gt; "", INDIRECT("'" &amp; S390 &amp; "'!L1"), ""), ""))</f>
        <v>46091</v>
      </c>
      <c r="B390" s="97" t="str">
        <f t="shared" ca="1" si="60"/>
        <v>De Luca</v>
      </c>
      <c r="C390" s="106" t="str">
        <f t="shared" ca="1" si="61"/>
        <v>700A- PCV211 RIPRISTINO CABLAGGIO ELETTROPNEUMATICO</v>
      </c>
      <c r="D390" s="1" t="str">
        <f t="shared" ca="1" si="62"/>
        <v>Caldarella</v>
      </c>
      <c r="E390" s="93" t="str">
        <f t="shared" ca="1" si="63"/>
        <v>073/26
squadra</v>
      </c>
      <c r="F390" s="93" t="str">
        <f t="shared" ca="1" si="64"/>
        <v>575091/C</v>
      </c>
      <c r="G390" s="93" t="str">
        <f t="shared" ca="1" si="65"/>
        <v>7:45</v>
      </c>
      <c r="H390" s="93" t="str">
        <f t="shared" ca="1" si="66"/>
        <v>16:30</v>
      </c>
      <c r="I390" s="94">
        <f t="shared" ca="1" si="67"/>
        <v>8</v>
      </c>
      <c r="J390" s="108" t="str">
        <f t="shared" ca="1" si="68"/>
        <v/>
      </c>
      <c r="K390" s="108" t="str">
        <f t="shared" ca="1" si="69"/>
        <v>NO</v>
      </c>
      <c r="L390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390" s="108" t="str">
        <f ca="1">IFERROR(IF(FIND("/", Tabella4[[#This Row],[ODC]]) &gt; 0, MID(Tabella4[[#This Row],[ODC]], FIND("/", Tabella4[[#This Row],[ODC]]) - 3, 6), ""), "")</f>
        <v>073/26</v>
      </c>
      <c r="S390" s="103">
        <v>10</v>
      </c>
      <c r="T390" s="96">
        <v>14</v>
      </c>
    </row>
    <row r="391" spans="1:20" ht="30" hidden="1" x14ac:dyDescent="0.25">
      <c r="A391" s="97">
        <f ca="1">IF(Tabella4[[#This Row],[PERSONALE]]="","",IF(INDIRECT("'" &amp; S391 &amp; "'!L1") &lt;&gt; "0", IF(INDIRECT("'" &amp; S391 &amp; "'!L1") &lt;&gt; "", INDIRECT("'" &amp; S391 &amp; "'!L1"), ""), ""))</f>
        <v>46091</v>
      </c>
      <c r="B391" s="97" t="str">
        <f t="shared" ca="1" si="60"/>
        <v>Amara</v>
      </c>
      <c r="C391" s="106" t="str">
        <f t="shared" ca="1" si="61"/>
        <v>700A- PCV211 RIPRISTINO CABLAGGIO ELETTROPNEUMATICO</v>
      </c>
      <c r="D391" s="1" t="str">
        <f t="shared" ca="1" si="62"/>
        <v>Caldarella</v>
      </c>
      <c r="E391" s="93" t="str">
        <f t="shared" ca="1" si="63"/>
        <v>073/26
squadra</v>
      </c>
      <c r="F391" s="93" t="str">
        <f t="shared" ca="1" si="64"/>
        <v>575091/C</v>
      </c>
      <c r="G391" s="93" t="str">
        <f t="shared" ca="1" si="65"/>
        <v>7:45</v>
      </c>
      <c r="H391" s="93" t="str">
        <f t="shared" ca="1" si="66"/>
        <v>16:45</v>
      </c>
      <c r="I391" s="94">
        <f t="shared" ca="1" si="67"/>
        <v>8.25</v>
      </c>
      <c r="J391" s="108" t="str">
        <f t="shared" ca="1" si="68"/>
        <v/>
      </c>
      <c r="K391" s="108" t="str">
        <f t="shared" ca="1" si="69"/>
        <v>NO</v>
      </c>
      <c r="L391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391" s="108" t="str">
        <f ca="1">IFERROR(IF(FIND("/", Tabella4[[#This Row],[ODC]]) &gt; 0, MID(Tabella4[[#This Row],[ODC]], FIND("/", Tabella4[[#This Row],[ODC]]) - 3, 6), ""), "")</f>
        <v>073/26</v>
      </c>
      <c r="S391" s="103">
        <v>10</v>
      </c>
      <c r="T391" s="96">
        <v>15</v>
      </c>
    </row>
    <row r="392" spans="1:20" hidden="1" x14ac:dyDescent="0.25">
      <c r="A392" s="97">
        <f ca="1">IF(Tabella4[[#This Row],[PERSONALE]]="","",IF(INDIRECT("'" &amp; S392 &amp; "'!L1") &lt;&gt; "0", IF(INDIRECT("'" &amp; S392 &amp; "'!L1") &lt;&gt; "", INDIRECT("'" &amp; S392 &amp; "'!L1"), ""), ""))</f>
        <v>46091</v>
      </c>
      <c r="B392" s="97" t="str">
        <f t="shared" ca="1" si="60"/>
        <v>Allegretti</v>
      </c>
      <c r="C392" s="106" t="str">
        <f t="shared" ca="1" si="61"/>
        <v>C.P.</v>
      </c>
      <c r="D392" s="1" t="str">
        <f t="shared" ca="1" si="62"/>
        <v/>
      </c>
      <c r="E392" s="93" t="str">
        <f t="shared" ca="1" si="63"/>
        <v/>
      </c>
      <c r="F392" s="93" t="str">
        <f t="shared" ca="1" si="64"/>
        <v/>
      </c>
      <c r="G392" s="93" t="str">
        <f t="shared" ca="1" si="65"/>
        <v>7:45</v>
      </c>
      <c r="H392" s="93" t="str">
        <f t="shared" ca="1" si="66"/>
        <v>16:45</v>
      </c>
      <c r="I392" s="94">
        <f t="shared" ca="1" si="67"/>
        <v>8.25</v>
      </c>
      <c r="J392" s="108" t="str">
        <f t="shared" ca="1" si="68"/>
        <v/>
      </c>
      <c r="K392" s="108" t="str">
        <f t="shared" ca="1" si="69"/>
        <v/>
      </c>
      <c r="L392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392" s="108" t="str">
        <f ca="1">IFERROR(IF(FIND("/", Tabella4[[#This Row],[ODC]]) &gt; 0, MID(Tabella4[[#This Row],[ODC]], FIND("/", Tabella4[[#This Row],[ODC]]) - 3, 6), ""), "")</f>
        <v/>
      </c>
      <c r="S392" s="103">
        <v>10</v>
      </c>
      <c r="T392" s="96">
        <v>16</v>
      </c>
    </row>
    <row r="393" spans="1:20" hidden="1" x14ac:dyDescent="0.25">
      <c r="A393" s="97">
        <f ca="1">IF(Tabella4[[#This Row],[PERSONALE]]="","",IF(INDIRECT("'" &amp; S393 &amp; "'!L1") &lt;&gt; "0", IF(INDIRECT("'" &amp; S393 &amp; "'!L1") &lt;&gt; "", INDIRECT("'" &amp; S393 &amp; "'!L1"), ""), ""))</f>
        <v>46091</v>
      </c>
      <c r="B393" s="97" t="str">
        <f t="shared" ca="1" si="60"/>
        <v>Arico'</v>
      </c>
      <c r="C393" s="106" t="str">
        <f t="shared" ca="1" si="61"/>
        <v>C.P.</v>
      </c>
      <c r="D393" s="1" t="str">
        <f t="shared" ca="1" si="62"/>
        <v/>
      </c>
      <c r="E393" s="93" t="str">
        <f t="shared" ca="1" si="63"/>
        <v/>
      </c>
      <c r="F393" s="93" t="str">
        <f t="shared" ca="1" si="64"/>
        <v/>
      </c>
      <c r="G393" s="93" t="str">
        <f t="shared" ca="1" si="65"/>
        <v>7:45</v>
      </c>
      <c r="H393" s="93" t="str">
        <f t="shared" ca="1" si="66"/>
        <v>16:45</v>
      </c>
      <c r="I393" s="94">
        <f t="shared" ca="1" si="67"/>
        <v>8.25</v>
      </c>
      <c r="J393" s="108" t="str">
        <f t="shared" ca="1" si="68"/>
        <v/>
      </c>
      <c r="K393" s="108" t="str">
        <f t="shared" ca="1" si="69"/>
        <v/>
      </c>
      <c r="L393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393" s="108" t="str">
        <f ca="1">IFERROR(IF(FIND("/", Tabella4[[#This Row],[ODC]]) &gt; 0, MID(Tabella4[[#This Row],[ODC]], FIND("/", Tabella4[[#This Row],[ODC]]) - 3, 6), ""), "")</f>
        <v/>
      </c>
      <c r="S393" s="103">
        <v>10</v>
      </c>
      <c r="T393" s="96">
        <v>17</v>
      </c>
    </row>
    <row r="394" spans="1:20" hidden="1" x14ac:dyDescent="0.25">
      <c r="A394" s="97" t="str">
        <f ca="1">IF(Tabella4[[#This Row],[PERSONALE]]="","",IF(INDIRECT("'" &amp; S394 &amp; "'!L1") &lt;&gt; "0", IF(INDIRECT("'" &amp; S394 &amp; "'!L1") &lt;&gt; "", INDIRECT("'" &amp; S394 &amp; "'!L1"), ""), ""))</f>
        <v/>
      </c>
      <c r="B394" s="97" t="str">
        <f t="shared" ca="1" si="60"/>
        <v/>
      </c>
      <c r="C394" s="106" t="str">
        <f t="shared" ca="1" si="61"/>
        <v/>
      </c>
      <c r="D394" s="1" t="str">
        <f t="shared" ca="1" si="62"/>
        <v/>
      </c>
      <c r="E394" s="93" t="str">
        <f t="shared" ca="1" si="63"/>
        <v/>
      </c>
      <c r="F394" s="93" t="str">
        <f t="shared" ca="1" si="64"/>
        <v/>
      </c>
      <c r="G394" s="93" t="str">
        <f t="shared" ca="1" si="65"/>
        <v/>
      </c>
      <c r="H394" s="93" t="str">
        <f t="shared" ca="1" si="66"/>
        <v/>
      </c>
      <c r="I394" s="94" t="str">
        <f t="shared" ca="1" si="67"/>
        <v/>
      </c>
      <c r="J394" s="108" t="str">
        <f t="shared" ca="1" si="68"/>
        <v/>
      </c>
      <c r="K394" s="108" t="str">
        <f t="shared" ca="1" si="69"/>
        <v/>
      </c>
      <c r="L394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394" s="108" t="str">
        <f ca="1">IFERROR(IF(FIND("/", Tabella4[[#This Row],[ODC]]) &gt; 0, MID(Tabella4[[#This Row],[ODC]], FIND("/", Tabella4[[#This Row],[ODC]]) - 3, 6), ""), "")</f>
        <v/>
      </c>
      <c r="S394" s="103">
        <v>10</v>
      </c>
      <c r="T394" s="96">
        <v>18</v>
      </c>
    </row>
    <row r="395" spans="1:20" hidden="1" x14ac:dyDescent="0.25">
      <c r="A395" s="97" t="str">
        <f ca="1">IF(Tabella4[[#This Row],[PERSONALE]]="","",IF(INDIRECT("'" &amp; S395 &amp; "'!L1") &lt;&gt; "0", IF(INDIRECT("'" &amp; S395 &amp; "'!L1") &lt;&gt; "", INDIRECT("'" &amp; S395 &amp; "'!L1"), ""), ""))</f>
        <v/>
      </c>
      <c r="B395" s="97" t="str">
        <f t="shared" ca="1" si="60"/>
        <v/>
      </c>
      <c r="C395" s="106" t="str">
        <f t="shared" ca="1" si="61"/>
        <v/>
      </c>
      <c r="D395" s="1" t="str">
        <f t="shared" ca="1" si="62"/>
        <v/>
      </c>
      <c r="E395" s="93" t="str">
        <f t="shared" ca="1" si="63"/>
        <v/>
      </c>
      <c r="F395" s="93" t="str">
        <f t="shared" ca="1" si="64"/>
        <v/>
      </c>
      <c r="G395" s="93" t="str">
        <f t="shared" ca="1" si="65"/>
        <v/>
      </c>
      <c r="H395" s="93" t="str">
        <f t="shared" ca="1" si="66"/>
        <v/>
      </c>
      <c r="I395" s="94" t="str">
        <f t="shared" ca="1" si="67"/>
        <v/>
      </c>
      <c r="J395" s="108" t="str">
        <f t="shared" ca="1" si="68"/>
        <v/>
      </c>
      <c r="K395" s="108" t="str">
        <f t="shared" ca="1" si="69"/>
        <v/>
      </c>
      <c r="L395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395" s="108" t="str">
        <f ca="1">IFERROR(IF(FIND("/", Tabella4[[#This Row],[ODC]]) &gt; 0, MID(Tabella4[[#This Row],[ODC]], FIND("/", Tabella4[[#This Row],[ODC]]) - 3, 6), ""), "")</f>
        <v/>
      </c>
      <c r="S395" s="103">
        <v>10</v>
      </c>
      <c r="T395" s="96">
        <v>19</v>
      </c>
    </row>
    <row r="396" spans="1:20" hidden="1" x14ac:dyDescent="0.25">
      <c r="A396" s="97" t="str">
        <f ca="1">IF(Tabella4[[#This Row],[PERSONALE]]="","",IF(INDIRECT("'" &amp; S396 &amp; "'!L1") &lt;&gt; "0", IF(INDIRECT("'" &amp; S396 &amp; "'!L1") &lt;&gt; "", INDIRECT("'" &amp; S396 &amp; "'!L1"), ""), ""))</f>
        <v/>
      </c>
      <c r="B396" s="97" t="str">
        <f t="shared" ca="1" si="60"/>
        <v/>
      </c>
      <c r="C396" s="106" t="str">
        <f t="shared" ca="1" si="61"/>
        <v/>
      </c>
      <c r="D396" s="1" t="str">
        <f t="shared" ca="1" si="62"/>
        <v/>
      </c>
      <c r="E396" s="93" t="str">
        <f t="shared" ca="1" si="63"/>
        <v/>
      </c>
      <c r="F396" s="93" t="str">
        <f t="shared" ca="1" si="64"/>
        <v/>
      </c>
      <c r="G396" s="93" t="str">
        <f t="shared" ca="1" si="65"/>
        <v/>
      </c>
      <c r="H396" s="93" t="str">
        <f t="shared" ca="1" si="66"/>
        <v/>
      </c>
      <c r="I396" s="94" t="str">
        <f t="shared" ca="1" si="67"/>
        <v/>
      </c>
      <c r="J396" s="108" t="str">
        <f t="shared" ca="1" si="68"/>
        <v/>
      </c>
      <c r="K396" s="108" t="str">
        <f t="shared" ca="1" si="69"/>
        <v/>
      </c>
      <c r="L396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396" s="108" t="str">
        <f ca="1">IFERROR(IF(FIND("/", Tabella4[[#This Row],[ODC]]) &gt; 0, MID(Tabella4[[#This Row],[ODC]], FIND("/", Tabella4[[#This Row],[ODC]]) - 3, 6), ""), "")</f>
        <v/>
      </c>
      <c r="S396" s="103">
        <v>10</v>
      </c>
      <c r="T396" s="96">
        <v>20</v>
      </c>
    </row>
    <row r="397" spans="1:20" hidden="1" x14ac:dyDescent="0.25">
      <c r="A397" s="97" t="str">
        <f ca="1">IF(Tabella4[[#This Row],[PERSONALE]]="","",IF(INDIRECT("'" &amp; S397 &amp; "'!L1") &lt;&gt; "0", IF(INDIRECT("'" &amp; S397 &amp; "'!L1") &lt;&gt; "", INDIRECT("'" &amp; S397 &amp; "'!L1"), ""), ""))</f>
        <v/>
      </c>
      <c r="B397" s="97" t="str">
        <f t="shared" ca="1" si="60"/>
        <v/>
      </c>
      <c r="C397" s="106" t="str">
        <f t="shared" ca="1" si="61"/>
        <v/>
      </c>
      <c r="D397" s="1" t="str">
        <f t="shared" ca="1" si="62"/>
        <v/>
      </c>
      <c r="E397" s="93" t="str">
        <f t="shared" ca="1" si="63"/>
        <v/>
      </c>
      <c r="F397" s="93" t="str">
        <f t="shared" ca="1" si="64"/>
        <v/>
      </c>
      <c r="G397" s="93" t="str">
        <f t="shared" ca="1" si="65"/>
        <v/>
      </c>
      <c r="H397" s="93" t="str">
        <f t="shared" ca="1" si="66"/>
        <v/>
      </c>
      <c r="I397" s="94" t="str">
        <f t="shared" ca="1" si="67"/>
        <v/>
      </c>
      <c r="J397" s="108" t="str">
        <f t="shared" ca="1" si="68"/>
        <v/>
      </c>
      <c r="K397" s="108" t="str">
        <f t="shared" ca="1" si="69"/>
        <v/>
      </c>
      <c r="L397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397" s="108" t="str">
        <f ca="1">IFERROR(IF(FIND("/", Tabella4[[#This Row],[ODC]]) &gt; 0, MID(Tabella4[[#This Row],[ODC]], FIND("/", Tabella4[[#This Row],[ODC]]) - 3, 6), ""), "")</f>
        <v/>
      </c>
      <c r="S397" s="103">
        <v>10</v>
      </c>
      <c r="T397" s="96">
        <v>21</v>
      </c>
    </row>
    <row r="398" spans="1:20" hidden="1" x14ac:dyDescent="0.25">
      <c r="A398" s="97" t="str">
        <f ca="1">IF(Tabella4[[#This Row],[PERSONALE]]="","",IF(INDIRECT("'" &amp; S398 &amp; "'!L1") &lt;&gt; "0", IF(INDIRECT("'" &amp; S398 &amp; "'!L1") &lt;&gt; "", INDIRECT("'" &amp; S398 &amp; "'!L1"), ""), ""))</f>
        <v/>
      </c>
      <c r="B398" s="97" t="str">
        <f t="shared" ca="1" si="60"/>
        <v/>
      </c>
      <c r="C398" s="106" t="str">
        <f t="shared" ca="1" si="61"/>
        <v/>
      </c>
      <c r="D398" s="1" t="str">
        <f t="shared" ca="1" si="62"/>
        <v/>
      </c>
      <c r="E398" s="93" t="str">
        <f t="shared" ca="1" si="63"/>
        <v/>
      </c>
      <c r="F398" s="93" t="str">
        <f t="shared" ca="1" si="64"/>
        <v/>
      </c>
      <c r="G398" s="93" t="str">
        <f t="shared" ca="1" si="65"/>
        <v/>
      </c>
      <c r="H398" s="93" t="str">
        <f t="shared" ca="1" si="66"/>
        <v/>
      </c>
      <c r="I398" s="94" t="str">
        <f t="shared" ca="1" si="67"/>
        <v/>
      </c>
      <c r="J398" s="108" t="str">
        <f t="shared" ca="1" si="68"/>
        <v/>
      </c>
      <c r="K398" s="108" t="str">
        <f t="shared" ca="1" si="69"/>
        <v/>
      </c>
      <c r="L398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398" s="108" t="str">
        <f ca="1">IFERROR(IF(FIND("/", Tabella4[[#This Row],[ODC]]) &gt; 0, MID(Tabella4[[#This Row],[ODC]], FIND("/", Tabella4[[#This Row],[ODC]]) - 3, 6), ""), "")</f>
        <v/>
      </c>
      <c r="S398" s="103">
        <v>10</v>
      </c>
      <c r="T398" s="96">
        <v>22</v>
      </c>
    </row>
    <row r="399" spans="1:20" hidden="1" x14ac:dyDescent="0.25">
      <c r="A399" s="97" t="str">
        <f ca="1">IF(Tabella4[[#This Row],[PERSONALE]]="","",IF(INDIRECT("'" &amp; S399 &amp; "'!L1") &lt;&gt; "0", IF(INDIRECT("'" &amp; S399 &amp; "'!L1") &lt;&gt; "", INDIRECT("'" &amp; S399 &amp; "'!L1"), ""), ""))</f>
        <v/>
      </c>
      <c r="B399" s="97" t="str">
        <f t="shared" ca="1" si="60"/>
        <v/>
      </c>
      <c r="C399" s="106" t="str">
        <f t="shared" ca="1" si="61"/>
        <v/>
      </c>
      <c r="D399" s="1" t="str">
        <f t="shared" ca="1" si="62"/>
        <v/>
      </c>
      <c r="E399" s="93" t="str">
        <f t="shared" ca="1" si="63"/>
        <v/>
      </c>
      <c r="F399" s="93" t="str">
        <f t="shared" ca="1" si="64"/>
        <v/>
      </c>
      <c r="G399" s="93" t="str">
        <f t="shared" ca="1" si="65"/>
        <v/>
      </c>
      <c r="H399" s="93" t="str">
        <f t="shared" ca="1" si="66"/>
        <v/>
      </c>
      <c r="I399" s="94" t="str">
        <f t="shared" ca="1" si="67"/>
        <v/>
      </c>
      <c r="J399" s="108" t="str">
        <f t="shared" ca="1" si="68"/>
        <v/>
      </c>
      <c r="K399" s="108" t="str">
        <f t="shared" ca="1" si="69"/>
        <v/>
      </c>
      <c r="L399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399" s="108" t="str">
        <f ca="1">IFERROR(IF(FIND("/", Tabella4[[#This Row],[ODC]]) &gt; 0, MID(Tabella4[[#This Row],[ODC]], FIND("/", Tabella4[[#This Row],[ODC]]) - 3, 6), ""), "")</f>
        <v/>
      </c>
      <c r="S399" s="103">
        <v>10</v>
      </c>
      <c r="T399" s="96">
        <v>23</v>
      </c>
    </row>
    <row r="400" spans="1:20" hidden="1" x14ac:dyDescent="0.25">
      <c r="A400" s="97" t="str">
        <f ca="1">IF(Tabella4[[#This Row],[PERSONALE]]="","",IF(INDIRECT("'" &amp; S400 &amp; "'!L1") &lt;&gt; "0", IF(INDIRECT("'" &amp; S400 &amp; "'!L1") &lt;&gt; "", INDIRECT("'" &amp; S400 &amp; "'!L1"), ""), ""))</f>
        <v/>
      </c>
      <c r="B400" s="97" t="str">
        <f t="shared" ca="1" si="60"/>
        <v/>
      </c>
      <c r="C400" s="106" t="str">
        <f t="shared" ca="1" si="61"/>
        <v/>
      </c>
      <c r="D400" s="1" t="str">
        <f t="shared" ca="1" si="62"/>
        <v/>
      </c>
      <c r="E400" s="93" t="str">
        <f t="shared" ca="1" si="63"/>
        <v/>
      </c>
      <c r="F400" s="93" t="str">
        <f t="shared" ca="1" si="64"/>
        <v/>
      </c>
      <c r="G400" s="93" t="str">
        <f t="shared" ca="1" si="65"/>
        <v/>
      </c>
      <c r="H400" s="93" t="str">
        <f t="shared" ca="1" si="66"/>
        <v/>
      </c>
      <c r="I400" s="94" t="str">
        <f t="shared" ca="1" si="67"/>
        <v/>
      </c>
      <c r="J400" s="108" t="str">
        <f t="shared" ca="1" si="68"/>
        <v/>
      </c>
      <c r="K400" s="108" t="str">
        <f t="shared" ca="1" si="69"/>
        <v/>
      </c>
      <c r="L400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400" s="108" t="str">
        <f ca="1">IFERROR(IF(FIND("/", Tabella4[[#This Row],[ODC]]) &gt; 0, MID(Tabella4[[#This Row],[ODC]], FIND("/", Tabella4[[#This Row],[ODC]]) - 3, 6), ""), "")</f>
        <v/>
      </c>
      <c r="S400" s="103">
        <v>10</v>
      </c>
      <c r="T400" s="96">
        <v>24</v>
      </c>
    </row>
    <row r="401" spans="1:20" hidden="1" x14ac:dyDescent="0.25">
      <c r="A401" s="97" t="str">
        <f ca="1">IF(Tabella4[[#This Row],[PERSONALE]]="","",IF(INDIRECT("'" &amp; S401 &amp; "'!L1") &lt;&gt; "0", IF(INDIRECT("'" &amp; S401 &amp; "'!L1") &lt;&gt; "", INDIRECT("'" &amp; S401 &amp; "'!L1"), ""), ""))</f>
        <v/>
      </c>
      <c r="B401" s="97" t="str">
        <f t="shared" ca="1" si="60"/>
        <v/>
      </c>
      <c r="C401" s="106" t="str">
        <f t="shared" ca="1" si="61"/>
        <v/>
      </c>
      <c r="D401" s="1" t="str">
        <f t="shared" ca="1" si="62"/>
        <v/>
      </c>
      <c r="E401" s="93" t="str">
        <f t="shared" ca="1" si="63"/>
        <v/>
      </c>
      <c r="F401" s="93" t="str">
        <f t="shared" ca="1" si="64"/>
        <v/>
      </c>
      <c r="G401" s="93" t="str">
        <f t="shared" ca="1" si="65"/>
        <v/>
      </c>
      <c r="H401" s="93" t="str">
        <f t="shared" ca="1" si="66"/>
        <v/>
      </c>
      <c r="I401" s="94" t="str">
        <f t="shared" ca="1" si="67"/>
        <v/>
      </c>
      <c r="J401" s="108" t="str">
        <f t="shared" ca="1" si="68"/>
        <v/>
      </c>
      <c r="K401" s="108" t="str">
        <f t="shared" ca="1" si="69"/>
        <v/>
      </c>
      <c r="L401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401" s="108" t="str">
        <f ca="1">IFERROR(IF(FIND("/", Tabella4[[#This Row],[ODC]]) &gt; 0, MID(Tabella4[[#This Row],[ODC]], FIND("/", Tabella4[[#This Row],[ODC]]) - 3, 6), ""), "")</f>
        <v/>
      </c>
      <c r="S401" s="103">
        <v>10</v>
      </c>
      <c r="T401" s="96">
        <v>25</v>
      </c>
    </row>
    <row r="402" spans="1:20" hidden="1" x14ac:dyDescent="0.25">
      <c r="A402" s="97" t="str">
        <f ca="1">IF(Tabella4[[#This Row],[PERSONALE]]="","",IF(INDIRECT("'" &amp; S402 &amp; "'!L1") &lt;&gt; "0", IF(INDIRECT("'" &amp; S402 &amp; "'!L1") &lt;&gt; "", INDIRECT("'" &amp; S402 &amp; "'!L1"), ""), ""))</f>
        <v/>
      </c>
      <c r="B402" s="97" t="str">
        <f t="shared" ca="1" si="60"/>
        <v/>
      </c>
      <c r="C402" s="106" t="str">
        <f t="shared" ca="1" si="61"/>
        <v/>
      </c>
      <c r="D402" s="1" t="str">
        <f t="shared" ca="1" si="62"/>
        <v/>
      </c>
      <c r="E402" s="93" t="str">
        <f t="shared" ca="1" si="63"/>
        <v/>
      </c>
      <c r="F402" s="93" t="str">
        <f t="shared" ca="1" si="64"/>
        <v/>
      </c>
      <c r="G402" s="93" t="str">
        <f t="shared" ca="1" si="65"/>
        <v/>
      </c>
      <c r="H402" s="93" t="str">
        <f t="shared" ca="1" si="66"/>
        <v/>
      </c>
      <c r="I402" s="94" t="str">
        <f t="shared" ca="1" si="67"/>
        <v/>
      </c>
      <c r="J402" s="108" t="str">
        <f t="shared" ca="1" si="68"/>
        <v/>
      </c>
      <c r="K402" s="108" t="str">
        <f t="shared" ca="1" si="69"/>
        <v/>
      </c>
      <c r="L402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402" s="108" t="str">
        <f ca="1">IFERROR(IF(FIND("/", Tabella4[[#This Row],[ODC]]) &gt; 0, MID(Tabella4[[#This Row],[ODC]], FIND("/", Tabella4[[#This Row],[ODC]]) - 3, 6), ""), "")</f>
        <v/>
      </c>
      <c r="S402" s="103">
        <v>10</v>
      </c>
      <c r="T402" s="96">
        <v>26</v>
      </c>
    </row>
    <row r="403" spans="1:20" hidden="1" x14ac:dyDescent="0.25">
      <c r="A403" s="97" t="str">
        <f ca="1">IF(Tabella4[[#This Row],[PERSONALE]]="","",IF(INDIRECT("'" &amp; S403 &amp; "'!L1") &lt;&gt; "0", IF(INDIRECT("'" &amp; S403 &amp; "'!L1") &lt;&gt; "", INDIRECT("'" &amp; S403 &amp; "'!L1"), ""), ""))</f>
        <v/>
      </c>
      <c r="B403" s="97" t="str">
        <f t="shared" ca="1" si="60"/>
        <v/>
      </c>
      <c r="C403" s="106" t="str">
        <f t="shared" ca="1" si="61"/>
        <v/>
      </c>
      <c r="D403" s="1" t="str">
        <f t="shared" ca="1" si="62"/>
        <v/>
      </c>
      <c r="E403" s="93" t="str">
        <f t="shared" ca="1" si="63"/>
        <v/>
      </c>
      <c r="F403" s="93" t="str">
        <f t="shared" ca="1" si="64"/>
        <v/>
      </c>
      <c r="G403" s="93" t="str">
        <f t="shared" ca="1" si="65"/>
        <v/>
      </c>
      <c r="H403" s="93" t="str">
        <f t="shared" ca="1" si="66"/>
        <v/>
      </c>
      <c r="I403" s="94" t="str">
        <f t="shared" ca="1" si="67"/>
        <v/>
      </c>
      <c r="J403" s="108" t="str">
        <f t="shared" ca="1" si="68"/>
        <v/>
      </c>
      <c r="K403" s="108" t="str">
        <f t="shared" ca="1" si="69"/>
        <v/>
      </c>
      <c r="L403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403" s="108" t="str">
        <f ca="1">IFERROR(IF(FIND("/", Tabella4[[#This Row],[ODC]]) &gt; 0, MID(Tabella4[[#This Row],[ODC]], FIND("/", Tabella4[[#This Row],[ODC]]) - 3, 6), ""), "")</f>
        <v/>
      </c>
      <c r="S403" s="103">
        <v>10</v>
      </c>
      <c r="T403" s="96">
        <v>27</v>
      </c>
    </row>
    <row r="404" spans="1:20" hidden="1" x14ac:dyDescent="0.25">
      <c r="A404" s="97" t="str">
        <f ca="1">IF(Tabella4[[#This Row],[PERSONALE]]="","",IF(INDIRECT("'" &amp; S404 &amp; "'!L1") &lt;&gt; "0", IF(INDIRECT("'" &amp; S404 &amp; "'!L1") &lt;&gt; "", INDIRECT("'" &amp; S404 &amp; "'!L1"), ""), ""))</f>
        <v/>
      </c>
      <c r="B404" s="97" t="str">
        <f t="shared" ca="1" si="60"/>
        <v/>
      </c>
      <c r="C404" s="106" t="str">
        <f t="shared" ca="1" si="61"/>
        <v/>
      </c>
      <c r="D404" s="1" t="str">
        <f t="shared" ca="1" si="62"/>
        <v/>
      </c>
      <c r="E404" s="93" t="str">
        <f t="shared" ca="1" si="63"/>
        <v/>
      </c>
      <c r="F404" s="93" t="str">
        <f t="shared" ca="1" si="64"/>
        <v/>
      </c>
      <c r="G404" s="93" t="str">
        <f t="shared" ca="1" si="65"/>
        <v/>
      </c>
      <c r="H404" s="93" t="str">
        <f t="shared" ca="1" si="66"/>
        <v/>
      </c>
      <c r="I404" s="94" t="str">
        <f t="shared" ca="1" si="67"/>
        <v/>
      </c>
      <c r="J404" s="108" t="str">
        <f t="shared" ca="1" si="68"/>
        <v/>
      </c>
      <c r="K404" s="108" t="str">
        <f t="shared" ca="1" si="69"/>
        <v/>
      </c>
      <c r="L404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404" s="108" t="str">
        <f ca="1">IFERROR(IF(FIND("/", Tabella4[[#This Row],[ODC]]) &gt; 0, MID(Tabella4[[#This Row],[ODC]], FIND("/", Tabella4[[#This Row],[ODC]]) - 3, 6), ""), "")</f>
        <v/>
      </c>
      <c r="S404" s="103">
        <v>10</v>
      </c>
      <c r="T404" s="96">
        <v>28</v>
      </c>
    </row>
    <row r="405" spans="1:20" hidden="1" x14ac:dyDescent="0.25">
      <c r="A405" s="97" t="str">
        <f ca="1">IF(Tabella4[[#This Row],[PERSONALE]]="","",IF(INDIRECT("'" &amp; S405 &amp; "'!L1") &lt;&gt; "0", IF(INDIRECT("'" &amp; S405 &amp; "'!L1") &lt;&gt; "", INDIRECT("'" &amp; S405 &amp; "'!L1"), ""), ""))</f>
        <v/>
      </c>
      <c r="B405" s="97" t="str">
        <f t="shared" ca="1" si="60"/>
        <v/>
      </c>
      <c r="C405" s="106" t="str">
        <f t="shared" ca="1" si="61"/>
        <v/>
      </c>
      <c r="D405" s="1" t="str">
        <f t="shared" ca="1" si="62"/>
        <v/>
      </c>
      <c r="E405" s="93" t="str">
        <f t="shared" ca="1" si="63"/>
        <v/>
      </c>
      <c r="F405" s="93" t="str">
        <f t="shared" ca="1" si="64"/>
        <v/>
      </c>
      <c r="G405" s="93" t="str">
        <f t="shared" ca="1" si="65"/>
        <v/>
      </c>
      <c r="H405" s="93" t="str">
        <f t="shared" ca="1" si="66"/>
        <v/>
      </c>
      <c r="I405" s="94" t="str">
        <f t="shared" ca="1" si="67"/>
        <v/>
      </c>
      <c r="J405" s="108" t="str">
        <f t="shared" ca="1" si="68"/>
        <v/>
      </c>
      <c r="K405" s="108" t="str">
        <f t="shared" ca="1" si="69"/>
        <v/>
      </c>
      <c r="L405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405" s="108" t="str">
        <f ca="1">IFERROR(IF(FIND("/", Tabella4[[#This Row],[ODC]]) &gt; 0, MID(Tabella4[[#This Row],[ODC]], FIND("/", Tabella4[[#This Row],[ODC]]) - 3, 6), ""), "")</f>
        <v/>
      </c>
      <c r="S405" s="103">
        <v>10</v>
      </c>
      <c r="T405" s="96">
        <v>29</v>
      </c>
    </row>
    <row r="406" spans="1:20" hidden="1" x14ac:dyDescent="0.25">
      <c r="A406" s="97" t="str">
        <f ca="1">IF(Tabella4[[#This Row],[PERSONALE]]="","",IF(INDIRECT("'" &amp; S406 &amp; "'!L1") &lt;&gt; "0", IF(INDIRECT("'" &amp; S406 &amp; "'!L1") &lt;&gt; "", INDIRECT("'" &amp; S406 &amp; "'!L1"), ""), ""))</f>
        <v/>
      </c>
      <c r="B406" s="97" t="str">
        <f t="shared" ca="1" si="60"/>
        <v/>
      </c>
      <c r="C406" s="106" t="str">
        <f t="shared" ca="1" si="61"/>
        <v/>
      </c>
      <c r="D406" s="1" t="str">
        <f t="shared" ca="1" si="62"/>
        <v/>
      </c>
      <c r="E406" s="93" t="str">
        <f t="shared" ca="1" si="63"/>
        <v/>
      </c>
      <c r="F406" s="93" t="str">
        <f t="shared" ca="1" si="64"/>
        <v/>
      </c>
      <c r="G406" s="93" t="str">
        <f t="shared" ca="1" si="65"/>
        <v/>
      </c>
      <c r="H406" s="93" t="str">
        <f t="shared" ca="1" si="66"/>
        <v/>
      </c>
      <c r="I406" s="94" t="str">
        <f t="shared" ca="1" si="67"/>
        <v/>
      </c>
      <c r="J406" s="108" t="str">
        <f t="shared" ca="1" si="68"/>
        <v/>
      </c>
      <c r="K406" s="108" t="str">
        <f t="shared" ca="1" si="69"/>
        <v/>
      </c>
      <c r="L406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406" s="108" t="str">
        <f ca="1">IFERROR(IF(FIND("/", Tabella4[[#This Row],[ODC]]) &gt; 0, MID(Tabella4[[#This Row],[ODC]], FIND("/", Tabella4[[#This Row],[ODC]]) - 3, 6), ""), "")</f>
        <v/>
      </c>
      <c r="S406" s="103">
        <v>10</v>
      </c>
      <c r="T406" s="96">
        <v>30</v>
      </c>
    </row>
    <row r="407" spans="1:20" hidden="1" x14ac:dyDescent="0.25">
      <c r="A407" s="97" t="str">
        <f ca="1">IF(Tabella4[[#This Row],[PERSONALE]]="","",IF(INDIRECT("'" &amp; S407 &amp; "'!L1") &lt;&gt; "0", IF(INDIRECT("'" &amp; S407 &amp; "'!L1") &lt;&gt; "", INDIRECT("'" &amp; S407 &amp; "'!L1"), ""), ""))</f>
        <v/>
      </c>
      <c r="B407" s="97" t="str">
        <f t="shared" ca="1" si="60"/>
        <v/>
      </c>
      <c r="C407" s="106" t="str">
        <f t="shared" ca="1" si="61"/>
        <v/>
      </c>
      <c r="D407" s="1" t="str">
        <f t="shared" ca="1" si="62"/>
        <v/>
      </c>
      <c r="E407" s="93" t="str">
        <f t="shared" ca="1" si="63"/>
        <v/>
      </c>
      <c r="F407" s="93" t="str">
        <f t="shared" ca="1" si="64"/>
        <v/>
      </c>
      <c r="G407" s="93" t="str">
        <f t="shared" ca="1" si="65"/>
        <v/>
      </c>
      <c r="H407" s="93" t="str">
        <f t="shared" ca="1" si="66"/>
        <v/>
      </c>
      <c r="I407" s="94" t="str">
        <f t="shared" ca="1" si="67"/>
        <v/>
      </c>
      <c r="J407" s="108" t="str">
        <f t="shared" ca="1" si="68"/>
        <v/>
      </c>
      <c r="K407" s="108" t="str">
        <f t="shared" ca="1" si="69"/>
        <v/>
      </c>
      <c r="L407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407" s="108" t="str">
        <f ca="1">IFERROR(IF(FIND("/", Tabella4[[#This Row],[ODC]]) &gt; 0, MID(Tabella4[[#This Row],[ODC]], FIND("/", Tabella4[[#This Row],[ODC]]) - 3, 6), ""), "")</f>
        <v/>
      </c>
      <c r="S407" s="103">
        <v>10</v>
      </c>
      <c r="T407" s="96">
        <v>31</v>
      </c>
    </row>
    <row r="408" spans="1:20" hidden="1" x14ac:dyDescent="0.25">
      <c r="A408" s="97" t="str">
        <f ca="1">IF(Tabella4[[#This Row],[PERSONALE]]="","",IF(INDIRECT("'" &amp; S408 &amp; "'!L1") &lt;&gt; "0", IF(INDIRECT("'" &amp; S408 &amp; "'!L1") &lt;&gt; "", INDIRECT("'" &amp; S408 &amp; "'!L1"), ""), ""))</f>
        <v/>
      </c>
      <c r="B408" s="97" t="str">
        <f t="shared" ca="1" si="60"/>
        <v/>
      </c>
      <c r="C408" s="106" t="str">
        <f t="shared" ca="1" si="61"/>
        <v/>
      </c>
      <c r="D408" s="1" t="str">
        <f t="shared" ca="1" si="62"/>
        <v/>
      </c>
      <c r="E408" s="93" t="str">
        <f t="shared" ca="1" si="63"/>
        <v/>
      </c>
      <c r="F408" s="93" t="str">
        <f t="shared" ca="1" si="64"/>
        <v/>
      </c>
      <c r="G408" s="93" t="str">
        <f t="shared" ca="1" si="65"/>
        <v/>
      </c>
      <c r="H408" s="93" t="str">
        <f t="shared" ca="1" si="66"/>
        <v/>
      </c>
      <c r="I408" s="94" t="str">
        <f t="shared" ca="1" si="67"/>
        <v/>
      </c>
      <c r="J408" s="108" t="str">
        <f t="shared" ca="1" si="68"/>
        <v/>
      </c>
      <c r="K408" s="108" t="str">
        <f t="shared" ca="1" si="69"/>
        <v/>
      </c>
      <c r="L408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408" s="108" t="str">
        <f ca="1">IFERROR(IF(FIND("/", Tabella4[[#This Row],[ODC]]) &gt; 0, MID(Tabella4[[#This Row],[ODC]], FIND("/", Tabella4[[#This Row],[ODC]]) - 3, 6), ""), "")</f>
        <v/>
      </c>
      <c r="S408" s="103">
        <v>10</v>
      </c>
      <c r="T408" s="96">
        <v>32</v>
      </c>
    </row>
    <row r="409" spans="1:20" hidden="1" x14ac:dyDescent="0.25">
      <c r="A409" s="97" t="str">
        <f ca="1">IF(Tabella4[[#This Row],[PERSONALE]]="","",IF(INDIRECT("'" &amp; S409 &amp; "'!L1") &lt;&gt; "0", IF(INDIRECT("'" &amp; S409 &amp; "'!L1") &lt;&gt; "", INDIRECT("'" &amp; S409 &amp; "'!L1"), ""), ""))</f>
        <v/>
      </c>
      <c r="B409" s="97" t="str">
        <f t="shared" ca="1" si="60"/>
        <v/>
      </c>
      <c r="C409" s="106" t="str">
        <f t="shared" ca="1" si="61"/>
        <v/>
      </c>
      <c r="D409" s="1" t="str">
        <f t="shared" ca="1" si="62"/>
        <v/>
      </c>
      <c r="E409" s="93" t="str">
        <f t="shared" ca="1" si="63"/>
        <v/>
      </c>
      <c r="F409" s="93" t="str">
        <f t="shared" ca="1" si="64"/>
        <v/>
      </c>
      <c r="G409" s="93" t="str">
        <f t="shared" ca="1" si="65"/>
        <v/>
      </c>
      <c r="H409" s="93" t="str">
        <f t="shared" ca="1" si="66"/>
        <v/>
      </c>
      <c r="I409" s="94" t="str">
        <f t="shared" ca="1" si="67"/>
        <v/>
      </c>
      <c r="J409" s="108" t="str">
        <f t="shared" ca="1" si="68"/>
        <v/>
      </c>
      <c r="K409" s="108" t="str">
        <f t="shared" ca="1" si="69"/>
        <v/>
      </c>
      <c r="L409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409" s="108" t="str">
        <f ca="1">IFERROR(IF(FIND("/", Tabella4[[#This Row],[ODC]]) &gt; 0, MID(Tabella4[[#This Row],[ODC]], FIND("/", Tabella4[[#This Row],[ODC]]) - 3, 6), ""), "")</f>
        <v/>
      </c>
      <c r="S409" s="103">
        <v>10</v>
      </c>
      <c r="T409" s="96">
        <v>33</v>
      </c>
    </row>
    <row r="410" spans="1:20" hidden="1" x14ac:dyDescent="0.25">
      <c r="A410" s="97" t="str">
        <f ca="1">IF(Tabella4[[#This Row],[PERSONALE]]="","",IF(INDIRECT("'" &amp; S410 &amp; "'!L1") &lt;&gt; "0", IF(INDIRECT("'" &amp; S410 &amp; "'!L1") &lt;&gt; "", INDIRECT("'" &amp; S410 &amp; "'!L1"), ""), ""))</f>
        <v/>
      </c>
      <c r="B410" s="97" t="str">
        <f t="shared" ca="1" si="60"/>
        <v/>
      </c>
      <c r="C410" s="106" t="str">
        <f t="shared" ca="1" si="61"/>
        <v/>
      </c>
      <c r="D410" s="1" t="str">
        <f t="shared" ca="1" si="62"/>
        <v/>
      </c>
      <c r="E410" s="93" t="str">
        <f t="shared" ca="1" si="63"/>
        <v/>
      </c>
      <c r="F410" s="93" t="str">
        <f t="shared" ca="1" si="64"/>
        <v/>
      </c>
      <c r="G410" s="93" t="str">
        <f t="shared" ca="1" si="65"/>
        <v/>
      </c>
      <c r="H410" s="93" t="str">
        <f t="shared" ca="1" si="66"/>
        <v/>
      </c>
      <c r="I410" s="94" t="str">
        <f t="shared" ca="1" si="67"/>
        <v/>
      </c>
      <c r="J410" s="108" t="str">
        <f t="shared" ca="1" si="68"/>
        <v/>
      </c>
      <c r="K410" s="108" t="str">
        <f t="shared" ca="1" si="69"/>
        <v/>
      </c>
      <c r="L410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410" s="108" t="str">
        <f ca="1">IFERROR(IF(FIND("/", Tabella4[[#This Row],[ODC]]) &gt; 0, MID(Tabella4[[#This Row],[ODC]], FIND("/", Tabella4[[#This Row],[ODC]]) - 3, 6), ""), "")</f>
        <v/>
      </c>
      <c r="S410" s="103">
        <v>10</v>
      </c>
      <c r="T410" s="96">
        <v>34</v>
      </c>
    </row>
    <row r="411" spans="1:20" hidden="1" x14ac:dyDescent="0.25">
      <c r="A411" s="97" t="str">
        <f ca="1">IF(Tabella4[[#This Row],[PERSONALE]]="","",IF(INDIRECT("'" &amp; S411 &amp; "'!L1") &lt;&gt; "0", IF(INDIRECT("'" &amp; S411 &amp; "'!L1") &lt;&gt; "", INDIRECT("'" &amp; S411 &amp; "'!L1"), ""), ""))</f>
        <v/>
      </c>
      <c r="B411" s="97" t="str">
        <f t="shared" ca="1" si="60"/>
        <v/>
      </c>
      <c r="C411" s="106" t="str">
        <f t="shared" ca="1" si="61"/>
        <v/>
      </c>
      <c r="D411" s="1" t="str">
        <f t="shared" ca="1" si="62"/>
        <v/>
      </c>
      <c r="E411" s="93" t="str">
        <f t="shared" ca="1" si="63"/>
        <v/>
      </c>
      <c r="F411" s="93" t="str">
        <f t="shared" ca="1" si="64"/>
        <v/>
      </c>
      <c r="G411" s="93" t="str">
        <f t="shared" ca="1" si="65"/>
        <v/>
      </c>
      <c r="H411" s="93" t="str">
        <f t="shared" ca="1" si="66"/>
        <v/>
      </c>
      <c r="I411" s="94" t="str">
        <f t="shared" ca="1" si="67"/>
        <v/>
      </c>
      <c r="J411" s="108" t="str">
        <f t="shared" ca="1" si="68"/>
        <v/>
      </c>
      <c r="K411" s="108" t="str">
        <f t="shared" ca="1" si="69"/>
        <v/>
      </c>
      <c r="L411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411" s="108" t="str">
        <f ca="1">IFERROR(IF(FIND("/", Tabella4[[#This Row],[ODC]]) &gt; 0, MID(Tabella4[[#This Row],[ODC]], FIND("/", Tabella4[[#This Row],[ODC]]) - 3, 6), ""), "")</f>
        <v/>
      </c>
      <c r="S411" s="103">
        <v>10</v>
      </c>
      <c r="T411" s="96">
        <v>35</v>
      </c>
    </row>
    <row r="412" spans="1:20" hidden="1" x14ac:dyDescent="0.25">
      <c r="A412" s="97" t="str">
        <f ca="1">IF(Tabella4[[#This Row],[PERSONALE]]="","",IF(INDIRECT("'" &amp; S412 &amp; "'!L1") &lt;&gt; "0", IF(INDIRECT("'" &amp; S412 &amp; "'!L1") &lt;&gt; "", INDIRECT("'" &amp; S412 &amp; "'!L1"), ""), ""))</f>
        <v/>
      </c>
      <c r="B412" s="97" t="str">
        <f t="shared" ca="1" si="60"/>
        <v/>
      </c>
      <c r="C412" s="106" t="str">
        <f t="shared" ca="1" si="61"/>
        <v/>
      </c>
      <c r="D412" s="1" t="str">
        <f t="shared" ca="1" si="62"/>
        <v/>
      </c>
      <c r="E412" s="93" t="str">
        <f t="shared" ca="1" si="63"/>
        <v/>
      </c>
      <c r="F412" s="93" t="str">
        <f t="shared" ca="1" si="64"/>
        <v/>
      </c>
      <c r="G412" s="93" t="str">
        <f t="shared" ca="1" si="65"/>
        <v/>
      </c>
      <c r="H412" s="93" t="str">
        <f t="shared" ca="1" si="66"/>
        <v/>
      </c>
      <c r="I412" s="94" t="str">
        <f t="shared" ca="1" si="67"/>
        <v/>
      </c>
      <c r="J412" s="108" t="str">
        <f t="shared" ca="1" si="68"/>
        <v/>
      </c>
      <c r="K412" s="108" t="str">
        <f t="shared" ca="1" si="69"/>
        <v/>
      </c>
      <c r="L412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412" s="108" t="str">
        <f ca="1">IFERROR(IF(FIND("/", Tabella4[[#This Row],[ODC]]) &gt; 0, MID(Tabella4[[#This Row],[ODC]], FIND("/", Tabella4[[#This Row],[ODC]]) - 3, 6), ""), "")</f>
        <v/>
      </c>
      <c r="S412" s="103">
        <v>10</v>
      </c>
      <c r="T412" s="96">
        <v>36</v>
      </c>
    </row>
    <row r="413" spans="1:20" hidden="1" x14ac:dyDescent="0.25">
      <c r="A413" s="97" t="str">
        <f ca="1">IF(Tabella4[[#This Row],[PERSONALE]]="","",IF(INDIRECT("'" &amp; S413 &amp; "'!L1") &lt;&gt; "0", IF(INDIRECT("'" &amp; S413 &amp; "'!L1") &lt;&gt; "", INDIRECT("'" &amp; S413 &amp; "'!L1"), ""), ""))</f>
        <v/>
      </c>
      <c r="B413" s="97" t="str">
        <f t="shared" ca="1" si="60"/>
        <v/>
      </c>
      <c r="C413" s="106" t="str">
        <f t="shared" ca="1" si="61"/>
        <v/>
      </c>
      <c r="D413" s="1" t="str">
        <f t="shared" ca="1" si="62"/>
        <v/>
      </c>
      <c r="E413" s="93" t="str">
        <f t="shared" ca="1" si="63"/>
        <v/>
      </c>
      <c r="F413" s="93" t="str">
        <f t="shared" ca="1" si="64"/>
        <v/>
      </c>
      <c r="G413" s="93" t="str">
        <f t="shared" ca="1" si="65"/>
        <v/>
      </c>
      <c r="H413" s="93" t="str">
        <f t="shared" ca="1" si="66"/>
        <v/>
      </c>
      <c r="I413" s="94" t="str">
        <f t="shared" ca="1" si="67"/>
        <v/>
      </c>
      <c r="J413" s="108" t="str">
        <f t="shared" ca="1" si="68"/>
        <v/>
      </c>
      <c r="K413" s="108" t="str">
        <f t="shared" ca="1" si="69"/>
        <v/>
      </c>
      <c r="L413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413" s="108" t="str">
        <f ca="1">IFERROR(IF(FIND("/", Tabella4[[#This Row],[ODC]]) &gt; 0, MID(Tabella4[[#This Row],[ODC]], FIND("/", Tabella4[[#This Row],[ODC]]) - 3, 6), ""), "")</f>
        <v/>
      </c>
      <c r="S413" s="103">
        <v>10</v>
      </c>
      <c r="T413" s="96">
        <v>37</v>
      </c>
    </row>
    <row r="414" spans="1:20" hidden="1" x14ac:dyDescent="0.25">
      <c r="A414" s="97" t="str">
        <f ca="1">IF(Tabella4[[#This Row],[PERSONALE]]="","",IF(INDIRECT("'" &amp; S414 &amp; "'!L1") &lt;&gt; "0", IF(INDIRECT("'" &amp; S414 &amp; "'!L1") &lt;&gt; "", INDIRECT("'" &amp; S414 &amp; "'!L1"), ""), ""))</f>
        <v/>
      </c>
      <c r="B414" s="97" t="str">
        <f t="shared" ca="1" si="60"/>
        <v/>
      </c>
      <c r="C414" s="106" t="str">
        <f t="shared" ca="1" si="61"/>
        <v/>
      </c>
      <c r="D414" s="1" t="str">
        <f t="shared" ca="1" si="62"/>
        <v/>
      </c>
      <c r="E414" s="93" t="str">
        <f t="shared" ca="1" si="63"/>
        <v/>
      </c>
      <c r="F414" s="93" t="str">
        <f t="shared" ca="1" si="64"/>
        <v/>
      </c>
      <c r="G414" s="93" t="str">
        <f t="shared" ca="1" si="65"/>
        <v/>
      </c>
      <c r="H414" s="93" t="str">
        <f t="shared" ca="1" si="66"/>
        <v/>
      </c>
      <c r="I414" s="94" t="str">
        <f t="shared" ca="1" si="67"/>
        <v/>
      </c>
      <c r="J414" s="108" t="str">
        <f t="shared" ca="1" si="68"/>
        <v/>
      </c>
      <c r="K414" s="108" t="str">
        <f t="shared" ca="1" si="69"/>
        <v/>
      </c>
      <c r="L414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414" s="108" t="str">
        <f ca="1">IFERROR(IF(FIND("/", Tabella4[[#This Row],[ODC]]) &gt; 0, MID(Tabella4[[#This Row],[ODC]], FIND("/", Tabella4[[#This Row],[ODC]]) - 3, 6), ""), "")</f>
        <v/>
      </c>
      <c r="S414" s="103">
        <v>10</v>
      </c>
      <c r="T414" s="96">
        <v>38</v>
      </c>
    </row>
    <row r="415" spans="1:20" hidden="1" x14ac:dyDescent="0.25">
      <c r="A415" s="97" t="str">
        <f ca="1">IF(Tabella4[[#This Row],[PERSONALE]]="","",IF(INDIRECT("'" &amp; S415 &amp; "'!L1") &lt;&gt; "0", IF(INDIRECT("'" &amp; S415 &amp; "'!L1") &lt;&gt; "", INDIRECT("'" &amp; S415 &amp; "'!L1"), ""), ""))</f>
        <v/>
      </c>
      <c r="B415" s="97" t="str">
        <f t="shared" ca="1" si="60"/>
        <v/>
      </c>
      <c r="C415" s="106" t="str">
        <f t="shared" ca="1" si="61"/>
        <v/>
      </c>
      <c r="D415" s="1" t="str">
        <f t="shared" ca="1" si="62"/>
        <v/>
      </c>
      <c r="E415" s="93" t="str">
        <f t="shared" ca="1" si="63"/>
        <v/>
      </c>
      <c r="F415" s="93" t="str">
        <f t="shared" ca="1" si="64"/>
        <v/>
      </c>
      <c r="G415" s="93" t="str">
        <f t="shared" ca="1" si="65"/>
        <v/>
      </c>
      <c r="H415" s="93" t="str">
        <f t="shared" ca="1" si="66"/>
        <v/>
      </c>
      <c r="I415" s="94" t="str">
        <f t="shared" ca="1" si="67"/>
        <v/>
      </c>
      <c r="J415" s="108" t="str">
        <f t="shared" ca="1" si="68"/>
        <v/>
      </c>
      <c r="K415" s="108" t="str">
        <f t="shared" ca="1" si="69"/>
        <v/>
      </c>
      <c r="L415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415" s="108" t="str">
        <f ca="1">IFERROR(IF(FIND("/", Tabella4[[#This Row],[ODC]]) &gt; 0, MID(Tabella4[[#This Row],[ODC]], FIND("/", Tabella4[[#This Row],[ODC]]) - 3, 6), ""), "")</f>
        <v/>
      </c>
      <c r="S415" s="103">
        <v>10</v>
      </c>
      <c r="T415" s="96">
        <v>39</v>
      </c>
    </row>
    <row r="416" spans="1:20" hidden="1" x14ac:dyDescent="0.25">
      <c r="A416" s="97" t="str">
        <f ca="1">IF(Tabella4[[#This Row],[PERSONALE]]="","",IF(INDIRECT("'" &amp; S416 &amp; "'!L1") &lt;&gt; "0", IF(INDIRECT("'" &amp; S416 &amp; "'!L1") &lt;&gt; "", INDIRECT("'" &amp; S416 &amp; "'!L1"), ""), ""))</f>
        <v/>
      </c>
      <c r="B416" s="97" t="str">
        <f t="shared" ca="1" si="60"/>
        <v/>
      </c>
      <c r="C416" s="106" t="str">
        <f t="shared" ca="1" si="61"/>
        <v/>
      </c>
      <c r="D416" s="1" t="str">
        <f t="shared" ca="1" si="62"/>
        <v/>
      </c>
      <c r="E416" s="93" t="str">
        <f t="shared" ca="1" si="63"/>
        <v/>
      </c>
      <c r="F416" s="93" t="str">
        <f t="shared" ca="1" si="64"/>
        <v/>
      </c>
      <c r="G416" s="93" t="str">
        <f t="shared" ca="1" si="65"/>
        <v/>
      </c>
      <c r="H416" s="93" t="str">
        <f t="shared" ca="1" si="66"/>
        <v/>
      </c>
      <c r="I416" s="94" t="str">
        <f t="shared" ca="1" si="67"/>
        <v/>
      </c>
      <c r="J416" s="108" t="str">
        <f t="shared" ca="1" si="68"/>
        <v/>
      </c>
      <c r="K416" s="108" t="str">
        <f t="shared" ca="1" si="69"/>
        <v/>
      </c>
      <c r="L416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416" s="108" t="str">
        <f ca="1">IFERROR(IF(FIND("/", Tabella4[[#This Row],[ODC]]) &gt; 0, MID(Tabella4[[#This Row],[ODC]], FIND("/", Tabella4[[#This Row],[ODC]]) - 3, 6), ""), "")</f>
        <v/>
      </c>
      <c r="S416" s="103">
        <v>10</v>
      </c>
      <c r="T416" s="96">
        <v>40</v>
      </c>
    </row>
    <row r="417" spans="1:20" hidden="1" x14ac:dyDescent="0.25">
      <c r="A417" s="97" t="str">
        <f ca="1">IF(Tabella4[[#This Row],[PERSONALE]]="","",IF(INDIRECT("'" &amp; S417 &amp; "'!L1") &lt;&gt; "0", IF(INDIRECT("'" &amp; S417 &amp; "'!L1") &lt;&gt; "", INDIRECT("'" &amp; S417 &amp; "'!L1"), ""), ""))</f>
        <v/>
      </c>
      <c r="B417" s="97" t="str">
        <f t="shared" ca="1" si="60"/>
        <v/>
      </c>
      <c r="C417" s="106" t="str">
        <f t="shared" ca="1" si="61"/>
        <v/>
      </c>
      <c r="D417" s="1" t="str">
        <f t="shared" ca="1" si="62"/>
        <v/>
      </c>
      <c r="E417" s="93" t="str">
        <f t="shared" ca="1" si="63"/>
        <v/>
      </c>
      <c r="F417" s="93" t="str">
        <f t="shared" ca="1" si="64"/>
        <v/>
      </c>
      <c r="G417" s="93" t="str">
        <f t="shared" ca="1" si="65"/>
        <v/>
      </c>
      <c r="H417" s="93" t="str">
        <f t="shared" ca="1" si="66"/>
        <v/>
      </c>
      <c r="I417" s="94" t="str">
        <f t="shared" ca="1" si="67"/>
        <v/>
      </c>
      <c r="J417" s="108" t="str">
        <f t="shared" ca="1" si="68"/>
        <v/>
      </c>
      <c r="K417" s="108" t="str">
        <f t="shared" ca="1" si="69"/>
        <v/>
      </c>
      <c r="L417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417" s="108" t="str">
        <f ca="1">IFERROR(IF(FIND("/", Tabella4[[#This Row],[ODC]]) &gt; 0, MID(Tabella4[[#This Row],[ODC]], FIND("/", Tabella4[[#This Row],[ODC]]) - 3, 6), ""), "")</f>
        <v/>
      </c>
      <c r="S417" s="103">
        <v>10</v>
      </c>
      <c r="T417" s="96">
        <v>41</v>
      </c>
    </row>
    <row r="418" spans="1:20" hidden="1" x14ac:dyDescent="0.25">
      <c r="A418" s="97" t="str">
        <f ca="1">IF(Tabella4[[#This Row],[PERSONALE]]="","",IF(INDIRECT("'" &amp; S418 &amp; "'!L1") &lt;&gt; "0", IF(INDIRECT("'" &amp; S418 &amp; "'!L1") &lt;&gt; "", INDIRECT("'" &amp; S418 &amp; "'!L1"), ""), ""))</f>
        <v/>
      </c>
      <c r="B418" s="97" t="str">
        <f t="shared" ca="1" si="60"/>
        <v/>
      </c>
      <c r="C418" s="106" t="str">
        <f t="shared" ca="1" si="61"/>
        <v/>
      </c>
      <c r="D418" s="1" t="str">
        <f t="shared" ca="1" si="62"/>
        <v/>
      </c>
      <c r="E418" s="93" t="str">
        <f t="shared" ca="1" si="63"/>
        <v/>
      </c>
      <c r="F418" s="93" t="str">
        <f t="shared" ca="1" si="64"/>
        <v/>
      </c>
      <c r="G418" s="93" t="str">
        <f t="shared" ca="1" si="65"/>
        <v/>
      </c>
      <c r="H418" s="93" t="str">
        <f t="shared" ca="1" si="66"/>
        <v/>
      </c>
      <c r="I418" s="94" t="str">
        <f t="shared" ca="1" si="67"/>
        <v/>
      </c>
      <c r="J418" s="108" t="str">
        <f t="shared" ca="1" si="68"/>
        <v/>
      </c>
      <c r="K418" s="108" t="str">
        <f t="shared" ca="1" si="69"/>
        <v/>
      </c>
      <c r="L418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418" s="108" t="str">
        <f ca="1">IFERROR(IF(FIND("/", Tabella4[[#This Row],[ODC]]) &gt; 0, MID(Tabella4[[#This Row],[ODC]], FIND("/", Tabella4[[#This Row],[ODC]]) - 3, 6), ""), "")</f>
        <v/>
      </c>
      <c r="S418" s="103">
        <v>10</v>
      </c>
      <c r="T418" s="96">
        <v>42</v>
      </c>
    </row>
    <row r="419" spans="1:20" hidden="1" x14ac:dyDescent="0.25">
      <c r="A419" s="97" t="str">
        <f ca="1">IF(Tabella4[[#This Row],[PERSONALE]]="","",IF(INDIRECT("'" &amp; S419 &amp; "'!L1") &lt;&gt; "0", IF(INDIRECT("'" &amp; S419 &amp; "'!L1") &lt;&gt; "", INDIRECT("'" &amp; S419 &amp; "'!L1"), ""), ""))</f>
        <v/>
      </c>
      <c r="B419" s="97" t="str">
        <f t="shared" ca="1" si="60"/>
        <v/>
      </c>
      <c r="C419" s="106" t="str">
        <f t="shared" ca="1" si="61"/>
        <v/>
      </c>
      <c r="D419" s="1" t="str">
        <f t="shared" ca="1" si="62"/>
        <v/>
      </c>
      <c r="E419" s="93" t="str">
        <f t="shared" ca="1" si="63"/>
        <v/>
      </c>
      <c r="F419" s="93" t="str">
        <f t="shared" ca="1" si="64"/>
        <v/>
      </c>
      <c r="G419" s="93" t="str">
        <f t="shared" ca="1" si="65"/>
        <v/>
      </c>
      <c r="H419" s="93" t="str">
        <f t="shared" ca="1" si="66"/>
        <v/>
      </c>
      <c r="I419" s="94" t="str">
        <f t="shared" ca="1" si="67"/>
        <v/>
      </c>
      <c r="J419" s="108" t="str">
        <f t="shared" ca="1" si="68"/>
        <v/>
      </c>
      <c r="K419" s="108" t="str">
        <f t="shared" ca="1" si="69"/>
        <v/>
      </c>
      <c r="L419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419" s="108" t="str">
        <f ca="1">IFERROR(IF(FIND("/", Tabella4[[#This Row],[ODC]]) &gt; 0, MID(Tabella4[[#This Row],[ODC]], FIND("/", Tabella4[[#This Row],[ODC]]) - 3, 6), ""), "")</f>
        <v/>
      </c>
      <c r="S419" s="103">
        <v>10</v>
      </c>
      <c r="T419" s="96">
        <v>43</v>
      </c>
    </row>
    <row r="420" spans="1:20" hidden="1" x14ac:dyDescent="0.25">
      <c r="A420" s="97" t="str">
        <f ca="1">IF(Tabella4[[#This Row],[PERSONALE]]="","",IF(INDIRECT("'" &amp; S420 &amp; "'!L1") &lt;&gt; "0", IF(INDIRECT("'" &amp; S420 &amp; "'!L1") &lt;&gt; "", INDIRECT("'" &amp; S420 &amp; "'!L1"), ""), ""))</f>
        <v/>
      </c>
      <c r="B420" s="97" t="str">
        <f t="shared" ca="1" si="60"/>
        <v/>
      </c>
      <c r="C420" s="106" t="str">
        <f t="shared" ca="1" si="61"/>
        <v/>
      </c>
      <c r="D420" s="1" t="str">
        <f t="shared" ca="1" si="62"/>
        <v/>
      </c>
      <c r="E420" s="93" t="str">
        <f t="shared" ca="1" si="63"/>
        <v/>
      </c>
      <c r="F420" s="93" t="str">
        <f t="shared" ca="1" si="64"/>
        <v/>
      </c>
      <c r="G420" s="93" t="str">
        <f t="shared" ca="1" si="65"/>
        <v/>
      </c>
      <c r="H420" s="93" t="str">
        <f t="shared" ca="1" si="66"/>
        <v/>
      </c>
      <c r="I420" s="94" t="str">
        <f t="shared" ca="1" si="67"/>
        <v/>
      </c>
      <c r="J420" s="108" t="str">
        <f t="shared" ca="1" si="68"/>
        <v/>
      </c>
      <c r="K420" s="108" t="str">
        <f t="shared" ca="1" si="69"/>
        <v/>
      </c>
      <c r="L420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420" s="108" t="str">
        <f ca="1">IFERROR(IF(FIND("/", Tabella4[[#This Row],[ODC]]) &gt; 0, MID(Tabella4[[#This Row],[ODC]], FIND("/", Tabella4[[#This Row],[ODC]]) - 3, 6), ""), "")</f>
        <v/>
      </c>
      <c r="S420" s="103">
        <v>10</v>
      </c>
      <c r="T420" s="96">
        <v>44</v>
      </c>
    </row>
    <row r="421" spans="1:20" hidden="1" x14ac:dyDescent="0.25">
      <c r="A421" s="97" t="str">
        <f ca="1">IF(Tabella4[[#This Row],[PERSONALE]]="","",IF(INDIRECT("'" &amp; S421 &amp; "'!L1") &lt;&gt; "0", IF(INDIRECT("'" &amp; S421 &amp; "'!L1") &lt;&gt; "", INDIRECT("'" &amp; S421 &amp; "'!L1"), ""), ""))</f>
        <v/>
      </c>
      <c r="B421" s="97" t="str">
        <f t="shared" ca="1" si="60"/>
        <v/>
      </c>
      <c r="C421" s="106" t="str">
        <f t="shared" ca="1" si="61"/>
        <v/>
      </c>
      <c r="D421" s="1" t="str">
        <f t="shared" ca="1" si="62"/>
        <v/>
      </c>
      <c r="E421" s="93" t="str">
        <f t="shared" ca="1" si="63"/>
        <v/>
      </c>
      <c r="F421" s="93" t="str">
        <f t="shared" ca="1" si="64"/>
        <v/>
      </c>
      <c r="G421" s="93" t="str">
        <f t="shared" ca="1" si="65"/>
        <v/>
      </c>
      <c r="H421" s="93" t="str">
        <f t="shared" ca="1" si="66"/>
        <v/>
      </c>
      <c r="I421" s="94" t="str">
        <f t="shared" ca="1" si="67"/>
        <v/>
      </c>
      <c r="J421" s="108" t="str">
        <f t="shared" ca="1" si="68"/>
        <v/>
      </c>
      <c r="K421" s="108" t="str">
        <f t="shared" ca="1" si="69"/>
        <v/>
      </c>
      <c r="L421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421" s="108" t="str">
        <f ca="1">IFERROR(IF(FIND("/", Tabella4[[#This Row],[ODC]]) &gt; 0, MID(Tabella4[[#This Row],[ODC]], FIND("/", Tabella4[[#This Row],[ODC]]) - 3, 6), ""), "")</f>
        <v/>
      </c>
      <c r="S421" s="103">
        <v>10</v>
      </c>
      <c r="T421" s="102">
        <v>45</v>
      </c>
    </row>
    <row r="422" spans="1:20" ht="30" hidden="1" x14ac:dyDescent="0.25">
      <c r="A422" s="97">
        <f ca="1">IF(Tabella4[[#This Row],[PERSONALE]]="","",IF(INDIRECT("'" &amp; S422 &amp; "'!L1") &lt;&gt; "0", IF(INDIRECT("'" &amp; S422 &amp; "'!L1") &lt;&gt; "", INDIRECT("'" &amp; S422 &amp; "'!L1"), ""), ""))</f>
        <v>46092</v>
      </c>
      <c r="B422" s="97" t="str">
        <f t="shared" ca="1" si="60"/>
        <v>Garro L.</v>
      </c>
      <c r="C422" s="106" t="str">
        <f t="shared" ca="1" si="61"/>
        <v>1200-MAX  E OFF SITE CONTROLLO  RIPRISTINO E MOVIMENTAZIONE  KV e HIC. . Proseguimento del permesso n 566045/C</v>
      </c>
      <c r="D422" s="1" t="str">
        <f t="shared" ca="1" si="62"/>
        <v>Caldarella</v>
      </c>
      <c r="E422" s="93" t="str">
        <f t="shared" ca="1" si="63"/>
        <v>5400274434
canone</v>
      </c>
      <c r="F422" s="93" t="str">
        <f t="shared" ca="1" si="64"/>
        <v>575292/C</v>
      </c>
      <c r="G422" s="93" t="str">
        <f t="shared" ca="1" si="65"/>
        <v>7:45</v>
      </c>
      <c r="H422" s="93" t="str">
        <f t="shared" ca="1" si="66"/>
        <v>16:45</v>
      </c>
      <c r="I422" s="94">
        <f t="shared" ca="1" si="67"/>
        <v>8.25</v>
      </c>
      <c r="J422" s="108" t="str">
        <f t="shared" ca="1" si="68"/>
        <v>canone caldarella</v>
      </c>
      <c r="K422" s="108" t="str">
        <f t="shared" ca="1" si="69"/>
        <v>SI</v>
      </c>
      <c r="L422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>CALDARELLA F.</v>
      </c>
      <c r="M422" s="108" t="str">
        <f ca="1">IFERROR(IF(FIND("/", Tabella4[[#This Row],[ODC]]) &gt; 0, MID(Tabella4[[#This Row],[ODC]], FIND("/", Tabella4[[#This Row],[ODC]]) - 3, 6), ""), "")</f>
        <v/>
      </c>
      <c r="S422" s="103">
        <v>11</v>
      </c>
      <c r="T422" s="96">
        <v>4</v>
      </c>
    </row>
    <row r="423" spans="1:20" ht="30" hidden="1" x14ac:dyDescent="0.25">
      <c r="A423" s="97">
        <f ca="1">IF(Tabella4[[#This Row],[PERSONALE]]="","",IF(INDIRECT("'" &amp; S423 &amp; "'!L1") &lt;&gt; "0", IF(INDIRECT("'" &amp; S423 &amp; "'!L1") &lt;&gt; "", INDIRECT("'" &amp; S423 &amp; "'!L1"), ""), ""))</f>
        <v>46092</v>
      </c>
      <c r="B423" s="97" t="str">
        <f t="shared" ca="1" si="60"/>
        <v>Partesano</v>
      </c>
      <c r="C423" s="106" t="str">
        <f t="shared" ca="1" si="61"/>
        <v>1200-MAX  E OFF SITE CONTROLLO  RIPRISTINO E MOVIMENTAZIONE  KV e HIC. . Proseguimento del permesso n 566045/C</v>
      </c>
      <c r="D423" s="1" t="str">
        <f t="shared" ca="1" si="62"/>
        <v>Caldarella</v>
      </c>
      <c r="E423" s="93" t="str">
        <f t="shared" ca="1" si="63"/>
        <v>5400274434
canone</v>
      </c>
      <c r="F423" s="93" t="str">
        <f t="shared" ca="1" si="64"/>
        <v>575292/C</v>
      </c>
      <c r="G423" s="93" t="str">
        <f t="shared" ca="1" si="65"/>
        <v>7:45</v>
      </c>
      <c r="H423" s="93" t="str">
        <f t="shared" ca="1" si="66"/>
        <v>16:45</v>
      </c>
      <c r="I423" s="94">
        <f t="shared" ca="1" si="67"/>
        <v>8.25</v>
      </c>
      <c r="J423" s="108" t="str">
        <f t="shared" ca="1" si="68"/>
        <v>canone caldarella</v>
      </c>
      <c r="K423" s="108" t="str">
        <f t="shared" ca="1" si="69"/>
        <v>SI</v>
      </c>
      <c r="L423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>CALDARELLA F.</v>
      </c>
      <c r="M423" s="108" t="str">
        <f ca="1">IFERROR(IF(FIND("/", Tabella4[[#This Row],[ODC]]) &gt; 0, MID(Tabella4[[#This Row],[ODC]], FIND("/", Tabella4[[#This Row],[ODC]]) - 3, 6), ""), "")</f>
        <v/>
      </c>
      <c r="S423" s="103">
        <v>11</v>
      </c>
      <c r="T423" s="96">
        <v>5</v>
      </c>
    </row>
    <row r="424" spans="1:20" ht="30" hidden="1" x14ac:dyDescent="0.25">
      <c r="A424" s="97">
        <f ca="1">IF(Tabella4[[#This Row],[PERSONALE]]="","",IF(INDIRECT("'" &amp; S424 &amp; "'!L1") &lt;&gt; "0", IF(INDIRECT("'" &amp; S424 &amp; "'!L1") &lt;&gt; "", INDIRECT("'" &amp; S424 &amp; "'!L1"), ""), ""))</f>
        <v>46092</v>
      </c>
      <c r="B424" s="97" t="str">
        <f t="shared" ca="1" si="60"/>
        <v>Riciputo</v>
      </c>
      <c r="C424" s="106" t="str">
        <f t="shared" ca="1" si="61"/>
        <v>Ripristino funzionalita' trasmettitore di livello serbatoio ipoclorito D101-A</v>
      </c>
      <c r="D424" s="1" t="str">
        <f t="shared" ca="1" si="62"/>
        <v>Messina</v>
      </c>
      <c r="E424" s="93" t="str">
        <f t="shared" ca="1" si="63"/>
        <v>5400274443
canone</v>
      </c>
      <c r="F424" s="93" t="str">
        <f t="shared" ca="1" si="64"/>
        <v>575183/C</v>
      </c>
      <c r="G424" s="93" t="str">
        <f t="shared" ca="1" si="65"/>
        <v>7:45</v>
      </c>
      <c r="H424" s="93" t="str">
        <f t="shared" ca="1" si="66"/>
        <v>16:45</v>
      </c>
      <c r="I424" s="94">
        <f t="shared" ca="1" si="67"/>
        <v>8.25</v>
      </c>
      <c r="J424" s="108" t="str">
        <f t="shared" ca="1" si="68"/>
        <v>canone messina</v>
      </c>
      <c r="K424" s="108" t="str">
        <f t="shared" ca="1" si="69"/>
        <v>SI</v>
      </c>
      <c r="L424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>MESSINA I.</v>
      </c>
      <c r="M424" s="108" t="str">
        <f ca="1">IFERROR(IF(FIND("/", Tabella4[[#This Row],[ODC]]) &gt; 0, MID(Tabella4[[#This Row],[ODC]], FIND("/", Tabella4[[#This Row],[ODC]]) - 3, 6), ""), "")</f>
        <v/>
      </c>
      <c r="S424" s="103">
        <v>11</v>
      </c>
      <c r="T424" s="96">
        <v>6</v>
      </c>
    </row>
    <row r="425" spans="1:20" ht="30" hidden="1" x14ac:dyDescent="0.25">
      <c r="A425" s="97">
        <f ca="1">IF(Tabella4[[#This Row],[PERSONALE]]="","",IF(INDIRECT("'" &amp; S425 &amp; "'!L1") &lt;&gt; "0", IF(INDIRECT("'" &amp; S425 &amp; "'!L1") &lt;&gt; "", INDIRECT("'" &amp; S425 &amp; "'!L1"), ""), ""))</f>
        <v>46092</v>
      </c>
      <c r="B425" s="97" t="str">
        <f t="shared" ca="1" si="60"/>
        <v>Mira</v>
      </c>
      <c r="C425" s="106" t="str">
        <f t="shared" ca="1" si="61"/>
        <v>Ripristino funzionalita' trasmettitore di livello serbatoio ipoclorito D101-A</v>
      </c>
      <c r="D425" s="1" t="str">
        <f t="shared" ca="1" si="62"/>
        <v>Messina</v>
      </c>
      <c r="E425" s="93" t="str">
        <f t="shared" ca="1" si="63"/>
        <v>5400274443
canone</v>
      </c>
      <c r="F425" s="93" t="str">
        <f t="shared" ca="1" si="64"/>
        <v>575183/C</v>
      </c>
      <c r="G425" s="93" t="str">
        <f t="shared" ca="1" si="65"/>
        <v>7:45</v>
      </c>
      <c r="H425" s="93" t="str">
        <f t="shared" ca="1" si="66"/>
        <v>16:45</v>
      </c>
      <c r="I425" s="94">
        <f t="shared" ca="1" si="67"/>
        <v>8.25</v>
      </c>
      <c r="J425" s="108" t="str">
        <f t="shared" ca="1" si="68"/>
        <v>canone messina</v>
      </c>
      <c r="K425" s="108" t="str">
        <f t="shared" ca="1" si="69"/>
        <v>SI</v>
      </c>
      <c r="L425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>MESSINA I.</v>
      </c>
      <c r="M425" s="108" t="str">
        <f ca="1">IFERROR(IF(FIND("/", Tabella4[[#This Row],[ODC]]) &gt; 0, MID(Tabella4[[#This Row],[ODC]], FIND("/", Tabella4[[#This Row],[ODC]]) - 3, 6), ""), "")</f>
        <v/>
      </c>
      <c r="S425" s="103">
        <v>11</v>
      </c>
      <c r="T425" s="96">
        <v>7</v>
      </c>
    </row>
    <row r="426" spans="1:20" ht="75" hidden="1" x14ac:dyDescent="0.25">
      <c r="A426" s="97">
        <f ca="1">IF(Tabella4[[#This Row],[PERSONALE]]="","",IF(INDIRECT("'" &amp; S426 &amp; "'!L1") &lt;&gt; "0", IF(INDIRECT("'" &amp; S426 &amp; "'!L1") &lt;&gt; "", INDIRECT("'" &amp; S426 &amp; "'!L1"), ""), ""))</f>
        <v>46092</v>
      </c>
      <c r="B426" s="97" t="str">
        <f t="shared" ca="1" si="60"/>
        <v>Spinali</v>
      </c>
      <c r="C426" s="106" t="str">
        <f t="shared" ca="1" si="61"/>
        <v>10240208 - U200 - Controllo funzionale misuratore di livello T301(MDEA) - 02L354
10241159 - U200 - Verifica funzionale e taratura misuratore portata su linea desolforazione nafta - F015RC
10240634   RIPRISTINO 07T20019I
10240638   RIPRISTINO 07T20018I
1200/3 assistenza strumentale avviamento</v>
      </c>
      <c r="D426" s="1" t="str">
        <f t="shared" ca="1" si="62"/>
        <v>Agusta</v>
      </c>
      <c r="E426" s="93" t="str">
        <f t="shared" ca="1" si="63"/>
        <v>5400274437
canone</v>
      </c>
      <c r="F426" s="93" t="str">
        <f t="shared" ca="1" si="64"/>
        <v>574449/C
574831/C
573887/C
573889/C
575394/C</v>
      </c>
      <c r="G426" s="93" t="str">
        <f t="shared" ca="1" si="65"/>
        <v>7:45</v>
      </c>
      <c r="H426" s="93" t="str">
        <f t="shared" ca="1" si="66"/>
        <v>16:45</v>
      </c>
      <c r="I426" s="94">
        <f t="shared" ca="1" si="67"/>
        <v>8.25</v>
      </c>
      <c r="J426" s="108" t="str">
        <f t="shared" ca="1" si="68"/>
        <v>canone agusta</v>
      </c>
      <c r="K426" s="108" t="str">
        <f t="shared" ca="1" si="69"/>
        <v>SI</v>
      </c>
      <c r="L426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>AGUSTA D.</v>
      </c>
      <c r="M426" s="108" t="str">
        <f ca="1">IFERROR(IF(FIND("/", Tabella4[[#This Row],[ODC]]) &gt; 0, MID(Tabella4[[#This Row],[ODC]], FIND("/", Tabella4[[#This Row],[ODC]]) - 3, 6), ""), "")</f>
        <v/>
      </c>
      <c r="S426" s="103">
        <v>11</v>
      </c>
      <c r="T426" s="96">
        <v>8</v>
      </c>
    </row>
    <row r="427" spans="1:20" ht="75" hidden="1" x14ac:dyDescent="0.25">
      <c r="A427" s="97">
        <f ca="1">IF(Tabella4[[#This Row],[PERSONALE]]="","",IF(INDIRECT("'" &amp; S427 &amp; "'!L1") &lt;&gt; "0", IF(INDIRECT("'" &amp; S427 &amp; "'!L1") &lt;&gt; "", INDIRECT("'" &amp; S427 &amp; "'!L1"), ""), ""))</f>
        <v>46092</v>
      </c>
      <c r="B427" s="97" t="str">
        <f t="shared" ca="1" si="60"/>
        <v>Serra</v>
      </c>
      <c r="C427" s="106" t="str">
        <f t="shared" ca="1" si="61"/>
        <v>10240208 - U200 - Controllo funzionale misuratore di livello T301(MDEA) - 02L354
10241159 - U200 - Verifica funzionale e taratura misuratore portata su linea desolforazione nafta - F015RC
10240634   RIPRISTINO 07T20019I
10240638   RIPRISTINO 07T20018I
1200/3 assistenza strumentale avviamento</v>
      </c>
      <c r="D427" s="1" t="str">
        <f t="shared" ca="1" si="62"/>
        <v>Agusta</v>
      </c>
      <c r="E427" s="93" t="str">
        <f t="shared" ca="1" si="63"/>
        <v>5400274437
canone</v>
      </c>
      <c r="F427" s="93" t="str">
        <f t="shared" ca="1" si="64"/>
        <v>574449/C
574831/C
573887/C
573889/C
575394/C</v>
      </c>
      <c r="G427" s="93" t="str">
        <f t="shared" ca="1" si="65"/>
        <v>7:45</v>
      </c>
      <c r="H427" s="93" t="str">
        <f t="shared" ca="1" si="66"/>
        <v>16:45</v>
      </c>
      <c r="I427" s="94">
        <f t="shared" ca="1" si="67"/>
        <v>8.25</v>
      </c>
      <c r="J427" s="108" t="str">
        <f t="shared" ca="1" si="68"/>
        <v>canone agusta</v>
      </c>
      <c r="K427" s="108" t="str">
        <f t="shared" ca="1" si="69"/>
        <v>SI</v>
      </c>
      <c r="L427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>AGUSTA D.</v>
      </c>
      <c r="M427" s="108" t="str">
        <f ca="1">IFERROR(IF(FIND("/", Tabella4[[#This Row],[ODC]]) &gt; 0, MID(Tabella4[[#This Row],[ODC]], FIND("/", Tabella4[[#This Row],[ODC]]) - 3, 6), ""), "")</f>
        <v/>
      </c>
      <c r="S427" s="103">
        <v>11</v>
      </c>
      <c r="T427" s="96">
        <v>9</v>
      </c>
    </row>
    <row r="428" spans="1:20" ht="30" hidden="1" x14ac:dyDescent="0.25">
      <c r="A428" s="97">
        <f ca="1">IF(Tabella4[[#This Row],[PERSONALE]]="","",IF(INDIRECT("'" &amp; S428 &amp; "'!L1") &lt;&gt; "0", IF(INDIRECT("'" &amp; S428 &amp; "'!L1") &lt;&gt; "", INDIRECT("'" &amp; S428 &amp; "'!L1"), ""), ""))</f>
        <v>46092</v>
      </c>
      <c r="B428" s="97" t="str">
        <f t="shared" ca="1" si="60"/>
        <v>De Luca</v>
      </c>
      <c r="C428" s="106" t="str">
        <f t="shared" ca="1" si="61"/>
        <v>700A- PCV211 RIPRISTINO CABLAGGIO ELETTROPNEUMATICO</v>
      </c>
      <c r="D428" s="1" t="str">
        <f t="shared" ca="1" si="62"/>
        <v>Caldarella</v>
      </c>
      <c r="E428" s="93" t="str">
        <f t="shared" ca="1" si="63"/>
        <v>073/26
squadra</v>
      </c>
      <c r="F428" s="93" t="str">
        <f t="shared" ca="1" si="64"/>
        <v>575091/C</v>
      </c>
      <c r="G428" s="93" t="str">
        <f t="shared" ca="1" si="65"/>
        <v>7:45</v>
      </c>
      <c r="H428" s="93" t="str">
        <f t="shared" ca="1" si="66"/>
        <v>16:45</v>
      </c>
      <c r="I428" s="94">
        <f t="shared" ca="1" si="67"/>
        <v>8.25</v>
      </c>
      <c r="J428" s="108" t="str">
        <f t="shared" ca="1" si="68"/>
        <v/>
      </c>
      <c r="K428" s="108" t="str">
        <f t="shared" ca="1" si="69"/>
        <v>NO</v>
      </c>
      <c r="L428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428" s="108" t="str">
        <f ca="1">IFERROR(IF(FIND("/", Tabella4[[#This Row],[ODC]]) &gt; 0, MID(Tabella4[[#This Row],[ODC]], FIND("/", Tabella4[[#This Row],[ODC]]) - 3, 6), ""), "")</f>
        <v>073/26</v>
      </c>
      <c r="S428" s="103">
        <v>11</v>
      </c>
      <c r="T428" s="96">
        <v>10</v>
      </c>
    </row>
    <row r="429" spans="1:20" ht="30" hidden="1" x14ac:dyDescent="0.25">
      <c r="A429" s="97">
        <f ca="1">IF(Tabella4[[#This Row],[PERSONALE]]="","",IF(INDIRECT("'" &amp; S429 &amp; "'!L1") &lt;&gt; "0", IF(INDIRECT("'" &amp; S429 &amp; "'!L1") &lt;&gt; "", INDIRECT("'" &amp; S429 &amp; "'!L1"), ""), ""))</f>
        <v>46092</v>
      </c>
      <c r="B429" s="97" t="str">
        <f t="shared" ca="1" si="60"/>
        <v>Garro S.</v>
      </c>
      <c r="C429" s="106" t="str">
        <f t="shared" ca="1" si="61"/>
        <v>700A- PCV211 RIPRISTINO CABLAGGIO ELETTROPNEUMATICO</v>
      </c>
      <c r="D429" s="1" t="str">
        <f t="shared" ca="1" si="62"/>
        <v>Caldarella</v>
      </c>
      <c r="E429" s="93" t="str">
        <f t="shared" ca="1" si="63"/>
        <v>073/26
squadra</v>
      </c>
      <c r="F429" s="93" t="str">
        <f t="shared" ca="1" si="64"/>
        <v>575091/C</v>
      </c>
      <c r="G429" s="93" t="str">
        <f t="shared" ca="1" si="65"/>
        <v>7:45</v>
      </c>
      <c r="H429" s="93" t="str">
        <f t="shared" ca="1" si="66"/>
        <v>16:45</v>
      </c>
      <c r="I429" s="94">
        <f t="shared" ca="1" si="67"/>
        <v>8.25</v>
      </c>
      <c r="J429" s="108" t="str">
        <f t="shared" ca="1" si="68"/>
        <v/>
      </c>
      <c r="K429" s="108" t="str">
        <f t="shared" ca="1" si="69"/>
        <v>NO</v>
      </c>
      <c r="L429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429" s="108" t="str">
        <f ca="1">IFERROR(IF(FIND("/", Tabella4[[#This Row],[ODC]]) &gt; 0, MID(Tabella4[[#This Row],[ODC]], FIND("/", Tabella4[[#This Row],[ODC]]) - 3, 6), ""), "")</f>
        <v>073/26</v>
      </c>
      <c r="S429" s="103">
        <v>11</v>
      </c>
      <c r="T429" s="96">
        <v>11</v>
      </c>
    </row>
    <row r="430" spans="1:20" ht="30" hidden="1" x14ac:dyDescent="0.25">
      <c r="A430" s="97">
        <f ca="1">IF(Tabella4[[#This Row],[PERSONALE]]="","",IF(INDIRECT("'" &amp; S430 &amp; "'!L1") &lt;&gt; "0", IF(INDIRECT("'" &amp; S430 &amp; "'!L1") &lt;&gt; "", INDIRECT("'" &amp; S430 &amp; "'!L1"), ""), ""))</f>
        <v>46092</v>
      </c>
      <c r="B430" s="97" t="str">
        <f t="shared" ca="1" si="60"/>
        <v>Maggio</v>
      </c>
      <c r="C430" s="106" t="str">
        <f t="shared" ca="1" si="61"/>
        <v>700A- PCV211 RIPRISTINO CABLAGGIO ELETTROPNEUMATICO</v>
      </c>
      <c r="D430" s="1" t="str">
        <f t="shared" ca="1" si="62"/>
        <v>Caldarella</v>
      </c>
      <c r="E430" s="93" t="str">
        <f t="shared" ca="1" si="63"/>
        <v>073/26
squadra</v>
      </c>
      <c r="F430" s="93" t="str">
        <f t="shared" ca="1" si="64"/>
        <v>575091/C</v>
      </c>
      <c r="G430" s="93" t="str">
        <f t="shared" ca="1" si="65"/>
        <v>7:45</v>
      </c>
      <c r="H430" s="93" t="str">
        <f t="shared" ca="1" si="66"/>
        <v>16:45</v>
      </c>
      <c r="I430" s="94">
        <f t="shared" ca="1" si="67"/>
        <v>8.25</v>
      </c>
      <c r="J430" s="108" t="str">
        <f t="shared" ca="1" si="68"/>
        <v/>
      </c>
      <c r="K430" s="108" t="str">
        <f t="shared" ca="1" si="69"/>
        <v>NO</v>
      </c>
      <c r="L430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430" s="108" t="str">
        <f ca="1">IFERROR(IF(FIND("/", Tabella4[[#This Row],[ODC]]) &gt; 0, MID(Tabella4[[#This Row],[ODC]], FIND("/", Tabella4[[#This Row],[ODC]]) - 3, 6), ""), "")</f>
        <v>073/26</v>
      </c>
      <c r="S430" s="103">
        <v>11</v>
      </c>
      <c r="T430" s="96">
        <v>12</v>
      </c>
    </row>
    <row r="431" spans="1:20" hidden="1" x14ac:dyDescent="0.25">
      <c r="A431" s="97">
        <f ca="1">IF(Tabella4[[#This Row],[PERSONALE]]="","",IF(INDIRECT("'" &amp; S431 &amp; "'!L1") &lt;&gt; "0", IF(INDIRECT("'" &amp; S431 &amp; "'!L1") &lt;&gt; "", INDIRECT("'" &amp; S431 &amp; "'!L1"), ""), ""))</f>
        <v>46092</v>
      </c>
      <c r="B431" s="97" t="str">
        <f t="shared" ca="1" si="60"/>
        <v>Allegretti</v>
      </c>
      <c r="C431" s="106" t="str">
        <f t="shared" ca="1" si="61"/>
        <v>C.P.</v>
      </c>
      <c r="D431" s="1" t="str">
        <f t="shared" ca="1" si="62"/>
        <v/>
      </c>
      <c r="E431" s="93" t="str">
        <f t="shared" ca="1" si="63"/>
        <v/>
      </c>
      <c r="F431" s="93" t="str">
        <f t="shared" ca="1" si="64"/>
        <v/>
      </c>
      <c r="G431" s="93" t="str">
        <f t="shared" ca="1" si="65"/>
        <v>7:45</v>
      </c>
      <c r="H431" s="93" t="str">
        <f t="shared" ca="1" si="66"/>
        <v>16:45</v>
      </c>
      <c r="I431" s="94">
        <f t="shared" ca="1" si="67"/>
        <v>8.25</v>
      </c>
      <c r="J431" s="108" t="str">
        <f t="shared" ca="1" si="68"/>
        <v/>
      </c>
      <c r="K431" s="108" t="str">
        <f t="shared" ca="1" si="69"/>
        <v/>
      </c>
      <c r="L431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431" s="108" t="str">
        <f ca="1">IFERROR(IF(FIND("/", Tabella4[[#This Row],[ODC]]) &gt; 0, MID(Tabella4[[#This Row],[ODC]], FIND("/", Tabella4[[#This Row],[ODC]]) - 3, 6), ""), "")</f>
        <v/>
      </c>
      <c r="S431" s="103">
        <v>11</v>
      </c>
      <c r="T431" s="96">
        <v>13</v>
      </c>
    </row>
    <row r="432" spans="1:20" hidden="1" x14ac:dyDescent="0.25">
      <c r="A432" s="97">
        <f ca="1">IF(Tabella4[[#This Row],[PERSONALE]]="","",IF(INDIRECT("'" &amp; S432 &amp; "'!L1") &lt;&gt; "0", IF(INDIRECT("'" &amp; S432 &amp; "'!L1") &lt;&gt; "", INDIRECT("'" &amp; S432 &amp; "'!L1"), ""), ""))</f>
        <v>46092</v>
      </c>
      <c r="B432" s="97" t="str">
        <f t="shared" ca="1" si="60"/>
        <v>Millo</v>
      </c>
      <c r="C432" s="106" t="str">
        <f t="shared" ca="1" si="61"/>
        <v>corso sicurezza</v>
      </c>
      <c r="D432" s="1" t="str">
        <f t="shared" ca="1" si="62"/>
        <v/>
      </c>
      <c r="E432" s="93" t="str">
        <f t="shared" ca="1" si="63"/>
        <v/>
      </c>
      <c r="F432" s="93" t="str">
        <f t="shared" ca="1" si="64"/>
        <v/>
      </c>
      <c r="G432" s="93" t="str">
        <f t="shared" ca="1" si="65"/>
        <v>7:45</v>
      </c>
      <c r="H432" s="93" t="str">
        <f t="shared" ca="1" si="66"/>
        <v>16:45</v>
      </c>
      <c r="I432" s="94">
        <f t="shared" ca="1" si="67"/>
        <v>8.25</v>
      </c>
      <c r="J432" s="108" t="str">
        <f t="shared" ca="1" si="68"/>
        <v/>
      </c>
      <c r="K432" s="108" t="str">
        <f t="shared" ca="1" si="69"/>
        <v/>
      </c>
      <c r="L432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432" s="108" t="str">
        <f ca="1">IFERROR(IF(FIND("/", Tabella4[[#This Row],[ODC]]) &gt; 0, MID(Tabella4[[#This Row],[ODC]], FIND("/", Tabella4[[#This Row],[ODC]]) - 3, 6), ""), "")</f>
        <v/>
      </c>
      <c r="S432" s="103">
        <v>11</v>
      </c>
      <c r="T432" s="96">
        <v>14</v>
      </c>
    </row>
    <row r="433" spans="1:20" hidden="1" x14ac:dyDescent="0.25">
      <c r="A433" s="97">
        <f ca="1">IF(Tabella4[[#This Row],[PERSONALE]]="","",IF(INDIRECT("'" &amp; S433 &amp; "'!L1") &lt;&gt; "0", IF(INDIRECT("'" &amp; S433 &amp; "'!L1") &lt;&gt; "", INDIRECT("'" &amp; S433 &amp; "'!L1"), ""), ""))</f>
        <v>46092</v>
      </c>
      <c r="B433" s="97" t="str">
        <f t="shared" ca="1" si="60"/>
        <v>Tarascio</v>
      </c>
      <c r="C433" s="106" t="str">
        <f t="shared" ca="1" si="61"/>
        <v>corso sicurezza</v>
      </c>
      <c r="D433" s="1" t="str">
        <f t="shared" ca="1" si="62"/>
        <v/>
      </c>
      <c r="E433" s="93" t="str">
        <f t="shared" ca="1" si="63"/>
        <v/>
      </c>
      <c r="F433" s="93" t="str">
        <f t="shared" ca="1" si="64"/>
        <v/>
      </c>
      <c r="G433" s="93" t="str">
        <f t="shared" ca="1" si="65"/>
        <v>7:45</v>
      </c>
      <c r="H433" s="93" t="str">
        <f t="shared" ca="1" si="66"/>
        <v>16:45</v>
      </c>
      <c r="I433" s="94">
        <f t="shared" ca="1" si="67"/>
        <v>8.25</v>
      </c>
      <c r="J433" s="108" t="str">
        <f t="shared" ca="1" si="68"/>
        <v/>
      </c>
      <c r="K433" s="108" t="str">
        <f t="shared" ca="1" si="69"/>
        <v/>
      </c>
      <c r="L433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433" s="108" t="str">
        <f ca="1">IFERROR(IF(FIND("/", Tabella4[[#This Row],[ODC]]) &gt; 0, MID(Tabella4[[#This Row],[ODC]], FIND("/", Tabella4[[#This Row],[ODC]]) - 3, 6), ""), "")</f>
        <v/>
      </c>
      <c r="S433" s="103">
        <v>11</v>
      </c>
      <c r="T433" s="96">
        <v>15</v>
      </c>
    </row>
    <row r="434" spans="1:20" ht="30" hidden="1" x14ac:dyDescent="0.25">
      <c r="A434" s="97">
        <f ca="1">IF(Tabella4[[#This Row],[PERSONALE]]="","",IF(INDIRECT("'" &amp; S434 &amp; "'!L1") &lt;&gt; "0", IF(INDIRECT("'" &amp; S434 &amp; "'!L1") &lt;&gt; "", INDIRECT("'" &amp; S434 &amp; "'!L1"), ""), ""))</f>
        <v>46092</v>
      </c>
      <c r="B434" s="97" t="str">
        <f t="shared" ca="1" si="60"/>
        <v>Millo</v>
      </c>
      <c r="C434" s="106" t="str">
        <f t="shared" ca="1" si="61"/>
        <v>CHIAMATA CTG - Antincendio  900 PSL049 : fuga gas settore 6 controllo e ripristino funzionalit
1200 L3 LRC401 : controllo e ripristino funzionalit</v>
      </c>
      <c r="D434" s="1" t="str">
        <f t="shared" ca="1" si="62"/>
        <v>Caldarella</v>
      </c>
      <c r="E434" s="93" t="str">
        <f t="shared" ca="1" si="63"/>
        <v>046/26
squadra</v>
      </c>
      <c r="F434" s="93" t="str">
        <f t="shared" ca="1" si="64"/>
        <v>575488/C
575490/C</v>
      </c>
      <c r="G434" s="93" t="str">
        <f t="shared" ca="1" si="65"/>
        <v>17:00</v>
      </c>
      <c r="H434" s="93" t="str">
        <f t="shared" ca="1" si="66"/>
        <v>20:15</v>
      </c>
      <c r="I434" s="94">
        <f t="shared" ca="1" si="67"/>
        <v>3.25</v>
      </c>
      <c r="J434" s="108" t="str">
        <f t="shared" ca="1" si="68"/>
        <v/>
      </c>
      <c r="K434" s="108" t="str">
        <f t="shared" ca="1" si="69"/>
        <v>NO</v>
      </c>
      <c r="L434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434" s="108" t="str">
        <f ca="1">IFERROR(IF(FIND("/", Tabella4[[#This Row],[ODC]]) &gt; 0, MID(Tabella4[[#This Row],[ODC]], FIND("/", Tabella4[[#This Row],[ODC]]) - 3, 6), ""), "")</f>
        <v>046/26</v>
      </c>
      <c r="S434" s="103">
        <v>11</v>
      </c>
      <c r="T434" s="96">
        <v>16</v>
      </c>
    </row>
    <row r="435" spans="1:20" ht="30" hidden="1" x14ac:dyDescent="0.25">
      <c r="A435" s="97">
        <f ca="1">IF(Tabella4[[#This Row],[PERSONALE]]="","",IF(INDIRECT("'" &amp; S435 &amp; "'!L1") &lt;&gt; "0", IF(INDIRECT("'" &amp; S435 &amp; "'!L1") &lt;&gt; "", INDIRECT("'" &amp; S435 &amp; "'!L1"), ""), ""))</f>
        <v>46092</v>
      </c>
      <c r="B435" s="97" t="str">
        <f t="shared" ca="1" si="60"/>
        <v>Serra</v>
      </c>
      <c r="C435" s="106" t="str">
        <f t="shared" ca="1" si="61"/>
        <v>CHIAMATA CTG - Antincendio  900 PSL049 : fuga gas settore 6 controllo e ripristino funzionalit
1200 L3 LRC401 : controllo e ripristino funzionalit</v>
      </c>
      <c r="D435" s="1" t="str">
        <f t="shared" ca="1" si="62"/>
        <v>Caldarella</v>
      </c>
      <c r="E435" s="93" t="str">
        <f t="shared" ca="1" si="63"/>
        <v>046/26
squadra</v>
      </c>
      <c r="F435" s="93" t="str">
        <f t="shared" ca="1" si="64"/>
        <v>575488/C
575490/C</v>
      </c>
      <c r="G435" s="93" t="str">
        <f t="shared" ca="1" si="65"/>
        <v>17:00</v>
      </c>
      <c r="H435" s="93" t="str">
        <f t="shared" ca="1" si="66"/>
        <v>20:15</v>
      </c>
      <c r="I435" s="94">
        <f t="shared" ca="1" si="67"/>
        <v>3.25</v>
      </c>
      <c r="J435" s="108" t="str">
        <f t="shared" ca="1" si="68"/>
        <v/>
      </c>
      <c r="K435" s="108" t="str">
        <f t="shared" ca="1" si="69"/>
        <v>NO</v>
      </c>
      <c r="L435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435" s="108" t="str">
        <f ca="1">IFERROR(IF(FIND("/", Tabella4[[#This Row],[ODC]]) &gt; 0, MID(Tabella4[[#This Row],[ODC]], FIND("/", Tabella4[[#This Row],[ODC]]) - 3, 6), ""), "")</f>
        <v>046/26</v>
      </c>
      <c r="S435" s="103">
        <v>11</v>
      </c>
      <c r="T435" s="96">
        <v>17</v>
      </c>
    </row>
    <row r="436" spans="1:20" hidden="1" x14ac:dyDescent="0.25">
      <c r="A436" s="97" t="str">
        <f ca="1">IF(Tabella4[[#This Row],[PERSONALE]]="","",IF(INDIRECT("'" &amp; S436 &amp; "'!L1") &lt;&gt; "0", IF(INDIRECT("'" &amp; S436 &amp; "'!L1") &lt;&gt; "", INDIRECT("'" &amp; S436 &amp; "'!L1"), ""), ""))</f>
        <v/>
      </c>
      <c r="B436" s="97" t="str">
        <f t="shared" ca="1" si="60"/>
        <v/>
      </c>
      <c r="C436" s="106" t="str">
        <f t="shared" ca="1" si="61"/>
        <v/>
      </c>
      <c r="D436" s="1" t="str">
        <f t="shared" ca="1" si="62"/>
        <v/>
      </c>
      <c r="E436" s="93" t="str">
        <f t="shared" ca="1" si="63"/>
        <v/>
      </c>
      <c r="F436" s="93" t="str">
        <f t="shared" ca="1" si="64"/>
        <v/>
      </c>
      <c r="G436" s="93" t="str">
        <f t="shared" ca="1" si="65"/>
        <v/>
      </c>
      <c r="H436" s="93" t="str">
        <f t="shared" ca="1" si="66"/>
        <v/>
      </c>
      <c r="I436" s="94" t="str">
        <f t="shared" ca="1" si="67"/>
        <v/>
      </c>
      <c r="J436" s="108" t="str">
        <f t="shared" ca="1" si="68"/>
        <v/>
      </c>
      <c r="K436" s="108" t="str">
        <f t="shared" ca="1" si="69"/>
        <v/>
      </c>
      <c r="L436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436" s="108" t="str">
        <f ca="1">IFERROR(IF(FIND("/", Tabella4[[#This Row],[ODC]]) &gt; 0, MID(Tabella4[[#This Row],[ODC]], FIND("/", Tabella4[[#This Row],[ODC]]) - 3, 6), ""), "")</f>
        <v/>
      </c>
      <c r="S436" s="103">
        <v>11</v>
      </c>
      <c r="T436" s="96">
        <v>18</v>
      </c>
    </row>
    <row r="437" spans="1:20" hidden="1" x14ac:dyDescent="0.25">
      <c r="A437" s="97" t="str">
        <f ca="1">IF(Tabella4[[#This Row],[PERSONALE]]="","",IF(INDIRECT("'" &amp; S437 &amp; "'!L1") &lt;&gt; "0", IF(INDIRECT("'" &amp; S437 &amp; "'!L1") &lt;&gt; "", INDIRECT("'" &amp; S437 &amp; "'!L1"), ""), ""))</f>
        <v/>
      </c>
      <c r="B437" s="97" t="str">
        <f t="shared" ca="1" si="60"/>
        <v/>
      </c>
      <c r="C437" s="106" t="str">
        <f t="shared" ca="1" si="61"/>
        <v/>
      </c>
      <c r="D437" s="1" t="str">
        <f t="shared" ca="1" si="62"/>
        <v/>
      </c>
      <c r="E437" s="93" t="str">
        <f t="shared" ca="1" si="63"/>
        <v/>
      </c>
      <c r="F437" s="93" t="str">
        <f t="shared" ca="1" si="64"/>
        <v/>
      </c>
      <c r="G437" s="93" t="str">
        <f t="shared" ca="1" si="65"/>
        <v/>
      </c>
      <c r="H437" s="93" t="str">
        <f t="shared" ca="1" si="66"/>
        <v/>
      </c>
      <c r="I437" s="94" t="str">
        <f t="shared" ca="1" si="67"/>
        <v/>
      </c>
      <c r="J437" s="108" t="str">
        <f t="shared" ca="1" si="68"/>
        <v/>
      </c>
      <c r="K437" s="108" t="str">
        <f t="shared" ca="1" si="69"/>
        <v/>
      </c>
      <c r="L437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437" s="108" t="str">
        <f ca="1">IFERROR(IF(FIND("/", Tabella4[[#This Row],[ODC]]) &gt; 0, MID(Tabella4[[#This Row],[ODC]], FIND("/", Tabella4[[#This Row],[ODC]]) - 3, 6), ""), "")</f>
        <v/>
      </c>
      <c r="S437" s="103">
        <v>11</v>
      </c>
      <c r="T437" s="96">
        <v>19</v>
      </c>
    </row>
    <row r="438" spans="1:20" hidden="1" x14ac:dyDescent="0.25">
      <c r="A438" s="97" t="str">
        <f ca="1">IF(Tabella4[[#This Row],[PERSONALE]]="","",IF(INDIRECT("'" &amp; S438 &amp; "'!L1") &lt;&gt; "0", IF(INDIRECT("'" &amp; S438 &amp; "'!L1") &lt;&gt; "", INDIRECT("'" &amp; S438 &amp; "'!L1"), ""), ""))</f>
        <v/>
      </c>
      <c r="B438" s="97" t="str">
        <f t="shared" ca="1" si="60"/>
        <v/>
      </c>
      <c r="C438" s="106" t="str">
        <f t="shared" ca="1" si="61"/>
        <v/>
      </c>
      <c r="D438" s="1" t="str">
        <f t="shared" ca="1" si="62"/>
        <v/>
      </c>
      <c r="E438" s="93" t="str">
        <f t="shared" ca="1" si="63"/>
        <v/>
      </c>
      <c r="F438" s="93" t="str">
        <f t="shared" ca="1" si="64"/>
        <v/>
      </c>
      <c r="G438" s="93" t="str">
        <f t="shared" ca="1" si="65"/>
        <v/>
      </c>
      <c r="H438" s="93" t="str">
        <f t="shared" ca="1" si="66"/>
        <v/>
      </c>
      <c r="I438" s="94" t="str">
        <f t="shared" ca="1" si="67"/>
        <v/>
      </c>
      <c r="J438" s="108" t="str">
        <f t="shared" ca="1" si="68"/>
        <v/>
      </c>
      <c r="K438" s="108" t="str">
        <f t="shared" ca="1" si="69"/>
        <v/>
      </c>
      <c r="L438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438" s="108" t="str">
        <f ca="1">IFERROR(IF(FIND("/", Tabella4[[#This Row],[ODC]]) &gt; 0, MID(Tabella4[[#This Row],[ODC]], FIND("/", Tabella4[[#This Row],[ODC]]) - 3, 6), ""), "")</f>
        <v/>
      </c>
      <c r="S438" s="103">
        <v>11</v>
      </c>
      <c r="T438" s="96">
        <v>20</v>
      </c>
    </row>
    <row r="439" spans="1:20" hidden="1" x14ac:dyDescent="0.25">
      <c r="A439" s="97" t="str">
        <f ca="1">IF(Tabella4[[#This Row],[PERSONALE]]="","",IF(INDIRECT("'" &amp; S439 &amp; "'!L1") &lt;&gt; "0", IF(INDIRECT("'" &amp; S439 &amp; "'!L1") &lt;&gt; "", INDIRECT("'" &amp; S439 &amp; "'!L1"), ""), ""))</f>
        <v/>
      </c>
      <c r="B439" s="97" t="str">
        <f t="shared" ca="1" si="60"/>
        <v/>
      </c>
      <c r="C439" s="106" t="str">
        <f t="shared" ca="1" si="61"/>
        <v/>
      </c>
      <c r="D439" s="1" t="str">
        <f t="shared" ca="1" si="62"/>
        <v/>
      </c>
      <c r="E439" s="93" t="str">
        <f t="shared" ca="1" si="63"/>
        <v/>
      </c>
      <c r="F439" s="93" t="str">
        <f t="shared" ca="1" si="64"/>
        <v/>
      </c>
      <c r="G439" s="93" t="str">
        <f t="shared" ca="1" si="65"/>
        <v/>
      </c>
      <c r="H439" s="93" t="str">
        <f t="shared" ca="1" si="66"/>
        <v/>
      </c>
      <c r="I439" s="94" t="str">
        <f t="shared" ca="1" si="67"/>
        <v/>
      </c>
      <c r="J439" s="108" t="str">
        <f t="shared" ca="1" si="68"/>
        <v/>
      </c>
      <c r="K439" s="108" t="str">
        <f t="shared" ca="1" si="69"/>
        <v/>
      </c>
      <c r="L439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439" s="108" t="str">
        <f ca="1">IFERROR(IF(FIND("/", Tabella4[[#This Row],[ODC]]) &gt; 0, MID(Tabella4[[#This Row],[ODC]], FIND("/", Tabella4[[#This Row],[ODC]]) - 3, 6), ""), "")</f>
        <v/>
      </c>
      <c r="S439" s="103">
        <v>11</v>
      </c>
      <c r="T439" s="96">
        <v>21</v>
      </c>
    </row>
    <row r="440" spans="1:20" hidden="1" x14ac:dyDescent="0.25">
      <c r="A440" s="97" t="str">
        <f ca="1">IF(Tabella4[[#This Row],[PERSONALE]]="","",IF(INDIRECT("'" &amp; S440 &amp; "'!L1") &lt;&gt; "0", IF(INDIRECT("'" &amp; S440 &amp; "'!L1") &lt;&gt; "", INDIRECT("'" &amp; S440 &amp; "'!L1"), ""), ""))</f>
        <v/>
      </c>
      <c r="B440" s="97" t="str">
        <f t="shared" ca="1" si="60"/>
        <v/>
      </c>
      <c r="C440" s="106" t="str">
        <f t="shared" ca="1" si="61"/>
        <v/>
      </c>
      <c r="D440" s="1" t="str">
        <f t="shared" ca="1" si="62"/>
        <v/>
      </c>
      <c r="E440" s="93" t="str">
        <f t="shared" ca="1" si="63"/>
        <v/>
      </c>
      <c r="F440" s="93" t="str">
        <f t="shared" ca="1" si="64"/>
        <v/>
      </c>
      <c r="G440" s="93" t="str">
        <f t="shared" ca="1" si="65"/>
        <v/>
      </c>
      <c r="H440" s="93" t="str">
        <f t="shared" ca="1" si="66"/>
        <v/>
      </c>
      <c r="I440" s="94" t="str">
        <f t="shared" ca="1" si="67"/>
        <v/>
      </c>
      <c r="J440" s="108" t="str">
        <f t="shared" ca="1" si="68"/>
        <v/>
      </c>
      <c r="K440" s="108" t="str">
        <f t="shared" ca="1" si="69"/>
        <v/>
      </c>
      <c r="L440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440" s="108" t="str">
        <f ca="1">IFERROR(IF(FIND("/", Tabella4[[#This Row],[ODC]]) &gt; 0, MID(Tabella4[[#This Row],[ODC]], FIND("/", Tabella4[[#This Row],[ODC]]) - 3, 6), ""), "")</f>
        <v/>
      </c>
      <c r="S440" s="103">
        <v>11</v>
      </c>
      <c r="T440" s="96">
        <v>22</v>
      </c>
    </row>
    <row r="441" spans="1:20" hidden="1" x14ac:dyDescent="0.25">
      <c r="A441" s="97" t="str">
        <f ca="1">IF(Tabella4[[#This Row],[PERSONALE]]="","",IF(INDIRECT("'" &amp; S441 &amp; "'!L1") &lt;&gt; "0", IF(INDIRECT("'" &amp; S441 &amp; "'!L1") &lt;&gt; "", INDIRECT("'" &amp; S441 &amp; "'!L1"), ""), ""))</f>
        <v/>
      </c>
      <c r="B441" s="97" t="str">
        <f t="shared" ca="1" si="60"/>
        <v/>
      </c>
      <c r="C441" s="106" t="str">
        <f t="shared" ca="1" si="61"/>
        <v/>
      </c>
      <c r="D441" s="1" t="str">
        <f t="shared" ca="1" si="62"/>
        <v/>
      </c>
      <c r="E441" s="93" t="str">
        <f t="shared" ca="1" si="63"/>
        <v/>
      </c>
      <c r="F441" s="93" t="str">
        <f t="shared" ca="1" si="64"/>
        <v/>
      </c>
      <c r="G441" s="93" t="str">
        <f t="shared" ca="1" si="65"/>
        <v/>
      </c>
      <c r="H441" s="93" t="str">
        <f t="shared" ca="1" si="66"/>
        <v/>
      </c>
      <c r="I441" s="94" t="str">
        <f t="shared" ca="1" si="67"/>
        <v/>
      </c>
      <c r="J441" s="108" t="str">
        <f t="shared" ca="1" si="68"/>
        <v/>
      </c>
      <c r="K441" s="108" t="str">
        <f t="shared" ca="1" si="69"/>
        <v/>
      </c>
      <c r="L441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441" s="108" t="str">
        <f ca="1">IFERROR(IF(FIND("/", Tabella4[[#This Row],[ODC]]) &gt; 0, MID(Tabella4[[#This Row],[ODC]], FIND("/", Tabella4[[#This Row],[ODC]]) - 3, 6), ""), "")</f>
        <v/>
      </c>
      <c r="S441" s="103">
        <v>11</v>
      </c>
      <c r="T441" s="96">
        <v>23</v>
      </c>
    </row>
    <row r="442" spans="1:20" hidden="1" x14ac:dyDescent="0.25">
      <c r="A442" s="97" t="str">
        <f ca="1">IF(Tabella4[[#This Row],[PERSONALE]]="","",IF(INDIRECT("'" &amp; S442 &amp; "'!L1") &lt;&gt; "0", IF(INDIRECT("'" &amp; S442 &amp; "'!L1") &lt;&gt; "", INDIRECT("'" &amp; S442 &amp; "'!L1"), ""), ""))</f>
        <v/>
      </c>
      <c r="B442" s="97" t="str">
        <f t="shared" ca="1" si="60"/>
        <v/>
      </c>
      <c r="C442" s="106" t="str">
        <f t="shared" ca="1" si="61"/>
        <v/>
      </c>
      <c r="D442" s="1" t="str">
        <f t="shared" ca="1" si="62"/>
        <v/>
      </c>
      <c r="E442" s="93" t="str">
        <f t="shared" ca="1" si="63"/>
        <v/>
      </c>
      <c r="F442" s="93" t="str">
        <f t="shared" ca="1" si="64"/>
        <v/>
      </c>
      <c r="G442" s="93" t="str">
        <f t="shared" ca="1" si="65"/>
        <v/>
      </c>
      <c r="H442" s="93" t="str">
        <f t="shared" ca="1" si="66"/>
        <v/>
      </c>
      <c r="I442" s="94" t="str">
        <f t="shared" ca="1" si="67"/>
        <v/>
      </c>
      <c r="J442" s="108" t="str">
        <f t="shared" ca="1" si="68"/>
        <v/>
      </c>
      <c r="K442" s="108" t="str">
        <f t="shared" ca="1" si="69"/>
        <v/>
      </c>
      <c r="L442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442" s="108" t="str">
        <f ca="1">IFERROR(IF(FIND("/", Tabella4[[#This Row],[ODC]]) &gt; 0, MID(Tabella4[[#This Row],[ODC]], FIND("/", Tabella4[[#This Row],[ODC]]) - 3, 6), ""), "")</f>
        <v/>
      </c>
      <c r="S442" s="103">
        <v>11</v>
      </c>
      <c r="T442" s="96">
        <v>24</v>
      </c>
    </row>
    <row r="443" spans="1:20" hidden="1" x14ac:dyDescent="0.25">
      <c r="A443" s="97" t="str">
        <f ca="1">IF(Tabella4[[#This Row],[PERSONALE]]="","",IF(INDIRECT("'" &amp; S443 &amp; "'!L1") &lt;&gt; "0", IF(INDIRECT("'" &amp; S443 &amp; "'!L1") &lt;&gt; "", INDIRECT("'" &amp; S443 &amp; "'!L1"), ""), ""))</f>
        <v/>
      </c>
      <c r="B443" s="97" t="str">
        <f t="shared" ca="1" si="60"/>
        <v/>
      </c>
      <c r="C443" s="106" t="str">
        <f t="shared" ca="1" si="61"/>
        <v/>
      </c>
      <c r="D443" s="1" t="str">
        <f t="shared" ca="1" si="62"/>
        <v/>
      </c>
      <c r="E443" s="93" t="str">
        <f t="shared" ca="1" si="63"/>
        <v/>
      </c>
      <c r="F443" s="93" t="str">
        <f t="shared" ca="1" si="64"/>
        <v/>
      </c>
      <c r="G443" s="93" t="str">
        <f t="shared" ca="1" si="65"/>
        <v/>
      </c>
      <c r="H443" s="93" t="str">
        <f t="shared" ca="1" si="66"/>
        <v/>
      </c>
      <c r="I443" s="94" t="str">
        <f t="shared" ca="1" si="67"/>
        <v/>
      </c>
      <c r="J443" s="108" t="str">
        <f t="shared" ca="1" si="68"/>
        <v/>
      </c>
      <c r="K443" s="108" t="str">
        <f t="shared" ca="1" si="69"/>
        <v/>
      </c>
      <c r="L443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443" s="108" t="str">
        <f ca="1">IFERROR(IF(FIND("/", Tabella4[[#This Row],[ODC]]) &gt; 0, MID(Tabella4[[#This Row],[ODC]], FIND("/", Tabella4[[#This Row],[ODC]]) - 3, 6), ""), "")</f>
        <v/>
      </c>
      <c r="S443" s="103">
        <v>11</v>
      </c>
      <c r="T443" s="96">
        <v>25</v>
      </c>
    </row>
    <row r="444" spans="1:20" hidden="1" x14ac:dyDescent="0.25">
      <c r="A444" s="97" t="str">
        <f ca="1">IF(Tabella4[[#This Row],[PERSONALE]]="","",IF(INDIRECT("'" &amp; S444 &amp; "'!L1") &lt;&gt; "0", IF(INDIRECT("'" &amp; S444 &amp; "'!L1") &lt;&gt; "", INDIRECT("'" &amp; S444 &amp; "'!L1"), ""), ""))</f>
        <v/>
      </c>
      <c r="B444" s="97" t="str">
        <f t="shared" ca="1" si="60"/>
        <v/>
      </c>
      <c r="C444" s="106" t="str">
        <f t="shared" ca="1" si="61"/>
        <v/>
      </c>
      <c r="D444" s="1" t="str">
        <f t="shared" ca="1" si="62"/>
        <v/>
      </c>
      <c r="E444" s="93" t="str">
        <f t="shared" ca="1" si="63"/>
        <v/>
      </c>
      <c r="F444" s="93" t="str">
        <f t="shared" ca="1" si="64"/>
        <v/>
      </c>
      <c r="G444" s="93" t="str">
        <f t="shared" ca="1" si="65"/>
        <v/>
      </c>
      <c r="H444" s="93" t="str">
        <f t="shared" ca="1" si="66"/>
        <v/>
      </c>
      <c r="I444" s="94" t="str">
        <f t="shared" ca="1" si="67"/>
        <v/>
      </c>
      <c r="J444" s="108" t="str">
        <f t="shared" ca="1" si="68"/>
        <v/>
      </c>
      <c r="K444" s="108" t="str">
        <f t="shared" ca="1" si="69"/>
        <v/>
      </c>
      <c r="L444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444" s="108" t="str">
        <f ca="1">IFERROR(IF(FIND("/", Tabella4[[#This Row],[ODC]]) &gt; 0, MID(Tabella4[[#This Row],[ODC]], FIND("/", Tabella4[[#This Row],[ODC]]) - 3, 6), ""), "")</f>
        <v/>
      </c>
      <c r="S444" s="103">
        <v>11</v>
      </c>
      <c r="T444" s="96">
        <v>26</v>
      </c>
    </row>
    <row r="445" spans="1:20" hidden="1" x14ac:dyDescent="0.25">
      <c r="A445" s="97" t="str">
        <f ca="1">IF(Tabella4[[#This Row],[PERSONALE]]="","",IF(INDIRECT("'" &amp; S445 &amp; "'!L1") &lt;&gt; "0", IF(INDIRECT("'" &amp; S445 &amp; "'!L1") &lt;&gt; "", INDIRECT("'" &amp; S445 &amp; "'!L1"), ""), ""))</f>
        <v/>
      </c>
      <c r="B445" s="97" t="str">
        <f t="shared" ca="1" si="60"/>
        <v/>
      </c>
      <c r="C445" s="106" t="str">
        <f t="shared" ca="1" si="61"/>
        <v/>
      </c>
      <c r="D445" s="1" t="str">
        <f t="shared" ca="1" si="62"/>
        <v/>
      </c>
      <c r="E445" s="93" t="str">
        <f t="shared" ca="1" si="63"/>
        <v/>
      </c>
      <c r="F445" s="93" t="str">
        <f t="shared" ca="1" si="64"/>
        <v/>
      </c>
      <c r="G445" s="93" t="str">
        <f t="shared" ca="1" si="65"/>
        <v/>
      </c>
      <c r="H445" s="93" t="str">
        <f t="shared" ca="1" si="66"/>
        <v/>
      </c>
      <c r="I445" s="94" t="str">
        <f t="shared" ca="1" si="67"/>
        <v/>
      </c>
      <c r="J445" s="108" t="str">
        <f t="shared" ca="1" si="68"/>
        <v/>
      </c>
      <c r="K445" s="108" t="str">
        <f t="shared" ca="1" si="69"/>
        <v/>
      </c>
      <c r="L445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445" s="108" t="str">
        <f ca="1">IFERROR(IF(FIND("/", Tabella4[[#This Row],[ODC]]) &gt; 0, MID(Tabella4[[#This Row],[ODC]], FIND("/", Tabella4[[#This Row],[ODC]]) - 3, 6), ""), "")</f>
        <v/>
      </c>
      <c r="S445" s="103">
        <v>11</v>
      </c>
      <c r="T445" s="96">
        <v>27</v>
      </c>
    </row>
    <row r="446" spans="1:20" hidden="1" x14ac:dyDescent="0.25">
      <c r="A446" s="97" t="str">
        <f ca="1">IF(Tabella4[[#This Row],[PERSONALE]]="","",IF(INDIRECT("'" &amp; S446 &amp; "'!L1") &lt;&gt; "0", IF(INDIRECT("'" &amp; S446 &amp; "'!L1") &lt;&gt; "", INDIRECT("'" &amp; S446 &amp; "'!L1"), ""), ""))</f>
        <v/>
      </c>
      <c r="B446" s="97" t="str">
        <f t="shared" ca="1" si="60"/>
        <v/>
      </c>
      <c r="C446" s="106" t="str">
        <f t="shared" ca="1" si="61"/>
        <v/>
      </c>
      <c r="D446" s="1" t="str">
        <f t="shared" ca="1" si="62"/>
        <v/>
      </c>
      <c r="E446" s="93" t="str">
        <f t="shared" ca="1" si="63"/>
        <v/>
      </c>
      <c r="F446" s="93" t="str">
        <f t="shared" ca="1" si="64"/>
        <v/>
      </c>
      <c r="G446" s="93" t="str">
        <f t="shared" ca="1" si="65"/>
        <v/>
      </c>
      <c r="H446" s="93" t="str">
        <f t="shared" ca="1" si="66"/>
        <v/>
      </c>
      <c r="I446" s="94" t="str">
        <f t="shared" ca="1" si="67"/>
        <v/>
      </c>
      <c r="J446" s="108" t="str">
        <f t="shared" ca="1" si="68"/>
        <v/>
      </c>
      <c r="K446" s="108" t="str">
        <f t="shared" ca="1" si="69"/>
        <v/>
      </c>
      <c r="L446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446" s="108" t="str">
        <f ca="1">IFERROR(IF(FIND("/", Tabella4[[#This Row],[ODC]]) &gt; 0, MID(Tabella4[[#This Row],[ODC]], FIND("/", Tabella4[[#This Row],[ODC]]) - 3, 6), ""), "")</f>
        <v/>
      </c>
      <c r="S446" s="103">
        <v>11</v>
      </c>
      <c r="T446" s="96">
        <v>28</v>
      </c>
    </row>
    <row r="447" spans="1:20" hidden="1" x14ac:dyDescent="0.25">
      <c r="A447" s="97" t="str">
        <f ca="1">IF(Tabella4[[#This Row],[PERSONALE]]="","",IF(INDIRECT("'" &amp; S447 &amp; "'!L1") &lt;&gt; "0", IF(INDIRECT("'" &amp; S447 &amp; "'!L1") &lt;&gt; "", INDIRECT("'" &amp; S447 &amp; "'!L1"), ""), ""))</f>
        <v/>
      </c>
      <c r="B447" s="97" t="str">
        <f t="shared" ca="1" si="60"/>
        <v/>
      </c>
      <c r="C447" s="106" t="str">
        <f t="shared" ca="1" si="61"/>
        <v/>
      </c>
      <c r="D447" s="1" t="str">
        <f t="shared" ca="1" si="62"/>
        <v/>
      </c>
      <c r="E447" s="93" t="str">
        <f t="shared" ca="1" si="63"/>
        <v/>
      </c>
      <c r="F447" s="93" t="str">
        <f t="shared" ca="1" si="64"/>
        <v/>
      </c>
      <c r="G447" s="93" t="str">
        <f t="shared" ca="1" si="65"/>
        <v/>
      </c>
      <c r="H447" s="93" t="str">
        <f t="shared" ca="1" si="66"/>
        <v/>
      </c>
      <c r="I447" s="94" t="str">
        <f t="shared" ca="1" si="67"/>
        <v/>
      </c>
      <c r="J447" s="108" t="str">
        <f t="shared" ca="1" si="68"/>
        <v/>
      </c>
      <c r="K447" s="108" t="str">
        <f t="shared" ca="1" si="69"/>
        <v/>
      </c>
      <c r="L447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447" s="108" t="str">
        <f ca="1">IFERROR(IF(FIND("/", Tabella4[[#This Row],[ODC]]) &gt; 0, MID(Tabella4[[#This Row],[ODC]], FIND("/", Tabella4[[#This Row],[ODC]]) - 3, 6), ""), "")</f>
        <v/>
      </c>
      <c r="S447" s="103">
        <v>11</v>
      </c>
      <c r="T447" s="96">
        <v>29</v>
      </c>
    </row>
    <row r="448" spans="1:20" hidden="1" x14ac:dyDescent="0.25">
      <c r="A448" s="97" t="str">
        <f ca="1">IF(Tabella4[[#This Row],[PERSONALE]]="","",IF(INDIRECT("'" &amp; S448 &amp; "'!L1") &lt;&gt; "0", IF(INDIRECT("'" &amp; S448 &amp; "'!L1") &lt;&gt; "", INDIRECT("'" &amp; S448 &amp; "'!L1"), ""), ""))</f>
        <v/>
      </c>
      <c r="B448" s="97" t="str">
        <f t="shared" ca="1" si="60"/>
        <v/>
      </c>
      <c r="C448" s="106" t="str">
        <f t="shared" ca="1" si="61"/>
        <v/>
      </c>
      <c r="D448" s="1" t="str">
        <f t="shared" ca="1" si="62"/>
        <v/>
      </c>
      <c r="E448" s="93" t="str">
        <f t="shared" ca="1" si="63"/>
        <v/>
      </c>
      <c r="F448" s="93" t="str">
        <f t="shared" ca="1" si="64"/>
        <v/>
      </c>
      <c r="G448" s="93" t="str">
        <f t="shared" ca="1" si="65"/>
        <v/>
      </c>
      <c r="H448" s="93" t="str">
        <f t="shared" ca="1" si="66"/>
        <v/>
      </c>
      <c r="I448" s="94" t="str">
        <f t="shared" ca="1" si="67"/>
        <v/>
      </c>
      <c r="J448" s="108" t="str">
        <f t="shared" ca="1" si="68"/>
        <v/>
      </c>
      <c r="K448" s="108" t="str">
        <f t="shared" ca="1" si="69"/>
        <v/>
      </c>
      <c r="L448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448" s="108" t="str">
        <f ca="1">IFERROR(IF(FIND("/", Tabella4[[#This Row],[ODC]]) &gt; 0, MID(Tabella4[[#This Row],[ODC]], FIND("/", Tabella4[[#This Row],[ODC]]) - 3, 6), ""), "")</f>
        <v/>
      </c>
      <c r="S448" s="103">
        <v>11</v>
      </c>
      <c r="T448" s="96">
        <v>30</v>
      </c>
    </row>
    <row r="449" spans="1:20" hidden="1" x14ac:dyDescent="0.25">
      <c r="A449" s="97" t="str">
        <f ca="1">IF(Tabella4[[#This Row],[PERSONALE]]="","",IF(INDIRECT("'" &amp; S449 &amp; "'!L1") &lt;&gt; "0", IF(INDIRECT("'" &amp; S449 &amp; "'!L1") &lt;&gt; "", INDIRECT("'" &amp; S449 &amp; "'!L1"), ""), ""))</f>
        <v/>
      </c>
      <c r="B449" s="97" t="str">
        <f t="shared" ca="1" si="60"/>
        <v/>
      </c>
      <c r="C449" s="106" t="str">
        <f t="shared" ca="1" si="61"/>
        <v/>
      </c>
      <c r="D449" s="1" t="str">
        <f t="shared" ca="1" si="62"/>
        <v/>
      </c>
      <c r="E449" s="93" t="str">
        <f t="shared" ca="1" si="63"/>
        <v/>
      </c>
      <c r="F449" s="93" t="str">
        <f t="shared" ca="1" si="64"/>
        <v/>
      </c>
      <c r="G449" s="93" t="str">
        <f t="shared" ca="1" si="65"/>
        <v/>
      </c>
      <c r="H449" s="93" t="str">
        <f t="shared" ca="1" si="66"/>
        <v/>
      </c>
      <c r="I449" s="94" t="str">
        <f t="shared" ca="1" si="67"/>
        <v/>
      </c>
      <c r="J449" s="108" t="str">
        <f t="shared" ca="1" si="68"/>
        <v/>
      </c>
      <c r="K449" s="108" t="str">
        <f t="shared" ca="1" si="69"/>
        <v/>
      </c>
      <c r="L449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449" s="108" t="str">
        <f ca="1">IFERROR(IF(FIND("/", Tabella4[[#This Row],[ODC]]) &gt; 0, MID(Tabella4[[#This Row],[ODC]], FIND("/", Tabella4[[#This Row],[ODC]]) - 3, 6), ""), "")</f>
        <v/>
      </c>
      <c r="S449" s="103">
        <v>11</v>
      </c>
      <c r="T449" s="96">
        <v>31</v>
      </c>
    </row>
    <row r="450" spans="1:20" hidden="1" x14ac:dyDescent="0.25">
      <c r="A450" s="97" t="str">
        <f ca="1">IF(Tabella4[[#This Row],[PERSONALE]]="","",IF(INDIRECT("'" &amp; S450 &amp; "'!L1") &lt;&gt; "0", IF(INDIRECT("'" &amp; S450 &amp; "'!L1") &lt;&gt; "", INDIRECT("'" &amp; S450 &amp; "'!L1"), ""), ""))</f>
        <v/>
      </c>
      <c r="B450" s="97" t="str">
        <f t="shared" ref="B450:B513" ca="1" si="70">IF(INDIRECT("'" &amp; S450 &amp; "'!F" &amp; T450) &lt;&gt; "0", IF(INDIRECT("'" &amp; S450 &amp; "'!F" &amp; T450) &lt;&gt; "", INDIRECT("'" &amp; S450 &amp; "'!F" &amp; T450), ""), "")</f>
        <v/>
      </c>
      <c r="C450" s="106" t="str">
        <f t="shared" ref="C450:C513" ca="1" si="71">IF(INDIRECT("'" &amp; S450 &amp; "'!G" &amp; T450) &lt;&gt; "0", IF(INDIRECT("'" &amp; S450 &amp; "'!G" &amp; T450) &lt;&gt; "", INDIRECT("'" &amp; S450 &amp; "'!G" &amp; T450), ""), "")</f>
        <v/>
      </c>
      <c r="D450" s="1" t="str">
        <f t="shared" ref="D450:D513" ca="1" si="72">IF(INDIRECT("'" &amp; S450 &amp; "'!H" &amp; T450) &lt;&gt; "0", IF(INDIRECT("'" &amp; S450 &amp; "'!H" &amp; T450) &lt;&gt; "", INDIRECT("'" &amp; S450 &amp; "'!H" &amp; T450), ""), "")</f>
        <v/>
      </c>
      <c r="E450" s="93" t="str">
        <f t="shared" ref="E450:E513" ca="1" si="73">IF(INDIRECT("'" &amp; S450 &amp; "'!I" &amp; T450) &lt;&gt; "0", IF(INDIRECT("'" &amp; S450 &amp; "'!I" &amp; T450) &lt;&gt; "", INDIRECT("'" &amp; S450 &amp; "'!I" &amp; T450), ""), "")</f>
        <v/>
      </c>
      <c r="F450" s="93" t="str">
        <f t="shared" ref="F450:F513" ca="1" si="74">IF(INDIRECT("'" &amp; S450 &amp; "'!J" &amp; T450) &lt;&gt; "0", IF(INDIRECT("'" &amp; S450 &amp; "'!J" &amp; T450) &lt;&gt; "", INDIRECT("'" &amp; S450 &amp; "'!J" &amp; T450), ""), "")</f>
        <v/>
      </c>
      <c r="G450" s="93" t="str">
        <f t="shared" ref="G450:G513" ca="1" si="75">IF(INDIRECT("'" &amp; S450 &amp; "'!K" &amp; T450) &lt;&gt; "0", IF(INDIRECT("'" &amp; S450 &amp; "'!K" &amp; T450) &lt;&gt; "", INDIRECT("'" &amp; S450 &amp; "'!K" &amp; T450), ""), "")</f>
        <v/>
      </c>
      <c r="H450" s="93" t="str">
        <f t="shared" ref="H450:H513" ca="1" si="76">IF(INDIRECT("'" &amp; S450 &amp; "'!L" &amp; T450) &lt;&gt; "0", IF(INDIRECT("'" &amp; S450 &amp; "'!L" &amp; T450) &lt;&gt; "", INDIRECT("'" &amp; S450 &amp; "'!L" &amp; T450), ""), "")</f>
        <v/>
      </c>
      <c r="I450" s="94" t="str">
        <f t="shared" ref="I450:I513" ca="1" si="77">IF(INDIRECT("'" &amp; S450 &amp; "'!M" &amp; T450) &lt;&gt; "0", IF(INDIRECT("'" &amp; S450 &amp; "'!M" &amp; T450) &lt;&gt; "", INDIRECT("'" &amp; S450 &amp; "'!M" &amp; T450), ""), "")</f>
        <v/>
      </c>
      <c r="J450" s="108" t="str">
        <f t="shared" ref="J450:J513" ca="1" si="78">IF(INDIRECT("'" &amp; S450 &amp; "'!N" &amp; T450) &lt;&gt; "0", IF(INDIRECT("'" &amp; S450 &amp; "'!N" &amp; T450) &lt;&gt; "", INDIRECT("'" &amp; S450 &amp; "'!N" &amp; T450), ""), "")</f>
        <v/>
      </c>
      <c r="K450" s="108" t="str">
        <f t="shared" ref="K450:K513" ca="1" si="79">IF(E450="", "", IF(ISERROR(SEARCH("canone", E450)), "NO", "SI"))</f>
        <v/>
      </c>
      <c r="L450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450" s="108" t="str">
        <f ca="1">IFERROR(IF(FIND("/", Tabella4[[#This Row],[ODC]]) &gt; 0, MID(Tabella4[[#This Row],[ODC]], FIND("/", Tabella4[[#This Row],[ODC]]) - 3, 6), ""), "")</f>
        <v/>
      </c>
      <c r="S450" s="103">
        <v>11</v>
      </c>
      <c r="T450" s="96">
        <v>32</v>
      </c>
    </row>
    <row r="451" spans="1:20" hidden="1" x14ac:dyDescent="0.25">
      <c r="A451" s="97" t="str">
        <f ca="1">IF(Tabella4[[#This Row],[PERSONALE]]="","",IF(INDIRECT("'" &amp; S451 &amp; "'!L1") &lt;&gt; "0", IF(INDIRECT("'" &amp; S451 &amp; "'!L1") &lt;&gt; "", INDIRECT("'" &amp; S451 &amp; "'!L1"), ""), ""))</f>
        <v/>
      </c>
      <c r="B451" s="97" t="str">
        <f t="shared" ca="1" si="70"/>
        <v/>
      </c>
      <c r="C451" s="106" t="str">
        <f t="shared" ca="1" si="71"/>
        <v/>
      </c>
      <c r="D451" s="1" t="str">
        <f t="shared" ca="1" si="72"/>
        <v/>
      </c>
      <c r="E451" s="93" t="str">
        <f t="shared" ca="1" si="73"/>
        <v/>
      </c>
      <c r="F451" s="93" t="str">
        <f t="shared" ca="1" si="74"/>
        <v/>
      </c>
      <c r="G451" s="93" t="str">
        <f t="shared" ca="1" si="75"/>
        <v/>
      </c>
      <c r="H451" s="93" t="str">
        <f t="shared" ca="1" si="76"/>
        <v/>
      </c>
      <c r="I451" s="94" t="str">
        <f t="shared" ca="1" si="77"/>
        <v/>
      </c>
      <c r="J451" s="108" t="str">
        <f t="shared" ca="1" si="78"/>
        <v/>
      </c>
      <c r="K451" s="108" t="str">
        <f t="shared" ca="1" si="79"/>
        <v/>
      </c>
      <c r="L451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451" s="108" t="str">
        <f ca="1">IFERROR(IF(FIND("/", Tabella4[[#This Row],[ODC]]) &gt; 0, MID(Tabella4[[#This Row],[ODC]], FIND("/", Tabella4[[#This Row],[ODC]]) - 3, 6), ""), "")</f>
        <v/>
      </c>
      <c r="S451" s="103">
        <v>11</v>
      </c>
      <c r="T451" s="96">
        <v>33</v>
      </c>
    </row>
    <row r="452" spans="1:20" hidden="1" x14ac:dyDescent="0.25">
      <c r="A452" s="97" t="str">
        <f ca="1">IF(Tabella4[[#This Row],[PERSONALE]]="","",IF(INDIRECT("'" &amp; S452 &amp; "'!L1") &lt;&gt; "0", IF(INDIRECT("'" &amp; S452 &amp; "'!L1") &lt;&gt; "", INDIRECT("'" &amp; S452 &amp; "'!L1"), ""), ""))</f>
        <v/>
      </c>
      <c r="B452" s="97" t="str">
        <f t="shared" ca="1" si="70"/>
        <v/>
      </c>
      <c r="C452" s="106" t="str">
        <f t="shared" ca="1" si="71"/>
        <v/>
      </c>
      <c r="D452" s="1" t="str">
        <f t="shared" ca="1" si="72"/>
        <v/>
      </c>
      <c r="E452" s="93" t="str">
        <f t="shared" ca="1" si="73"/>
        <v/>
      </c>
      <c r="F452" s="93" t="str">
        <f t="shared" ca="1" si="74"/>
        <v/>
      </c>
      <c r="G452" s="93" t="str">
        <f t="shared" ca="1" si="75"/>
        <v/>
      </c>
      <c r="H452" s="93" t="str">
        <f t="shared" ca="1" si="76"/>
        <v/>
      </c>
      <c r="I452" s="94" t="str">
        <f t="shared" ca="1" si="77"/>
        <v/>
      </c>
      <c r="J452" s="108" t="str">
        <f t="shared" ca="1" si="78"/>
        <v/>
      </c>
      <c r="K452" s="108" t="str">
        <f t="shared" ca="1" si="79"/>
        <v/>
      </c>
      <c r="L452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452" s="108" t="str">
        <f ca="1">IFERROR(IF(FIND("/", Tabella4[[#This Row],[ODC]]) &gt; 0, MID(Tabella4[[#This Row],[ODC]], FIND("/", Tabella4[[#This Row],[ODC]]) - 3, 6), ""), "")</f>
        <v/>
      </c>
      <c r="S452" s="103">
        <v>11</v>
      </c>
      <c r="T452" s="96">
        <v>34</v>
      </c>
    </row>
    <row r="453" spans="1:20" hidden="1" x14ac:dyDescent="0.25">
      <c r="A453" s="97" t="str">
        <f ca="1">IF(Tabella4[[#This Row],[PERSONALE]]="","",IF(INDIRECT("'" &amp; S453 &amp; "'!L1") &lt;&gt; "0", IF(INDIRECT("'" &amp; S453 &amp; "'!L1") &lt;&gt; "", INDIRECT("'" &amp; S453 &amp; "'!L1"), ""), ""))</f>
        <v/>
      </c>
      <c r="B453" s="97" t="str">
        <f t="shared" ca="1" si="70"/>
        <v/>
      </c>
      <c r="C453" s="106" t="str">
        <f t="shared" ca="1" si="71"/>
        <v/>
      </c>
      <c r="D453" s="1" t="str">
        <f t="shared" ca="1" si="72"/>
        <v/>
      </c>
      <c r="E453" s="93" t="str">
        <f t="shared" ca="1" si="73"/>
        <v/>
      </c>
      <c r="F453" s="93" t="str">
        <f t="shared" ca="1" si="74"/>
        <v/>
      </c>
      <c r="G453" s="93" t="str">
        <f t="shared" ca="1" si="75"/>
        <v/>
      </c>
      <c r="H453" s="93" t="str">
        <f t="shared" ca="1" si="76"/>
        <v/>
      </c>
      <c r="I453" s="94" t="str">
        <f t="shared" ca="1" si="77"/>
        <v/>
      </c>
      <c r="J453" s="108" t="str">
        <f t="shared" ca="1" si="78"/>
        <v/>
      </c>
      <c r="K453" s="108" t="str">
        <f t="shared" ca="1" si="79"/>
        <v/>
      </c>
      <c r="L453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453" s="108" t="str">
        <f ca="1">IFERROR(IF(FIND("/", Tabella4[[#This Row],[ODC]]) &gt; 0, MID(Tabella4[[#This Row],[ODC]], FIND("/", Tabella4[[#This Row],[ODC]]) - 3, 6), ""), "")</f>
        <v/>
      </c>
      <c r="S453" s="103">
        <v>11</v>
      </c>
      <c r="T453" s="96">
        <v>35</v>
      </c>
    </row>
    <row r="454" spans="1:20" hidden="1" x14ac:dyDescent="0.25">
      <c r="A454" s="97" t="str">
        <f ca="1">IF(Tabella4[[#This Row],[PERSONALE]]="","",IF(INDIRECT("'" &amp; S454 &amp; "'!L1") &lt;&gt; "0", IF(INDIRECT("'" &amp; S454 &amp; "'!L1") &lt;&gt; "", INDIRECT("'" &amp; S454 &amp; "'!L1"), ""), ""))</f>
        <v/>
      </c>
      <c r="B454" s="97" t="str">
        <f t="shared" ca="1" si="70"/>
        <v/>
      </c>
      <c r="C454" s="106" t="str">
        <f t="shared" ca="1" si="71"/>
        <v/>
      </c>
      <c r="D454" s="1" t="str">
        <f t="shared" ca="1" si="72"/>
        <v/>
      </c>
      <c r="E454" s="93" t="str">
        <f t="shared" ca="1" si="73"/>
        <v/>
      </c>
      <c r="F454" s="93" t="str">
        <f t="shared" ca="1" si="74"/>
        <v/>
      </c>
      <c r="G454" s="93" t="str">
        <f t="shared" ca="1" si="75"/>
        <v/>
      </c>
      <c r="H454" s="93" t="str">
        <f t="shared" ca="1" si="76"/>
        <v/>
      </c>
      <c r="I454" s="94" t="str">
        <f t="shared" ca="1" si="77"/>
        <v/>
      </c>
      <c r="J454" s="108" t="str">
        <f t="shared" ca="1" si="78"/>
        <v/>
      </c>
      <c r="K454" s="108" t="str">
        <f t="shared" ca="1" si="79"/>
        <v/>
      </c>
      <c r="L454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454" s="108" t="str">
        <f ca="1">IFERROR(IF(FIND("/", Tabella4[[#This Row],[ODC]]) &gt; 0, MID(Tabella4[[#This Row],[ODC]], FIND("/", Tabella4[[#This Row],[ODC]]) - 3, 6), ""), "")</f>
        <v/>
      </c>
      <c r="S454" s="103">
        <v>11</v>
      </c>
      <c r="T454" s="96">
        <v>36</v>
      </c>
    </row>
    <row r="455" spans="1:20" hidden="1" x14ac:dyDescent="0.25">
      <c r="A455" s="97" t="str">
        <f ca="1">IF(Tabella4[[#This Row],[PERSONALE]]="","",IF(INDIRECT("'" &amp; S455 &amp; "'!L1") &lt;&gt; "0", IF(INDIRECT("'" &amp; S455 &amp; "'!L1") &lt;&gt; "", INDIRECT("'" &amp; S455 &amp; "'!L1"), ""), ""))</f>
        <v/>
      </c>
      <c r="B455" s="97" t="str">
        <f t="shared" ca="1" si="70"/>
        <v/>
      </c>
      <c r="C455" s="106" t="str">
        <f t="shared" ca="1" si="71"/>
        <v/>
      </c>
      <c r="D455" s="1" t="str">
        <f t="shared" ca="1" si="72"/>
        <v/>
      </c>
      <c r="E455" s="93" t="str">
        <f t="shared" ca="1" si="73"/>
        <v/>
      </c>
      <c r="F455" s="93" t="str">
        <f t="shared" ca="1" si="74"/>
        <v/>
      </c>
      <c r="G455" s="93" t="str">
        <f t="shared" ca="1" si="75"/>
        <v/>
      </c>
      <c r="H455" s="93" t="str">
        <f t="shared" ca="1" si="76"/>
        <v/>
      </c>
      <c r="I455" s="94" t="str">
        <f t="shared" ca="1" si="77"/>
        <v/>
      </c>
      <c r="J455" s="108" t="str">
        <f t="shared" ca="1" si="78"/>
        <v/>
      </c>
      <c r="K455" s="108" t="str">
        <f t="shared" ca="1" si="79"/>
        <v/>
      </c>
      <c r="L455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455" s="108" t="str">
        <f ca="1">IFERROR(IF(FIND("/", Tabella4[[#This Row],[ODC]]) &gt; 0, MID(Tabella4[[#This Row],[ODC]], FIND("/", Tabella4[[#This Row],[ODC]]) - 3, 6), ""), "")</f>
        <v/>
      </c>
      <c r="S455" s="103">
        <v>11</v>
      </c>
      <c r="T455" s="96">
        <v>37</v>
      </c>
    </row>
    <row r="456" spans="1:20" hidden="1" x14ac:dyDescent="0.25">
      <c r="A456" s="97" t="str">
        <f ca="1">IF(Tabella4[[#This Row],[PERSONALE]]="","",IF(INDIRECT("'" &amp; S456 &amp; "'!L1") &lt;&gt; "0", IF(INDIRECT("'" &amp; S456 &amp; "'!L1") &lt;&gt; "", INDIRECT("'" &amp; S456 &amp; "'!L1"), ""), ""))</f>
        <v/>
      </c>
      <c r="B456" s="97" t="str">
        <f t="shared" ca="1" si="70"/>
        <v/>
      </c>
      <c r="C456" s="106" t="str">
        <f t="shared" ca="1" si="71"/>
        <v/>
      </c>
      <c r="D456" s="1" t="str">
        <f t="shared" ca="1" si="72"/>
        <v/>
      </c>
      <c r="E456" s="93" t="str">
        <f t="shared" ca="1" si="73"/>
        <v/>
      </c>
      <c r="F456" s="93" t="str">
        <f t="shared" ca="1" si="74"/>
        <v/>
      </c>
      <c r="G456" s="93" t="str">
        <f t="shared" ca="1" si="75"/>
        <v/>
      </c>
      <c r="H456" s="93" t="str">
        <f t="shared" ca="1" si="76"/>
        <v/>
      </c>
      <c r="I456" s="94" t="str">
        <f t="shared" ca="1" si="77"/>
        <v/>
      </c>
      <c r="J456" s="108" t="str">
        <f t="shared" ca="1" si="78"/>
        <v/>
      </c>
      <c r="K456" s="108" t="str">
        <f t="shared" ca="1" si="79"/>
        <v/>
      </c>
      <c r="L456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456" s="108" t="str">
        <f ca="1">IFERROR(IF(FIND("/", Tabella4[[#This Row],[ODC]]) &gt; 0, MID(Tabella4[[#This Row],[ODC]], FIND("/", Tabella4[[#This Row],[ODC]]) - 3, 6), ""), "")</f>
        <v/>
      </c>
      <c r="S456" s="103">
        <v>11</v>
      </c>
      <c r="T456" s="96">
        <v>38</v>
      </c>
    </row>
    <row r="457" spans="1:20" hidden="1" x14ac:dyDescent="0.25">
      <c r="A457" s="97" t="str">
        <f ca="1">IF(Tabella4[[#This Row],[PERSONALE]]="","",IF(INDIRECT("'" &amp; S457 &amp; "'!L1") &lt;&gt; "0", IF(INDIRECT("'" &amp; S457 &amp; "'!L1") &lt;&gt; "", INDIRECT("'" &amp; S457 &amp; "'!L1"), ""), ""))</f>
        <v/>
      </c>
      <c r="B457" s="97" t="str">
        <f t="shared" ca="1" si="70"/>
        <v/>
      </c>
      <c r="C457" s="106" t="str">
        <f t="shared" ca="1" si="71"/>
        <v/>
      </c>
      <c r="D457" s="1" t="str">
        <f t="shared" ca="1" si="72"/>
        <v/>
      </c>
      <c r="E457" s="93" t="str">
        <f t="shared" ca="1" si="73"/>
        <v/>
      </c>
      <c r="F457" s="93" t="str">
        <f t="shared" ca="1" si="74"/>
        <v/>
      </c>
      <c r="G457" s="93" t="str">
        <f t="shared" ca="1" si="75"/>
        <v/>
      </c>
      <c r="H457" s="93" t="str">
        <f t="shared" ca="1" si="76"/>
        <v/>
      </c>
      <c r="I457" s="94" t="str">
        <f t="shared" ca="1" si="77"/>
        <v/>
      </c>
      <c r="J457" s="108" t="str">
        <f t="shared" ca="1" si="78"/>
        <v/>
      </c>
      <c r="K457" s="108" t="str">
        <f t="shared" ca="1" si="79"/>
        <v/>
      </c>
      <c r="L457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457" s="108" t="str">
        <f ca="1">IFERROR(IF(FIND("/", Tabella4[[#This Row],[ODC]]) &gt; 0, MID(Tabella4[[#This Row],[ODC]], FIND("/", Tabella4[[#This Row],[ODC]]) - 3, 6), ""), "")</f>
        <v/>
      </c>
      <c r="S457" s="103">
        <v>11</v>
      </c>
      <c r="T457" s="96">
        <v>39</v>
      </c>
    </row>
    <row r="458" spans="1:20" hidden="1" x14ac:dyDescent="0.25">
      <c r="A458" s="97" t="str">
        <f ca="1">IF(Tabella4[[#This Row],[PERSONALE]]="","",IF(INDIRECT("'" &amp; S458 &amp; "'!L1") &lt;&gt; "0", IF(INDIRECT("'" &amp; S458 &amp; "'!L1") &lt;&gt; "", INDIRECT("'" &amp; S458 &amp; "'!L1"), ""), ""))</f>
        <v/>
      </c>
      <c r="B458" s="97" t="str">
        <f t="shared" ca="1" si="70"/>
        <v/>
      </c>
      <c r="C458" s="106" t="str">
        <f t="shared" ca="1" si="71"/>
        <v/>
      </c>
      <c r="D458" s="1" t="str">
        <f t="shared" ca="1" si="72"/>
        <v/>
      </c>
      <c r="E458" s="93" t="str">
        <f t="shared" ca="1" si="73"/>
        <v/>
      </c>
      <c r="F458" s="93" t="str">
        <f t="shared" ca="1" si="74"/>
        <v/>
      </c>
      <c r="G458" s="93" t="str">
        <f t="shared" ca="1" si="75"/>
        <v/>
      </c>
      <c r="H458" s="93" t="str">
        <f t="shared" ca="1" si="76"/>
        <v/>
      </c>
      <c r="I458" s="94" t="str">
        <f t="shared" ca="1" si="77"/>
        <v/>
      </c>
      <c r="J458" s="108" t="str">
        <f t="shared" ca="1" si="78"/>
        <v/>
      </c>
      <c r="K458" s="108" t="str">
        <f t="shared" ca="1" si="79"/>
        <v/>
      </c>
      <c r="L458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458" s="108" t="str">
        <f ca="1">IFERROR(IF(FIND("/", Tabella4[[#This Row],[ODC]]) &gt; 0, MID(Tabella4[[#This Row],[ODC]], FIND("/", Tabella4[[#This Row],[ODC]]) - 3, 6), ""), "")</f>
        <v/>
      </c>
      <c r="S458" s="103">
        <v>11</v>
      </c>
      <c r="T458" s="96">
        <v>40</v>
      </c>
    </row>
    <row r="459" spans="1:20" hidden="1" x14ac:dyDescent="0.25">
      <c r="A459" s="97" t="str">
        <f ca="1">IF(Tabella4[[#This Row],[PERSONALE]]="","",IF(INDIRECT("'" &amp; S459 &amp; "'!L1") &lt;&gt; "0", IF(INDIRECT("'" &amp; S459 &amp; "'!L1") &lt;&gt; "", INDIRECT("'" &amp; S459 &amp; "'!L1"), ""), ""))</f>
        <v/>
      </c>
      <c r="B459" s="97" t="str">
        <f t="shared" ca="1" si="70"/>
        <v/>
      </c>
      <c r="C459" s="106" t="str">
        <f t="shared" ca="1" si="71"/>
        <v/>
      </c>
      <c r="D459" s="1" t="str">
        <f t="shared" ca="1" si="72"/>
        <v/>
      </c>
      <c r="E459" s="93" t="str">
        <f t="shared" ca="1" si="73"/>
        <v/>
      </c>
      <c r="F459" s="93" t="str">
        <f t="shared" ca="1" si="74"/>
        <v/>
      </c>
      <c r="G459" s="93" t="str">
        <f t="shared" ca="1" si="75"/>
        <v/>
      </c>
      <c r="H459" s="93" t="str">
        <f t="shared" ca="1" si="76"/>
        <v/>
      </c>
      <c r="I459" s="94" t="str">
        <f t="shared" ca="1" si="77"/>
        <v/>
      </c>
      <c r="J459" s="108" t="str">
        <f t="shared" ca="1" si="78"/>
        <v/>
      </c>
      <c r="K459" s="108" t="str">
        <f t="shared" ca="1" si="79"/>
        <v/>
      </c>
      <c r="L459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459" s="108" t="str">
        <f ca="1">IFERROR(IF(FIND("/", Tabella4[[#This Row],[ODC]]) &gt; 0, MID(Tabella4[[#This Row],[ODC]], FIND("/", Tabella4[[#This Row],[ODC]]) - 3, 6), ""), "")</f>
        <v/>
      </c>
      <c r="S459" s="103">
        <v>11</v>
      </c>
      <c r="T459" s="96">
        <v>41</v>
      </c>
    </row>
    <row r="460" spans="1:20" hidden="1" x14ac:dyDescent="0.25">
      <c r="A460" s="97" t="str">
        <f ca="1">IF(Tabella4[[#This Row],[PERSONALE]]="","",IF(INDIRECT("'" &amp; S460 &amp; "'!L1") &lt;&gt; "0", IF(INDIRECT("'" &amp; S460 &amp; "'!L1") &lt;&gt; "", INDIRECT("'" &amp; S460 &amp; "'!L1"), ""), ""))</f>
        <v/>
      </c>
      <c r="B460" s="97" t="str">
        <f t="shared" ca="1" si="70"/>
        <v/>
      </c>
      <c r="C460" s="106" t="str">
        <f t="shared" ca="1" si="71"/>
        <v/>
      </c>
      <c r="D460" s="1" t="str">
        <f t="shared" ca="1" si="72"/>
        <v/>
      </c>
      <c r="E460" s="93" t="str">
        <f t="shared" ca="1" si="73"/>
        <v/>
      </c>
      <c r="F460" s="93" t="str">
        <f t="shared" ca="1" si="74"/>
        <v/>
      </c>
      <c r="G460" s="93" t="str">
        <f t="shared" ca="1" si="75"/>
        <v/>
      </c>
      <c r="H460" s="93" t="str">
        <f t="shared" ca="1" si="76"/>
        <v/>
      </c>
      <c r="I460" s="94" t="str">
        <f t="shared" ca="1" si="77"/>
        <v/>
      </c>
      <c r="J460" s="108" t="str">
        <f t="shared" ca="1" si="78"/>
        <v/>
      </c>
      <c r="K460" s="108" t="str">
        <f t="shared" ca="1" si="79"/>
        <v/>
      </c>
      <c r="L460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460" s="108" t="str">
        <f ca="1">IFERROR(IF(FIND("/", Tabella4[[#This Row],[ODC]]) &gt; 0, MID(Tabella4[[#This Row],[ODC]], FIND("/", Tabella4[[#This Row],[ODC]]) - 3, 6), ""), "")</f>
        <v/>
      </c>
      <c r="S460" s="103">
        <v>11</v>
      </c>
      <c r="T460" s="96">
        <v>42</v>
      </c>
    </row>
    <row r="461" spans="1:20" hidden="1" x14ac:dyDescent="0.25">
      <c r="A461" s="97" t="str">
        <f ca="1">IF(Tabella4[[#This Row],[PERSONALE]]="","",IF(INDIRECT("'" &amp; S461 &amp; "'!L1") &lt;&gt; "0", IF(INDIRECT("'" &amp; S461 &amp; "'!L1") &lt;&gt; "", INDIRECT("'" &amp; S461 &amp; "'!L1"), ""), ""))</f>
        <v/>
      </c>
      <c r="B461" s="97" t="str">
        <f t="shared" ca="1" si="70"/>
        <v/>
      </c>
      <c r="C461" s="106" t="str">
        <f t="shared" ca="1" si="71"/>
        <v/>
      </c>
      <c r="D461" s="1" t="str">
        <f t="shared" ca="1" si="72"/>
        <v/>
      </c>
      <c r="E461" s="93" t="str">
        <f t="shared" ca="1" si="73"/>
        <v/>
      </c>
      <c r="F461" s="93" t="str">
        <f t="shared" ca="1" si="74"/>
        <v/>
      </c>
      <c r="G461" s="93" t="str">
        <f t="shared" ca="1" si="75"/>
        <v/>
      </c>
      <c r="H461" s="93" t="str">
        <f t="shared" ca="1" si="76"/>
        <v/>
      </c>
      <c r="I461" s="94" t="str">
        <f t="shared" ca="1" si="77"/>
        <v/>
      </c>
      <c r="J461" s="108" t="str">
        <f t="shared" ca="1" si="78"/>
        <v/>
      </c>
      <c r="K461" s="108" t="str">
        <f t="shared" ca="1" si="79"/>
        <v/>
      </c>
      <c r="L461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461" s="108" t="str">
        <f ca="1">IFERROR(IF(FIND("/", Tabella4[[#This Row],[ODC]]) &gt; 0, MID(Tabella4[[#This Row],[ODC]], FIND("/", Tabella4[[#This Row],[ODC]]) - 3, 6), ""), "")</f>
        <v/>
      </c>
      <c r="S461" s="103">
        <v>11</v>
      </c>
      <c r="T461" s="96">
        <v>43</v>
      </c>
    </row>
    <row r="462" spans="1:20" hidden="1" x14ac:dyDescent="0.25">
      <c r="A462" s="97" t="str">
        <f ca="1">IF(Tabella4[[#This Row],[PERSONALE]]="","",IF(INDIRECT("'" &amp; S462 &amp; "'!L1") &lt;&gt; "0", IF(INDIRECT("'" &amp; S462 &amp; "'!L1") &lt;&gt; "", INDIRECT("'" &amp; S462 &amp; "'!L1"), ""), ""))</f>
        <v/>
      </c>
      <c r="B462" s="97" t="str">
        <f t="shared" ca="1" si="70"/>
        <v/>
      </c>
      <c r="C462" s="106" t="str">
        <f t="shared" ca="1" si="71"/>
        <v/>
      </c>
      <c r="D462" s="1" t="str">
        <f t="shared" ca="1" si="72"/>
        <v/>
      </c>
      <c r="E462" s="93" t="str">
        <f t="shared" ca="1" si="73"/>
        <v/>
      </c>
      <c r="F462" s="93" t="str">
        <f t="shared" ca="1" si="74"/>
        <v/>
      </c>
      <c r="G462" s="93" t="str">
        <f t="shared" ca="1" si="75"/>
        <v/>
      </c>
      <c r="H462" s="93" t="str">
        <f t="shared" ca="1" si="76"/>
        <v/>
      </c>
      <c r="I462" s="94" t="str">
        <f t="shared" ca="1" si="77"/>
        <v/>
      </c>
      <c r="J462" s="108" t="str">
        <f t="shared" ca="1" si="78"/>
        <v/>
      </c>
      <c r="K462" s="108" t="str">
        <f t="shared" ca="1" si="79"/>
        <v/>
      </c>
      <c r="L462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462" s="108" t="str">
        <f ca="1">IFERROR(IF(FIND("/", Tabella4[[#This Row],[ODC]]) &gt; 0, MID(Tabella4[[#This Row],[ODC]], FIND("/", Tabella4[[#This Row],[ODC]]) - 3, 6), ""), "")</f>
        <v/>
      </c>
      <c r="S462" s="103">
        <v>11</v>
      </c>
      <c r="T462" s="96">
        <v>44</v>
      </c>
    </row>
    <row r="463" spans="1:20" hidden="1" x14ac:dyDescent="0.25">
      <c r="A463" s="97" t="str">
        <f ca="1">IF(Tabella4[[#This Row],[PERSONALE]]="","",IF(INDIRECT("'" &amp; S463 &amp; "'!L1") &lt;&gt; "0", IF(INDIRECT("'" &amp; S463 &amp; "'!L1") &lt;&gt; "", INDIRECT("'" &amp; S463 &amp; "'!L1"), ""), ""))</f>
        <v/>
      </c>
      <c r="B463" s="97" t="str">
        <f t="shared" ca="1" si="70"/>
        <v/>
      </c>
      <c r="C463" s="106" t="str">
        <f t="shared" ca="1" si="71"/>
        <v/>
      </c>
      <c r="D463" s="1" t="str">
        <f t="shared" ca="1" si="72"/>
        <v/>
      </c>
      <c r="E463" s="93" t="str">
        <f t="shared" ca="1" si="73"/>
        <v/>
      </c>
      <c r="F463" s="93" t="str">
        <f t="shared" ca="1" si="74"/>
        <v/>
      </c>
      <c r="G463" s="93" t="str">
        <f t="shared" ca="1" si="75"/>
        <v/>
      </c>
      <c r="H463" s="93" t="str">
        <f t="shared" ca="1" si="76"/>
        <v/>
      </c>
      <c r="I463" s="94" t="str">
        <f t="shared" ca="1" si="77"/>
        <v/>
      </c>
      <c r="J463" s="108" t="str">
        <f t="shared" ca="1" si="78"/>
        <v/>
      </c>
      <c r="K463" s="108" t="str">
        <f t="shared" ca="1" si="79"/>
        <v/>
      </c>
      <c r="L463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463" s="108" t="str">
        <f ca="1">IFERROR(IF(FIND("/", Tabella4[[#This Row],[ODC]]) &gt; 0, MID(Tabella4[[#This Row],[ODC]], FIND("/", Tabella4[[#This Row],[ODC]]) - 3, 6), ""), "")</f>
        <v/>
      </c>
      <c r="S463" s="103">
        <v>11</v>
      </c>
      <c r="T463" s="102">
        <v>45</v>
      </c>
    </row>
    <row r="464" spans="1:20" ht="30" hidden="1" x14ac:dyDescent="0.25">
      <c r="A464" s="97">
        <f ca="1">IF(Tabella4[[#This Row],[PERSONALE]]="","",IF(INDIRECT("'" &amp; S464 &amp; "'!L1") &lt;&gt; "0", IF(INDIRECT("'" &amp; S464 &amp; "'!L1") &lt;&gt; "", INDIRECT("'" &amp; S464 &amp; "'!L1"), ""), ""))</f>
        <v>46093</v>
      </c>
      <c r="B464" s="97" t="str">
        <f t="shared" ca="1" si="70"/>
        <v>Garro L.</v>
      </c>
      <c r="C464" s="106" t="str">
        <f t="shared" ca="1" si="71"/>
        <v>700A- PCV211 RIPRISTINO CABLAGGIO ELETTROPNEUMATICO</v>
      </c>
      <c r="D464" s="1" t="str">
        <f t="shared" ca="1" si="72"/>
        <v>Caldarella</v>
      </c>
      <c r="E464" s="93" t="str">
        <f t="shared" ca="1" si="73"/>
        <v>073/26
squadra</v>
      </c>
      <c r="F464" s="93" t="str">
        <f t="shared" ca="1" si="74"/>
        <v>575091/C</v>
      </c>
      <c r="G464" s="93" t="str">
        <f t="shared" ca="1" si="75"/>
        <v>7:45</v>
      </c>
      <c r="H464" s="93" t="str">
        <f t="shared" ca="1" si="76"/>
        <v>16:45</v>
      </c>
      <c r="I464" s="94">
        <f t="shared" ca="1" si="77"/>
        <v>8.25</v>
      </c>
      <c r="J464" s="108" t="str">
        <f t="shared" ca="1" si="78"/>
        <v/>
      </c>
      <c r="K464" s="108" t="str">
        <f t="shared" ca="1" si="79"/>
        <v>NO</v>
      </c>
      <c r="L464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464" s="108" t="str">
        <f ca="1">IFERROR(IF(FIND("/", Tabella4[[#This Row],[ODC]]) &gt; 0, MID(Tabella4[[#This Row],[ODC]], FIND("/", Tabella4[[#This Row],[ODC]]) - 3, 6), ""), "")</f>
        <v>073/26</v>
      </c>
      <c r="S464" s="103">
        <v>12</v>
      </c>
      <c r="T464" s="96">
        <v>4</v>
      </c>
    </row>
    <row r="465" spans="1:20" ht="30" hidden="1" x14ac:dyDescent="0.25">
      <c r="A465" s="97">
        <f ca="1">IF(Tabella4[[#This Row],[PERSONALE]]="","",IF(INDIRECT("'" &amp; S465 &amp; "'!L1") &lt;&gt; "0", IF(INDIRECT("'" &amp; S465 &amp; "'!L1") &lt;&gt; "", INDIRECT("'" &amp; S465 &amp; "'!L1"), ""), ""))</f>
        <v>46093</v>
      </c>
      <c r="B465" s="97" t="str">
        <f t="shared" ca="1" si="70"/>
        <v>Partesano</v>
      </c>
      <c r="C465" s="106" t="str">
        <f t="shared" ca="1" si="71"/>
        <v>700A- PCV211 RIPRISTINO CABLAGGIO ELETTROPNEUMATICO</v>
      </c>
      <c r="D465" s="1" t="str">
        <f t="shared" ca="1" si="72"/>
        <v>Caldarella</v>
      </c>
      <c r="E465" s="93" t="str">
        <f t="shared" ca="1" si="73"/>
        <v>073/26
squadra</v>
      </c>
      <c r="F465" s="93" t="str">
        <f t="shared" ca="1" si="74"/>
        <v>575091/C</v>
      </c>
      <c r="G465" s="93" t="str">
        <f t="shared" ca="1" si="75"/>
        <v>7:45</v>
      </c>
      <c r="H465" s="93" t="str">
        <f t="shared" ca="1" si="76"/>
        <v>16:45</v>
      </c>
      <c r="I465" s="94">
        <f t="shared" ca="1" si="77"/>
        <v>8.25</v>
      </c>
      <c r="J465" s="108" t="str">
        <f t="shared" ca="1" si="78"/>
        <v/>
      </c>
      <c r="K465" s="108" t="str">
        <f t="shared" ca="1" si="79"/>
        <v>NO</v>
      </c>
      <c r="L465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465" s="108" t="str">
        <f ca="1">IFERROR(IF(FIND("/", Tabella4[[#This Row],[ODC]]) &gt; 0, MID(Tabella4[[#This Row],[ODC]], FIND("/", Tabella4[[#This Row],[ODC]]) - 3, 6), ""), "")</f>
        <v>073/26</v>
      </c>
      <c r="S465" s="103">
        <v>12</v>
      </c>
      <c r="T465" s="96">
        <v>5</v>
      </c>
    </row>
    <row r="466" spans="1:20" ht="30" hidden="1" x14ac:dyDescent="0.25">
      <c r="A466" s="97">
        <f ca="1">IF(Tabella4[[#This Row],[PERSONALE]]="","",IF(INDIRECT("'" &amp; S466 &amp; "'!L1") &lt;&gt; "0", IF(INDIRECT("'" &amp; S466 &amp; "'!L1") &lt;&gt; "", INDIRECT("'" &amp; S466 &amp; "'!L1"), ""), ""))</f>
        <v>46093</v>
      </c>
      <c r="B466" s="97" t="str">
        <f t="shared" ca="1" si="70"/>
        <v>Riciputo</v>
      </c>
      <c r="C466" s="106" t="str">
        <f t="shared" ca="1" si="71"/>
        <v>Ricerca guasto su sistema di caricamento GPL Rampa 1 -2 + assistenza per prove funzionali</v>
      </c>
      <c r="D466" s="1" t="str">
        <f t="shared" ca="1" si="72"/>
        <v>Messina</v>
      </c>
      <c r="E466" s="93" t="str">
        <f t="shared" ca="1" si="73"/>
        <v>5400274443
canone</v>
      </c>
      <c r="F466" s="93" t="str">
        <f t="shared" ca="1" si="74"/>
        <v>575515/C</v>
      </c>
      <c r="G466" s="93" t="str">
        <f t="shared" ca="1" si="75"/>
        <v>8:15</v>
      </c>
      <c r="H466" s="93" t="str">
        <f t="shared" ca="1" si="76"/>
        <v>16:45</v>
      </c>
      <c r="I466" s="94">
        <f t="shared" ca="1" si="77"/>
        <v>7.75</v>
      </c>
      <c r="J466" s="108" t="str">
        <f t="shared" ca="1" si="78"/>
        <v>canone messina</v>
      </c>
      <c r="K466" s="108" t="str">
        <f t="shared" ca="1" si="79"/>
        <v>SI</v>
      </c>
      <c r="L466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>MESSINA I.</v>
      </c>
      <c r="M466" s="108" t="str">
        <f ca="1">IFERROR(IF(FIND("/", Tabella4[[#This Row],[ODC]]) &gt; 0, MID(Tabella4[[#This Row],[ODC]], FIND("/", Tabella4[[#This Row],[ODC]]) - 3, 6), ""), "")</f>
        <v/>
      </c>
      <c r="S466" s="103">
        <v>12</v>
      </c>
      <c r="T466" s="96">
        <v>6</v>
      </c>
    </row>
    <row r="467" spans="1:20" ht="30" hidden="1" x14ac:dyDescent="0.25">
      <c r="A467" s="97">
        <f ca="1">IF(Tabella4[[#This Row],[PERSONALE]]="","",IF(INDIRECT("'" &amp; S467 &amp; "'!L1") &lt;&gt; "0", IF(INDIRECT("'" &amp; S467 &amp; "'!L1") &lt;&gt; "", INDIRECT("'" &amp; S467 &amp; "'!L1"), ""), ""))</f>
        <v>46093</v>
      </c>
      <c r="B467" s="97" t="str">
        <f t="shared" ca="1" si="70"/>
        <v>Mira</v>
      </c>
      <c r="C467" s="106" t="str">
        <f t="shared" ca="1" si="71"/>
        <v>Ricerca guasto su sistema di caricamento GPL Rampa 1 -2 + assistenza per prove funzionali</v>
      </c>
      <c r="D467" s="1" t="str">
        <f t="shared" ca="1" si="72"/>
        <v>Messina</v>
      </c>
      <c r="E467" s="93" t="str">
        <f t="shared" ca="1" si="73"/>
        <v>5400274443
canone</v>
      </c>
      <c r="F467" s="93" t="str">
        <f t="shared" ca="1" si="74"/>
        <v>575515/C</v>
      </c>
      <c r="G467" s="93" t="str">
        <f t="shared" ca="1" si="75"/>
        <v>7:45</v>
      </c>
      <c r="H467" s="93" t="str">
        <f t="shared" ca="1" si="76"/>
        <v>16:45</v>
      </c>
      <c r="I467" s="94">
        <f t="shared" ca="1" si="77"/>
        <v>8.25</v>
      </c>
      <c r="J467" s="108" t="str">
        <f t="shared" ca="1" si="78"/>
        <v>canone messina</v>
      </c>
      <c r="K467" s="108" t="str">
        <f t="shared" ca="1" si="79"/>
        <v>SI</v>
      </c>
      <c r="L467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>MESSINA I.</v>
      </c>
      <c r="M467" s="108" t="str">
        <f ca="1">IFERROR(IF(FIND("/", Tabella4[[#This Row],[ODC]]) &gt; 0, MID(Tabella4[[#This Row],[ODC]], FIND("/", Tabella4[[#This Row],[ODC]]) - 3, 6), ""), "")</f>
        <v/>
      </c>
      <c r="S467" s="103">
        <v>12</v>
      </c>
      <c r="T467" s="96">
        <v>7</v>
      </c>
    </row>
    <row r="468" spans="1:20" ht="30" hidden="1" x14ac:dyDescent="0.25">
      <c r="A468" s="97">
        <f ca="1">IF(Tabella4[[#This Row],[PERSONALE]]="","",IF(INDIRECT("'" &amp; S468 &amp; "'!L1") &lt;&gt; "0", IF(INDIRECT("'" &amp; S468 &amp; "'!L1") &lt;&gt; "", INDIRECT("'" &amp; S468 &amp; "'!L1"), ""), ""))</f>
        <v>46093</v>
      </c>
      <c r="B468" s="97" t="str">
        <f t="shared" ca="1" si="70"/>
        <v>Maggio</v>
      </c>
      <c r="C468" s="106" t="str">
        <f t="shared" ca="1" si="71"/>
        <v>1200-MAX  E OFF SITE CONTROLLO  RIPRISTINO E MOVIMENTAZIONE  KV e HIC. . Proseguimento del permesso n 566045/C</v>
      </c>
      <c r="D468" s="1" t="str">
        <f t="shared" ca="1" si="72"/>
        <v>Caldarella</v>
      </c>
      <c r="E468" s="93" t="str">
        <f t="shared" ca="1" si="73"/>
        <v>5400274434
canone</v>
      </c>
      <c r="F468" s="93" t="str">
        <f t="shared" ca="1" si="74"/>
        <v>575292/C</v>
      </c>
      <c r="G468" s="93" t="str">
        <f t="shared" ca="1" si="75"/>
        <v>7:45</v>
      </c>
      <c r="H468" s="93" t="str">
        <f t="shared" ca="1" si="76"/>
        <v>16:45</v>
      </c>
      <c r="I468" s="94">
        <f t="shared" ca="1" si="77"/>
        <v>8.25</v>
      </c>
      <c r="J468" s="108" t="str">
        <f t="shared" ca="1" si="78"/>
        <v>canone caldarella</v>
      </c>
      <c r="K468" s="108" t="str">
        <f t="shared" ca="1" si="79"/>
        <v>SI</v>
      </c>
      <c r="L468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>CALDARELLA F.</v>
      </c>
      <c r="M468" s="108" t="str">
        <f ca="1">IFERROR(IF(FIND("/", Tabella4[[#This Row],[ODC]]) &gt; 0, MID(Tabella4[[#This Row],[ODC]], FIND("/", Tabella4[[#This Row],[ODC]]) - 3, 6), ""), "")</f>
        <v/>
      </c>
      <c r="S468" s="103">
        <v>12</v>
      </c>
      <c r="T468" s="96">
        <v>8</v>
      </c>
    </row>
    <row r="469" spans="1:20" ht="30" hidden="1" x14ac:dyDescent="0.25">
      <c r="A469" s="97">
        <f ca="1">IF(Tabella4[[#This Row],[PERSONALE]]="","",IF(INDIRECT("'" &amp; S469 &amp; "'!L1") &lt;&gt; "0", IF(INDIRECT("'" &amp; S469 &amp; "'!L1") &lt;&gt; "", INDIRECT("'" &amp; S469 &amp; "'!L1"), ""), ""))</f>
        <v>46093</v>
      </c>
      <c r="B469" s="97" t="str">
        <f t="shared" ca="1" si="70"/>
        <v>Serra</v>
      </c>
      <c r="C469" s="106" t="str">
        <f t="shared" ca="1" si="71"/>
        <v>1200-MAX  E OFF SITE CONTROLLO  RIPRISTINO E MOVIMENTAZIONE  KV e HIC. . Proseguimento del permesso n 566045/C</v>
      </c>
      <c r="D469" s="1" t="str">
        <f t="shared" ca="1" si="72"/>
        <v>Caldarella</v>
      </c>
      <c r="E469" s="93" t="str">
        <f t="shared" ca="1" si="73"/>
        <v>5400274434
canone</v>
      </c>
      <c r="F469" s="93" t="str">
        <f t="shared" ca="1" si="74"/>
        <v>575292/C</v>
      </c>
      <c r="G469" s="93" t="str">
        <f t="shared" ca="1" si="75"/>
        <v>7:45</v>
      </c>
      <c r="H469" s="93" t="str">
        <f t="shared" ca="1" si="76"/>
        <v>12:00</v>
      </c>
      <c r="I469" s="94">
        <f t="shared" ca="1" si="77"/>
        <v>4.25</v>
      </c>
      <c r="J469" s="108" t="str">
        <f t="shared" ca="1" si="78"/>
        <v>canone caldarella</v>
      </c>
      <c r="K469" s="108" t="str">
        <f t="shared" ca="1" si="79"/>
        <v>SI</v>
      </c>
      <c r="L469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>CALDARELLA F.</v>
      </c>
      <c r="M469" s="108" t="str">
        <f ca="1">IFERROR(IF(FIND("/", Tabella4[[#This Row],[ODC]]) &gt; 0, MID(Tabella4[[#This Row],[ODC]], FIND("/", Tabella4[[#This Row],[ODC]]) - 3, 6), ""), "")</f>
        <v/>
      </c>
      <c r="S469" s="103">
        <v>12</v>
      </c>
      <c r="T469" s="96">
        <v>9</v>
      </c>
    </row>
    <row r="470" spans="1:20" ht="30" hidden="1" x14ac:dyDescent="0.25">
      <c r="A470" s="97">
        <f ca="1">IF(Tabella4[[#This Row],[PERSONALE]]="","",IF(INDIRECT("'" &amp; S470 &amp; "'!L1") &lt;&gt; "0", IF(INDIRECT("'" &amp; S470 &amp; "'!L1") &lt;&gt; "", INDIRECT("'" &amp; S470 &amp; "'!L1"), ""), ""))</f>
        <v>46093</v>
      </c>
      <c r="B470" s="97" t="str">
        <f t="shared" ca="1" si="70"/>
        <v>De Luca</v>
      </c>
      <c r="C470" s="106" t="str">
        <f t="shared" ca="1" si="71"/>
        <v>700A- PCV211 RIPRISTINO CABLAGGIO ELETTROPNEUMATICO</v>
      </c>
      <c r="D470" s="1" t="str">
        <f t="shared" ca="1" si="72"/>
        <v>Caldarella</v>
      </c>
      <c r="E470" s="93" t="str">
        <f t="shared" ca="1" si="73"/>
        <v>073/26
squadra</v>
      </c>
      <c r="F470" s="93" t="str">
        <f t="shared" ca="1" si="74"/>
        <v>575091/C</v>
      </c>
      <c r="G470" s="93" t="str">
        <f t="shared" ca="1" si="75"/>
        <v>7:45</v>
      </c>
      <c r="H470" s="93" t="str">
        <f t="shared" ca="1" si="76"/>
        <v>16:45</v>
      </c>
      <c r="I470" s="94">
        <f t="shared" ca="1" si="77"/>
        <v>8.25</v>
      </c>
      <c r="J470" s="108" t="str">
        <f t="shared" ca="1" si="78"/>
        <v/>
      </c>
      <c r="K470" s="108" t="str">
        <f t="shared" ca="1" si="79"/>
        <v>NO</v>
      </c>
      <c r="L470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470" s="108" t="str">
        <f ca="1">IFERROR(IF(FIND("/", Tabella4[[#This Row],[ODC]]) &gt; 0, MID(Tabella4[[#This Row],[ODC]], FIND("/", Tabella4[[#This Row],[ODC]]) - 3, 6), ""), "")</f>
        <v>073/26</v>
      </c>
      <c r="S470" s="103">
        <v>12</v>
      </c>
      <c r="T470" s="96">
        <v>10</v>
      </c>
    </row>
    <row r="471" spans="1:20" ht="30" hidden="1" x14ac:dyDescent="0.25">
      <c r="A471" s="97">
        <f ca="1">IF(Tabella4[[#This Row],[PERSONALE]]="","",IF(INDIRECT("'" &amp; S471 &amp; "'!L1") &lt;&gt; "0", IF(INDIRECT("'" &amp; S471 &amp; "'!L1") &lt;&gt; "", INDIRECT("'" &amp; S471 &amp; "'!L1"), ""), ""))</f>
        <v>46093</v>
      </c>
      <c r="B471" s="97" t="str">
        <f t="shared" ca="1" si="70"/>
        <v>Garro S.</v>
      </c>
      <c r="C471" s="106" t="str">
        <f t="shared" ca="1" si="71"/>
        <v>700A- PCV211 RIPRISTINO CABLAGGIO ELETTROPNEUMATICO</v>
      </c>
      <c r="D471" s="1" t="str">
        <f t="shared" ca="1" si="72"/>
        <v>Caldarella</v>
      </c>
      <c r="E471" s="93" t="str">
        <f t="shared" ca="1" si="73"/>
        <v>073/26
squadra</v>
      </c>
      <c r="F471" s="93" t="str">
        <f t="shared" ca="1" si="74"/>
        <v>575091/C</v>
      </c>
      <c r="G471" s="93" t="str">
        <f t="shared" ca="1" si="75"/>
        <v>7:45</v>
      </c>
      <c r="H471" s="93" t="str">
        <f t="shared" ca="1" si="76"/>
        <v>16:45</v>
      </c>
      <c r="I471" s="94">
        <f t="shared" ca="1" si="77"/>
        <v>8.25</v>
      </c>
      <c r="J471" s="108" t="str">
        <f t="shared" ca="1" si="78"/>
        <v/>
      </c>
      <c r="K471" s="108" t="str">
        <f t="shared" ca="1" si="79"/>
        <v>NO</v>
      </c>
      <c r="L471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471" s="108" t="str">
        <f ca="1">IFERROR(IF(FIND("/", Tabella4[[#This Row],[ODC]]) &gt; 0, MID(Tabella4[[#This Row],[ODC]], FIND("/", Tabella4[[#This Row],[ODC]]) - 3, 6), ""), "")</f>
        <v>073/26</v>
      </c>
      <c r="S471" s="103">
        <v>12</v>
      </c>
      <c r="T471" s="96">
        <v>11</v>
      </c>
    </row>
    <row r="472" spans="1:20" hidden="1" x14ac:dyDescent="0.25">
      <c r="A472" s="97">
        <f ca="1">IF(Tabella4[[#This Row],[PERSONALE]]="","",IF(INDIRECT("'" &amp; S472 &amp; "'!L1") &lt;&gt; "0", IF(INDIRECT("'" &amp; S472 &amp; "'!L1") &lt;&gt; "", INDIRECT("'" &amp; S472 &amp; "'!L1"), ""), ""))</f>
        <v>46093</v>
      </c>
      <c r="B472" s="97" t="str">
        <f t="shared" ca="1" si="70"/>
        <v>Allegretti</v>
      </c>
      <c r="C472" s="106" t="str">
        <f t="shared" ca="1" si="71"/>
        <v>C.P.</v>
      </c>
      <c r="D472" s="1" t="str">
        <f t="shared" ca="1" si="72"/>
        <v/>
      </c>
      <c r="E472" s="93" t="str">
        <f t="shared" ca="1" si="73"/>
        <v/>
      </c>
      <c r="F472" s="93" t="str">
        <f t="shared" ca="1" si="74"/>
        <v/>
      </c>
      <c r="G472" s="93" t="str">
        <f t="shared" ca="1" si="75"/>
        <v>6:45</v>
      </c>
      <c r="H472" s="93" t="str">
        <f t="shared" ca="1" si="76"/>
        <v>17:45</v>
      </c>
      <c r="I472" s="94">
        <f t="shared" ca="1" si="77"/>
        <v>10.25</v>
      </c>
      <c r="J472" s="108" t="str">
        <f t="shared" ca="1" si="78"/>
        <v/>
      </c>
      <c r="K472" s="108" t="str">
        <f t="shared" ca="1" si="79"/>
        <v/>
      </c>
      <c r="L472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472" s="108" t="str">
        <f ca="1">IFERROR(IF(FIND("/", Tabella4[[#This Row],[ODC]]) &gt; 0, MID(Tabella4[[#This Row],[ODC]], FIND("/", Tabella4[[#This Row],[ODC]]) - 3, 6), ""), "")</f>
        <v/>
      </c>
      <c r="S472" s="103">
        <v>12</v>
      </c>
      <c r="T472" s="96">
        <v>12</v>
      </c>
    </row>
    <row r="473" spans="1:20" hidden="1" x14ac:dyDescent="0.25">
      <c r="A473" s="97">
        <f ca="1">IF(Tabella4[[#This Row],[PERSONALE]]="","",IF(INDIRECT("'" &amp; S473 &amp; "'!L1") &lt;&gt; "0", IF(INDIRECT("'" &amp; S473 &amp; "'!L1") &lt;&gt; "", INDIRECT("'" &amp; S473 &amp; "'!L1"), ""), ""))</f>
        <v>46093</v>
      </c>
      <c r="B473" s="97" t="str">
        <f t="shared" ca="1" si="70"/>
        <v>Millo</v>
      </c>
      <c r="C473" s="106" t="str">
        <f t="shared" ca="1" si="71"/>
        <v>CORSO SICUREZZA</v>
      </c>
      <c r="D473" s="1" t="str">
        <f t="shared" ca="1" si="72"/>
        <v/>
      </c>
      <c r="E473" s="93" t="str">
        <f t="shared" ca="1" si="73"/>
        <v/>
      </c>
      <c r="F473" s="93" t="str">
        <f t="shared" ca="1" si="74"/>
        <v/>
      </c>
      <c r="G473" s="93" t="str">
        <f t="shared" ca="1" si="75"/>
        <v>7:45</v>
      </c>
      <c r="H473" s="93" t="str">
        <f t="shared" ca="1" si="76"/>
        <v>12:00</v>
      </c>
      <c r="I473" s="94">
        <f t="shared" ca="1" si="77"/>
        <v>4.25</v>
      </c>
      <c r="J473" s="108" t="str">
        <f t="shared" ca="1" si="78"/>
        <v/>
      </c>
      <c r="K473" s="108" t="str">
        <f t="shared" ca="1" si="79"/>
        <v/>
      </c>
      <c r="L473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473" s="108" t="str">
        <f ca="1">IFERROR(IF(FIND("/", Tabella4[[#This Row],[ODC]]) &gt; 0, MID(Tabella4[[#This Row],[ODC]], FIND("/", Tabella4[[#This Row],[ODC]]) - 3, 6), ""), "")</f>
        <v/>
      </c>
      <c r="S473" s="103">
        <v>12</v>
      </c>
      <c r="T473" s="96">
        <v>13</v>
      </c>
    </row>
    <row r="474" spans="1:20" hidden="1" x14ac:dyDescent="0.25">
      <c r="A474" s="97">
        <f ca="1">IF(Tabella4[[#This Row],[PERSONALE]]="","",IF(INDIRECT("'" &amp; S474 &amp; "'!L1") &lt;&gt; "0", IF(INDIRECT("'" &amp; S474 &amp; "'!L1") &lt;&gt; "", INDIRECT("'" &amp; S474 &amp; "'!L1"), ""), ""))</f>
        <v>46093</v>
      </c>
      <c r="B474" s="97" t="str">
        <f t="shared" ca="1" si="70"/>
        <v>Tarascio</v>
      </c>
      <c r="C474" s="106" t="str">
        <f t="shared" ca="1" si="71"/>
        <v>CORSO SICUREZZA</v>
      </c>
      <c r="D474" s="1" t="str">
        <f t="shared" ca="1" si="72"/>
        <v/>
      </c>
      <c r="E474" s="93" t="str">
        <f t="shared" ca="1" si="73"/>
        <v/>
      </c>
      <c r="F474" s="93" t="str">
        <f t="shared" ca="1" si="74"/>
        <v/>
      </c>
      <c r="G474" s="93" t="str">
        <f t="shared" ca="1" si="75"/>
        <v>7:45</v>
      </c>
      <c r="H474" s="93" t="str">
        <f t="shared" ca="1" si="76"/>
        <v>12:00</v>
      </c>
      <c r="I474" s="94">
        <f t="shared" ca="1" si="77"/>
        <v>4.25</v>
      </c>
      <c r="J474" s="108" t="str">
        <f t="shared" ca="1" si="78"/>
        <v/>
      </c>
      <c r="K474" s="108" t="str">
        <f t="shared" ca="1" si="79"/>
        <v/>
      </c>
      <c r="L474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474" s="108" t="str">
        <f ca="1">IFERROR(IF(FIND("/", Tabella4[[#This Row],[ODC]]) &gt; 0, MID(Tabella4[[#This Row],[ODC]], FIND("/", Tabella4[[#This Row],[ODC]]) - 3, 6), ""), "")</f>
        <v/>
      </c>
      <c r="S474" s="103">
        <v>12</v>
      </c>
      <c r="T474" s="96">
        <v>14</v>
      </c>
    </row>
    <row r="475" spans="1:20" ht="30" hidden="1" x14ac:dyDescent="0.25">
      <c r="A475" s="97">
        <f ca="1">IF(Tabella4[[#This Row],[PERSONALE]]="","",IF(INDIRECT("'" &amp; S475 &amp; "'!L1") &lt;&gt; "0", IF(INDIRECT("'" &amp; S475 &amp; "'!L1") &lt;&gt; "", INDIRECT("'" &amp; S475 &amp; "'!L1"), ""), ""))</f>
        <v>46093</v>
      </c>
      <c r="B475" s="97" t="str">
        <f t="shared" ca="1" si="70"/>
        <v>Millo</v>
      </c>
      <c r="C475" s="106" t="str">
        <f t="shared" ca="1" si="71"/>
        <v>700A- PCV211 RIPRISTINO CABLAGGIO ELETTROPNEUMATICO</v>
      </c>
      <c r="D475" s="1" t="str">
        <f t="shared" ca="1" si="72"/>
        <v>Caldarella</v>
      </c>
      <c r="E475" s="93" t="str">
        <f t="shared" ca="1" si="73"/>
        <v>5400274437
canone</v>
      </c>
      <c r="F475" s="93" t="str">
        <f t="shared" ca="1" si="74"/>
        <v>575091/C</v>
      </c>
      <c r="G475" s="93" t="str">
        <f t="shared" ca="1" si="75"/>
        <v>12:45</v>
      </c>
      <c r="H475" s="93" t="str">
        <f t="shared" ca="1" si="76"/>
        <v>16:45</v>
      </c>
      <c r="I475" s="94">
        <f t="shared" ca="1" si="77"/>
        <v>4</v>
      </c>
      <c r="J475" s="108" t="str">
        <f t="shared" ca="1" si="78"/>
        <v>canone agusta</v>
      </c>
      <c r="K475" s="108" t="str">
        <f t="shared" ca="1" si="79"/>
        <v>SI</v>
      </c>
      <c r="L475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>AGUSTA D.</v>
      </c>
      <c r="M475" s="108" t="str">
        <f ca="1">IFERROR(IF(FIND("/", Tabella4[[#This Row],[ODC]]) &gt; 0, MID(Tabella4[[#This Row],[ODC]], FIND("/", Tabella4[[#This Row],[ODC]]) - 3, 6), ""), "")</f>
        <v/>
      </c>
      <c r="S475" s="103">
        <v>12</v>
      </c>
      <c r="T475" s="96">
        <v>15</v>
      </c>
    </row>
    <row r="476" spans="1:20" ht="30" hidden="1" x14ac:dyDescent="0.25">
      <c r="A476" s="97">
        <f ca="1">IF(Tabella4[[#This Row],[PERSONALE]]="","",IF(INDIRECT("'" &amp; S476 &amp; "'!L1") &lt;&gt; "0", IF(INDIRECT("'" &amp; S476 &amp; "'!L1") &lt;&gt; "", INDIRECT("'" &amp; S476 &amp; "'!L1"), ""), ""))</f>
        <v>46093</v>
      </c>
      <c r="B476" s="97" t="str">
        <f t="shared" ca="1" si="70"/>
        <v>Serra</v>
      </c>
      <c r="C476" s="106" t="str">
        <f t="shared" ca="1" si="71"/>
        <v>700A- PCV211 RIPRISTINO CABLAGGIO ELETTROPNEUMATICO</v>
      </c>
      <c r="D476" s="1" t="str">
        <f t="shared" ca="1" si="72"/>
        <v>Caldarella</v>
      </c>
      <c r="E476" s="93" t="str">
        <f t="shared" ca="1" si="73"/>
        <v>5400274437
canone</v>
      </c>
      <c r="F476" s="93" t="str">
        <f t="shared" ca="1" si="74"/>
        <v>575091/C</v>
      </c>
      <c r="G476" s="93" t="str">
        <f t="shared" ca="1" si="75"/>
        <v>12:45</v>
      </c>
      <c r="H476" s="93" t="str">
        <f t="shared" ca="1" si="76"/>
        <v>16:45</v>
      </c>
      <c r="I476" s="94">
        <f t="shared" ca="1" si="77"/>
        <v>4</v>
      </c>
      <c r="J476" s="108" t="str">
        <f t="shared" ca="1" si="78"/>
        <v>canone agusta</v>
      </c>
      <c r="K476" s="108" t="str">
        <f t="shared" ca="1" si="79"/>
        <v>SI</v>
      </c>
      <c r="L476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>AGUSTA D.</v>
      </c>
      <c r="M476" s="108" t="str">
        <f ca="1">IFERROR(IF(FIND("/", Tabella4[[#This Row],[ODC]]) &gt; 0, MID(Tabella4[[#This Row],[ODC]], FIND("/", Tabella4[[#This Row],[ODC]]) - 3, 6), ""), "")</f>
        <v/>
      </c>
      <c r="S476" s="103">
        <v>12</v>
      </c>
      <c r="T476" s="96">
        <v>16</v>
      </c>
    </row>
    <row r="477" spans="1:20" ht="30" hidden="1" x14ac:dyDescent="0.25">
      <c r="A477" s="97">
        <f ca="1">IF(Tabella4[[#This Row],[PERSONALE]]="","",IF(INDIRECT("'" &amp; S477 &amp; "'!L1") &lt;&gt; "0", IF(INDIRECT("'" &amp; S477 &amp; "'!L1") &lt;&gt; "", INDIRECT("'" &amp; S477 &amp; "'!L1"), ""), ""))</f>
        <v>46093</v>
      </c>
      <c r="B477" s="97" t="str">
        <f t="shared" ca="1" si="70"/>
        <v>Millo</v>
      </c>
      <c r="C477" s="106" t="str">
        <f t="shared" ca="1" si="71"/>
        <v>1200/2 F103 ASS. STRUM. AVVIAMENNTO</v>
      </c>
      <c r="D477" s="1" t="str">
        <f t="shared" ca="1" si="72"/>
        <v>Caldarella</v>
      </c>
      <c r="E477" s="93" t="str">
        <f t="shared" ca="1" si="73"/>
        <v>048/26
squadra</v>
      </c>
      <c r="F477" s="93" t="str">
        <f t="shared" ca="1" si="74"/>
        <v>575660/C</v>
      </c>
      <c r="G477" s="93" t="str">
        <f t="shared" ca="1" si="75"/>
        <v>16:45</v>
      </c>
      <c r="H477" s="93" t="str">
        <f t="shared" ca="1" si="76"/>
        <v>20:15</v>
      </c>
      <c r="I477" s="94">
        <f t="shared" ca="1" si="77"/>
        <v>3.5</v>
      </c>
      <c r="J477" s="108" t="str">
        <f t="shared" ca="1" si="78"/>
        <v/>
      </c>
      <c r="K477" s="108" t="str">
        <f t="shared" ca="1" si="79"/>
        <v>NO</v>
      </c>
      <c r="L477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477" s="108" t="str">
        <f ca="1">IFERROR(IF(FIND("/", Tabella4[[#This Row],[ODC]]) &gt; 0, MID(Tabella4[[#This Row],[ODC]], FIND("/", Tabella4[[#This Row],[ODC]]) - 3, 6), ""), "")</f>
        <v>048/26</v>
      </c>
      <c r="S477" s="103">
        <v>12</v>
      </c>
      <c r="T477" s="96">
        <v>17</v>
      </c>
    </row>
    <row r="478" spans="1:20" ht="30" hidden="1" x14ac:dyDescent="0.25">
      <c r="A478" s="97">
        <f ca="1">IF(Tabella4[[#This Row],[PERSONALE]]="","",IF(INDIRECT("'" &amp; S478 &amp; "'!L1") &lt;&gt; "0", IF(INDIRECT("'" &amp; S478 &amp; "'!L1") &lt;&gt; "", INDIRECT("'" &amp; S478 &amp; "'!L1"), ""), ""))</f>
        <v>46093</v>
      </c>
      <c r="B478" s="97" t="str">
        <f t="shared" ca="1" si="70"/>
        <v>Serra</v>
      </c>
      <c r="C478" s="106" t="str">
        <f t="shared" ca="1" si="71"/>
        <v>1200/2 F103 ASS. STRUM. AVVIAMENNTO</v>
      </c>
      <c r="D478" s="1" t="str">
        <f t="shared" ca="1" si="72"/>
        <v>Caldarella</v>
      </c>
      <c r="E478" s="93" t="str">
        <f t="shared" ca="1" si="73"/>
        <v>048/26
squadra</v>
      </c>
      <c r="F478" s="93" t="str">
        <f t="shared" ca="1" si="74"/>
        <v>575660/C</v>
      </c>
      <c r="G478" s="93" t="str">
        <f t="shared" ca="1" si="75"/>
        <v>16:45</v>
      </c>
      <c r="H478" s="93" t="str">
        <f t="shared" ca="1" si="76"/>
        <v>20:15</v>
      </c>
      <c r="I478" s="94">
        <f t="shared" ca="1" si="77"/>
        <v>3.5</v>
      </c>
      <c r="J478" s="108" t="str">
        <f t="shared" ca="1" si="78"/>
        <v/>
      </c>
      <c r="K478" s="108" t="str">
        <f t="shared" ca="1" si="79"/>
        <v>NO</v>
      </c>
      <c r="L478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478" s="108" t="str">
        <f ca="1">IFERROR(IF(FIND("/", Tabella4[[#This Row],[ODC]]) &gt; 0, MID(Tabella4[[#This Row],[ODC]], FIND("/", Tabella4[[#This Row],[ODC]]) - 3, 6), ""), "")</f>
        <v>048/26</v>
      </c>
      <c r="S478" s="103">
        <v>12</v>
      </c>
      <c r="T478" s="96">
        <v>18</v>
      </c>
    </row>
    <row r="479" spans="1:20" ht="30" hidden="1" x14ac:dyDescent="0.25">
      <c r="A479" s="97">
        <f ca="1">IF(Tabella4[[#This Row],[PERSONALE]]="","",IF(INDIRECT("'" &amp; S479 &amp; "'!L1") &lt;&gt; "0", IF(INDIRECT("'" &amp; S479 &amp; "'!L1") &lt;&gt; "", INDIRECT("'" &amp; S479 &amp; "'!L1"), ""), ""))</f>
        <v>46093</v>
      </c>
      <c r="B479" s="97" t="str">
        <f t="shared" ca="1" si="70"/>
        <v>Tarascio</v>
      </c>
      <c r="C479" s="106" t="str">
        <f t="shared" ca="1" si="71"/>
        <v>100- assistenza strumentale avviamento impianto</v>
      </c>
      <c r="D479" s="1" t="str">
        <f t="shared" ca="1" si="72"/>
        <v>Caldarella</v>
      </c>
      <c r="E479" s="93" t="str">
        <f t="shared" ca="1" si="73"/>
        <v>047/26
squadra</v>
      </c>
      <c r="F479" s="93" t="str">
        <f t="shared" ca="1" si="74"/>
        <v>575628/C</v>
      </c>
      <c r="G479" s="93" t="str">
        <f t="shared" ca="1" si="75"/>
        <v>22:00</v>
      </c>
      <c r="H479" s="93" t="str">
        <f t="shared" ca="1" si="76"/>
        <v>24:00</v>
      </c>
      <c r="I479" s="94">
        <f t="shared" ca="1" si="77"/>
        <v>2</v>
      </c>
      <c r="J479" s="108" t="str">
        <f t="shared" ca="1" si="78"/>
        <v/>
      </c>
      <c r="K479" s="108" t="str">
        <f t="shared" ca="1" si="79"/>
        <v>NO</v>
      </c>
      <c r="L479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479" s="108" t="str">
        <f ca="1">IFERROR(IF(FIND("/", Tabella4[[#This Row],[ODC]]) &gt; 0, MID(Tabella4[[#This Row],[ODC]], FIND("/", Tabella4[[#This Row],[ODC]]) - 3, 6), ""), "")</f>
        <v>047/26</v>
      </c>
      <c r="S479" s="103">
        <v>12</v>
      </c>
      <c r="T479" s="96">
        <v>19</v>
      </c>
    </row>
    <row r="480" spans="1:20" ht="30" hidden="1" x14ac:dyDescent="0.25">
      <c r="A480" s="97">
        <f ca="1">IF(Tabella4[[#This Row],[PERSONALE]]="","",IF(INDIRECT("'" &amp; S480 &amp; "'!L1") &lt;&gt; "0", IF(INDIRECT("'" &amp; S480 &amp; "'!L1") &lt;&gt; "", INDIRECT("'" &amp; S480 &amp; "'!L1"), ""), ""))</f>
        <v>46093</v>
      </c>
      <c r="B480" s="97" t="str">
        <f t="shared" ca="1" si="70"/>
        <v>Riciputo</v>
      </c>
      <c r="C480" s="106" t="str">
        <f t="shared" ca="1" si="71"/>
        <v>Ricerca guasto su sistema di caricamento GPL Rampa 1 -2 + assistenza per prove funzionali</v>
      </c>
      <c r="D480" s="1" t="str">
        <f t="shared" ca="1" si="72"/>
        <v>Messina</v>
      </c>
      <c r="E480" s="93" t="str">
        <f t="shared" ca="1" si="73"/>
        <v>049/26
squadra</v>
      </c>
      <c r="F480" s="93" t="str">
        <f t="shared" ca="1" si="74"/>
        <v>575515/C</v>
      </c>
      <c r="G480" s="93" t="str">
        <f t="shared" ca="1" si="75"/>
        <v>16:45</v>
      </c>
      <c r="H480" s="93" t="str">
        <f t="shared" ca="1" si="76"/>
        <v>17:45</v>
      </c>
      <c r="I480" s="94">
        <f t="shared" ca="1" si="77"/>
        <v>1</v>
      </c>
      <c r="J480" s="108" t="str">
        <f t="shared" ca="1" si="78"/>
        <v/>
      </c>
      <c r="K480" s="108" t="str">
        <f t="shared" ca="1" si="79"/>
        <v>NO</v>
      </c>
      <c r="L480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480" s="108" t="str">
        <f ca="1">IFERROR(IF(FIND("/", Tabella4[[#This Row],[ODC]]) &gt; 0, MID(Tabella4[[#This Row],[ODC]], FIND("/", Tabella4[[#This Row],[ODC]]) - 3, 6), ""), "")</f>
        <v>049/26</v>
      </c>
      <c r="S480" s="103">
        <v>12</v>
      </c>
      <c r="T480" s="96">
        <v>20</v>
      </c>
    </row>
    <row r="481" spans="1:20" ht="30" hidden="1" x14ac:dyDescent="0.25">
      <c r="A481" s="97">
        <f ca="1">IF(Tabella4[[#This Row],[PERSONALE]]="","",IF(INDIRECT("'" &amp; S481 &amp; "'!L1") &lt;&gt; "0", IF(INDIRECT("'" &amp; S481 &amp; "'!L1") &lt;&gt; "", INDIRECT("'" &amp; S481 &amp; "'!L1"), ""), ""))</f>
        <v>46093</v>
      </c>
      <c r="B481" s="97" t="str">
        <f t="shared" ca="1" si="70"/>
        <v>Mira</v>
      </c>
      <c r="C481" s="106" t="str">
        <f t="shared" ca="1" si="71"/>
        <v>Ricerca guasto su sistema di caricamento GPL Rampa 1 -2 + assistenza per prove funzionali</v>
      </c>
      <c r="D481" s="1" t="str">
        <f t="shared" ca="1" si="72"/>
        <v>Messina</v>
      </c>
      <c r="E481" s="93" t="str">
        <f t="shared" ca="1" si="73"/>
        <v>049/26
squadra</v>
      </c>
      <c r="F481" s="93" t="str">
        <f t="shared" ca="1" si="74"/>
        <v>575515/C</v>
      </c>
      <c r="G481" s="93" t="str">
        <f t="shared" ca="1" si="75"/>
        <v>16:45</v>
      </c>
      <c r="H481" s="93" t="str">
        <f t="shared" ca="1" si="76"/>
        <v>17:45</v>
      </c>
      <c r="I481" s="94">
        <f t="shared" ca="1" si="77"/>
        <v>1</v>
      </c>
      <c r="J481" s="108" t="str">
        <f t="shared" ca="1" si="78"/>
        <v/>
      </c>
      <c r="K481" s="108" t="str">
        <f t="shared" ca="1" si="79"/>
        <v>NO</v>
      </c>
      <c r="L481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481" s="108" t="str">
        <f ca="1">IFERROR(IF(FIND("/", Tabella4[[#This Row],[ODC]]) &gt; 0, MID(Tabella4[[#This Row],[ODC]], FIND("/", Tabella4[[#This Row],[ODC]]) - 3, 6), ""), "")</f>
        <v>049/26</v>
      </c>
      <c r="S481" s="103">
        <v>12</v>
      </c>
      <c r="T481" s="96">
        <v>21</v>
      </c>
    </row>
    <row r="482" spans="1:20" hidden="1" x14ac:dyDescent="0.25">
      <c r="A482" s="97" t="str">
        <f ca="1">IF(Tabella4[[#This Row],[PERSONALE]]="","",IF(INDIRECT("'" &amp; S482 &amp; "'!L1") &lt;&gt; "0", IF(INDIRECT("'" &amp; S482 &amp; "'!L1") &lt;&gt; "", INDIRECT("'" &amp; S482 &amp; "'!L1"), ""), ""))</f>
        <v/>
      </c>
      <c r="B482" s="97" t="str">
        <f t="shared" ca="1" si="70"/>
        <v/>
      </c>
      <c r="C482" s="106" t="str">
        <f t="shared" ca="1" si="71"/>
        <v/>
      </c>
      <c r="D482" s="1" t="str">
        <f t="shared" ca="1" si="72"/>
        <v/>
      </c>
      <c r="E482" s="93" t="str">
        <f t="shared" ca="1" si="73"/>
        <v/>
      </c>
      <c r="F482" s="93" t="str">
        <f t="shared" ca="1" si="74"/>
        <v/>
      </c>
      <c r="G482" s="93" t="str">
        <f t="shared" ca="1" si="75"/>
        <v/>
      </c>
      <c r="H482" s="93" t="str">
        <f t="shared" ca="1" si="76"/>
        <v/>
      </c>
      <c r="I482" s="94" t="str">
        <f t="shared" ca="1" si="77"/>
        <v/>
      </c>
      <c r="J482" s="108" t="str">
        <f t="shared" ca="1" si="78"/>
        <v/>
      </c>
      <c r="K482" s="108" t="str">
        <f t="shared" ca="1" si="79"/>
        <v/>
      </c>
      <c r="L482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482" s="108" t="str">
        <f ca="1">IFERROR(IF(FIND("/", Tabella4[[#This Row],[ODC]]) &gt; 0, MID(Tabella4[[#This Row],[ODC]], FIND("/", Tabella4[[#This Row],[ODC]]) - 3, 6), ""), "")</f>
        <v/>
      </c>
      <c r="S482" s="103">
        <v>12</v>
      </c>
      <c r="T482" s="96">
        <v>22</v>
      </c>
    </row>
    <row r="483" spans="1:20" hidden="1" x14ac:dyDescent="0.25">
      <c r="A483" s="97" t="str">
        <f ca="1">IF(Tabella4[[#This Row],[PERSONALE]]="","",IF(INDIRECT("'" &amp; S483 &amp; "'!L1") &lt;&gt; "0", IF(INDIRECT("'" &amp; S483 &amp; "'!L1") &lt;&gt; "", INDIRECT("'" &amp; S483 &amp; "'!L1"), ""), ""))</f>
        <v/>
      </c>
      <c r="B483" s="97" t="str">
        <f t="shared" ca="1" si="70"/>
        <v/>
      </c>
      <c r="C483" s="106" t="str">
        <f t="shared" ca="1" si="71"/>
        <v/>
      </c>
      <c r="D483" s="1" t="str">
        <f t="shared" ca="1" si="72"/>
        <v/>
      </c>
      <c r="E483" s="93" t="str">
        <f t="shared" ca="1" si="73"/>
        <v/>
      </c>
      <c r="F483" s="93" t="str">
        <f t="shared" ca="1" si="74"/>
        <v/>
      </c>
      <c r="G483" s="93" t="str">
        <f t="shared" ca="1" si="75"/>
        <v/>
      </c>
      <c r="H483" s="93" t="str">
        <f t="shared" ca="1" si="76"/>
        <v/>
      </c>
      <c r="I483" s="94" t="str">
        <f t="shared" ca="1" si="77"/>
        <v/>
      </c>
      <c r="J483" s="108" t="str">
        <f t="shared" ca="1" si="78"/>
        <v/>
      </c>
      <c r="K483" s="108" t="str">
        <f t="shared" ca="1" si="79"/>
        <v/>
      </c>
      <c r="L483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483" s="108" t="str">
        <f ca="1">IFERROR(IF(FIND("/", Tabella4[[#This Row],[ODC]]) &gt; 0, MID(Tabella4[[#This Row],[ODC]], FIND("/", Tabella4[[#This Row],[ODC]]) - 3, 6), ""), "")</f>
        <v/>
      </c>
      <c r="S483" s="103">
        <v>12</v>
      </c>
      <c r="T483" s="96">
        <v>23</v>
      </c>
    </row>
    <row r="484" spans="1:20" hidden="1" x14ac:dyDescent="0.25">
      <c r="A484" s="97" t="str">
        <f ca="1">IF(Tabella4[[#This Row],[PERSONALE]]="","",IF(INDIRECT("'" &amp; S484 &amp; "'!L1") &lt;&gt; "0", IF(INDIRECT("'" &amp; S484 &amp; "'!L1") &lt;&gt; "", INDIRECT("'" &amp; S484 &amp; "'!L1"), ""), ""))</f>
        <v/>
      </c>
      <c r="B484" s="97" t="str">
        <f t="shared" ca="1" si="70"/>
        <v/>
      </c>
      <c r="C484" s="106" t="str">
        <f t="shared" ca="1" si="71"/>
        <v/>
      </c>
      <c r="D484" s="1" t="str">
        <f t="shared" ca="1" si="72"/>
        <v/>
      </c>
      <c r="E484" s="93" t="str">
        <f t="shared" ca="1" si="73"/>
        <v/>
      </c>
      <c r="F484" s="93" t="str">
        <f t="shared" ca="1" si="74"/>
        <v/>
      </c>
      <c r="G484" s="93" t="str">
        <f t="shared" ca="1" si="75"/>
        <v/>
      </c>
      <c r="H484" s="93" t="str">
        <f t="shared" ca="1" si="76"/>
        <v/>
      </c>
      <c r="I484" s="94" t="str">
        <f t="shared" ca="1" si="77"/>
        <v/>
      </c>
      <c r="J484" s="108" t="str">
        <f t="shared" ca="1" si="78"/>
        <v/>
      </c>
      <c r="K484" s="108" t="str">
        <f t="shared" ca="1" si="79"/>
        <v/>
      </c>
      <c r="L484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484" s="108" t="str">
        <f ca="1">IFERROR(IF(FIND("/", Tabella4[[#This Row],[ODC]]) &gt; 0, MID(Tabella4[[#This Row],[ODC]], FIND("/", Tabella4[[#This Row],[ODC]]) - 3, 6), ""), "")</f>
        <v/>
      </c>
      <c r="S484" s="103">
        <v>12</v>
      </c>
      <c r="T484" s="96">
        <v>24</v>
      </c>
    </row>
    <row r="485" spans="1:20" hidden="1" x14ac:dyDescent="0.25">
      <c r="A485" s="97" t="str">
        <f ca="1">IF(Tabella4[[#This Row],[PERSONALE]]="","",IF(INDIRECT("'" &amp; S485 &amp; "'!L1") &lt;&gt; "0", IF(INDIRECT("'" &amp; S485 &amp; "'!L1") &lt;&gt; "", INDIRECT("'" &amp; S485 &amp; "'!L1"), ""), ""))</f>
        <v/>
      </c>
      <c r="B485" s="97" t="str">
        <f t="shared" ca="1" si="70"/>
        <v/>
      </c>
      <c r="C485" s="106" t="str">
        <f t="shared" ca="1" si="71"/>
        <v/>
      </c>
      <c r="D485" s="1" t="str">
        <f t="shared" ca="1" si="72"/>
        <v/>
      </c>
      <c r="E485" s="93" t="str">
        <f t="shared" ca="1" si="73"/>
        <v/>
      </c>
      <c r="F485" s="93" t="str">
        <f t="shared" ca="1" si="74"/>
        <v/>
      </c>
      <c r="G485" s="93" t="str">
        <f t="shared" ca="1" si="75"/>
        <v/>
      </c>
      <c r="H485" s="93" t="str">
        <f t="shared" ca="1" si="76"/>
        <v/>
      </c>
      <c r="I485" s="94" t="str">
        <f t="shared" ca="1" si="77"/>
        <v/>
      </c>
      <c r="J485" s="108" t="str">
        <f t="shared" ca="1" si="78"/>
        <v/>
      </c>
      <c r="K485" s="108" t="str">
        <f t="shared" ca="1" si="79"/>
        <v/>
      </c>
      <c r="L485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485" s="108" t="str">
        <f ca="1">IFERROR(IF(FIND("/", Tabella4[[#This Row],[ODC]]) &gt; 0, MID(Tabella4[[#This Row],[ODC]], FIND("/", Tabella4[[#This Row],[ODC]]) - 3, 6), ""), "")</f>
        <v/>
      </c>
      <c r="S485" s="103">
        <v>12</v>
      </c>
      <c r="T485" s="96">
        <v>25</v>
      </c>
    </row>
    <row r="486" spans="1:20" hidden="1" x14ac:dyDescent="0.25">
      <c r="A486" s="97" t="str">
        <f ca="1">IF(Tabella4[[#This Row],[PERSONALE]]="","",IF(INDIRECT("'" &amp; S486 &amp; "'!L1") &lt;&gt; "0", IF(INDIRECT("'" &amp; S486 &amp; "'!L1") &lt;&gt; "", INDIRECT("'" &amp; S486 &amp; "'!L1"), ""), ""))</f>
        <v/>
      </c>
      <c r="B486" s="97" t="str">
        <f t="shared" ca="1" si="70"/>
        <v/>
      </c>
      <c r="C486" s="106" t="str">
        <f t="shared" ca="1" si="71"/>
        <v/>
      </c>
      <c r="D486" s="1" t="str">
        <f t="shared" ca="1" si="72"/>
        <v/>
      </c>
      <c r="E486" s="93" t="str">
        <f t="shared" ca="1" si="73"/>
        <v/>
      </c>
      <c r="F486" s="93" t="str">
        <f t="shared" ca="1" si="74"/>
        <v/>
      </c>
      <c r="G486" s="93" t="str">
        <f t="shared" ca="1" si="75"/>
        <v/>
      </c>
      <c r="H486" s="93" t="str">
        <f t="shared" ca="1" si="76"/>
        <v/>
      </c>
      <c r="I486" s="94" t="str">
        <f t="shared" ca="1" si="77"/>
        <v/>
      </c>
      <c r="J486" s="108" t="str">
        <f t="shared" ca="1" si="78"/>
        <v/>
      </c>
      <c r="K486" s="108" t="str">
        <f t="shared" ca="1" si="79"/>
        <v/>
      </c>
      <c r="L486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486" s="108" t="str">
        <f ca="1">IFERROR(IF(FIND("/", Tabella4[[#This Row],[ODC]]) &gt; 0, MID(Tabella4[[#This Row],[ODC]], FIND("/", Tabella4[[#This Row],[ODC]]) - 3, 6), ""), "")</f>
        <v/>
      </c>
      <c r="S486" s="103">
        <v>12</v>
      </c>
      <c r="T486" s="96">
        <v>26</v>
      </c>
    </row>
    <row r="487" spans="1:20" hidden="1" x14ac:dyDescent="0.25">
      <c r="A487" s="97" t="str">
        <f ca="1">IF(Tabella4[[#This Row],[PERSONALE]]="","",IF(INDIRECT("'" &amp; S487 &amp; "'!L1") &lt;&gt; "0", IF(INDIRECT("'" &amp; S487 &amp; "'!L1") &lt;&gt; "", INDIRECT("'" &amp; S487 &amp; "'!L1"), ""), ""))</f>
        <v/>
      </c>
      <c r="B487" s="97" t="str">
        <f t="shared" ca="1" si="70"/>
        <v/>
      </c>
      <c r="C487" s="106" t="str">
        <f t="shared" ca="1" si="71"/>
        <v/>
      </c>
      <c r="D487" s="1" t="str">
        <f t="shared" ca="1" si="72"/>
        <v/>
      </c>
      <c r="E487" s="93" t="str">
        <f t="shared" ca="1" si="73"/>
        <v/>
      </c>
      <c r="F487" s="93" t="str">
        <f t="shared" ca="1" si="74"/>
        <v/>
      </c>
      <c r="G487" s="93" t="str">
        <f t="shared" ca="1" si="75"/>
        <v/>
      </c>
      <c r="H487" s="93" t="str">
        <f t="shared" ca="1" si="76"/>
        <v/>
      </c>
      <c r="I487" s="94" t="str">
        <f t="shared" ca="1" si="77"/>
        <v/>
      </c>
      <c r="J487" s="108" t="str">
        <f t="shared" ca="1" si="78"/>
        <v/>
      </c>
      <c r="K487" s="108" t="str">
        <f t="shared" ca="1" si="79"/>
        <v/>
      </c>
      <c r="L487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487" s="108" t="str">
        <f ca="1">IFERROR(IF(FIND("/", Tabella4[[#This Row],[ODC]]) &gt; 0, MID(Tabella4[[#This Row],[ODC]], FIND("/", Tabella4[[#This Row],[ODC]]) - 3, 6), ""), "")</f>
        <v/>
      </c>
      <c r="S487" s="103">
        <v>12</v>
      </c>
      <c r="T487" s="96">
        <v>27</v>
      </c>
    </row>
    <row r="488" spans="1:20" hidden="1" x14ac:dyDescent="0.25">
      <c r="A488" s="97" t="str">
        <f ca="1">IF(Tabella4[[#This Row],[PERSONALE]]="","",IF(INDIRECT("'" &amp; S488 &amp; "'!L1") &lt;&gt; "0", IF(INDIRECT("'" &amp; S488 &amp; "'!L1") &lt;&gt; "", INDIRECT("'" &amp; S488 &amp; "'!L1"), ""), ""))</f>
        <v/>
      </c>
      <c r="B488" s="97" t="str">
        <f t="shared" ca="1" si="70"/>
        <v/>
      </c>
      <c r="C488" s="106" t="str">
        <f t="shared" ca="1" si="71"/>
        <v/>
      </c>
      <c r="D488" s="1" t="str">
        <f t="shared" ca="1" si="72"/>
        <v/>
      </c>
      <c r="E488" s="93" t="str">
        <f t="shared" ca="1" si="73"/>
        <v/>
      </c>
      <c r="F488" s="93" t="str">
        <f t="shared" ca="1" si="74"/>
        <v/>
      </c>
      <c r="G488" s="93" t="str">
        <f t="shared" ca="1" si="75"/>
        <v/>
      </c>
      <c r="H488" s="93" t="str">
        <f t="shared" ca="1" si="76"/>
        <v/>
      </c>
      <c r="I488" s="94" t="str">
        <f t="shared" ca="1" si="77"/>
        <v/>
      </c>
      <c r="J488" s="108" t="str">
        <f t="shared" ca="1" si="78"/>
        <v/>
      </c>
      <c r="K488" s="108" t="str">
        <f t="shared" ca="1" si="79"/>
        <v/>
      </c>
      <c r="L488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488" s="108" t="str">
        <f ca="1">IFERROR(IF(FIND("/", Tabella4[[#This Row],[ODC]]) &gt; 0, MID(Tabella4[[#This Row],[ODC]], FIND("/", Tabella4[[#This Row],[ODC]]) - 3, 6), ""), "")</f>
        <v/>
      </c>
      <c r="S488" s="103">
        <v>12</v>
      </c>
      <c r="T488" s="96">
        <v>28</v>
      </c>
    </row>
    <row r="489" spans="1:20" hidden="1" x14ac:dyDescent="0.25">
      <c r="A489" s="97" t="str">
        <f ca="1">IF(Tabella4[[#This Row],[PERSONALE]]="","",IF(INDIRECT("'" &amp; S489 &amp; "'!L1") &lt;&gt; "0", IF(INDIRECT("'" &amp; S489 &amp; "'!L1") &lt;&gt; "", INDIRECT("'" &amp; S489 &amp; "'!L1"), ""), ""))</f>
        <v/>
      </c>
      <c r="B489" s="97" t="str">
        <f t="shared" ca="1" si="70"/>
        <v/>
      </c>
      <c r="C489" s="106" t="str">
        <f t="shared" ca="1" si="71"/>
        <v/>
      </c>
      <c r="D489" s="1" t="str">
        <f t="shared" ca="1" si="72"/>
        <v/>
      </c>
      <c r="E489" s="93" t="str">
        <f t="shared" ca="1" si="73"/>
        <v/>
      </c>
      <c r="F489" s="93" t="str">
        <f t="shared" ca="1" si="74"/>
        <v/>
      </c>
      <c r="G489" s="93" t="str">
        <f t="shared" ca="1" si="75"/>
        <v/>
      </c>
      <c r="H489" s="93" t="str">
        <f t="shared" ca="1" si="76"/>
        <v/>
      </c>
      <c r="I489" s="94" t="str">
        <f t="shared" ca="1" si="77"/>
        <v/>
      </c>
      <c r="J489" s="108" t="str">
        <f t="shared" ca="1" si="78"/>
        <v/>
      </c>
      <c r="K489" s="108" t="str">
        <f t="shared" ca="1" si="79"/>
        <v/>
      </c>
      <c r="L489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489" s="108" t="str">
        <f ca="1">IFERROR(IF(FIND("/", Tabella4[[#This Row],[ODC]]) &gt; 0, MID(Tabella4[[#This Row],[ODC]], FIND("/", Tabella4[[#This Row],[ODC]]) - 3, 6), ""), "")</f>
        <v/>
      </c>
      <c r="S489" s="103">
        <v>12</v>
      </c>
      <c r="T489" s="96">
        <v>29</v>
      </c>
    </row>
    <row r="490" spans="1:20" hidden="1" x14ac:dyDescent="0.25">
      <c r="A490" s="97" t="str">
        <f ca="1">IF(Tabella4[[#This Row],[PERSONALE]]="","",IF(INDIRECT("'" &amp; S490 &amp; "'!L1") &lt;&gt; "0", IF(INDIRECT("'" &amp; S490 &amp; "'!L1") &lt;&gt; "", INDIRECT("'" &amp; S490 &amp; "'!L1"), ""), ""))</f>
        <v/>
      </c>
      <c r="B490" s="97" t="str">
        <f t="shared" ca="1" si="70"/>
        <v/>
      </c>
      <c r="C490" s="106" t="str">
        <f t="shared" ca="1" si="71"/>
        <v/>
      </c>
      <c r="D490" s="1" t="str">
        <f t="shared" ca="1" si="72"/>
        <v/>
      </c>
      <c r="E490" s="93" t="str">
        <f t="shared" ca="1" si="73"/>
        <v/>
      </c>
      <c r="F490" s="93" t="str">
        <f t="shared" ca="1" si="74"/>
        <v/>
      </c>
      <c r="G490" s="93" t="str">
        <f t="shared" ca="1" si="75"/>
        <v/>
      </c>
      <c r="H490" s="93" t="str">
        <f t="shared" ca="1" si="76"/>
        <v/>
      </c>
      <c r="I490" s="94" t="str">
        <f t="shared" ca="1" si="77"/>
        <v/>
      </c>
      <c r="J490" s="108" t="str">
        <f t="shared" ca="1" si="78"/>
        <v/>
      </c>
      <c r="K490" s="108" t="str">
        <f t="shared" ca="1" si="79"/>
        <v/>
      </c>
      <c r="L490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490" s="108" t="str">
        <f ca="1">IFERROR(IF(FIND("/", Tabella4[[#This Row],[ODC]]) &gt; 0, MID(Tabella4[[#This Row],[ODC]], FIND("/", Tabella4[[#This Row],[ODC]]) - 3, 6), ""), "")</f>
        <v/>
      </c>
      <c r="S490" s="103">
        <v>12</v>
      </c>
      <c r="T490" s="96">
        <v>30</v>
      </c>
    </row>
    <row r="491" spans="1:20" hidden="1" x14ac:dyDescent="0.25">
      <c r="A491" s="97" t="str">
        <f ca="1">IF(Tabella4[[#This Row],[PERSONALE]]="","",IF(INDIRECT("'" &amp; S491 &amp; "'!L1") &lt;&gt; "0", IF(INDIRECT("'" &amp; S491 &amp; "'!L1") &lt;&gt; "", INDIRECT("'" &amp; S491 &amp; "'!L1"), ""), ""))</f>
        <v/>
      </c>
      <c r="B491" s="97" t="str">
        <f t="shared" ca="1" si="70"/>
        <v/>
      </c>
      <c r="C491" s="106" t="str">
        <f t="shared" ca="1" si="71"/>
        <v/>
      </c>
      <c r="D491" s="1" t="str">
        <f t="shared" ca="1" si="72"/>
        <v/>
      </c>
      <c r="E491" s="93" t="str">
        <f t="shared" ca="1" si="73"/>
        <v/>
      </c>
      <c r="F491" s="93" t="str">
        <f t="shared" ca="1" si="74"/>
        <v/>
      </c>
      <c r="G491" s="93" t="str">
        <f t="shared" ca="1" si="75"/>
        <v/>
      </c>
      <c r="H491" s="93" t="str">
        <f t="shared" ca="1" si="76"/>
        <v/>
      </c>
      <c r="I491" s="94" t="str">
        <f t="shared" ca="1" si="77"/>
        <v/>
      </c>
      <c r="J491" s="108" t="str">
        <f t="shared" ca="1" si="78"/>
        <v/>
      </c>
      <c r="K491" s="108" t="str">
        <f t="shared" ca="1" si="79"/>
        <v/>
      </c>
      <c r="L491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491" s="108" t="str">
        <f ca="1">IFERROR(IF(FIND("/", Tabella4[[#This Row],[ODC]]) &gt; 0, MID(Tabella4[[#This Row],[ODC]], FIND("/", Tabella4[[#This Row],[ODC]]) - 3, 6), ""), "")</f>
        <v/>
      </c>
      <c r="S491" s="103">
        <v>12</v>
      </c>
      <c r="T491" s="96">
        <v>31</v>
      </c>
    </row>
    <row r="492" spans="1:20" hidden="1" x14ac:dyDescent="0.25">
      <c r="A492" s="97" t="str">
        <f ca="1">IF(Tabella4[[#This Row],[PERSONALE]]="","",IF(INDIRECT("'" &amp; S492 &amp; "'!L1") &lt;&gt; "0", IF(INDIRECT("'" &amp; S492 &amp; "'!L1") &lt;&gt; "", INDIRECT("'" &amp; S492 &amp; "'!L1"), ""), ""))</f>
        <v/>
      </c>
      <c r="B492" s="97" t="str">
        <f t="shared" ca="1" si="70"/>
        <v/>
      </c>
      <c r="C492" s="106" t="str">
        <f t="shared" ca="1" si="71"/>
        <v/>
      </c>
      <c r="D492" s="1" t="str">
        <f t="shared" ca="1" si="72"/>
        <v/>
      </c>
      <c r="E492" s="93" t="str">
        <f t="shared" ca="1" si="73"/>
        <v/>
      </c>
      <c r="F492" s="93" t="str">
        <f t="shared" ca="1" si="74"/>
        <v/>
      </c>
      <c r="G492" s="93" t="str">
        <f t="shared" ca="1" si="75"/>
        <v/>
      </c>
      <c r="H492" s="93" t="str">
        <f t="shared" ca="1" si="76"/>
        <v/>
      </c>
      <c r="I492" s="94" t="str">
        <f t="shared" ca="1" si="77"/>
        <v/>
      </c>
      <c r="J492" s="108" t="str">
        <f t="shared" ca="1" si="78"/>
        <v/>
      </c>
      <c r="K492" s="108" t="str">
        <f t="shared" ca="1" si="79"/>
        <v/>
      </c>
      <c r="L492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492" s="108" t="str">
        <f ca="1">IFERROR(IF(FIND("/", Tabella4[[#This Row],[ODC]]) &gt; 0, MID(Tabella4[[#This Row],[ODC]], FIND("/", Tabella4[[#This Row],[ODC]]) - 3, 6), ""), "")</f>
        <v/>
      </c>
      <c r="S492" s="103">
        <v>12</v>
      </c>
      <c r="T492" s="96">
        <v>32</v>
      </c>
    </row>
    <row r="493" spans="1:20" hidden="1" x14ac:dyDescent="0.25">
      <c r="A493" s="97" t="str">
        <f ca="1">IF(Tabella4[[#This Row],[PERSONALE]]="","",IF(INDIRECT("'" &amp; S493 &amp; "'!L1") &lt;&gt; "0", IF(INDIRECT("'" &amp; S493 &amp; "'!L1") &lt;&gt; "", INDIRECT("'" &amp; S493 &amp; "'!L1"), ""), ""))</f>
        <v/>
      </c>
      <c r="B493" s="97" t="str">
        <f t="shared" ca="1" si="70"/>
        <v/>
      </c>
      <c r="C493" s="106" t="str">
        <f t="shared" ca="1" si="71"/>
        <v/>
      </c>
      <c r="D493" s="1" t="str">
        <f t="shared" ca="1" si="72"/>
        <v/>
      </c>
      <c r="E493" s="93" t="str">
        <f t="shared" ca="1" si="73"/>
        <v/>
      </c>
      <c r="F493" s="93" t="str">
        <f t="shared" ca="1" si="74"/>
        <v/>
      </c>
      <c r="G493" s="93" t="str">
        <f t="shared" ca="1" si="75"/>
        <v/>
      </c>
      <c r="H493" s="93" t="str">
        <f t="shared" ca="1" si="76"/>
        <v/>
      </c>
      <c r="I493" s="94" t="str">
        <f t="shared" ca="1" si="77"/>
        <v/>
      </c>
      <c r="J493" s="108" t="str">
        <f t="shared" ca="1" si="78"/>
        <v/>
      </c>
      <c r="K493" s="108" t="str">
        <f t="shared" ca="1" si="79"/>
        <v/>
      </c>
      <c r="L493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493" s="108" t="str">
        <f ca="1">IFERROR(IF(FIND("/", Tabella4[[#This Row],[ODC]]) &gt; 0, MID(Tabella4[[#This Row],[ODC]], FIND("/", Tabella4[[#This Row],[ODC]]) - 3, 6), ""), "")</f>
        <v/>
      </c>
      <c r="S493" s="103">
        <v>12</v>
      </c>
      <c r="T493" s="96">
        <v>33</v>
      </c>
    </row>
    <row r="494" spans="1:20" hidden="1" x14ac:dyDescent="0.25">
      <c r="A494" s="97" t="str">
        <f ca="1">IF(Tabella4[[#This Row],[PERSONALE]]="","",IF(INDIRECT("'" &amp; S494 &amp; "'!L1") &lt;&gt; "0", IF(INDIRECT("'" &amp; S494 &amp; "'!L1") &lt;&gt; "", INDIRECT("'" &amp; S494 &amp; "'!L1"), ""), ""))</f>
        <v/>
      </c>
      <c r="B494" s="97" t="str">
        <f t="shared" ca="1" si="70"/>
        <v/>
      </c>
      <c r="C494" s="106" t="str">
        <f t="shared" ca="1" si="71"/>
        <v/>
      </c>
      <c r="D494" s="1" t="str">
        <f t="shared" ca="1" si="72"/>
        <v/>
      </c>
      <c r="E494" s="93" t="str">
        <f t="shared" ca="1" si="73"/>
        <v/>
      </c>
      <c r="F494" s="93" t="str">
        <f t="shared" ca="1" si="74"/>
        <v/>
      </c>
      <c r="G494" s="93" t="str">
        <f t="shared" ca="1" si="75"/>
        <v/>
      </c>
      <c r="H494" s="93" t="str">
        <f t="shared" ca="1" si="76"/>
        <v/>
      </c>
      <c r="I494" s="94" t="str">
        <f t="shared" ca="1" si="77"/>
        <v/>
      </c>
      <c r="J494" s="108" t="str">
        <f t="shared" ca="1" si="78"/>
        <v/>
      </c>
      <c r="K494" s="108" t="str">
        <f t="shared" ca="1" si="79"/>
        <v/>
      </c>
      <c r="L494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494" s="108" t="str">
        <f ca="1">IFERROR(IF(FIND("/", Tabella4[[#This Row],[ODC]]) &gt; 0, MID(Tabella4[[#This Row],[ODC]], FIND("/", Tabella4[[#This Row],[ODC]]) - 3, 6), ""), "")</f>
        <v/>
      </c>
      <c r="S494" s="103">
        <v>12</v>
      </c>
      <c r="T494" s="96">
        <v>34</v>
      </c>
    </row>
    <row r="495" spans="1:20" hidden="1" x14ac:dyDescent="0.25">
      <c r="A495" s="97" t="str">
        <f ca="1">IF(Tabella4[[#This Row],[PERSONALE]]="","",IF(INDIRECT("'" &amp; S495 &amp; "'!L1") &lt;&gt; "0", IF(INDIRECT("'" &amp; S495 &amp; "'!L1") &lt;&gt; "", INDIRECT("'" &amp; S495 &amp; "'!L1"), ""), ""))</f>
        <v/>
      </c>
      <c r="B495" s="97" t="str">
        <f t="shared" ca="1" si="70"/>
        <v/>
      </c>
      <c r="C495" s="106" t="str">
        <f t="shared" ca="1" si="71"/>
        <v/>
      </c>
      <c r="D495" s="1" t="str">
        <f t="shared" ca="1" si="72"/>
        <v/>
      </c>
      <c r="E495" s="93" t="str">
        <f t="shared" ca="1" si="73"/>
        <v/>
      </c>
      <c r="F495" s="93" t="str">
        <f t="shared" ca="1" si="74"/>
        <v/>
      </c>
      <c r="G495" s="93" t="str">
        <f t="shared" ca="1" si="75"/>
        <v/>
      </c>
      <c r="H495" s="93" t="str">
        <f t="shared" ca="1" si="76"/>
        <v/>
      </c>
      <c r="I495" s="94" t="str">
        <f t="shared" ca="1" si="77"/>
        <v/>
      </c>
      <c r="J495" s="108" t="str">
        <f t="shared" ca="1" si="78"/>
        <v/>
      </c>
      <c r="K495" s="108" t="str">
        <f t="shared" ca="1" si="79"/>
        <v/>
      </c>
      <c r="L495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495" s="108" t="str">
        <f ca="1">IFERROR(IF(FIND("/", Tabella4[[#This Row],[ODC]]) &gt; 0, MID(Tabella4[[#This Row],[ODC]], FIND("/", Tabella4[[#This Row],[ODC]]) - 3, 6), ""), "")</f>
        <v/>
      </c>
      <c r="S495" s="103">
        <v>12</v>
      </c>
      <c r="T495" s="96">
        <v>35</v>
      </c>
    </row>
    <row r="496" spans="1:20" hidden="1" x14ac:dyDescent="0.25">
      <c r="A496" s="97" t="str">
        <f ca="1">IF(Tabella4[[#This Row],[PERSONALE]]="","",IF(INDIRECT("'" &amp; S496 &amp; "'!L1") &lt;&gt; "0", IF(INDIRECT("'" &amp; S496 &amp; "'!L1") &lt;&gt; "", INDIRECT("'" &amp; S496 &amp; "'!L1"), ""), ""))</f>
        <v/>
      </c>
      <c r="B496" s="97" t="str">
        <f t="shared" ca="1" si="70"/>
        <v/>
      </c>
      <c r="C496" s="106" t="str">
        <f t="shared" ca="1" si="71"/>
        <v/>
      </c>
      <c r="D496" s="1" t="str">
        <f t="shared" ca="1" si="72"/>
        <v/>
      </c>
      <c r="E496" s="93" t="str">
        <f t="shared" ca="1" si="73"/>
        <v/>
      </c>
      <c r="F496" s="93" t="str">
        <f t="shared" ca="1" si="74"/>
        <v/>
      </c>
      <c r="G496" s="93" t="str">
        <f t="shared" ca="1" si="75"/>
        <v/>
      </c>
      <c r="H496" s="93" t="str">
        <f t="shared" ca="1" si="76"/>
        <v/>
      </c>
      <c r="I496" s="94" t="str">
        <f t="shared" ca="1" si="77"/>
        <v/>
      </c>
      <c r="J496" s="108" t="str">
        <f t="shared" ca="1" si="78"/>
        <v/>
      </c>
      <c r="K496" s="108" t="str">
        <f t="shared" ca="1" si="79"/>
        <v/>
      </c>
      <c r="L496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496" s="108" t="str">
        <f ca="1">IFERROR(IF(FIND("/", Tabella4[[#This Row],[ODC]]) &gt; 0, MID(Tabella4[[#This Row],[ODC]], FIND("/", Tabella4[[#This Row],[ODC]]) - 3, 6), ""), "")</f>
        <v/>
      </c>
      <c r="S496" s="103">
        <v>12</v>
      </c>
      <c r="T496" s="96">
        <v>36</v>
      </c>
    </row>
    <row r="497" spans="1:20" hidden="1" x14ac:dyDescent="0.25">
      <c r="A497" s="97" t="str">
        <f ca="1">IF(Tabella4[[#This Row],[PERSONALE]]="","",IF(INDIRECT("'" &amp; S497 &amp; "'!L1") &lt;&gt; "0", IF(INDIRECT("'" &amp; S497 &amp; "'!L1") &lt;&gt; "", INDIRECT("'" &amp; S497 &amp; "'!L1"), ""), ""))</f>
        <v/>
      </c>
      <c r="B497" s="97" t="str">
        <f t="shared" ca="1" si="70"/>
        <v/>
      </c>
      <c r="C497" s="106" t="str">
        <f t="shared" ca="1" si="71"/>
        <v/>
      </c>
      <c r="D497" s="1" t="str">
        <f t="shared" ca="1" si="72"/>
        <v/>
      </c>
      <c r="E497" s="93" t="str">
        <f t="shared" ca="1" si="73"/>
        <v/>
      </c>
      <c r="F497" s="93" t="str">
        <f t="shared" ca="1" si="74"/>
        <v/>
      </c>
      <c r="G497" s="93" t="str">
        <f t="shared" ca="1" si="75"/>
        <v/>
      </c>
      <c r="H497" s="93" t="str">
        <f t="shared" ca="1" si="76"/>
        <v/>
      </c>
      <c r="I497" s="94" t="str">
        <f t="shared" ca="1" si="77"/>
        <v/>
      </c>
      <c r="J497" s="108" t="str">
        <f t="shared" ca="1" si="78"/>
        <v/>
      </c>
      <c r="K497" s="108" t="str">
        <f t="shared" ca="1" si="79"/>
        <v/>
      </c>
      <c r="L497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497" s="108" t="str">
        <f ca="1">IFERROR(IF(FIND("/", Tabella4[[#This Row],[ODC]]) &gt; 0, MID(Tabella4[[#This Row],[ODC]], FIND("/", Tabella4[[#This Row],[ODC]]) - 3, 6), ""), "")</f>
        <v/>
      </c>
      <c r="S497" s="103">
        <v>12</v>
      </c>
      <c r="T497" s="96">
        <v>37</v>
      </c>
    </row>
    <row r="498" spans="1:20" hidden="1" x14ac:dyDescent="0.25">
      <c r="A498" s="97" t="str">
        <f ca="1">IF(Tabella4[[#This Row],[PERSONALE]]="","",IF(INDIRECT("'" &amp; S498 &amp; "'!L1") &lt;&gt; "0", IF(INDIRECT("'" &amp; S498 &amp; "'!L1") &lt;&gt; "", INDIRECT("'" &amp; S498 &amp; "'!L1"), ""), ""))</f>
        <v/>
      </c>
      <c r="B498" s="97" t="str">
        <f t="shared" ca="1" si="70"/>
        <v/>
      </c>
      <c r="C498" s="106" t="str">
        <f t="shared" ca="1" si="71"/>
        <v/>
      </c>
      <c r="D498" s="1" t="str">
        <f t="shared" ca="1" si="72"/>
        <v/>
      </c>
      <c r="E498" s="93" t="str">
        <f t="shared" ca="1" si="73"/>
        <v/>
      </c>
      <c r="F498" s="93" t="str">
        <f t="shared" ca="1" si="74"/>
        <v/>
      </c>
      <c r="G498" s="93" t="str">
        <f t="shared" ca="1" si="75"/>
        <v/>
      </c>
      <c r="H498" s="93" t="str">
        <f t="shared" ca="1" si="76"/>
        <v/>
      </c>
      <c r="I498" s="94" t="str">
        <f t="shared" ca="1" si="77"/>
        <v/>
      </c>
      <c r="J498" s="108" t="str">
        <f t="shared" ca="1" si="78"/>
        <v/>
      </c>
      <c r="K498" s="108" t="str">
        <f t="shared" ca="1" si="79"/>
        <v/>
      </c>
      <c r="L498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498" s="108" t="str">
        <f ca="1">IFERROR(IF(FIND("/", Tabella4[[#This Row],[ODC]]) &gt; 0, MID(Tabella4[[#This Row],[ODC]], FIND("/", Tabella4[[#This Row],[ODC]]) - 3, 6), ""), "")</f>
        <v/>
      </c>
      <c r="S498" s="103">
        <v>12</v>
      </c>
      <c r="T498" s="96">
        <v>38</v>
      </c>
    </row>
    <row r="499" spans="1:20" hidden="1" x14ac:dyDescent="0.25">
      <c r="A499" s="97" t="str">
        <f ca="1">IF(Tabella4[[#This Row],[PERSONALE]]="","",IF(INDIRECT("'" &amp; S499 &amp; "'!L1") &lt;&gt; "0", IF(INDIRECT("'" &amp; S499 &amp; "'!L1") &lt;&gt; "", INDIRECT("'" &amp; S499 &amp; "'!L1"), ""), ""))</f>
        <v/>
      </c>
      <c r="B499" s="97" t="str">
        <f t="shared" ca="1" si="70"/>
        <v/>
      </c>
      <c r="C499" s="106" t="str">
        <f t="shared" ca="1" si="71"/>
        <v/>
      </c>
      <c r="D499" s="1" t="str">
        <f t="shared" ca="1" si="72"/>
        <v/>
      </c>
      <c r="E499" s="93" t="str">
        <f t="shared" ca="1" si="73"/>
        <v/>
      </c>
      <c r="F499" s="93" t="str">
        <f t="shared" ca="1" si="74"/>
        <v/>
      </c>
      <c r="G499" s="93" t="str">
        <f t="shared" ca="1" si="75"/>
        <v/>
      </c>
      <c r="H499" s="93" t="str">
        <f t="shared" ca="1" si="76"/>
        <v/>
      </c>
      <c r="I499" s="94" t="str">
        <f t="shared" ca="1" si="77"/>
        <v/>
      </c>
      <c r="J499" s="108" t="str">
        <f t="shared" ca="1" si="78"/>
        <v/>
      </c>
      <c r="K499" s="108" t="str">
        <f t="shared" ca="1" si="79"/>
        <v/>
      </c>
      <c r="L499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499" s="108" t="str">
        <f ca="1">IFERROR(IF(FIND("/", Tabella4[[#This Row],[ODC]]) &gt; 0, MID(Tabella4[[#This Row],[ODC]], FIND("/", Tabella4[[#This Row],[ODC]]) - 3, 6), ""), "")</f>
        <v/>
      </c>
      <c r="S499" s="103">
        <v>12</v>
      </c>
      <c r="T499" s="96">
        <v>39</v>
      </c>
    </row>
    <row r="500" spans="1:20" hidden="1" x14ac:dyDescent="0.25">
      <c r="A500" s="97" t="str">
        <f ca="1">IF(Tabella4[[#This Row],[PERSONALE]]="","",IF(INDIRECT("'" &amp; S500 &amp; "'!L1") &lt;&gt; "0", IF(INDIRECT("'" &amp; S500 &amp; "'!L1") &lt;&gt; "", INDIRECT("'" &amp; S500 &amp; "'!L1"), ""), ""))</f>
        <v/>
      </c>
      <c r="B500" s="97" t="str">
        <f t="shared" ca="1" si="70"/>
        <v/>
      </c>
      <c r="C500" s="106" t="str">
        <f t="shared" ca="1" si="71"/>
        <v/>
      </c>
      <c r="D500" s="1" t="str">
        <f t="shared" ca="1" si="72"/>
        <v/>
      </c>
      <c r="E500" s="93" t="str">
        <f t="shared" ca="1" si="73"/>
        <v/>
      </c>
      <c r="F500" s="93" t="str">
        <f t="shared" ca="1" si="74"/>
        <v/>
      </c>
      <c r="G500" s="93" t="str">
        <f t="shared" ca="1" si="75"/>
        <v/>
      </c>
      <c r="H500" s="93" t="str">
        <f t="shared" ca="1" si="76"/>
        <v/>
      </c>
      <c r="I500" s="94" t="str">
        <f t="shared" ca="1" si="77"/>
        <v/>
      </c>
      <c r="J500" s="108" t="str">
        <f t="shared" ca="1" si="78"/>
        <v/>
      </c>
      <c r="K500" s="108" t="str">
        <f t="shared" ca="1" si="79"/>
        <v/>
      </c>
      <c r="L500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500" s="108" t="str">
        <f ca="1">IFERROR(IF(FIND("/", Tabella4[[#This Row],[ODC]]) &gt; 0, MID(Tabella4[[#This Row],[ODC]], FIND("/", Tabella4[[#This Row],[ODC]]) - 3, 6), ""), "")</f>
        <v/>
      </c>
      <c r="S500" s="103">
        <v>12</v>
      </c>
      <c r="T500" s="96">
        <v>40</v>
      </c>
    </row>
    <row r="501" spans="1:20" hidden="1" x14ac:dyDescent="0.25">
      <c r="A501" s="97" t="str">
        <f ca="1">IF(Tabella4[[#This Row],[PERSONALE]]="","",IF(INDIRECT("'" &amp; S501 &amp; "'!L1") &lt;&gt; "0", IF(INDIRECT("'" &amp; S501 &amp; "'!L1") &lt;&gt; "", INDIRECT("'" &amp; S501 &amp; "'!L1"), ""), ""))</f>
        <v/>
      </c>
      <c r="B501" s="97" t="str">
        <f t="shared" ca="1" si="70"/>
        <v/>
      </c>
      <c r="C501" s="106" t="str">
        <f t="shared" ca="1" si="71"/>
        <v/>
      </c>
      <c r="D501" s="1" t="str">
        <f t="shared" ca="1" si="72"/>
        <v/>
      </c>
      <c r="E501" s="93" t="str">
        <f t="shared" ca="1" si="73"/>
        <v/>
      </c>
      <c r="F501" s="93" t="str">
        <f t="shared" ca="1" si="74"/>
        <v/>
      </c>
      <c r="G501" s="93" t="str">
        <f t="shared" ca="1" si="75"/>
        <v/>
      </c>
      <c r="H501" s="93" t="str">
        <f t="shared" ca="1" si="76"/>
        <v/>
      </c>
      <c r="I501" s="94" t="str">
        <f t="shared" ca="1" si="77"/>
        <v/>
      </c>
      <c r="J501" s="108" t="str">
        <f t="shared" ca="1" si="78"/>
        <v/>
      </c>
      <c r="K501" s="108" t="str">
        <f t="shared" ca="1" si="79"/>
        <v/>
      </c>
      <c r="L501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501" s="108" t="str">
        <f ca="1">IFERROR(IF(FIND("/", Tabella4[[#This Row],[ODC]]) &gt; 0, MID(Tabella4[[#This Row],[ODC]], FIND("/", Tabella4[[#This Row],[ODC]]) - 3, 6), ""), "")</f>
        <v/>
      </c>
      <c r="S501" s="103">
        <v>12</v>
      </c>
      <c r="T501" s="96">
        <v>41</v>
      </c>
    </row>
    <row r="502" spans="1:20" hidden="1" x14ac:dyDescent="0.25">
      <c r="A502" s="97" t="str">
        <f ca="1">IF(Tabella4[[#This Row],[PERSONALE]]="","",IF(INDIRECT("'" &amp; S502 &amp; "'!L1") &lt;&gt; "0", IF(INDIRECT("'" &amp; S502 &amp; "'!L1") &lt;&gt; "", INDIRECT("'" &amp; S502 &amp; "'!L1"), ""), ""))</f>
        <v/>
      </c>
      <c r="B502" s="97" t="str">
        <f t="shared" ca="1" si="70"/>
        <v/>
      </c>
      <c r="C502" s="106" t="str">
        <f t="shared" ca="1" si="71"/>
        <v/>
      </c>
      <c r="D502" s="1" t="str">
        <f t="shared" ca="1" si="72"/>
        <v/>
      </c>
      <c r="E502" s="93" t="str">
        <f t="shared" ca="1" si="73"/>
        <v/>
      </c>
      <c r="F502" s="93" t="str">
        <f t="shared" ca="1" si="74"/>
        <v/>
      </c>
      <c r="G502" s="93" t="str">
        <f t="shared" ca="1" si="75"/>
        <v/>
      </c>
      <c r="H502" s="93" t="str">
        <f t="shared" ca="1" si="76"/>
        <v/>
      </c>
      <c r="I502" s="94" t="str">
        <f t="shared" ca="1" si="77"/>
        <v/>
      </c>
      <c r="J502" s="108" t="str">
        <f t="shared" ca="1" si="78"/>
        <v/>
      </c>
      <c r="K502" s="108" t="str">
        <f t="shared" ca="1" si="79"/>
        <v/>
      </c>
      <c r="L502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502" s="108" t="str">
        <f ca="1">IFERROR(IF(FIND("/", Tabella4[[#This Row],[ODC]]) &gt; 0, MID(Tabella4[[#This Row],[ODC]], FIND("/", Tabella4[[#This Row],[ODC]]) - 3, 6), ""), "")</f>
        <v/>
      </c>
      <c r="S502" s="103">
        <v>12</v>
      </c>
      <c r="T502" s="96">
        <v>42</v>
      </c>
    </row>
    <row r="503" spans="1:20" hidden="1" x14ac:dyDescent="0.25">
      <c r="A503" s="97" t="str">
        <f ca="1">IF(Tabella4[[#This Row],[PERSONALE]]="","",IF(INDIRECT("'" &amp; S503 &amp; "'!L1") &lt;&gt; "0", IF(INDIRECT("'" &amp; S503 &amp; "'!L1") &lt;&gt; "", INDIRECT("'" &amp; S503 &amp; "'!L1"), ""), ""))</f>
        <v/>
      </c>
      <c r="B503" s="97" t="str">
        <f t="shared" ca="1" si="70"/>
        <v/>
      </c>
      <c r="C503" s="106" t="str">
        <f t="shared" ca="1" si="71"/>
        <v/>
      </c>
      <c r="D503" s="1" t="str">
        <f t="shared" ca="1" si="72"/>
        <v/>
      </c>
      <c r="E503" s="93" t="str">
        <f t="shared" ca="1" si="73"/>
        <v/>
      </c>
      <c r="F503" s="93" t="str">
        <f t="shared" ca="1" si="74"/>
        <v/>
      </c>
      <c r="G503" s="93" t="str">
        <f t="shared" ca="1" si="75"/>
        <v/>
      </c>
      <c r="H503" s="93" t="str">
        <f t="shared" ca="1" si="76"/>
        <v/>
      </c>
      <c r="I503" s="94" t="str">
        <f t="shared" ca="1" si="77"/>
        <v/>
      </c>
      <c r="J503" s="108" t="str">
        <f t="shared" ca="1" si="78"/>
        <v/>
      </c>
      <c r="K503" s="108" t="str">
        <f t="shared" ca="1" si="79"/>
        <v/>
      </c>
      <c r="L503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503" s="108" t="str">
        <f ca="1">IFERROR(IF(FIND("/", Tabella4[[#This Row],[ODC]]) &gt; 0, MID(Tabella4[[#This Row],[ODC]], FIND("/", Tabella4[[#This Row],[ODC]]) - 3, 6), ""), "")</f>
        <v/>
      </c>
      <c r="S503" s="103">
        <v>12</v>
      </c>
      <c r="T503" s="96">
        <v>43</v>
      </c>
    </row>
    <row r="504" spans="1:20" hidden="1" x14ac:dyDescent="0.25">
      <c r="A504" s="97" t="str">
        <f ca="1">IF(Tabella4[[#This Row],[PERSONALE]]="","",IF(INDIRECT("'" &amp; S504 &amp; "'!L1") &lt;&gt; "0", IF(INDIRECT("'" &amp; S504 &amp; "'!L1") &lt;&gt; "", INDIRECT("'" &amp; S504 &amp; "'!L1"), ""), ""))</f>
        <v/>
      </c>
      <c r="B504" s="97" t="str">
        <f t="shared" ca="1" si="70"/>
        <v/>
      </c>
      <c r="C504" s="106" t="str">
        <f t="shared" ca="1" si="71"/>
        <v/>
      </c>
      <c r="D504" s="1" t="str">
        <f t="shared" ca="1" si="72"/>
        <v/>
      </c>
      <c r="E504" s="93" t="str">
        <f t="shared" ca="1" si="73"/>
        <v/>
      </c>
      <c r="F504" s="93" t="str">
        <f t="shared" ca="1" si="74"/>
        <v/>
      </c>
      <c r="G504" s="93" t="str">
        <f t="shared" ca="1" si="75"/>
        <v/>
      </c>
      <c r="H504" s="93" t="str">
        <f t="shared" ca="1" si="76"/>
        <v/>
      </c>
      <c r="I504" s="94" t="str">
        <f t="shared" ca="1" si="77"/>
        <v/>
      </c>
      <c r="J504" s="108" t="str">
        <f t="shared" ca="1" si="78"/>
        <v/>
      </c>
      <c r="K504" s="108" t="str">
        <f t="shared" ca="1" si="79"/>
        <v/>
      </c>
      <c r="L504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504" s="108" t="str">
        <f ca="1">IFERROR(IF(FIND("/", Tabella4[[#This Row],[ODC]]) &gt; 0, MID(Tabella4[[#This Row],[ODC]], FIND("/", Tabella4[[#This Row],[ODC]]) - 3, 6), ""), "")</f>
        <v/>
      </c>
      <c r="S504" s="103">
        <v>12</v>
      </c>
      <c r="T504" s="96">
        <v>44</v>
      </c>
    </row>
    <row r="505" spans="1:20" hidden="1" x14ac:dyDescent="0.25">
      <c r="A505" s="97" t="str">
        <f ca="1">IF(Tabella4[[#This Row],[PERSONALE]]="","",IF(INDIRECT("'" &amp; S505 &amp; "'!L1") &lt;&gt; "0", IF(INDIRECT("'" &amp; S505 &amp; "'!L1") &lt;&gt; "", INDIRECT("'" &amp; S505 &amp; "'!L1"), ""), ""))</f>
        <v/>
      </c>
      <c r="B505" s="97" t="str">
        <f t="shared" ca="1" si="70"/>
        <v/>
      </c>
      <c r="C505" s="106" t="str">
        <f t="shared" ca="1" si="71"/>
        <v/>
      </c>
      <c r="D505" s="1" t="str">
        <f t="shared" ca="1" si="72"/>
        <v/>
      </c>
      <c r="E505" s="93" t="str">
        <f t="shared" ca="1" si="73"/>
        <v/>
      </c>
      <c r="F505" s="93" t="str">
        <f t="shared" ca="1" si="74"/>
        <v/>
      </c>
      <c r="G505" s="93" t="str">
        <f t="shared" ca="1" si="75"/>
        <v/>
      </c>
      <c r="H505" s="93" t="str">
        <f t="shared" ca="1" si="76"/>
        <v/>
      </c>
      <c r="I505" s="94" t="str">
        <f t="shared" ca="1" si="77"/>
        <v/>
      </c>
      <c r="J505" s="108" t="str">
        <f t="shared" ca="1" si="78"/>
        <v/>
      </c>
      <c r="K505" s="108" t="str">
        <f t="shared" ca="1" si="79"/>
        <v/>
      </c>
      <c r="L505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505" s="108" t="str">
        <f ca="1">IFERROR(IF(FIND("/", Tabella4[[#This Row],[ODC]]) &gt; 0, MID(Tabella4[[#This Row],[ODC]], FIND("/", Tabella4[[#This Row],[ODC]]) - 3, 6), ""), "")</f>
        <v/>
      </c>
      <c r="S505" s="103">
        <v>12</v>
      </c>
      <c r="T505" s="102">
        <v>45</v>
      </c>
    </row>
    <row r="506" spans="1:20" ht="30" hidden="1" x14ac:dyDescent="0.25">
      <c r="A506" s="97">
        <f ca="1">IF(Tabella4[[#This Row],[PERSONALE]]="","",IF(INDIRECT("'" &amp; S506 &amp; "'!L1") &lt;&gt; "0", IF(INDIRECT("'" &amp; S506 &amp; "'!L1") &lt;&gt; "", INDIRECT("'" &amp; S506 &amp; "'!L1"), ""), ""))</f>
        <v>46094</v>
      </c>
      <c r="B506" s="97" t="str">
        <f t="shared" ca="1" si="70"/>
        <v>Tarascio</v>
      </c>
      <c r="C506" s="106" t="str">
        <f t="shared" ca="1" si="71"/>
        <v>100- assistenza strumentale avviamento impianto</v>
      </c>
      <c r="D506" s="1" t="str">
        <f t="shared" ca="1" si="72"/>
        <v>Caldarella</v>
      </c>
      <c r="E506" s="93" t="str">
        <f t="shared" ca="1" si="73"/>
        <v>047/26
squadra</v>
      </c>
      <c r="F506" s="93" t="str">
        <f t="shared" ca="1" si="74"/>
        <v>575628/C</v>
      </c>
      <c r="G506" s="93" t="str">
        <f t="shared" ca="1" si="75"/>
        <v>00:00</v>
      </c>
      <c r="H506" s="93" t="str">
        <f t="shared" ca="1" si="76"/>
        <v>07:00</v>
      </c>
      <c r="I506" s="94">
        <f t="shared" ca="1" si="77"/>
        <v>7</v>
      </c>
      <c r="J506" s="108" t="str">
        <f t="shared" ca="1" si="78"/>
        <v/>
      </c>
      <c r="K506" s="108" t="str">
        <f t="shared" ca="1" si="79"/>
        <v>NO</v>
      </c>
      <c r="L506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506" s="108" t="str">
        <f ca="1">IFERROR(IF(FIND("/", Tabella4[[#This Row],[ODC]]) &gt; 0, MID(Tabella4[[#This Row],[ODC]], FIND("/", Tabella4[[#This Row],[ODC]]) - 3, 6), ""), "")</f>
        <v>047/26</v>
      </c>
      <c r="S506" s="103">
        <v>13</v>
      </c>
      <c r="T506" s="96">
        <v>4</v>
      </c>
    </row>
    <row r="507" spans="1:20" ht="30" hidden="1" x14ac:dyDescent="0.25">
      <c r="A507" s="97">
        <f ca="1">IF(Tabella4[[#This Row],[PERSONALE]]="","",IF(INDIRECT("'" &amp; S507 &amp; "'!L1") &lt;&gt; "0", IF(INDIRECT("'" &amp; S507 &amp; "'!L1") &lt;&gt; "", INDIRECT("'" &amp; S507 &amp; "'!L1"), ""), ""))</f>
        <v>46094</v>
      </c>
      <c r="B507" s="97" t="str">
        <f t="shared" ca="1" si="70"/>
        <v>Spinali</v>
      </c>
      <c r="C507" s="106" t="str">
        <f t="shared" ca="1" si="71"/>
        <v>100- assistenza strumentale avviamento impianto</v>
      </c>
      <c r="D507" s="1" t="str">
        <f t="shared" ca="1" si="72"/>
        <v>Caldarella</v>
      </c>
      <c r="E507" s="93" t="str">
        <f t="shared" ca="1" si="73"/>
        <v>047/26
squadra</v>
      </c>
      <c r="F507" s="93" t="str">
        <f t="shared" ca="1" si="74"/>
        <v>575628/C</v>
      </c>
      <c r="G507" s="93" t="str">
        <f t="shared" ca="1" si="75"/>
        <v>00:15</v>
      </c>
      <c r="H507" s="93" t="str">
        <f t="shared" ca="1" si="76"/>
        <v>07:00</v>
      </c>
      <c r="I507" s="94">
        <f t="shared" ca="1" si="77"/>
        <v>6.75</v>
      </c>
      <c r="J507" s="108" t="str">
        <f t="shared" ca="1" si="78"/>
        <v/>
      </c>
      <c r="K507" s="108" t="str">
        <f t="shared" ca="1" si="79"/>
        <v>NO</v>
      </c>
      <c r="L507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507" s="108" t="str">
        <f ca="1">IFERROR(IF(FIND("/", Tabella4[[#This Row],[ODC]]) &gt; 0, MID(Tabella4[[#This Row],[ODC]], FIND("/", Tabella4[[#This Row],[ODC]]) - 3, 6), ""), "")</f>
        <v>047/26</v>
      </c>
      <c r="S507" s="103">
        <v>13</v>
      </c>
      <c r="T507" s="96">
        <v>5</v>
      </c>
    </row>
    <row r="508" spans="1:20" ht="30" hidden="1" x14ac:dyDescent="0.25">
      <c r="A508" s="97">
        <f ca="1">IF(Tabella4[[#This Row],[PERSONALE]]="","",IF(INDIRECT("'" &amp; S508 &amp; "'!L1") &lt;&gt; "0", IF(INDIRECT("'" &amp; S508 &amp; "'!L1") &lt;&gt; "", INDIRECT("'" &amp; S508 &amp; "'!L1"), ""), ""))</f>
        <v>46094</v>
      </c>
      <c r="B508" s="97" t="str">
        <f t="shared" ca="1" si="70"/>
        <v>Garro L.</v>
      </c>
      <c r="C508" s="106" t="str">
        <f t="shared" ca="1" si="71"/>
        <v>100- assistenza strumentale avviamento impianto</v>
      </c>
      <c r="D508" s="1" t="str">
        <f t="shared" ca="1" si="72"/>
        <v>Caldarella</v>
      </c>
      <c r="E508" s="93" t="str">
        <f t="shared" ca="1" si="73"/>
        <v>047/26
squadra</v>
      </c>
      <c r="F508" s="93" t="str">
        <f t="shared" ca="1" si="74"/>
        <v>575628/C</v>
      </c>
      <c r="G508" s="93" t="str">
        <f t="shared" ca="1" si="75"/>
        <v>07:00</v>
      </c>
      <c r="H508" s="93" t="str">
        <f t="shared" ca="1" si="76"/>
        <v>19:00</v>
      </c>
      <c r="I508" s="94">
        <f t="shared" ca="1" si="77"/>
        <v>12</v>
      </c>
      <c r="J508" s="108" t="str">
        <f t="shared" ca="1" si="78"/>
        <v/>
      </c>
      <c r="K508" s="108" t="str">
        <f t="shared" ca="1" si="79"/>
        <v>NO</v>
      </c>
      <c r="L508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508" s="108" t="str">
        <f ca="1">IFERROR(IF(FIND("/", Tabella4[[#This Row],[ODC]]) &gt; 0, MID(Tabella4[[#This Row],[ODC]], FIND("/", Tabella4[[#This Row],[ODC]]) - 3, 6), ""), "")</f>
        <v>047/26</v>
      </c>
      <c r="S508" s="103">
        <v>13</v>
      </c>
      <c r="T508" s="96">
        <v>6</v>
      </c>
    </row>
    <row r="509" spans="1:20" ht="30" hidden="1" x14ac:dyDescent="0.25">
      <c r="A509" s="97">
        <f ca="1">IF(Tabella4[[#This Row],[PERSONALE]]="","",IF(INDIRECT("'" &amp; S509 &amp; "'!L1") &lt;&gt; "0", IF(INDIRECT("'" &amp; S509 &amp; "'!L1") &lt;&gt; "", INDIRECT("'" &amp; S509 &amp; "'!L1"), ""), ""))</f>
        <v>46094</v>
      </c>
      <c r="B509" s="97" t="str">
        <f t="shared" ca="1" si="70"/>
        <v>Garro S.</v>
      </c>
      <c r="C509" s="106" t="str">
        <f t="shared" ca="1" si="71"/>
        <v>100- assistenza strumentale avviamento impianto</v>
      </c>
      <c r="D509" s="1" t="str">
        <f t="shared" ca="1" si="72"/>
        <v>Caldarella</v>
      </c>
      <c r="E509" s="93" t="str">
        <f t="shared" ca="1" si="73"/>
        <v>047/26
squadra</v>
      </c>
      <c r="F509" s="93" t="str">
        <f t="shared" ca="1" si="74"/>
        <v>575628/C</v>
      </c>
      <c r="G509" s="93" t="str">
        <f t="shared" ca="1" si="75"/>
        <v>07:00</v>
      </c>
      <c r="H509" s="93" t="str">
        <f t="shared" ca="1" si="76"/>
        <v>19:00</v>
      </c>
      <c r="I509" s="94">
        <f t="shared" ca="1" si="77"/>
        <v>12</v>
      </c>
      <c r="J509" s="108" t="str">
        <f t="shared" ca="1" si="78"/>
        <v/>
      </c>
      <c r="K509" s="108" t="str">
        <f t="shared" ca="1" si="79"/>
        <v>NO</v>
      </c>
      <c r="L509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509" s="108" t="str">
        <f ca="1">IFERROR(IF(FIND("/", Tabella4[[#This Row],[ODC]]) &gt; 0, MID(Tabella4[[#This Row],[ODC]], FIND("/", Tabella4[[#This Row],[ODC]]) - 3, 6), ""), "")</f>
        <v>047/26</v>
      </c>
      <c r="S509" s="103">
        <v>13</v>
      </c>
      <c r="T509" s="96">
        <v>7</v>
      </c>
    </row>
    <row r="510" spans="1:20" ht="30" hidden="1" x14ac:dyDescent="0.25">
      <c r="A510" s="97">
        <f ca="1">IF(Tabella4[[#This Row],[PERSONALE]]="","",IF(INDIRECT("'" &amp; S510 &amp; "'!L1") &lt;&gt; "0", IF(INDIRECT("'" &amp; S510 &amp; "'!L1") &lt;&gt; "", INDIRECT("'" &amp; S510 &amp; "'!L1"), ""), ""))</f>
        <v>46094</v>
      </c>
      <c r="B510" s="97" t="str">
        <f t="shared" ca="1" si="70"/>
        <v>Riciputo</v>
      </c>
      <c r="C510" s="106" t="str">
        <f t="shared" ca="1" si="71"/>
        <v>100- assistenza strumentale avviamento impianto</v>
      </c>
      <c r="D510" s="1" t="str">
        <f t="shared" ca="1" si="72"/>
        <v>Caldarella</v>
      </c>
      <c r="E510" s="93" t="str">
        <f t="shared" ca="1" si="73"/>
        <v>047/26
squadra</v>
      </c>
      <c r="F510" s="93" t="str">
        <f t="shared" ca="1" si="74"/>
        <v>575628/C</v>
      </c>
      <c r="G510" s="93" t="str">
        <f t="shared" ca="1" si="75"/>
        <v>07:00</v>
      </c>
      <c r="H510" s="93" t="str">
        <f t="shared" ca="1" si="76"/>
        <v>19:00</v>
      </c>
      <c r="I510" s="94">
        <f t="shared" ca="1" si="77"/>
        <v>12</v>
      </c>
      <c r="J510" s="108" t="str">
        <f t="shared" ca="1" si="78"/>
        <v/>
      </c>
      <c r="K510" s="108" t="str">
        <f t="shared" ca="1" si="79"/>
        <v>NO</v>
      </c>
      <c r="L510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510" s="108" t="str">
        <f ca="1">IFERROR(IF(FIND("/", Tabella4[[#This Row],[ODC]]) &gt; 0, MID(Tabella4[[#This Row],[ODC]], FIND("/", Tabella4[[#This Row],[ODC]]) - 3, 6), ""), "")</f>
        <v>047/26</v>
      </c>
      <c r="S510" s="103">
        <v>13</v>
      </c>
      <c r="T510" s="96">
        <v>8</v>
      </c>
    </row>
    <row r="511" spans="1:20" ht="30" hidden="1" x14ac:dyDescent="0.25">
      <c r="A511" s="97">
        <f ca="1">IF(Tabella4[[#This Row],[PERSONALE]]="","",IF(INDIRECT("'" &amp; S511 &amp; "'!L1") &lt;&gt; "0", IF(INDIRECT("'" &amp; S511 &amp; "'!L1") &lt;&gt; "", INDIRECT("'" &amp; S511 &amp; "'!L1"), ""), ""))</f>
        <v>46094</v>
      </c>
      <c r="B511" s="97" t="str">
        <f t="shared" ca="1" si="70"/>
        <v>Mira</v>
      </c>
      <c r="C511" s="106" t="str">
        <f t="shared" ca="1" si="71"/>
        <v>100- assistenza strumentale avviamento impianto</v>
      </c>
      <c r="D511" s="1" t="str">
        <f t="shared" ca="1" si="72"/>
        <v>Caldarella</v>
      </c>
      <c r="E511" s="93" t="str">
        <f t="shared" ca="1" si="73"/>
        <v>047/26
squadra</v>
      </c>
      <c r="F511" s="93" t="str">
        <f t="shared" ca="1" si="74"/>
        <v>575628/C</v>
      </c>
      <c r="G511" s="93" t="str">
        <f t="shared" ca="1" si="75"/>
        <v>07:00</v>
      </c>
      <c r="H511" s="93" t="str">
        <f t="shared" ca="1" si="76"/>
        <v>19:00</v>
      </c>
      <c r="I511" s="94">
        <f t="shared" ca="1" si="77"/>
        <v>12</v>
      </c>
      <c r="J511" s="108" t="str">
        <f t="shared" ca="1" si="78"/>
        <v/>
      </c>
      <c r="K511" s="108" t="str">
        <f t="shared" ca="1" si="79"/>
        <v>NO</v>
      </c>
      <c r="L511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511" s="108" t="str">
        <f ca="1">IFERROR(IF(FIND("/", Tabella4[[#This Row],[ODC]]) &gt; 0, MID(Tabella4[[#This Row],[ODC]], FIND("/", Tabella4[[#This Row],[ODC]]) - 3, 6), ""), "")</f>
        <v>047/26</v>
      </c>
      <c r="S511" s="103">
        <v>13</v>
      </c>
      <c r="T511" s="96">
        <v>9</v>
      </c>
    </row>
    <row r="512" spans="1:20" ht="30" hidden="1" x14ac:dyDescent="0.25">
      <c r="A512" s="97">
        <f ca="1">IF(Tabella4[[#This Row],[PERSONALE]]="","",IF(INDIRECT("'" &amp; S512 &amp; "'!L1") &lt;&gt; "0", IF(INDIRECT("'" &amp; S512 &amp; "'!L1") &lt;&gt; "", INDIRECT("'" &amp; S512 &amp; "'!L1"), ""), ""))</f>
        <v>46094</v>
      </c>
      <c r="B512" s="97" t="str">
        <f t="shared" ca="1" si="70"/>
        <v>Millo</v>
      </c>
      <c r="C512" s="106" t="str">
        <f t="shared" ca="1" si="71"/>
        <v>100- assistenza strumentale avviamento impianto</v>
      </c>
      <c r="D512" s="1" t="str">
        <f t="shared" ca="1" si="72"/>
        <v>Caldarella</v>
      </c>
      <c r="E512" s="93" t="str">
        <f t="shared" ca="1" si="73"/>
        <v>047/26
squadra</v>
      </c>
      <c r="F512" s="93" t="str">
        <f t="shared" ca="1" si="74"/>
        <v>575628/C</v>
      </c>
      <c r="G512" s="93" t="str">
        <f t="shared" ca="1" si="75"/>
        <v>19:00</v>
      </c>
      <c r="H512" s="93" t="str">
        <f t="shared" ca="1" si="76"/>
        <v>24:00</v>
      </c>
      <c r="I512" s="94">
        <f t="shared" ca="1" si="77"/>
        <v>5</v>
      </c>
      <c r="J512" s="108" t="str">
        <f t="shared" ca="1" si="78"/>
        <v/>
      </c>
      <c r="K512" s="108" t="str">
        <f t="shared" ca="1" si="79"/>
        <v>NO</v>
      </c>
      <c r="L512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512" s="108" t="str">
        <f ca="1">IFERROR(IF(FIND("/", Tabella4[[#This Row],[ODC]]) &gt; 0, MID(Tabella4[[#This Row],[ODC]], FIND("/", Tabella4[[#This Row],[ODC]]) - 3, 6), ""), "")</f>
        <v>047/26</v>
      </c>
      <c r="S512" s="103">
        <v>13</v>
      </c>
      <c r="T512" s="96">
        <v>10</v>
      </c>
    </row>
    <row r="513" spans="1:20" ht="30" hidden="1" x14ac:dyDescent="0.25">
      <c r="A513" s="97">
        <f ca="1">IF(Tabella4[[#This Row],[PERSONALE]]="","",IF(INDIRECT("'" &amp; S513 &amp; "'!L1") &lt;&gt; "0", IF(INDIRECT("'" &amp; S513 &amp; "'!L1") &lt;&gt; "", INDIRECT("'" &amp; S513 &amp; "'!L1"), ""), ""))</f>
        <v>46094</v>
      </c>
      <c r="B513" s="97" t="str">
        <f t="shared" ca="1" si="70"/>
        <v>Maggio</v>
      </c>
      <c r="C513" s="106" t="str">
        <f t="shared" ca="1" si="71"/>
        <v>100- assistenza strumentale avviamento impianto</v>
      </c>
      <c r="D513" s="1" t="str">
        <f t="shared" ca="1" si="72"/>
        <v>Caldarella</v>
      </c>
      <c r="E513" s="93" t="str">
        <f t="shared" ca="1" si="73"/>
        <v>047/26
squadra</v>
      </c>
      <c r="F513" s="93" t="str">
        <f t="shared" ca="1" si="74"/>
        <v>575628/C</v>
      </c>
      <c r="G513" s="93" t="str">
        <f t="shared" ca="1" si="75"/>
        <v>19:00</v>
      </c>
      <c r="H513" s="93" t="str">
        <f t="shared" ca="1" si="76"/>
        <v>24:00</v>
      </c>
      <c r="I513" s="94">
        <f t="shared" ca="1" si="77"/>
        <v>5</v>
      </c>
      <c r="J513" s="108" t="str">
        <f t="shared" ca="1" si="78"/>
        <v/>
      </c>
      <c r="K513" s="108" t="str">
        <f t="shared" ca="1" si="79"/>
        <v>NO</v>
      </c>
      <c r="L513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513" s="108" t="str">
        <f ca="1">IFERROR(IF(FIND("/", Tabella4[[#This Row],[ODC]]) &gt; 0, MID(Tabella4[[#This Row],[ODC]], FIND("/", Tabella4[[#This Row],[ODC]]) - 3, 6), ""), "")</f>
        <v>047/26</v>
      </c>
      <c r="S513" s="103">
        <v>13</v>
      </c>
      <c r="T513" s="96">
        <v>11</v>
      </c>
    </row>
    <row r="514" spans="1:20" ht="30" hidden="1" x14ac:dyDescent="0.25">
      <c r="A514" s="97">
        <f ca="1">IF(Tabella4[[#This Row],[PERSONALE]]="","",IF(INDIRECT("'" &amp; S514 &amp; "'!L1") &lt;&gt; "0", IF(INDIRECT("'" &amp; S514 &amp; "'!L1") &lt;&gt; "", INDIRECT("'" &amp; S514 &amp; "'!L1"), ""), ""))</f>
        <v>46094</v>
      </c>
      <c r="B514" s="97" t="str">
        <f t="shared" ref="B514:B577" ca="1" si="80">IF(INDIRECT("'" &amp; S514 &amp; "'!F" &amp; T514) &lt;&gt; "0", IF(INDIRECT("'" &amp; S514 &amp; "'!F" &amp; T514) &lt;&gt; "", INDIRECT("'" &amp; S514 &amp; "'!F" &amp; T514), ""), "")</f>
        <v>Partesano</v>
      </c>
      <c r="C514" s="106" t="str">
        <f t="shared" ref="C514:C577" ca="1" si="81">IF(INDIRECT("'" &amp; S514 &amp; "'!G" &amp; T514) &lt;&gt; "0", IF(INDIRECT("'" &amp; S514 &amp; "'!G" &amp; T514) &lt;&gt; "", INDIRECT("'" &amp; S514 &amp; "'!G" &amp; T514), ""), "")</f>
        <v xml:space="preserve"> 1200-MAX  E OFF SITE CONTROLLO  RIPRISTINO E MOVIMENTAZIONE  KV e HIC. . Proseguimento del permesso n 566045/C</v>
      </c>
      <c r="D514" s="1" t="str">
        <f t="shared" ref="D514:D577" ca="1" si="82">IF(INDIRECT("'" &amp; S514 &amp; "'!H" &amp; T514) &lt;&gt; "0", IF(INDIRECT("'" &amp; S514 &amp; "'!H" &amp; T514) &lt;&gt; "", INDIRECT("'" &amp; S514 &amp; "'!H" &amp; T514), ""), "")</f>
        <v>Caldarella</v>
      </c>
      <c r="E514" s="93" t="str">
        <f t="shared" ref="E514:E577" ca="1" si="83">IF(INDIRECT("'" &amp; S514 &amp; "'!I" &amp; T514) &lt;&gt; "0", IF(INDIRECT("'" &amp; S514 &amp; "'!I" &amp; T514) &lt;&gt; "", INDIRECT("'" &amp; S514 &amp; "'!I" &amp; T514), ""), "")</f>
        <v>5400274434
canone</v>
      </c>
      <c r="F514" s="93" t="str">
        <f t="shared" ref="F514:F577" ca="1" si="84">IF(INDIRECT("'" &amp; S514 &amp; "'!J" &amp; T514) &lt;&gt; "0", IF(INDIRECT("'" &amp; S514 &amp; "'!J" &amp; T514) &lt;&gt; "", INDIRECT("'" &amp; S514 &amp; "'!J" &amp; T514), ""), "")</f>
        <v>575292/C</v>
      </c>
      <c r="G514" s="93" t="str">
        <f t="shared" ref="G514:G577" ca="1" si="85">IF(INDIRECT("'" &amp; S514 &amp; "'!K" &amp; T514) &lt;&gt; "0", IF(INDIRECT("'" &amp; S514 &amp; "'!K" &amp; T514) &lt;&gt; "", INDIRECT("'" &amp; S514 &amp; "'!K" &amp; T514), ""), "")</f>
        <v>7:45</v>
      </c>
      <c r="H514" s="93" t="str">
        <f t="shared" ref="H514:H577" ca="1" si="86">IF(INDIRECT("'" &amp; S514 &amp; "'!L" &amp; T514) &lt;&gt; "0", IF(INDIRECT("'" &amp; S514 &amp; "'!L" &amp; T514) &lt;&gt; "", INDIRECT("'" &amp; S514 &amp; "'!L" &amp; T514), ""), "")</f>
        <v>12:45</v>
      </c>
      <c r="I514" s="94">
        <f t="shared" ref="I514:I577" ca="1" si="87">IF(INDIRECT("'" &amp; S514 &amp; "'!M" &amp; T514) &lt;&gt; "0", IF(INDIRECT("'" &amp; S514 &amp; "'!M" &amp; T514) &lt;&gt; "", INDIRECT("'" &amp; S514 &amp; "'!M" &amp; T514), ""), "")</f>
        <v>5</v>
      </c>
      <c r="J514" s="108" t="str">
        <f t="shared" ref="J514:J577" ca="1" si="88">IF(INDIRECT("'" &amp; S514 &amp; "'!N" &amp; T514) &lt;&gt; "0", IF(INDIRECT("'" &amp; S514 &amp; "'!N" &amp; T514) &lt;&gt; "", INDIRECT("'" &amp; S514 &amp; "'!N" &amp; T514), ""), "")</f>
        <v>canone caldarella</v>
      </c>
      <c r="K514" s="108" t="str">
        <f t="shared" ref="K514:K577" ca="1" si="89">IF(E514="", "", IF(ISERROR(SEARCH("canone", E514)), "NO", "SI"))</f>
        <v>SI</v>
      </c>
      <c r="L514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>CALDARELLA F.</v>
      </c>
      <c r="M514" s="108" t="str">
        <f ca="1">IFERROR(IF(FIND("/", Tabella4[[#This Row],[ODC]]) &gt; 0, MID(Tabella4[[#This Row],[ODC]], FIND("/", Tabella4[[#This Row],[ODC]]) - 3, 6), ""), "")</f>
        <v/>
      </c>
      <c r="S514" s="103">
        <v>13</v>
      </c>
      <c r="T514" s="96">
        <v>12</v>
      </c>
    </row>
    <row r="515" spans="1:20" ht="30" hidden="1" x14ac:dyDescent="0.25">
      <c r="A515" s="97">
        <f ca="1">IF(Tabella4[[#This Row],[PERSONALE]]="","",IF(INDIRECT("'" &amp; S515 &amp; "'!L1") &lt;&gt; "0", IF(INDIRECT("'" &amp; S515 &amp; "'!L1") &lt;&gt; "", INDIRECT("'" &amp; S515 &amp; "'!L1"), ""), ""))</f>
        <v>46094</v>
      </c>
      <c r="B515" s="97" t="str">
        <f t="shared" ca="1" si="80"/>
        <v>Maggio</v>
      </c>
      <c r="C515" s="106" t="str">
        <f t="shared" ca="1" si="81"/>
        <v xml:space="preserve"> 1200-MAX  E OFF SITE CONTROLLO  RIPRISTINO E MOVIMENTAZIONE  KV e HIC. . Proseguimento del permesso n 566045/C</v>
      </c>
      <c r="D515" s="1" t="str">
        <f t="shared" ca="1" si="82"/>
        <v>Caldarella</v>
      </c>
      <c r="E515" s="93" t="str">
        <f t="shared" ca="1" si="83"/>
        <v>5400274434
canone</v>
      </c>
      <c r="F515" s="93" t="str">
        <f t="shared" ca="1" si="84"/>
        <v>575292/C</v>
      </c>
      <c r="G515" s="93" t="str">
        <f t="shared" ca="1" si="85"/>
        <v>7:45</v>
      </c>
      <c r="H515" s="93" t="str">
        <f t="shared" ca="1" si="86"/>
        <v>12:45</v>
      </c>
      <c r="I515" s="94">
        <f t="shared" ca="1" si="87"/>
        <v>5</v>
      </c>
      <c r="J515" s="108" t="str">
        <f t="shared" ca="1" si="88"/>
        <v>canone caldarella</v>
      </c>
      <c r="K515" s="108" t="str">
        <f t="shared" ca="1" si="89"/>
        <v>SI</v>
      </c>
      <c r="L515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>CALDARELLA F.</v>
      </c>
      <c r="M515" s="108" t="str">
        <f ca="1">IFERROR(IF(FIND("/", Tabella4[[#This Row],[ODC]]) &gt; 0, MID(Tabella4[[#This Row],[ODC]], FIND("/", Tabella4[[#This Row],[ODC]]) - 3, 6), ""), "")</f>
        <v/>
      </c>
      <c r="S515" s="103">
        <v>13</v>
      </c>
      <c r="T515" s="96">
        <v>13</v>
      </c>
    </row>
    <row r="516" spans="1:20" hidden="1" x14ac:dyDescent="0.25">
      <c r="A516" s="97">
        <f ca="1">IF(Tabella4[[#This Row],[PERSONALE]]="","",IF(INDIRECT("'" &amp; S516 &amp; "'!L1") &lt;&gt; "0", IF(INDIRECT("'" &amp; S516 &amp; "'!L1") &lt;&gt; "", INDIRECT("'" &amp; S516 &amp; "'!L1"), ""), ""))</f>
        <v>46094</v>
      </c>
      <c r="B516" s="97" t="str">
        <f t="shared" ca="1" si="80"/>
        <v>Allegretti</v>
      </c>
      <c r="C516" s="106" t="str">
        <f t="shared" ca="1" si="81"/>
        <v>C.P.</v>
      </c>
      <c r="D516" s="1" t="str">
        <f t="shared" ca="1" si="82"/>
        <v/>
      </c>
      <c r="E516" s="93" t="str">
        <f t="shared" ca="1" si="83"/>
        <v/>
      </c>
      <c r="F516" s="93" t="str">
        <f t="shared" ca="1" si="84"/>
        <v/>
      </c>
      <c r="G516" s="93" t="str">
        <f t="shared" ca="1" si="85"/>
        <v>6:45</v>
      </c>
      <c r="H516" s="93" t="str">
        <f t="shared" ca="1" si="86"/>
        <v>19:15</v>
      </c>
      <c r="I516" s="94">
        <f t="shared" ca="1" si="87"/>
        <v>12.5</v>
      </c>
      <c r="J516" s="108" t="str">
        <f t="shared" ca="1" si="88"/>
        <v/>
      </c>
      <c r="K516" s="108" t="str">
        <f t="shared" ca="1" si="89"/>
        <v/>
      </c>
      <c r="L516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516" s="108" t="str">
        <f ca="1">IFERROR(IF(FIND("/", Tabella4[[#This Row],[ODC]]) &gt; 0, MID(Tabella4[[#This Row],[ODC]], FIND("/", Tabella4[[#This Row],[ODC]]) - 3, 6), ""), "")</f>
        <v/>
      </c>
      <c r="S516" s="103">
        <v>13</v>
      </c>
      <c r="T516" s="96">
        <v>14</v>
      </c>
    </row>
    <row r="517" spans="1:20" ht="30" hidden="1" x14ac:dyDescent="0.25">
      <c r="A517" s="97">
        <f ca="1">IF(Tabella4[[#This Row],[PERSONALE]]="","",IF(INDIRECT("'" &amp; S517 &amp; "'!L1") &lt;&gt; "0", IF(INDIRECT("'" &amp; S517 &amp; "'!L1") &lt;&gt; "", INDIRECT("'" &amp; S517 &amp; "'!L1"), ""), ""))</f>
        <v>46094</v>
      </c>
      <c r="B517" s="97" t="str">
        <f t="shared" ca="1" si="80"/>
        <v>De Luca</v>
      </c>
      <c r="C517" s="106" t="str">
        <f t="shared" ca="1" si="81"/>
        <v xml:space="preserve"> 1200-MAX  E OFF SITE CONTROLLO  RIPRISTINO E MOVIMENTAZIONE  KV e HIC. . Proseguimento del permesso n 566045/C</v>
      </c>
      <c r="D517" s="1" t="str">
        <f t="shared" ca="1" si="82"/>
        <v>Caldarella</v>
      </c>
      <c r="E517" s="93" t="str">
        <f t="shared" ca="1" si="83"/>
        <v>5400274437
canone</v>
      </c>
      <c r="F517" s="93" t="str">
        <f t="shared" ca="1" si="84"/>
        <v>575292/C</v>
      </c>
      <c r="G517" s="93" t="str">
        <f t="shared" ca="1" si="85"/>
        <v>7:45</v>
      </c>
      <c r="H517" s="93" t="str">
        <f t="shared" ca="1" si="86"/>
        <v>12:45</v>
      </c>
      <c r="I517" s="94">
        <f t="shared" ca="1" si="87"/>
        <v>5</v>
      </c>
      <c r="J517" s="108" t="str">
        <f t="shared" ca="1" si="88"/>
        <v>canone agusta</v>
      </c>
      <c r="K517" s="108" t="str">
        <f t="shared" ca="1" si="89"/>
        <v>SI</v>
      </c>
      <c r="L517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>AGUSTA D.</v>
      </c>
      <c r="M517" s="108" t="str">
        <f ca="1">IFERROR(IF(FIND("/", Tabella4[[#This Row],[ODC]]) &gt; 0, MID(Tabella4[[#This Row],[ODC]], FIND("/", Tabella4[[#This Row],[ODC]]) - 3, 6), ""), "")</f>
        <v/>
      </c>
      <c r="S517" s="103">
        <v>13</v>
      </c>
      <c r="T517" s="96">
        <v>15</v>
      </c>
    </row>
    <row r="518" spans="1:20" ht="30" hidden="1" x14ac:dyDescent="0.25">
      <c r="A518" s="97">
        <f ca="1">IF(Tabella4[[#This Row],[PERSONALE]]="","",IF(INDIRECT("'" &amp; S518 &amp; "'!L1") &lt;&gt; "0", IF(INDIRECT("'" &amp; S518 &amp; "'!L1") &lt;&gt; "", INDIRECT("'" &amp; S518 &amp; "'!L1"), ""), ""))</f>
        <v>46094</v>
      </c>
      <c r="B518" s="97" t="str">
        <f t="shared" ca="1" si="80"/>
        <v>Pugliares</v>
      </c>
      <c r="C518" s="106" t="str">
        <f t="shared" ca="1" si="81"/>
        <v xml:space="preserve"> 1200-MAX  E OFF SITE CONTROLLO  RIPRISTINO E MOVIMENTAZIONE  KV e HIC. . Proseguimento del permesso n 566045/C</v>
      </c>
      <c r="D518" s="1" t="str">
        <f t="shared" ca="1" si="82"/>
        <v>Caldarella</v>
      </c>
      <c r="E518" s="93" t="str">
        <f t="shared" ca="1" si="83"/>
        <v>5400274437
canone</v>
      </c>
      <c r="F518" s="93" t="str">
        <f t="shared" ca="1" si="84"/>
        <v>575292/C</v>
      </c>
      <c r="G518" s="93" t="str">
        <f t="shared" ca="1" si="85"/>
        <v>7:45</v>
      </c>
      <c r="H518" s="93" t="str">
        <f t="shared" ca="1" si="86"/>
        <v>12:45</v>
      </c>
      <c r="I518" s="94">
        <f t="shared" ca="1" si="87"/>
        <v>5</v>
      </c>
      <c r="J518" s="108" t="str">
        <f t="shared" ca="1" si="88"/>
        <v>canone agusta</v>
      </c>
      <c r="K518" s="108" t="str">
        <f t="shared" ca="1" si="89"/>
        <v>SI</v>
      </c>
      <c r="L518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>AGUSTA D.</v>
      </c>
      <c r="M518" s="108" t="str">
        <f ca="1">IFERROR(IF(FIND("/", Tabella4[[#This Row],[ODC]]) &gt; 0, MID(Tabella4[[#This Row],[ODC]], FIND("/", Tabella4[[#This Row],[ODC]]) - 3, 6), ""), "")</f>
        <v/>
      </c>
      <c r="S518" s="103">
        <v>13</v>
      </c>
      <c r="T518" s="96">
        <v>16</v>
      </c>
    </row>
    <row r="519" spans="1:20" ht="30" hidden="1" x14ac:dyDescent="0.25">
      <c r="A519" s="97">
        <f ca="1">IF(Tabella4[[#This Row],[PERSONALE]]="","",IF(INDIRECT("'" &amp; S519 &amp; "'!L1") &lt;&gt; "0", IF(INDIRECT("'" &amp; S519 &amp; "'!L1") &lt;&gt; "", INDIRECT("'" &amp; S519 &amp; "'!L1"), ""), ""))</f>
        <v>46094</v>
      </c>
      <c r="B519" s="97" t="str">
        <f t="shared" ca="1" si="80"/>
        <v>Serra</v>
      </c>
      <c r="C519" s="106" t="str">
        <f t="shared" ca="1" si="81"/>
        <v xml:space="preserve"> 1200-MAX  E OFF SITE CONTROLLO  RIPRISTINO E MOVIMENTAZIONE  KV e HIC. . Proseguimento del permesso n 566045/C</v>
      </c>
      <c r="D519" s="1" t="str">
        <f t="shared" ca="1" si="82"/>
        <v>Caldarella</v>
      </c>
      <c r="E519" s="93" t="str">
        <f t="shared" ca="1" si="83"/>
        <v>5400274437
canone</v>
      </c>
      <c r="F519" s="93" t="str">
        <f t="shared" ca="1" si="84"/>
        <v>575292/C</v>
      </c>
      <c r="G519" s="93" t="str">
        <f t="shared" ca="1" si="85"/>
        <v>7:45</v>
      </c>
      <c r="H519" s="93" t="str">
        <f t="shared" ca="1" si="86"/>
        <v>12:45</v>
      </c>
      <c r="I519" s="94">
        <f t="shared" ca="1" si="87"/>
        <v>5</v>
      </c>
      <c r="J519" s="108" t="str">
        <f t="shared" ca="1" si="88"/>
        <v>canone agusta</v>
      </c>
      <c r="K519" s="108" t="str">
        <f t="shared" ca="1" si="89"/>
        <v>SI</v>
      </c>
      <c r="L519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>AGUSTA D.</v>
      </c>
      <c r="M519" s="108" t="str">
        <f ca="1">IFERROR(IF(FIND("/", Tabella4[[#This Row],[ODC]]) &gt; 0, MID(Tabella4[[#This Row],[ODC]], FIND("/", Tabella4[[#This Row],[ODC]]) - 3, 6), ""), "")</f>
        <v/>
      </c>
      <c r="S519" s="103">
        <v>13</v>
      </c>
      <c r="T519" s="96">
        <v>17</v>
      </c>
    </row>
    <row r="520" spans="1:20" hidden="1" x14ac:dyDescent="0.25">
      <c r="A520" s="97">
        <f ca="1">IF(Tabella4[[#This Row],[PERSONALE]]="","",IF(INDIRECT("'" &amp; S520 &amp; "'!L1") &lt;&gt; "0", IF(INDIRECT("'" &amp; S520 &amp; "'!L1") &lt;&gt; "", INDIRECT("'" &amp; S520 &amp; "'!L1"), ""), ""))</f>
        <v>46094</v>
      </c>
      <c r="B520" s="97" t="str">
        <f t="shared" ca="1" si="80"/>
        <v>Tarascio</v>
      </c>
      <c r="C520" s="106" t="str">
        <f t="shared" ca="1" si="81"/>
        <v>C.P.</v>
      </c>
      <c r="D520" s="1" t="str">
        <f t="shared" ca="1" si="82"/>
        <v/>
      </c>
      <c r="E520" s="93" t="str">
        <f t="shared" ca="1" si="83"/>
        <v/>
      </c>
      <c r="F520" s="93" t="str">
        <f t="shared" ca="1" si="84"/>
        <v/>
      </c>
      <c r="G520" s="93" t="str">
        <f t="shared" ca="1" si="85"/>
        <v>7:00</v>
      </c>
      <c r="H520" s="93" t="str">
        <f t="shared" ca="1" si="86"/>
        <v>8:00</v>
      </c>
      <c r="I520" s="94">
        <f t="shared" ca="1" si="87"/>
        <v>1</v>
      </c>
      <c r="J520" s="108" t="str">
        <f t="shared" ca="1" si="88"/>
        <v/>
      </c>
      <c r="K520" s="108" t="str">
        <f t="shared" ca="1" si="89"/>
        <v/>
      </c>
      <c r="L520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520" s="108" t="str">
        <f ca="1">IFERROR(IF(FIND("/", Tabella4[[#This Row],[ODC]]) &gt; 0, MID(Tabella4[[#This Row],[ODC]], FIND("/", Tabella4[[#This Row],[ODC]]) - 3, 6), ""), "")</f>
        <v/>
      </c>
      <c r="S520" s="103">
        <v>13</v>
      </c>
      <c r="T520" s="96">
        <v>18</v>
      </c>
    </row>
    <row r="521" spans="1:20" hidden="1" x14ac:dyDescent="0.25">
      <c r="A521" s="97">
        <f ca="1">IF(Tabella4[[#This Row],[PERSONALE]]="","",IF(INDIRECT("'" &amp; S521 &amp; "'!L1") &lt;&gt; "0", IF(INDIRECT("'" &amp; S521 &amp; "'!L1") &lt;&gt; "", INDIRECT("'" &amp; S521 &amp; "'!L1"), ""), ""))</f>
        <v>46094</v>
      </c>
      <c r="B521" s="97" t="str">
        <f t="shared" ca="1" si="80"/>
        <v>Spinali</v>
      </c>
      <c r="C521" s="106" t="str">
        <f t="shared" ca="1" si="81"/>
        <v>C.P.</v>
      </c>
      <c r="D521" s="1" t="str">
        <f t="shared" ca="1" si="82"/>
        <v/>
      </c>
      <c r="E521" s="93" t="str">
        <f t="shared" ca="1" si="83"/>
        <v/>
      </c>
      <c r="F521" s="93" t="str">
        <f t="shared" ca="1" si="84"/>
        <v/>
      </c>
      <c r="G521" s="93" t="str">
        <f t="shared" ca="1" si="85"/>
        <v>7:00</v>
      </c>
      <c r="H521" s="93" t="str">
        <f t="shared" ca="1" si="86"/>
        <v>8:15</v>
      </c>
      <c r="I521" s="94">
        <f t="shared" ca="1" si="87"/>
        <v>1.25</v>
      </c>
      <c r="J521" s="108" t="str">
        <f t="shared" ca="1" si="88"/>
        <v/>
      </c>
      <c r="K521" s="108" t="str">
        <f t="shared" ca="1" si="89"/>
        <v/>
      </c>
      <c r="L521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521" s="108" t="str">
        <f ca="1">IFERROR(IF(FIND("/", Tabella4[[#This Row],[ODC]]) &gt; 0, MID(Tabella4[[#This Row],[ODC]], FIND("/", Tabella4[[#This Row],[ODC]]) - 3, 6), ""), "")</f>
        <v/>
      </c>
      <c r="S521" s="103">
        <v>13</v>
      </c>
      <c r="T521" s="96">
        <v>19</v>
      </c>
    </row>
    <row r="522" spans="1:20" hidden="1" x14ac:dyDescent="0.25">
      <c r="A522" s="97" t="str">
        <f ca="1">IF(Tabella4[[#This Row],[PERSONALE]]="","",IF(INDIRECT("'" &amp; S522 &amp; "'!L1") &lt;&gt; "0", IF(INDIRECT("'" &amp; S522 &amp; "'!L1") &lt;&gt; "", INDIRECT("'" &amp; S522 &amp; "'!L1"), ""), ""))</f>
        <v/>
      </c>
      <c r="B522" s="97" t="str">
        <f t="shared" ca="1" si="80"/>
        <v/>
      </c>
      <c r="C522" s="106" t="str">
        <f t="shared" ca="1" si="81"/>
        <v/>
      </c>
      <c r="D522" s="1" t="str">
        <f t="shared" ca="1" si="82"/>
        <v/>
      </c>
      <c r="E522" s="93" t="str">
        <f t="shared" ca="1" si="83"/>
        <v/>
      </c>
      <c r="F522" s="93" t="str">
        <f t="shared" ca="1" si="84"/>
        <v/>
      </c>
      <c r="G522" s="93" t="str">
        <f t="shared" ca="1" si="85"/>
        <v/>
      </c>
      <c r="H522" s="93" t="str">
        <f t="shared" ca="1" si="86"/>
        <v/>
      </c>
      <c r="I522" s="94" t="str">
        <f t="shared" ca="1" si="87"/>
        <v/>
      </c>
      <c r="J522" s="108" t="str">
        <f t="shared" ca="1" si="88"/>
        <v/>
      </c>
      <c r="K522" s="108" t="str">
        <f t="shared" ca="1" si="89"/>
        <v/>
      </c>
      <c r="L522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522" s="108" t="str">
        <f ca="1">IFERROR(IF(FIND("/", Tabella4[[#This Row],[ODC]]) &gt; 0, MID(Tabella4[[#This Row],[ODC]], FIND("/", Tabella4[[#This Row],[ODC]]) - 3, 6), ""), "")</f>
        <v/>
      </c>
      <c r="S522" s="103">
        <v>13</v>
      </c>
      <c r="T522" s="96">
        <v>20</v>
      </c>
    </row>
    <row r="523" spans="1:20" hidden="1" x14ac:dyDescent="0.25">
      <c r="A523" s="97" t="str">
        <f ca="1">IF(Tabella4[[#This Row],[PERSONALE]]="","",IF(INDIRECT("'" &amp; S523 &amp; "'!L1") &lt;&gt; "0", IF(INDIRECT("'" &amp; S523 &amp; "'!L1") &lt;&gt; "", INDIRECT("'" &amp; S523 &amp; "'!L1"), ""), ""))</f>
        <v/>
      </c>
      <c r="B523" s="97" t="str">
        <f t="shared" ca="1" si="80"/>
        <v/>
      </c>
      <c r="C523" s="106" t="str">
        <f t="shared" ca="1" si="81"/>
        <v/>
      </c>
      <c r="D523" s="1" t="str">
        <f t="shared" ca="1" si="82"/>
        <v/>
      </c>
      <c r="E523" s="93" t="str">
        <f t="shared" ca="1" si="83"/>
        <v/>
      </c>
      <c r="F523" s="93" t="str">
        <f t="shared" ca="1" si="84"/>
        <v/>
      </c>
      <c r="G523" s="93" t="str">
        <f t="shared" ca="1" si="85"/>
        <v/>
      </c>
      <c r="H523" s="93" t="str">
        <f t="shared" ca="1" si="86"/>
        <v/>
      </c>
      <c r="I523" s="94" t="str">
        <f t="shared" ca="1" si="87"/>
        <v/>
      </c>
      <c r="J523" s="108" t="str">
        <f t="shared" ca="1" si="88"/>
        <v/>
      </c>
      <c r="K523" s="108" t="str">
        <f t="shared" ca="1" si="89"/>
        <v/>
      </c>
      <c r="L523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523" s="108" t="str">
        <f ca="1">IFERROR(IF(FIND("/", Tabella4[[#This Row],[ODC]]) &gt; 0, MID(Tabella4[[#This Row],[ODC]], FIND("/", Tabella4[[#This Row],[ODC]]) - 3, 6), ""), "")</f>
        <v/>
      </c>
      <c r="S523" s="103">
        <v>13</v>
      </c>
      <c r="T523" s="96">
        <v>21</v>
      </c>
    </row>
    <row r="524" spans="1:20" hidden="1" x14ac:dyDescent="0.25">
      <c r="A524" s="97" t="str">
        <f ca="1">IF(Tabella4[[#This Row],[PERSONALE]]="","",IF(INDIRECT("'" &amp; S524 &amp; "'!L1") &lt;&gt; "0", IF(INDIRECT("'" &amp; S524 &amp; "'!L1") &lt;&gt; "", INDIRECT("'" &amp; S524 &amp; "'!L1"), ""), ""))</f>
        <v/>
      </c>
      <c r="B524" s="97" t="str">
        <f t="shared" ca="1" si="80"/>
        <v/>
      </c>
      <c r="C524" s="106" t="str">
        <f t="shared" ca="1" si="81"/>
        <v/>
      </c>
      <c r="D524" s="1" t="str">
        <f t="shared" ca="1" si="82"/>
        <v/>
      </c>
      <c r="E524" s="93" t="str">
        <f t="shared" ca="1" si="83"/>
        <v/>
      </c>
      <c r="F524" s="93" t="str">
        <f t="shared" ca="1" si="84"/>
        <v/>
      </c>
      <c r="G524" s="93" t="str">
        <f t="shared" ca="1" si="85"/>
        <v/>
      </c>
      <c r="H524" s="93" t="str">
        <f t="shared" ca="1" si="86"/>
        <v/>
      </c>
      <c r="I524" s="94" t="str">
        <f t="shared" ca="1" si="87"/>
        <v/>
      </c>
      <c r="J524" s="108" t="str">
        <f t="shared" ca="1" si="88"/>
        <v/>
      </c>
      <c r="K524" s="108" t="str">
        <f t="shared" ca="1" si="89"/>
        <v/>
      </c>
      <c r="L524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524" s="108" t="str">
        <f ca="1">IFERROR(IF(FIND("/", Tabella4[[#This Row],[ODC]]) &gt; 0, MID(Tabella4[[#This Row],[ODC]], FIND("/", Tabella4[[#This Row],[ODC]]) - 3, 6), ""), "")</f>
        <v/>
      </c>
      <c r="S524" s="103">
        <v>13</v>
      </c>
      <c r="T524" s="96">
        <v>22</v>
      </c>
    </row>
    <row r="525" spans="1:20" hidden="1" x14ac:dyDescent="0.25">
      <c r="A525" s="97" t="str">
        <f ca="1">IF(Tabella4[[#This Row],[PERSONALE]]="","",IF(INDIRECT("'" &amp; S525 &amp; "'!L1") &lt;&gt; "0", IF(INDIRECT("'" &amp; S525 &amp; "'!L1") &lt;&gt; "", INDIRECT("'" &amp; S525 &amp; "'!L1"), ""), ""))</f>
        <v/>
      </c>
      <c r="B525" s="97" t="str">
        <f t="shared" ca="1" si="80"/>
        <v/>
      </c>
      <c r="C525" s="106" t="str">
        <f t="shared" ca="1" si="81"/>
        <v/>
      </c>
      <c r="D525" s="1" t="str">
        <f t="shared" ca="1" si="82"/>
        <v/>
      </c>
      <c r="E525" s="93" t="str">
        <f t="shared" ca="1" si="83"/>
        <v/>
      </c>
      <c r="F525" s="93" t="str">
        <f t="shared" ca="1" si="84"/>
        <v/>
      </c>
      <c r="G525" s="93" t="str">
        <f t="shared" ca="1" si="85"/>
        <v/>
      </c>
      <c r="H525" s="93" t="str">
        <f t="shared" ca="1" si="86"/>
        <v/>
      </c>
      <c r="I525" s="94" t="str">
        <f t="shared" ca="1" si="87"/>
        <v/>
      </c>
      <c r="J525" s="108" t="str">
        <f t="shared" ca="1" si="88"/>
        <v/>
      </c>
      <c r="K525" s="108" t="str">
        <f t="shared" ca="1" si="89"/>
        <v/>
      </c>
      <c r="L525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525" s="108" t="str">
        <f ca="1">IFERROR(IF(FIND("/", Tabella4[[#This Row],[ODC]]) &gt; 0, MID(Tabella4[[#This Row],[ODC]], FIND("/", Tabella4[[#This Row],[ODC]]) - 3, 6), ""), "")</f>
        <v/>
      </c>
      <c r="S525" s="103">
        <v>13</v>
      </c>
      <c r="T525" s="96">
        <v>23</v>
      </c>
    </row>
    <row r="526" spans="1:20" hidden="1" x14ac:dyDescent="0.25">
      <c r="A526" s="97" t="str">
        <f ca="1">IF(Tabella4[[#This Row],[PERSONALE]]="","",IF(INDIRECT("'" &amp; S526 &amp; "'!L1") &lt;&gt; "0", IF(INDIRECT("'" &amp; S526 &amp; "'!L1") &lt;&gt; "", INDIRECT("'" &amp; S526 &amp; "'!L1"), ""), ""))</f>
        <v/>
      </c>
      <c r="B526" s="97" t="str">
        <f t="shared" ca="1" si="80"/>
        <v/>
      </c>
      <c r="C526" s="106" t="str">
        <f t="shared" ca="1" si="81"/>
        <v/>
      </c>
      <c r="D526" s="1" t="str">
        <f t="shared" ca="1" si="82"/>
        <v/>
      </c>
      <c r="E526" s="93" t="str">
        <f t="shared" ca="1" si="83"/>
        <v/>
      </c>
      <c r="F526" s="93" t="str">
        <f t="shared" ca="1" si="84"/>
        <v/>
      </c>
      <c r="G526" s="93" t="str">
        <f t="shared" ca="1" si="85"/>
        <v/>
      </c>
      <c r="H526" s="93" t="str">
        <f t="shared" ca="1" si="86"/>
        <v/>
      </c>
      <c r="I526" s="94" t="str">
        <f t="shared" ca="1" si="87"/>
        <v/>
      </c>
      <c r="J526" s="108" t="str">
        <f t="shared" ca="1" si="88"/>
        <v/>
      </c>
      <c r="K526" s="108" t="str">
        <f t="shared" ca="1" si="89"/>
        <v/>
      </c>
      <c r="L526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526" s="108" t="str">
        <f ca="1">IFERROR(IF(FIND("/", Tabella4[[#This Row],[ODC]]) &gt; 0, MID(Tabella4[[#This Row],[ODC]], FIND("/", Tabella4[[#This Row],[ODC]]) - 3, 6), ""), "")</f>
        <v/>
      </c>
      <c r="S526" s="103">
        <v>13</v>
      </c>
      <c r="T526" s="96">
        <v>24</v>
      </c>
    </row>
    <row r="527" spans="1:20" hidden="1" x14ac:dyDescent="0.25">
      <c r="A527" s="97" t="str">
        <f ca="1">IF(Tabella4[[#This Row],[PERSONALE]]="","",IF(INDIRECT("'" &amp; S527 &amp; "'!L1") &lt;&gt; "0", IF(INDIRECT("'" &amp; S527 &amp; "'!L1") &lt;&gt; "", INDIRECT("'" &amp; S527 &amp; "'!L1"), ""), ""))</f>
        <v/>
      </c>
      <c r="B527" s="97" t="str">
        <f t="shared" ca="1" si="80"/>
        <v/>
      </c>
      <c r="C527" s="106" t="str">
        <f t="shared" ca="1" si="81"/>
        <v/>
      </c>
      <c r="D527" s="1" t="str">
        <f t="shared" ca="1" si="82"/>
        <v/>
      </c>
      <c r="E527" s="93" t="str">
        <f t="shared" ca="1" si="83"/>
        <v/>
      </c>
      <c r="F527" s="93" t="str">
        <f t="shared" ca="1" si="84"/>
        <v/>
      </c>
      <c r="G527" s="93" t="str">
        <f t="shared" ca="1" si="85"/>
        <v/>
      </c>
      <c r="H527" s="93" t="str">
        <f t="shared" ca="1" si="86"/>
        <v/>
      </c>
      <c r="I527" s="94" t="str">
        <f t="shared" ca="1" si="87"/>
        <v/>
      </c>
      <c r="J527" s="108" t="str">
        <f t="shared" ca="1" si="88"/>
        <v/>
      </c>
      <c r="K527" s="108" t="str">
        <f t="shared" ca="1" si="89"/>
        <v/>
      </c>
      <c r="L527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527" s="108" t="str">
        <f ca="1">IFERROR(IF(FIND("/", Tabella4[[#This Row],[ODC]]) &gt; 0, MID(Tabella4[[#This Row],[ODC]], FIND("/", Tabella4[[#This Row],[ODC]]) - 3, 6), ""), "")</f>
        <v/>
      </c>
      <c r="S527" s="103">
        <v>13</v>
      </c>
      <c r="T527" s="96">
        <v>25</v>
      </c>
    </row>
    <row r="528" spans="1:20" hidden="1" x14ac:dyDescent="0.25">
      <c r="A528" s="97" t="str">
        <f ca="1">IF(Tabella4[[#This Row],[PERSONALE]]="","",IF(INDIRECT("'" &amp; S528 &amp; "'!L1") &lt;&gt; "0", IF(INDIRECT("'" &amp; S528 &amp; "'!L1") &lt;&gt; "", INDIRECT("'" &amp; S528 &amp; "'!L1"), ""), ""))</f>
        <v/>
      </c>
      <c r="B528" s="97" t="str">
        <f t="shared" ca="1" si="80"/>
        <v/>
      </c>
      <c r="C528" s="106" t="str">
        <f t="shared" ca="1" si="81"/>
        <v/>
      </c>
      <c r="D528" s="1" t="str">
        <f t="shared" ca="1" si="82"/>
        <v/>
      </c>
      <c r="E528" s="93" t="str">
        <f t="shared" ca="1" si="83"/>
        <v/>
      </c>
      <c r="F528" s="93" t="str">
        <f t="shared" ca="1" si="84"/>
        <v/>
      </c>
      <c r="G528" s="93" t="str">
        <f t="shared" ca="1" si="85"/>
        <v/>
      </c>
      <c r="H528" s="93" t="str">
        <f t="shared" ca="1" si="86"/>
        <v/>
      </c>
      <c r="I528" s="94" t="str">
        <f t="shared" ca="1" si="87"/>
        <v/>
      </c>
      <c r="J528" s="108" t="str">
        <f t="shared" ca="1" si="88"/>
        <v/>
      </c>
      <c r="K528" s="108" t="str">
        <f t="shared" ca="1" si="89"/>
        <v/>
      </c>
      <c r="L528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528" s="108" t="str">
        <f ca="1">IFERROR(IF(FIND("/", Tabella4[[#This Row],[ODC]]) &gt; 0, MID(Tabella4[[#This Row],[ODC]], FIND("/", Tabella4[[#This Row],[ODC]]) - 3, 6), ""), "")</f>
        <v/>
      </c>
      <c r="S528" s="103">
        <v>13</v>
      </c>
      <c r="T528" s="96">
        <v>26</v>
      </c>
    </row>
    <row r="529" spans="1:20" hidden="1" x14ac:dyDescent="0.25">
      <c r="A529" s="97" t="str">
        <f ca="1">IF(Tabella4[[#This Row],[PERSONALE]]="","",IF(INDIRECT("'" &amp; S529 &amp; "'!L1") &lt;&gt; "0", IF(INDIRECT("'" &amp; S529 &amp; "'!L1") &lt;&gt; "", INDIRECT("'" &amp; S529 &amp; "'!L1"), ""), ""))</f>
        <v/>
      </c>
      <c r="B529" s="97" t="str">
        <f t="shared" ca="1" si="80"/>
        <v/>
      </c>
      <c r="C529" s="106" t="str">
        <f t="shared" ca="1" si="81"/>
        <v/>
      </c>
      <c r="D529" s="1" t="str">
        <f t="shared" ca="1" si="82"/>
        <v/>
      </c>
      <c r="E529" s="93" t="str">
        <f t="shared" ca="1" si="83"/>
        <v/>
      </c>
      <c r="F529" s="93" t="str">
        <f t="shared" ca="1" si="84"/>
        <v/>
      </c>
      <c r="G529" s="93" t="str">
        <f t="shared" ca="1" si="85"/>
        <v/>
      </c>
      <c r="H529" s="93" t="str">
        <f t="shared" ca="1" si="86"/>
        <v/>
      </c>
      <c r="I529" s="94" t="str">
        <f t="shared" ca="1" si="87"/>
        <v/>
      </c>
      <c r="J529" s="108" t="str">
        <f t="shared" ca="1" si="88"/>
        <v/>
      </c>
      <c r="K529" s="108" t="str">
        <f t="shared" ca="1" si="89"/>
        <v/>
      </c>
      <c r="L529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529" s="108" t="str">
        <f ca="1">IFERROR(IF(FIND("/", Tabella4[[#This Row],[ODC]]) &gt; 0, MID(Tabella4[[#This Row],[ODC]], FIND("/", Tabella4[[#This Row],[ODC]]) - 3, 6), ""), "")</f>
        <v/>
      </c>
      <c r="S529" s="103">
        <v>13</v>
      </c>
      <c r="T529" s="96">
        <v>27</v>
      </c>
    </row>
    <row r="530" spans="1:20" hidden="1" x14ac:dyDescent="0.25">
      <c r="A530" s="97" t="str">
        <f ca="1">IF(Tabella4[[#This Row],[PERSONALE]]="","",IF(INDIRECT("'" &amp; S530 &amp; "'!L1") &lt;&gt; "0", IF(INDIRECT("'" &amp; S530 &amp; "'!L1") &lt;&gt; "", INDIRECT("'" &amp; S530 &amp; "'!L1"), ""), ""))</f>
        <v/>
      </c>
      <c r="B530" s="97" t="str">
        <f t="shared" ca="1" si="80"/>
        <v/>
      </c>
      <c r="C530" s="106" t="str">
        <f t="shared" ca="1" si="81"/>
        <v/>
      </c>
      <c r="D530" s="1" t="str">
        <f t="shared" ca="1" si="82"/>
        <v/>
      </c>
      <c r="E530" s="93" t="str">
        <f t="shared" ca="1" si="83"/>
        <v/>
      </c>
      <c r="F530" s="93" t="str">
        <f t="shared" ca="1" si="84"/>
        <v/>
      </c>
      <c r="G530" s="93" t="str">
        <f t="shared" ca="1" si="85"/>
        <v/>
      </c>
      <c r="H530" s="93" t="str">
        <f t="shared" ca="1" si="86"/>
        <v/>
      </c>
      <c r="I530" s="94" t="str">
        <f t="shared" ca="1" si="87"/>
        <v/>
      </c>
      <c r="J530" s="108" t="str">
        <f t="shared" ca="1" si="88"/>
        <v/>
      </c>
      <c r="K530" s="108" t="str">
        <f t="shared" ca="1" si="89"/>
        <v/>
      </c>
      <c r="L530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530" s="108" t="str">
        <f ca="1">IFERROR(IF(FIND("/", Tabella4[[#This Row],[ODC]]) &gt; 0, MID(Tabella4[[#This Row],[ODC]], FIND("/", Tabella4[[#This Row],[ODC]]) - 3, 6), ""), "")</f>
        <v/>
      </c>
      <c r="S530" s="103">
        <v>13</v>
      </c>
      <c r="T530" s="96">
        <v>28</v>
      </c>
    </row>
    <row r="531" spans="1:20" hidden="1" x14ac:dyDescent="0.25">
      <c r="A531" s="97" t="str">
        <f ca="1">IF(Tabella4[[#This Row],[PERSONALE]]="","",IF(INDIRECT("'" &amp; S531 &amp; "'!L1") &lt;&gt; "0", IF(INDIRECT("'" &amp; S531 &amp; "'!L1") &lt;&gt; "", INDIRECT("'" &amp; S531 &amp; "'!L1"), ""), ""))</f>
        <v/>
      </c>
      <c r="B531" s="97" t="str">
        <f t="shared" ca="1" si="80"/>
        <v/>
      </c>
      <c r="C531" s="106" t="str">
        <f t="shared" ca="1" si="81"/>
        <v/>
      </c>
      <c r="D531" s="1" t="str">
        <f t="shared" ca="1" si="82"/>
        <v/>
      </c>
      <c r="E531" s="93" t="str">
        <f t="shared" ca="1" si="83"/>
        <v/>
      </c>
      <c r="F531" s="93" t="str">
        <f t="shared" ca="1" si="84"/>
        <v/>
      </c>
      <c r="G531" s="93" t="str">
        <f t="shared" ca="1" si="85"/>
        <v/>
      </c>
      <c r="H531" s="93" t="str">
        <f t="shared" ca="1" si="86"/>
        <v/>
      </c>
      <c r="I531" s="94" t="str">
        <f t="shared" ca="1" si="87"/>
        <v/>
      </c>
      <c r="J531" s="108" t="str">
        <f t="shared" ca="1" si="88"/>
        <v/>
      </c>
      <c r="K531" s="108" t="str">
        <f t="shared" ca="1" si="89"/>
        <v/>
      </c>
      <c r="L531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531" s="108" t="str">
        <f ca="1">IFERROR(IF(FIND("/", Tabella4[[#This Row],[ODC]]) &gt; 0, MID(Tabella4[[#This Row],[ODC]], FIND("/", Tabella4[[#This Row],[ODC]]) - 3, 6), ""), "")</f>
        <v/>
      </c>
      <c r="S531" s="103">
        <v>13</v>
      </c>
      <c r="T531" s="96">
        <v>29</v>
      </c>
    </row>
    <row r="532" spans="1:20" hidden="1" x14ac:dyDescent="0.25">
      <c r="A532" s="97" t="str">
        <f ca="1">IF(Tabella4[[#This Row],[PERSONALE]]="","",IF(INDIRECT("'" &amp; S532 &amp; "'!L1") &lt;&gt; "0", IF(INDIRECT("'" &amp; S532 &amp; "'!L1") &lt;&gt; "", INDIRECT("'" &amp; S532 &amp; "'!L1"), ""), ""))</f>
        <v/>
      </c>
      <c r="B532" s="97" t="str">
        <f t="shared" ca="1" si="80"/>
        <v/>
      </c>
      <c r="C532" s="106" t="str">
        <f t="shared" ca="1" si="81"/>
        <v/>
      </c>
      <c r="D532" s="1" t="str">
        <f t="shared" ca="1" si="82"/>
        <v/>
      </c>
      <c r="E532" s="93" t="str">
        <f t="shared" ca="1" si="83"/>
        <v/>
      </c>
      <c r="F532" s="93" t="str">
        <f t="shared" ca="1" si="84"/>
        <v/>
      </c>
      <c r="G532" s="93" t="str">
        <f t="shared" ca="1" si="85"/>
        <v/>
      </c>
      <c r="H532" s="93" t="str">
        <f t="shared" ca="1" si="86"/>
        <v/>
      </c>
      <c r="I532" s="94" t="str">
        <f t="shared" ca="1" si="87"/>
        <v/>
      </c>
      <c r="J532" s="108" t="str">
        <f t="shared" ca="1" si="88"/>
        <v/>
      </c>
      <c r="K532" s="108" t="str">
        <f t="shared" ca="1" si="89"/>
        <v/>
      </c>
      <c r="L532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532" s="108" t="str">
        <f ca="1">IFERROR(IF(FIND("/", Tabella4[[#This Row],[ODC]]) &gt; 0, MID(Tabella4[[#This Row],[ODC]], FIND("/", Tabella4[[#This Row],[ODC]]) - 3, 6), ""), "")</f>
        <v/>
      </c>
      <c r="S532" s="103">
        <v>13</v>
      </c>
      <c r="T532" s="96">
        <v>30</v>
      </c>
    </row>
    <row r="533" spans="1:20" hidden="1" x14ac:dyDescent="0.25">
      <c r="A533" s="97" t="str">
        <f ca="1">IF(Tabella4[[#This Row],[PERSONALE]]="","",IF(INDIRECT("'" &amp; S533 &amp; "'!L1") &lt;&gt; "0", IF(INDIRECT("'" &amp; S533 &amp; "'!L1") &lt;&gt; "", INDIRECT("'" &amp; S533 &amp; "'!L1"), ""), ""))</f>
        <v/>
      </c>
      <c r="B533" s="97" t="str">
        <f t="shared" ca="1" si="80"/>
        <v/>
      </c>
      <c r="C533" s="106" t="str">
        <f t="shared" ca="1" si="81"/>
        <v/>
      </c>
      <c r="D533" s="1" t="str">
        <f t="shared" ca="1" si="82"/>
        <v/>
      </c>
      <c r="E533" s="93" t="str">
        <f t="shared" ca="1" si="83"/>
        <v/>
      </c>
      <c r="F533" s="93" t="str">
        <f t="shared" ca="1" si="84"/>
        <v/>
      </c>
      <c r="G533" s="93" t="str">
        <f t="shared" ca="1" si="85"/>
        <v/>
      </c>
      <c r="H533" s="93" t="str">
        <f t="shared" ca="1" si="86"/>
        <v/>
      </c>
      <c r="I533" s="94" t="str">
        <f t="shared" ca="1" si="87"/>
        <v/>
      </c>
      <c r="J533" s="108" t="str">
        <f t="shared" ca="1" si="88"/>
        <v/>
      </c>
      <c r="K533" s="108" t="str">
        <f t="shared" ca="1" si="89"/>
        <v/>
      </c>
      <c r="L533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533" s="108" t="str">
        <f ca="1">IFERROR(IF(FIND("/", Tabella4[[#This Row],[ODC]]) &gt; 0, MID(Tabella4[[#This Row],[ODC]], FIND("/", Tabella4[[#This Row],[ODC]]) - 3, 6), ""), "")</f>
        <v/>
      </c>
      <c r="S533" s="103">
        <v>13</v>
      </c>
      <c r="T533" s="96">
        <v>31</v>
      </c>
    </row>
    <row r="534" spans="1:20" hidden="1" x14ac:dyDescent="0.25">
      <c r="A534" s="97" t="str">
        <f ca="1">IF(Tabella4[[#This Row],[PERSONALE]]="","",IF(INDIRECT("'" &amp; S534 &amp; "'!L1") &lt;&gt; "0", IF(INDIRECT("'" &amp; S534 &amp; "'!L1") &lt;&gt; "", INDIRECT("'" &amp; S534 &amp; "'!L1"), ""), ""))</f>
        <v/>
      </c>
      <c r="B534" s="97" t="str">
        <f t="shared" ca="1" si="80"/>
        <v/>
      </c>
      <c r="C534" s="106" t="str">
        <f t="shared" ca="1" si="81"/>
        <v/>
      </c>
      <c r="D534" s="1" t="str">
        <f t="shared" ca="1" si="82"/>
        <v/>
      </c>
      <c r="E534" s="93" t="str">
        <f t="shared" ca="1" si="83"/>
        <v/>
      </c>
      <c r="F534" s="93" t="str">
        <f t="shared" ca="1" si="84"/>
        <v/>
      </c>
      <c r="G534" s="93" t="str">
        <f t="shared" ca="1" si="85"/>
        <v/>
      </c>
      <c r="H534" s="93" t="str">
        <f t="shared" ca="1" si="86"/>
        <v/>
      </c>
      <c r="I534" s="94" t="str">
        <f t="shared" ca="1" si="87"/>
        <v/>
      </c>
      <c r="J534" s="108" t="str">
        <f t="shared" ca="1" si="88"/>
        <v/>
      </c>
      <c r="K534" s="108" t="str">
        <f t="shared" ca="1" si="89"/>
        <v/>
      </c>
      <c r="L534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534" s="108" t="str">
        <f ca="1">IFERROR(IF(FIND("/", Tabella4[[#This Row],[ODC]]) &gt; 0, MID(Tabella4[[#This Row],[ODC]], FIND("/", Tabella4[[#This Row],[ODC]]) - 3, 6), ""), "")</f>
        <v/>
      </c>
      <c r="S534" s="103">
        <v>13</v>
      </c>
      <c r="T534" s="96">
        <v>32</v>
      </c>
    </row>
    <row r="535" spans="1:20" hidden="1" x14ac:dyDescent="0.25">
      <c r="A535" s="97" t="str">
        <f ca="1">IF(Tabella4[[#This Row],[PERSONALE]]="","",IF(INDIRECT("'" &amp; S535 &amp; "'!L1") &lt;&gt; "0", IF(INDIRECT("'" &amp; S535 &amp; "'!L1") &lt;&gt; "", INDIRECT("'" &amp; S535 &amp; "'!L1"), ""), ""))</f>
        <v/>
      </c>
      <c r="B535" s="97" t="str">
        <f t="shared" ca="1" si="80"/>
        <v/>
      </c>
      <c r="C535" s="106" t="str">
        <f t="shared" ca="1" si="81"/>
        <v/>
      </c>
      <c r="D535" s="1" t="str">
        <f t="shared" ca="1" si="82"/>
        <v/>
      </c>
      <c r="E535" s="93" t="str">
        <f t="shared" ca="1" si="83"/>
        <v/>
      </c>
      <c r="F535" s="93" t="str">
        <f t="shared" ca="1" si="84"/>
        <v/>
      </c>
      <c r="G535" s="93" t="str">
        <f t="shared" ca="1" si="85"/>
        <v/>
      </c>
      <c r="H535" s="93" t="str">
        <f t="shared" ca="1" si="86"/>
        <v/>
      </c>
      <c r="I535" s="94" t="str">
        <f t="shared" ca="1" si="87"/>
        <v/>
      </c>
      <c r="J535" s="108" t="str">
        <f t="shared" ca="1" si="88"/>
        <v/>
      </c>
      <c r="K535" s="108" t="str">
        <f t="shared" ca="1" si="89"/>
        <v/>
      </c>
      <c r="L535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535" s="108" t="str">
        <f ca="1">IFERROR(IF(FIND("/", Tabella4[[#This Row],[ODC]]) &gt; 0, MID(Tabella4[[#This Row],[ODC]], FIND("/", Tabella4[[#This Row],[ODC]]) - 3, 6), ""), "")</f>
        <v/>
      </c>
      <c r="S535" s="103">
        <v>13</v>
      </c>
      <c r="T535" s="96">
        <v>33</v>
      </c>
    </row>
    <row r="536" spans="1:20" hidden="1" x14ac:dyDescent="0.25">
      <c r="A536" s="97" t="str">
        <f ca="1">IF(Tabella4[[#This Row],[PERSONALE]]="","",IF(INDIRECT("'" &amp; S536 &amp; "'!L1") &lt;&gt; "0", IF(INDIRECT("'" &amp; S536 &amp; "'!L1") &lt;&gt; "", INDIRECT("'" &amp; S536 &amp; "'!L1"), ""), ""))</f>
        <v/>
      </c>
      <c r="B536" s="97" t="str">
        <f t="shared" ca="1" si="80"/>
        <v/>
      </c>
      <c r="C536" s="106" t="str">
        <f t="shared" ca="1" si="81"/>
        <v/>
      </c>
      <c r="D536" s="1" t="str">
        <f t="shared" ca="1" si="82"/>
        <v/>
      </c>
      <c r="E536" s="93" t="str">
        <f t="shared" ca="1" si="83"/>
        <v/>
      </c>
      <c r="F536" s="93" t="str">
        <f t="shared" ca="1" si="84"/>
        <v/>
      </c>
      <c r="G536" s="93" t="str">
        <f t="shared" ca="1" si="85"/>
        <v/>
      </c>
      <c r="H536" s="93" t="str">
        <f t="shared" ca="1" si="86"/>
        <v/>
      </c>
      <c r="I536" s="94" t="str">
        <f t="shared" ca="1" si="87"/>
        <v/>
      </c>
      <c r="J536" s="108" t="str">
        <f t="shared" ca="1" si="88"/>
        <v/>
      </c>
      <c r="K536" s="108" t="str">
        <f t="shared" ca="1" si="89"/>
        <v/>
      </c>
      <c r="L536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536" s="108" t="str">
        <f ca="1">IFERROR(IF(FIND("/", Tabella4[[#This Row],[ODC]]) &gt; 0, MID(Tabella4[[#This Row],[ODC]], FIND("/", Tabella4[[#This Row],[ODC]]) - 3, 6), ""), "")</f>
        <v/>
      </c>
      <c r="S536" s="103">
        <v>13</v>
      </c>
      <c r="T536" s="96">
        <v>34</v>
      </c>
    </row>
    <row r="537" spans="1:20" hidden="1" x14ac:dyDescent="0.25">
      <c r="A537" s="97" t="str">
        <f ca="1">IF(Tabella4[[#This Row],[PERSONALE]]="","",IF(INDIRECT("'" &amp; S537 &amp; "'!L1") &lt;&gt; "0", IF(INDIRECT("'" &amp; S537 &amp; "'!L1") &lt;&gt; "", INDIRECT("'" &amp; S537 &amp; "'!L1"), ""), ""))</f>
        <v/>
      </c>
      <c r="B537" s="97" t="str">
        <f t="shared" ca="1" si="80"/>
        <v/>
      </c>
      <c r="C537" s="106" t="str">
        <f t="shared" ca="1" si="81"/>
        <v/>
      </c>
      <c r="D537" s="1" t="str">
        <f t="shared" ca="1" si="82"/>
        <v/>
      </c>
      <c r="E537" s="93" t="str">
        <f t="shared" ca="1" si="83"/>
        <v/>
      </c>
      <c r="F537" s="93" t="str">
        <f t="shared" ca="1" si="84"/>
        <v/>
      </c>
      <c r="G537" s="93" t="str">
        <f t="shared" ca="1" si="85"/>
        <v/>
      </c>
      <c r="H537" s="93" t="str">
        <f t="shared" ca="1" si="86"/>
        <v/>
      </c>
      <c r="I537" s="94" t="str">
        <f t="shared" ca="1" si="87"/>
        <v/>
      </c>
      <c r="J537" s="108" t="str">
        <f t="shared" ca="1" si="88"/>
        <v/>
      </c>
      <c r="K537" s="108" t="str">
        <f t="shared" ca="1" si="89"/>
        <v/>
      </c>
      <c r="L537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537" s="108" t="str">
        <f ca="1">IFERROR(IF(FIND("/", Tabella4[[#This Row],[ODC]]) &gt; 0, MID(Tabella4[[#This Row],[ODC]], FIND("/", Tabella4[[#This Row],[ODC]]) - 3, 6), ""), "")</f>
        <v/>
      </c>
      <c r="S537" s="103">
        <v>13</v>
      </c>
      <c r="T537" s="96">
        <v>35</v>
      </c>
    </row>
    <row r="538" spans="1:20" hidden="1" x14ac:dyDescent="0.25">
      <c r="A538" s="97" t="str">
        <f ca="1">IF(Tabella4[[#This Row],[PERSONALE]]="","",IF(INDIRECT("'" &amp; S538 &amp; "'!L1") &lt;&gt; "0", IF(INDIRECT("'" &amp; S538 &amp; "'!L1") &lt;&gt; "", INDIRECT("'" &amp; S538 &amp; "'!L1"), ""), ""))</f>
        <v/>
      </c>
      <c r="B538" s="97" t="str">
        <f t="shared" ca="1" si="80"/>
        <v/>
      </c>
      <c r="C538" s="106" t="str">
        <f t="shared" ca="1" si="81"/>
        <v/>
      </c>
      <c r="D538" s="1" t="str">
        <f t="shared" ca="1" si="82"/>
        <v/>
      </c>
      <c r="E538" s="93" t="str">
        <f t="shared" ca="1" si="83"/>
        <v/>
      </c>
      <c r="F538" s="93" t="str">
        <f t="shared" ca="1" si="84"/>
        <v/>
      </c>
      <c r="G538" s="93" t="str">
        <f t="shared" ca="1" si="85"/>
        <v/>
      </c>
      <c r="H538" s="93" t="str">
        <f t="shared" ca="1" si="86"/>
        <v/>
      </c>
      <c r="I538" s="94" t="str">
        <f t="shared" ca="1" si="87"/>
        <v/>
      </c>
      <c r="J538" s="108" t="str">
        <f t="shared" ca="1" si="88"/>
        <v/>
      </c>
      <c r="K538" s="108" t="str">
        <f t="shared" ca="1" si="89"/>
        <v/>
      </c>
      <c r="L538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538" s="108" t="str">
        <f ca="1">IFERROR(IF(FIND("/", Tabella4[[#This Row],[ODC]]) &gt; 0, MID(Tabella4[[#This Row],[ODC]], FIND("/", Tabella4[[#This Row],[ODC]]) - 3, 6), ""), "")</f>
        <v/>
      </c>
      <c r="S538" s="103">
        <v>13</v>
      </c>
      <c r="T538" s="96">
        <v>36</v>
      </c>
    </row>
    <row r="539" spans="1:20" hidden="1" x14ac:dyDescent="0.25">
      <c r="A539" s="97" t="str">
        <f ca="1">IF(Tabella4[[#This Row],[PERSONALE]]="","",IF(INDIRECT("'" &amp; S539 &amp; "'!L1") &lt;&gt; "0", IF(INDIRECT("'" &amp; S539 &amp; "'!L1") &lt;&gt; "", INDIRECT("'" &amp; S539 &amp; "'!L1"), ""), ""))</f>
        <v/>
      </c>
      <c r="B539" s="97" t="str">
        <f t="shared" ca="1" si="80"/>
        <v/>
      </c>
      <c r="C539" s="106" t="str">
        <f t="shared" ca="1" si="81"/>
        <v/>
      </c>
      <c r="D539" s="1" t="str">
        <f t="shared" ca="1" si="82"/>
        <v/>
      </c>
      <c r="E539" s="93" t="str">
        <f t="shared" ca="1" si="83"/>
        <v/>
      </c>
      <c r="F539" s="93" t="str">
        <f t="shared" ca="1" si="84"/>
        <v/>
      </c>
      <c r="G539" s="93" t="str">
        <f t="shared" ca="1" si="85"/>
        <v/>
      </c>
      <c r="H539" s="93" t="str">
        <f t="shared" ca="1" si="86"/>
        <v/>
      </c>
      <c r="I539" s="94" t="str">
        <f t="shared" ca="1" si="87"/>
        <v/>
      </c>
      <c r="J539" s="108" t="str">
        <f t="shared" ca="1" si="88"/>
        <v/>
      </c>
      <c r="K539" s="108" t="str">
        <f t="shared" ca="1" si="89"/>
        <v/>
      </c>
      <c r="L539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539" s="108" t="str">
        <f ca="1">IFERROR(IF(FIND("/", Tabella4[[#This Row],[ODC]]) &gt; 0, MID(Tabella4[[#This Row],[ODC]], FIND("/", Tabella4[[#This Row],[ODC]]) - 3, 6), ""), "")</f>
        <v/>
      </c>
      <c r="S539" s="103">
        <v>13</v>
      </c>
      <c r="T539" s="96">
        <v>37</v>
      </c>
    </row>
    <row r="540" spans="1:20" hidden="1" x14ac:dyDescent="0.25">
      <c r="A540" s="97" t="str">
        <f ca="1">IF(Tabella4[[#This Row],[PERSONALE]]="","",IF(INDIRECT("'" &amp; S540 &amp; "'!L1") &lt;&gt; "0", IF(INDIRECT("'" &amp; S540 &amp; "'!L1") &lt;&gt; "", INDIRECT("'" &amp; S540 &amp; "'!L1"), ""), ""))</f>
        <v/>
      </c>
      <c r="B540" s="97" t="str">
        <f t="shared" ca="1" si="80"/>
        <v/>
      </c>
      <c r="C540" s="106" t="str">
        <f t="shared" ca="1" si="81"/>
        <v/>
      </c>
      <c r="D540" s="1" t="str">
        <f t="shared" ca="1" si="82"/>
        <v/>
      </c>
      <c r="E540" s="93" t="str">
        <f t="shared" ca="1" si="83"/>
        <v/>
      </c>
      <c r="F540" s="93" t="str">
        <f t="shared" ca="1" si="84"/>
        <v/>
      </c>
      <c r="G540" s="93" t="str">
        <f t="shared" ca="1" si="85"/>
        <v/>
      </c>
      <c r="H540" s="93" t="str">
        <f t="shared" ca="1" si="86"/>
        <v/>
      </c>
      <c r="I540" s="94" t="str">
        <f t="shared" ca="1" si="87"/>
        <v/>
      </c>
      <c r="J540" s="108" t="str">
        <f t="shared" ca="1" si="88"/>
        <v/>
      </c>
      <c r="K540" s="108" t="str">
        <f t="shared" ca="1" si="89"/>
        <v/>
      </c>
      <c r="L540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540" s="108" t="str">
        <f ca="1">IFERROR(IF(FIND("/", Tabella4[[#This Row],[ODC]]) &gt; 0, MID(Tabella4[[#This Row],[ODC]], FIND("/", Tabella4[[#This Row],[ODC]]) - 3, 6), ""), "")</f>
        <v/>
      </c>
      <c r="S540" s="103">
        <v>13</v>
      </c>
      <c r="T540" s="96">
        <v>38</v>
      </c>
    </row>
    <row r="541" spans="1:20" hidden="1" x14ac:dyDescent="0.25">
      <c r="A541" s="97" t="str">
        <f ca="1">IF(Tabella4[[#This Row],[PERSONALE]]="","",IF(INDIRECT("'" &amp; S541 &amp; "'!L1") &lt;&gt; "0", IF(INDIRECT("'" &amp; S541 &amp; "'!L1") &lt;&gt; "", INDIRECT("'" &amp; S541 &amp; "'!L1"), ""), ""))</f>
        <v/>
      </c>
      <c r="B541" s="97" t="str">
        <f t="shared" ca="1" si="80"/>
        <v/>
      </c>
      <c r="C541" s="106" t="str">
        <f t="shared" ca="1" si="81"/>
        <v/>
      </c>
      <c r="D541" s="1" t="str">
        <f t="shared" ca="1" si="82"/>
        <v/>
      </c>
      <c r="E541" s="93" t="str">
        <f t="shared" ca="1" si="83"/>
        <v/>
      </c>
      <c r="F541" s="93" t="str">
        <f t="shared" ca="1" si="84"/>
        <v/>
      </c>
      <c r="G541" s="93" t="str">
        <f t="shared" ca="1" si="85"/>
        <v/>
      </c>
      <c r="H541" s="93" t="str">
        <f t="shared" ca="1" si="86"/>
        <v/>
      </c>
      <c r="I541" s="94" t="str">
        <f t="shared" ca="1" si="87"/>
        <v/>
      </c>
      <c r="J541" s="108" t="str">
        <f t="shared" ca="1" si="88"/>
        <v/>
      </c>
      <c r="K541" s="108" t="str">
        <f t="shared" ca="1" si="89"/>
        <v/>
      </c>
      <c r="L541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541" s="108" t="str">
        <f ca="1">IFERROR(IF(FIND("/", Tabella4[[#This Row],[ODC]]) &gt; 0, MID(Tabella4[[#This Row],[ODC]], FIND("/", Tabella4[[#This Row],[ODC]]) - 3, 6), ""), "")</f>
        <v/>
      </c>
      <c r="S541" s="103">
        <v>13</v>
      </c>
      <c r="T541" s="96">
        <v>39</v>
      </c>
    </row>
    <row r="542" spans="1:20" hidden="1" x14ac:dyDescent="0.25">
      <c r="A542" s="97" t="str">
        <f ca="1">IF(Tabella4[[#This Row],[PERSONALE]]="","",IF(INDIRECT("'" &amp; S542 &amp; "'!L1") &lt;&gt; "0", IF(INDIRECT("'" &amp; S542 &amp; "'!L1") &lt;&gt; "", INDIRECT("'" &amp; S542 &amp; "'!L1"), ""), ""))</f>
        <v/>
      </c>
      <c r="B542" s="97" t="str">
        <f t="shared" ca="1" si="80"/>
        <v/>
      </c>
      <c r="C542" s="106" t="str">
        <f t="shared" ca="1" si="81"/>
        <v/>
      </c>
      <c r="D542" s="1" t="str">
        <f t="shared" ca="1" si="82"/>
        <v/>
      </c>
      <c r="E542" s="93" t="str">
        <f t="shared" ca="1" si="83"/>
        <v/>
      </c>
      <c r="F542" s="93" t="str">
        <f t="shared" ca="1" si="84"/>
        <v/>
      </c>
      <c r="G542" s="93" t="str">
        <f t="shared" ca="1" si="85"/>
        <v/>
      </c>
      <c r="H542" s="93" t="str">
        <f t="shared" ca="1" si="86"/>
        <v/>
      </c>
      <c r="I542" s="94" t="str">
        <f t="shared" ca="1" si="87"/>
        <v/>
      </c>
      <c r="J542" s="108" t="str">
        <f t="shared" ca="1" si="88"/>
        <v/>
      </c>
      <c r="K542" s="108" t="str">
        <f t="shared" ca="1" si="89"/>
        <v/>
      </c>
      <c r="L542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542" s="108" t="str">
        <f ca="1">IFERROR(IF(FIND("/", Tabella4[[#This Row],[ODC]]) &gt; 0, MID(Tabella4[[#This Row],[ODC]], FIND("/", Tabella4[[#This Row],[ODC]]) - 3, 6), ""), "")</f>
        <v/>
      </c>
      <c r="S542" s="103">
        <v>13</v>
      </c>
      <c r="T542" s="96">
        <v>40</v>
      </c>
    </row>
    <row r="543" spans="1:20" hidden="1" x14ac:dyDescent="0.25">
      <c r="A543" s="97" t="str">
        <f ca="1">IF(Tabella4[[#This Row],[PERSONALE]]="","",IF(INDIRECT("'" &amp; S543 &amp; "'!L1") &lt;&gt; "0", IF(INDIRECT("'" &amp; S543 &amp; "'!L1") &lt;&gt; "", INDIRECT("'" &amp; S543 &amp; "'!L1"), ""), ""))</f>
        <v/>
      </c>
      <c r="B543" s="97" t="str">
        <f t="shared" ca="1" si="80"/>
        <v/>
      </c>
      <c r="C543" s="106" t="str">
        <f t="shared" ca="1" si="81"/>
        <v/>
      </c>
      <c r="D543" s="1" t="str">
        <f t="shared" ca="1" si="82"/>
        <v/>
      </c>
      <c r="E543" s="93" t="str">
        <f t="shared" ca="1" si="83"/>
        <v/>
      </c>
      <c r="F543" s="93" t="str">
        <f t="shared" ca="1" si="84"/>
        <v/>
      </c>
      <c r="G543" s="93" t="str">
        <f t="shared" ca="1" si="85"/>
        <v/>
      </c>
      <c r="H543" s="93" t="str">
        <f t="shared" ca="1" si="86"/>
        <v/>
      </c>
      <c r="I543" s="94" t="str">
        <f t="shared" ca="1" si="87"/>
        <v/>
      </c>
      <c r="J543" s="108" t="str">
        <f t="shared" ca="1" si="88"/>
        <v/>
      </c>
      <c r="K543" s="108" t="str">
        <f t="shared" ca="1" si="89"/>
        <v/>
      </c>
      <c r="L543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543" s="108" t="str">
        <f ca="1">IFERROR(IF(FIND("/", Tabella4[[#This Row],[ODC]]) &gt; 0, MID(Tabella4[[#This Row],[ODC]], FIND("/", Tabella4[[#This Row],[ODC]]) - 3, 6), ""), "")</f>
        <v/>
      </c>
      <c r="S543" s="103">
        <v>13</v>
      </c>
      <c r="T543" s="96">
        <v>41</v>
      </c>
    </row>
    <row r="544" spans="1:20" hidden="1" x14ac:dyDescent="0.25">
      <c r="A544" s="97" t="str">
        <f ca="1">IF(Tabella4[[#This Row],[PERSONALE]]="","",IF(INDIRECT("'" &amp; S544 &amp; "'!L1") &lt;&gt; "0", IF(INDIRECT("'" &amp; S544 &amp; "'!L1") &lt;&gt; "", INDIRECT("'" &amp; S544 &amp; "'!L1"), ""), ""))</f>
        <v/>
      </c>
      <c r="B544" s="97" t="str">
        <f t="shared" ca="1" si="80"/>
        <v/>
      </c>
      <c r="C544" s="106" t="str">
        <f t="shared" ca="1" si="81"/>
        <v/>
      </c>
      <c r="D544" s="1" t="str">
        <f t="shared" ca="1" si="82"/>
        <v/>
      </c>
      <c r="E544" s="93" t="str">
        <f t="shared" ca="1" si="83"/>
        <v/>
      </c>
      <c r="F544" s="93" t="str">
        <f t="shared" ca="1" si="84"/>
        <v/>
      </c>
      <c r="G544" s="93" t="str">
        <f t="shared" ca="1" si="85"/>
        <v/>
      </c>
      <c r="H544" s="93" t="str">
        <f t="shared" ca="1" si="86"/>
        <v/>
      </c>
      <c r="I544" s="94" t="str">
        <f t="shared" ca="1" si="87"/>
        <v/>
      </c>
      <c r="J544" s="108" t="str">
        <f t="shared" ca="1" si="88"/>
        <v/>
      </c>
      <c r="K544" s="108" t="str">
        <f t="shared" ca="1" si="89"/>
        <v/>
      </c>
      <c r="L544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544" s="108" t="str">
        <f ca="1">IFERROR(IF(FIND("/", Tabella4[[#This Row],[ODC]]) &gt; 0, MID(Tabella4[[#This Row],[ODC]], FIND("/", Tabella4[[#This Row],[ODC]]) - 3, 6), ""), "")</f>
        <v/>
      </c>
      <c r="S544" s="103">
        <v>13</v>
      </c>
      <c r="T544" s="96">
        <v>42</v>
      </c>
    </row>
    <row r="545" spans="1:20" hidden="1" x14ac:dyDescent="0.25">
      <c r="A545" s="97" t="str">
        <f ca="1">IF(Tabella4[[#This Row],[PERSONALE]]="","",IF(INDIRECT("'" &amp; S545 &amp; "'!L1") &lt;&gt; "0", IF(INDIRECT("'" &amp; S545 &amp; "'!L1") &lt;&gt; "", INDIRECT("'" &amp; S545 &amp; "'!L1"), ""), ""))</f>
        <v/>
      </c>
      <c r="B545" s="97" t="str">
        <f t="shared" ca="1" si="80"/>
        <v/>
      </c>
      <c r="C545" s="106" t="str">
        <f t="shared" ca="1" si="81"/>
        <v/>
      </c>
      <c r="D545" s="1" t="str">
        <f t="shared" ca="1" si="82"/>
        <v/>
      </c>
      <c r="E545" s="93" t="str">
        <f t="shared" ca="1" si="83"/>
        <v/>
      </c>
      <c r="F545" s="93" t="str">
        <f t="shared" ca="1" si="84"/>
        <v/>
      </c>
      <c r="G545" s="93" t="str">
        <f t="shared" ca="1" si="85"/>
        <v/>
      </c>
      <c r="H545" s="93" t="str">
        <f t="shared" ca="1" si="86"/>
        <v/>
      </c>
      <c r="I545" s="94" t="str">
        <f t="shared" ca="1" si="87"/>
        <v/>
      </c>
      <c r="J545" s="108" t="str">
        <f t="shared" ca="1" si="88"/>
        <v/>
      </c>
      <c r="K545" s="108" t="str">
        <f t="shared" ca="1" si="89"/>
        <v/>
      </c>
      <c r="L545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545" s="108" t="str">
        <f ca="1">IFERROR(IF(FIND("/", Tabella4[[#This Row],[ODC]]) &gt; 0, MID(Tabella4[[#This Row],[ODC]], FIND("/", Tabella4[[#This Row],[ODC]]) - 3, 6), ""), "")</f>
        <v/>
      </c>
      <c r="S545" s="103">
        <v>13</v>
      </c>
      <c r="T545" s="96">
        <v>43</v>
      </c>
    </row>
    <row r="546" spans="1:20" hidden="1" x14ac:dyDescent="0.25">
      <c r="A546" s="97" t="str">
        <f ca="1">IF(Tabella4[[#This Row],[PERSONALE]]="","",IF(INDIRECT("'" &amp; S546 &amp; "'!L1") &lt;&gt; "0", IF(INDIRECT("'" &amp; S546 &amp; "'!L1") &lt;&gt; "", INDIRECT("'" &amp; S546 &amp; "'!L1"), ""), ""))</f>
        <v/>
      </c>
      <c r="B546" s="97" t="str">
        <f t="shared" ca="1" si="80"/>
        <v/>
      </c>
      <c r="C546" s="106" t="str">
        <f t="shared" ca="1" si="81"/>
        <v/>
      </c>
      <c r="D546" s="1" t="str">
        <f t="shared" ca="1" si="82"/>
        <v/>
      </c>
      <c r="E546" s="93" t="str">
        <f t="shared" ca="1" si="83"/>
        <v/>
      </c>
      <c r="F546" s="93" t="str">
        <f t="shared" ca="1" si="84"/>
        <v/>
      </c>
      <c r="G546" s="93" t="str">
        <f t="shared" ca="1" si="85"/>
        <v/>
      </c>
      <c r="H546" s="93" t="str">
        <f t="shared" ca="1" si="86"/>
        <v/>
      </c>
      <c r="I546" s="94" t="str">
        <f t="shared" ca="1" si="87"/>
        <v/>
      </c>
      <c r="J546" s="108" t="str">
        <f t="shared" ca="1" si="88"/>
        <v/>
      </c>
      <c r="K546" s="108" t="str">
        <f t="shared" ca="1" si="89"/>
        <v/>
      </c>
      <c r="L546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546" s="108" t="str">
        <f ca="1">IFERROR(IF(FIND("/", Tabella4[[#This Row],[ODC]]) &gt; 0, MID(Tabella4[[#This Row],[ODC]], FIND("/", Tabella4[[#This Row],[ODC]]) - 3, 6), ""), "")</f>
        <v/>
      </c>
      <c r="S546" s="103">
        <v>13</v>
      </c>
      <c r="T546" s="96">
        <v>44</v>
      </c>
    </row>
    <row r="547" spans="1:20" hidden="1" x14ac:dyDescent="0.25">
      <c r="A547" s="97" t="str">
        <f ca="1">IF(Tabella4[[#This Row],[PERSONALE]]="","",IF(INDIRECT("'" &amp; S547 &amp; "'!L1") &lt;&gt; "0", IF(INDIRECT("'" &amp; S547 &amp; "'!L1") &lt;&gt; "", INDIRECT("'" &amp; S547 &amp; "'!L1"), ""), ""))</f>
        <v/>
      </c>
      <c r="B547" s="97" t="str">
        <f t="shared" ca="1" si="80"/>
        <v/>
      </c>
      <c r="C547" s="106" t="str">
        <f t="shared" ca="1" si="81"/>
        <v/>
      </c>
      <c r="D547" s="1" t="str">
        <f t="shared" ca="1" si="82"/>
        <v/>
      </c>
      <c r="E547" s="93" t="str">
        <f t="shared" ca="1" si="83"/>
        <v/>
      </c>
      <c r="F547" s="93" t="str">
        <f t="shared" ca="1" si="84"/>
        <v/>
      </c>
      <c r="G547" s="93" t="str">
        <f t="shared" ca="1" si="85"/>
        <v/>
      </c>
      <c r="H547" s="93" t="str">
        <f t="shared" ca="1" si="86"/>
        <v/>
      </c>
      <c r="I547" s="94" t="str">
        <f t="shared" ca="1" si="87"/>
        <v/>
      </c>
      <c r="J547" s="108" t="str">
        <f t="shared" ca="1" si="88"/>
        <v/>
      </c>
      <c r="K547" s="108" t="str">
        <f t="shared" ca="1" si="89"/>
        <v/>
      </c>
      <c r="L547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547" s="108" t="str">
        <f ca="1">IFERROR(IF(FIND("/", Tabella4[[#This Row],[ODC]]) &gt; 0, MID(Tabella4[[#This Row],[ODC]], FIND("/", Tabella4[[#This Row],[ODC]]) - 3, 6), ""), "")</f>
        <v/>
      </c>
      <c r="S547" s="103">
        <v>13</v>
      </c>
      <c r="T547" s="102">
        <v>45</v>
      </c>
    </row>
    <row r="548" spans="1:20" ht="30" hidden="1" x14ac:dyDescent="0.25">
      <c r="A548" s="97">
        <f ca="1">IF(Tabella4[[#This Row],[PERSONALE]]="","",IF(INDIRECT("'" &amp; S548 &amp; "'!L1") &lt;&gt; "0", IF(INDIRECT("'" &amp; S548 &amp; "'!L1") &lt;&gt; "", INDIRECT("'" &amp; S548 &amp; "'!L1"), ""), ""))</f>
        <v>46095</v>
      </c>
      <c r="B548" s="97" t="str">
        <f t="shared" ca="1" si="80"/>
        <v>Millo</v>
      </c>
      <c r="C548" s="106" t="str">
        <f t="shared" ca="1" si="81"/>
        <v>100- assistenza strumentale avviamento impianto</v>
      </c>
      <c r="D548" s="1" t="str">
        <f t="shared" ca="1" si="82"/>
        <v>Caldarella</v>
      </c>
      <c r="E548" s="93" t="str">
        <f t="shared" ca="1" si="83"/>
        <v>047/26
squadra</v>
      </c>
      <c r="F548" s="93" t="str">
        <f t="shared" ca="1" si="84"/>
        <v>575628/C</v>
      </c>
      <c r="G548" s="93" t="str">
        <f t="shared" ca="1" si="85"/>
        <v>00:00</v>
      </c>
      <c r="H548" s="93" t="str">
        <f t="shared" ca="1" si="86"/>
        <v>07:00</v>
      </c>
      <c r="I548" s="94">
        <f t="shared" ca="1" si="87"/>
        <v>7</v>
      </c>
      <c r="J548" s="108" t="str">
        <f t="shared" ca="1" si="88"/>
        <v/>
      </c>
      <c r="K548" s="108" t="str">
        <f t="shared" ca="1" si="89"/>
        <v>NO</v>
      </c>
      <c r="L548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548" s="108" t="str">
        <f ca="1">IFERROR(IF(FIND("/", Tabella4[[#This Row],[ODC]]) &gt; 0, MID(Tabella4[[#This Row],[ODC]], FIND("/", Tabella4[[#This Row],[ODC]]) - 3, 6), ""), "")</f>
        <v>047/26</v>
      </c>
      <c r="S548" s="103">
        <v>14</v>
      </c>
      <c r="T548" s="96">
        <v>4</v>
      </c>
    </row>
    <row r="549" spans="1:20" ht="30" hidden="1" x14ac:dyDescent="0.25">
      <c r="A549" s="97">
        <f ca="1">IF(Tabella4[[#This Row],[PERSONALE]]="","",IF(INDIRECT("'" &amp; S549 &amp; "'!L1") &lt;&gt; "0", IF(INDIRECT("'" &amp; S549 &amp; "'!L1") &lt;&gt; "", INDIRECT("'" &amp; S549 &amp; "'!L1"), ""), ""))</f>
        <v>46095</v>
      </c>
      <c r="B549" s="97" t="str">
        <f t="shared" ca="1" si="80"/>
        <v>Maggio</v>
      </c>
      <c r="C549" s="106" t="str">
        <f t="shared" ca="1" si="81"/>
        <v>100- assistenza strumentale avviamento impianto</v>
      </c>
      <c r="D549" s="1" t="str">
        <f t="shared" ca="1" si="82"/>
        <v>Caldarella</v>
      </c>
      <c r="E549" s="93" t="str">
        <f t="shared" ca="1" si="83"/>
        <v>047/26
squadra</v>
      </c>
      <c r="F549" s="93" t="str">
        <f t="shared" ca="1" si="84"/>
        <v>575628/C</v>
      </c>
      <c r="G549" s="93" t="str">
        <f t="shared" ca="1" si="85"/>
        <v>00:00</v>
      </c>
      <c r="H549" s="93" t="str">
        <f t="shared" ca="1" si="86"/>
        <v>07:00</v>
      </c>
      <c r="I549" s="94">
        <f t="shared" ca="1" si="87"/>
        <v>7</v>
      </c>
      <c r="J549" s="108" t="str">
        <f t="shared" ca="1" si="88"/>
        <v/>
      </c>
      <c r="K549" s="108" t="str">
        <f t="shared" ca="1" si="89"/>
        <v>NO</v>
      </c>
      <c r="L549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549" s="108" t="str">
        <f ca="1">IFERROR(IF(FIND("/", Tabella4[[#This Row],[ODC]]) &gt; 0, MID(Tabella4[[#This Row],[ODC]], FIND("/", Tabella4[[#This Row],[ODC]]) - 3, 6), ""), "")</f>
        <v>047/26</v>
      </c>
      <c r="S549" s="103">
        <v>14</v>
      </c>
      <c r="T549" s="96">
        <v>5</v>
      </c>
    </row>
    <row r="550" spans="1:20" ht="30" hidden="1" x14ac:dyDescent="0.25">
      <c r="A550" s="97">
        <f ca="1">IF(Tabella4[[#This Row],[PERSONALE]]="","",IF(INDIRECT("'" &amp; S550 &amp; "'!L1") &lt;&gt; "0", IF(INDIRECT("'" &amp; S550 &amp; "'!L1") &lt;&gt; "", INDIRECT("'" &amp; S550 &amp; "'!L1"), ""), ""))</f>
        <v>46095</v>
      </c>
      <c r="B550" s="97" t="str">
        <f t="shared" ca="1" si="80"/>
        <v>Allegretti</v>
      </c>
      <c r="C550" s="106" t="str">
        <f t="shared" ca="1" si="81"/>
        <v>100- assistenza strumentale avviamento impianto</v>
      </c>
      <c r="D550" s="1" t="str">
        <f t="shared" ca="1" si="82"/>
        <v>Caldarella</v>
      </c>
      <c r="E550" s="93" t="str">
        <f t="shared" ca="1" si="83"/>
        <v>047/26
squadra</v>
      </c>
      <c r="F550" s="93" t="str">
        <f t="shared" ca="1" si="84"/>
        <v>575628/C</v>
      </c>
      <c r="G550" s="93" t="str">
        <f t="shared" ca="1" si="85"/>
        <v>07:00</v>
      </c>
      <c r="H550" s="93" t="str">
        <f t="shared" ca="1" si="86"/>
        <v>9:30</v>
      </c>
      <c r="I550" s="94">
        <f t="shared" ca="1" si="87"/>
        <v>2.5</v>
      </c>
      <c r="J550" s="108" t="str">
        <f t="shared" ca="1" si="88"/>
        <v/>
      </c>
      <c r="K550" s="108" t="str">
        <f t="shared" ca="1" si="89"/>
        <v>NO</v>
      </c>
      <c r="L550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550" s="108" t="str">
        <f ca="1">IFERROR(IF(FIND("/", Tabella4[[#This Row],[ODC]]) &gt; 0, MID(Tabella4[[#This Row],[ODC]], FIND("/", Tabella4[[#This Row],[ODC]]) - 3, 6), ""), "")</f>
        <v>047/26</v>
      </c>
      <c r="S550" s="103">
        <v>14</v>
      </c>
      <c r="T550" s="96">
        <v>6</v>
      </c>
    </row>
    <row r="551" spans="1:20" ht="30" hidden="1" x14ac:dyDescent="0.25">
      <c r="A551" s="97">
        <f ca="1">IF(Tabella4[[#This Row],[PERSONALE]]="","",IF(INDIRECT("'" &amp; S551 &amp; "'!L1") &lt;&gt; "0", IF(INDIRECT("'" &amp; S551 &amp; "'!L1") &lt;&gt; "", INDIRECT("'" &amp; S551 &amp; "'!L1"), ""), ""))</f>
        <v>46095</v>
      </c>
      <c r="B551" s="97" t="str">
        <f t="shared" ca="1" si="80"/>
        <v>Garro L.</v>
      </c>
      <c r="C551" s="106" t="str">
        <f t="shared" ca="1" si="81"/>
        <v>100- assistenza strumentale avviamento impianto</v>
      </c>
      <c r="D551" s="1" t="str">
        <f t="shared" ca="1" si="82"/>
        <v>Caldarella</v>
      </c>
      <c r="E551" s="93" t="str">
        <f t="shared" ca="1" si="83"/>
        <v>047/26
squadra</v>
      </c>
      <c r="F551" s="93" t="str">
        <f t="shared" ca="1" si="84"/>
        <v>575628/C</v>
      </c>
      <c r="G551" s="93" t="str">
        <f t="shared" ca="1" si="85"/>
        <v>07:00</v>
      </c>
      <c r="H551" s="93" t="str">
        <f t="shared" ca="1" si="86"/>
        <v>13:00</v>
      </c>
      <c r="I551" s="94">
        <f t="shared" ca="1" si="87"/>
        <v>6</v>
      </c>
      <c r="J551" s="108" t="str">
        <f t="shared" ca="1" si="88"/>
        <v/>
      </c>
      <c r="K551" s="108" t="str">
        <f t="shared" ca="1" si="89"/>
        <v>NO</v>
      </c>
      <c r="L551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551" s="108" t="str">
        <f ca="1">IFERROR(IF(FIND("/", Tabella4[[#This Row],[ODC]]) &gt; 0, MID(Tabella4[[#This Row],[ODC]], FIND("/", Tabella4[[#This Row],[ODC]]) - 3, 6), ""), "")</f>
        <v>047/26</v>
      </c>
      <c r="S551" s="103">
        <v>14</v>
      </c>
      <c r="T551" s="96">
        <v>7</v>
      </c>
    </row>
    <row r="552" spans="1:20" ht="30" hidden="1" x14ac:dyDescent="0.25">
      <c r="A552" s="97">
        <f ca="1">IF(Tabella4[[#This Row],[PERSONALE]]="","",IF(INDIRECT("'" &amp; S552 &amp; "'!L1") &lt;&gt; "0", IF(INDIRECT("'" &amp; S552 &amp; "'!L1") &lt;&gt; "", INDIRECT("'" &amp; S552 &amp; "'!L1"), ""), ""))</f>
        <v>46095</v>
      </c>
      <c r="B552" s="97" t="str">
        <f t="shared" ca="1" si="80"/>
        <v>Tarascio</v>
      </c>
      <c r="C552" s="106" t="str">
        <f t="shared" ca="1" si="81"/>
        <v>100- assistenza strumentale avviamento impianto</v>
      </c>
      <c r="D552" s="1" t="str">
        <f t="shared" ca="1" si="82"/>
        <v>Caldarella</v>
      </c>
      <c r="E552" s="93" t="str">
        <f t="shared" ca="1" si="83"/>
        <v>047/26
squadra</v>
      </c>
      <c r="F552" s="93" t="str">
        <f t="shared" ca="1" si="84"/>
        <v>575628/C</v>
      </c>
      <c r="G552" s="93" t="str">
        <f t="shared" ca="1" si="85"/>
        <v>19:00</v>
      </c>
      <c r="H552" s="93" t="str">
        <f t="shared" ca="1" si="86"/>
        <v>24:00</v>
      </c>
      <c r="I552" s="94">
        <f t="shared" ca="1" si="87"/>
        <v>5</v>
      </c>
      <c r="J552" s="108" t="str">
        <f t="shared" ca="1" si="88"/>
        <v/>
      </c>
      <c r="K552" s="108" t="str">
        <f t="shared" ca="1" si="89"/>
        <v>NO</v>
      </c>
      <c r="L552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552" s="108" t="str">
        <f ca="1">IFERROR(IF(FIND("/", Tabella4[[#This Row],[ODC]]) &gt; 0, MID(Tabella4[[#This Row],[ODC]], FIND("/", Tabella4[[#This Row],[ODC]]) - 3, 6), ""), "")</f>
        <v>047/26</v>
      </c>
      <c r="S552" s="103">
        <v>14</v>
      </c>
      <c r="T552" s="96">
        <v>8</v>
      </c>
    </row>
    <row r="553" spans="1:20" ht="30" hidden="1" x14ac:dyDescent="0.25">
      <c r="A553" s="97">
        <f ca="1">IF(Tabella4[[#This Row],[PERSONALE]]="","",IF(INDIRECT("'" &amp; S553 &amp; "'!L1") &lt;&gt; "0", IF(INDIRECT("'" &amp; S553 &amp; "'!L1") &lt;&gt; "", INDIRECT("'" &amp; S553 &amp; "'!L1"), ""), ""))</f>
        <v>46095</v>
      </c>
      <c r="B553" s="97" t="str">
        <f t="shared" ca="1" si="80"/>
        <v>Partesano</v>
      </c>
      <c r="C553" s="106" t="str">
        <f t="shared" ca="1" si="81"/>
        <v>100- assistenza strumentale avviamento impianto</v>
      </c>
      <c r="D553" s="1" t="str">
        <f t="shared" ca="1" si="82"/>
        <v>Caldarella</v>
      </c>
      <c r="E553" s="93" t="str">
        <f t="shared" ca="1" si="83"/>
        <v>047/26
squadra</v>
      </c>
      <c r="F553" s="93" t="str">
        <f t="shared" ca="1" si="84"/>
        <v>575628/C</v>
      </c>
      <c r="G553" s="93" t="str">
        <f t="shared" ca="1" si="85"/>
        <v>19:00</v>
      </c>
      <c r="H553" s="93" t="str">
        <f t="shared" ca="1" si="86"/>
        <v>24:00</v>
      </c>
      <c r="I553" s="94">
        <f t="shared" ca="1" si="87"/>
        <v>5</v>
      </c>
      <c r="J553" s="108" t="str">
        <f t="shared" ca="1" si="88"/>
        <v/>
      </c>
      <c r="K553" s="108" t="str">
        <f t="shared" ca="1" si="89"/>
        <v>NO</v>
      </c>
      <c r="L553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553" s="108" t="str">
        <f ca="1">IFERROR(IF(FIND("/", Tabella4[[#This Row],[ODC]]) &gt; 0, MID(Tabella4[[#This Row],[ODC]], FIND("/", Tabella4[[#This Row],[ODC]]) - 3, 6), ""), "")</f>
        <v>047/26</v>
      </c>
      <c r="S553" s="103">
        <v>14</v>
      </c>
      <c r="T553" s="96">
        <v>9</v>
      </c>
    </row>
    <row r="554" spans="1:20" ht="30" hidden="1" x14ac:dyDescent="0.25">
      <c r="A554" s="97">
        <f ca="1">IF(Tabella4[[#This Row],[PERSONALE]]="","",IF(INDIRECT("'" &amp; S554 &amp; "'!L1") &lt;&gt; "0", IF(INDIRECT("'" &amp; S554 &amp; "'!L1") &lt;&gt; "", INDIRECT("'" &amp; S554 &amp; "'!L1"), ""), ""))</f>
        <v>46095</v>
      </c>
      <c r="B554" s="97" t="str">
        <f t="shared" ca="1" si="80"/>
        <v>Spinali</v>
      </c>
      <c r="C554" s="106" t="str">
        <f t="shared" ca="1" si="81"/>
        <v>100- assistenza strumentale avviamento impianto</v>
      </c>
      <c r="D554" s="1" t="str">
        <f t="shared" ca="1" si="82"/>
        <v>Caldarella</v>
      </c>
      <c r="E554" s="93" t="str">
        <f t="shared" ca="1" si="83"/>
        <v>047/26
squadra</v>
      </c>
      <c r="F554" s="93" t="str">
        <f t="shared" ca="1" si="84"/>
        <v>575628/C</v>
      </c>
      <c r="G554" s="93" t="str">
        <f t="shared" ca="1" si="85"/>
        <v>07:00</v>
      </c>
      <c r="H554" s="93" t="str">
        <f t="shared" ca="1" si="86"/>
        <v>19:00</v>
      </c>
      <c r="I554" s="94">
        <f t="shared" ca="1" si="87"/>
        <v>12</v>
      </c>
      <c r="J554" s="108" t="str">
        <f t="shared" ca="1" si="88"/>
        <v/>
      </c>
      <c r="K554" s="108" t="str">
        <f t="shared" ca="1" si="89"/>
        <v>NO</v>
      </c>
      <c r="L554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554" s="108" t="str">
        <f ca="1">IFERROR(IF(FIND("/", Tabella4[[#This Row],[ODC]]) &gt; 0, MID(Tabella4[[#This Row],[ODC]], FIND("/", Tabella4[[#This Row],[ODC]]) - 3, 6), ""), "")</f>
        <v>047/26</v>
      </c>
      <c r="S554" s="103">
        <v>14</v>
      </c>
      <c r="T554" s="96">
        <v>10</v>
      </c>
    </row>
    <row r="555" spans="1:20" ht="30" hidden="1" x14ac:dyDescent="0.25">
      <c r="A555" s="97">
        <f ca="1">IF(Tabella4[[#This Row],[PERSONALE]]="","",IF(INDIRECT("'" &amp; S555 &amp; "'!L1") &lt;&gt; "0", IF(INDIRECT("'" &amp; S555 &amp; "'!L1") &lt;&gt; "", INDIRECT("'" &amp; S555 &amp; "'!L1"), ""), ""))</f>
        <v>46095</v>
      </c>
      <c r="B555" s="97" t="str">
        <f t="shared" ca="1" si="80"/>
        <v>Serra</v>
      </c>
      <c r="C555" s="106" t="str">
        <f t="shared" ca="1" si="81"/>
        <v>100- assistenza strumentale avviamento impianto</v>
      </c>
      <c r="D555" s="1" t="str">
        <f t="shared" ca="1" si="82"/>
        <v>Caldarella</v>
      </c>
      <c r="E555" s="93" t="str">
        <f t="shared" ca="1" si="83"/>
        <v>047/26
squadra</v>
      </c>
      <c r="F555" s="93" t="str">
        <f t="shared" ca="1" si="84"/>
        <v>575628/C</v>
      </c>
      <c r="G555" s="93" t="str">
        <f t="shared" ca="1" si="85"/>
        <v>07:00</v>
      </c>
      <c r="H555" s="93" t="str">
        <f t="shared" ca="1" si="86"/>
        <v>19:00</v>
      </c>
      <c r="I555" s="94">
        <f t="shared" ca="1" si="87"/>
        <v>12</v>
      </c>
      <c r="J555" s="108" t="str">
        <f t="shared" ca="1" si="88"/>
        <v/>
      </c>
      <c r="K555" s="108" t="str">
        <f t="shared" ca="1" si="89"/>
        <v>NO</v>
      </c>
      <c r="L555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555" s="108" t="str">
        <f ca="1">IFERROR(IF(FIND("/", Tabella4[[#This Row],[ODC]]) &gt; 0, MID(Tabella4[[#This Row],[ODC]], FIND("/", Tabella4[[#This Row],[ODC]]) - 3, 6), ""), "")</f>
        <v>047/26</v>
      </c>
      <c r="S555" s="103">
        <v>14</v>
      </c>
      <c r="T555" s="96">
        <v>11</v>
      </c>
    </row>
    <row r="556" spans="1:20" hidden="1" x14ac:dyDescent="0.25">
      <c r="A556" s="97">
        <f ca="1">IF(Tabella4[[#This Row],[PERSONALE]]="","",IF(INDIRECT("'" &amp; S556 &amp; "'!L1") &lt;&gt; "0", IF(INDIRECT("'" &amp; S556 &amp; "'!L1") &lt;&gt; "", INDIRECT("'" &amp; S556 &amp; "'!L1"), ""), ""))</f>
        <v>46095</v>
      </c>
      <c r="B556" s="97" t="str">
        <f t="shared" ca="1" si="80"/>
        <v>Millo</v>
      </c>
      <c r="C556" s="106" t="str">
        <f t="shared" ca="1" si="81"/>
        <v>C.P.</v>
      </c>
      <c r="D556" s="1" t="str">
        <f t="shared" ca="1" si="82"/>
        <v/>
      </c>
      <c r="E556" s="93" t="str">
        <f t="shared" ca="1" si="83"/>
        <v/>
      </c>
      <c r="F556" s="93" t="str">
        <f t="shared" ca="1" si="84"/>
        <v/>
      </c>
      <c r="G556" s="93" t="str">
        <f t="shared" ca="1" si="85"/>
        <v>07:00</v>
      </c>
      <c r="H556" s="93" t="str">
        <f t="shared" ca="1" si="86"/>
        <v>08:00</v>
      </c>
      <c r="I556" s="94">
        <f t="shared" ca="1" si="87"/>
        <v>1</v>
      </c>
      <c r="J556" s="108" t="str">
        <f t="shared" ca="1" si="88"/>
        <v/>
      </c>
      <c r="K556" s="108" t="str">
        <f t="shared" ca="1" si="89"/>
        <v/>
      </c>
      <c r="L556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556" s="108" t="str">
        <f ca="1">IFERROR(IF(FIND("/", Tabella4[[#This Row],[ODC]]) &gt; 0, MID(Tabella4[[#This Row],[ODC]], FIND("/", Tabella4[[#This Row],[ODC]]) - 3, 6), ""), "")</f>
        <v/>
      </c>
      <c r="S556" s="103">
        <v>14</v>
      </c>
      <c r="T556" s="96">
        <v>12</v>
      </c>
    </row>
    <row r="557" spans="1:20" hidden="1" x14ac:dyDescent="0.25">
      <c r="A557" s="97">
        <f ca="1">IF(Tabella4[[#This Row],[PERSONALE]]="","",IF(INDIRECT("'" &amp; S557 &amp; "'!L1") &lt;&gt; "0", IF(INDIRECT("'" &amp; S557 &amp; "'!L1") &lt;&gt; "", INDIRECT("'" &amp; S557 &amp; "'!L1"), ""), ""))</f>
        <v>46095</v>
      </c>
      <c r="B557" s="97" t="str">
        <f t="shared" ca="1" si="80"/>
        <v>Maggio</v>
      </c>
      <c r="C557" s="106" t="str">
        <f t="shared" ca="1" si="81"/>
        <v>C.P.</v>
      </c>
      <c r="D557" s="1" t="str">
        <f t="shared" ca="1" si="82"/>
        <v/>
      </c>
      <c r="E557" s="93" t="str">
        <f t="shared" ca="1" si="83"/>
        <v/>
      </c>
      <c r="F557" s="93" t="str">
        <f t="shared" ca="1" si="84"/>
        <v/>
      </c>
      <c r="G557" s="93" t="str">
        <f t="shared" ca="1" si="85"/>
        <v>07:00</v>
      </c>
      <c r="H557" s="93" t="str">
        <f t="shared" ca="1" si="86"/>
        <v>08:00</v>
      </c>
      <c r="I557" s="94">
        <f t="shared" ca="1" si="87"/>
        <v>1</v>
      </c>
      <c r="J557" s="108" t="str">
        <f t="shared" ca="1" si="88"/>
        <v/>
      </c>
      <c r="K557" s="108" t="str">
        <f t="shared" ca="1" si="89"/>
        <v/>
      </c>
      <c r="L557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557" s="108" t="str">
        <f ca="1">IFERROR(IF(FIND("/", Tabella4[[#This Row],[ODC]]) &gt; 0, MID(Tabella4[[#This Row],[ODC]], FIND("/", Tabella4[[#This Row],[ODC]]) - 3, 6), ""), "")</f>
        <v/>
      </c>
      <c r="S557" s="103">
        <v>14</v>
      </c>
      <c r="T557" s="96">
        <v>13</v>
      </c>
    </row>
    <row r="558" spans="1:20" hidden="1" x14ac:dyDescent="0.25">
      <c r="A558" s="97">
        <f ca="1">IF(Tabella4[[#This Row],[PERSONALE]]="","",IF(INDIRECT("'" &amp; S558 &amp; "'!L1") &lt;&gt; "0", IF(INDIRECT("'" &amp; S558 &amp; "'!L1") &lt;&gt; "", INDIRECT("'" &amp; S558 &amp; "'!L1"), ""), ""))</f>
        <v>46095</v>
      </c>
      <c r="B558" s="97" t="str">
        <f t="shared" ca="1" si="80"/>
        <v>Allegretti</v>
      </c>
      <c r="C558" s="106" t="str">
        <f t="shared" ca="1" si="81"/>
        <v>vedi attività ognisanti</v>
      </c>
      <c r="D558" s="1" t="str">
        <f t="shared" ca="1" si="82"/>
        <v/>
      </c>
      <c r="E558" s="93" t="str">
        <f t="shared" ca="1" si="83"/>
        <v/>
      </c>
      <c r="F558" s="93" t="str">
        <f t="shared" ca="1" si="84"/>
        <v/>
      </c>
      <c r="G558" s="93" t="str">
        <f t="shared" ca="1" si="85"/>
        <v>9:30</v>
      </c>
      <c r="H558" s="93" t="str">
        <f t="shared" ca="1" si="86"/>
        <v>13:00</v>
      </c>
      <c r="I558" s="94">
        <f t="shared" ca="1" si="87"/>
        <v>3.5</v>
      </c>
      <c r="J558" s="108" t="str">
        <f t="shared" ca="1" si="88"/>
        <v/>
      </c>
      <c r="K558" s="108" t="str">
        <f t="shared" ca="1" si="89"/>
        <v/>
      </c>
      <c r="L558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558" s="108" t="str">
        <f ca="1">IFERROR(IF(FIND("/", Tabella4[[#This Row],[ODC]]) &gt; 0, MID(Tabella4[[#This Row],[ODC]], FIND("/", Tabella4[[#This Row],[ODC]]) - 3, 6), ""), "")</f>
        <v/>
      </c>
      <c r="S558" s="103">
        <v>14</v>
      </c>
      <c r="T558" s="96">
        <v>14</v>
      </c>
    </row>
    <row r="559" spans="1:20" hidden="1" x14ac:dyDescent="0.25">
      <c r="A559" s="97" t="str">
        <f ca="1">IF(Tabella4[[#This Row],[PERSONALE]]="","",IF(INDIRECT("'" &amp; S559 &amp; "'!L1") &lt;&gt; "0", IF(INDIRECT("'" &amp; S559 &amp; "'!L1") &lt;&gt; "", INDIRECT("'" &amp; S559 &amp; "'!L1"), ""), ""))</f>
        <v/>
      </c>
      <c r="B559" s="97" t="str">
        <f t="shared" ca="1" si="80"/>
        <v/>
      </c>
      <c r="C559" s="106" t="str">
        <f t="shared" ca="1" si="81"/>
        <v/>
      </c>
      <c r="D559" s="1" t="str">
        <f t="shared" ca="1" si="82"/>
        <v/>
      </c>
      <c r="E559" s="93" t="str">
        <f t="shared" ca="1" si="83"/>
        <v/>
      </c>
      <c r="F559" s="93" t="str">
        <f t="shared" ca="1" si="84"/>
        <v/>
      </c>
      <c r="G559" s="93" t="str">
        <f t="shared" ca="1" si="85"/>
        <v/>
      </c>
      <c r="H559" s="93" t="str">
        <f t="shared" ca="1" si="86"/>
        <v/>
      </c>
      <c r="I559" s="94" t="str">
        <f t="shared" ca="1" si="87"/>
        <v/>
      </c>
      <c r="J559" s="108" t="str">
        <f t="shared" ca="1" si="88"/>
        <v/>
      </c>
      <c r="K559" s="108" t="str">
        <f t="shared" ca="1" si="89"/>
        <v/>
      </c>
      <c r="L559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559" s="108" t="str">
        <f ca="1">IFERROR(IF(FIND("/", Tabella4[[#This Row],[ODC]]) &gt; 0, MID(Tabella4[[#This Row],[ODC]], FIND("/", Tabella4[[#This Row],[ODC]]) - 3, 6), ""), "")</f>
        <v/>
      </c>
      <c r="S559" s="103">
        <v>14</v>
      </c>
      <c r="T559" s="96">
        <v>15</v>
      </c>
    </row>
    <row r="560" spans="1:20" hidden="1" x14ac:dyDescent="0.25">
      <c r="A560" s="97" t="str">
        <f ca="1">IF(Tabella4[[#This Row],[PERSONALE]]="","",IF(INDIRECT("'" &amp; S560 &amp; "'!L1") &lt;&gt; "0", IF(INDIRECT("'" &amp; S560 &amp; "'!L1") &lt;&gt; "", INDIRECT("'" &amp; S560 &amp; "'!L1"), ""), ""))</f>
        <v/>
      </c>
      <c r="B560" s="97" t="str">
        <f t="shared" ca="1" si="80"/>
        <v/>
      </c>
      <c r="C560" s="106" t="str">
        <f t="shared" ca="1" si="81"/>
        <v/>
      </c>
      <c r="D560" s="1" t="str">
        <f t="shared" ca="1" si="82"/>
        <v/>
      </c>
      <c r="E560" s="93" t="str">
        <f t="shared" ca="1" si="83"/>
        <v/>
      </c>
      <c r="F560" s="93" t="str">
        <f t="shared" ca="1" si="84"/>
        <v/>
      </c>
      <c r="G560" s="93" t="str">
        <f t="shared" ca="1" si="85"/>
        <v/>
      </c>
      <c r="H560" s="93" t="str">
        <f t="shared" ca="1" si="86"/>
        <v/>
      </c>
      <c r="I560" s="94" t="str">
        <f t="shared" ca="1" si="87"/>
        <v/>
      </c>
      <c r="J560" s="108" t="str">
        <f t="shared" ca="1" si="88"/>
        <v/>
      </c>
      <c r="K560" s="108" t="str">
        <f t="shared" ca="1" si="89"/>
        <v/>
      </c>
      <c r="L560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560" s="108" t="str">
        <f ca="1">IFERROR(IF(FIND("/", Tabella4[[#This Row],[ODC]]) &gt; 0, MID(Tabella4[[#This Row],[ODC]], FIND("/", Tabella4[[#This Row],[ODC]]) - 3, 6), ""), "")</f>
        <v/>
      </c>
      <c r="S560" s="103">
        <v>14</v>
      </c>
      <c r="T560" s="96">
        <v>16</v>
      </c>
    </row>
    <row r="561" spans="1:20" hidden="1" x14ac:dyDescent="0.25">
      <c r="A561" s="97" t="str">
        <f ca="1">IF(Tabella4[[#This Row],[PERSONALE]]="","",IF(INDIRECT("'" &amp; S561 &amp; "'!L1") &lt;&gt; "0", IF(INDIRECT("'" &amp; S561 &amp; "'!L1") &lt;&gt; "", INDIRECT("'" &amp; S561 &amp; "'!L1"), ""), ""))</f>
        <v/>
      </c>
      <c r="B561" s="97" t="str">
        <f t="shared" ca="1" si="80"/>
        <v/>
      </c>
      <c r="C561" s="106" t="str">
        <f t="shared" ca="1" si="81"/>
        <v/>
      </c>
      <c r="D561" s="1" t="str">
        <f t="shared" ca="1" si="82"/>
        <v/>
      </c>
      <c r="E561" s="93" t="str">
        <f t="shared" ca="1" si="83"/>
        <v/>
      </c>
      <c r="F561" s="93" t="str">
        <f t="shared" ca="1" si="84"/>
        <v/>
      </c>
      <c r="G561" s="93" t="str">
        <f t="shared" ca="1" si="85"/>
        <v/>
      </c>
      <c r="H561" s="93" t="str">
        <f t="shared" ca="1" si="86"/>
        <v/>
      </c>
      <c r="I561" s="94" t="str">
        <f t="shared" ca="1" si="87"/>
        <v/>
      </c>
      <c r="J561" s="108" t="str">
        <f t="shared" ca="1" si="88"/>
        <v/>
      </c>
      <c r="K561" s="108" t="str">
        <f t="shared" ca="1" si="89"/>
        <v/>
      </c>
      <c r="L561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561" s="108" t="str">
        <f ca="1">IFERROR(IF(FIND("/", Tabella4[[#This Row],[ODC]]) &gt; 0, MID(Tabella4[[#This Row],[ODC]], FIND("/", Tabella4[[#This Row],[ODC]]) - 3, 6), ""), "")</f>
        <v/>
      </c>
      <c r="S561" s="103">
        <v>14</v>
      </c>
      <c r="T561" s="96">
        <v>17</v>
      </c>
    </row>
    <row r="562" spans="1:20" hidden="1" x14ac:dyDescent="0.25">
      <c r="A562" s="97" t="str">
        <f ca="1">IF(Tabella4[[#This Row],[PERSONALE]]="","",IF(INDIRECT("'" &amp; S562 &amp; "'!L1") &lt;&gt; "0", IF(INDIRECT("'" &amp; S562 &amp; "'!L1") &lt;&gt; "", INDIRECT("'" &amp; S562 &amp; "'!L1"), ""), ""))</f>
        <v/>
      </c>
      <c r="B562" s="97" t="str">
        <f t="shared" ca="1" si="80"/>
        <v/>
      </c>
      <c r="C562" s="106" t="str">
        <f t="shared" ca="1" si="81"/>
        <v/>
      </c>
      <c r="D562" s="1" t="str">
        <f t="shared" ca="1" si="82"/>
        <v/>
      </c>
      <c r="E562" s="93" t="str">
        <f t="shared" ca="1" si="83"/>
        <v/>
      </c>
      <c r="F562" s="93" t="str">
        <f t="shared" ca="1" si="84"/>
        <v/>
      </c>
      <c r="G562" s="93" t="str">
        <f t="shared" ca="1" si="85"/>
        <v/>
      </c>
      <c r="H562" s="93" t="str">
        <f t="shared" ca="1" si="86"/>
        <v/>
      </c>
      <c r="I562" s="94" t="str">
        <f t="shared" ca="1" si="87"/>
        <v/>
      </c>
      <c r="J562" s="108" t="str">
        <f t="shared" ca="1" si="88"/>
        <v/>
      </c>
      <c r="K562" s="108" t="str">
        <f t="shared" ca="1" si="89"/>
        <v/>
      </c>
      <c r="L562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562" s="108" t="str">
        <f ca="1">IFERROR(IF(FIND("/", Tabella4[[#This Row],[ODC]]) &gt; 0, MID(Tabella4[[#This Row],[ODC]], FIND("/", Tabella4[[#This Row],[ODC]]) - 3, 6), ""), "")</f>
        <v/>
      </c>
      <c r="S562" s="103">
        <v>14</v>
      </c>
      <c r="T562" s="96">
        <v>18</v>
      </c>
    </row>
    <row r="563" spans="1:20" hidden="1" x14ac:dyDescent="0.25">
      <c r="A563" s="97" t="str">
        <f ca="1">IF(Tabella4[[#This Row],[PERSONALE]]="","",IF(INDIRECT("'" &amp; S563 &amp; "'!L1") &lt;&gt; "0", IF(INDIRECT("'" &amp; S563 &amp; "'!L1") &lt;&gt; "", INDIRECT("'" &amp; S563 &amp; "'!L1"), ""), ""))</f>
        <v/>
      </c>
      <c r="B563" s="97" t="str">
        <f t="shared" ca="1" si="80"/>
        <v/>
      </c>
      <c r="C563" s="106" t="str">
        <f t="shared" ca="1" si="81"/>
        <v/>
      </c>
      <c r="D563" s="1" t="str">
        <f t="shared" ca="1" si="82"/>
        <v/>
      </c>
      <c r="E563" s="93" t="str">
        <f t="shared" ca="1" si="83"/>
        <v/>
      </c>
      <c r="F563" s="93" t="str">
        <f t="shared" ca="1" si="84"/>
        <v/>
      </c>
      <c r="G563" s="93" t="str">
        <f t="shared" ca="1" si="85"/>
        <v/>
      </c>
      <c r="H563" s="93" t="str">
        <f t="shared" ca="1" si="86"/>
        <v/>
      </c>
      <c r="I563" s="94" t="str">
        <f t="shared" ca="1" si="87"/>
        <v/>
      </c>
      <c r="J563" s="108" t="str">
        <f t="shared" ca="1" si="88"/>
        <v/>
      </c>
      <c r="K563" s="108" t="str">
        <f t="shared" ca="1" si="89"/>
        <v/>
      </c>
      <c r="L563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563" s="108" t="str">
        <f ca="1">IFERROR(IF(FIND("/", Tabella4[[#This Row],[ODC]]) &gt; 0, MID(Tabella4[[#This Row],[ODC]], FIND("/", Tabella4[[#This Row],[ODC]]) - 3, 6), ""), "")</f>
        <v/>
      </c>
      <c r="S563" s="103">
        <v>14</v>
      </c>
      <c r="T563" s="96">
        <v>19</v>
      </c>
    </row>
    <row r="564" spans="1:20" hidden="1" x14ac:dyDescent="0.25">
      <c r="A564" s="97" t="str">
        <f ca="1">IF(Tabella4[[#This Row],[PERSONALE]]="","",IF(INDIRECT("'" &amp; S564 &amp; "'!L1") &lt;&gt; "0", IF(INDIRECT("'" &amp; S564 &amp; "'!L1") &lt;&gt; "", INDIRECT("'" &amp; S564 &amp; "'!L1"), ""), ""))</f>
        <v/>
      </c>
      <c r="B564" s="97" t="str">
        <f t="shared" ca="1" si="80"/>
        <v/>
      </c>
      <c r="C564" s="106" t="str">
        <f t="shared" ca="1" si="81"/>
        <v/>
      </c>
      <c r="D564" s="1" t="str">
        <f t="shared" ca="1" si="82"/>
        <v/>
      </c>
      <c r="E564" s="93" t="str">
        <f t="shared" ca="1" si="83"/>
        <v/>
      </c>
      <c r="F564" s="93" t="str">
        <f t="shared" ca="1" si="84"/>
        <v/>
      </c>
      <c r="G564" s="93" t="str">
        <f t="shared" ca="1" si="85"/>
        <v/>
      </c>
      <c r="H564" s="93" t="str">
        <f t="shared" ca="1" si="86"/>
        <v/>
      </c>
      <c r="I564" s="94" t="str">
        <f t="shared" ca="1" si="87"/>
        <v/>
      </c>
      <c r="J564" s="108" t="str">
        <f t="shared" ca="1" si="88"/>
        <v/>
      </c>
      <c r="K564" s="108" t="str">
        <f t="shared" ca="1" si="89"/>
        <v/>
      </c>
      <c r="L564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564" s="108" t="str">
        <f ca="1">IFERROR(IF(FIND("/", Tabella4[[#This Row],[ODC]]) &gt; 0, MID(Tabella4[[#This Row],[ODC]], FIND("/", Tabella4[[#This Row],[ODC]]) - 3, 6), ""), "")</f>
        <v/>
      </c>
      <c r="S564" s="103">
        <v>14</v>
      </c>
      <c r="T564" s="96">
        <v>20</v>
      </c>
    </row>
    <row r="565" spans="1:20" hidden="1" x14ac:dyDescent="0.25">
      <c r="A565" s="97" t="str">
        <f ca="1">IF(Tabella4[[#This Row],[PERSONALE]]="","",IF(INDIRECT("'" &amp; S565 &amp; "'!L1") &lt;&gt; "0", IF(INDIRECT("'" &amp; S565 &amp; "'!L1") &lt;&gt; "", INDIRECT("'" &amp; S565 &amp; "'!L1"), ""), ""))</f>
        <v/>
      </c>
      <c r="B565" s="97" t="str">
        <f t="shared" ca="1" si="80"/>
        <v/>
      </c>
      <c r="C565" s="106" t="str">
        <f t="shared" ca="1" si="81"/>
        <v/>
      </c>
      <c r="D565" s="1" t="str">
        <f t="shared" ca="1" si="82"/>
        <v/>
      </c>
      <c r="E565" s="93" t="str">
        <f t="shared" ca="1" si="83"/>
        <v/>
      </c>
      <c r="F565" s="93" t="str">
        <f t="shared" ca="1" si="84"/>
        <v/>
      </c>
      <c r="G565" s="93" t="str">
        <f t="shared" ca="1" si="85"/>
        <v/>
      </c>
      <c r="H565" s="93" t="str">
        <f t="shared" ca="1" si="86"/>
        <v/>
      </c>
      <c r="I565" s="94" t="str">
        <f t="shared" ca="1" si="87"/>
        <v/>
      </c>
      <c r="J565" s="108" t="str">
        <f t="shared" ca="1" si="88"/>
        <v/>
      </c>
      <c r="K565" s="108" t="str">
        <f t="shared" ca="1" si="89"/>
        <v/>
      </c>
      <c r="L565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565" s="108" t="str">
        <f ca="1">IFERROR(IF(FIND("/", Tabella4[[#This Row],[ODC]]) &gt; 0, MID(Tabella4[[#This Row],[ODC]], FIND("/", Tabella4[[#This Row],[ODC]]) - 3, 6), ""), "")</f>
        <v/>
      </c>
      <c r="S565" s="103">
        <v>14</v>
      </c>
      <c r="T565" s="96">
        <v>21</v>
      </c>
    </row>
    <row r="566" spans="1:20" hidden="1" x14ac:dyDescent="0.25">
      <c r="A566" s="97" t="str">
        <f ca="1">IF(Tabella4[[#This Row],[PERSONALE]]="","",IF(INDIRECT("'" &amp; S566 &amp; "'!L1") &lt;&gt; "0", IF(INDIRECT("'" &amp; S566 &amp; "'!L1") &lt;&gt; "", INDIRECT("'" &amp; S566 &amp; "'!L1"), ""), ""))</f>
        <v/>
      </c>
      <c r="B566" s="97" t="str">
        <f t="shared" ca="1" si="80"/>
        <v/>
      </c>
      <c r="C566" s="106" t="str">
        <f t="shared" ca="1" si="81"/>
        <v/>
      </c>
      <c r="D566" s="1" t="str">
        <f t="shared" ca="1" si="82"/>
        <v/>
      </c>
      <c r="E566" s="93" t="str">
        <f t="shared" ca="1" si="83"/>
        <v/>
      </c>
      <c r="F566" s="93" t="str">
        <f t="shared" ca="1" si="84"/>
        <v/>
      </c>
      <c r="G566" s="93" t="str">
        <f t="shared" ca="1" si="85"/>
        <v/>
      </c>
      <c r="H566" s="93" t="str">
        <f t="shared" ca="1" si="86"/>
        <v/>
      </c>
      <c r="I566" s="94" t="str">
        <f t="shared" ca="1" si="87"/>
        <v/>
      </c>
      <c r="J566" s="108" t="str">
        <f t="shared" ca="1" si="88"/>
        <v/>
      </c>
      <c r="K566" s="108" t="str">
        <f t="shared" ca="1" si="89"/>
        <v/>
      </c>
      <c r="L566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566" s="108" t="str">
        <f ca="1">IFERROR(IF(FIND("/", Tabella4[[#This Row],[ODC]]) &gt; 0, MID(Tabella4[[#This Row],[ODC]], FIND("/", Tabella4[[#This Row],[ODC]]) - 3, 6), ""), "")</f>
        <v/>
      </c>
      <c r="S566" s="103">
        <v>14</v>
      </c>
      <c r="T566" s="96">
        <v>22</v>
      </c>
    </row>
    <row r="567" spans="1:20" hidden="1" x14ac:dyDescent="0.25">
      <c r="A567" s="97" t="str">
        <f ca="1">IF(Tabella4[[#This Row],[PERSONALE]]="","",IF(INDIRECT("'" &amp; S567 &amp; "'!L1") &lt;&gt; "0", IF(INDIRECT("'" &amp; S567 &amp; "'!L1") &lt;&gt; "", INDIRECT("'" &amp; S567 &amp; "'!L1"), ""), ""))</f>
        <v/>
      </c>
      <c r="B567" s="97" t="str">
        <f t="shared" ca="1" si="80"/>
        <v/>
      </c>
      <c r="C567" s="106" t="str">
        <f t="shared" ca="1" si="81"/>
        <v/>
      </c>
      <c r="D567" s="1" t="str">
        <f t="shared" ca="1" si="82"/>
        <v/>
      </c>
      <c r="E567" s="93" t="str">
        <f t="shared" ca="1" si="83"/>
        <v/>
      </c>
      <c r="F567" s="93" t="str">
        <f t="shared" ca="1" si="84"/>
        <v/>
      </c>
      <c r="G567" s="93" t="str">
        <f t="shared" ca="1" si="85"/>
        <v/>
      </c>
      <c r="H567" s="93" t="str">
        <f t="shared" ca="1" si="86"/>
        <v/>
      </c>
      <c r="I567" s="94" t="str">
        <f t="shared" ca="1" si="87"/>
        <v/>
      </c>
      <c r="J567" s="108" t="str">
        <f t="shared" ca="1" si="88"/>
        <v/>
      </c>
      <c r="K567" s="108" t="str">
        <f t="shared" ca="1" si="89"/>
        <v/>
      </c>
      <c r="L567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567" s="108" t="str">
        <f ca="1">IFERROR(IF(FIND("/", Tabella4[[#This Row],[ODC]]) &gt; 0, MID(Tabella4[[#This Row],[ODC]], FIND("/", Tabella4[[#This Row],[ODC]]) - 3, 6), ""), "")</f>
        <v/>
      </c>
      <c r="S567" s="103">
        <v>14</v>
      </c>
      <c r="T567" s="96">
        <v>23</v>
      </c>
    </row>
    <row r="568" spans="1:20" hidden="1" x14ac:dyDescent="0.25">
      <c r="A568" s="97" t="str">
        <f ca="1">IF(Tabella4[[#This Row],[PERSONALE]]="","",IF(INDIRECT("'" &amp; S568 &amp; "'!L1") &lt;&gt; "0", IF(INDIRECT("'" &amp; S568 &amp; "'!L1") &lt;&gt; "", INDIRECT("'" &amp; S568 &amp; "'!L1"), ""), ""))</f>
        <v/>
      </c>
      <c r="B568" s="97" t="str">
        <f t="shared" ca="1" si="80"/>
        <v/>
      </c>
      <c r="C568" s="106" t="str">
        <f t="shared" ca="1" si="81"/>
        <v/>
      </c>
      <c r="D568" s="1" t="str">
        <f t="shared" ca="1" si="82"/>
        <v/>
      </c>
      <c r="E568" s="93" t="str">
        <f t="shared" ca="1" si="83"/>
        <v/>
      </c>
      <c r="F568" s="93" t="str">
        <f t="shared" ca="1" si="84"/>
        <v/>
      </c>
      <c r="G568" s="93" t="str">
        <f t="shared" ca="1" si="85"/>
        <v/>
      </c>
      <c r="H568" s="93" t="str">
        <f t="shared" ca="1" si="86"/>
        <v/>
      </c>
      <c r="I568" s="94" t="str">
        <f t="shared" ca="1" si="87"/>
        <v/>
      </c>
      <c r="J568" s="108" t="str">
        <f t="shared" ca="1" si="88"/>
        <v/>
      </c>
      <c r="K568" s="108" t="str">
        <f t="shared" ca="1" si="89"/>
        <v/>
      </c>
      <c r="L568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568" s="108" t="str">
        <f ca="1">IFERROR(IF(FIND("/", Tabella4[[#This Row],[ODC]]) &gt; 0, MID(Tabella4[[#This Row],[ODC]], FIND("/", Tabella4[[#This Row],[ODC]]) - 3, 6), ""), "")</f>
        <v/>
      </c>
      <c r="S568" s="103">
        <v>14</v>
      </c>
      <c r="T568" s="96">
        <v>24</v>
      </c>
    </row>
    <row r="569" spans="1:20" hidden="1" x14ac:dyDescent="0.25">
      <c r="A569" s="97" t="str">
        <f ca="1">IF(Tabella4[[#This Row],[PERSONALE]]="","",IF(INDIRECT("'" &amp; S569 &amp; "'!L1") &lt;&gt; "0", IF(INDIRECT("'" &amp; S569 &amp; "'!L1") &lt;&gt; "", INDIRECT("'" &amp; S569 &amp; "'!L1"), ""), ""))</f>
        <v/>
      </c>
      <c r="B569" s="97" t="str">
        <f t="shared" ca="1" si="80"/>
        <v/>
      </c>
      <c r="C569" s="106" t="str">
        <f t="shared" ca="1" si="81"/>
        <v/>
      </c>
      <c r="D569" s="1" t="str">
        <f t="shared" ca="1" si="82"/>
        <v/>
      </c>
      <c r="E569" s="93" t="str">
        <f t="shared" ca="1" si="83"/>
        <v/>
      </c>
      <c r="F569" s="93" t="str">
        <f t="shared" ca="1" si="84"/>
        <v/>
      </c>
      <c r="G569" s="93" t="str">
        <f t="shared" ca="1" si="85"/>
        <v/>
      </c>
      <c r="H569" s="93" t="str">
        <f t="shared" ca="1" si="86"/>
        <v/>
      </c>
      <c r="I569" s="94" t="str">
        <f t="shared" ca="1" si="87"/>
        <v/>
      </c>
      <c r="J569" s="108" t="str">
        <f t="shared" ca="1" si="88"/>
        <v/>
      </c>
      <c r="K569" s="108" t="str">
        <f t="shared" ca="1" si="89"/>
        <v/>
      </c>
      <c r="L569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569" s="108" t="str">
        <f ca="1">IFERROR(IF(FIND("/", Tabella4[[#This Row],[ODC]]) &gt; 0, MID(Tabella4[[#This Row],[ODC]], FIND("/", Tabella4[[#This Row],[ODC]]) - 3, 6), ""), "")</f>
        <v/>
      </c>
      <c r="S569" s="103">
        <v>14</v>
      </c>
      <c r="T569" s="96">
        <v>25</v>
      </c>
    </row>
    <row r="570" spans="1:20" hidden="1" x14ac:dyDescent="0.25">
      <c r="A570" s="97" t="str">
        <f ca="1">IF(Tabella4[[#This Row],[PERSONALE]]="","",IF(INDIRECT("'" &amp; S570 &amp; "'!L1") &lt;&gt; "0", IF(INDIRECT("'" &amp; S570 &amp; "'!L1") &lt;&gt; "", INDIRECT("'" &amp; S570 &amp; "'!L1"), ""), ""))</f>
        <v/>
      </c>
      <c r="B570" s="97" t="str">
        <f t="shared" ca="1" si="80"/>
        <v/>
      </c>
      <c r="C570" s="106" t="str">
        <f t="shared" ca="1" si="81"/>
        <v/>
      </c>
      <c r="D570" s="1" t="str">
        <f t="shared" ca="1" si="82"/>
        <v/>
      </c>
      <c r="E570" s="93" t="str">
        <f t="shared" ca="1" si="83"/>
        <v/>
      </c>
      <c r="F570" s="93" t="str">
        <f t="shared" ca="1" si="84"/>
        <v/>
      </c>
      <c r="G570" s="93" t="str">
        <f t="shared" ca="1" si="85"/>
        <v/>
      </c>
      <c r="H570" s="93" t="str">
        <f t="shared" ca="1" si="86"/>
        <v/>
      </c>
      <c r="I570" s="94" t="str">
        <f t="shared" ca="1" si="87"/>
        <v/>
      </c>
      <c r="J570" s="108" t="str">
        <f t="shared" ca="1" si="88"/>
        <v/>
      </c>
      <c r="K570" s="108" t="str">
        <f t="shared" ca="1" si="89"/>
        <v/>
      </c>
      <c r="L570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570" s="108" t="str">
        <f ca="1">IFERROR(IF(FIND("/", Tabella4[[#This Row],[ODC]]) &gt; 0, MID(Tabella4[[#This Row],[ODC]], FIND("/", Tabella4[[#This Row],[ODC]]) - 3, 6), ""), "")</f>
        <v/>
      </c>
      <c r="S570" s="103">
        <v>14</v>
      </c>
      <c r="T570" s="96">
        <v>26</v>
      </c>
    </row>
    <row r="571" spans="1:20" hidden="1" x14ac:dyDescent="0.25">
      <c r="A571" s="97" t="str">
        <f ca="1">IF(Tabella4[[#This Row],[PERSONALE]]="","",IF(INDIRECT("'" &amp; S571 &amp; "'!L1") &lt;&gt; "0", IF(INDIRECT("'" &amp; S571 &amp; "'!L1") &lt;&gt; "", INDIRECT("'" &amp; S571 &amp; "'!L1"), ""), ""))</f>
        <v/>
      </c>
      <c r="B571" s="97" t="str">
        <f t="shared" ca="1" si="80"/>
        <v/>
      </c>
      <c r="C571" s="106" t="str">
        <f t="shared" ca="1" si="81"/>
        <v/>
      </c>
      <c r="D571" s="1" t="str">
        <f t="shared" ca="1" si="82"/>
        <v/>
      </c>
      <c r="E571" s="93" t="str">
        <f t="shared" ca="1" si="83"/>
        <v/>
      </c>
      <c r="F571" s="93" t="str">
        <f t="shared" ca="1" si="84"/>
        <v/>
      </c>
      <c r="G571" s="93" t="str">
        <f t="shared" ca="1" si="85"/>
        <v/>
      </c>
      <c r="H571" s="93" t="str">
        <f t="shared" ca="1" si="86"/>
        <v/>
      </c>
      <c r="I571" s="94" t="str">
        <f t="shared" ca="1" si="87"/>
        <v/>
      </c>
      <c r="J571" s="108" t="str">
        <f t="shared" ca="1" si="88"/>
        <v/>
      </c>
      <c r="K571" s="108" t="str">
        <f t="shared" ca="1" si="89"/>
        <v/>
      </c>
      <c r="L571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571" s="108" t="str">
        <f ca="1">IFERROR(IF(FIND("/", Tabella4[[#This Row],[ODC]]) &gt; 0, MID(Tabella4[[#This Row],[ODC]], FIND("/", Tabella4[[#This Row],[ODC]]) - 3, 6), ""), "")</f>
        <v/>
      </c>
      <c r="S571" s="103">
        <v>14</v>
      </c>
      <c r="T571" s="96">
        <v>27</v>
      </c>
    </row>
    <row r="572" spans="1:20" hidden="1" x14ac:dyDescent="0.25">
      <c r="A572" s="97" t="str">
        <f ca="1">IF(Tabella4[[#This Row],[PERSONALE]]="","",IF(INDIRECT("'" &amp; S572 &amp; "'!L1") &lt;&gt; "0", IF(INDIRECT("'" &amp; S572 &amp; "'!L1") &lt;&gt; "", INDIRECT("'" &amp; S572 &amp; "'!L1"), ""), ""))</f>
        <v/>
      </c>
      <c r="B572" s="97" t="str">
        <f t="shared" ca="1" si="80"/>
        <v/>
      </c>
      <c r="C572" s="106" t="str">
        <f t="shared" ca="1" si="81"/>
        <v/>
      </c>
      <c r="D572" s="1" t="str">
        <f t="shared" ca="1" si="82"/>
        <v/>
      </c>
      <c r="E572" s="93" t="str">
        <f t="shared" ca="1" si="83"/>
        <v/>
      </c>
      <c r="F572" s="93" t="str">
        <f t="shared" ca="1" si="84"/>
        <v/>
      </c>
      <c r="G572" s="93" t="str">
        <f t="shared" ca="1" si="85"/>
        <v/>
      </c>
      <c r="H572" s="93" t="str">
        <f t="shared" ca="1" si="86"/>
        <v/>
      </c>
      <c r="I572" s="94" t="str">
        <f t="shared" ca="1" si="87"/>
        <v/>
      </c>
      <c r="J572" s="108" t="str">
        <f t="shared" ca="1" si="88"/>
        <v/>
      </c>
      <c r="K572" s="108" t="str">
        <f t="shared" ca="1" si="89"/>
        <v/>
      </c>
      <c r="L572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572" s="108" t="str">
        <f ca="1">IFERROR(IF(FIND("/", Tabella4[[#This Row],[ODC]]) &gt; 0, MID(Tabella4[[#This Row],[ODC]], FIND("/", Tabella4[[#This Row],[ODC]]) - 3, 6), ""), "")</f>
        <v/>
      </c>
      <c r="S572" s="103">
        <v>14</v>
      </c>
      <c r="T572" s="96">
        <v>28</v>
      </c>
    </row>
    <row r="573" spans="1:20" hidden="1" x14ac:dyDescent="0.25">
      <c r="A573" s="97" t="str">
        <f ca="1">IF(Tabella4[[#This Row],[PERSONALE]]="","",IF(INDIRECT("'" &amp; S573 &amp; "'!L1") &lt;&gt; "0", IF(INDIRECT("'" &amp; S573 &amp; "'!L1") &lt;&gt; "", INDIRECT("'" &amp; S573 &amp; "'!L1"), ""), ""))</f>
        <v/>
      </c>
      <c r="B573" s="97" t="str">
        <f t="shared" ca="1" si="80"/>
        <v/>
      </c>
      <c r="C573" s="106" t="str">
        <f t="shared" ca="1" si="81"/>
        <v/>
      </c>
      <c r="D573" s="1" t="str">
        <f t="shared" ca="1" si="82"/>
        <v/>
      </c>
      <c r="E573" s="93" t="str">
        <f t="shared" ca="1" si="83"/>
        <v/>
      </c>
      <c r="F573" s="93" t="str">
        <f t="shared" ca="1" si="84"/>
        <v/>
      </c>
      <c r="G573" s="93" t="str">
        <f t="shared" ca="1" si="85"/>
        <v/>
      </c>
      <c r="H573" s="93" t="str">
        <f t="shared" ca="1" si="86"/>
        <v/>
      </c>
      <c r="I573" s="94" t="str">
        <f t="shared" ca="1" si="87"/>
        <v/>
      </c>
      <c r="J573" s="108" t="str">
        <f t="shared" ca="1" si="88"/>
        <v/>
      </c>
      <c r="K573" s="108" t="str">
        <f t="shared" ca="1" si="89"/>
        <v/>
      </c>
      <c r="L573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573" s="108" t="str">
        <f ca="1">IFERROR(IF(FIND("/", Tabella4[[#This Row],[ODC]]) &gt; 0, MID(Tabella4[[#This Row],[ODC]], FIND("/", Tabella4[[#This Row],[ODC]]) - 3, 6), ""), "")</f>
        <v/>
      </c>
      <c r="S573" s="103">
        <v>14</v>
      </c>
      <c r="T573" s="96">
        <v>29</v>
      </c>
    </row>
    <row r="574" spans="1:20" hidden="1" x14ac:dyDescent="0.25">
      <c r="A574" s="97" t="str">
        <f ca="1">IF(Tabella4[[#This Row],[PERSONALE]]="","",IF(INDIRECT("'" &amp; S574 &amp; "'!L1") &lt;&gt; "0", IF(INDIRECT("'" &amp; S574 &amp; "'!L1") &lt;&gt; "", INDIRECT("'" &amp; S574 &amp; "'!L1"), ""), ""))</f>
        <v/>
      </c>
      <c r="B574" s="97" t="str">
        <f t="shared" ca="1" si="80"/>
        <v/>
      </c>
      <c r="C574" s="106" t="str">
        <f t="shared" ca="1" si="81"/>
        <v/>
      </c>
      <c r="D574" s="1" t="str">
        <f t="shared" ca="1" si="82"/>
        <v/>
      </c>
      <c r="E574" s="93" t="str">
        <f t="shared" ca="1" si="83"/>
        <v/>
      </c>
      <c r="F574" s="93" t="str">
        <f t="shared" ca="1" si="84"/>
        <v/>
      </c>
      <c r="G574" s="93" t="str">
        <f t="shared" ca="1" si="85"/>
        <v/>
      </c>
      <c r="H574" s="93" t="str">
        <f t="shared" ca="1" si="86"/>
        <v/>
      </c>
      <c r="I574" s="94" t="str">
        <f t="shared" ca="1" si="87"/>
        <v/>
      </c>
      <c r="J574" s="108" t="str">
        <f t="shared" ca="1" si="88"/>
        <v/>
      </c>
      <c r="K574" s="108" t="str">
        <f t="shared" ca="1" si="89"/>
        <v/>
      </c>
      <c r="L574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574" s="108" t="str">
        <f ca="1">IFERROR(IF(FIND("/", Tabella4[[#This Row],[ODC]]) &gt; 0, MID(Tabella4[[#This Row],[ODC]], FIND("/", Tabella4[[#This Row],[ODC]]) - 3, 6), ""), "")</f>
        <v/>
      </c>
      <c r="S574" s="103">
        <v>14</v>
      </c>
      <c r="T574" s="96">
        <v>30</v>
      </c>
    </row>
    <row r="575" spans="1:20" hidden="1" x14ac:dyDescent="0.25">
      <c r="A575" s="97" t="str">
        <f ca="1">IF(Tabella4[[#This Row],[PERSONALE]]="","",IF(INDIRECT("'" &amp; S575 &amp; "'!L1") &lt;&gt; "0", IF(INDIRECT("'" &amp; S575 &amp; "'!L1") &lt;&gt; "", INDIRECT("'" &amp; S575 &amp; "'!L1"), ""), ""))</f>
        <v/>
      </c>
      <c r="B575" s="97" t="str">
        <f t="shared" ca="1" si="80"/>
        <v/>
      </c>
      <c r="C575" s="106" t="str">
        <f t="shared" ca="1" si="81"/>
        <v/>
      </c>
      <c r="D575" s="1" t="str">
        <f t="shared" ca="1" si="82"/>
        <v/>
      </c>
      <c r="E575" s="93" t="str">
        <f t="shared" ca="1" si="83"/>
        <v/>
      </c>
      <c r="F575" s="93" t="str">
        <f t="shared" ca="1" si="84"/>
        <v/>
      </c>
      <c r="G575" s="93" t="str">
        <f t="shared" ca="1" si="85"/>
        <v/>
      </c>
      <c r="H575" s="93" t="str">
        <f t="shared" ca="1" si="86"/>
        <v/>
      </c>
      <c r="I575" s="94" t="str">
        <f t="shared" ca="1" si="87"/>
        <v/>
      </c>
      <c r="J575" s="108" t="str">
        <f t="shared" ca="1" si="88"/>
        <v/>
      </c>
      <c r="K575" s="108" t="str">
        <f t="shared" ca="1" si="89"/>
        <v/>
      </c>
      <c r="L575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575" s="108" t="str">
        <f ca="1">IFERROR(IF(FIND("/", Tabella4[[#This Row],[ODC]]) &gt; 0, MID(Tabella4[[#This Row],[ODC]], FIND("/", Tabella4[[#This Row],[ODC]]) - 3, 6), ""), "")</f>
        <v/>
      </c>
      <c r="S575" s="103">
        <v>14</v>
      </c>
      <c r="T575" s="96">
        <v>31</v>
      </c>
    </row>
    <row r="576" spans="1:20" hidden="1" x14ac:dyDescent="0.25">
      <c r="A576" s="97" t="str">
        <f ca="1">IF(Tabella4[[#This Row],[PERSONALE]]="","",IF(INDIRECT("'" &amp; S576 &amp; "'!L1") &lt;&gt; "0", IF(INDIRECT("'" &amp; S576 &amp; "'!L1") &lt;&gt; "", INDIRECT("'" &amp; S576 &amp; "'!L1"), ""), ""))</f>
        <v/>
      </c>
      <c r="B576" s="97" t="str">
        <f t="shared" ca="1" si="80"/>
        <v/>
      </c>
      <c r="C576" s="106" t="str">
        <f t="shared" ca="1" si="81"/>
        <v/>
      </c>
      <c r="D576" s="1" t="str">
        <f t="shared" ca="1" si="82"/>
        <v/>
      </c>
      <c r="E576" s="93" t="str">
        <f t="shared" ca="1" si="83"/>
        <v/>
      </c>
      <c r="F576" s="93" t="str">
        <f t="shared" ca="1" si="84"/>
        <v/>
      </c>
      <c r="G576" s="93" t="str">
        <f t="shared" ca="1" si="85"/>
        <v/>
      </c>
      <c r="H576" s="93" t="str">
        <f t="shared" ca="1" si="86"/>
        <v/>
      </c>
      <c r="I576" s="94" t="str">
        <f t="shared" ca="1" si="87"/>
        <v/>
      </c>
      <c r="J576" s="108" t="str">
        <f t="shared" ca="1" si="88"/>
        <v/>
      </c>
      <c r="K576" s="108" t="str">
        <f t="shared" ca="1" si="89"/>
        <v/>
      </c>
      <c r="L576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576" s="108" t="str">
        <f ca="1">IFERROR(IF(FIND("/", Tabella4[[#This Row],[ODC]]) &gt; 0, MID(Tabella4[[#This Row],[ODC]], FIND("/", Tabella4[[#This Row],[ODC]]) - 3, 6), ""), "")</f>
        <v/>
      </c>
      <c r="S576" s="103">
        <v>14</v>
      </c>
      <c r="T576" s="96">
        <v>32</v>
      </c>
    </row>
    <row r="577" spans="1:20" hidden="1" x14ac:dyDescent="0.25">
      <c r="A577" s="97" t="str">
        <f ca="1">IF(Tabella4[[#This Row],[PERSONALE]]="","",IF(INDIRECT("'" &amp; S577 &amp; "'!L1") &lt;&gt; "0", IF(INDIRECT("'" &amp; S577 &amp; "'!L1") &lt;&gt; "", INDIRECT("'" &amp; S577 &amp; "'!L1"), ""), ""))</f>
        <v/>
      </c>
      <c r="B577" s="97" t="str">
        <f t="shared" ca="1" si="80"/>
        <v/>
      </c>
      <c r="C577" s="106" t="str">
        <f t="shared" ca="1" si="81"/>
        <v/>
      </c>
      <c r="D577" s="1" t="str">
        <f t="shared" ca="1" si="82"/>
        <v/>
      </c>
      <c r="E577" s="93" t="str">
        <f t="shared" ca="1" si="83"/>
        <v/>
      </c>
      <c r="F577" s="93" t="str">
        <f t="shared" ca="1" si="84"/>
        <v/>
      </c>
      <c r="G577" s="93" t="str">
        <f t="shared" ca="1" si="85"/>
        <v/>
      </c>
      <c r="H577" s="93" t="str">
        <f t="shared" ca="1" si="86"/>
        <v/>
      </c>
      <c r="I577" s="94" t="str">
        <f t="shared" ca="1" si="87"/>
        <v/>
      </c>
      <c r="J577" s="108" t="str">
        <f t="shared" ca="1" si="88"/>
        <v/>
      </c>
      <c r="K577" s="108" t="str">
        <f t="shared" ca="1" si="89"/>
        <v/>
      </c>
      <c r="L577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577" s="108" t="str">
        <f ca="1">IFERROR(IF(FIND("/", Tabella4[[#This Row],[ODC]]) &gt; 0, MID(Tabella4[[#This Row],[ODC]], FIND("/", Tabella4[[#This Row],[ODC]]) - 3, 6), ""), "")</f>
        <v/>
      </c>
      <c r="S577" s="103">
        <v>14</v>
      </c>
      <c r="T577" s="96">
        <v>33</v>
      </c>
    </row>
    <row r="578" spans="1:20" hidden="1" x14ac:dyDescent="0.25">
      <c r="A578" s="97" t="str">
        <f ca="1">IF(Tabella4[[#This Row],[PERSONALE]]="","",IF(INDIRECT("'" &amp; S578 &amp; "'!L1") &lt;&gt; "0", IF(INDIRECT("'" &amp; S578 &amp; "'!L1") &lt;&gt; "", INDIRECT("'" &amp; S578 &amp; "'!L1"), ""), ""))</f>
        <v/>
      </c>
      <c r="B578" s="97" t="str">
        <f t="shared" ref="B578:B641" ca="1" si="90">IF(INDIRECT("'" &amp; S578 &amp; "'!F" &amp; T578) &lt;&gt; "0", IF(INDIRECT("'" &amp; S578 &amp; "'!F" &amp; T578) &lt;&gt; "", INDIRECT("'" &amp; S578 &amp; "'!F" &amp; T578), ""), "")</f>
        <v/>
      </c>
      <c r="C578" s="106" t="str">
        <f t="shared" ref="C578:C641" ca="1" si="91">IF(INDIRECT("'" &amp; S578 &amp; "'!G" &amp; T578) &lt;&gt; "0", IF(INDIRECT("'" &amp; S578 &amp; "'!G" &amp; T578) &lt;&gt; "", INDIRECT("'" &amp; S578 &amp; "'!G" &amp; T578), ""), "")</f>
        <v/>
      </c>
      <c r="D578" s="1" t="str">
        <f t="shared" ref="D578:D641" ca="1" si="92">IF(INDIRECT("'" &amp; S578 &amp; "'!H" &amp; T578) &lt;&gt; "0", IF(INDIRECT("'" &amp; S578 &amp; "'!H" &amp; T578) &lt;&gt; "", INDIRECT("'" &amp; S578 &amp; "'!H" &amp; T578), ""), "")</f>
        <v/>
      </c>
      <c r="E578" s="93" t="str">
        <f t="shared" ref="E578:E641" ca="1" si="93">IF(INDIRECT("'" &amp; S578 &amp; "'!I" &amp; T578) &lt;&gt; "0", IF(INDIRECT("'" &amp; S578 &amp; "'!I" &amp; T578) &lt;&gt; "", INDIRECT("'" &amp; S578 &amp; "'!I" &amp; T578), ""), "")</f>
        <v/>
      </c>
      <c r="F578" s="93" t="str">
        <f t="shared" ref="F578:F641" ca="1" si="94">IF(INDIRECT("'" &amp; S578 &amp; "'!J" &amp; T578) &lt;&gt; "0", IF(INDIRECT("'" &amp; S578 &amp; "'!J" &amp; T578) &lt;&gt; "", INDIRECT("'" &amp; S578 &amp; "'!J" &amp; T578), ""), "")</f>
        <v/>
      </c>
      <c r="G578" s="93" t="str">
        <f t="shared" ref="G578:G641" ca="1" si="95">IF(INDIRECT("'" &amp; S578 &amp; "'!K" &amp; T578) &lt;&gt; "0", IF(INDIRECT("'" &amp; S578 &amp; "'!K" &amp; T578) &lt;&gt; "", INDIRECT("'" &amp; S578 &amp; "'!K" &amp; T578), ""), "")</f>
        <v/>
      </c>
      <c r="H578" s="93" t="str">
        <f t="shared" ref="H578:H641" ca="1" si="96">IF(INDIRECT("'" &amp; S578 &amp; "'!L" &amp; T578) &lt;&gt; "0", IF(INDIRECT("'" &amp; S578 &amp; "'!L" &amp; T578) &lt;&gt; "", INDIRECT("'" &amp; S578 &amp; "'!L" &amp; T578), ""), "")</f>
        <v/>
      </c>
      <c r="I578" s="94" t="str">
        <f t="shared" ref="I578:I641" ca="1" si="97">IF(INDIRECT("'" &amp; S578 &amp; "'!M" &amp; T578) &lt;&gt; "0", IF(INDIRECT("'" &amp; S578 &amp; "'!M" &amp; T578) &lt;&gt; "", INDIRECT("'" &amp; S578 &amp; "'!M" &amp; T578), ""), "")</f>
        <v/>
      </c>
      <c r="J578" s="108" t="str">
        <f t="shared" ref="J578:J641" ca="1" si="98">IF(INDIRECT("'" &amp; S578 &amp; "'!N" &amp; T578) &lt;&gt; "0", IF(INDIRECT("'" &amp; S578 &amp; "'!N" &amp; T578) &lt;&gt; "", INDIRECT("'" &amp; S578 &amp; "'!N" &amp; T578), ""), "")</f>
        <v/>
      </c>
      <c r="K578" s="108" t="str">
        <f t="shared" ref="K578:K641" ca="1" si="99">IF(E578="", "", IF(ISERROR(SEARCH("canone", E578)), "NO", "SI"))</f>
        <v/>
      </c>
      <c r="L578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578" s="108" t="str">
        <f ca="1">IFERROR(IF(FIND("/", Tabella4[[#This Row],[ODC]]) &gt; 0, MID(Tabella4[[#This Row],[ODC]], FIND("/", Tabella4[[#This Row],[ODC]]) - 3, 6), ""), "")</f>
        <v/>
      </c>
      <c r="S578" s="103">
        <v>14</v>
      </c>
      <c r="T578" s="96">
        <v>34</v>
      </c>
    </row>
    <row r="579" spans="1:20" hidden="1" x14ac:dyDescent="0.25">
      <c r="A579" s="97" t="str">
        <f ca="1">IF(Tabella4[[#This Row],[PERSONALE]]="","",IF(INDIRECT("'" &amp; S579 &amp; "'!L1") &lt;&gt; "0", IF(INDIRECT("'" &amp; S579 &amp; "'!L1") &lt;&gt; "", INDIRECT("'" &amp; S579 &amp; "'!L1"), ""), ""))</f>
        <v/>
      </c>
      <c r="B579" s="97" t="str">
        <f t="shared" ca="1" si="90"/>
        <v/>
      </c>
      <c r="C579" s="106" t="str">
        <f t="shared" ca="1" si="91"/>
        <v/>
      </c>
      <c r="D579" s="1" t="str">
        <f t="shared" ca="1" si="92"/>
        <v/>
      </c>
      <c r="E579" s="93" t="str">
        <f t="shared" ca="1" si="93"/>
        <v/>
      </c>
      <c r="F579" s="93" t="str">
        <f t="shared" ca="1" si="94"/>
        <v/>
      </c>
      <c r="G579" s="93" t="str">
        <f t="shared" ca="1" si="95"/>
        <v/>
      </c>
      <c r="H579" s="93" t="str">
        <f t="shared" ca="1" si="96"/>
        <v/>
      </c>
      <c r="I579" s="94" t="str">
        <f t="shared" ca="1" si="97"/>
        <v/>
      </c>
      <c r="J579" s="108" t="str">
        <f t="shared" ca="1" si="98"/>
        <v/>
      </c>
      <c r="K579" s="108" t="str">
        <f t="shared" ca="1" si="99"/>
        <v/>
      </c>
      <c r="L579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579" s="108" t="str">
        <f ca="1">IFERROR(IF(FIND("/", Tabella4[[#This Row],[ODC]]) &gt; 0, MID(Tabella4[[#This Row],[ODC]], FIND("/", Tabella4[[#This Row],[ODC]]) - 3, 6), ""), "")</f>
        <v/>
      </c>
      <c r="S579" s="103">
        <v>14</v>
      </c>
      <c r="T579" s="96">
        <v>35</v>
      </c>
    </row>
    <row r="580" spans="1:20" hidden="1" x14ac:dyDescent="0.25">
      <c r="A580" s="97" t="str">
        <f ca="1">IF(Tabella4[[#This Row],[PERSONALE]]="","",IF(INDIRECT("'" &amp; S580 &amp; "'!L1") &lt;&gt; "0", IF(INDIRECT("'" &amp; S580 &amp; "'!L1") &lt;&gt; "", INDIRECT("'" &amp; S580 &amp; "'!L1"), ""), ""))</f>
        <v/>
      </c>
      <c r="B580" s="97" t="str">
        <f t="shared" ca="1" si="90"/>
        <v/>
      </c>
      <c r="C580" s="106" t="str">
        <f t="shared" ca="1" si="91"/>
        <v/>
      </c>
      <c r="D580" s="1" t="str">
        <f t="shared" ca="1" si="92"/>
        <v/>
      </c>
      <c r="E580" s="93" t="str">
        <f t="shared" ca="1" si="93"/>
        <v/>
      </c>
      <c r="F580" s="93" t="str">
        <f t="shared" ca="1" si="94"/>
        <v/>
      </c>
      <c r="G580" s="93" t="str">
        <f t="shared" ca="1" si="95"/>
        <v/>
      </c>
      <c r="H580" s="93" t="str">
        <f t="shared" ca="1" si="96"/>
        <v/>
      </c>
      <c r="I580" s="94" t="str">
        <f t="shared" ca="1" si="97"/>
        <v/>
      </c>
      <c r="J580" s="108" t="str">
        <f t="shared" ca="1" si="98"/>
        <v/>
      </c>
      <c r="K580" s="108" t="str">
        <f t="shared" ca="1" si="99"/>
        <v/>
      </c>
      <c r="L580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580" s="108" t="str">
        <f ca="1">IFERROR(IF(FIND("/", Tabella4[[#This Row],[ODC]]) &gt; 0, MID(Tabella4[[#This Row],[ODC]], FIND("/", Tabella4[[#This Row],[ODC]]) - 3, 6), ""), "")</f>
        <v/>
      </c>
      <c r="S580" s="103">
        <v>14</v>
      </c>
      <c r="T580" s="96">
        <v>36</v>
      </c>
    </row>
    <row r="581" spans="1:20" hidden="1" x14ac:dyDescent="0.25">
      <c r="A581" s="97" t="str">
        <f ca="1">IF(Tabella4[[#This Row],[PERSONALE]]="","",IF(INDIRECT("'" &amp; S581 &amp; "'!L1") &lt;&gt; "0", IF(INDIRECT("'" &amp; S581 &amp; "'!L1") &lt;&gt; "", INDIRECT("'" &amp; S581 &amp; "'!L1"), ""), ""))</f>
        <v/>
      </c>
      <c r="B581" s="97" t="str">
        <f t="shared" ca="1" si="90"/>
        <v/>
      </c>
      <c r="C581" s="106" t="str">
        <f t="shared" ca="1" si="91"/>
        <v/>
      </c>
      <c r="D581" s="1" t="str">
        <f t="shared" ca="1" si="92"/>
        <v/>
      </c>
      <c r="E581" s="93" t="str">
        <f t="shared" ca="1" si="93"/>
        <v/>
      </c>
      <c r="F581" s="93" t="str">
        <f t="shared" ca="1" si="94"/>
        <v/>
      </c>
      <c r="G581" s="93" t="str">
        <f t="shared" ca="1" si="95"/>
        <v/>
      </c>
      <c r="H581" s="93" t="str">
        <f t="shared" ca="1" si="96"/>
        <v/>
      </c>
      <c r="I581" s="94" t="str">
        <f t="shared" ca="1" si="97"/>
        <v/>
      </c>
      <c r="J581" s="108" t="str">
        <f t="shared" ca="1" si="98"/>
        <v/>
      </c>
      <c r="K581" s="108" t="str">
        <f t="shared" ca="1" si="99"/>
        <v/>
      </c>
      <c r="L581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581" s="108" t="str">
        <f ca="1">IFERROR(IF(FIND("/", Tabella4[[#This Row],[ODC]]) &gt; 0, MID(Tabella4[[#This Row],[ODC]], FIND("/", Tabella4[[#This Row],[ODC]]) - 3, 6), ""), "")</f>
        <v/>
      </c>
      <c r="S581" s="103">
        <v>14</v>
      </c>
      <c r="T581" s="96">
        <v>37</v>
      </c>
    </row>
    <row r="582" spans="1:20" hidden="1" x14ac:dyDescent="0.25">
      <c r="A582" s="97" t="str">
        <f ca="1">IF(Tabella4[[#This Row],[PERSONALE]]="","",IF(INDIRECT("'" &amp; S582 &amp; "'!L1") &lt;&gt; "0", IF(INDIRECT("'" &amp; S582 &amp; "'!L1") &lt;&gt; "", INDIRECT("'" &amp; S582 &amp; "'!L1"), ""), ""))</f>
        <v/>
      </c>
      <c r="B582" s="97" t="str">
        <f t="shared" ca="1" si="90"/>
        <v/>
      </c>
      <c r="C582" s="106" t="str">
        <f t="shared" ca="1" si="91"/>
        <v/>
      </c>
      <c r="D582" s="1" t="str">
        <f t="shared" ca="1" si="92"/>
        <v/>
      </c>
      <c r="E582" s="93" t="str">
        <f t="shared" ca="1" si="93"/>
        <v/>
      </c>
      <c r="F582" s="93" t="str">
        <f t="shared" ca="1" si="94"/>
        <v/>
      </c>
      <c r="G582" s="93" t="str">
        <f t="shared" ca="1" si="95"/>
        <v/>
      </c>
      <c r="H582" s="93" t="str">
        <f t="shared" ca="1" si="96"/>
        <v/>
      </c>
      <c r="I582" s="94" t="str">
        <f t="shared" ca="1" si="97"/>
        <v/>
      </c>
      <c r="J582" s="108" t="str">
        <f t="shared" ca="1" si="98"/>
        <v/>
      </c>
      <c r="K582" s="108" t="str">
        <f t="shared" ca="1" si="99"/>
        <v/>
      </c>
      <c r="L582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582" s="108" t="str">
        <f ca="1">IFERROR(IF(FIND("/", Tabella4[[#This Row],[ODC]]) &gt; 0, MID(Tabella4[[#This Row],[ODC]], FIND("/", Tabella4[[#This Row],[ODC]]) - 3, 6), ""), "")</f>
        <v/>
      </c>
      <c r="S582" s="103">
        <v>14</v>
      </c>
      <c r="T582" s="96">
        <v>38</v>
      </c>
    </row>
    <row r="583" spans="1:20" hidden="1" x14ac:dyDescent="0.25">
      <c r="A583" s="97" t="str">
        <f ca="1">IF(Tabella4[[#This Row],[PERSONALE]]="","",IF(INDIRECT("'" &amp; S583 &amp; "'!L1") &lt;&gt; "0", IF(INDIRECT("'" &amp; S583 &amp; "'!L1") &lt;&gt; "", INDIRECT("'" &amp; S583 &amp; "'!L1"), ""), ""))</f>
        <v/>
      </c>
      <c r="B583" s="97" t="str">
        <f t="shared" ca="1" si="90"/>
        <v/>
      </c>
      <c r="C583" s="106" t="str">
        <f t="shared" ca="1" si="91"/>
        <v/>
      </c>
      <c r="D583" s="1" t="str">
        <f t="shared" ca="1" si="92"/>
        <v/>
      </c>
      <c r="E583" s="93" t="str">
        <f t="shared" ca="1" si="93"/>
        <v/>
      </c>
      <c r="F583" s="93" t="str">
        <f t="shared" ca="1" si="94"/>
        <v/>
      </c>
      <c r="G583" s="93" t="str">
        <f t="shared" ca="1" si="95"/>
        <v/>
      </c>
      <c r="H583" s="93" t="str">
        <f t="shared" ca="1" si="96"/>
        <v/>
      </c>
      <c r="I583" s="94" t="str">
        <f t="shared" ca="1" si="97"/>
        <v/>
      </c>
      <c r="J583" s="108" t="str">
        <f t="shared" ca="1" si="98"/>
        <v/>
      </c>
      <c r="K583" s="108" t="str">
        <f t="shared" ca="1" si="99"/>
        <v/>
      </c>
      <c r="L583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583" s="108" t="str">
        <f ca="1">IFERROR(IF(FIND("/", Tabella4[[#This Row],[ODC]]) &gt; 0, MID(Tabella4[[#This Row],[ODC]], FIND("/", Tabella4[[#This Row],[ODC]]) - 3, 6), ""), "")</f>
        <v/>
      </c>
      <c r="S583" s="103">
        <v>14</v>
      </c>
      <c r="T583" s="96">
        <v>39</v>
      </c>
    </row>
    <row r="584" spans="1:20" hidden="1" x14ac:dyDescent="0.25">
      <c r="A584" s="97" t="str">
        <f ca="1">IF(Tabella4[[#This Row],[PERSONALE]]="","",IF(INDIRECT("'" &amp; S584 &amp; "'!L1") &lt;&gt; "0", IF(INDIRECT("'" &amp; S584 &amp; "'!L1") &lt;&gt; "", INDIRECT("'" &amp; S584 &amp; "'!L1"), ""), ""))</f>
        <v/>
      </c>
      <c r="B584" s="97" t="str">
        <f t="shared" ca="1" si="90"/>
        <v/>
      </c>
      <c r="C584" s="106" t="str">
        <f t="shared" ca="1" si="91"/>
        <v/>
      </c>
      <c r="D584" s="1" t="str">
        <f t="shared" ca="1" si="92"/>
        <v/>
      </c>
      <c r="E584" s="93" t="str">
        <f t="shared" ca="1" si="93"/>
        <v/>
      </c>
      <c r="F584" s="93" t="str">
        <f t="shared" ca="1" si="94"/>
        <v/>
      </c>
      <c r="G584" s="93" t="str">
        <f t="shared" ca="1" si="95"/>
        <v/>
      </c>
      <c r="H584" s="93" t="str">
        <f t="shared" ca="1" si="96"/>
        <v/>
      </c>
      <c r="I584" s="94" t="str">
        <f t="shared" ca="1" si="97"/>
        <v/>
      </c>
      <c r="J584" s="108" t="str">
        <f t="shared" ca="1" si="98"/>
        <v/>
      </c>
      <c r="K584" s="108" t="str">
        <f t="shared" ca="1" si="99"/>
        <v/>
      </c>
      <c r="L584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584" s="108" t="str">
        <f ca="1">IFERROR(IF(FIND("/", Tabella4[[#This Row],[ODC]]) &gt; 0, MID(Tabella4[[#This Row],[ODC]], FIND("/", Tabella4[[#This Row],[ODC]]) - 3, 6), ""), "")</f>
        <v/>
      </c>
      <c r="S584" s="103">
        <v>14</v>
      </c>
      <c r="T584" s="96">
        <v>40</v>
      </c>
    </row>
    <row r="585" spans="1:20" hidden="1" x14ac:dyDescent="0.25">
      <c r="A585" s="97" t="str">
        <f ca="1">IF(Tabella4[[#This Row],[PERSONALE]]="","",IF(INDIRECT("'" &amp; S585 &amp; "'!L1") &lt;&gt; "0", IF(INDIRECT("'" &amp; S585 &amp; "'!L1") &lt;&gt; "", INDIRECT("'" &amp; S585 &amp; "'!L1"), ""), ""))</f>
        <v/>
      </c>
      <c r="B585" s="97" t="str">
        <f t="shared" ca="1" si="90"/>
        <v/>
      </c>
      <c r="C585" s="106" t="str">
        <f t="shared" ca="1" si="91"/>
        <v/>
      </c>
      <c r="D585" s="1" t="str">
        <f t="shared" ca="1" si="92"/>
        <v/>
      </c>
      <c r="E585" s="93" t="str">
        <f t="shared" ca="1" si="93"/>
        <v/>
      </c>
      <c r="F585" s="93" t="str">
        <f t="shared" ca="1" si="94"/>
        <v/>
      </c>
      <c r="G585" s="93" t="str">
        <f t="shared" ca="1" si="95"/>
        <v/>
      </c>
      <c r="H585" s="93" t="str">
        <f t="shared" ca="1" si="96"/>
        <v/>
      </c>
      <c r="I585" s="94" t="str">
        <f t="shared" ca="1" si="97"/>
        <v/>
      </c>
      <c r="J585" s="108" t="str">
        <f t="shared" ca="1" si="98"/>
        <v/>
      </c>
      <c r="K585" s="108" t="str">
        <f t="shared" ca="1" si="99"/>
        <v/>
      </c>
      <c r="L585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585" s="108" t="str">
        <f ca="1">IFERROR(IF(FIND("/", Tabella4[[#This Row],[ODC]]) &gt; 0, MID(Tabella4[[#This Row],[ODC]], FIND("/", Tabella4[[#This Row],[ODC]]) - 3, 6), ""), "")</f>
        <v/>
      </c>
      <c r="S585" s="103">
        <v>14</v>
      </c>
      <c r="T585" s="96">
        <v>41</v>
      </c>
    </row>
    <row r="586" spans="1:20" hidden="1" x14ac:dyDescent="0.25">
      <c r="A586" s="97" t="str">
        <f ca="1">IF(Tabella4[[#This Row],[PERSONALE]]="","",IF(INDIRECT("'" &amp; S586 &amp; "'!L1") &lt;&gt; "0", IF(INDIRECT("'" &amp; S586 &amp; "'!L1") &lt;&gt; "", INDIRECT("'" &amp; S586 &amp; "'!L1"), ""), ""))</f>
        <v/>
      </c>
      <c r="B586" s="97" t="str">
        <f t="shared" ca="1" si="90"/>
        <v/>
      </c>
      <c r="C586" s="106" t="str">
        <f t="shared" ca="1" si="91"/>
        <v/>
      </c>
      <c r="D586" s="1" t="str">
        <f t="shared" ca="1" si="92"/>
        <v/>
      </c>
      <c r="E586" s="93" t="str">
        <f t="shared" ca="1" si="93"/>
        <v/>
      </c>
      <c r="F586" s="93" t="str">
        <f t="shared" ca="1" si="94"/>
        <v/>
      </c>
      <c r="G586" s="93" t="str">
        <f t="shared" ca="1" si="95"/>
        <v/>
      </c>
      <c r="H586" s="93" t="str">
        <f t="shared" ca="1" si="96"/>
        <v/>
      </c>
      <c r="I586" s="94" t="str">
        <f t="shared" ca="1" si="97"/>
        <v/>
      </c>
      <c r="J586" s="108" t="str">
        <f t="shared" ca="1" si="98"/>
        <v/>
      </c>
      <c r="K586" s="108" t="str">
        <f t="shared" ca="1" si="99"/>
        <v/>
      </c>
      <c r="L586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586" s="108" t="str">
        <f ca="1">IFERROR(IF(FIND("/", Tabella4[[#This Row],[ODC]]) &gt; 0, MID(Tabella4[[#This Row],[ODC]], FIND("/", Tabella4[[#This Row],[ODC]]) - 3, 6), ""), "")</f>
        <v/>
      </c>
      <c r="S586" s="103">
        <v>14</v>
      </c>
      <c r="T586" s="96">
        <v>42</v>
      </c>
    </row>
    <row r="587" spans="1:20" hidden="1" x14ac:dyDescent="0.25">
      <c r="A587" s="97" t="str">
        <f ca="1">IF(Tabella4[[#This Row],[PERSONALE]]="","",IF(INDIRECT("'" &amp; S587 &amp; "'!L1") &lt;&gt; "0", IF(INDIRECT("'" &amp; S587 &amp; "'!L1") &lt;&gt; "", INDIRECT("'" &amp; S587 &amp; "'!L1"), ""), ""))</f>
        <v/>
      </c>
      <c r="B587" s="97" t="str">
        <f t="shared" ca="1" si="90"/>
        <v/>
      </c>
      <c r="C587" s="106" t="str">
        <f t="shared" ca="1" si="91"/>
        <v/>
      </c>
      <c r="D587" s="1" t="str">
        <f t="shared" ca="1" si="92"/>
        <v/>
      </c>
      <c r="E587" s="93" t="str">
        <f t="shared" ca="1" si="93"/>
        <v/>
      </c>
      <c r="F587" s="93" t="str">
        <f t="shared" ca="1" si="94"/>
        <v/>
      </c>
      <c r="G587" s="93" t="str">
        <f t="shared" ca="1" si="95"/>
        <v/>
      </c>
      <c r="H587" s="93" t="str">
        <f t="shared" ca="1" si="96"/>
        <v/>
      </c>
      <c r="I587" s="94" t="str">
        <f t="shared" ca="1" si="97"/>
        <v/>
      </c>
      <c r="J587" s="108" t="str">
        <f t="shared" ca="1" si="98"/>
        <v/>
      </c>
      <c r="K587" s="108" t="str">
        <f t="shared" ca="1" si="99"/>
        <v/>
      </c>
      <c r="L587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587" s="108" t="str">
        <f ca="1">IFERROR(IF(FIND("/", Tabella4[[#This Row],[ODC]]) &gt; 0, MID(Tabella4[[#This Row],[ODC]], FIND("/", Tabella4[[#This Row],[ODC]]) - 3, 6), ""), "")</f>
        <v/>
      </c>
      <c r="S587" s="103">
        <v>14</v>
      </c>
      <c r="T587" s="96">
        <v>43</v>
      </c>
    </row>
    <row r="588" spans="1:20" hidden="1" x14ac:dyDescent="0.25">
      <c r="A588" s="97" t="str">
        <f ca="1">IF(Tabella4[[#This Row],[PERSONALE]]="","",IF(INDIRECT("'" &amp; S588 &amp; "'!L1") &lt;&gt; "0", IF(INDIRECT("'" &amp; S588 &amp; "'!L1") &lt;&gt; "", INDIRECT("'" &amp; S588 &amp; "'!L1"), ""), ""))</f>
        <v/>
      </c>
      <c r="B588" s="97" t="str">
        <f t="shared" ca="1" si="90"/>
        <v/>
      </c>
      <c r="C588" s="106" t="str">
        <f t="shared" ca="1" si="91"/>
        <v/>
      </c>
      <c r="D588" s="1" t="str">
        <f t="shared" ca="1" si="92"/>
        <v/>
      </c>
      <c r="E588" s="93" t="str">
        <f t="shared" ca="1" si="93"/>
        <v/>
      </c>
      <c r="F588" s="93" t="str">
        <f t="shared" ca="1" si="94"/>
        <v/>
      </c>
      <c r="G588" s="93" t="str">
        <f t="shared" ca="1" si="95"/>
        <v/>
      </c>
      <c r="H588" s="93" t="str">
        <f t="shared" ca="1" si="96"/>
        <v/>
      </c>
      <c r="I588" s="94" t="str">
        <f t="shared" ca="1" si="97"/>
        <v/>
      </c>
      <c r="J588" s="108" t="str">
        <f t="shared" ca="1" si="98"/>
        <v/>
      </c>
      <c r="K588" s="108" t="str">
        <f t="shared" ca="1" si="99"/>
        <v/>
      </c>
      <c r="L588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588" s="108" t="str">
        <f ca="1">IFERROR(IF(FIND("/", Tabella4[[#This Row],[ODC]]) &gt; 0, MID(Tabella4[[#This Row],[ODC]], FIND("/", Tabella4[[#This Row],[ODC]]) - 3, 6), ""), "")</f>
        <v/>
      </c>
      <c r="S588" s="103">
        <v>14</v>
      </c>
      <c r="T588" s="96">
        <v>44</v>
      </c>
    </row>
    <row r="589" spans="1:20" hidden="1" x14ac:dyDescent="0.25">
      <c r="A589" s="97" t="str">
        <f ca="1">IF(Tabella4[[#This Row],[PERSONALE]]="","",IF(INDIRECT("'" &amp; S589 &amp; "'!L1") &lt;&gt; "0", IF(INDIRECT("'" &amp; S589 &amp; "'!L1") &lt;&gt; "", INDIRECT("'" &amp; S589 &amp; "'!L1"), ""), ""))</f>
        <v/>
      </c>
      <c r="B589" s="97" t="str">
        <f t="shared" ca="1" si="90"/>
        <v/>
      </c>
      <c r="C589" s="106" t="str">
        <f t="shared" ca="1" si="91"/>
        <v/>
      </c>
      <c r="D589" s="1" t="str">
        <f t="shared" ca="1" si="92"/>
        <v/>
      </c>
      <c r="E589" s="93" t="str">
        <f t="shared" ca="1" si="93"/>
        <v/>
      </c>
      <c r="F589" s="93" t="str">
        <f t="shared" ca="1" si="94"/>
        <v/>
      </c>
      <c r="G589" s="93" t="str">
        <f t="shared" ca="1" si="95"/>
        <v/>
      </c>
      <c r="H589" s="93" t="str">
        <f t="shared" ca="1" si="96"/>
        <v/>
      </c>
      <c r="I589" s="94" t="str">
        <f t="shared" ca="1" si="97"/>
        <v/>
      </c>
      <c r="J589" s="108" t="str">
        <f t="shared" ca="1" si="98"/>
        <v/>
      </c>
      <c r="K589" s="108" t="str">
        <f t="shared" ca="1" si="99"/>
        <v/>
      </c>
      <c r="L589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589" s="108" t="str">
        <f ca="1">IFERROR(IF(FIND("/", Tabella4[[#This Row],[ODC]]) &gt; 0, MID(Tabella4[[#This Row],[ODC]], FIND("/", Tabella4[[#This Row],[ODC]]) - 3, 6), ""), "")</f>
        <v/>
      </c>
      <c r="S589" s="103">
        <v>14</v>
      </c>
      <c r="T589" s="102">
        <v>45</v>
      </c>
    </row>
    <row r="590" spans="1:20" ht="30" hidden="1" x14ac:dyDescent="0.25">
      <c r="A590" s="97">
        <f ca="1">IF(Tabella4[[#This Row],[PERSONALE]]="","",IF(INDIRECT("'" &amp; S590 &amp; "'!L1") &lt;&gt; "0", IF(INDIRECT("'" &amp; S590 &amp; "'!L1") &lt;&gt; "", INDIRECT("'" &amp; S590 &amp; "'!L1"), ""), ""))</f>
        <v>46096</v>
      </c>
      <c r="B590" s="97" t="str">
        <f t="shared" ca="1" si="90"/>
        <v>Tarascio</v>
      </c>
      <c r="C590" s="106" t="str">
        <f t="shared" ca="1" si="91"/>
        <v>100- assistenza strumentale avviamento impianto</v>
      </c>
      <c r="D590" s="1" t="str">
        <f t="shared" ca="1" si="92"/>
        <v>Caldarella</v>
      </c>
      <c r="E590" s="93" t="str">
        <f t="shared" ca="1" si="93"/>
        <v>047/26
squadra</v>
      </c>
      <c r="F590" s="93" t="str">
        <f t="shared" ca="1" si="94"/>
        <v>575628/C</v>
      </c>
      <c r="G590" s="93" t="str">
        <f t="shared" ca="1" si="95"/>
        <v>00:00</v>
      </c>
      <c r="H590" s="93" t="str">
        <f t="shared" ca="1" si="96"/>
        <v>07:00</v>
      </c>
      <c r="I590" s="94">
        <f t="shared" ca="1" si="97"/>
        <v>7</v>
      </c>
      <c r="J590" s="108" t="str">
        <f t="shared" ca="1" si="98"/>
        <v/>
      </c>
      <c r="K590" s="108" t="str">
        <f t="shared" ca="1" si="99"/>
        <v>NO</v>
      </c>
      <c r="L590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590" s="108" t="str">
        <f ca="1">IFERROR(IF(FIND("/", Tabella4[[#This Row],[ODC]]) &gt; 0, MID(Tabella4[[#This Row],[ODC]], FIND("/", Tabella4[[#This Row],[ODC]]) - 3, 6), ""), "")</f>
        <v>047/26</v>
      </c>
      <c r="S590" s="103">
        <v>15</v>
      </c>
      <c r="T590" s="96">
        <v>4</v>
      </c>
    </row>
    <row r="591" spans="1:20" ht="30" hidden="1" x14ac:dyDescent="0.25">
      <c r="A591" s="97">
        <f ca="1">IF(Tabella4[[#This Row],[PERSONALE]]="","",IF(INDIRECT("'" &amp; S591 &amp; "'!L1") &lt;&gt; "0", IF(INDIRECT("'" &amp; S591 &amp; "'!L1") &lt;&gt; "", INDIRECT("'" &amp; S591 &amp; "'!L1"), ""), ""))</f>
        <v>46096</v>
      </c>
      <c r="B591" s="97" t="str">
        <f t="shared" ca="1" si="90"/>
        <v>Partesano</v>
      </c>
      <c r="C591" s="106" t="str">
        <f t="shared" ca="1" si="91"/>
        <v>100- assistenza strumentale avviamento impianto</v>
      </c>
      <c r="D591" s="1" t="str">
        <f t="shared" ca="1" si="92"/>
        <v>Caldarella</v>
      </c>
      <c r="E591" s="93" t="str">
        <f t="shared" ca="1" si="93"/>
        <v>047/26
squadra</v>
      </c>
      <c r="F591" s="93" t="str">
        <f t="shared" ca="1" si="94"/>
        <v>575628/C</v>
      </c>
      <c r="G591" s="93" t="str">
        <f t="shared" ca="1" si="95"/>
        <v>00:00</v>
      </c>
      <c r="H591" s="93" t="str">
        <f t="shared" ca="1" si="96"/>
        <v>07:00</v>
      </c>
      <c r="I591" s="94">
        <f t="shared" ca="1" si="97"/>
        <v>7</v>
      </c>
      <c r="J591" s="108" t="str">
        <f t="shared" ca="1" si="98"/>
        <v/>
      </c>
      <c r="K591" s="108" t="str">
        <f t="shared" ca="1" si="99"/>
        <v>NO</v>
      </c>
      <c r="L591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591" s="108" t="str">
        <f ca="1">IFERROR(IF(FIND("/", Tabella4[[#This Row],[ODC]]) &gt; 0, MID(Tabella4[[#This Row],[ODC]], FIND("/", Tabella4[[#This Row],[ODC]]) - 3, 6), ""), "")</f>
        <v>047/26</v>
      </c>
      <c r="S591" s="103">
        <v>15</v>
      </c>
      <c r="T591" s="96">
        <v>5</v>
      </c>
    </row>
    <row r="592" spans="1:20" ht="30" hidden="1" x14ac:dyDescent="0.25">
      <c r="A592" s="97">
        <f ca="1">IF(Tabella4[[#This Row],[PERSONALE]]="","",IF(INDIRECT("'" &amp; S592 &amp; "'!L1") &lt;&gt; "0", IF(INDIRECT("'" &amp; S592 &amp; "'!L1") &lt;&gt; "", INDIRECT("'" &amp; S592 &amp; "'!L1"), ""), ""))</f>
        <v>46096</v>
      </c>
      <c r="B592" s="97" t="str">
        <f t="shared" ca="1" si="90"/>
        <v>Millo</v>
      </c>
      <c r="C592" s="106" t="str">
        <f t="shared" ca="1" si="91"/>
        <v>100- assistenza strumentale avviamento impianto</v>
      </c>
      <c r="D592" s="1" t="str">
        <f t="shared" ca="1" si="92"/>
        <v>Caldarella</v>
      </c>
      <c r="E592" s="93" t="str">
        <f t="shared" ca="1" si="93"/>
        <v>047/26
squadra</v>
      </c>
      <c r="F592" s="93" t="str">
        <f t="shared" ca="1" si="94"/>
        <v>575628/C</v>
      </c>
      <c r="G592" s="93" t="str">
        <f t="shared" ca="1" si="95"/>
        <v>07:00</v>
      </c>
      <c r="H592" s="93" t="str">
        <f t="shared" ca="1" si="96"/>
        <v>19:00</v>
      </c>
      <c r="I592" s="94">
        <f t="shared" ca="1" si="97"/>
        <v>12</v>
      </c>
      <c r="J592" s="108" t="str">
        <f t="shared" ca="1" si="98"/>
        <v/>
      </c>
      <c r="K592" s="108" t="str">
        <f t="shared" ca="1" si="99"/>
        <v>NO</v>
      </c>
      <c r="L592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592" s="108" t="str">
        <f ca="1">IFERROR(IF(FIND("/", Tabella4[[#This Row],[ODC]]) &gt; 0, MID(Tabella4[[#This Row],[ODC]], FIND("/", Tabella4[[#This Row],[ODC]]) - 3, 6), ""), "")</f>
        <v>047/26</v>
      </c>
      <c r="S592" s="103">
        <v>15</v>
      </c>
      <c r="T592" s="96">
        <v>6</v>
      </c>
    </row>
    <row r="593" spans="1:20" ht="30" hidden="1" x14ac:dyDescent="0.25">
      <c r="A593" s="97">
        <f ca="1">IF(Tabella4[[#This Row],[PERSONALE]]="","",IF(INDIRECT("'" &amp; S593 &amp; "'!L1") &lt;&gt; "0", IF(INDIRECT("'" &amp; S593 &amp; "'!L1") &lt;&gt; "", INDIRECT("'" &amp; S593 &amp; "'!L1"), ""), ""))</f>
        <v>46096</v>
      </c>
      <c r="B593" s="97" t="str">
        <f t="shared" ca="1" si="90"/>
        <v>Maggio</v>
      </c>
      <c r="C593" s="106" t="str">
        <f t="shared" ca="1" si="91"/>
        <v>100- assistenza strumentale avviamento impianto</v>
      </c>
      <c r="D593" s="1" t="str">
        <f t="shared" ca="1" si="92"/>
        <v>Caldarella</v>
      </c>
      <c r="E593" s="93" t="str">
        <f t="shared" ca="1" si="93"/>
        <v>047/26
squadra</v>
      </c>
      <c r="F593" s="93" t="str">
        <f t="shared" ca="1" si="94"/>
        <v>575628/C</v>
      </c>
      <c r="G593" s="93" t="str">
        <f t="shared" ca="1" si="95"/>
        <v>07:00</v>
      </c>
      <c r="H593" s="93" t="str">
        <f t="shared" ca="1" si="96"/>
        <v>19:00</v>
      </c>
      <c r="I593" s="94">
        <f t="shared" ca="1" si="97"/>
        <v>12</v>
      </c>
      <c r="J593" s="108" t="str">
        <f t="shared" ca="1" si="98"/>
        <v/>
      </c>
      <c r="K593" s="108" t="str">
        <f t="shared" ca="1" si="99"/>
        <v>NO</v>
      </c>
      <c r="L593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593" s="108" t="str">
        <f ca="1">IFERROR(IF(FIND("/", Tabella4[[#This Row],[ODC]]) &gt; 0, MID(Tabella4[[#This Row],[ODC]], FIND("/", Tabella4[[#This Row],[ODC]]) - 3, 6), ""), "")</f>
        <v>047/26</v>
      </c>
      <c r="S593" s="103">
        <v>15</v>
      </c>
      <c r="T593" s="96">
        <v>7</v>
      </c>
    </row>
    <row r="594" spans="1:20" ht="30" hidden="1" x14ac:dyDescent="0.25">
      <c r="A594" s="97">
        <f ca="1">IF(Tabella4[[#This Row],[PERSONALE]]="","",IF(INDIRECT("'" &amp; S594 &amp; "'!L1") &lt;&gt; "0", IF(INDIRECT("'" &amp; S594 &amp; "'!L1") &lt;&gt; "", INDIRECT("'" &amp; S594 &amp; "'!L1"), ""), ""))</f>
        <v>46096</v>
      </c>
      <c r="B594" s="97" t="str">
        <f t="shared" ca="1" si="90"/>
        <v>Riciputo</v>
      </c>
      <c r="C594" s="106" t="str">
        <f t="shared" ca="1" si="91"/>
        <v>100- assistenza strumentale avviamento impianto</v>
      </c>
      <c r="D594" s="1" t="str">
        <f t="shared" ca="1" si="92"/>
        <v>Caldarella</v>
      </c>
      <c r="E594" s="93" t="str">
        <f t="shared" ca="1" si="93"/>
        <v>047/26
squadra</v>
      </c>
      <c r="F594" s="93" t="str">
        <f t="shared" ca="1" si="94"/>
        <v>575628/C</v>
      </c>
      <c r="G594" s="93" t="str">
        <f t="shared" ca="1" si="95"/>
        <v>19:00</v>
      </c>
      <c r="H594" s="93" t="str">
        <f t="shared" ca="1" si="96"/>
        <v>24:00</v>
      </c>
      <c r="I594" s="94">
        <f t="shared" ca="1" si="97"/>
        <v>5</v>
      </c>
      <c r="J594" s="108" t="str">
        <f t="shared" ca="1" si="98"/>
        <v/>
      </c>
      <c r="K594" s="108" t="str">
        <f t="shared" ca="1" si="99"/>
        <v>NO</v>
      </c>
      <c r="L594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594" s="108" t="str">
        <f ca="1">IFERROR(IF(FIND("/", Tabella4[[#This Row],[ODC]]) &gt; 0, MID(Tabella4[[#This Row],[ODC]], FIND("/", Tabella4[[#This Row],[ODC]]) - 3, 6), ""), "")</f>
        <v>047/26</v>
      </c>
      <c r="S594" s="103">
        <v>15</v>
      </c>
      <c r="T594" s="96">
        <v>8</v>
      </c>
    </row>
    <row r="595" spans="1:20" ht="30" hidden="1" x14ac:dyDescent="0.25">
      <c r="A595" s="97">
        <f ca="1">IF(Tabella4[[#This Row],[PERSONALE]]="","",IF(INDIRECT("'" &amp; S595 &amp; "'!L1") &lt;&gt; "0", IF(INDIRECT("'" &amp; S595 &amp; "'!L1") &lt;&gt; "", INDIRECT("'" &amp; S595 &amp; "'!L1"), ""), ""))</f>
        <v>46096</v>
      </c>
      <c r="B595" s="97" t="str">
        <f t="shared" ca="1" si="90"/>
        <v>Mira</v>
      </c>
      <c r="C595" s="106" t="str">
        <f t="shared" ca="1" si="91"/>
        <v>100- assistenza strumentale avviamento impianto</v>
      </c>
      <c r="D595" s="1" t="str">
        <f t="shared" ca="1" si="92"/>
        <v>Caldarella</v>
      </c>
      <c r="E595" s="93" t="str">
        <f t="shared" ca="1" si="93"/>
        <v>047/26
squadra</v>
      </c>
      <c r="F595" s="93" t="str">
        <f t="shared" ca="1" si="94"/>
        <v>575628/C</v>
      </c>
      <c r="G595" s="93" t="str">
        <f t="shared" ca="1" si="95"/>
        <v>19:00</v>
      </c>
      <c r="H595" s="93" t="str">
        <f t="shared" ca="1" si="96"/>
        <v>24:00</v>
      </c>
      <c r="I595" s="94">
        <f t="shared" ca="1" si="97"/>
        <v>5</v>
      </c>
      <c r="J595" s="108" t="str">
        <f t="shared" ca="1" si="98"/>
        <v/>
      </c>
      <c r="K595" s="108" t="str">
        <f t="shared" ca="1" si="99"/>
        <v>NO</v>
      </c>
      <c r="L595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595" s="108" t="str">
        <f ca="1">IFERROR(IF(FIND("/", Tabella4[[#This Row],[ODC]]) &gt; 0, MID(Tabella4[[#This Row],[ODC]], FIND("/", Tabella4[[#This Row],[ODC]]) - 3, 6), ""), "")</f>
        <v>047/26</v>
      </c>
      <c r="S595" s="103">
        <v>15</v>
      </c>
      <c r="T595" s="96">
        <v>9</v>
      </c>
    </row>
    <row r="596" spans="1:20" hidden="1" x14ac:dyDescent="0.25">
      <c r="A596" s="97" t="str">
        <f ca="1">IF(Tabella4[[#This Row],[PERSONALE]]="","",IF(INDIRECT("'" &amp; S596 &amp; "'!L1") &lt;&gt; "0", IF(INDIRECT("'" &amp; S596 &amp; "'!L1") &lt;&gt; "", INDIRECT("'" &amp; S596 &amp; "'!L1"), ""), ""))</f>
        <v/>
      </c>
      <c r="B596" s="97" t="str">
        <f t="shared" ca="1" si="90"/>
        <v/>
      </c>
      <c r="C596" s="106" t="str">
        <f t="shared" ca="1" si="91"/>
        <v/>
      </c>
      <c r="D596" s="1" t="str">
        <f t="shared" ca="1" si="92"/>
        <v/>
      </c>
      <c r="E596" s="93" t="str">
        <f t="shared" ca="1" si="93"/>
        <v/>
      </c>
      <c r="F596" s="93" t="str">
        <f t="shared" ca="1" si="94"/>
        <v/>
      </c>
      <c r="G596" s="93" t="str">
        <f t="shared" ca="1" si="95"/>
        <v/>
      </c>
      <c r="H596" s="93" t="str">
        <f t="shared" ca="1" si="96"/>
        <v/>
      </c>
      <c r="I596" s="94" t="str">
        <f t="shared" ca="1" si="97"/>
        <v/>
      </c>
      <c r="J596" s="108" t="str">
        <f t="shared" ca="1" si="98"/>
        <v/>
      </c>
      <c r="K596" s="108" t="str">
        <f t="shared" ca="1" si="99"/>
        <v/>
      </c>
      <c r="L596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596" s="108" t="str">
        <f ca="1">IFERROR(IF(FIND("/", Tabella4[[#This Row],[ODC]]) &gt; 0, MID(Tabella4[[#This Row],[ODC]], FIND("/", Tabella4[[#This Row],[ODC]]) - 3, 6), ""), "")</f>
        <v/>
      </c>
      <c r="S596" s="103">
        <v>15</v>
      </c>
      <c r="T596" s="96">
        <v>10</v>
      </c>
    </row>
    <row r="597" spans="1:20" hidden="1" x14ac:dyDescent="0.25">
      <c r="A597" s="97" t="str">
        <f ca="1">IF(Tabella4[[#This Row],[PERSONALE]]="","",IF(INDIRECT("'" &amp; S597 &amp; "'!L1") &lt;&gt; "0", IF(INDIRECT("'" &amp; S597 &amp; "'!L1") &lt;&gt; "", INDIRECT("'" &amp; S597 &amp; "'!L1"), ""), ""))</f>
        <v/>
      </c>
      <c r="B597" s="97" t="str">
        <f t="shared" ca="1" si="90"/>
        <v/>
      </c>
      <c r="C597" s="106" t="str">
        <f t="shared" ca="1" si="91"/>
        <v/>
      </c>
      <c r="D597" s="1" t="str">
        <f t="shared" ca="1" si="92"/>
        <v/>
      </c>
      <c r="E597" s="93" t="str">
        <f t="shared" ca="1" si="93"/>
        <v/>
      </c>
      <c r="F597" s="93" t="str">
        <f t="shared" ca="1" si="94"/>
        <v/>
      </c>
      <c r="G597" s="93" t="str">
        <f t="shared" ca="1" si="95"/>
        <v/>
      </c>
      <c r="H597" s="93" t="str">
        <f t="shared" ca="1" si="96"/>
        <v/>
      </c>
      <c r="I597" s="94" t="str">
        <f t="shared" ca="1" si="97"/>
        <v/>
      </c>
      <c r="J597" s="108" t="str">
        <f t="shared" ca="1" si="98"/>
        <v/>
      </c>
      <c r="K597" s="108" t="str">
        <f t="shared" ca="1" si="99"/>
        <v/>
      </c>
      <c r="L597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597" s="108" t="str">
        <f ca="1">IFERROR(IF(FIND("/", Tabella4[[#This Row],[ODC]]) &gt; 0, MID(Tabella4[[#This Row],[ODC]], FIND("/", Tabella4[[#This Row],[ODC]]) - 3, 6), ""), "")</f>
        <v/>
      </c>
      <c r="S597" s="103">
        <v>15</v>
      </c>
      <c r="T597" s="96">
        <v>11</v>
      </c>
    </row>
    <row r="598" spans="1:20" hidden="1" x14ac:dyDescent="0.25">
      <c r="A598" s="97" t="str">
        <f ca="1">IF(Tabella4[[#This Row],[PERSONALE]]="","",IF(INDIRECT("'" &amp; S598 &amp; "'!L1") &lt;&gt; "0", IF(INDIRECT("'" &amp; S598 &amp; "'!L1") &lt;&gt; "", INDIRECT("'" &amp; S598 &amp; "'!L1"), ""), ""))</f>
        <v/>
      </c>
      <c r="B598" s="97" t="str">
        <f t="shared" ca="1" si="90"/>
        <v/>
      </c>
      <c r="C598" s="106" t="str">
        <f t="shared" ca="1" si="91"/>
        <v/>
      </c>
      <c r="D598" s="1" t="str">
        <f t="shared" ca="1" si="92"/>
        <v/>
      </c>
      <c r="E598" s="93" t="str">
        <f t="shared" ca="1" si="93"/>
        <v/>
      </c>
      <c r="F598" s="93" t="str">
        <f t="shared" ca="1" si="94"/>
        <v/>
      </c>
      <c r="G598" s="93" t="str">
        <f t="shared" ca="1" si="95"/>
        <v/>
      </c>
      <c r="H598" s="93" t="str">
        <f t="shared" ca="1" si="96"/>
        <v/>
      </c>
      <c r="I598" s="94" t="str">
        <f t="shared" ca="1" si="97"/>
        <v/>
      </c>
      <c r="J598" s="108" t="str">
        <f t="shared" ca="1" si="98"/>
        <v/>
      </c>
      <c r="K598" s="108" t="str">
        <f t="shared" ca="1" si="99"/>
        <v/>
      </c>
      <c r="L598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598" s="108" t="str">
        <f ca="1">IFERROR(IF(FIND("/", Tabella4[[#This Row],[ODC]]) &gt; 0, MID(Tabella4[[#This Row],[ODC]], FIND("/", Tabella4[[#This Row],[ODC]]) - 3, 6), ""), "")</f>
        <v/>
      </c>
      <c r="S598" s="103">
        <v>15</v>
      </c>
      <c r="T598" s="96">
        <v>12</v>
      </c>
    </row>
    <row r="599" spans="1:20" hidden="1" x14ac:dyDescent="0.25">
      <c r="A599" s="97" t="str">
        <f ca="1">IF(Tabella4[[#This Row],[PERSONALE]]="","",IF(INDIRECT("'" &amp; S599 &amp; "'!L1") &lt;&gt; "0", IF(INDIRECT("'" &amp; S599 &amp; "'!L1") &lt;&gt; "", INDIRECT("'" &amp; S599 &amp; "'!L1"), ""), ""))</f>
        <v/>
      </c>
      <c r="B599" s="97" t="str">
        <f t="shared" ca="1" si="90"/>
        <v/>
      </c>
      <c r="C599" s="106" t="str">
        <f t="shared" ca="1" si="91"/>
        <v/>
      </c>
      <c r="D599" s="1" t="str">
        <f t="shared" ca="1" si="92"/>
        <v/>
      </c>
      <c r="E599" s="93" t="str">
        <f t="shared" ca="1" si="93"/>
        <v/>
      </c>
      <c r="F599" s="93" t="str">
        <f t="shared" ca="1" si="94"/>
        <v/>
      </c>
      <c r="G599" s="93" t="str">
        <f t="shared" ca="1" si="95"/>
        <v/>
      </c>
      <c r="H599" s="93" t="str">
        <f t="shared" ca="1" si="96"/>
        <v/>
      </c>
      <c r="I599" s="94" t="str">
        <f t="shared" ca="1" si="97"/>
        <v/>
      </c>
      <c r="J599" s="108" t="str">
        <f t="shared" ca="1" si="98"/>
        <v/>
      </c>
      <c r="K599" s="108" t="str">
        <f t="shared" ca="1" si="99"/>
        <v/>
      </c>
      <c r="L599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599" s="108" t="str">
        <f ca="1">IFERROR(IF(FIND("/", Tabella4[[#This Row],[ODC]]) &gt; 0, MID(Tabella4[[#This Row],[ODC]], FIND("/", Tabella4[[#This Row],[ODC]]) - 3, 6), ""), "")</f>
        <v/>
      </c>
      <c r="S599" s="103">
        <v>15</v>
      </c>
      <c r="T599" s="96">
        <v>13</v>
      </c>
    </row>
    <row r="600" spans="1:20" hidden="1" x14ac:dyDescent="0.25">
      <c r="A600" s="97" t="str">
        <f ca="1">IF(Tabella4[[#This Row],[PERSONALE]]="","",IF(INDIRECT("'" &amp; S600 &amp; "'!L1") &lt;&gt; "0", IF(INDIRECT("'" &amp; S600 &amp; "'!L1") &lt;&gt; "", INDIRECT("'" &amp; S600 &amp; "'!L1"), ""), ""))</f>
        <v/>
      </c>
      <c r="B600" s="97" t="str">
        <f t="shared" ca="1" si="90"/>
        <v/>
      </c>
      <c r="C600" s="106" t="str">
        <f t="shared" ca="1" si="91"/>
        <v/>
      </c>
      <c r="D600" s="1" t="str">
        <f t="shared" ca="1" si="92"/>
        <v/>
      </c>
      <c r="E600" s="93" t="str">
        <f t="shared" ca="1" si="93"/>
        <v/>
      </c>
      <c r="F600" s="93" t="str">
        <f t="shared" ca="1" si="94"/>
        <v/>
      </c>
      <c r="G600" s="93" t="str">
        <f t="shared" ca="1" si="95"/>
        <v/>
      </c>
      <c r="H600" s="93" t="str">
        <f t="shared" ca="1" si="96"/>
        <v/>
      </c>
      <c r="I600" s="94" t="str">
        <f t="shared" ca="1" si="97"/>
        <v/>
      </c>
      <c r="J600" s="108" t="str">
        <f t="shared" ca="1" si="98"/>
        <v/>
      </c>
      <c r="K600" s="108" t="str">
        <f t="shared" ca="1" si="99"/>
        <v/>
      </c>
      <c r="L600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600" s="108" t="str">
        <f ca="1">IFERROR(IF(FIND("/", Tabella4[[#This Row],[ODC]]) &gt; 0, MID(Tabella4[[#This Row],[ODC]], FIND("/", Tabella4[[#This Row],[ODC]]) - 3, 6), ""), "")</f>
        <v/>
      </c>
      <c r="S600" s="103">
        <v>15</v>
      </c>
      <c r="T600" s="96">
        <v>14</v>
      </c>
    </row>
    <row r="601" spans="1:20" hidden="1" x14ac:dyDescent="0.25">
      <c r="A601" s="97" t="str">
        <f ca="1">IF(Tabella4[[#This Row],[PERSONALE]]="","",IF(INDIRECT("'" &amp; S601 &amp; "'!L1") &lt;&gt; "0", IF(INDIRECT("'" &amp; S601 &amp; "'!L1") &lt;&gt; "", INDIRECT("'" &amp; S601 &amp; "'!L1"), ""), ""))</f>
        <v/>
      </c>
      <c r="B601" s="97" t="str">
        <f t="shared" ca="1" si="90"/>
        <v/>
      </c>
      <c r="C601" s="106" t="str">
        <f t="shared" ca="1" si="91"/>
        <v/>
      </c>
      <c r="D601" s="1" t="str">
        <f t="shared" ca="1" si="92"/>
        <v/>
      </c>
      <c r="E601" s="93" t="str">
        <f t="shared" ca="1" si="93"/>
        <v/>
      </c>
      <c r="F601" s="93" t="str">
        <f t="shared" ca="1" si="94"/>
        <v/>
      </c>
      <c r="G601" s="93" t="str">
        <f t="shared" ca="1" si="95"/>
        <v/>
      </c>
      <c r="H601" s="93" t="str">
        <f t="shared" ca="1" si="96"/>
        <v/>
      </c>
      <c r="I601" s="94" t="str">
        <f t="shared" ca="1" si="97"/>
        <v/>
      </c>
      <c r="J601" s="108" t="str">
        <f t="shared" ca="1" si="98"/>
        <v/>
      </c>
      <c r="K601" s="108" t="str">
        <f t="shared" ca="1" si="99"/>
        <v/>
      </c>
      <c r="L601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601" s="108" t="str">
        <f ca="1">IFERROR(IF(FIND("/", Tabella4[[#This Row],[ODC]]) &gt; 0, MID(Tabella4[[#This Row],[ODC]], FIND("/", Tabella4[[#This Row],[ODC]]) - 3, 6), ""), "")</f>
        <v/>
      </c>
      <c r="S601" s="103">
        <v>15</v>
      </c>
      <c r="T601" s="96">
        <v>15</v>
      </c>
    </row>
    <row r="602" spans="1:20" hidden="1" x14ac:dyDescent="0.25">
      <c r="A602" s="97" t="str">
        <f ca="1">IF(Tabella4[[#This Row],[PERSONALE]]="","",IF(INDIRECT("'" &amp; S602 &amp; "'!L1") &lt;&gt; "0", IF(INDIRECT("'" &amp; S602 &amp; "'!L1") &lt;&gt; "", INDIRECT("'" &amp; S602 &amp; "'!L1"), ""), ""))</f>
        <v/>
      </c>
      <c r="B602" s="97" t="str">
        <f t="shared" ca="1" si="90"/>
        <v/>
      </c>
      <c r="C602" s="106" t="str">
        <f t="shared" ca="1" si="91"/>
        <v/>
      </c>
      <c r="D602" s="1" t="str">
        <f t="shared" ca="1" si="92"/>
        <v/>
      </c>
      <c r="E602" s="93" t="str">
        <f t="shared" ca="1" si="93"/>
        <v/>
      </c>
      <c r="F602" s="93" t="str">
        <f t="shared" ca="1" si="94"/>
        <v/>
      </c>
      <c r="G602" s="93" t="str">
        <f t="shared" ca="1" si="95"/>
        <v/>
      </c>
      <c r="H602" s="93" t="str">
        <f t="shared" ca="1" si="96"/>
        <v/>
      </c>
      <c r="I602" s="94" t="str">
        <f t="shared" ca="1" si="97"/>
        <v/>
      </c>
      <c r="J602" s="108" t="str">
        <f t="shared" ca="1" si="98"/>
        <v/>
      </c>
      <c r="K602" s="108" t="str">
        <f t="shared" ca="1" si="99"/>
        <v/>
      </c>
      <c r="L602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602" s="108" t="str">
        <f ca="1">IFERROR(IF(FIND("/", Tabella4[[#This Row],[ODC]]) &gt; 0, MID(Tabella4[[#This Row],[ODC]], FIND("/", Tabella4[[#This Row],[ODC]]) - 3, 6), ""), "")</f>
        <v/>
      </c>
      <c r="S602" s="103">
        <v>15</v>
      </c>
      <c r="T602" s="96">
        <v>16</v>
      </c>
    </row>
    <row r="603" spans="1:20" hidden="1" x14ac:dyDescent="0.25">
      <c r="A603" s="97" t="str">
        <f ca="1">IF(Tabella4[[#This Row],[PERSONALE]]="","",IF(INDIRECT("'" &amp; S603 &amp; "'!L1") &lt;&gt; "0", IF(INDIRECT("'" &amp; S603 &amp; "'!L1") &lt;&gt; "", INDIRECT("'" &amp; S603 &amp; "'!L1"), ""), ""))</f>
        <v/>
      </c>
      <c r="B603" s="97" t="str">
        <f t="shared" ca="1" si="90"/>
        <v/>
      </c>
      <c r="C603" s="106" t="str">
        <f t="shared" ca="1" si="91"/>
        <v/>
      </c>
      <c r="D603" s="1" t="str">
        <f t="shared" ca="1" si="92"/>
        <v/>
      </c>
      <c r="E603" s="93" t="str">
        <f t="shared" ca="1" si="93"/>
        <v/>
      </c>
      <c r="F603" s="93" t="str">
        <f t="shared" ca="1" si="94"/>
        <v/>
      </c>
      <c r="G603" s="93" t="str">
        <f t="shared" ca="1" si="95"/>
        <v/>
      </c>
      <c r="H603" s="93" t="str">
        <f t="shared" ca="1" si="96"/>
        <v/>
      </c>
      <c r="I603" s="94" t="str">
        <f t="shared" ca="1" si="97"/>
        <v/>
      </c>
      <c r="J603" s="108" t="str">
        <f t="shared" ca="1" si="98"/>
        <v/>
      </c>
      <c r="K603" s="108" t="str">
        <f t="shared" ca="1" si="99"/>
        <v/>
      </c>
      <c r="L603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603" s="108" t="str">
        <f ca="1">IFERROR(IF(FIND("/", Tabella4[[#This Row],[ODC]]) &gt; 0, MID(Tabella4[[#This Row],[ODC]], FIND("/", Tabella4[[#This Row],[ODC]]) - 3, 6), ""), "")</f>
        <v/>
      </c>
      <c r="S603" s="103">
        <v>15</v>
      </c>
      <c r="T603" s="96">
        <v>17</v>
      </c>
    </row>
    <row r="604" spans="1:20" hidden="1" x14ac:dyDescent="0.25">
      <c r="A604" s="97" t="str">
        <f ca="1">IF(Tabella4[[#This Row],[PERSONALE]]="","",IF(INDIRECT("'" &amp; S604 &amp; "'!L1") &lt;&gt; "0", IF(INDIRECT("'" &amp; S604 &amp; "'!L1") &lt;&gt; "", INDIRECT("'" &amp; S604 &amp; "'!L1"), ""), ""))</f>
        <v/>
      </c>
      <c r="B604" s="97" t="str">
        <f t="shared" ca="1" si="90"/>
        <v/>
      </c>
      <c r="C604" s="106" t="str">
        <f t="shared" ca="1" si="91"/>
        <v/>
      </c>
      <c r="D604" s="1" t="str">
        <f t="shared" ca="1" si="92"/>
        <v/>
      </c>
      <c r="E604" s="93" t="str">
        <f t="shared" ca="1" si="93"/>
        <v/>
      </c>
      <c r="F604" s="93" t="str">
        <f t="shared" ca="1" si="94"/>
        <v/>
      </c>
      <c r="G604" s="93" t="str">
        <f t="shared" ca="1" si="95"/>
        <v/>
      </c>
      <c r="H604" s="93" t="str">
        <f t="shared" ca="1" si="96"/>
        <v/>
      </c>
      <c r="I604" s="94" t="str">
        <f t="shared" ca="1" si="97"/>
        <v/>
      </c>
      <c r="J604" s="108" t="str">
        <f t="shared" ca="1" si="98"/>
        <v/>
      </c>
      <c r="K604" s="108" t="str">
        <f t="shared" ca="1" si="99"/>
        <v/>
      </c>
      <c r="L604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604" s="108" t="str">
        <f ca="1">IFERROR(IF(FIND("/", Tabella4[[#This Row],[ODC]]) &gt; 0, MID(Tabella4[[#This Row],[ODC]], FIND("/", Tabella4[[#This Row],[ODC]]) - 3, 6), ""), "")</f>
        <v/>
      </c>
      <c r="S604" s="103">
        <v>15</v>
      </c>
      <c r="T604" s="96">
        <v>18</v>
      </c>
    </row>
    <row r="605" spans="1:20" hidden="1" x14ac:dyDescent="0.25">
      <c r="A605" s="97" t="str">
        <f ca="1">IF(Tabella4[[#This Row],[PERSONALE]]="","",IF(INDIRECT("'" &amp; S605 &amp; "'!L1") &lt;&gt; "0", IF(INDIRECT("'" &amp; S605 &amp; "'!L1") &lt;&gt; "", INDIRECT("'" &amp; S605 &amp; "'!L1"), ""), ""))</f>
        <v/>
      </c>
      <c r="B605" s="97" t="str">
        <f t="shared" ca="1" si="90"/>
        <v/>
      </c>
      <c r="C605" s="106" t="str">
        <f t="shared" ca="1" si="91"/>
        <v/>
      </c>
      <c r="D605" s="1" t="str">
        <f t="shared" ca="1" si="92"/>
        <v/>
      </c>
      <c r="E605" s="93" t="str">
        <f t="shared" ca="1" si="93"/>
        <v/>
      </c>
      <c r="F605" s="93" t="str">
        <f t="shared" ca="1" si="94"/>
        <v/>
      </c>
      <c r="G605" s="93" t="str">
        <f t="shared" ca="1" si="95"/>
        <v/>
      </c>
      <c r="H605" s="93" t="str">
        <f t="shared" ca="1" si="96"/>
        <v/>
      </c>
      <c r="I605" s="94" t="str">
        <f t="shared" ca="1" si="97"/>
        <v/>
      </c>
      <c r="J605" s="108" t="str">
        <f t="shared" ca="1" si="98"/>
        <v/>
      </c>
      <c r="K605" s="108" t="str">
        <f t="shared" ca="1" si="99"/>
        <v/>
      </c>
      <c r="L605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605" s="108" t="str">
        <f ca="1">IFERROR(IF(FIND("/", Tabella4[[#This Row],[ODC]]) &gt; 0, MID(Tabella4[[#This Row],[ODC]], FIND("/", Tabella4[[#This Row],[ODC]]) - 3, 6), ""), "")</f>
        <v/>
      </c>
      <c r="S605" s="103">
        <v>15</v>
      </c>
      <c r="T605" s="96">
        <v>19</v>
      </c>
    </row>
    <row r="606" spans="1:20" hidden="1" x14ac:dyDescent="0.25">
      <c r="A606" s="97" t="str">
        <f ca="1">IF(Tabella4[[#This Row],[PERSONALE]]="","",IF(INDIRECT("'" &amp; S606 &amp; "'!L1") &lt;&gt; "0", IF(INDIRECT("'" &amp; S606 &amp; "'!L1") &lt;&gt; "", INDIRECT("'" &amp; S606 &amp; "'!L1"), ""), ""))</f>
        <v/>
      </c>
      <c r="B606" s="97" t="str">
        <f t="shared" ca="1" si="90"/>
        <v/>
      </c>
      <c r="C606" s="106" t="str">
        <f t="shared" ca="1" si="91"/>
        <v/>
      </c>
      <c r="D606" s="1" t="str">
        <f t="shared" ca="1" si="92"/>
        <v/>
      </c>
      <c r="E606" s="93" t="str">
        <f t="shared" ca="1" si="93"/>
        <v/>
      </c>
      <c r="F606" s="93" t="str">
        <f t="shared" ca="1" si="94"/>
        <v/>
      </c>
      <c r="G606" s="93" t="str">
        <f t="shared" ca="1" si="95"/>
        <v/>
      </c>
      <c r="H606" s="93" t="str">
        <f t="shared" ca="1" si="96"/>
        <v/>
      </c>
      <c r="I606" s="94" t="str">
        <f t="shared" ca="1" si="97"/>
        <v/>
      </c>
      <c r="J606" s="108" t="str">
        <f t="shared" ca="1" si="98"/>
        <v/>
      </c>
      <c r="K606" s="108" t="str">
        <f t="shared" ca="1" si="99"/>
        <v/>
      </c>
      <c r="L606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606" s="108" t="str">
        <f ca="1">IFERROR(IF(FIND("/", Tabella4[[#This Row],[ODC]]) &gt; 0, MID(Tabella4[[#This Row],[ODC]], FIND("/", Tabella4[[#This Row],[ODC]]) - 3, 6), ""), "")</f>
        <v/>
      </c>
      <c r="S606" s="103">
        <v>15</v>
      </c>
      <c r="T606" s="96">
        <v>20</v>
      </c>
    </row>
    <row r="607" spans="1:20" hidden="1" x14ac:dyDescent="0.25">
      <c r="A607" s="97" t="str">
        <f ca="1">IF(Tabella4[[#This Row],[PERSONALE]]="","",IF(INDIRECT("'" &amp; S607 &amp; "'!L1") &lt;&gt; "0", IF(INDIRECT("'" &amp; S607 &amp; "'!L1") &lt;&gt; "", INDIRECT("'" &amp; S607 &amp; "'!L1"), ""), ""))</f>
        <v/>
      </c>
      <c r="B607" s="97" t="str">
        <f t="shared" ca="1" si="90"/>
        <v/>
      </c>
      <c r="C607" s="106" t="str">
        <f t="shared" ca="1" si="91"/>
        <v/>
      </c>
      <c r="D607" s="1" t="str">
        <f t="shared" ca="1" si="92"/>
        <v/>
      </c>
      <c r="E607" s="93" t="str">
        <f t="shared" ca="1" si="93"/>
        <v/>
      </c>
      <c r="F607" s="93" t="str">
        <f t="shared" ca="1" si="94"/>
        <v/>
      </c>
      <c r="G607" s="93" t="str">
        <f t="shared" ca="1" si="95"/>
        <v/>
      </c>
      <c r="H607" s="93" t="str">
        <f t="shared" ca="1" si="96"/>
        <v/>
      </c>
      <c r="I607" s="94" t="str">
        <f t="shared" ca="1" si="97"/>
        <v/>
      </c>
      <c r="J607" s="108" t="str">
        <f t="shared" ca="1" si="98"/>
        <v/>
      </c>
      <c r="K607" s="108" t="str">
        <f t="shared" ca="1" si="99"/>
        <v/>
      </c>
      <c r="L607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607" s="108" t="str">
        <f ca="1">IFERROR(IF(FIND("/", Tabella4[[#This Row],[ODC]]) &gt; 0, MID(Tabella4[[#This Row],[ODC]], FIND("/", Tabella4[[#This Row],[ODC]]) - 3, 6), ""), "")</f>
        <v/>
      </c>
      <c r="S607" s="103">
        <v>15</v>
      </c>
      <c r="T607" s="96">
        <v>21</v>
      </c>
    </row>
    <row r="608" spans="1:20" hidden="1" x14ac:dyDescent="0.25">
      <c r="A608" s="97" t="str">
        <f ca="1">IF(Tabella4[[#This Row],[PERSONALE]]="","",IF(INDIRECT("'" &amp; S608 &amp; "'!L1") &lt;&gt; "0", IF(INDIRECT("'" &amp; S608 &amp; "'!L1") &lt;&gt; "", INDIRECT("'" &amp; S608 &amp; "'!L1"), ""), ""))</f>
        <v/>
      </c>
      <c r="B608" s="97" t="str">
        <f t="shared" ca="1" si="90"/>
        <v/>
      </c>
      <c r="C608" s="106" t="str">
        <f t="shared" ca="1" si="91"/>
        <v/>
      </c>
      <c r="D608" s="1" t="str">
        <f t="shared" ca="1" si="92"/>
        <v/>
      </c>
      <c r="E608" s="93" t="str">
        <f t="shared" ca="1" si="93"/>
        <v/>
      </c>
      <c r="F608" s="93" t="str">
        <f t="shared" ca="1" si="94"/>
        <v/>
      </c>
      <c r="G608" s="93" t="str">
        <f t="shared" ca="1" si="95"/>
        <v/>
      </c>
      <c r="H608" s="93" t="str">
        <f t="shared" ca="1" si="96"/>
        <v/>
      </c>
      <c r="I608" s="94" t="str">
        <f t="shared" ca="1" si="97"/>
        <v/>
      </c>
      <c r="J608" s="108" t="str">
        <f t="shared" ca="1" si="98"/>
        <v/>
      </c>
      <c r="K608" s="108" t="str">
        <f t="shared" ca="1" si="99"/>
        <v/>
      </c>
      <c r="L608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608" s="108" t="str">
        <f ca="1">IFERROR(IF(FIND("/", Tabella4[[#This Row],[ODC]]) &gt; 0, MID(Tabella4[[#This Row],[ODC]], FIND("/", Tabella4[[#This Row],[ODC]]) - 3, 6), ""), "")</f>
        <v/>
      </c>
      <c r="S608" s="103">
        <v>15</v>
      </c>
      <c r="T608" s="96">
        <v>22</v>
      </c>
    </row>
    <row r="609" spans="1:20" hidden="1" x14ac:dyDescent="0.25">
      <c r="A609" s="97" t="str">
        <f ca="1">IF(Tabella4[[#This Row],[PERSONALE]]="","",IF(INDIRECT("'" &amp; S609 &amp; "'!L1") &lt;&gt; "0", IF(INDIRECT("'" &amp; S609 &amp; "'!L1") &lt;&gt; "", INDIRECT("'" &amp; S609 &amp; "'!L1"), ""), ""))</f>
        <v/>
      </c>
      <c r="B609" s="97" t="str">
        <f t="shared" ca="1" si="90"/>
        <v/>
      </c>
      <c r="C609" s="106" t="str">
        <f t="shared" ca="1" si="91"/>
        <v/>
      </c>
      <c r="D609" s="1" t="str">
        <f t="shared" ca="1" si="92"/>
        <v/>
      </c>
      <c r="E609" s="93" t="str">
        <f t="shared" ca="1" si="93"/>
        <v/>
      </c>
      <c r="F609" s="93" t="str">
        <f t="shared" ca="1" si="94"/>
        <v/>
      </c>
      <c r="G609" s="93" t="str">
        <f t="shared" ca="1" si="95"/>
        <v/>
      </c>
      <c r="H609" s="93" t="str">
        <f t="shared" ca="1" si="96"/>
        <v/>
      </c>
      <c r="I609" s="94" t="str">
        <f t="shared" ca="1" si="97"/>
        <v/>
      </c>
      <c r="J609" s="108" t="str">
        <f t="shared" ca="1" si="98"/>
        <v/>
      </c>
      <c r="K609" s="108" t="str">
        <f t="shared" ca="1" si="99"/>
        <v/>
      </c>
      <c r="L609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609" s="108" t="str">
        <f ca="1">IFERROR(IF(FIND("/", Tabella4[[#This Row],[ODC]]) &gt; 0, MID(Tabella4[[#This Row],[ODC]], FIND("/", Tabella4[[#This Row],[ODC]]) - 3, 6), ""), "")</f>
        <v/>
      </c>
      <c r="S609" s="103">
        <v>15</v>
      </c>
      <c r="T609" s="96">
        <v>23</v>
      </c>
    </row>
    <row r="610" spans="1:20" hidden="1" x14ac:dyDescent="0.25">
      <c r="A610" s="97" t="str">
        <f ca="1">IF(Tabella4[[#This Row],[PERSONALE]]="","",IF(INDIRECT("'" &amp; S610 &amp; "'!L1") &lt;&gt; "0", IF(INDIRECT("'" &amp; S610 &amp; "'!L1") &lt;&gt; "", INDIRECT("'" &amp; S610 &amp; "'!L1"), ""), ""))</f>
        <v/>
      </c>
      <c r="B610" s="97" t="str">
        <f t="shared" ca="1" si="90"/>
        <v/>
      </c>
      <c r="C610" s="106" t="str">
        <f t="shared" ca="1" si="91"/>
        <v/>
      </c>
      <c r="D610" s="1" t="str">
        <f t="shared" ca="1" si="92"/>
        <v/>
      </c>
      <c r="E610" s="93" t="str">
        <f t="shared" ca="1" si="93"/>
        <v/>
      </c>
      <c r="F610" s="93" t="str">
        <f t="shared" ca="1" si="94"/>
        <v/>
      </c>
      <c r="G610" s="93" t="str">
        <f t="shared" ca="1" si="95"/>
        <v/>
      </c>
      <c r="H610" s="93" t="str">
        <f t="shared" ca="1" si="96"/>
        <v/>
      </c>
      <c r="I610" s="94" t="str">
        <f t="shared" ca="1" si="97"/>
        <v/>
      </c>
      <c r="J610" s="108" t="str">
        <f t="shared" ca="1" si="98"/>
        <v/>
      </c>
      <c r="K610" s="108" t="str">
        <f t="shared" ca="1" si="99"/>
        <v/>
      </c>
      <c r="L610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610" s="108" t="str">
        <f ca="1">IFERROR(IF(FIND("/", Tabella4[[#This Row],[ODC]]) &gt; 0, MID(Tabella4[[#This Row],[ODC]], FIND("/", Tabella4[[#This Row],[ODC]]) - 3, 6), ""), "")</f>
        <v/>
      </c>
      <c r="S610" s="103">
        <v>15</v>
      </c>
      <c r="T610" s="96">
        <v>24</v>
      </c>
    </row>
    <row r="611" spans="1:20" hidden="1" x14ac:dyDescent="0.25">
      <c r="A611" s="97" t="str">
        <f ca="1">IF(Tabella4[[#This Row],[PERSONALE]]="","",IF(INDIRECT("'" &amp; S611 &amp; "'!L1") &lt;&gt; "0", IF(INDIRECT("'" &amp; S611 &amp; "'!L1") &lt;&gt; "", INDIRECT("'" &amp; S611 &amp; "'!L1"), ""), ""))</f>
        <v/>
      </c>
      <c r="B611" s="97" t="str">
        <f t="shared" ca="1" si="90"/>
        <v/>
      </c>
      <c r="C611" s="106" t="str">
        <f t="shared" ca="1" si="91"/>
        <v/>
      </c>
      <c r="D611" s="1" t="str">
        <f t="shared" ca="1" si="92"/>
        <v/>
      </c>
      <c r="E611" s="93" t="str">
        <f t="shared" ca="1" si="93"/>
        <v/>
      </c>
      <c r="F611" s="93" t="str">
        <f t="shared" ca="1" si="94"/>
        <v/>
      </c>
      <c r="G611" s="93" t="str">
        <f t="shared" ca="1" si="95"/>
        <v/>
      </c>
      <c r="H611" s="93" t="str">
        <f t="shared" ca="1" si="96"/>
        <v/>
      </c>
      <c r="I611" s="94" t="str">
        <f t="shared" ca="1" si="97"/>
        <v/>
      </c>
      <c r="J611" s="108" t="str">
        <f t="shared" ca="1" si="98"/>
        <v/>
      </c>
      <c r="K611" s="108" t="str">
        <f t="shared" ca="1" si="99"/>
        <v/>
      </c>
      <c r="L611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611" s="108" t="str">
        <f ca="1">IFERROR(IF(FIND("/", Tabella4[[#This Row],[ODC]]) &gt; 0, MID(Tabella4[[#This Row],[ODC]], FIND("/", Tabella4[[#This Row],[ODC]]) - 3, 6), ""), "")</f>
        <v/>
      </c>
      <c r="S611" s="103">
        <v>15</v>
      </c>
      <c r="T611" s="96">
        <v>25</v>
      </c>
    </row>
    <row r="612" spans="1:20" hidden="1" x14ac:dyDescent="0.25">
      <c r="A612" s="97" t="str">
        <f ca="1">IF(Tabella4[[#This Row],[PERSONALE]]="","",IF(INDIRECT("'" &amp; S612 &amp; "'!L1") &lt;&gt; "0", IF(INDIRECT("'" &amp; S612 &amp; "'!L1") &lt;&gt; "", INDIRECT("'" &amp; S612 &amp; "'!L1"), ""), ""))</f>
        <v/>
      </c>
      <c r="B612" s="97" t="str">
        <f t="shared" ca="1" si="90"/>
        <v/>
      </c>
      <c r="C612" s="106" t="str">
        <f t="shared" ca="1" si="91"/>
        <v/>
      </c>
      <c r="D612" s="1" t="str">
        <f t="shared" ca="1" si="92"/>
        <v/>
      </c>
      <c r="E612" s="93" t="str">
        <f t="shared" ca="1" si="93"/>
        <v/>
      </c>
      <c r="F612" s="93" t="str">
        <f t="shared" ca="1" si="94"/>
        <v/>
      </c>
      <c r="G612" s="93" t="str">
        <f t="shared" ca="1" si="95"/>
        <v/>
      </c>
      <c r="H612" s="93" t="str">
        <f t="shared" ca="1" si="96"/>
        <v/>
      </c>
      <c r="I612" s="94" t="str">
        <f t="shared" ca="1" si="97"/>
        <v/>
      </c>
      <c r="J612" s="108" t="str">
        <f t="shared" ca="1" si="98"/>
        <v/>
      </c>
      <c r="K612" s="108" t="str">
        <f t="shared" ca="1" si="99"/>
        <v/>
      </c>
      <c r="L612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612" s="108" t="str">
        <f ca="1">IFERROR(IF(FIND("/", Tabella4[[#This Row],[ODC]]) &gt; 0, MID(Tabella4[[#This Row],[ODC]], FIND("/", Tabella4[[#This Row],[ODC]]) - 3, 6), ""), "")</f>
        <v/>
      </c>
      <c r="S612" s="103">
        <v>15</v>
      </c>
      <c r="T612" s="96">
        <v>26</v>
      </c>
    </row>
    <row r="613" spans="1:20" hidden="1" x14ac:dyDescent="0.25">
      <c r="A613" s="97" t="str">
        <f ca="1">IF(Tabella4[[#This Row],[PERSONALE]]="","",IF(INDIRECT("'" &amp; S613 &amp; "'!L1") &lt;&gt; "0", IF(INDIRECT("'" &amp; S613 &amp; "'!L1") &lt;&gt; "", INDIRECT("'" &amp; S613 &amp; "'!L1"), ""), ""))</f>
        <v/>
      </c>
      <c r="B613" s="97" t="str">
        <f t="shared" ca="1" si="90"/>
        <v/>
      </c>
      <c r="C613" s="106" t="str">
        <f t="shared" ca="1" si="91"/>
        <v/>
      </c>
      <c r="D613" s="1" t="str">
        <f t="shared" ca="1" si="92"/>
        <v/>
      </c>
      <c r="E613" s="93" t="str">
        <f t="shared" ca="1" si="93"/>
        <v/>
      </c>
      <c r="F613" s="93" t="str">
        <f t="shared" ca="1" si="94"/>
        <v/>
      </c>
      <c r="G613" s="93" t="str">
        <f t="shared" ca="1" si="95"/>
        <v/>
      </c>
      <c r="H613" s="93" t="str">
        <f t="shared" ca="1" si="96"/>
        <v/>
      </c>
      <c r="I613" s="94" t="str">
        <f t="shared" ca="1" si="97"/>
        <v/>
      </c>
      <c r="J613" s="108" t="str">
        <f t="shared" ca="1" si="98"/>
        <v/>
      </c>
      <c r="K613" s="108" t="str">
        <f t="shared" ca="1" si="99"/>
        <v/>
      </c>
      <c r="L613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613" s="108" t="str">
        <f ca="1">IFERROR(IF(FIND("/", Tabella4[[#This Row],[ODC]]) &gt; 0, MID(Tabella4[[#This Row],[ODC]], FIND("/", Tabella4[[#This Row],[ODC]]) - 3, 6), ""), "")</f>
        <v/>
      </c>
      <c r="S613" s="103">
        <v>15</v>
      </c>
      <c r="T613" s="96">
        <v>27</v>
      </c>
    </row>
    <row r="614" spans="1:20" hidden="1" x14ac:dyDescent="0.25">
      <c r="A614" s="97" t="str">
        <f ca="1">IF(Tabella4[[#This Row],[PERSONALE]]="","",IF(INDIRECT("'" &amp; S614 &amp; "'!L1") &lt;&gt; "0", IF(INDIRECT("'" &amp; S614 &amp; "'!L1") &lt;&gt; "", INDIRECT("'" &amp; S614 &amp; "'!L1"), ""), ""))</f>
        <v/>
      </c>
      <c r="B614" s="97" t="str">
        <f t="shared" ca="1" si="90"/>
        <v/>
      </c>
      <c r="C614" s="106" t="str">
        <f t="shared" ca="1" si="91"/>
        <v/>
      </c>
      <c r="D614" s="1" t="str">
        <f t="shared" ca="1" si="92"/>
        <v/>
      </c>
      <c r="E614" s="93" t="str">
        <f t="shared" ca="1" si="93"/>
        <v/>
      </c>
      <c r="F614" s="93" t="str">
        <f t="shared" ca="1" si="94"/>
        <v/>
      </c>
      <c r="G614" s="93" t="str">
        <f t="shared" ca="1" si="95"/>
        <v/>
      </c>
      <c r="H614" s="93" t="str">
        <f t="shared" ca="1" si="96"/>
        <v/>
      </c>
      <c r="I614" s="94" t="str">
        <f t="shared" ca="1" si="97"/>
        <v/>
      </c>
      <c r="J614" s="108" t="str">
        <f t="shared" ca="1" si="98"/>
        <v/>
      </c>
      <c r="K614" s="108" t="str">
        <f t="shared" ca="1" si="99"/>
        <v/>
      </c>
      <c r="L614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614" s="108" t="str">
        <f ca="1">IFERROR(IF(FIND("/", Tabella4[[#This Row],[ODC]]) &gt; 0, MID(Tabella4[[#This Row],[ODC]], FIND("/", Tabella4[[#This Row],[ODC]]) - 3, 6), ""), "")</f>
        <v/>
      </c>
      <c r="S614" s="103">
        <v>15</v>
      </c>
      <c r="T614" s="96">
        <v>28</v>
      </c>
    </row>
    <row r="615" spans="1:20" hidden="1" x14ac:dyDescent="0.25">
      <c r="A615" s="97" t="str">
        <f ca="1">IF(Tabella4[[#This Row],[PERSONALE]]="","",IF(INDIRECT("'" &amp; S615 &amp; "'!L1") &lt;&gt; "0", IF(INDIRECT("'" &amp; S615 &amp; "'!L1") &lt;&gt; "", INDIRECT("'" &amp; S615 &amp; "'!L1"), ""), ""))</f>
        <v/>
      </c>
      <c r="B615" s="97" t="str">
        <f t="shared" ca="1" si="90"/>
        <v/>
      </c>
      <c r="C615" s="106" t="str">
        <f t="shared" ca="1" si="91"/>
        <v/>
      </c>
      <c r="D615" s="1" t="str">
        <f t="shared" ca="1" si="92"/>
        <v/>
      </c>
      <c r="E615" s="93" t="str">
        <f t="shared" ca="1" si="93"/>
        <v/>
      </c>
      <c r="F615" s="93" t="str">
        <f t="shared" ca="1" si="94"/>
        <v/>
      </c>
      <c r="G615" s="93" t="str">
        <f t="shared" ca="1" si="95"/>
        <v/>
      </c>
      <c r="H615" s="93" t="str">
        <f t="shared" ca="1" si="96"/>
        <v/>
      </c>
      <c r="I615" s="94" t="str">
        <f t="shared" ca="1" si="97"/>
        <v/>
      </c>
      <c r="J615" s="108" t="str">
        <f t="shared" ca="1" si="98"/>
        <v/>
      </c>
      <c r="K615" s="108" t="str">
        <f t="shared" ca="1" si="99"/>
        <v/>
      </c>
      <c r="L615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615" s="108" t="str">
        <f ca="1">IFERROR(IF(FIND("/", Tabella4[[#This Row],[ODC]]) &gt; 0, MID(Tabella4[[#This Row],[ODC]], FIND("/", Tabella4[[#This Row],[ODC]]) - 3, 6), ""), "")</f>
        <v/>
      </c>
      <c r="S615" s="103">
        <v>15</v>
      </c>
      <c r="T615" s="96">
        <v>29</v>
      </c>
    </row>
    <row r="616" spans="1:20" hidden="1" x14ac:dyDescent="0.25">
      <c r="A616" s="97" t="str">
        <f ca="1">IF(Tabella4[[#This Row],[PERSONALE]]="","",IF(INDIRECT("'" &amp; S616 &amp; "'!L1") &lt;&gt; "0", IF(INDIRECT("'" &amp; S616 &amp; "'!L1") &lt;&gt; "", INDIRECT("'" &amp; S616 &amp; "'!L1"), ""), ""))</f>
        <v/>
      </c>
      <c r="B616" s="97" t="str">
        <f t="shared" ca="1" si="90"/>
        <v/>
      </c>
      <c r="C616" s="106" t="str">
        <f t="shared" ca="1" si="91"/>
        <v/>
      </c>
      <c r="D616" s="1" t="str">
        <f t="shared" ca="1" si="92"/>
        <v/>
      </c>
      <c r="E616" s="93" t="str">
        <f t="shared" ca="1" si="93"/>
        <v/>
      </c>
      <c r="F616" s="93" t="str">
        <f t="shared" ca="1" si="94"/>
        <v/>
      </c>
      <c r="G616" s="93" t="str">
        <f t="shared" ca="1" si="95"/>
        <v/>
      </c>
      <c r="H616" s="93" t="str">
        <f t="shared" ca="1" si="96"/>
        <v/>
      </c>
      <c r="I616" s="94" t="str">
        <f t="shared" ca="1" si="97"/>
        <v/>
      </c>
      <c r="J616" s="108" t="str">
        <f t="shared" ca="1" si="98"/>
        <v/>
      </c>
      <c r="K616" s="108" t="str">
        <f t="shared" ca="1" si="99"/>
        <v/>
      </c>
      <c r="L616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616" s="108" t="str">
        <f ca="1">IFERROR(IF(FIND("/", Tabella4[[#This Row],[ODC]]) &gt; 0, MID(Tabella4[[#This Row],[ODC]], FIND("/", Tabella4[[#This Row],[ODC]]) - 3, 6), ""), "")</f>
        <v/>
      </c>
      <c r="S616" s="103">
        <v>15</v>
      </c>
      <c r="T616" s="96">
        <v>30</v>
      </c>
    </row>
    <row r="617" spans="1:20" hidden="1" x14ac:dyDescent="0.25">
      <c r="A617" s="97" t="str">
        <f ca="1">IF(Tabella4[[#This Row],[PERSONALE]]="","",IF(INDIRECT("'" &amp; S617 &amp; "'!L1") &lt;&gt; "0", IF(INDIRECT("'" &amp; S617 &amp; "'!L1") &lt;&gt; "", INDIRECT("'" &amp; S617 &amp; "'!L1"), ""), ""))</f>
        <v/>
      </c>
      <c r="B617" s="97" t="str">
        <f t="shared" ca="1" si="90"/>
        <v/>
      </c>
      <c r="C617" s="106" t="str">
        <f t="shared" ca="1" si="91"/>
        <v/>
      </c>
      <c r="D617" s="1" t="str">
        <f t="shared" ca="1" si="92"/>
        <v/>
      </c>
      <c r="E617" s="93" t="str">
        <f t="shared" ca="1" si="93"/>
        <v/>
      </c>
      <c r="F617" s="93" t="str">
        <f t="shared" ca="1" si="94"/>
        <v/>
      </c>
      <c r="G617" s="93" t="str">
        <f t="shared" ca="1" si="95"/>
        <v/>
      </c>
      <c r="H617" s="93" t="str">
        <f t="shared" ca="1" si="96"/>
        <v/>
      </c>
      <c r="I617" s="94" t="str">
        <f t="shared" ca="1" si="97"/>
        <v/>
      </c>
      <c r="J617" s="108" t="str">
        <f t="shared" ca="1" si="98"/>
        <v/>
      </c>
      <c r="K617" s="108" t="str">
        <f t="shared" ca="1" si="99"/>
        <v/>
      </c>
      <c r="L617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617" s="108" t="str">
        <f ca="1">IFERROR(IF(FIND("/", Tabella4[[#This Row],[ODC]]) &gt; 0, MID(Tabella4[[#This Row],[ODC]], FIND("/", Tabella4[[#This Row],[ODC]]) - 3, 6), ""), "")</f>
        <v/>
      </c>
      <c r="S617" s="103">
        <v>15</v>
      </c>
      <c r="T617" s="96">
        <v>31</v>
      </c>
    </row>
    <row r="618" spans="1:20" hidden="1" x14ac:dyDescent="0.25">
      <c r="A618" s="97" t="str">
        <f ca="1">IF(Tabella4[[#This Row],[PERSONALE]]="","",IF(INDIRECT("'" &amp; S618 &amp; "'!L1") &lt;&gt; "0", IF(INDIRECT("'" &amp; S618 &amp; "'!L1") &lt;&gt; "", INDIRECT("'" &amp; S618 &amp; "'!L1"), ""), ""))</f>
        <v/>
      </c>
      <c r="B618" s="97" t="str">
        <f t="shared" ca="1" si="90"/>
        <v/>
      </c>
      <c r="C618" s="106" t="str">
        <f t="shared" ca="1" si="91"/>
        <v/>
      </c>
      <c r="D618" s="1" t="str">
        <f t="shared" ca="1" si="92"/>
        <v/>
      </c>
      <c r="E618" s="93" t="str">
        <f t="shared" ca="1" si="93"/>
        <v/>
      </c>
      <c r="F618" s="93" t="str">
        <f t="shared" ca="1" si="94"/>
        <v/>
      </c>
      <c r="G618" s="93" t="str">
        <f t="shared" ca="1" si="95"/>
        <v/>
      </c>
      <c r="H618" s="93" t="str">
        <f t="shared" ca="1" si="96"/>
        <v/>
      </c>
      <c r="I618" s="94" t="str">
        <f t="shared" ca="1" si="97"/>
        <v/>
      </c>
      <c r="J618" s="108" t="str">
        <f t="shared" ca="1" si="98"/>
        <v/>
      </c>
      <c r="K618" s="108" t="str">
        <f t="shared" ca="1" si="99"/>
        <v/>
      </c>
      <c r="L618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618" s="108" t="str">
        <f ca="1">IFERROR(IF(FIND("/", Tabella4[[#This Row],[ODC]]) &gt; 0, MID(Tabella4[[#This Row],[ODC]], FIND("/", Tabella4[[#This Row],[ODC]]) - 3, 6), ""), "")</f>
        <v/>
      </c>
      <c r="S618" s="103">
        <v>15</v>
      </c>
      <c r="T618" s="96">
        <v>32</v>
      </c>
    </row>
    <row r="619" spans="1:20" hidden="1" x14ac:dyDescent="0.25">
      <c r="A619" s="97" t="str">
        <f ca="1">IF(Tabella4[[#This Row],[PERSONALE]]="","",IF(INDIRECT("'" &amp; S619 &amp; "'!L1") &lt;&gt; "0", IF(INDIRECT("'" &amp; S619 &amp; "'!L1") &lt;&gt; "", INDIRECT("'" &amp; S619 &amp; "'!L1"), ""), ""))</f>
        <v/>
      </c>
      <c r="B619" s="97" t="str">
        <f t="shared" ca="1" si="90"/>
        <v/>
      </c>
      <c r="C619" s="106" t="str">
        <f t="shared" ca="1" si="91"/>
        <v/>
      </c>
      <c r="D619" s="1" t="str">
        <f t="shared" ca="1" si="92"/>
        <v/>
      </c>
      <c r="E619" s="93" t="str">
        <f t="shared" ca="1" si="93"/>
        <v/>
      </c>
      <c r="F619" s="93" t="str">
        <f t="shared" ca="1" si="94"/>
        <v/>
      </c>
      <c r="G619" s="93" t="str">
        <f t="shared" ca="1" si="95"/>
        <v/>
      </c>
      <c r="H619" s="93" t="str">
        <f t="shared" ca="1" si="96"/>
        <v/>
      </c>
      <c r="I619" s="94" t="str">
        <f t="shared" ca="1" si="97"/>
        <v/>
      </c>
      <c r="J619" s="108" t="str">
        <f t="shared" ca="1" si="98"/>
        <v/>
      </c>
      <c r="K619" s="108" t="str">
        <f t="shared" ca="1" si="99"/>
        <v/>
      </c>
      <c r="L619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619" s="108" t="str">
        <f ca="1">IFERROR(IF(FIND("/", Tabella4[[#This Row],[ODC]]) &gt; 0, MID(Tabella4[[#This Row],[ODC]], FIND("/", Tabella4[[#This Row],[ODC]]) - 3, 6), ""), "")</f>
        <v/>
      </c>
      <c r="S619" s="103">
        <v>15</v>
      </c>
      <c r="T619" s="96">
        <v>33</v>
      </c>
    </row>
    <row r="620" spans="1:20" hidden="1" x14ac:dyDescent="0.25">
      <c r="A620" s="97" t="str">
        <f ca="1">IF(Tabella4[[#This Row],[PERSONALE]]="","",IF(INDIRECT("'" &amp; S620 &amp; "'!L1") &lt;&gt; "0", IF(INDIRECT("'" &amp; S620 &amp; "'!L1") &lt;&gt; "", INDIRECT("'" &amp; S620 &amp; "'!L1"), ""), ""))</f>
        <v/>
      </c>
      <c r="B620" s="97" t="str">
        <f t="shared" ca="1" si="90"/>
        <v/>
      </c>
      <c r="C620" s="106" t="str">
        <f t="shared" ca="1" si="91"/>
        <v/>
      </c>
      <c r="D620" s="1" t="str">
        <f t="shared" ca="1" si="92"/>
        <v/>
      </c>
      <c r="E620" s="93" t="str">
        <f t="shared" ca="1" si="93"/>
        <v/>
      </c>
      <c r="F620" s="93" t="str">
        <f t="shared" ca="1" si="94"/>
        <v/>
      </c>
      <c r="G620" s="93" t="str">
        <f t="shared" ca="1" si="95"/>
        <v/>
      </c>
      <c r="H620" s="93" t="str">
        <f t="shared" ca="1" si="96"/>
        <v/>
      </c>
      <c r="I620" s="94" t="str">
        <f t="shared" ca="1" si="97"/>
        <v/>
      </c>
      <c r="J620" s="108" t="str">
        <f t="shared" ca="1" si="98"/>
        <v/>
      </c>
      <c r="K620" s="108" t="str">
        <f t="shared" ca="1" si="99"/>
        <v/>
      </c>
      <c r="L620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620" s="108" t="str">
        <f ca="1">IFERROR(IF(FIND("/", Tabella4[[#This Row],[ODC]]) &gt; 0, MID(Tabella4[[#This Row],[ODC]], FIND("/", Tabella4[[#This Row],[ODC]]) - 3, 6), ""), "")</f>
        <v/>
      </c>
      <c r="S620" s="103">
        <v>15</v>
      </c>
      <c r="T620" s="96">
        <v>34</v>
      </c>
    </row>
    <row r="621" spans="1:20" hidden="1" x14ac:dyDescent="0.25">
      <c r="A621" s="97" t="str">
        <f ca="1">IF(Tabella4[[#This Row],[PERSONALE]]="","",IF(INDIRECT("'" &amp; S621 &amp; "'!L1") &lt;&gt; "0", IF(INDIRECT("'" &amp; S621 &amp; "'!L1") &lt;&gt; "", INDIRECT("'" &amp; S621 &amp; "'!L1"), ""), ""))</f>
        <v/>
      </c>
      <c r="B621" s="97" t="str">
        <f t="shared" ca="1" si="90"/>
        <v/>
      </c>
      <c r="C621" s="106" t="str">
        <f t="shared" ca="1" si="91"/>
        <v/>
      </c>
      <c r="D621" s="1" t="str">
        <f t="shared" ca="1" si="92"/>
        <v/>
      </c>
      <c r="E621" s="93" t="str">
        <f t="shared" ca="1" si="93"/>
        <v/>
      </c>
      <c r="F621" s="93" t="str">
        <f t="shared" ca="1" si="94"/>
        <v/>
      </c>
      <c r="G621" s="93" t="str">
        <f t="shared" ca="1" si="95"/>
        <v/>
      </c>
      <c r="H621" s="93" t="str">
        <f t="shared" ca="1" si="96"/>
        <v/>
      </c>
      <c r="I621" s="94" t="str">
        <f t="shared" ca="1" si="97"/>
        <v/>
      </c>
      <c r="J621" s="108" t="str">
        <f t="shared" ca="1" si="98"/>
        <v/>
      </c>
      <c r="K621" s="108" t="str">
        <f t="shared" ca="1" si="99"/>
        <v/>
      </c>
      <c r="L621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621" s="108" t="str">
        <f ca="1">IFERROR(IF(FIND("/", Tabella4[[#This Row],[ODC]]) &gt; 0, MID(Tabella4[[#This Row],[ODC]], FIND("/", Tabella4[[#This Row],[ODC]]) - 3, 6), ""), "")</f>
        <v/>
      </c>
      <c r="S621" s="103">
        <v>15</v>
      </c>
      <c r="T621" s="96">
        <v>35</v>
      </c>
    </row>
    <row r="622" spans="1:20" hidden="1" x14ac:dyDescent="0.25">
      <c r="A622" s="97" t="str">
        <f ca="1">IF(Tabella4[[#This Row],[PERSONALE]]="","",IF(INDIRECT("'" &amp; S622 &amp; "'!L1") &lt;&gt; "0", IF(INDIRECT("'" &amp; S622 &amp; "'!L1") &lt;&gt; "", INDIRECT("'" &amp; S622 &amp; "'!L1"), ""), ""))</f>
        <v/>
      </c>
      <c r="B622" s="97" t="str">
        <f t="shared" ca="1" si="90"/>
        <v/>
      </c>
      <c r="C622" s="106" t="str">
        <f t="shared" ca="1" si="91"/>
        <v/>
      </c>
      <c r="D622" s="1" t="str">
        <f t="shared" ca="1" si="92"/>
        <v/>
      </c>
      <c r="E622" s="93" t="str">
        <f t="shared" ca="1" si="93"/>
        <v/>
      </c>
      <c r="F622" s="93" t="str">
        <f t="shared" ca="1" si="94"/>
        <v/>
      </c>
      <c r="G622" s="93" t="str">
        <f t="shared" ca="1" si="95"/>
        <v/>
      </c>
      <c r="H622" s="93" t="str">
        <f t="shared" ca="1" si="96"/>
        <v/>
      </c>
      <c r="I622" s="94" t="str">
        <f t="shared" ca="1" si="97"/>
        <v/>
      </c>
      <c r="J622" s="108" t="str">
        <f t="shared" ca="1" si="98"/>
        <v/>
      </c>
      <c r="K622" s="108" t="str">
        <f t="shared" ca="1" si="99"/>
        <v/>
      </c>
      <c r="L622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622" s="108" t="str">
        <f ca="1">IFERROR(IF(FIND("/", Tabella4[[#This Row],[ODC]]) &gt; 0, MID(Tabella4[[#This Row],[ODC]], FIND("/", Tabella4[[#This Row],[ODC]]) - 3, 6), ""), "")</f>
        <v/>
      </c>
      <c r="S622" s="103">
        <v>15</v>
      </c>
      <c r="T622" s="96">
        <v>36</v>
      </c>
    </row>
    <row r="623" spans="1:20" hidden="1" x14ac:dyDescent="0.25">
      <c r="A623" s="97" t="str">
        <f ca="1">IF(Tabella4[[#This Row],[PERSONALE]]="","",IF(INDIRECT("'" &amp; S623 &amp; "'!L1") &lt;&gt; "0", IF(INDIRECT("'" &amp; S623 &amp; "'!L1") &lt;&gt; "", INDIRECT("'" &amp; S623 &amp; "'!L1"), ""), ""))</f>
        <v/>
      </c>
      <c r="B623" s="97" t="str">
        <f t="shared" ca="1" si="90"/>
        <v/>
      </c>
      <c r="C623" s="106" t="str">
        <f t="shared" ca="1" si="91"/>
        <v/>
      </c>
      <c r="D623" s="1" t="str">
        <f t="shared" ca="1" si="92"/>
        <v/>
      </c>
      <c r="E623" s="93" t="str">
        <f t="shared" ca="1" si="93"/>
        <v/>
      </c>
      <c r="F623" s="93" t="str">
        <f t="shared" ca="1" si="94"/>
        <v/>
      </c>
      <c r="G623" s="93" t="str">
        <f t="shared" ca="1" si="95"/>
        <v/>
      </c>
      <c r="H623" s="93" t="str">
        <f t="shared" ca="1" si="96"/>
        <v/>
      </c>
      <c r="I623" s="94" t="str">
        <f t="shared" ca="1" si="97"/>
        <v/>
      </c>
      <c r="J623" s="108" t="str">
        <f t="shared" ca="1" si="98"/>
        <v/>
      </c>
      <c r="K623" s="108" t="str">
        <f t="shared" ca="1" si="99"/>
        <v/>
      </c>
      <c r="L623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623" s="108" t="str">
        <f ca="1">IFERROR(IF(FIND("/", Tabella4[[#This Row],[ODC]]) &gt; 0, MID(Tabella4[[#This Row],[ODC]], FIND("/", Tabella4[[#This Row],[ODC]]) - 3, 6), ""), "")</f>
        <v/>
      </c>
      <c r="S623" s="103">
        <v>15</v>
      </c>
      <c r="T623" s="96">
        <v>37</v>
      </c>
    </row>
    <row r="624" spans="1:20" hidden="1" x14ac:dyDescent="0.25">
      <c r="A624" s="97" t="str">
        <f ca="1">IF(Tabella4[[#This Row],[PERSONALE]]="","",IF(INDIRECT("'" &amp; S624 &amp; "'!L1") &lt;&gt; "0", IF(INDIRECT("'" &amp; S624 &amp; "'!L1") &lt;&gt; "", INDIRECT("'" &amp; S624 &amp; "'!L1"), ""), ""))</f>
        <v/>
      </c>
      <c r="B624" s="97" t="str">
        <f t="shared" ca="1" si="90"/>
        <v/>
      </c>
      <c r="C624" s="106" t="str">
        <f t="shared" ca="1" si="91"/>
        <v/>
      </c>
      <c r="D624" s="1" t="str">
        <f t="shared" ca="1" si="92"/>
        <v/>
      </c>
      <c r="E624" s="93" t="str">
        <f t="shared" ca="1" si="93"/>
        <v/>
      </c>
      <c r="F624" s="93" t="str">
        <f t="shared" ca="1" si="94"/>
        <v/>
      </c>
      <c r="G624" s="93" t="str">
        <f t="shared" ca="1" si="95"/>
        <v/>
      </c>
      <c r="H624" s="93" t="str">
        <f t="shared" ca="1" si="96"/>
        <v/>
      </c>
      <c r="I624" s="94" t="str">
        <f t="shared" ca="1" si="97"/>
        <v/>
      </c>
      <c r="J624" s="108" t="str">
        <f t="shared" ca="1" si="98"/>
        <v/>
      </c>
      <c r="K624" s="108" t="str">
        <f t="shared" ca="1" si="99"/>
        <v/>
      </c>
      <c r="L624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624" s="108" t="str">
        <f ca="1">IFERROR(IF(FIND("/", Tabella4[[#This Row],[ODC]]) &gt; 0, MID(Tabella4[[#This Row],[ODC]], FIND("/", Tabella4[[#This Row],[ODC]]) - 3, 6), ""), "")</f>
        <v/>
      </c>
      <c r="S624" s="103">
        <v>15</v>
      </c>
      <c r="T624" s="96">
        <v>38</v>
      </c>
    </row>
    <row r="625" spans="1:20" hidden="1" x14ac:dyDescent="0.25">
      <c r="A625" s="97" t="str">
        <f ca="1">IF(Tabella4[[#This Row],[PERSONALE]]="","",IF(INDIRECT("'" &amp; S625 &amp; "'!L1") &lt;&gt; "0", IF(INDIRECT("'" &amp; S625 &amp; "'!L1") &lt;&gt; "", INDIRECT("'" &amp; S625 &amp; "'!L1"), ""), ""))</f>
        <v/>
      </c>
      <c r="B625" s="97" t="str">
        <f t="shared" ca="1" si="90"/>
        <v/>
      </c>
      <c r="C625" s="106" t="str">
        <f t="shared" ca="1" si="91"/>
        <v/>
      </c>
      <c r="D625" s="1" t="str">
        <f t="shared" ca="1" si="92"/>
        <v/>
      </c>
      <c r="E625" s="93" t="str">
        <f t="shared" ca="1" si="93"/>
        <v/>
      </c>
      <c r="F625" s="93" t="str">
        <f t="shared" ca="1" si="94"/>
        <v/>
      </c>
      <c r="G625" s="93" t="str">
        <f t="shared" ca="1" si="95"/>
        <v/>
      </c>
      <c r="H625" s="93" t="str">
        <f t="shared" ca="1" si="96"/>
        <v/>
      </c>
      <c r="I625" s="94" t="str">
        <f t="shared" ca="1" si="97"/>
        <v/>
      </c>
      <c r="J625" s="108" t="str">
        <f t="shared" ca="1" si="98"/>
        <v/>
      </c>
      <c r="K625" s="108" t="str">
        <f t="shared" ca="1" si="99"/>
        <v/>
      </c>
      <c r="L625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625" s="108" t="str">
        <f ca="1">IFERROR(IF(FIND("/", Tabella4[[#This Row],[ODC]]) &gt; 0, MID(Tabella4[[#This Row],[ODC]], FIND("/", Tabella4[[#This Row],[ODC]]) - 3, 6), ""), "")</f>
        <v/>
      </c>
      <c r="S625" s="103">
        <v>15</v>
      </c>
      <c r="T625" s="96">
        <v>39</v>
      </c>
    </row>
    <row r="626" spans="1:20" hidden="1" x14ac:dyDescent="0.25">
      <c r="A626" s="97" t="str">
        <f ca="1">IF(Tabella4[[#This Row],[PERSONALE]]="","",IF(INDIRECT("'" &amp; S626 &amp; "'!L1") &lt;&gt; "0", IF(INDIRECT("'" &amp; S626 &amp; "'!L1") &lt;&gt; "", INDIRECT("'" &amp; S626 &amp; "'!L1"), ""), ""))</f>
        <v/>
      </c>
      <c r="B626" s="97" t="str">
        <f t="shared" ca="1" si="90"/>
        <v/>
      </c>
      <c r="C626" s="106" t="str">
        <f t="shared" ca="1" si="91"/>
        <v/>
      </c>
      <c r="D626" s="1" t="str">
        <f t="shared" ca="1" si="92"/>
        <v/>
      </c>
      <c r="E626" s="93" t="str">
        <f t="shared" ca="1" si="93"/>
        <v/>
      </c>
      <c r="F626" s="93" t="str">
        <f t="shared" ca="1" si="94"/>
        <v/>
      </c>
      <c r="G626" s="93" t="str">
        <f t="shared" ca="1" si="95"/>
        <v/>
      </c>
      <c r="H626" s="93" t="str">
        <f t="shared" ca="1" si="96"/>
        <v/>
      </c>
      <c r="I626" s="94" t="str">
        <f t="shared" ca="1" si="97"/>
        <v/>
      </c>
      <c r="J626" s="108" t="str">
        <f t="shared" ca="1" si="98"/>
        <v/>
      </c>
      <c r="K626" s="108" t="str">
        <f t="shared" ca="1" si="99"/>
        <v/>
      </c>
      <c r="L626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626" s="108" t="str">
        <f ca="1">IFERROR(IF(FIND("/", Tabella4[[#This Row],[ODC]]) &gt; 0, MID(Tabella4[[#This Row],[ODC]], FIND("/", Tabella4[[#This Row],[ODC]]) - 3, 6), ""), "")</f>
        <v/>
      </c>
      <c r="S626" s="103">
        <v>15</v>
      </c>
      <c r="T626" s="96">
        <v>40</v>
      </c>
    </row>
    <row r="627" spans="1:20" hidden="1" x14ac:dyDescent="0.25">
      <c r="A627" s="97" t="str">
        <f ca="1">IF(Tabella4[[#This Row],[PERSONALE]]="","",IF(INDIRECT("'" &amp; S627 &amp; "'!L1") &lt;&gt; "0", IF(INDIRECT("'" &amp; S627 &amp; "'!L1") &lt;&gt; "", INDIRECT("'" &amp; S627 &amp; "'!L1"), ""), ""))</f>
        <v/>
      </c>
      <c r="B627" s="97" t="str">
        <f t="shared" ca="1" si="90"/>
        <v/>
      </c>
      <c r="C627" s="106" t="str">
        <f t="shared" ca="1" si="91"/>
        <v/>
      </c>
      <c r="D627" s="1" t="str">
        <f t="shared" ca="1" si="92"/>
        <v/>
      </c>
      <c r="E627" s="93" t="str">
        <f t="shared" ca="1" si="93"/>
        <v/>
      </c>
      <c r="F627" s="93" t="str">
        <f t="shared" ca="1" si="94"/>
        <v/>
      </c>
      <c r="G627" s="93" t="str">
        <f t="shared" ca="1" si="95"/>
        <v/>
      </c>
      <c r="H627" s="93" t="str">
        <f t="shared" ca="1" si="96"/>
        <v/>
      </c>
      <c r="I627" s="94" t="str">
        <f t="shared" ca="1" si="97"/>
        <v/>
      </c>
      <c r="J627" s="108" t="str">
        <f t="shared" ca="1" si="98"/>
        <v/>
      </c>
      <c r="K627" s="108" t="str">
        <f t="shared" ca="1" si="99"/>
        <v/>
      </c>
      <c r="L627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627" s="108" t="str">
        <f ca="1">IFERROR(IF(FIND("/", Tabella4[[#This Row],[ODC]]) &gt; 0, MID(Tabella4[[#This Row],[ODC]], FIND("/", Tabella4[[#This Row],[ODC]]) - 3, 6), ""), "")</f>
        <v/>
      </c>
      <c r="S627" s="103">
        <v>15</v>
      </c>
      <c r="T627" s="96">
        <v>41</v>
      </c>
    </row>
    <row r="628" spans="1:20" hidden="1" x14ac:dyDescent="0.25">
      <c r="A628" s="97" t="str">
        <f ca="1">IF(Tabella4[[#This Row],[PERSONALE]]="","",IF(INDIRECT("'" &amp; S628 &amp; "'!L1") &lt;&gt; "0", IF(INDIRECT("'" &amp; S628 &amp; "'!L1") &lt;&gt; "", INDIRECT("'" &amp; S628 &amp; "'!L1"), ""), ""))</f>
        <v/>
      </c>
      <c r="B628" s="97" t="str">
        <f t="shared" ca="1" si="90"/>
        <v/>
      </c>
      <c r="C628" s="106" t="str">
        <f t="shared" ca="1" si="91"/>
        <v/>
      </c>
      <c r="D628" s="1" t="str">
        <f t="shared" ca="1" si="92"/>
        <v/>
      </c>
      <c r="E628" s="93" t="str">
        <f t="shared" ca="1" si="93"/>
        <v/>
      </c>
      <c r="F628" s="93" t="str">
        <f t="shared" ca="1" si="94"/>
        <v/>
      </c>
      <c r="G628" s="93" t="str">
        <f t="shared" ca="1" si="95"/>
        <v/>
      </c>
      <c r="H628" s="93" t="str">
        <f t="shared" ca="1" si="96"/>
        <v/>
      </c>
      <c r="I628" s="94" t="str">
        <f t="shared" ca="1" si="97"/>
        <v/>
      </c>
      <c r="J628" s="108" t="str">
        <f t="shared" ca="1" si="98"/>
        <v/>
      </c>
      <c r="K628" s="108" t="str">
        <f t="shared" ca="1" si="99"/>
        <v/>
      </c>
      <c r="L628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628" s="108" t="str">
        <f ca="1">IFERROR(IF(FIND("/", Tabella4[[#This Row],[ODC]]) &gt; 0, MID(Tabella4[[#This Row],[ODC]], FIND("/", Tabella4[[#This Row],[ODC]]) - 3, 6), ""), "")</f>
        <v/>
      </c>
      <c r="S628" s="103">
        <v>15</v>
      </c>
      <c r="T628" s="96">
        <v>42</v>
      </c>
    </row>
    <row r="629" spans="1:20" hidden="1" x14ac:dyDescent="0.25">
      <c r="A629" s="97" t="str">
        <f ca="1">IF(Tabella4[[#This Row],[PERSONALE]]="","",IF(INDIRECT("'" &amp; S629 &amp; "'!L1") &lt;&gt; "0", IF(INDIRECT("'" &amp; S629 &amp; "'!L1") &lt;&gt; "", INDIRECT("'" &amp; S629 &amp; "'!L1"), ""), ""))</f>
        <v/>
      </c>
      <c r="B629" s="97" t="str">
        <f t="shared" ca="1" si="90"/>
        <v/>
      </c>
      <c r="C629" s="106" t="str">
        <f t="shared" ca="1" si="91"/>
        <v/>
      </c>
      <c r="D629" s="1" t="str">
        <f t="shared" ca="1" si="92"/>
        <v/>
      </c>
      <c r="E629" s="93" t="str">
        <f t="shared" ca="1" si="93"/>
        <v/>
      </c>
      <c r="F629" s="93" t="str">
        <f t="shared" ca="1" si="94"/>
        <v/>
      </c>
      <c r="G629" s="93" t="str">
        <f t="shared" ca="1" si="95"/>
        <v/>
      </c>
      <c r="H629" s="93" t="str">
        <f t="shared" ca="1" si="96"/>
        <v/>
      </c>
      <c r="I629" s="94" t="str">
        <f t="shared" ca="1" si="97"/>
        <v/>
      </c>
      <c r="J629" s="108" t="str">
        <f t="shared" ca="1" si="98"/>
        <v/>
      </c>
      <c r="K629" s="108" t="str">
        <f t="shared" ca="1" si="99"/>
        <v/>
      </c>
      <c r="L629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629" s="108" t="str">
        <f ca="1">IFERROR(IF(FIND("/", Tabella4[[#This Row],[ODC]]) &gt; 0, MID(Tabella4[[#This Row],[ODC]], FIND("/", Tabella4[[#This Row],[ODC]]) - 3, 6), ""), "")</f>
        <v/>
      </c>
      <c r="S629" s="103">
        <v>15</v>
      </c>
      <c r="T629" s="96">
        <v>43</v>
      </c>
    </row>
    <row r="630" spans="1:20" hidden="1" x14ac:dyDescent="0.25">
      <c r="A630" s="97" t="str">
        <f ca="1">IF(Tabella4[[#This Row],[PERSONALE]]="","",IF(INDIRECT("'" &amp; S630 &amp; "'!L1") &lt;&gt; "0", IF(INDIRECT("'" &amp; S630 &amp; "'!L1") &lt;&gt; "", INDIRECT("'" &amp; S630 &amp; "'!L1"), ""), ""))</f>
        <v/>
      </c>
      <c r="B630" s="97" t="str">
        <f t="shared" ca="1" si="90"/>
        <v/>
      </c>
      <c r="C630" s="106" t="str">
        <f t="shared" ca="1" si="91"/>
        <v/>
      </c>
      <c r="D630" s="1" t="str">
        <f t="shared" ca="1" si="92"/>
        <v/>
      </c>
      <c r="E630" s="93" t="str">
        <f t="shared" ca="1" si="93"/>
        <v/>
      </c>
      <c r="F630" s="93" t="str">
        <f t="shared" ca="1" si="94"/>
        <v/>
      </c>
      <c r="G630" s="93" t="str">
        <f t="shared" ca="1" si="95"/>
        <v/>
      </c>
      <c r="H630" s="93" t="str">
        <f t="shared" ca="1" si="96"/>
        <v/>
      </c>
      <c r="I630" s="94" t="str">
        <f t="shared" ca="1" si="97"/>
        <v/>
      </c>
      <c r="J630" s="108" t="str">
        <f t="shared" ca="1" si="98"/>
        <v/>
      </c>
      <c r="K630" s="108" t="str">
        <f t="shared" ca="1" si="99"/>
        <v/>
      </c>
      <c r="L630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630" s="108" t="str">
        <f ca="1">IFERROR(IF(FIND("/", Tabella4[[#This Row],[ODC]]) &gt; 0, MID(Tabella4[[#This Row],[ODC]], FIND("/", Tabella4[[#This Row],[ODC]]) - 3, 6), ""), "")</f>
        <v/>
      </c>
      <c r="S630" s="103">
        <v>15</v>
      </c>
      <c r="T630" s="96">
        <v>44</v>
      </c>
    </row>
    <row r="631" spans="1:20" hidden="1" x14ac:dyDescent="0.25">
      <c r="A631" s="97" t="str">
        <f ca="1">IF(Tabella4[[#This Row],[PERSONALE]]="","",IF(INDIRECT("'" &amp; S631 &amp; "'!L1") &lt;&gt; "0", IF(INDIRECT("'" &amp; S631 &amp; "'!L1") &lt;&gt; "", INDIRECT("'" &amp; S631 &amp; "'!L1"), ""), ""))</f>
        <v/>
      </c>
      <c r="B631" s="97" t="str">
        <f t="shared" ca="1" si="90"/>
        <v/>
      </c>
      <c r="C631" s="106" t="str">
        <f t="shared" ca="1" si="91"/>
        <v/>
      </c>
      <c r="D631" s="1" t="str">
        <f t="shared" ca="1" si="92"/>
        <v/>
      </c>
      <c r="E631" s="93" t="str">
        <f t="shared" ca="1" si="93"/>
        <v/>
      </c>
      <c r="F631" s="93" t="str">
        <f t="shared" ca="1" si="94"/>
        <v/>
      </c>
      <c r="G631" s="93" t="str">
        <f t="shared" ca="1" si="95"/>
        <v/>
      </c>
      <c r="H631" s="93" t="str">
        <f t="shared" ca="1" si="96"/>
        <v/>
      </c>
      <c r="I631" s="94" t="str">
        <f t="shared" ca="1" si="97"/>
        <v/>
      </c>
      <c r="J631" s="108" t="str">
        <f t="shared" ca="1" si="98"/>
        <v/>
      </c>
      <c r="K631" s="108" t="str">
        <f t="shared" ca="1" si="99"/>
        <v/>
      </c>
      <c r="L631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631" s="108" t="str">
        <f ca="1">IFERROR(IF(FIND("/", Tabella4[[#This Row],[ODC]]) &gt; 0, MID(Tabella4[[#This Row],[ODC]], FIND("/", Tabella4[[#This Row],[ODC]]) - 3, 6), ""), "")</f>
        <v/>
      </c>
      <c r="S631" s="103">
        <v>15</v>
      </c>
      <c r="T631" s="102">
        <v>45</v>
      </c>
    </row>
    <row r="632" spans="1:20" ht="30" hidden="1" x14ac:dyDescent="0.25">
      <c r="A632" s="97">
        <f ca="1">IF(Tabella4[[#This Row],[PERSONALE]]="","",IF(INDIRECT("'" &amp; S632 &amp; "'!L1") &lt;&gt; "0", IF(INDIRECT("'" &amp; S632 &amp; "'!L1") &lt;&gt; "", INDIRECT("'" &amp; S632 &amp; "'!L1"), ""), ""))</f>
        <v>46097</v>
      </c>
      <c r="B632" s="97" t="str">
        <f t="shared" ca="1" si="90"/>
        <v>Riciputo</v>
      </c>
      <c r="C632" s="106" t="str">
        <f t="shared" ca="1" si="91"/>
        <v>100- assistenza strumentale avviamento impianto</v>
      </c>
      <c r="D632" s="1" t="str">
        <f t="shared" ca="1" si="92"/>
        <v>Caldarella</v>
      </c>
      <c r="E632" s="93" t="str">
        <f t="shared" ca="1" si="93"/>
        <v>047/26
squadra</v>
      </c>
      <c r="F632" s="93" t="str">
        <f t="shared" ca="1" si="94"/>
        <v>575628/C</v>
      </c>
      <c r="G632" s="93" t="str">
        <f t="shared" ca="1" si="95"/>
        <v>00:00</v>
      </c>
      <c r="H632" s="93" t="str">
        <f t="shared" ca="1" si="96"/>
        <v>07:00</v>
      </c>
      <c r="I632" s="94">
        <f t="shared" ca="1" si="97"/>
        <v>7</v>
      </c>
      <c r="J632" s="108" t="str">
        <f t="shared" ca="1" si="98"/>
        <v/>
      </c>
      <c r="K632" s="108" t="str">
        <f t="shared" ca="1" si="99"/>
        <v>NO</v>
      </c>
      <c r="L632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632" s="108" t="str">
        <f ca="1">IFERROR(IF(FIND("/", Tabella4[[#This Row],[ODC]]) &gt; 0, MID(Tabella4[[#This Row],[ODC]], FIND("/", Tabella4[[#This Row],[ODC]]) - 3, 6), ""), "")</f>
        <v>047/26</v>
      </c>
      <c r="S632" s="103">
        <v>16</v>
      </c>
      <c r="T632" s="96">
        <v>4</v>
      </c>
    </row>
    <row r="633" spans="1:20" ht="30" hidden="1" x14ac:dyDescent="0.25">
      <c r="A633" s="97">
        <f ca="1">IF(Tabella4[[#This Row],[PERSONALE]]="","",IF(INDIRECT("'" &amp; S633 &amp; "'!L1") &lt;&gt; "0", IF(INDIRECT("'" &amp; S633 &amp; "'!L1") &lt;&gt; "", INDIRECT("'" &amp; S633 &amp; "'!L1"), ""), ""))</f>
        <v>46097</v>
      </c>
      <c r="B633" s="97" t="str">
        <f t="shared" ca="1" si="90"/>
        <v>Mira</v>
      </c>
      <c r="C633" s="106" t="str">
        <f t="shared" ca="1" si="91"/>
        <v>100- assistenza strumentale avviamento impianto</v>
      </c>
      <c r="D633" s="1" t="str">
        <f t="shared" ca="1" si="92"/>
        <v>Caldarella</v>
      </c>
      <c r="E633" s="93" t="str">
        <f t="shared" ca="1" si="93"/>
        <v>047/26
squadra</v>
      </c>
      <c r="F633" s="93" t="str">
        <f t="shared" ca="1" si="94"/>
        <v>575628/C</v>
      </c>
      <c r="G633" s="93" t="str">
        <f t="shared" ca="1" si="95"/>
        <v>00:00</v>
      </c>
      <c r="H633" s="93" t="str">
        <f t="shared" ca="1" si="96"/>
        <v>07:00</v>
      </c>
      <c r="I633" s="94">
        <f t="shared" ca="1" si="97"/>
        <v>7</v>
      </c>
      <c r="J633" s="108" t="str">
        <f t="shared" ca="1" si="98"/>
        <v/>
      </c>
      <c r="K633" s="108" t="str">
        <f t="shared" ca="1" si="99"/>
        <v>NO</v>
      </c>
      <c r="L633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633" s="108" t="str">
        <f ca="1">IFERROR(IF(FIND("/", Tabella4[[#This Row],[ODC]]) &gt; 0, MID(Tabella4[[#This Row],[ODC]], FIND("/", Tabella4[[#This Row],[ODC]]) - 3, 6), ""), "")</f>
        <v>047/26</v>
      </c>
      <c r="S633" s="103">
        <v>16</v>
      </c>
      <c r="T633" s="96">
        <v>5</v>
      </c>
    </row>
    <row r="634" spans="1:20" ht="30" hidden="1" x14ac:dyDescent="0.25">
      <c r="A634" s="97">
        <f ca="1">IF(Tabella4[[#This Row],[PERSONALE]]="","",IF(INDIRECT("'" &amp; S634 &amp; "'!L1") &lt;&gt; "0", IF(INDIRECT("'" &amp; S634 &amp; "'!L1") &lt;&gt; "", INDIRECT("'" &amp; S634 &amp; "'!L1"), ""), ""))</f>
        <v>46097</v>
      </c>
      <c r="B634" s="97" t="str">
        <f t="shared" ca="1" si="90"/>
        <v>Spinali</v>
      </c>
      <c r="C634" s="106" t="str">
        <f t="shared" ca="1" si="91"/>
        <v>07L212RC controllo funzionale
10240625   RIPRISTINO 07T206R</v>
      </c>
      <c r="D634" s="1" t="str">
        <f t="shared" ca="1" si="92"/>
        <v>Caldarella</v>
      </c>
      <c r="E634" s="93" t="str">
        <f t="shared" ca="1" si="93"/>
        <v>5400274437
canone</v>
      </c>
      <c r="F634" s="93" t="str">
        <f t="shared" ca="1" si="94"/>
        <v>575422/C
573884/C</v>
      </c>
      <c r="G634" s="93" t="str">
        <f t="shared" ca="1" si="95"/>
        <v>7:45</v>
      </c>
      <c r="H634" s="93" t="str">
        <f t="shared" ca="1" si="96"/>
        <v>16:45</v>
      </c>
      <c r="I634" s="94">
        <f t="shared" ca="1" si="97"/>
        <v>8.25</v>
      </c>
      <c r="J634" s="108" t="str">
        <f t="shared" ca="1" si="98"/>
        <v>canone agusta</v>
      </c>
      <c r="K634" s="108" t="str">
        <f t="shared" ca="1" si="99"/>
        <v>SI</v>
      </c>
      <c r="L634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>AGUSTA D.</v>
      </c>
      <c r="M634" s="108" t="str">
        <f ca="1">IFERROR(IF(FIND("/", Tabella4[[#This Row],[ODC]]) &gt; 0, MID(Tabella4[[#This Row],[ODC]], FIND("/", Tabella4[[#This Row],[ODC]]) - 3, 6), ""), "")</f>
        <v/>
      </c>
      <c r="S634" s="103">
        <v>16</v>
      </c>
      <c r="T634" s="96">
        <v>6</v>
      </c>
    </row>
    <row r="635" spans="1:20" ht="30" hidden="1" x14ac:dyDescent="0.25">
      <c r="A635" s="97">
        <f ca="1">IF(Tabella4[[#This Row],[PERSONALE]]="","",IF(INDIRECT("'" &amp; S635 &amp; "'!L1") &lt;&gt; "0", IF(INDIRECT("'" &amp; S635 &amp; "'!L1") &lt;&gt; "", INDIRECT("'" &amp; S635 &amp; "'!L1"), ""), ""))</f>
        <v>46097</v>
      </c>
      <c r="B635" s="97" t="str">
        <f t="shared" ca="1" si="90"/>
        <v>Serra</v>
      </c>
      <c r="C635" s="106" t="str">
        <f t="shared" ca="1" si="91"/>
        <v>07L212RC controllo funzionale
10240625   RIPRISTINO 07T206R</v>
      </c>
      <c r="D635" s="1" t="str">
        <f t="shared" ca="1" si="92"/>
        <v>Caldarella</v>
      </c>
      <c r="E635" s="93" t="str">
        <f t="shared" ca="1" si="93"/>
        <v>5400274437
canone</v>
      </c>
      <c r="F635" s="93" t="str">
        <f t="shared" ca="1" si="94"/>
        <v>575422/C
573884/C</v>
      </c>
      <c r="G635" s="93" t="str">
        <f t="shared" ca="1" si="95"/>
        <v>7:45</v>
      </c>
      <c r="H635" s="93" t="str">
        <f t="shared" ca="1" si="96"/>
        <v>16:45</v>
      </c>
      <c r="I635" s="94">
        <f t="shared" ca="1" si="97"/>
        <v>8.25</v>
      </c>
      <c r="J635" s="108" t="str">
        <f t="shared" ca="1" si="98"/>
        <v>canone agusta</v>
      </c>
      <c r="K635" s="108" t="str">
        <f t="shared" ca="1" si="99"/>
        <v>SI</v>
      </c>
      <c r="L635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>AGUSTA D.</v>
      </c>
      <c r="M635" s="108" t="str">
        <f ca="1">IFERROR(IF(FIND("/", Tabella4[[#This Row],[ODC]]) &gt; 0, MID(Tabella4[[#This Row],[ODC]], FIND("/", Tabella4[[#This Row],[ODC]]) - 3, 6), ""), "")</f>
        <v/>
      </c>
      <c r="S635" s="103">
        <v>16</v>
      </c>
      <c r="T635" s="96">
        <v>7</v>
      </c>
    </row>
    <row r="636" spans="1:20" ht="30" hidden="1" x14ac:dyDescent="0.25">
      <c r="A636" s="97">
        <f ca="1">IF(Tabella4[[#This Row],[PERSONALE]]="","",IF(INDIRECT("'" &amp; S636 &amp; "'!L1") &lt;&gt; "0", IF(INDIRECT("'" &amp; S636 &amp; "'!L1") &lt;&gt; "", INDIRECT("'" &amp; S636 &amp; "'!L1"), ""), ""))</f>
        <v>46097</v>
      </c>
      <c r="B636" s="97" t="str">
        <f t="shared" ca="1" si="90"/>
        <v>Garro L.</v>
      </c>
      <c r="C636" s="106" t="str">
        <f t="shared" ca="1" si="91"/>
        <v>1200-MAX  E OFF SITE CONTROLLO  RIPRISTINO E MOVIMENTAZIONE  KV e HIC. . Proseguimento del permesso n 559251/C</v>
      </c>
      <c r="D636" s="1" t="str">
        <f t="shared" ca="1" si="92"/>
        <v>Caldarella</v>
      </c>
      <c r="E636" s="93" t="str">
        <f t="shared" ca="1" si="93"/>
        <v>5400274434
canone</v>
      </c>
      <c r="F636" s="93" t="str">
        <f t="shared" ca="1" si="94"/>
        <v>566045/C</v>
      </c>
      <c r="G636" s="93" t="str">
        <f t="shared" ca="1" si="95"/>
        <v>7:45</v>
      </c>
      <c r="H636" s="93" t="str">
        <f t="shared" ca="1" si="96"/>
        <v>16:45</v>
      </c>
      <c r="I636" s="94">
        <f t="shared" ca="1" si="97"/>
        <v>8.25</v>
      </c>
      <c r="J636" s="108" t="str">
        <f t="shared" ca="1" si="98"/>
        <v>canone caldarella</v>
      </c>
      <c r="K636" s="108" t="str">
        <f t="shared" ca="1" si="99"/>
        <v>SI</v>
      </c>
      <c r="L636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>CALDARELLA F.</v>
      </c>
      <c r="M636" s="108" t="str">
        <f ca="1">IFERROR(IF(FIND("/", Tabella4[[#This Row],[ODC]]) &gt; 0, MID(Tabella4[[#This Row],[ODC]], FIND("/", Tabella4[[#This Row],[ODC]]) - 3, 6), ""), "")</f>
        <v/>
      </c>
      <c r="S636" s="103">
        <v>16</v>
      </c>
      <c r="T636" s="96">
        <v>8</v>
      </c>
    </row>
    <row r="637" spans="1:20" ht="30" hidden="1" x14ac:dyDescent="0.25">
      <c r="A637" s="97">
        <f ca="1">IF(Tabella4[[#This Row],[PERSONALE]]="","",IF(INDIRECT("'" &amp; S637 &amp; "'!L1") &lt;&gt; "0", IF(INDIRECT("'" &amp; S637 &amp; "'!L1") &lt;&gt; "", INDIRECT("'" &amp; S637 &amp; "'!L1"), ""), ""))</f>
        <v>46097</v>
      </c>
      <c r="B637" s="97" t="str">
        <f t="shared" ca="1" si="90"/>
        <v>Garro S.</v>
      </c>
      <c r="C637" s="106" t="str">
        <f t="shared" ca="1" si="91"/>
        <v>1200-MAX  E OFF SITE CONTROLLO  RIPRISTINO E MOVIMENTAZIONE  KV e HIC. . Proseguimento del permesso n 559251/C</v>
      </c>
      <c r="D637" s="1" t="str">
        <f t="shared" ca="1" si="92"/>
        <v>Caldarella</v>
      </c>
      <c r="E637" s="93" t="str">
        <f t="shared" ca="1" si="93"/>
        <v>5400274434
canone</v>
      </c>
      <c r="F637" s="93" t="str">
        <f t="shared" ca="1" si="94"/>
        <v>566045/C</v>
      </c>
      <c r="G637" s="93" t="str">
        <f t="shared" ca="1" si="95"/>
        <v>7:45</v>
      </c>
      <c r="H637" s="93" t="str">
        <f t="shared" ca="1" si="96"/>
        <v>16:45</v>
      </c>
      <c r="I637" s="94">
        <f t="shared" ca="1" si="97"/>
        <v>8.25</v>
      </c>
      <c r="J637" s="108" t="str">
        <f t="shared" ca="1" si="98"/>
        <v>canone caldarella</v>
      </c>
      <c r="K637" s="108" t="str">
        <f t="shared" ca="1" si="99"/>
        <v>SI</v>
      </c>
      <c r="L637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>CALDARELLA F.</v>
      </c>
      <c r="M637" s="108" t="str">
        <f ca="1">IFERROR(IF(FIND("/", Tabella4[[#This Row],[ODC]]) &gt; 0, MID(Tabella4[[#This Row],[ODC]], FIND("/", Tabella4[[#This Row],[ODC]]) - 3, 6), ""), "")</f>
        <v/>
      </c>
      <c r="S637" s="103">
        <v>16</v>
      </c>
      <c r="T637" s="96">
        <v>9</v>
      </c>
    </row>
    <row r="638" spans="1:20" ht="30" hidden="1" x14ac:dyDescent="0.25">
      <c r="A638" s="97">
        <f ca="1">IF(Tabella4[[#This Row],[PERSONALE]]="","",IF(INDIRECT("'" &amp; S638 &amp; "'!L1") &lt;&gt; "0", IF(INDIRECT("'" &amp; S638 &amp; "'!L1") &lt;&gt; "", INDIRECT("'" &amp; S638 &amp; "'!L1"), ""), ""))</f>
        <v>46097</v>
      </c>
      <c r="B638" s="97" t="str">
        <f t="shared" ca="1" si="90"/>
        <v>Partesano</v>
      </c>
      <c r="C638" s="106" t="str">
        <f t="shared" ca="1" si="91"/>
        <v>Ripristino funzionalit livellostato Start/Stop pompa MP915</v>
      </c>
      <c r="D638" s="1" t="str">
        <f t="shared" ca="1" si="92"/>
        <v>Messina</v>
      </c>
      <c r="E638" s="93" t="str">
        <f t="shared" ca="1" si="93"/>
        <v>5400274443
canone</v>
      </c>
      <c r="F638" s="93" t="str">
        <f t="shared" ca="1" si="94"/>
        <v>576143/C</v>
      </c>
      <c r="G638" s="93" t="str">
        <f t="shared" ca="1" si="95"/>
        <v>7:45</v>
      </c>
      <c r="H638" s="93" t="str">
        <f t="shared" ca="1" si="96"/>
        <v>16:45</v>
      </c>
      <c r="I638" s="94">
        <f t="shared" ca="1" si="97"/>
        <v>8.25</v>
      </c>
      <c r="J638" s="108" t="str">
        <f t="shared" ca="1" si="98"/>
        <v>canone messina</v>
      </c>
      <c r="K638" s="108" t="str">
        <f t="shared" ca="1" si="99"/>
        <v>SI</v>
      </c>
      <c r="L638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>MESSINA I.</v>
      </c>
      <c r="M638" s="108" t="str">
        <f ca="1">IFERROR(IF(FIND("/", Tabella4[[#This Row],[ODC]]) &gt; 0, MID(Tabella4[[#This Row],[ODC]], FIND("/", Tabella4[[#This Row],[ODC]]) - 3, 6), ""), "")</f>
        <v/>
      </c>
      <c r="S638" s="103">
        <v>16</v>
      </c>
      <c r="T638" s="96">
        <v>10</v>
      </c>
    </row>
    <row r="639" spans="1:20" ht="30" hidden="1" x14ac:dyDescent="0.25">
      <c r="A639" s="97">
        <f ca="1">IF(Tabella4[[#This Row],[PERSONALE]]="","",IF(INDIRECT("'" &amp; S639 &amp; "'!L1") &lt;&gt; "0", IF(INDIRECT("'" &amp; S639 &amp; "'!L1") &lt;&gt; "", INDIRECT("'" &amp; S639 &amp; "'!L1"), ""), ""))</f>
        <v>46097</v>
      </c>
      <c r="B639" s="97" t="str">
        <f t="shared" ca="1" si="90"/>
        <v>Tarascio</v>
      </c>
      <c r="C639" s="106" t="str">
        <f t="shared" ca="1" si="91"/>
        <v>Ripristino funzionalit livellostato Start/Stop pompa MP915</v>
      </c>
      <c r="D639" s="1" t="str">
        <f t="shared" ca="1" si="92"/>
        <v>Messina</v>
      </c>
      <c r="E639" s="93" t="str">
        <f t="shared" ca="1" si="93"/>
        <v>5400274443
canone</v>
      </c>
      <c r="F639" s="93" t="str">
        <f t="shared" ca="1" si="94"/>
        <v>576143/C</v>
      </c>
      <c r="G639" s="93" t="str">
        <f t="shared" ca="1" si="95"/>
        <v>7:45</v>
      </c>
      <c r="H639" s="93" t="str">
        <f t="shared" ca="1" si="96"/>
        <v>16:45</v>
      </c>
      <c r="I639" s="94">
        <f t="shared" ca="1" si="97"/>
        <v>8.25</v>
      </c>
      <c r="J639" s="108" t="str">
        <f t="shared" ca="1" si="98"/>
        <v>canone messina</v>
      </c>
      <c r="K639" s="108" t="str">
        <f t="shared" ca="1" si="99"/>
        <v>SI</v>
      </c>
      <c r="L639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>MESSINA I.</v>
      </c>
      <c r="M639" s="108" t="str">
        <f ca="1">IFERROR(IF(FIND("/", Tabella4[[#This Row],[ODC]]) &gt; 0, MID(Tabella4[[#This Row],[ODC]], FIND("/", Tabella4[[#This Row],[ODC]]) - 3, 6), ""), "")</f>
        <v/>
      </c>
      <c r="S639" s="103">
        <v>16</v>
      </c>
      <c r="T639" s="96">
        <v>11</v>
      </c>
    </row>
    <row r="640" spans="1:20" ht="30" hidden="1" x14ac:dyDescent="0.25">
      <c r="A640" s="97">
        <f ca="1">IF(Tabella4[[#This Row],[PERSONALE]]="","",IF(INDIRECT("'" &amp; S640 &amp; "'!L1") &lt;&gt; "0", IF(INDIRECT("'" &amp; S640 &amp; "'!L1") &lt;&gt; "", INDIRECT("'" &amp; S640 &amp; "'!L1"), ""), ""))</f>
        <v>46097</v>
      </c>
      <c r="B640" s="97" t="str">
        <f t="shared" ca="1" si="90"/>
        <v>De Luca</v>
      </c>
      <c r="C640" s="106" t="str">
        <f t="shared" ca="1" si="91"/>
        <v>900 - F013RC CONTROLLO FUNZIONALE</v>
      </c>
      <c r="D640" s="1" t="str">
        <f t="shared" ca="1" si="92"/>
        <v>Caldarella</v>
      </c>
      <c r="E640" s="93" t="str">
        <f t="shared" ca="1" si="93"/>
        <v>079/26
squadra</v>
      </c>
      <c r="F640" s="93" t="str">
        <f t="shared" ca="1" si="94"/>
        <v>575981/C</v>
      </c>
      <c r="G640" s="93" t="str">
        <f t="shared" ca="1" si="95"/>
        <v>7:45</v>
      </c>
      <c r="H640" s="93" t="str">
        <f t="shared" ca="1" si="96"/>
        <v>16:45</v>
      </c>
      <c r="I640" s="94">
        <f t="shared" ca="1" si="97"/>
        <v>8.25</v>
      </c>
      <c r="J640" s="108" t="str">
        <f t="shared" ca="1" si="98"/>
        <v/>
      </c>
      <c r="K640" s="108" t="str">
        <f t="shared" ca="1" si="99"/>
        <v>NO</v>
      </c>
      <c r="L640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640" s="108" t="str">
        <f ca="1">IFERROR(IF(FIND("/", Tabella4[[#This Row],[ODC]]) &gt; 0, MID(Tabella4[[#This Row],[ODC]], FIND("/", Tabella4[[#This Row],[ODC]]) - 3, 6), ""), "")</f>
        <v>079/26</v>
      </c>
      <c r="S640" s="103">
        <v>16</v>
      </c>
      <c r="T640" s="96">
        <v>12</v>
      </c>
    </row>
    <row r="641" spans="1:20" ht="30" hidden="1" x14ac:dyDescent="0.25">
      <c r="A641" s="97">
        <f ca="1">IF(Tabella4[[#This Row],[PERSONALE]]="","",IF(INDIRECT("'" &amp; S641 &amp; "'!L1") &lt;&gt; "0", IF(INDIRECT("'" &amp; S641 &amp; "'!L1") &lt;&gt; "", INDIRECT("'" &amp; S641 &amp; "'!L1"), ""), ""))</f>
        <v>46097</v>
      </c>
      <c r="B641" s="97" t="str">
        <f t="shared" ca="1" si="90"/>
        <v>Maggio</v>
      </c>
      <c r="C641" s="106" t="str">
        <f t="shared" ca="1" si="91"/>
        <v>900 - F013RC CONTROLLO FUNZIONALE</v>
      </c>
      <c r="D641" s="1" t="str">
        <f t="shared" ca="1" si="92"/>
        <v>Caldarella</v>
      </c>
      <c r="E641" s="93" t="str">
        <f t="shared" ca="1" si="93"/>
        <v>079/26
squadra</v>
      </c>
      <c r="F641" s="93" t="str">
        <f t="shared" ca="1" si="94"/>
        <v>575981/C</v>
      </c>
      <c r="G641" s="93" t="str">
        <f t="shared" ca="1" si="95"/>
        <v>7:45</v>
      </c>
      <c r="H641" s="93" t="str">
        <f t="shared" ca="1" si="96"/>
        <v>16:45</v>
      </c>
      <c r="I641" s="94">
        <f t="shared" ca="1" si="97"/>
        <v>8.25</v>
      </c>
      <c r="J641" s="108" t="str">
        <f t="shared" ca="1" si="98"/>
        <v/>
      </c>
      <c r="K641" s="108" t="str">
        <f t="shared" ca="1" si="99"/>
        <v>NO</v>
      </c>
      <c r="L641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641" s="108" t="str">
        <f ca="1">IFERROR(IF(FIND("/", Tabella4[[#This Row],[ODC]]) &gt; 0, MID(Tabella4[[#This Row],[ODC]], FIND("/", Tabella4[[#This Row],[ODC]]) - 3, 6), ""), "")</f>
        <v>079/26</v>
      </c>
      <c r="S641" s="103">
        <v>16</v>
      </c>
      <c r="T641" s="96">
        <v>13</v>
      </c>
    </row>
    <row r="642" spans="1:20" ht="30" hidden="1" x14ac:dyDescent="0.25">
      <c r="A642" s="97">
        <f ca="1">IF(Tabella4[[#This Row],[PERSONALE]]="","",IF(INDIRECT("'" &amp; S642 &amp; "'!L1") &lt;&gt; "0", IF(INDIRECT("'" &amp; S642 &amp; "'!L1") &lt;&gt; "", INDIRECT("'" &amp; S642 &amp; "'!L1"), ""), ""))</f>
        <v>46097</v>
      </c>
      <c r="B642" s="97" t="str">
        <f t="shared" ref="B642:B705" ca="1" si="100">IF(INDIRECT("'" &amp; S642 &amp; "'!F" &amp; T642) &lt;&gt; "0", IF(INDIRECT("'" &amp; S642 &amp; "'!F" &amp; T642) &lt;&gt; "", INDIRECT("'" &amp; S642 &amp; "'!F" &amp; T642), ""), "")</f>
        <v>Millo</v>
      </c>
      <c r="C642" s="106" t="str">
        <f t="shared" ref="C642:C705" ca="1" si="101">IF(INDIRECT("'" &amp; S642 &amp; "'!G" &amp; T642) &lt;&gt; "0", IF(INDIRECT("'" &amp; S642 &amp; "'!G" &amp; T642) &lt;&gt; "", INDIRECT("'" &amp; S642 &amp; "'!G" &amp; T642), ""), "")</f>
        <v>100 - F101 - MB101B RIPRISTINO FUNZIONALE PISTONE  SERRANDA BLAUER</v>
      </c>
      <c r="D642" s="1" t="str">
        <f t="shared" ref="D642:D705" ca="1" si="102">IF(INDIRECT("'" &amp; S642 &amp; "'!H" &amp; T642) &lt;&gt; "0", IF(INDIRECT("'" &amp; S642 &amp; "'!H" &amp; T642) &lt;&gt; "", INDIRECT("'" &amp; S642 &amp; "'!H" &amp; T642), ""), "")</f>
        <v>Caldarella</v>
      </c>
      <c r="E642" s="93" t="str">
        <f t="shared" ref="E642:E705" ca="1" si="103">IF(INDIRECT("'" &amp; S642 &amp; "'!I" &amp; T642) &lt;&gt; "0", IF(INDIRECT("'" &amp; S642 &amp; "'!I" &amp; T642) &lt;&gt; "", INDIRECT("'" &amp; S642 &amp; "'!I" &amp; T642), ""), "")</f>
        <v>070/26
squadra</v>
      </c>
      <c r="F642" s="93" t="str">
        <f t="shared" ref="F642:F705" ca="1" si="104">IF(INDIRECT("'" &amp; S642 &amp; "'!J" &amp; T642) &lt;&gt; "0", IF(INDIRECT("'" &amp; S642 &amp; "'!J" &amp; T642) &lt;&gt; "", INDIRECT("'" &amp; S642 &amp; "'!J" &amp; T642), ""), "")</f>
        <v>576172/C</v>
      </c>
      <c r="G642" s="93" t="str">
        <f t="shared" ref="G642:G705" ca="1" si="105">IF(INDIRECT("'" &amp; S642 &amp; "'!K" &amp; T642) &lt;&gt; "0", IF(INDIRECT("'" &amp; S642 &amp; "'!K" &amp; T642) &lt;&gt; "", INDIRECT("'" &amp; S642 &amp; "'!K" &amp; T642), ""), "")</f>
        <v>7:45</v>
      </c>
      <c r="H642" s="93" t="str">
        <f t="shared" ref="H642:H705" ca="1" si="106">IF(INDIRECT("'" &amp; S642 &amp; "'!L" &amp; T642) &lt;&gt; "0", IF(INDIRECT("'" &amp; S642 &amp; "'!L" &amp; T642) &lt;&gt; "", INDIRECT("'" &amp; S642 &amp; "'!L" &amp; T642), ""), "")</f>
        <v>16:45</v>
      </c>
      <c r="I642" s="94">
        <f t="shared" ref="I642:I705" ca="1" si="107">IF(INDIRECT("'" &amp; S642 &amp; "'!M" &amp; T642) &lt;&gt; "0", IF(INDIRECT("'" &amp; S642 &amp; "'!M" &amp; T642) &lt;&gt; "", INDIRECT("'" &amp; S642 &amp; "'!M" &amp; T642), ""), "")</f>
        <v>8.25</v>
      </c>
      <c r="J642" s="108" t="str">
        <f t="shared" ref="J642:J705" ca="1" si="108">IF(INDIRECT("'" &amp; S642 &amp; "'!N" &amp; T642) &lt;&gt; "0", IF(INDIRECT("'" &amp; S642 &amp; "'!N" &amp; T642) &lt;&gt; "", INDIRECT("'" &amp; S642 &amp; "'!N" &amp; T642), ""), "")</f>
        <v/>
      </c>
      <c r="K642" s="108" t="str">
        <f t="shared" ref="K642:K705" ca="1" si="109">IF(E642="", "", IF(ISERROR(SEARCH("canone", E642)), "NO", "SI"))</f>
        <v>NO</v>
      </c>
      <c r="L642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642" s="108" t="str">
        <f ca="1">IFERROR(IF(FIND("/", Tabella4[[#This Row],[ODC]]) &gt; 0, MID(Tabella4[[#This Row],[ODC]], FIND("/", Tabella4[[#This Row],[ODC]]) - 3, 6), ""), "")</f>
        <v>070/26</v>
      </c>
      <c r="S642" s="103">
        <v>16</v>
      </c>
      <c r="T642" s="96">
        <v>14</v>
      </c>
    </row>
    <row r="643" spans="1:20" hidden="1" x14ac:dyDescent="0.25">
      <c r="A643" s="97">
        <f ca="1">IF(Tabella4[[#This Row],[PERSONALE]]="","",IF(INDIRECT("'" &amp; S643 &amp; "'!L1") &lt;&gt; "0", IF(INDIRECT("'" &amp; S643 &amp; "'!L1") &lt;&gt; "", INDIRECT("'" &amp; S643 &amp; "'!L1"), ""), ""))</f>
        <v>46097</v>
      </c>
      <c r="B643" s="97" t="str">
        <f t="shared" ca="1" si="100"/>
        <v>Arico'</v>
      </c>
      <c r="C643" s="106" t="str">
        <f t="shared" ca="1" si="101"/>
        <v>C.P.</v>
      </c>
      <c r="D643" s="1" t="str">
        <f t="shared" ca="1" si="102"/>
        <v/>
      </c>
      <c r="E643" s="93" t="str">
        <f t="shared" ca="1" si="103"/>
        <v/>
      </c>
      <c r="F643" s="93" t="str">
        <f t="shared" ca="1" si="104"/>
        <v/>
      </c>
      <c r="G643" s="93" t="str">
        <f t="shared" ca="1" si="105"/>
        <v>7:45</v>
      </c>
      <c r="H643" s="93" t="str">
        <f t="shared" ca="1" si="106"/>
        <v>10:00</v>
      </c>
      <c r="I643" s="94">
        <f t="shared" ca="1" si="107"/>
        <v>2.25</v>
      </c>
      <c r="J643" s="108" t="str">
        <f t="shared" ca="1" si="108"/>
        <v/>
      </c>
      <c r="K643" s="108" t="str">
        <f t="shared" ca="1" si="109"/>
        <v/>
      </c>
      <c r="L643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643" s="108" t="str">
        <f ca="1">IFERROR(IF(FIND("/", Tabella4[[#This Row],[ODC]]) &gt; 0, MID(Tabella4[[#This Row],[ODC]], FIND("/", Tabella4[[#This Row],[ODC]]) - 3, 6), ""), "")</f>
        <v/>
      </c>
      <c r="S643" s="103">
        <v>16</v>
      </c>
      <c r="T643" s="96">
        <v>15</v>
      </c>
    </row>
    <row r="644" spans="1:20" hidden="1" x14ac:dyDescent="0.25">
      <c r="A644" s="97">
        <f ca="1">IF(Tabella4[[#This Row],[PERSONALE]]="","",IF(INDIRECT("'" &amp; S644 &amp; "'!L1") &lt;&gt; "0", IF(INDIRECT("'" &amp; S644 &amp; "'!L1") &lt;&gt; "", INDIRECT("'" &amp; S644 &amp; "'!L1"), ""), ""))</f>
        <v>46097</v>
      </c>
      <c r="B644" s="97" t="str">
        <f t="shared" ca="1" si="100"/>
        <v>Allegretti</v>
      </c>
      <c r="C644" s="106" t="str">
        <f t="shared" ca="1" si="101"/>
        <v>C.P.</v>
      </c>
      <c r="D644" s="1" t="str">
        <f t="shared" ca="1" si="102"/>
        <v/>
      </c>
      <c r="E644" s="93" t="str">
        <f t="shared" ca="1" si="103"/>
        <v/>
      </c>
      <c r="F644" s="93" t="str">
        <f t="shared" ca="1" si="104"/>
        <v/>
      </c>
      <c r="G644" s="93" t="str">
        <f t="shared" ca="1" si="105"/>
        <v>6:45</v>
      </c>
      <c r="H644" s="93" t="str">
        <f t="shared" ca="1" si="106"/>
        <v>17:15</v>
      </c>
      <c r="I644" s="94">
        <f t="shared" ca="1" si="107"/>
        <v>9.75</v>
      </c>
      <c r="J644" s="108" t="str">
        <f t="shared" ca="1" si="108"/>
        <v/>
      </c>
      <c r="K644" s="108" t="str">
        <f t="shared" ca="1" si="109"/>
        <v/>
      </c>
      <c r="L644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644" s="108" t="str">
        <f ca="1">IFERROR(IF(FIND("/", Tabella4[[#This Row],[ODC]]) &gt; 0, MID(Tabella4[[#This Row],[ODC]], FIND("/", Tabella4[[#This Row],[ODC]]) - 3, 6), ""), "")</f>
        <v/>
      </c>
      <c r="S644" s="103">
        <v>16</v>
      </c>
      <c r="T644" s="96">
        <v>16</v>
      </c>
    </row>
    <row r="645" spans="1:20" hidden="1" x14ac:dyDescent="0.25">
      <c r="A645" s="97">
        <f ca="1">IF(Tabella4[[#This Row],[PERSONALE]]="","",IF(INDIRECT("'" &amp; S645 &amp; "'!L1") &lt;&gt; "0", IF(INDIRECT("'" &amp; S645 &amp; "'!L1") &lt;&gt; "", INDIRECT("'" &amp; S645 &amp; "'!L1"), ""), ""))</f>
        <v>46097</v>
      </c>
      <c r="B645" s="97" t="str">
        <f t="shared" ca="1" si="100"/>
        <v>Millo</v>
      </c>
      <c r="C645" s="106" t="str">
        <f t="shared" ca="1" si="101"/>
        <v>C.P.</v>
      </c>
      <c r="D645" s="1" t="str">
        <f t="shared" ca="1" si="102"/>
        <v/>
      </c>
      <c r="E645" s="93" t="str">
        <f t="shared" ca="1" si="103"/>
        <v/>
      </c>
      <c r="F645" s="93" t="str">
        <f t="shared" ca="1" si="104"/>
        <v/>
      </c>
      <c r="G645" s="93" t="str">
        <f t="shared" ca="1" si="105"/>
        <v>16:45</v>
      </c>
      <c r="H645" s="93" t="str">
        <f t="shared" ca="1" si="106"/>
        <v>17:15</v>
      </c>
      <c r="I645" s="94">
        <f t="shared" ca="1" si="107"/>
        <v>0.5</v>
      </c>
      <c r="J645" s="108" t="str">
        <f t="shared" ca="1" si="108"/>
        <v/>
      </c>
      <c r="K645" s="108" t="str">
        <f t="shared" ca="1" si="109"/>
        <v/>
      </c>
      <c r="L645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645" s="108" t="str">
        <f ca="1">IFERROR(IF(FIND("/", Tabella4[[#This Row],[ODC]]) &gt; 0, MID(Tabella4[[#This Row],[ODC]], FIND("/", Tabella4[[#This Row],[ODC]]) - 3, 6), ""), "")</f>
        <v/>
      </c>
      <c r="S645" s="103">
        <v>16</v>
      </c>
      <c r="T645" s="96">
        <v>17</v>
      </c>
    </row>
    <row r="646" spans="1:20" hidden="1" x14ac:dyDescent="0.25">
      <c r="A646" s="97">
        <f ca="1">IF(Tabella4[[#This Row],[PERSONALE]]="","",IF(INDIRECT("'" &amp; S646 &amp; "'!L1") &lt;&gt; "0", IF(INDIRECT("'" &amp; S646 &amp; "'!L1") &lt;&gt; "", INDIRECT("'" &amp; S646 &amp; "'!L1"), ""), ""))</f>
        <v>46097</v>
      </c>
      <c r="B646" s="97" t="str">
        <f t="shared" ca="1" si="100"/>
        <v>Arico'</v>
      </c>
      <c r="C646" s="106" t="str">
        <f t="shared" ca="1" si="101"/>
        <v>VISITA MEDICA</v>
      </c>
      <c r="D646" s="1" t="str">
        <f t="shared" ca="1" si="102"/>
        <v/>
      </c>
      <c r="E646" s="93" t="str">
        <f t="shared" ca="1" si="103"/>
        <v/>
      </c>
      <c r="F646" s="93" t="str">
        <f t="shared" ca="1" si="104"/>
        <v/>
      </c>
      <c r="G646" s="93" t="str">
        <f t="shared" ca="1" si="105"/>
        <v>10:00</v>
      </c>
      <c r="H646" s="93" t="str">
        <f t="shared" ca="1" si="106"/>
        <v>11:30</v>
      </c>
      <c r="I646" s="94">
        <f t="shared" ca="1" si="107"/>
        <v>1.5</v>
      </c>
      <c r="J646" s="108" t="str">
        <f t="shared" ca="1" si="108"/>
        <v/>
      </c>
      <c r="K646" s="108" t="str">
        <f t="shared" ca="1" si="109"/>
        <v/>
      </c>
      <c r="L646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646" s="108" t="str">
        <f ca="1">IFERROR(IF(FIND("/", Tabella4[[#This Row],[ODC]]) &gt; 0, MID(Tabella4[[#This Row],[ODC]], FIND("/", Tabella4[[#This Row],[ODC]]) - 3, 6), ""), "")</f>
        <v/>
      </c>
      <c r="S646" s="103">
        <v>16</v>
      </c>
      <c r="T646" s="96">
        <v>18</v>
      </c>
    </row>
    <row r="647" spans="1:20" hidden="1" x14ac:dyDescent="0.25">
      <c r="A647" s="97">
        <f ca="1">IF(Tabella4[[#This Row],[PERSONALE]]="","",IF(INDIRECT("'" &amp; S647 &amp; "'!L1") &lt;&gt; "0", IF(INDIRECT("'" &amp; S647 &amp; "'!L1") &lt;&gt; "", INDIRECT("'" &amp; S647 &amp; "'!L1"), ""), ""))</f>
        <v>46097</v>
      </c>
      <c r="B647" s="97" t="str">
        <f t="shared" ca="1" si="100"/>
        <v>Arico'</v>
      </c>
      <c r="C647" s="106" t="str">
        <f t="shared" ca="1" si="101"/>
        <v>C.P.</v>
      </c>
      <c r="D647" s="1" t="str">
        <f t="shared" ca="1" si="102"/>
        <v/>
      </c>
      <c r="E647" s="93" t="str">
        <f t="shared" ca="1" si="103"/>
        <v/>
      </c>
      <c r="F647" s="93" t="str">
        <f t="shared" ca="1" si="104"/>
        <v/>
      </c>
      <c r="G647" s="93" t="str">
        <f t="shared" ca="1" si="105"/>
        <v>11:30</v>
      </c>
      <c r="H647" s="93" t="str">
        <f t="shared" ca="1" si="106"/>
        <v>12:00</v>
      </c>
      <c r="I647" s="94">
        <f t="shared" ca="1" si="107"/>
        <v>0.5</v>
      </c>
      <c r="J647" s="108" t="str">
        <f t="shared" ca="1" si="108"/>
        <v/>
      </c>
      <c r="K647" s="108" t="str">
        <f t="shared" ca="1" si="109"/>
        <v/>
      </c>
      <c r="L647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647" s="108" t="str">
        <f ca="1">IFERROR(IF(FIND("/", Tabella4[[#This Row],[ODC]]) &gt; 0, MID(Tabella4[[#This Row],[ODC]], FIND("/", Tabella4[[#This Row],[ODC]]) - 3, 6), ""), "")</f>
        <v/>
      </c>
      <c r="S647" s="103">
        <v>16</v>
      </c>
      <c r="T647" s="96">
        <v>19</v>
      </c>
    </row>
    <row r="648" spans="1:20" hidden="1" x14ac:dyDescent="0.25">
      <c r="A648" s="97">
        <f ca="1">IF(Tabella4[[#This Row],[PERSONALE]]="","",IF(INDIRECT("'" &amp; S648 &amp; "'!L1") &lt;&gt; "0", IF(INDIRECT("'" &amp; S648 &amp; "'!L1") &lt;&gt; "", INDIRECT("'" &amp; S648 &amp; "'!L1"), ""), ""))</f>
        <v>46097</v>
      </c>
      <c r="B648" s="97" t="str">
        <f t="shared" ca="1" si="100"/>
        <v>Arico'</v>
      </c>
      <c r="C648" s="106" t="str">
        <f t="shared" ca="1" si="101"/>
        <v>CASSA INTEGRAZIONE</v>
      </c>
      <c r="D648" s="1" t="str">
        <f t="shared" ca="1" si="102"/>
        <v/>
      </c>
      <c r="E648" s="93" t="str">
        <f t="shared" ca="1" si="103"/>
        <v/>
      </c>
      <c r="F648" s="93" t="str">
        <f t="shared" ca="1" si="104"/>
        <v/>
      </c>
      <c r="G648" s="93" t="str">
        <f t="shared" ca="1" si="105"/>
        <v>12:45</v>
      </c>
      <c r="H648" s="93" t="str">
        <f t="shared" ca="1" si="106"/>
        <v>16:45</v>
      </c>
      <c r="I648" s="94">
        <f t="shared" ca="1" si="107"/>
        <v>4</v>
      </c>
      <c r="J648" s="108" t="str">
        <f t="shared" ca="1" si="108"/>
        <v/>
      </c>
      <c r="K648" s="108" t="str">
        <f t="shared" ca="1" si="109"/>
        <v/>
      </c>
      <c r="L648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648" s="108" t="str">
        <f ca="1">IFERROR(IF(FIND("/", Tabella4[[#This Row],[ODC]]) &gt; 0, MID(Tabella4[[#This Row],[ODC]], FIND("/", Tabella4[[#This Row],[ODC]]) - 3, 6), ""), "")</f>
        <v/>
      </c>
      <c r="S648" s="103">
        <v>16</v>
      </c>
      <c r="T648" s="96">
        <v>20</v>
      </c>
    </row>
    <row r="649" spans="1:20" hidden="1" x14ac:dyDescent="0.25">
      <c r="A649" s="97" t="str">
        <f ca="1">IF(Tabella4[[#This Row],[PERSONALE]]="","",IF(INDIRECT("'" &amp; S649 &amp; "'!L1") &lt;&gt; "0", IF(INDIRECT("'" &amp; S649 &amp; "'!L1") &lt;&gt; "", INDIRECT("'" &amp; S649 &amp; "'!L1"), ""), ""))</f>
        <v/>
      </c>
      <c r="B649" s="97" t="str">
        <f t="shared" ca="1" si="100"/>
        <v/>
      </c>
      <c r="C649" s="106" t="str">
        <f t="shared" ca="1" si="101"/>
        <v/>
      </c>
      <c r="D649" s="1" t="str">
        <f t="shared" ca="1" si="102"/>
        <v/>
      </c>
      <c r="E649" s="93" t="str">
        <f t="shared" ca="1" si="103"/>
        <v/>
      </c>
      <c r="F649" s="93" t="str">
        <f t="shared" ca="1" si="104"/>
        <v/>
      </c>
      <c r="G649" s="93" t="str">
        <f t="shared" ca="1" si="105"/>
        <v/>
      </c>
      <c r="H649" s="93" t="str">
        <f t="shared" ca="1" si="106"/>
        <v/>
      </c>
      <c r="I649" s="94" t="str">
        <f t="shared" ca="1" si="107"/>
        <v/>
      </c>
      <c r="J649" s="108" t="str">
        <f t="shared" ca="1" si="108"/>
        <v/>
      </c>
      <c r="K649" s="108" t="str">
        <f t="shared" ca="1" si="109"/>
        <v/>
      </c>
      <c r="L649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649" s="108" t="str">
        <f ca="1">IFERROR(IF(FIND("/", Tabella4[[#This Row],[ODC]]) &gt; 0, MID(Tabella4[[#This Row],[ODC]], FIND("/", Tabella4[[#This Row],[ODC]]) - 3, 6), ""), "")</f>
        <v/>
      </c>
      <c r="S649" s="103">
        <v>16</v>
      </c>
      <c r="T649" s="96">
        <v>21</v>
      </c>
    </row>
    <row r="650" spans="1:20" hidden="1" x14ac:dyDescent="0.25">
      <c r="A650" s="97" t="str">
        <f ca="1">IF(Tabella4[[#This Row],[PERSONALE]]="","",IF(INDIRECT("'" &amp; S650 &amp; "'!L1") &lt;&gt; "0", IF(INDIRECT("'" &amp; S650 &amp; "'!L1") &lt;&gt; "", INDIRECT("'" &amp; S650 &amp; "'!L1"), ""), ""))</f>
        <v/>
      </c>
      <c r="B650" s="97" t="str">
        <f t="shared" ca="1" si="100"/>
        <v/>
      </c>
      <c r="C650" s="106" t="str">
        <f t="shared" ca="1" si="101"/>
        <v/>
      </c>
      <c r="D650" s="1" t="str">
        <f t="shared" ca="1" si="102"/>
        <v/>
      </c>
      <c r="E650" s="93" t="str">
        <f t="shared" ca="1" si="103"/>
        <v/>
      </c>
      <c r="F650" s="93" t="str">
        <f t="shared" ca="1" si="104"/>
        <v/>
      </c>
      <c r="G650" s="93" t="str">
        <f t="shared" ca="1" si="105"/>
        <v/>
      </c>
      <c r="H650" s="93" t="str">
        <f t="shared" ca="1" si="106"/>
        <v/>
      </c>
      <c r="I650" s="94" t="str">
        <f t="shared" ca="1" si="107"/>
        <v/>
      </c>
      <c r="J650" s="108" t="str">
        <f t="shared" ca="1" si="108"/>
        <v/>
      </c>
      <c r="K650" s="108" t="str">
        <f t="shared" ca="1" si="109"/>
        <v/>
      </c>
      <c r="L650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650" s="108" t="str">
        <f ca="1">IFERROR(IF(FIND("/", Tabella4[[#This Row],[ODC]]) &gt; 0, MID(Tabella4[[#This Row],[ODC]], FIND("/", Tabella4[[#This Row],[ODC]]) - 3, 6), ""), "")</f>
        <v/>
      </c>
      <c r="S650" s="103">
        <v>16</v>
      </c>
      <c r="T650" s="96">
        <v>22</v>
      </c>
    </row>
    <row r="651" spans="1:20" hidden="1" x14ac:dyDescent="0.25">
      <c r="A651" s="97" t="str">
        <f ca="1">IF(Tabella4[[#This Row],[PERSONALE]]="","",IF(INDIRECT("'" &amp; S651 &amp; "'!L1") &lt;&gt; "0", IF(INDIRECT("'" &amp; S651 &amp; "'!L1") &lt;&gt; "", INDIRECT("'" &amp; S651 &amp; "'!L1"), ""), ""))</f>
        <v/>
      </c>
      <c r="B651" s="97" t="str">
        <f t="shared" ca="1" si="100"/>
        <v/>
      </c>
      <c r="C651" s="106" t="str">
        <f t="shared" ca="1" si="101"/>
        <v/>
      </c>
      <c r="D651" s="1" t="str">
        <f t="shared" ca="1" si="102"/>
        <v/>
      </c>
      <c r="E651" s="93" t="str">
        <f t="shared" ca="1" si="103"/>
        <v/>
      </c>
      <c r="F651" s="93" t="str">
        <f t="shared" ca="1" si="104"/>
        <v/>
      </c>
      <c r="G651" s="93" t="str">
        <f t="shared" ca="1" si="105"/>
        <v/>
      </c>
      <c r="H651" s="93" t="str">
        <f t="shared" ca="1" si="106"/>
        <v/>
      </c>
      <c r="I651" s="94" t="str">
        <f t="shared" ca="1" si="107"/>
        <v/>
      </c>
      <c r="J651" s="108" t="str">
        <f t="shared" ca="1" si="108"/>
        <v/>
      </c>
      <c r="K651" s="108" t="str">
        <f t="shared" ca="1" si="109"/>
        <v/>
      </c>
      <c r="L651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651" s="108" t="str">
        <f ca="1">IFERROR(IF(FIND("/", Tabella4[[#This Row],[ODC]]) &gt; 0, MID(Tabella4[[#This Row],[ODC]], FIND("/", Tabella4[[#This Row],[ODC]]) - 3, 6), ""), "")</f>
        <v/>
      </c>
      <c r="S651" s="103">
        <v>16</v>
      </c>
      <c r="T651" s="96">
        <v>23</v>
      </c>
    </row>
    <row r="652" spans="1:20" hidden="1" x14ac:dyDescent="0.25">
      <c r="A652" s="97" t="str">
        <f ca="1">IF(Tabella4[[#This Row],[PERSONALE]]="","",IF(INDIRECT("'" &amp; S652 &amp; "'!L1") &lt;&gt; "0", IF(INDIRECT("'" &amp; S652 &amp; "'!L1") &lt;&gt; "", INDIRECT("'" &amp; S652 &amp; "'!L1"), ""), ""))</f>
        <v/>
      </c>
      <c r="B652" s="97" t="str">
        <f t="shared" ca="1" si="100"/>
        <v/>
      </c>
      <c r="C652" s="106" t="str">
        <f t="shared" ca="1" si="101"/>
        <v/>
      </c>
      <c r="D652" s="1" t="str">
        <f t="shared" ca="1" si="102"/>
        <v/>
      </c>
      <c r="E652" s="93" t="str">
        <f t="shared" ca="1" si="103"/>
        <v/>
      </c>
      <c r="F652" s="93" t="str">
        <f t="shared" ca="1" si="104"/>
        <v/>
      </c>
      <c r="G652" s="93" t="str">
        <f t="shared" ca="1" si="105"/>
        <v/>
      </c>
      <c r="H652" s="93" t="str">
        <f t="shared" ca="1" si="106"/>
        <v/>
      </c>
      <c r="I652" s="94" t="str">
        <f t="shared" ca="1" si="107"/>
        <v/>
      </c>
      <c r="J652" s="108" t="str">
        <f t="shared" ca="1" si="108"/>
        <v/>
      </c>
      <c r="K652" s="108" t="str">
        <f t="shared" ca="1" si="109"/>
        <v/>
      </c>
      <c r="L652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652" s="108" t="str">
        <f ca="1">IFERROR(IF(FIND("/", Tabella4[[#This Row],[ODC]]) &gt; 0, MID(Tabella4[[#This Row],[ODC]], FIND("/", Tabella4[[#This Row],[ODC]]) - 3, 6), ""), "")</f>
        <v/>
      </c>
      <c r="S652" s="103">
        <v>16</v>
      </c>
      <c r="T652" s="96">
        <v>24</v>
      </c>
    </row>
    <row r="653" spans="1:20" hidden="1" x14ac:dyDescent="0.25">
      <c r="A653" s="97" t="str">
        <f ca="1">IF(Tabella4[[#This Row],[PERSONALE]]="","",IF(INDIRECT("'" &amp; S653 &amp; "'!L1") &lt;&gt; "0", IF(INDIRECT("'" &amp; S653 &amp; "'!L1") &lt;&gt; "", INDIRECT("'" &amp; S653 &amp; "'!L1"), ""), ""))</f>
        <v/>
      </c>
      <c r="B653" s="97" t="str">
        <f t="shared" ca="1" si="100"/>
        <v/>
      </c>
      <c r="C653" s="106" t="str">
        <f t="shared" ca="1" si="101"/>
        <v/>
      </c>
      <c r="D653" s="1" t="str">
        <f t="shared" ca="1" si="102"/>
        <v/>
      </c>
      <c r="E653" s="93" t="str">
        <f t="shared" ca="1" si="103"/>
        <v/>
      </c>
      <c r="F653" s="93" t="str">
        <f t="shared" ca="1" si="104"/>
        <v/>
      </c>
      <c r="G653" s="93" t="str">
        <f t="shared" ca="1" si="105"/>
        <v/>
      </c>
      <c r="H653" s="93" t="str">
        <f t="shared" ca="1" si="106"/>
        <v/>
      </c>
      <c r="I653" s="94" t="str">
        <f t="shared" ca="1" si="107"/>
        <v/>
      </c>
      <c r="J653" s="108" t="str">
        <f t="shared" ca="1" si="108"/>
        <v/>
      </c>
      <c r="K653" s="108" t="str">
        <f t="shared" ca="1" si="109"/>
        <v/>
      </c>
      <c r="L653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653" s="108" t="str">
        <f ca="1">IFERROR(IF(FIND("/", Tabella4[[#This Row],[ODC]]) &gt; 0, MID(Tabella4[[#This Row],[ODC]], FIND("/", Tabella4[[#This Row],[ODC]]) - 3, 6), ""), "")</f>
        <v/>
      </c>
      <c r="S653" s="103">
        <v>16</v>
      </c>
      <c r="T653" s="96">
        <v>25</v>
      </c>
    </row>
    <row r="654" spans="1:20" hidden="1" x14ac:dyDescent="0.25">
      <c r="A654" s="97" t="str">
        <f ca="1">IF(Tabella4[[#This Row],[PERSONALE]]="","",IF(INDIRECT("'" &amp; S654 &amp; "'!L1") &lt;&gt; "0", IF(INDIRECT("'" &amp; S654 &amp; "'!L1") &lt;&gt; "", INDIRECT("'" &amp; S654 &amp; "'!L1"), ""), ""))</f>
        <v/>
      </c>
      <c r="B654" s="97" t="str">
        <f t="shared" ca="1" si="100"/>
        <v/>
      </c>
      <c r="C654" s="106" t="str">
        <f t="shared" ca="1" si="101"/>
        <v/>
      </c>
      <c r="D654" s="1" t="str">
        <f t="shared" ca="1" si="102"/>
        <v/>
      </c>
      <c r="E654" s="93" t="str">
        <f t="shared" ca="1" si="103"/>
        <v/>
      </c>
      <c r="F654" s="93" t="str">
        <f t="shared" ca="1" si="104"/>
        <v/>
      </c>
      <c r="G654" s="93" t="str">
        <f t="shared" ca="1" si="105"/>
        <v/>
      </c>
      <c r="H654" s="93" t="str">
        <f t="shared" ca="1" si="106"/>
        <v/>
      </c>
      <c r="I654" s="94" t="str">
        <f t="shared" ca="1" si="107"/>
        <v/>
      </c>
      <c r="J654" s="108" t="str">
        <f t="shared" ca="1" si="108"/>
        <v/>
      </c>
      <c r="K654" s="108" t="str">
        <f t="shared" ca="1" si="109"/>
        <v/>
      </c>
      <c r="L654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654" s="108" t="str">
        <f ca="1">IFERROR(IF(FIND("/", Tabella4[[#This Row],[ODC]]) &gt; 0, MID(Tabella4[[#This Row],[ODC]], FIND("/", Tabella4[[#This Row],[ODC]]) - 3, 6), ""), "")</f>
        <v/>
      </c>
      <c r="S654" s="103">
        <v>16</v>
      </c>
      <c r="T654" s="96">
        <v>26</v>
      </c>
    </row>
    <row r="655" spans="1:20" hidden="1" x14ac:dyDescent="0.25">
      <c r="A655" s="97" t="str">
        <f ca="1">IF(Tabella4[[#This Row],[PERSONALE]]="","",IF(INDIRECT("'" &amp; S655 &amp; "'!L1") &lt;&gt; "0", IF(INDIRECT("'" &amp; S655 &amp; "'!L1") &lt;&gt; "", INDIRECT("'" &amp; S655 &amp; "'!L1"), ""), ""))</f>
        <v/>
      </c>
      <c r="B655" s="97" t="str">
        <f t="shared" ca="1" si="100"/>
        <v/>
      </c>
      <c r="C655" s="106" t="str">
        <f t="shared" ca="1" si="101"/>
        <v/>
      </c>
      <c r="D655" s="1" t="str">
        <f t="shared" ca="1" si="102"/>
        <v/>
      </c>
      <c r="E655" s="93" t="str">
        <f t="shared" ca="1" si="103"/>
        <v/>
      </c>
      <c r="F655" s="93" t="str">
        <f t="shared" ca="1" si="104"/>
        <v/>
      </c>
      <c r="G655" s="93" t="str">
        <f t="shared" ca="1" si="105"/>
        <v/>
      </c>
      <c r="H655" s="93" t="str">
        <f t="shared" ca="1" si="106"/>
        <v/>
      </c>
      <c r="I655" s="94" t="str">
        <f t="shared" ca="1" si="107"/>
        <v/>
      </c>
      <c r="J655" s="108" t="str">
        <f t="shared" ca="1" si="108"/>
        <v/>
      </c>
      <c r="K655" s="108" t="str">
        <f t="shared" ca="1" si="109"/>
        <v/>
      </c>
      <c r="L655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655" s="108" t="str">
        <f ca="1">IFERROR(IF(FIND("/", Tabella4[[#This Row],[ODC]]) &gt; 0, MID(Tabella4[[#This Row],[ODC]], FIND("/", Tabella4[[#This Row],[ODC]]) - 3, 6), ""), "")</f>
        <v/>
      </c>
      <c r="S655" s="103">
        <v>16</v>
      </c>
      <c r="T655" s="96">
        <v>27</v>
      </c>
    </row>
    <row r="656" spans="1:20" hidden="1" x14ac:dyDescent="0.25">
      <c r="A656" s="97" t="str">
        <f ca="1">IF(Tabella4[[#This Row],[PERSONALE]]="","",IF(INDIRECT("'" &amp; S656 &amp; "'!L1") &lt;&gt; "0", IF(INDIRECT("'" &amp; S656 &amp; "'!L1") &lt;&gt; "", INDIRECT("'" &amp; S656 &amp; "'!L1"), ""), ""))</f>
        <v/>
      </c>
      <c r="B656" s="97" t="str">
        <f t="shared" ca="1" si="100"/>
        <v/>
      </c>
      <c r="C656" s="106" t="str">
        <f t="shared" ca="1" si="101"/>
        <v/>
      </c>
      <c r="D656" s="1" t="str">
        <f t="shared" ca="1" si="102"/>
        <v/>
      </c>
      <c r="E656" s="93" t="str">
        <f t="shared" ca="1" si="103"/>
        <v/>
      </c>
      <c r="F656" s="93" t="str">
        <f t="shared" ca="1" si="104"/>
        <v/>
      </c>
      <c r="G656" s="93" t="str">
        <f t="shared" ca="1" si="105"/>
        <v/>
      </c>
      <c r="H656" s="93" t="str">
        <f t="shared" ca="1" si="106"/>
        <v/>
      </c>
      <c r="I656" s="94" t="str">
        <f t="shared" ca="1" si="107"/>
        <v/>
      </c>
      <c r="J656" s="108" t="str">
        <f t="shared" ca="1" si="108"/>
        <v/>
      </c>
      <c r="K656" s="108" t="str">
        <f t="shared" ca="1" si="109"/>
        <v/>
      </c>
      <c r="L656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656" s="108" t="str">
        <f ca="1">IFERROR(IF(FIND("/", Tabella4[[#This Row],[ODC]]) &gt; 0, MID(Tabella4[[#This Row],[ODC]], FIND("/", Tabella4[[#This Row],[ODC]]) - 3, 6), ""), "")</f>
        <v/>
      </c>
      <c r="S656" s="103">
        <v>16</v>
      </c>
      <c r="T656" s="96">
        <v>28</v>
      </c>
    </row>
    <row r="657" spans="1:20" hidden="1" x14ac:dyDescent="0.25">
      <c r="A657" s="97" t="str">
        <f ca="1">IF(Tabella4[[#This Row],[PERSONALE]]="","",IF(INDIRECT("'" &amp; S657 &amp; "'!L1") &lt;&gt; "0", IF(INDIRECT("'" &amp; S657 &amp; "'!L1") &lt;&gt; "", INDIRECT("'" &amp; S657 &amp; "'!L1"), ""), ""))</f>
        <v/>
      </c>
      <c r="B657" s="97" t="str">
        <f t="shared" ca="1" si="100"/>
        <v/>
      </c>
      <c r="C657" s="106" t="str">
        <f t="shared" ca="1" si="101"/>
        <v/>
      </c>
      <c r="D657" s="1" t="str">
        <f t="shared" ca="1" si="102"/>
        <v/>
      </c>
      <c r="E657" s="93" t="str">
        <f t="shared" ca="1" si="103"/>
        <v/>
      </c>
      <c r="F657" s="93" t="str">
        <f t="shared" ca="1" si="104"/>
        <v/>
      </c>
      <c r="G657" s="93" t="str">
        <f t="shared" ca="1" si="105"/>
        <v/>
      </c>
      <c r="H657" s="93" t="str">
        <f t="shared" ca="1" si="106"/>
        <v/>
      </c>
      <c r="I657" s="94" t="str">
        <f t="shared" ca="1" si="107"/>
        <v/>
      </c>
      <c r="J657" s="108" t="str">
        <f t="shared" ca="1" si="108"/>
        <v/>
      </c>
      <c r="K657" s="108" t="str">
        <f t="shared" ca="1" si="109"/>
        <v/>
      </c>
      <c r="L657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657" s="108" t="str">
        <f ca="1">IFERROR(IF(FIND("/", Tabella4[[#This Row],[ODC]]) &gt; 0, MID(Tabella4[[#This Row],[ODC]], FIND("/", Tabella4[[#This Row],[ODC]]) - 3, 6), ""), "")</f>
        <v/>
      </c>
      <c r="S657" s="103">
        <v>16</v>
      </c>
      <c r="T657" s="96">
        <v>29</v>
      </c>
    </row>
    <row r="658" spans="1:20" hidden="1" x14ac:dyDescent="0.25">
      <c r="A658" s="97" t="str">
        <f ca="1">IF(Tabella4[[#This Row],[PERSONALE]]="","",IF(INDIRECT("'" &amp; S658 &amp; "'!L1") &lt;&gt; "0", IF(INDIRECT("'" &amp; S658 &amp; "'!L1") &lt;&gt; "", INDIRECT("'" &amp; S658 &amp; "'!L1"), ""), ""))</f>
        <v/>
      </c>
      <c r="B658" s="97" t="str">
        <f t="shared" ca="1" si="100"/>
        <v/>
      </c>
      <c r="C658" s="106" t="str">
        <f t="shared" ca="1" si="101"/>
        <v/>
      </c>
      <c r="D658" s="1" t="str">
        <f t="shared" ca="1" si="102"/>
        <v/>
      </c>
      <c r="E658" s="93" t="str">
        <f t="shared" ca="1" si="103"/>
        <v/>
      </c>
      <c r="F658" s="93" t="str">
        <f t="shared" ca="1" si="104"/>
        <v/>
      </c>
      <c r="G658" s="93" t="str">
        <f t="shared" ca="1" si="105"/>
        <v/>
      </c>
      <c r="H658" s="93" t="str">
        <f t="shared" ca="1" si="106"/>
        <v/>
      </c>
      <c r="I658" s="94" t="str">
        <f t="shared" ca="1" si="107"/>
        <v/>
      </c>
      <c r="J658" s="108" t="str">
        <f t="shared" ca="1" si="108"/>
        <v/>
      </c>
      <c r="K658" s="108" t="str">
        <f t="shared" ca="1" si="109"/>
        <v/>
      </c>
      <c r="L658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658" s="108" t="str">
        <f ca="1">IFERROR(IF(FIND("/", Tabella4[[#This Row],[ODC]]) &gt; 0, MID(Tabella4[[#This Row],[ODC]], FIND("/", Tabella4[[#This Row],[ODC]]) - 3, 6), ""), "")</f>
        <v/>
      </c>
      <c r="S658" s="103">
        <v>16</v>
      </c>
      <c r="T658" s="96">
        <v>30</v>
      </c>
    </row>
    <row r="659" spans="1:20" hidden="1" x14ac:dyDescent="0.25">
      <c r="A659" s="97" t="str">
        <f ca="1">IF(Tabella4[[#This Row],[PERSONALE]]="","",IF(INDIRECT("'" &amp; S659 &amp; "'!L1") &lt;&gt; "0", IF(INDIRECT("'" &amp; S659 &amp; "'!L1") &lt;&gt; "", INDIRECT("'" &amp; S659 &amp; "'!L1"), ""), ""))</f>
        <v/>
      </c>
      <c r="B659" s="97" t="str">
        <f t="shared" ca="1" si="100"/>
        <v/>
      </c>
      <c r="C659" s="106" t="str">
        <f t="shared" ca="1" si="101"/>
        <v/>
      </c>
      <c r="D659" s="1" t="str">
        <f t="shared" ca="1" si="102"/>
        <v/>
      </c>
      <c r="E659" s="93" t="str">
        <f t="shared" ca="1" si="103"/>
        <v/>
      </c>
      <c r="F659" s="93" t="str">
        <f t="shared" ca="1" si="104"/>
        <v/>
      </c>
      <c r="G659" s="93" t="str">
        <f t="shared" ca="1" si="105"/>
        <v/>
      </c>
      <c r="H659" s="93" t="str">
        <f t="shared" ca="1" si="106"/>
        <v/>
      </c>
      <c r="I659" s="94" t="str">
        <f t="shared" ca="1" si="107"/>
        <v/>
      </c>
      <c r="J659" s="108" t="str">
        <f t="shared" ca="1" si="108"/>
        <v/>
      </c>
      <c r="K659" s="108" t="str">
        <f t="shared" ca="1" si="109"/>
        <v/>
      </c>
      <c r="L659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659" s="108" t="str">
        <f ca="1">IFERROR(IF(FIND("/", Tabella4[[#This Row],[ODC]]) &gt; 0, MID(Tabella4[[#This Row],[ODC]], FIND("/", Tabella4[[#This Row],[ODC]]) - 3, 6), ""), "")</f>
        <v/>
      </c>
      <c r="S659" s="103">
        <v>16</v>
      </c>
      <c r="T659" s="96">
        <v>31</v>
      </c>
    </row>
    <row r="660" spans="1:20" hidden="1" x14ac:dyDescent="0.25">
      <c r="A660" s="97" t="str">
        <f ca="1">IF(Tabella4[[#This Row],[PERSONALE]]="","",IF(INDIRECT("'" &amp; S660 &amp; "'!L1") &lt;&gt; "0", IF(INDIRECT("'" &amp; S660 &amp; "'!L1") &lt;&gt; "", INDIRECT("'" &amp; S660 &amp; "'!L1"), ""), ""))</f>
        <v/>
      </c>
      <c r="B660" s="97" t="str">
        <f t="shared" ca="1" si="100"/>
        <v/>
      </c>
      <c r="C660" s="106" t="str">
        <f t="shared" ca="1" si="101"/>
        <v/>
      </c>
      <c r="D660" s="1" t="str">
        <f t="shared" ca="1" si="102"/>
        <v/>
      </c>
      <c r="E660" s="93" t="str">
        <f t="shared" ca="1" si="103"/>
        <v/>
      </c>
      <c r="F660" s="93" t="str">
        <f t="shared" ca="1" si="104"/>
        <v/>
      </c>
      <c r="G660" s="93" t="str">
        <f t="shared" ca="1" si="105"/>
        <v/>
      </c>
      <c r="H660" s="93" t="str">
        <f t="shared" ca="1" si="106"/>
        <v/>
      </c>
      <c r="I660" s="94" t="str">
        <f t="shared" ca="1" si="107"/>
        <v/>
      </c>
      <c r="J660" s="108" t="str">
        <f t="shared" ca="1" si="108"/>
        <v/>
      </c>
      <c r="K660" s="108" t="str">
        <f t="shared" ca="1" si="109"/>
        <v/>
      </c>
      <c r="L660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660" s="108" t="str">
        <f ca="1">IFERROR(IF(FIND("/", Tabella4[[#This Row],[ODC]]) &gt; 0, MID(Tabella4[[#This Row],[ODC]], FIND("/", Tabella4[[#This Row],[ODC]]) - 3, 6), ""), "")</f>
        <v/>
      </c>
      <c r="S660" s="103">
        <v>16</v>
      </c>
      <c r="T660" s="96">
        <v>32</v>
      </c>
    </row>
    <row r="661" spans="1:20" hidden="1" x14ac:dyDescent="0.25">
      <c r="A661" s="97" t="str">
        <f ca="1">IF(Tabella4[[#This Row],[PERSONALE]]="","",IF(INDIRECT("'" &amp; S661 &amp; "'!L1") &lt;&gt; "0", IF(INDIRECT("'" &amp; S661 &amp; "'!L1") &lt;&gt; "", INDIRECT("'" &amp; S661 &amp; "'!L1"), ""), ""))</f>
        <v/>
      </c>
      <c r="B661" s="97" t="str">
        <f t="shared" ca="1" si="100"/>
        <v/>
      </c>
      <c r="C661" s="106" t="str">
        <f t="shared" ca="1" si="101"/>
        <v/>
      </c>
      <c r="D661" s="1" t="str">
        <f t="shared" ca="1" si="102"/>
        <v/>
      </c>
      <c r="E661" s="93" t="str">
        <f t="shared" ca="1" si="103"/>
        <v/>
      </c>
      <c r="F661" s="93" t="str">
        <f t="shared" ca="1" si="104"/>
        <v/>
      </c>
      <c r="G661" s="93" t="str">
        <f t="shared" ca="1" si="105"/>
        <v/>
      </c>
      <c r="H661" s="93" t="str">
        <f t="shared" ca="1" si="106"/>
        <v/>
      </c>
      <c r="I661" s="94" t="str">
        <f t="shared" ca="1" si="107"/>
        <v/>
      </c>
      <c r="J661" s="108" t="str">
        <f t="shared" ca="1" si="108"/>
        <v/>
      </c>
      <c r="K661" s="108" t="str">
        <f t="shared" ca="1" si="109"/>
        <v/>
      </c>
      <c r="L661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661" s="108" t="str">
        <f ca="1">IFERROR(IF(FIND("/", Tabella4[[#This Row],[ODC]]) &gt; 0, MID(Tabella4[[#This Row],[ODC]], FIND("/", Tabella4[[#This Row],[ODC]]) - 3, 6), ""), "")</f>
        <v/>
      </c>
      <c r="S661" s="103">
        <v>16</v>
      </c>
      <c r="T661" s="96">
        <v>33</v>
      </c>
    </row>
    <row r="662" spans="1:20" hidden="1" x14ac:dyDescent="0.25">
      <c r="A662" s="97" t="str">
        <f ca="1">IF(Tabella4[[#This Row],[PERSONALE]]="","",IF(INDIRECT("'" &amp; S662 &amp; "'!L1") &lt;&gt; "0", IF(INDIRECT("'" &amp; S662 &amp; "'!L1") &lt;&gt; "", INDIRECT("'" &amp; S662 &amp; "'!L1"), ""), ""))</f>
        <v/>
      </c>
      <c r="B662" s="97" t="str">
        <f t="shared" ca="1" si="100"/>
        <v/>
      </c>
      <c r="C662" s="106" t="str">
        <f t="shared" ca="1" si="101"/>
        <v/>
      </c>
      <c r="D662" s="1" t="str">
        <f t="shared" ca="1" si="102"/>
        <v/>
      </c>
      <c r="E662" s="93" t="str">
        <f t="shared" ca="1" si="103"/>
        <v/>
      </c>
      <c r="F662" s="93" t="str">
        <f t="shared" ca="1" si="104"/>
        <v/>
      </c>
      <c r="G662" s="93" t="str">
        <f t="shared" ca="1" si="105"/>
        <v/>
      </c>
      <c r="H662" s="93" t="str">
        <f t="shared" ca="1" si="106"/>
        <v/>
      </c>
      <c r="I662" s="94" t="str">
        <f t="shared" ca="1" si="107"/>
        <v/>
      </c>
      <c r="J662" s="108" t="str">
        <f t="shared" ca="1" si="108"/>
        <v/>
      </c>
      <c r="K662" s="108" t="str">
        <f t="shared" ca="1" si="109"/>
        <v/>
      </c>
      <c r="L662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662" s="108" t="str">
        <f ca="1">IFERROR(IF(FIND("/", Tabella4[[#This Row],[ODC]]) &gt; 0, MID(Tabella4[[#This Row],[ODC]], FIND("/", Tabella4[[#This Row],[ODC]]) - 3, 6), ""), "")</f>
        <v/>
      </c>
      <c r="S662" s="103">
        <v>16</v>
      </c>
      <c r="T662" s="96">
        <v>34</v>
      </c>
    </row>
    <row r="663" spans="1:20" hidden="1" x14ac:dyDescent="0.25">
      <c r="A663" s="97" t="str">
        <f ca="1">IF(Tabella4[[#This Row],[PERSONALE]]="","",IF(INDIRECT("'" &amp; S663 &amp; "'!L1") &lt;&gt; "0", IF(INDIRECT("'" &amp; S663 &amp; "'!L1") &lt;&gt; "", INDIRECT("'" &amp; S663 &amp; "'!L1"), ""), ""))</f>
        <v/>
      </c>
      <c r="B663" s="97" t="str">
        <f t="shared" ca="1" si="100"/>
        <v/>
      </c>
      <c r="C663" s="106" t="str">
        <f t="shared" ca="1" si="101"/>
        <v/>
      </c>
      <c r="D663" s="1" t="str">
        <f t="shared" ca="1" si="102"/>
        <v/>
      </c>
      <c r="E663" s="93" t="str">
        <f t="shared" ca="1" si="103"/>
        <v/>
      </c>
      <c r="F663" s="93" t="str">
        <f t="shared" ca="1" si="104"/>
        <v/>
      </c>
      <c r="G663" s="93" t="str">
        <f t="shared" ca="1" si="105"/>
        <v/>
      </c>
      <c r="H663" s="93" t="str">
        <f t="shared" ca="1" si="106"/>
        <v/>
      </c>
      <c r="I663" s="94" t="str">
        <f t="shared" ca="1" si="107"/>
        <v/>
      </c>
      <c r="J663" s="108" t="str">
        <f t="shared" ca="1" si="108"/>
        <v/>
      </c>
      <c r="K663" s="108" t="str">
        <f t="shared" ca="1" si="109"/>
        <v/>
      </c>
      <c r="L663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663" s="108" t="str">
        <f ca="1">IFERROR(IF(FIND("/", Tabella4[[#This Row],[ODC]]) &gt; 0, MID(Tabella4[[#This Row],[ODC]], FIND("/", Tabella4[[#This Row],[ODC]]) - 3, 6), ""), "")</f>
        <v/>
      </c>
      <c r="S663" s="103">
        <v>16</v>
      </c>
      <c r="T663" s="96">
        <v>35</v>
      </c>
    </row>
    <row r="664" spans="1:20" hidden="1" x14ac:dyDescent="0.25">
      <c r="A664" s="97" t="str">
        <f ca="1">IF(Tabella4[[#This Row],[PERSONALE]]="","",IF(INDIRECT("'" &amp; S664 &amp; "'!L1") &lt;&gt; "0", IF(INDIRECT("'" &amp; S664 &amp; "'!L1") &lt;&gt; "", INDIRECT("'" &amp; S664 &amp; "'!L1"), ""), ""))</f>
        <v/>
      </c>
      <c r="B664" s="97" t="str">
        <f t="shared" ca="1" si="100"/>
        <v/>
      </c>
      <c r="C664" s="106" t="str">
        <f t="shared" ca="1" si="101"/>
        <v/>
      </c>
      <c r="D664" s="1" t="str">
        <f t="shared" ca="1" si="102"/>
        <v/>
      </c>
      <c r="E664" s="93" t="str">
        <f t="shared" ca="1" si="103"/>
        <v/>
      </c>
      <c r="F664" s="93" t="str">
        <f t="shared" ca="1" si="104"/>
        <v/>
      </c>
      <c r="G664" s="93" t="str">
        <f t="shared" ca="1" si="105"/>
        <v/>
      </c>
      <c r="H664" s="93" t="str">
        <f t="shared" ca="1" si="106"/>
        <v/>
      </c>
      <c r="I664" s="94" t="str">
        <f t="shared" ca="1" si="107"/>
        <v/>
      </c>
      <c r="J664" s="108" t="str">
        <f t="shared" ca="1" si="108"/>
        <v/>
      </c>
      <c r="K664" s="108" t="str">
        <f t="shared" ca="1" si="109"/>
        <v/>
      </c>
      <c r="L664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664" s="108" t="str">
        <f ca="1">IFERROR(IF(FIND("/", Tabella4[[#This Row],[ODC]]) &gt; 0, MID(Tabella4[[#This Row],[ODC]], FIND("/", Tabella4[[#This Row],[ODC]]) - 3, 6), ""), "")</f>
        <v/>
      </c>
      <c r="S664" s="103">
        <v>16</v>
      </c>
      <c r="T664" s="96">
        <v>36</v>
      </c>
    </row>
    <row r="665" spans="1:20" hidden="1" x14ac:dyDescent="0.25">
      <c r="A665" s="97" t="str">
        <f ca="1">IF(Tabella4[[#This Row],[PERSONALE]]="","",IF(INDIRECT("'" &amp; S665 &amp; "'!L1") &lt;&gt; "0", IF(INDIRECT("'" &amp; S665 &amp; "'!L1") &lt;&gt; "", INDIRECT("'" &amp; S665 &amp; "'!L1"), ""), ""))</f>
        <v/>
      </c>
      <c r="B665" s="97" t="str">
        <f t="shared" ca="1" si="100"/>
        <v/>
      </c>
      <c r="C665" s="106" t="str">
        <f t="shared" ca="1" si="101"/>
        <v/>
      </c>
      <c r="D665" s="1" t="str">
        <f t="shared" ca="1" si="102"/>
        <v/>
      </c>
      <c r="E665" s="93" t="str">
        <f t="shared" ca="1" si="103"/>
        <v/>
      </c>
      <c r="F665" s="93" t="str">
        <f t="shared" ca="1" si="104"/>
        <v/>
      </c>
      <c r="G665" s="93" t="str">
        <f t="shared" ca="1" si="105"/>
        <v/>
      </c>
      <c r="H665" s="93" t="str">
        <f t="shared" ca="1" si="106"/>
        <v/>
      </c>
      <c r="I665" s="94" t="str">
        <f t="shared" ca="1" si="107"/>
        <v/>
      </c>
      <c r="J665" s="108" t="str">
        <f t="shared" ca="1" si="108"/>
        <v/>
      </c>
      <c r="K665" s="108" t="str">
        <f t="shared" ca="1" si="109"/>
        <v/>
      </c>
      <c r="L665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665" s="108" t="str">
        <f ca="1">IFERROR(IF(FIND("/", Tabella4[[#This Row],[ODC]]) &gt; 0, MID(Tabella4[[#This Row],[ODC]], FIND("/", Tabella4[[#This Row],[ODC]]) - 3, 6), ""), "")</f>
        <v/>
      </c>
      <c r="S665" s="103">
        <v>16</v>
      </c>
      <c r="T665" s="96">
        <v>37</v>
      </c>
    </row>
    <row r="666" spans="1:20" hidden="1" x14ac:dyDescent="0.25">
      <c r="A666" s="97" t="str">
        <f ca="1">IF(Tabella4[[#This Row],[PERSONALE]]="","",IF(INDIRECT("'" &amp; S666 &amp; "'!L1") &lt;&gt; "0", IF(INDIRECT("'" &amp; S666 &amp; "'!L1") &lt;&gt; "", INDIRECT("'" &amp; S666 &amp; "'!L1"), ""), ""))</f>
        <v/>
      </c>
      <c r="B666" s="97" t="str">
        <f t="shared" ca="1" si="100"/>
        <v/>
      </c>
      <c r="C666" s="106" t="str">
        <f t="shared" ca="1" si="101"/>
        <v/>
      </c>
      <c r="D666" s="1" t="str">
        <f t="shared" ca="1" si="102"/>
        <v/>
      </c>
      <c r="E666" s="93" t="str">
        <f t="shared" ca="1" si="103"/>
        <v/>
      </c>
      <c r="F666" s="93" t="str">
        <f t="shared" ca="1" si="104"/>
        <v/>
      </c>
      <c r="G666" s="93" t="str">
        <f t="shared" ca="1" si="105"/>
        <v/>
      </c>
      <c r="H666" s="93" t="str">
        <f t="shared" ca="1" si="106"/>
        <v/>
      </c>
      <c r="I666" s="94" t="str">
        <f t="shared" ca="1" si="107"/>
        <v/>
      </c>
      <c r="J666" s="108" t="str">
        <f t="shared" ca="1" si="108"/>
        <v/>
      </c>
      <c r="K666" s="108" t="str">
        <f t="shared" ca="1" si="109"/>
        <v/>
      </c>
      <c r="L666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666" s="108" t="str">
        <f ca="1">IFERROR(IF(FIND("/", Tabella4[[#This Row],[ODC]]) &gt; 0, MID(Tabella4[[#This Row],[ODC]], FIND("/", Tabella4[[#This Row],[ODC]]) - 3, 6), ""), "")</f>
        <v/>
      </c>
      <c r="S666" s="103">
        <v>16</v>
      </c>
      <c r="T666" s="96">
        <v>38</v>
      </c>
    </row>
    <row r="667" spans="1:20" hidden="1" x14ac:dyDescent="0.25">
      <c r="A667" s="97" t="str">
        <f ca="1">IF(Tabella4[[#This Row],[PERSONALE]]="","",IF(INDIRECT("'" &amp; S667 &amp; "'!L1") &lt;&gt; "0", IF(INDIRECT("'" &amp; S667 &amp; "'!L1") &lt;&gt; "", INDIRECT("'" &amp; S667 &amp; "'!L1"), ""), ""))</f>
        <v/>
      </c>
      <c r="B667" s="97" t="str">
        <f t="shared" ca="1" si="100"/>
        <v/>
      </c>
      <c r="C667" s="106" t="str">
        <f t="shared" ca="1" si="101"/>
        <v/>
      </c>
      <c r="D667" s="1" t="str">
        <f t="shared" ca="1" si="102"/>
        <v/>
      </c>
      <c r="E667" s="93" t="str">
        <f t="shared" ca="1" si="103"/>
        <v/>
      </c>
      <c r="F667" s="93" t="str">
        <f t="shared" ca="1" si="104"/>
        <v/>
      </c>
      <c r="G667" s="93" t="str">
        <f t="shared" ca="1" si="105"/>
        <v/>
      </c>
      <c r="H667" s="93" t="str">
        <f t="shared" ca="1" si="106"/>
        <v/>
      </c>
      <c r="I667" s="94" t="str">
        <f t="shared" ca="1" si="107"/>
        <v/>
      </c>
      <c r="J667" s="108" t="str">
        <f t="shared" ca="1" si="108"/>
        <v/>
      </c>
      <c r="K667" s="108" t="str">
        <f t="shared" ca="1" si="109"/>
        <v/>
      </c>
      <c r="L667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667" s="108" t="str">
        <f ca="1">IFERROR(IF(FIND("/", Tabella4[[#This Row],[ODC]]) &gt; 0, MID(Tabella4[[#This Row],[ODC]], FIND("/", Tabella4[[#This Row],[ODC]]) - 3, 6), ""), "")</f>
        <v/>
      </c>
      <c r="S667" s="103">
        <v>16</v>
      </c>
      <c r="T667" s="96">
        <v>39</v>
      </c>
    </row>
    <row r="668" spans="1:20" hidden="1" x14ac:dyDescent="0.25">
      <c r="A668" s="97" t="str">
        <f ca="1">IF(Tabella4[[#This Row],[PERSONALE]]="","",IF(INDIRECT("'" &amp; S668 &amp; "'!L1") &lt;&gt; "0", IF(INDIRECT("'" &amp; S668 &amp; "'!L1") &lt;&gt; "", INDIRECT("'" &amp; S668 &amp; "'!L1"), ""), ""))</f>
        <v/>
      </c>
      <c r="B668" s="97" t="str">
        <f t="shared" ca="1" si="100"/>
        <v/>
      </c>
      <c r="C668" s="106" t="str">
        <f t="shared" ca="1" si="101"/>
        <v/>
      </c>
      <c r="D668" s="1" t="str">
        <f t="shared" ca="1" si="102"/>
        <v/>
      </c>
      <c r="E668" s="93" t="str">
        <f t="shared" ca="1" si="103"/>
        <v/>
      </c>
      <c r="F668" s="93" t="str">
        <f t="shared" ca="1" si="104"/>
        <v/>
      </c>
      <c r="G668" s="93" t="str">
        <f t="shared" ca="1" si="105"/>
        <v/>
      </c>
      <c r="H668" s="93" t="str">
        <f t="shared" ca="1" si="106"/>
        <v/>
      </c>
      <c r="I668" s="94" t="str">
        <f t="shared" ca="1" si="107"/>
        <v/>
      </c>
      <c r="J668" s="108" t="str">
        <f t="shared" ca="1" si="108"/>
        <v/>
      </c>
      <c r="K668" s="108" t="str">
        <f t="shared" ca="1" si="109"/>
        <v/>
      </c>
      <c r="L668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668" s="108" t="str">
        <f ca="1">IFERROR(IF(FIND("/", Tabella4[[#This Row],[ODC]]) &gt; 0, MID(Tabella4[[#This Row],[ODC]], FIND("/", Tabella4[[#This Row],[ODC]]) - 3, 6), ""), "")</f>
        <v/>
      </c>
      <c r="S668" s="103">
        <v>16</v>
      </c>
      <c r="T668" s="96">
        <v>40</v>
      </c>
    </row>
    <row r="669" spans="1:20" hidden="1" x14ac:dyDescent="0.25">
      <c r="A669" s="97" t="str">
        <f ca="1">IF(Tabella4[[#This Row],[PERSONALE]]="","",IF(INDIRECT("'" &amp; S669 &amp; "'!L1") &lt;&gt; "0", IF(INDIRECT("'" &amp; S669 &amp; "'!L1") &lt;&gt; "", INDIRECT("'" &amp; S669 &amp; "'!L1"), ""), ""))</f>
        <v/>
      </c>
      <c r="B669" s="97" t="str">
        <f t="shared" ca="1" si="100"/>
        <v/>
      </c>
      <c r="C669" s="106" t="str">
        <f t="shared" ca="1" si="101"/>
        <v/>
      </c>
      <c r="D669" s="1" t="str">
        <f t="shared" ca="1" si="102"/>
        <v/>
      </c>
      <c r="E669" s="93" t="str">
        <f t="shared" ca="1" si="103"/>
        <v/>
      </c>
      <c r="F669" s="93" t="str">
        <f t="shared" ca="1" si="104"/>
        <v/>
      </c>
      <c r="G669" s="93" t="str">
        <f t="shared" ca="1" si="105"/>
        <v/>
      </c>
      <c r="H669" s="93" t="str">
        <f t="shared" ca="1" si="106"/>
        <v/>
      </c>
      <c r="I669" s="94" t="str">
        <f t="shared" ca="1" si="107"/>
        <v/>
      </c>
      <c r="J669" s="108" t="str">
        <f t="shared" ca="1" si="108"/>
        <v/>
      </c>
      <c r="K669" s="108" t="str">
        <f t="shared" ca="1" si="109"/>
        <v/>
      </c>
      <c r="L669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669" s="108" t="str">
        <f ca="1">IFERROR(IF(FIND("/", Tabella4[[#This Row],[ODC]]) &gt; 0, MID(Tabella4[[#This Row],[ODC]], FIND("/", Tabella4[[#This Row],[ODC]]) - 3, 6), ""), "")</f>
        <v/>
      </c>
      <c r="S669" s="103">
        <v>16</v>
      </c>
      <c r="T669" s="96">
        <v>41</v>
      </c>
    </row>
    <row r="670" spans="1:20" hidden="1" x14ac:dyDescent="0.25">
      <c r="A670" s="97" t="str">
        <f ca="1">IF(Tabella4[[#This Row],[PERSONALE]]="","",IF(INDIRECT("'" &amp; S670 &amp; "'!L1") &lt;&gt; "0", IF(INDIRECT("'" &amp; S670 &amp; "'!L1") &lt;&gt; "", INDIRECT("'" &amp; S670 &amp; "'!L1"), ""), ""))</f>
        <v/>
      </c>
      <c r="B670" s="97" t="str">
        <f t="shared" ca="1" si="100"/>
        <v/>
      </c>
      <c r="C670" s="106" t="str">
        <f t="shared" ca="1" si="101"/>
        <v/>
      </c>
      <c r="D670" s="1" t="str">
        <f t="shared" ca="1" si="102"/>
        <v/>
      </c>
      <c r="E670" s="93" t="str">
        <f t="shared" ca="1" si="103"/>
        <v/>
      </c>
      <c r="F670" s="93" t="str">
        <f t="shared" ca="1" si="104"/>
        <v/>
      </c>
      <c r="G670" s="93" t="str">
        <f t="shared" ca="1" si="105"/>
        <v/>
      </c>
      <c r="H670" s="93" t="str">
        <f t="shared" ca="1" si="106"/>
        <v/>
      </c>
      <c r="I670" s="94" t="str">
        <f t="shared" ca="1" si="107"/>
        <v/>
      </c>
      <c r="J670" s="108" t="str">
        <f t="shared" ca="1" si="108"/>
        <v/>
      </c>
      <c r="K670" s="108" t="str">
        <f t="shared" ca="1" si="109"/>
        <v/>
      </c>
      <c r="L670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670" s="108" t="str">
        <f ca="1">IFERROR(IF(FIND("/", Tabella4[[#This Row],[ODC]]) &gt; 0, MID(Tabella4[[#This Row],[ODC]], FIND("/", Tabella4[[#This Row],[ODC]]) - 3, 6), ""), "")</f>
        <v/>
      </c>
      <c r="S670" s="103">
        <v>16</v>
      </c>
      <c r="T670" s="96">
        <v>42</v>
      </c>
    </row>
    <row r="671" spans="1:20" hidden="1" x14ac:dyDescent="0.25">
      <c r="A671" s="97" t="str">
        <f ca="1">IF(Tabella4[[#This Row],[PERSONALE]]="","",IF(INDIRECT("'" &amp; S671 &amp; "'!L1") &lt;&gt; "0", IF(INDIRECT("'" &amp; S671 &amp; "'!L1") &lt;&gt; "", INDIRECT("'" &amp; S671 &amp; "'!L1"), ""), ""))</f>
        <v/>
      </c>
      <c r="B671" s="97" t="str">
        <f t="shared" ca="1" si="100"/>
        <v/>
      </c>
      <c r="C671" s="106" t="str">
        <f t="shared" ca="1" si="101"/>
        <v/>
      </c>
      <c r="D671" s="1" t="str">
        <f t="shared" ca="1" si="102"/>
        <v/>
      </c>
      <c r="E671" s="93" t="str">
        <f t="shared" ca="1" si="103"/>
        <v/>
      </c>
      <c r="F671" s="93" t="str">
        <f t="shared" ca="1" si="104"/>
        <v/>
      </c>
      <c r="G671" s="93" t="str">
        <f t="shared" ca="1" si="105"/>
        <v/>
      </c>
      <c r="H671" s="93" t="str">
        <f t="shared" ca="1" si="106"/>
        <v/>
      </c>
      <c r="I671" s="94" t="str">
        <f t="shared" ca="1" si="107"/>
        <v/>
      </c>
      <c r="J671" s="108" t="str">
        <f t="shared" ca="1" si="108"/>
        <v/>
      </c>
      <c r="K671" s="108" t="str">
        <f t="shared" ca="1" si="109"/>
        <v/>
      </c>
      <c r="L671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671" s="108" t="str">
        <f ca="1">IFERROR(IF(FIND("/", Tabella4[[#This Row],[ODC]]) &gt; 0, MID(Tabella4[[#This Row],[ODC]], FIND("/", Tabella4[[#This Row],[ODC]]) - 3, 6), ""), "")</f>
        <v/>
      </c>
      <c r="S671" s="103">
        <v>16</v>
      </c>
      <c r="T671" s="96">
        <v>43</v>
      </c>
    </row>
    <row r="672" spans="1:20" hidden="1" x14ac:dyDescent="0.25">
      <c r="A672" s="97" t="str">
        <f ca="1">IF(Tabella4[[#This Row],[PERSONALE]]="","",IF(INDIRECT("'" &amp; S672 &amp; "'!L1") &lt;&gt; "0", IF(INDIRECT("'" &amp; S672 &amp; "'!L1") &lt;&gt; "", INDIRECT("'" &amp; S672 &amp; "'!L1"), ""), ""))</f>
        <v/>
      </c>
      <c r="B672" s="97" t="str">
        <f t="shared" ca="1" si="100"/>
        <v/>
      </c>
      <c r="C672" s="106" t="str">
        <f t="shared" ca="1" si="101"/>
        <v/>
      </c>
      <c r="D672" s="1" t="str">
        <f t="shared" ca="1" si="102"/>
        <v/>
      </c>
      <c r="E672" s="93" t="str">
        <f t="shared" ca="1" si="103"/>
        <v/>
      </c>
      <c r="F672" s="93" t="str">
        <f t="shared" ca="1" si="104"/>
        <v/>
      </c>
      <c r="G672" s="93" t="str">
        <f t="shared" ca="1" si="105"/>
        <v/>
      </c>
      <c r="H672" s="93" t="str">
        <f t="shared" ca="1" si="106"/>
        <v/>
      </c>
      <c r="I672" s="94" t="str">
        <f t="shared" ca="1" si="107"/>
        <v/>
      </c>
      <c r="J672" s="108" t="str">
        <f t="shared" ca="1" si="108"/>
        <v/>
      </c>
      <c r="K672" s="108" t="str">
        <f t="shared" ca="1" si="109"/>
        <v/>
      </c>
      <c r="L672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672" s="108" t="str">
        <f ca="1">IFERROR(IF(FIND("/", Tabella4[[#This Row],[ODC]]) &gt; 0, MID(Tabella4[[#This Row],[ODC]], FIND("/", Tabella4[[#This Row],[ODC]]) - 3, 6), ""), "")</f>
        <v/>
      </c>
      <c r="S672" s="103">
        <v>16</v>
      </c>
      <c r="T672" s="96">
        <v>44</v>
      </c>
    </row>
    <row r="673" spans="1:20" hidden="1" x14ac:dyDescent="0.25">
      <c r="A673" s="97" t="str">
        <f ca="1">IF(Tabella4[[#This Row],[PERSONALE]]="","",IF(INDIRECT("'" &amp; S673 &amp; "'!L1") &lt;&gt; "0", IF(INDIRECT("'" &amp; S673 &amp; "'!L1") &lt;&gt; "", INDIRECT("'" &amp; S673 &amp; "'!L1"), ""), ""))</f>
        <v/>
      </c>
      <c r="B673" s="97" t="str">
        <f t="shared" ca="1" si="100"/>
        <v/>
      </c>
      <c r="C673" s="106" t="str">
        <f t="shared" ca="1" si="101"/>
        <v/>
      </c>
      <c r="D673" s="1" t="str">
        <f t="shared" ca="1" si="102"/>
        <v/>
      </c>
      <c r="E673" s="93" t="str">
        <f t="shared" ca="1" si="103"/>
        <v/>
      </c>
      <c r="F673" s="93" t="str">
        <f t="shared" ca="1" si="104"/>
        <v/>
      </c>
      <c r="G673" s="93" t="str">
        <f t="shared" ca="1" si="105"/>
        <v/>
      </c>
      <c r="H673" s="93" t="str">
        <f t="shared" ca="1" si="106"/>
        <v/>
      </c>
      <c r="I673" s="94" t="str">
        <f t="shared" ca="1" si="107"/>
        <v/>
      </c>
      <c r="J673" s="108" t="str">
        <f t="shared" ca="1" si="108"/>
        <v/>
      </c>
      <c r="K673" s="108" t="str">
        <f t="shared" ca="1" si="109"/>
        <v/>
      </c>
      <c r="L673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673" s="108" t="str">
        <f ca="1">IFERROR(IF(FIND("/", Tabella4[[#This Row],[ODC]]) &gt; 0, MID(Tabella4[[#This Row],[ODC]], FIND("/", Tabella4[[#This Row],[ODC]]) - 3, 6), ""), "")</f>
        <v/>
      </c>
      <c r="S673" s="103">
        <v>16</v>
      </c>
      <c r="T673" s="102">
        <v>45</v>
      </c>
    </row>
    <row r="674" spans="1:20" ht="30" hidden="1" x14ac:dyDescent="0.25">
      <c r="A674" s="97">
        <f ca="1">IF(Tabella4[[#This Row],[PERSONALE]]="","",IF(INDIRECT("'" &amp; S674 &amp; "'!L1") &lt;&gt; "0", IF(INDIRECT("'" &amp; S674 &amp; "'!L1") &lt;&gt; "", INDIRECT("'" &amp; S674 &amp; "'!L1"), ""), ""))</f>
        <v>46098</v>
      </c>
      <c r="B674" s="97" t="str">
        <f t="shared" ca="1" si="100"/>
        <v>Tarascio</v>
      </c>
      <c r="C674" s="106" t="str">
        <f t="shared" ca="1" si="101"/>
        <v>1200/3 controllo temperature F101</v>
      </c>
      <c r="D674" s="1" t="str">
        <f t="shared" ca="1" si="102"/>
        <v>Caldarella</v>
      </c>
      <c r="E674" s="93" t="str">
        <f t="shared" ca="1" si="103"/>
        <v>5400274434
canone</v>
      </c>
      <c r="F674" s="93" t="str">
        <f t="shared" ca="1" si="104"/>
        <v>576240/C</v>
      </c>
      <c r="G674" s="93" t="str">
        <f t="shared" ca="1" si="105"/>
        <v>7:45</v>
      </c>
      <c r="H674" s="93" t="str">
        <f t="shared" ca="1" si="106"/>
        <v>16:45</v>
      </c>
      <c r="I674" s="94">
        <f t="shared" ca="1" si="107"/>
        <v>8.25</v>
      </c>
      <c r="J674" s="108" t="str">
        <f t="shared" ca="1" si="108"/>
        <v>CANONE CALDARELLA</v>
      </c>
      <c r="K674" s="108" t="str">
        <f t="shared" ca="1" si="109"/>
        <v>SI</v>
      </c>
      <c r="L674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>CALDARELLA F.</v>
      </c>
      <c r="M674" s="108" t="str">
        <f ca="1">IFERROR(IF(FIND("/", Tabella4[[#This Row],[ODC]]) &gt; 0, MID(Tabella4[[#This Row],[ODC]], FIND("/", Tabella4[[#This Row],[ODC]]) - 3, 6), ""), "")</f>
        <v/>
      </c>
      <c r="S674" s="103">
        <v>17</v>
      </c>
      <c r="T674" s="96">
        <v>4</v>
      </c>
    </row>
    <row r="675" spans="1:20" ht="30" hidden="1" x14ac:dyDescent="0.25">
      <c r="A675" s="97">
        <f ca="1">IF(Tabella4[[#This Row],[PERSONALE]]="","",IF(INDIRECT("'" &amp; S675 &amp; "'!L1") &lt;&gt; "0", IF(INDIRECT("'" &amp; S675 &amp; "'!L1") &lt;&gt; "", INDIRECT("'" &amp; S675 &amp; "'!L1"), ""), ""))</f>
        <v>46098</v>
      </c>
      <c r="B675" s="97" t="str">
        <f t="shared" ca="1" si="100"/>
        <v>Partesano</v>
      </c>
      <c r="C675" s="106" t="str">
        <f t="shared" ca="1" si="101"/>
        <v>1200/3 controllo temperature F101</v>
      </c>
      <c r="D675" s="1" t="str">
        <f t="shared" ca="1" si="102"/>
        <v>Caldarella</v>
      </c>
      <c r="E675" s="93" t="str">
        <f t="shared" ca="1" si="103"/>
        <v>5400274434
canone</v>
      </c>
      <c r="F675" s="93" t="str">
        <f t="shared" ca="1" si="104"/>
        <v>576240/C</v>
      </c>
      <c r="G675" s="93" t="str">
        <f t="shared" ca="1" si="105"/>
        <v>7:45</v>
      </c>
      <c r="H675" s="93" t="str">
        <f t="shared" ca="1" si="106"/>
        <v>16:45</v>
      </c>
      <c r="I675" s="94">
        <f t="shared" ca="1" si="107"/>
        <v>8.25</v>
      </c>
      <c r="J675" s="108" t="str">
        <f t="shared" ca="1" si="108"/>
        <v>CANONE CALDARELLA</v>
      </c>
      <c r="K675" s="108" t="str">
        <f t="shared" ca="1" si="109"/>
        <v>SI</v>
      </c>
      <c r="L675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>CALDARELLA F.</v>
      </c>
      <c r="M675" s="108" t="str">
        <f ca="1">IFERROR(IF(FIND("/", Tabella4[[#This Row],[ODC]]) &gt; 0, MID(Tabella4[[#This Row],[ODC]], FIND("/", Tabella4[[#This Row],[ODC]]) - 3, 6), ""), "")</f>
        <v/>
      </c>
      <c r="S675" s="103">
        <v>17</v>
      </c>
      <c r="T675" s="96">
        <v>5</v>
      </c>
    </row>
    <row r="676" spans="1:20" ht="30" hidden="1" x14ac:dyDescent="0.25">
      <c r="A676" s="97">
        <f ca="1">IF(Tabella4[[#This Row],[PERSONALE]]="","",IF(INDIRECT("'" &amp; S676 &amp; "'!L1") &lt;&gt; "0", IF(INDIRECT("'" &amp; S676 &amp; "'!L1") &lt;&gt; "", INDIRECT("'" &amp; S676 &amp; "'!L1"), ""), ""))</f>
        <v>46098</v>
      </c>
      <c r="B676" s="97" t="str">
        <f t="shared" ca="1" si="100"/>
        <v>Garro L.</v>
      </c>
      <c r="C676" s="106" t="str">
        <f t="shared" ca="1" si="101"/>
        <v>10241731 600: 06F005RC controllo funzionale loop di regolazione</v>
      </c>
      <c r="D676" s="1" t="str">
        <f t="shared" ca="1" si="102"/>
        <v>Naselli</v>
      </c>
      <c r="E676" s="93" t="str">
        <f t="shared" ca="1" si="103"/>
        <v>076/26
squadra</v>
      </c>
      <c r="F676" s="93" t="str">
        <f t="shared" ca="1" si="104"/>
        <v>576300/C</v>
      </c>
      <c r="G676" s="93" t="str">
        <f t="shared" ca="1" si="105"/>
        <v>7:45</v>
      </c>
      <c r="H676" s="93" t="str">
        <f t="shared" ca="1" si="106"/>
        <v>14:45</v>
      </c>
      <c r="I676" s="94">
        <f t="shared" ca="1" si="107"/>
        <v>6.25</v>
      </c>
      <c r="J676" s="108" t="str">
        <f t="shared" ca="1" si="108"/>
        <v/>
      </c>
      <c r="K676" s="108" t="str">
        <f t="shared" ca="1" si="109"/>
        <v>NO</v>
      </c>
      <c r="L676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676" s="108" t="str">
        <f ca="1">IFERROR(IF(FIND("/", Tabella4[[#This Row],[ODC]]) &gt; 0, MID(Tabella4[[#This Row],[ODC]], FIND("/", Tabella4[[#This Row],[ODC]]) - 3, 6), ""), "")</f>
        <v>076/26</v>
      </c>
      <c r="S676" s="103">
        <v>17</v>
      </c>
      <c r="T676" s="96">
        <v>6</v>
      </c>
    </row>
    <row r="677" spans="1:20" ht="30" hidden="1" x14ac:dyDescent="0.25">
      <c r="A677" s="97">
        <f ca="1">IF(Tabella4[[#This Row],[PERSONALE]]="","",IF(INDIRECT("'" &amp; S677 &amp; "'!L1") &lt;&gt; "0", IF(INDIRECT("'" &amp; S677 &amp; "'!L1") &lt;&gt; "", INDIRECT("'" &amp; S677 &amp; "'!L1"), ""), ""))</f>
        <v>46098</v>
      </c>
      <c r="B677" s="97" t="str">
        <f t="shared" ca="1" si="100"/>
        <v>Garro S.</v>
      </c>
      <c r="C677" s="106" t="str">
        <f t="shared" ca="1" si="101"/>
        <v>10241731 600: 06F005RC controllo funzionale loop di regolazione</v>
      </c>
      <c r="D677" s="1" t="str">
        <f t="shared" ca="1" si="102"/>
        <v>Naselli</v>
      </c>
      <c r="E677" s="93" t="str">
        <f t="shared" ca="1" si="103"/>
        <v>076/26
squadra</v>
      </c>
      <c r="F677" s="93" t="str">
        <f t="shared" ca="1" si="104"/>
        <v>576300/C</v>
      </c>
      <c r="G677" s="93" t="str">
        <f t="shared" ca="1" si="105"/>
        <v>7:45</v>
      </c>
      <c r="H677" s="93" t="str">
        <f t="shared" ca="1" si="106"/>
        <v>14:45</v>
      </c>
      <c r="I677" s="94">
        <f t="shared" ca="1" si="107"/>
        <v>6.25</v>
      </c>
      <c r="J677" s="108" t="str">
        <f t="shared" ca="1" si="108"/>
        <v/>
      </c>
      <c r="K677" s="108" t="str">
        <f t="shared" ca="1" si="109"/>
        <v>NO</v>
      </c>
      <c r="L677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677" s="108" t="str">
        <f ca="1">IFERROR(IF(FIND("/", Tabella4[[#This Row],[ODC]]) &gt; 0, MID(Tabella4[[#This Row],[ODC]], FIND("/", Tabella4[[#This Row],[ODC]]) - 3, 6), ""), "")</f>
        <v>076/26</v>
      </c>
      <c r="S677" s="103">
        <v>17</v>
      </c>
      <c r="T677" s="96">
        <v>7</v>
      </c>
    </row>
    <row r="678" spans="1:20" ht="30" hidden="1" x14ac:dyDescent="0.25">
      <c r="A678" s="97">
        <f ca="1">IF(Tabella4[[#This Row],[PERSONALE]]="","",IF(INDIRECT("'" &amp; S678 &amp; "'!L1") &lt;&gt; "0", IF(INDIRECT("'" &amp; S678 &amp; "'!L1") &lt;&gt; "", INDIRECT("'" &amp; S678 &amp; "'!L1"), ""), ""))</f>
        <v>46098</v>
      </c>
      <c r="B678" s="97" t="str">
        <f t="shared" ca="1" si="100"/>
        <v>Millo</v>
      </c>
      <c r="C678" s="106" t="str">
        <f t="shared" ca="1" si="101"/>
        <v>1200-MAX  E OFF SITE CONTROLLO  RIPRISTINO E MOVIMENTAZIONE  KV e HIC. . Proseguimento del permesso n 566045/C
Ripristino temperatura su E115 02T102I e 02T101RC</v>
      </c>
      <c r="D678" s="1" t="str">
        <f t="shared" ca="1" si="102"/>
        <v>Caldarella</v>
      </c>
      <c r="E678" s="93" t="str">
        <f t="shared" ca="1" si="103"/>
        <v>5400274437
canone</v>
      </c>
      <c r="F678" s="93" t="str">
        <f t="shared" ca="1" si="104"/>
        <v>575292/C
575059/C</v>
      </c>
      <c r="G678" s="93" t="str">
        <f t="shared" ca="1" si="105"/>
        <v>7:45</v>
      </c>
      <c r="H678" s="93" t="str">
        <f t="shared" ca="1" si="106"/>
        <v>16:45</v>
      </c>
      <c r="I678" s="94">
        <f t="shared" ca="1" si="107"/>
        <v>8.25</v>
      </c>
      <c r="J678" s="108" t="str">
        <f t="shared" ca="1" si="108"/>
        <v>CANONE AGUSTA</v>
      </c>
      <c r="K678" s="108" t="str">
        <f t="shared" ca="1" si="109"/>
        <v>SI</v>
      </c>
      <c r="L678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>AGUSTA D.</v>
      </c>
      <c r="M678" s="108" t="str">
        <f ca="1">IFERROR(IF(FIND("/", Tabella4[[#This Row],[ODC]]) &gt; 0, MID(Tabella4[[#This Row],[ODC]], FIND("/", Tabella4[[#This Row],[ODC]]) - 3, 6), ""), "")</f>
        <v/>
      </c>
      <c r="S678" s="103">
        <v>17</v>
      </c>
      <c r="T678" s="96">
        <v>8</v>
      </c>
    </row>
    <row r="679" spans="1:20" ht="30" hidden="1" x14ac:dyDescent="0.25">
      <c r="A679" s="97">
        <f ca="1">IF(Tabella4[[#This Row],[PERSONALE]]="","",IF(INDIRECT("'" &amp; S679 &amp; "'!L1") &lt;&gt; "0", IF(INDIRECT("'" &amp; S679 &amp; "'!L1") &lt;&gt; "", INDIRECT("'" &amp; S679 &amp; "'!L1"), ""), ""))</f>
        <v>46098</v>
      </c>
      <c r="B679" s="97" t="str">
        <f t="shared" ca="1" si="100"/>
        <v>Maggio</v>
      </c>
      <c r="C679" s="106" t="str">
        <f t="shared" ca="1" si="101"/>
        <v>1200-MAX  E OFF SITE CONTROLLO  RIPRISTINO E MOVIMENTAZIONE  KV e HIC. . Proseguimento del permesso n 566045/C
Ripristino temperatura su E115 02T102I e 02T101RC</v>
      </c>
      <c r="D679" s="1" t="str">
        <f t="shared" ca="1" si="102"/>
        <v>Caldarella</v>
      </c>
      <c r="E679" s="93" t="str">
        <f t="shared" ca="1" si="103"/>
        <v>5400274437
canone</v>
      </c>
      <c r="F679" s="93" t="str">
        <f t="shared" ca="1" si="104"/>
        <v>575292/C
575059/C</v>
      </c>
      <c r="G679" s="93" t="str">
        <f t="shared" ca="1" si="105"/>
        <v>7:45</v>
      </c>
      <c r="H679" s="93" t="str">
        <f t="shared" ca="1" si="106"/>
        <v>16:45</v>
      </c>
      <c r="I679" s="94">
        <f t="shared" ca="1" si="107"/>
        <v>8.25</v>
      </c>
      <c r="J679" s="108" t="str">
        <f t="shared" ca="1" si="108"/>
        <v>CANONE AGUSTA</v>
      </c>
      <c r="K679" s="108" t="str">
        <f t="shared" ca="1" si="109"/>
        <v>SI</v>
      </c>
      <c r="L679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>AGUSTA D.</v>
      </c>
      <c r="M679" s="108" t="str">
        <f ca="1">IFERROR(IF(FIND("/", Tabella4[[#This Row],[ODC]]) &gt; 0, MID(Tabella4[[#This Row],[ODC]], FIND("/", Tabella4[[#This Row],[ODC]]) - 3, 6), ""), "")</f>
        <v/>
      </c>
      <c r="S679" s="103">
        <v>17</v>
      </c>
      <c r="T679" s="96">
        <v>9</v>
      </c>
    </row>
    <row r="680" spans="1:20" ht="30" hidden="1" x14ac:dyDescent="0.25">
      <c r="A680" s="97">
        <f ca="1">IF(Tabella4[[#This Row],[PERSONALE]]="","",IF(INDIRECT("'" &amp; S680 &amp; "'!L1") &lt;&gt; "0", IF(INDIRECT("'" &amp; S680 &amp; "'!L1") &lt;&gt; "", INDIRECT("'" &amp; S680 &amp; "'!L1"), ""), ""))</f>
        <v>46098</v>
      </c>
      <c r="B680" s="97" t="str">
        <f t="shared" ca="1" si="100"/>
        <v>Serra</v>
      </c>
      <c r="C680" s="106" t="str">
        <f t="shared" ca="1" si="101"/>
        <v>1200-MAX  E OFF SITE CONTROLLO  RIPRISTINO E MOVIMENTAZIONE  KV e HIC. . Proseguimento del permesso n 566045/C
Ripristino temperatura su E115 02T102I e 02T101RC</v>
      </c>
      <c r="D680" s="1" t="str">
        <f t="shared" ca="1" si="102"/>
        <v>Caldarella</v>
      </c>
      <c r="E680" s="93" t="str">
        <f t="shared" ca="1" si="103"/>
        <v>5400274437
canone</v>
      </c>
      <c r="F680" s="93" t="str">
        <f t="shared" ca="1" si="104"/>
        <v>575292/C
575059/C</v>
      </c>
      <c r="G680" s="93" t="str">
        <f t="shared" ca="1" si="105"/>
        <v>7:45</v>
      </c>
      <c r="H680" s="93" t="str">
        <f t="shared" ca="1" si="106"/>
        <v>16:45</v>
      </c>
      <c r="I680" s="94">
        <f t="shared" ca="1" si="107"/>
        <v>8.25</v>
      </c>
      <c r="J680" s="108" t="str">
        <f t="shared" ca="1" si="108"/>
        <v>CANONE AGUSTA</v>
      </c>
      <c r="K680" s="108" t="str">
        <f t="shared" ca="1" si="109"/>
        <v>SI</v>
      </c>
      <c r="L680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>AGUSTA D.</v>
      </c>
      <c r="M680" s="108" t="str">
        <f ca="1">IFERROR(IF(FIND("/", Tabella4[[#This Row],[ODC]]) &gt; 0, MID(Tabella4[[#This Row],[ODC]], FIND("/", Tabella4[[#This Row],[ODC]]) - 3, 6), ""), "")</f>
        <v/>
      </c>
      <c r="S680" s="103">
        <v>17</v>
      </c>
      <c r="T680" s="96">
        <v>10</v>
      </c>
    </row>
    <row r="681" spans="1:20" ht="30" hidden="1" x14ac:dyDescent="0.25">
      <c r="A681" s="97">
        <f ca="1">IF(Tabella4[[#This Row],[PERSONALE]]="","",IF(INDIRECT("'" &amp; S681 &amp; "'!L1") &lt;&gt; "0", IF(INDIRECT("'" &amp; S681 &amp; "'!L1") &lt;&gt; "", INDIRECT("'" &amp; S681 &amp; "'!L1"), ""), ""))</f>
        <v>46098</v>
      </c>
      <c r="B681" s="97" t="str">
        <f t="shared" ca="1" si="100"/>
        <v>Riciputo</v>
      </c>
      <c r="C681" s="106" t="str">
        <f t="shared" ca="1" si="101"/>
        <v xml:space="preserve">Controllo e ripristino funzionalità DP FT2 del Filtro FIL 605 - FT12_A-B-C
</v>
      </c>
      <c r="D681" s="1" t="str">
        <f t="shared" ca="1" si="102"/>
        <v>Messina</v>
      </c>
      <c r="E681" s="93" t="str">
        <f t="shared" ca="1" si="103"/>
        <v>5400274443
canone</v>
      </c>
      <c r="F681" s="93" t="str">
        <f t="shared" ca="1" si="104"/>
        <v>325299/S</v>
      </c>
      <c r="G681" s="93" t="str">
        <f t="shared" ca="1" si="105"/>
        <v>7:45</v>
      </c>
      <c r="H681" s="93" t="str">
        <f t="shared" ca="1" si="106"/>
        <v>16:45</v>
      </c>
      <c r="I681" s="94">
        <f t="shared" ca="1" si="107"/>
        <v>8.25</v>
      </c>
      <c r="J681" s="108" t="str">
        <f t="shared" ca="1" si="108"/>
        <v>CANONE MESSINA</v>
      </c>
      <c r="K681" s="108" t="str">
        <f t="shared" ca="1" si="109"/>
        <v>SI</v>
      </c>
      <c r="L681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>MESSINA I.</v>
      </c>
      <c r="M681" s="108" t="str">
        <f ca="1">IFERROR(IF(FIND("/", Tabella4[[#This Row],[ODC]]) &gt; 0, MID(Tabella4[[#This Row],[ODC]], FIND("/", Tabella4[[#This Row],[ODC]]) - 3, 6), ""), "")</f>
        <v/>
      </c>
      <c r="S681" s="103">
        <v>17</v>
      </c>
      <c r="T681" s="96">
        <v>11</v>
      </c>
    </row>
    <row r="682" spans="1:20" ht="30" hidden="1" x14ac:dyDescent="0.25">
      <c r="A682" s="97">
        <f ca="1">IF(Tabella4[[#This Row],[PERSONALE]]="","",IF(INDIRECT("'" &amp; S682 &amp; "'!L1") &lt;&gt; "0", IF(INDIRECT("'" &amp; S682 &amp; "'!L1") &lt;&gt; "", INDIRECT("'" &amp; S682 &amp; "'!L1"), ""), ""))</f>
        <v>46098</v>
      </c>
      <c r="B682" s="97" t="str">
        <f t="shared" ca="1" si="100"/>
        <v>Mira</v>
      </c>
      <c r="C682" s="106" t="str">
        <f t="shared" ca="1" si="101"/>
        <v xml:space="preserve">Controllo e ripristino funzionalità DP FT2 del Filtro FIL 605 - FT12_A-B-C
</v>
      </c>
      <c r="D682" s="1" t="str">
        <f t="shared" ca="1" si="102"/>
        <v>Messina</v>
      </c>
      <c r="E682" s="93" t="str">
        <f t="shared" ca="1" si="103"/>
        <v>5400274443
canone</v>
      </c>
      <c r="F682" s="93" t="str">
        <f t="shared" ca="1" si="104"/>
        <v>325299/S</v>
      </c>
      <c r="G682" s="93" t="str">
        <f t="shared" ca="1" si="105"/>
        <v>7:45</v>
      </c>
      <c r="H682" s="93" t="str">
        <f t="shared" ca="1" si="106"/>
        <v>16:45</v>
      </c>
      <c r="I682" s="94">
        <f t="shared" ca="1" si="107"/>
        <v>8.25</v>
      </c>
      <c r="J682" s="108" t="str">
        <f t="shared" ca="1" si="108"/>
        <v>CANONE MESSINA</v>
      </c>
      <c r="K682" s="108" t="str">
        <f t="shared" ca="1" si="109"/>
        <v>SI</v>
      </c>
      <c r="L682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>MESSINA I.</v>
      </c>
      <c r="M682" s="108" t="str">
        <f ca="1">IFERROR(IF(FIND("/", Tabella4[[#This Row],[ODC]]) &gt; 0, MID(Tabella4[[#This Row],[ODC]], FIND("/", Tabella4[[#This Row],[ODC]]) - 3, 6), ""), "")</f>
        <v/>
      </c>
      <c r="S682" s="103">
        <v>17</v>
      </c>
      <c r="T682" s="96">
        <v>12</v>
      </c>
    </row>
    <row r="683" spans="1:20" ht="30" hidden="1" x14ac:dyDescent="0.25">
      <c r="A683" s="97">
        <f ca="1">IF(Tabella4[[#This Row],[PERSONALE]]="","",IF(INDIRECT("'" &amp; S683 &amp; "'!L1") &lt;&gt; "0", IF(INDIRECT("'" &amp; S683 &amp; "'!L1") &lt;&gt; "", INDIRECT("'" &amp; S683 &amp; "'!L1"), ""), ""))</f>
        <v>46098</v>
      </c>
      <c r="B683" s="97" t="str">
        <f t="shared" ca="1" si="100"/>
        <v>Allegretti</v>
      </c>
      <c r="C683" s="106" t="str">
        <f t="shared" ca="1" si="101"/>
        <v xml:space="preserve">C.P.
</v>
      </c>
      <c r="D683" s="1" t="str">
        <f t="shared" ca="1" si="102"/>
        <v/>
      </c>
      <c r="E683" s="93" t="str">
        <f t="shared" ca="1" si="103"/>
        <v/>
      </c>
      <c r="F683" s="93" t="str">
        <f t="shared" ca="1" si="104"/>
        <v/>
      </c>
      <c r="G683" s="93" t="str">
        <f t="shared" ca="1" si="105"/>
        <v>6:45</v>
      </c>
      <c r="H683" s="93" t="str">
        <f t="shared" ca="1" si="106"/>
        <v>17:15</v>
      </c>
      <c r="I683" s="94">
        <f t="shared" ca="1" si="107"/>
        <v>9.75</v>
      </c>
      <c r="J683" s="108" t="str">
        <f t="shared" ca="1" si="108"/>
        <v/>
      </c>
      <c r="K683" s="108" t="str">
        <f t="shared" ca="1" si="109"/>
        <v/>
      </c>
      <c r="L683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683" s="108" t="str">
        <f ca="1">IFERROR(IF(FIND("/", Tabella4[[#This Row],[ODC]]) &gt; 0, MID(Tabella4[[#This Row],[ODC]], FIND("/", Tabella4[[#This Row],[ODC]]) - 3, 6), ""), "")</f>
        <v/>
      </c>
      <c r="S683" s="103">
        <v>17</v>
      </c>
      <c r="T683" s="96">
        <v>13</v>
      </c>
    </row>
    <row r="684" spans="1:20" ht="30" hidden="1" x14ac:dyDescent="0.25">
      <c r="A684" s="97">
        <f ca="1">IF(Tabella4[[#This Row],[PERSONALE]]="","",IF(INDIRECT("'" &amp; S684 &amp; "'!L1") &lt;&gt; "0", IF(INDIRECT("'" &amp; S684 &amp; "'!L1") &lt;&gt; "", INDIRECT("'" &amp; S684 &amp; "'!L1"), ""), ""))</f>
        <v>46098</v>
      </c>
      <c r="B684" s="97" t="str">
        <f t="shared" ca="1" si="100"/>
        <v>Arico'</v>
      </c>
      <c r="C684" s="106" t="str">
        <f t="shared" ca="1" si="101"/>
        <v xml:space="preserve">C.P.
</v>
      </c>
      <c r="D684" s="1" t="str">
        <f t="shared" ca="1" si="102"/>
        <v/>
      </c>
      <c r="E684" s="93" t="str">
        <f t="shared" ca="1" si="103"/>
        <v/>
      </c>
      <c r="F684" s="93" t="str">
        <f t="shared" ca="1" si="104"/>
        <v/>
      </c>
      <c r="G684" s="93" t="str">
        <f t="shared" ca="1" si="105"/>
        <v>7:45</v>
      </c>
      <c r="H684" s="93" t="str">
        <f t="shared" ca="1" si="106"/>
        <v>12:00</v>
      </c>
      <c r="I684" s="94">
        <f t="shared" ca="1" si="107"/>
        <v>4.25</v>
      </c>
      <c r="J684" s="108" t="str">
        <f t="shared" ca="1" si="108"/>
        <v/>
      </c>
      <c r="K684" s="108" t="str">
        <f t="shared" ca="1" si="109"/>
        <v/>
      </c>
      <c r="L684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684" s="108" t="str">
        <f ca="1">IFERROR(IF(FIND("/", Tabella4[[#This Row],[ODC]]) &gt; 0, MID(Tabella4[[#This Row],[ODC]], FIND("/", Tabella4[[#This Row],[ODC]]) - 3, 6), ""), "")</f>
        <v/>
      </c>
      <c r="S684" s="103">
        <v>17</v>
      </c>
      <c r="T684" s="96">
        <v>14</v>
      </c>
    </row>
    <row r="685" spans="1:20" ht="30" hidden="1" x14ac:dyDescent="0.25">
      <c r="A685" s="97">
        <f ca="1">IF(Tabella4[[#This Row],[PERSONALE]]="","",IF(INDIRECT("'" &amp; S685 &amp; "'!L1") &lt;&gt; "0", IF(INDIRECT("'" &amp; S685 &amp; "'!L1") &lt;&gt; "", INDIRECT("'" &amp; S685 &amp; "'!L1"), ""), ""))</f>
        <v>46098</v>
      </c>
      <c r="B685" s="97" t="str">
        <f t="shared" ca="1" si="100"/>
        <v>Tarascio</v>
      </c>
      <c r="C685" s="106" t="str">
        <f t="shared" ca="1" si="101"/>
        <v>Chiamata CTG - 10241772 - U900 - Ripristino funzionale L004CV</v>
      </c>
      <c r="D685" s="1" t="str">
        <f t="shared" ca="1" si="102"/>
        <v>Caldarella</v>
      </c>
      <c r="E685" s="93" t="str">
        <f t="shared" ca="1" si="103"/>
        <v>050/26
squadra</v>
      </c>
      <c r="F685" s="93" t="str">
        <f t="shared" ca="1" si="104"/>
        <v>576525/C</v>
      </c>
      <c r="G685" s="93" t="str">
        <f t="shared" ca="1" si="105"/>
        <v>21:15</v>
      </c>
      <c r="H685" s="93" t="str">
        <f t="shared" ca="1" si="106"/>
        <v>23:00</v>
      </c>
      <c r="I685" s="94">
        <f t="shared" ca="1" si="107"/>
        <v>1.75</v>
      </c>
      <c r="J685" s="108" t="str">
        <f t="shared" ca="1" si="108"/>
        <v/>
      </c>
      <c r="K685" s="108" t="str">
        <f t="shared" ca="1" si="109"/>
        <v>NO</v>
      </c>
      <c r="L685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685" s="108" t="str">
        <f ca="1">IFERROR(IF(FIND("/", Tabella4[[#This Row],[ODC]]) &gt; 0, MID(Tabella4[[#This Row],[ODC]], FIND("/", Tabella4[[#This Row],[ODC]]) - 3, 6), ""), "")</f>
        <v>050/26</v>
      </c>
      <c r="S685" s="103">
        <v>17</v>
      </c>
      <c r="T685" s="96">
        <v>15</v>
      </c>
    </row>
    <row r="686" spans="1:20" ht="30" hidden="1" x14ac:dyDescent="0.25">
      <c r="A686" s="97">
        <f ca="1">IF(Tabella4[[#This Row],[PERSONALE]]="","",IF(INDIRECT("'" &amp; S686 &amp; "'!L1") &lt;&gt; "0", IF(INDIRECT("'" &amp; S686 &amp; "'!L1") &lt;&gt; "", INDIRECT("'" &amp; S686 &amp; "'!L1"), ""), ""))</f>
        <v>46098</v>
      </c>
      <c r="B686" s="97" t="str">
        <f t="shared" ca="1" si="100"/>
        <v>Partesano</v>
      </c>
      <c r="C686" s="106" t="str">
        <f t="shared" ca="1" si="101"/>
        <v>Chiamata CTG - 10241772 - U900 - Ripristino funzionale L004CV</v>
      </c>
      <c r="D686" s="1" t="str">
        <f t="shared" ca="1" si="102"/>
        <v>Caldarella</v>
      </c>
      <c r="E686" s="93" t="str">
        <f t="shared" ca="1" si="103"/>
        <v>050/26
squadra</v>
      </c>
      <c r="F686" s="93" t="str">
        <f t="shared" ca="1" si="104"/>
        <v>576525/C</v>
      </c>
      <c r="G686" s="93" t="str">
        <f t="shared" ca="1" si="105"/>
        <v>21:15</v>
      </c>
      <c r="H686" s="93" t="str">
        <f t="shared" ca="1" si="106"/>
        <v>23:00</v>
      </c>
      <c r="I686" s="94">
        <f t="shared" ca="1" si="107"/>
        <v>1.75</v>
      </c>
      <c r="J686" s="108" t="str">
        <f t="shared" ca="1" si="108"/>
        <v/>
      </c>
      <c r="K686" s="108" t="str">
        <f t="shared" ca="1" si="109"/>
        <v>NO</v>
      </c>
      <c r="L686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686" s="108" t="str">
        <f ca="1">IFERROR(IF(FIND("/", Tabella4[[#This Row],[ODC]]) &gt; 0, MID(Tabella4[[#This Row],[ODC]], FIND("/", Tabella4[[#This Row],[ODC]]) - 3, 6), ""), "")</f>
        <v>050/26</v>
      </c>
      <c r="S686" s="103">
        <v>17</v>
      </c>
      <c r="T686" s="96">
        <v>16</v>
      </c>
    </row>
    <row r="687" spans="1:20" hidden="1" x14ac:dyDescent="0.25">
      <c r="A687" s="97" t="str">
        <f ca="1">IF(Tabella4[[#This Row],[PERSONALE]]="","",IF(INDIRECT("'" &amp; S687 &amp; "'!L1") &lt;&gt; "0", IF(INDIRECT("'" &amp; S687 &amp; "'!L1") &lt;&gt; "", INDIRECT("'" &amp; S687 &amp; "'!L1"), ""), ""))</f>
        <v/>
      </c>
      <c r="B687" s="97" t="str">
        <f t="shared" ca="1" si="100"/>
        <v/>
      </c>
      <c r="C687" s="106" t="str">
        <f t="shared" ca="1" si="101"/>
        <v/>
      </c>
      <c r="D687" s="1" t="str">
        <f t="shared" ca="1" si="102"/>
        <v/>
      </c>
      <c r="E687" s="93" t="str">
        <f t="shared" ca="1" si="103"/>
        <v/>
      </c>
      <c r="F687" s="93" t="str">
        <f t="shared" ca="1" si="104"/>
        <v/>
      </c>
      <c r="G687" s="93" t="str">
        <f t="shared" ca="1" si="105"/>
        <v/>
      </c>
      <c r="H687" s="93" t="str">
        <f t="shared" ca="1" si="106"/>
        <v/>
      </c>
      <c r="I687" s="94" t="str">
        <f t="shared" ca="1" si="107"/>
        <v/>
      </c>
      <c r="J687" s="108" t="str">
        <f t="shared" ca="1" si="108"/>
        <v/>
      </c>
      <c r="K687" s="108" t="str">
        <f t="shared" ca="1" si="109"/>
        <v/>
      </c>
      <c r="L687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687" s="108" t="str">
        <f ca="1">IFERROR(IF(FIND("/", Tabella4[[#This Row],[ODC]]) &gt; 0, MID(Tabella4[[#This Row],[ODC]], FIND("/", Tabella4[[#This Row],[ODC]]) - 3, 6), ""), "")</f>
        <v/>
      </c>
      <c r="S687" s="103">
        <v>17</v>
      </c>
      <c r="T687" s="96">
        <v>17</v>
      </c>
    </row>
    <row r="688" spans="1:20" hidden="1" x14ac:dyDescent="0.25">
      <c r="A688" s="97" t="str">
        <f ca="1">IF(Tabella4[[#This Row],[PERSONALE]]="","",IF(INDIRECT("'" &amp; S688 &amp; "'!L1") &lt;&gt; "0", IF(INDIRECT("'" &amp; S688 &amp; "'!L1") &lt;&gt; "", INDIRECT("'" &amp; S688 &amp; "'!L1"), ""), ""))</f>
        <v/>
      </c>
      <c r="B688" s="97" t="str">
        <f t="shared" ca="1" si="100"/>
        <v/>
      </c>
      <c r="C688" s="106" t="str">
        <f t="shared" ca="1" si="101"/>
        <v/>
      </c>
      <c r="D688" s="1" t="str">
        <f t="shared" ca="1" si="102"/>
        <v/>
      </c>
      <c r="E688" s="93" t="str">
        <f t="shared" ca="1" si="103"/>
        <v/>
      </c>
      <c r="F688" s="93" t="str">
        <f t="shared" ca="1" si="104"/>
        <v/>
      </c>
      <c r="G688" s="93" t="str">
        <f t="shared" ca="1" si="105"/>
        <v/>
      </c>
      <c r="H688" s="93" t="str">
        <f t="shared" ca="1" si="106"/>
        <v/>
      </c>
      <c r="I688" s="94" t="str">
        <f t="shared" ca="1" si="107"/>
        <v/>
      </c>
      <c r="J688" s="108" t="str">
        <f t="shared" ca="1" si="108"/>
        <v/>
      </c>
      <c r="K688" s="108" t="str">
        <f t="shared" ca="1" si="109"/>
        <v/>
      </c>
      <c r="L688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688" s="108" t="str">
        <f ca="1">IFERROR(IF(FIND("/", Tabella4[[#This Row],[ODC]]) &gt; 0, MID(Tabella4[[#This Row],[ODC]], FIND("/", Tabella4[[#This Row],[ODC]]) - 3, 6), ""), "")</f>
        <v/>
      </c>
      <c r="S688" s="103">
        <v>17</v>
      </c>
      <c r="T688" s="96">
        <v>18</v>
      </c>
    </row>
    <row r="689" spans="1:20" hidden="1" x14ac:dyDescent="0.25">
      <c r="A689" s="97" t="str">
        <f ca="1">IF(Tabella4[[#This Row],[PERSONALE]]="","",IF(INDIRECT("'" &amp; S689 &amp; "'!L1") &lt;&gt; "0", IF(INDIRECT("'" &amp; S689 &amp; "'!L1") &lt;&gt; "", INDIRECT("'" &amp; S689 &amp; "'!L1"), ""), ""))</f>
        <v/>
      </c>
      <c r="B689" s="97" t="str">
        <f t="shared" ca="1" si="100"/>
        <v/>
      </c>
      <c r="C689" s="106" t="str">
        <f t="shared" ca="1" si="101"/>
        <v/>
      </c>
      <c r="D689" s="1" t="str">
        <f t="shared" ca="1" si="102"/>
        <v/>
      </c>
      <c r="E689" s="93" t="str">
        <f t="shared" ca="1" si="103"/>
        <v/>
      </c>
      <c r="F689" s="93" t="str">
        <f t="shared" ca="1" si="104"/>
        <v/>
      </c>
      <c r="G689" s="93" t="str">
        <f t="shared" ca="1" si="105"/>
        <v/>
      </c>
      <c r="H689" s="93" t="str">
        <f t="shared" ca="1" si="106"/>
        <v/>
      </c>
      <c r="I689" s="94" t="str">
        <f t="shared" ca="1" si="107"/>
        <v/>
      </c>
      <c r="J689" s="108" t="str">
        <f t="shared" ca="1" si="108"/>
        <v/>
      </c>
      <c r="K689" s="108" t="str">
        <f t="shared" ca="1" si="109"/>
        <v/>
      </c>
      <c r="L689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689" s="108" t="str">
        <f ca="1">IFERROR(IF(FIND("/", Tabella4[[#This Row],[ODC]]) &gt; 0, MID(Tabella4[[#This Row],[ODC]], FIND("/", Tabella4[[#This Row],[ODC]]) - 3, 6), ""), "")</f>
        <v/>
      </c>
      <c r="S689" s="103">
        <v>17</v>
      </c>
      <c r="T689" s="96">
        <v>19</v>
      </c>
    </row>
    <row r="690" spans="1:20" hidden="1" x14ac:dyDescent="0.25">
      <c r="A690" s="97" t="str">
        <f ca="1">IF(Tabella4[[#This Row],[PERSONALE]]="","",IF(INDIRECT("'" &amp; S690 &amp; "'!L1") &lt;&gt; "0", IF(INDIRECT("'" &amp; S690 &amp; "'!L1") &lt;&gt; "", INDIRECT("'" &amp; S690 &amp; "'!L1"), ""), ""))</f>
        <v/>
      </c>
      <c r="B690" s="97" t="str">
        <f t="shared" ca="1" si="100"/>
        <v/>
      </c>
      <c r="C690" s="106" t="str">
        <f t="shared" ca="1" si="101"/>
        <v/>
      </c>
      <c r="D690" s="1" t="str">
        <f t="shared" ca="1" si="102"/>
        <v/>
      </c>
      <c r="E690" s="93" t="str">
        <f t="shared" ca="1" si="103"/>
        <v/>
      </c>
      <c r="F690" s="93" t="str">
        <f t="shared" ca="1" si="104"/>
        <v/>
      </c>
      <c r="G690" s="93" t="str">
        <f t="shared" ca="1" si="105"/>
        <v/>
      </c>
      <c r="H690" s="93" t="str">
        <f t="shared" ca="1" si="106"/>
        <v/>
      </c>
      <c r="I690" s="94" t="str">
        <f t="shared" ca="1" si="107"/>
        <v/>
      </c>
      <c r="J690" s="108" t="str">
        <f t="shared" ca="1" si="108"/>
        <v/>
      </c>
      <c r="K690" s="108" t="str">
        <f t="shared" ca="1" si="109"/>
        <v/>
      </c>
      <c r="L690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690" s="108" t="str">
        <f ca="1">IFERROR(IF(FIND("/", Tabella4[[#This Row],[ODC]]) &gt; 0, MID(Tabella4[[#This Row],[ODC]], FIND("/", Tabella4[[#This Row],[ODC]]) - 3, 6), ""), "")</f>
        <v/>
      </c>
      <c r="S690" s="103">
        <v>17</v>
      </c>
      <c r="T690" s="96">
        <v>20</v>
      </c>
    </row>
    <row r="691" spans="1:20" hidden="1" x14ac:dyDescent="0.25">
      <c r="A691" s="97" t="str">
        <f ca="1">IF(Tabella4[[#This Row],[PERSONALE]]="","",IF(INDIRECT("'" &amp; S691 &amp; "'!L1") &lt;&gt; "0", IF(INDIRECT("'" &amp; S691 &amp; "'!L1") &lt;&gt; "", INDIRECT("'" &amp; S691 &amp; "'!L1"), ""), ""))</f>
        <v/>
      </c>
      <c r="B691" s="97" t="str">
        <f t="shared" ca="1" si="100"/>
        <v/>
      </c>
      <c r="C691" s="106" t="str">
        <f t="shared" ca="1" si="101"/>
        <v/>
      </c>
      <c r="D691" s="1" t="str">
        <f t="shared" ca="1" si="102"/>
        <v/>
      </c>
      <c r="E691" s="93" t="str">
        <f t="shared" ca="1" si="103"/>
        <v/>
      </c>
      <c r="F691" s="93" t="str">
        <f t="shared" ca="1" si="104"/>
        <v/>
      </c>
      <c r="G691" s="93" t="str">
        <f t="shared" ca="1" si="105"/>
        <v/>
      </c>
      <c r="H691" s="93" t="str">
        <f t="shared" ca="1" si="106"/>
        <v/>
      </c>
      <c r="I691" s="94" t="str">
        <f t="shared" ca="1" si="107"/>
        <v/>
      </c>
      <c r="J691" s="108" t="str">
        <f t="shared" ca="1" si="108"/>
        <v/>
      </c>
      <c r="K691" s="108" t="str">
        <f t="shared" ca="1" si="109"/>
        <v/>
      </c>
      <c r="L691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691" s="108" t="str">
        <f ca="1">IFERROR(IF(FIND("/", Tabella4[[#This Row],[ODC]]) &gt; 0, MID(Tabella4[[#This Row],[ODC]], FIND("/", Tabella4[[#This Row],[ODC]]) - 3, 6), ""), "")</f>
        <v/>
      </c>
      <c r="S691" s="103">
        <v>17</v>
      </c>
      <c r="T691" s="96">
        <v>21</v>
      </c>
    </row>
    <row r="692" spans="1:20" hidden="1" x14ac:dyDescent="0.25">
      <c r="A692" s="97" t="str">
        <f ca="1">IF(Tabella4[[#This Row],[PERSONALE]]="","",IF(INDIRECT("'" &amp; S692 &amp; "'!L1") &lt;&gt; "0", IF(INDIRECT("'" &amp; S692 &amp; "'!L1") &lt;&gt; "", INDIRECT("'" &amp; S692 &amp; "'!L1"), ""), ""))</f>
        <v/>
      </c>
      <c r="B692" s="97" t="str">
        <f t="shared" ca="1" si="100"/>
        <v/>
      </c>
      <c r="C692" s="106" t="str">
        <f t="shared" ca="1" si="101"/>
        <v/>
      </c>
      <c r="D692" s="1" t="str">
        <f t="shared" ca="1" si="102"/>
        <v/>
      </c>
      <c r="E692" s="93" t="str">
        <f t="shared" ca="1" si="103"/>
        <v/>
      </c>
      <c r="F692" s="93" t="str">
        <f t="shared" ca="1" si="104"/>
        <v/>
      </c>
      <c r="G692" s="93" t="str">
        <f t="shared" ca="1" si="105"/>
        <v/>
      </c>
      <c r="H692" s="93" t="str">
        <f t="shared" ca="1" si="106"/>
        <v/>
      </c>
      <c r="I692" s="94" t="str">
        <f t="shared" ca="1" si="107"/>
        <v/>
      </c>
      <c r="J692" s="108" t="str">
        <f t="shared" ca="1" si="108"/>
        <v/>
      </c>
      <c r="K692" s="108" t="str">
        <f t="shared" ca="1" si="109"/>
        <v/>
      </c>
      <c r="L692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692" s="108" t="str">
        <f ca="1">IFERROR(IF(FIND("/", Tabella4[[#This Row],[ODC]]) &gt; 0, MID(Tabella4[[#This Row],[ODC]], FIND("/", Tabella4[[#This Row],[ODC]]) - 3, 6), ""), "")</f>
        <v/>
      </c>
      <c r="S692" s="103">
        <v>17</v>
      </c>
      <c r="T692" s="96">
        <v>22</v>
      </c>
    </row>
    <row r="693" spans="1:20" hidden="1" x14ac:dyDescent="0.25">
      <c r="A693" s="97" t="str">
        <f ca="1">IF(Tabella4[[#This Row],[PERSONALE]]="","",IF(INDIRECT("'" &amp; S693 &amp; "'!L1") &lt;&gt; "0", IF(INDIRECT("'" &amp; S693 &amp; "'!L1") &lt;&gt; "", INDIRECT("'" &amp; S693 &amp; "'!L1"), ""), ""))</f>
        <v/>
      </c>
      <c r="B693" s="97" t="str">
        <f t="shared" ca="1" si="100"/>
        <v/>
      </c>
      <c r="C693" s="106" t="str">
        <f t="shared" ca="1" si="101"/>
        <v/>
      </c>
      <c r="D693" s="1" t="str">
        <f t="shared" ca="1" si="102"/>
        <v/>
      </c>
      <c r="E693" s="93" t="str">
        <f t="shared" ca="1" si="103"/>
        <v/>
      </c>
      <c r="F693" s="93" t="str">
        <f t="shared" ca="1" si="104"/>
        <v/>
      </c>
      <c r="G693" s="93" t="str">
        <f t="shared" ca="1" si="105"/>
        <v/>
      </c>
      <c r="H693" s="93" t="str">
        <f t="shared" ca="1" si="106"/>
        <v/>
      </c>
      <c r="I693" s="94" t="str">
        <f t="shared" ca="1" si="107"/>
        <v/>
      </c>
      <c r="J693" s="108" t="str">
        <f t="shared" ca="1" si="108"/>
        <v/>
      </c>
      <c r="K693" s="108" t="str">
        <f t="shared" ca="1" si="109"/>
        <v/>
      </c>
      <c r="L693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693" s="108" t="str">
        <f ca="1">IFERROR(IF(FIND("/", Tabella4[[#This Row],[ODC]]) &gt; 0, MID(Tabella4[[#This Row],[ODC]], FIND("/", Tabella4[[#This Row],[ODC]]) - 3, 6), ""), "")</f>
        <v/>
      </c>
      <c r="S693" s="103">
        <v>17</v>
      </c>
      <c r="T693" s="96">
        <v>23</v>
      </c>
    </row>
    <row r="694" spans="1:20" hidden="1" x14ac:dyDescent="0.25">
      <c r="A694" s="97" t="str">
        <f ca="1">IF(Tabella4[[#This Row],[PERSONALE]]="","",IF(INDIRECT("'" &amp; S694 &amp; "'!L1") &lt;&gt; "0", IF(INDIRECT("'" &amp; S694 &amp; "'!L1") &lt;&gt; "", INDIRECT("'" &amp; S694 &amp; "'!L1"), ""), ""))</f>
        <v/>
      </c>
      <c r="B694" s="97" t="str">
        <f t="shared" ca="1" si="100"/>
        <v/>
      </c>
      <c r="C694" s="106" t="str">
        <f t="shared" ca="1" si="101"/>
        <v/>
      </c>
      <c r="D694" s="1" t="str">
        <f t="shared" ca="1" si="102"/>
        <v/>
      </c>
      <c r="E694" s="93" t="str">
        <f t="shared" ca="1" si="103"/>
        <v/>
      </c>
      <c r="F694" s="93" t="str">
        <f t="shared" ca="1" si="104"/>
        <v/>
      </c>
      <c r="G694" s="93" t="str">
        <f t="shared" ca="1" si="105"/>
        <v/>
      </c>
      <c r="H694" s="93" t="str">
        <f t="shared" ca="1" si="106"/>
        <v/>
      </c>
      <c r="I694" s="94" t="str">
        <f t="shared" ca="1" si="107"/>
        <v/>
      </c>
      <c r="J694" s="108" t="str">
        <f t="shared" ca="1" si="108"/>
        <v/>
      </c>
      <c r="K694" s="108" t="str">
        <f t="shared" ca="1" si="109"/>
        <v/>
      </c>
      <c r="L694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694" s="108" t="str">
        <f ca="1">IFERROR(IF(FIND("/", Tabella4[[#This Row],[ODC]]) &gt; 0, MID(Tabella4[[#This Row],[ODC]], FIND("/", Tabella4[[#This Row],[ODC]]) - 3, 6), ""), "")</f>
        <v/>
      </c>
      <c r="S694" s="103">
        <v>17</v>
      </c>
      <c r="T694" s="96">
        <v>24</v>
      </c>
    </row>
    <row r="695" spans="1:20" hidden="1" x14ac:dyDescent="0.25">
      <c r="A695" s="97" t="str">
        <f ca="1">IF(Tabella4[[#This Row],[PERSONALE]]="","",IF(INDIRECT("'" &amp; S695 &amp; "'!L1") &lt;&gt; "0", IF(INDIRECT("'" &amp; S695 &amp; "'!L1") &lt;&gt; "", INDIRECT("'" &amp; S695 &amp; "'!L1"), ""), ""))</f>
        <v/>
      </c>
      <c r="B695" s="97" t="str">
        <f t="shared" ca="1" si="100"/>
        <v/>
      </c>
      <c r="C695" s="106" t="str">
        <f t="shared" ca="1" si="101"/>
        <v/>
      </c>
      <c r="D695" s="1" t="str">
        <f t="shared" ca="1" si="102"/>
        <v/>
      </c>
      <c r="E695" s="93" t="str">
        <f t="shared" ca="1" si="103"/>
        <v/>
      </c>
      <c r="F695" s="93" t="str">
        <f t="shared" ca="1" si="104"/>
        <v/>
      </c>
      <c r="G695" s="93" t="str">
        <f t="shared" ca="1" si="105"/>
        <v/>
      </c>
      <c r="H695" s="93" t="str">
        <f t="shared" ca="1" si="106"/>
        <v/>
      </c>
      <c r="I695" s="94" t="str">
        <f t="shared" ca="1" si="107"/>
        <v/>
      </c>
      <c r="J695" s="108" t="str">
        <f t="shared" ca="1" si="108"/>
        <v/>
      </c>
      <c r="K695" s="108" t="str">
        <f t="shared" ca="1" si="109"/>
        <v/>
      </c>
      <c r="L695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695" s="108" t="str">
        <f ca="1">IFERROR(IF(FIND("/", Tabella4[[#This Row],[ODC]]) &gt; 0, MID(Tabella4[[#This Row],[ODC]], FIND("/", Tabella4[[#This Row],[ODC]]) - 3, 6), ""), "")</f>
        <v/>
      </c>
      <c r="S695" s="103">
        <v>17</v>
      </c>
      <c r="T695" s="96">
        <v>25</v>
      </c>
    </row>
    <row r="696" spans="1:20" hidden="1" x14ac:dyDescent="0.25">
      <c r="A696" s="97" t="str">
        <f ca="1">IF(Tabella4[[#This Row],[PERSONALE]]="","",IF(INDIRECT("'" &amp; S696 &amp; "'!L1") &lt;&gt; "0", IF(INDIRECT("'" &amp; S696 &amp; "'!L1") &lt;&gt; "", INDIRECT("'" &amp; S696 &amp; "'!L1"), ""), ""))</f>
        <v/>
      </c>
      <c r="B696" s="97" t="str">
        <f t="shared" ca="1" si="100"/>
        <v/>
      </c>
      <c r="C696" s="106" t="str">
        <f t="shared" ca="1" si="101"/>
        <v/>
      </c>
      <c r="D696" s="1" t="str">
        <f t="shared" ca="1" si="102"/>
        <v/>
      </c>
      <c r="E696" s="93" t="str">
        <f t="shared" ca="1" si="103"/>
        <v/>
      </c>
      <c r="F696" s="93" t="str">
        <f t="shared" ca="1" si="104"/>
        <v/>
      </c>
      <c r="G696" s="93" t="str">
        <f t="shared" ca="1" si="105"/>
        <v/>
      </c>
      <c r="H696" s="93" t="str">
        <f t="shared" ca="1" si="106"/>
        <v/>
      </c>
      <c r="I696" s="94" t="str">
        <f t="shared" ca="1" si="107"/>
        <v/>
      </c>
      <c r="J696" s="108" t="str">
        <f t="shared" ca="1" si="108"/>
        <v/>
      </c>
      <c r="K696" s="108" t="str">
        <f t="shared" ca="1" si="109"/>
        <v/>
      </c>
      <c r="L696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696" s="108" t="str">
        <f ca="1">IFERROR(IF(FIND("/", Tabella4[[#This Row],[ODC]]) &gt; 0, MID(Tabella4[[#This Row],[ODC]], FIND("/", Tabella4[[#This Row],[ODC]]) - 3, 6), ""), "")</f>
        <v/>
      </c>
      <c r="S696" s="103">
        <v>17</v>
      </c>
      <c r="T696" s="96">
        <v>26</v>
      </c>
    </row>
    <row r="697" spans="1:20" hidden="1" x14ac:dyDescent="0.25">
      <c r="A697" s="97" t="str">
        <f ca="1">IF(Tabella4[[#This Row],[PERSONALE]]="","",IF(INDIRECT("'" &amp; S697 &amp; "'!L1") &lt;&gt; "0", IF(INDIRECT("'" &amp; S697 &amp; "'!L1") &lt;&gt; "", INDIRECT("'" &amp; S697 &amp; "'!L1"), ""), ""))</f>
        <v/>
      </c>
      <c r="B697" s="97" t="str">
        <f t="shared" ca="1" si="100"/>
        <v/>
      </c>
      <c r="C697" s="106" t="str">
        <f t="shared" ca="1" si="101"/>
        <v/>
      </c>
      <c r="D697" s="1" t="str">
        <f t="shared" ca="1" si="102"/>
        <v/>
      </c>
      <c r="E697" s="93" t="str">
        <f t="shared" ca="1" si="103"/>
        <v/>
      </c>
      <c r="F697" s="93" t="str">
        <f t="shared" ca="1" si="104"/>
        <v/>
      </c>
      <c r="G697" s="93" t="str">
        <f t="shared" ca="1" si="105"/>
        <v/>
      </c>
      <c r="H697" s="93" t="str">
        <f t="shared" ca="1" si="106"/>
        <v/>
      </c>
      <c r="I697" s="94" t="str">
        <f t="shared" ca="1" si="107"/>
        <v/>
      </c>
      <c r="J697" s="108" t="str">
        <f t="shared" ca="1" si="108"/>
        <v/>
      </c>
      <c r="K697" s="108" t="str">
        <f t="shared" ca="1" si="109"/>
        <v/>
      </c>
      <c r="L697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697" s="108" t="str">
        <f ca="1">IFERROR(IF(FIND("/", Tabella4[[#This Row],[ODC]]) &gt; 0, MID(Tabella4[[#This Row],[ODC]], FIND("/", Tabella4[[#This Row],[ODC]]) - 3, 6), ""), "")</f>
        <v/>
      </c>
      <c r="S697" s="103">
        <v>17</v>
      </c>
      <c r="T697" s="96">
        <v>27</v>
      </c>
    </row>
    <row r="698" spans="1:20" hidden="1" x14ac:dyDescent="0.25">
      <c r="A698" s="97" t="str">
        <f ca="1">IF(Tabella4[[#This Row],[PERSONALE]]="","",IF(INDIRECT("'" &amp; S698 &amp; "'!L1") &lt;&gt; "0", IF(INDIRECT("'" &amp; S698 &amp; "'!L1") &lt;&gt; "", INDIRECT("'" &amp; S698 &amp; "'!L1"), ""), ""))</f>
        <v/>
      </c>
      <c r="B698" s="97" t="str">
        <f t="shared" ca="1" si="100"/>
        <v/>
      </c>
      <c r="C698" s="106" t="str">
        <f t="shared" ca="1" si="101"/>
        <v/>
      </c>
      <c r="D698" s="1" t="str">
        <f t="shared" ca="1" si="102"/>
        <v/>
      </c>
      <c r="E698" s="93" t="str">
        <f t="shared" ca="1" si="103"/>
        <v/>
      </c>
      <c r="F698" s="93" t="str">
        <f t="shared" ca="1" si="104"/>
        <v/>
      </c>
      <c r="G698" s="93" t="str">
        <f t="shared" ca="1" si="105"/>
        <v/>
      </c>
      <c r="H698" s="93" t="str">
        <f t="shared" ca="1" si="106"/>
        <v/>
      </c>
      <c r="I698" s="94" t="str">
        <f t="shared" ca="1" si="107"/>
        <v/>
      </c>
      <c r="J698" s="108" t="str">
        <f t="shared" ca="1" si="108"/>
        <v/>
      </c>
      <c r="K698" s="108" t="str">
        <f t="shared" ca="1" si="109"/>
        <v/>
      </c>
      <c r="L698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698" s="108" t="str">
        <f ca="1">IFERROR(IF(FIND("/", Tabella4[[#This Row],[ODC]]) &gt; 0, MID(Tabella4[[#This Row],[ODC]], FIND("/", Tabella4[[#This Row],[ODC]]) - 3, 6), ""), "")</f>
        <v/>
      </c>
      <c r="S698" s="103">
        <v>17</v>
      </c>
      <c r="T698" s="96">
        <v>28</v>
      </c>
    </row>
    <row r="699" spans="1:20" hidden="1" x14ac:dyDescent="0.25">
      <c r="A699" s="97" t="str">
        <f ca="1">IF(Tabella4[[#This Row],[PERSONALE]]="","",IF(INDIRECT("'" &amp; S699 &amp; "'!L1") &lt;&gt; "0", IF(INDIRECT("'" &amp; S699 &amp; "'!L1") &lt;&gt; "", INDIRECT("'" &amp; S699 &amp; "'!L1"), ""), ""))</f>
        <v/>
      </c>
      <c r="B699" s="97" t="str">
        <f t="shared" ca="1" si="100"/>
        <v/>
      </c>
      <c r="C699" s="106" t="str">
        <f t="shared" ca="1" si="101"/>
        <v/>
      </c>
      <c r="D699" s="1" t="str">
        <f t="shared" ca="1" si="102"/>
        <v/>
      </c>
      <c r="E699" s="93" t="str">
        <f t="shared" ca="1" si="103"/>
        <v/>
      </c>
      <c r="F699" s="93" t="str">
        <f t="shared" ca="1" si="104"/>
        <v/>
      </c>
      <c r="G699" s="93" t="str">
        <f t="shared" ca="1" si="105"/>
        <v/>
      </c>
      <c r="H699" s="93" t="str">
        <f t="shared" ca="1" si="106"/>
        <v/>
      </c>
      <c r="I699" s="94" t="str">
        <f t="shared" ca="1" si="107"/>
        <v/>
      </c>
      <c r="J699" s="108" t="str">
        <f t="shared" ca="1" si="108"/>
        <v/>
      </c>
      <c r="K699" s="108" t="str">
        <f t="shared" ca="1" si="109"/>
        <v/>
      </c>
      <c r="L699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699" s="108" t="str">
        <f ca="1">IFERROR(IF(FIND("/", Tabella4[[#This Row],[ODC]]) &gt; 0, MID(Tabella4[[#This Row],[ODC]], FIND("/", Tabella4[[#This Row],[ODC]]) - 3, 6), ""), "")</f>
        <v/>
      </c>
      <c r="S699" s="103">
        <v>17</v>
      </c>
      <c r="T699" s="96">
        <v>29</v>
      </c>
    </row>
    <row r="700" spans="1:20" hidden="1" x14ac:dyDescent="0.25">
      <c r="A700" s="97" t="str">
        <f ca="1">IF(Tabella4[[#This Row],[PERSONALE]]="","",IF(INDIRECT("'" &amp; S700 &amp; "'!L1") &lt;&gt; "0", IF(INDIRECT("'" &amp; S700 &amp; "'!L1") &lt;&gt; "", INDIRECT("'" &amp; S700 &amp; "'!L1"), ""), ""))</f>
        <v/>
      </c>
      <c r="B700" s="97" t="str">
        <f t="shared" ca="1" si="100"/>
        <v/>
      </c>
      <c r="C700" s="106" t="str">
        <f t="shared" ca="1" si="101"/>
        <v/>
      </c>
      <c r="D700" s="1" t="str">
        <f t="shared" ca="1" si="102"/>
        <v/>
      </c>
      <c r="E700" s="93" t="str">
        <f t="shared" ca="1" si="103"/>
        <v/>
      </c>
      <c r="F700" s="93" t="str">
        <f t="shared" ca="1" si="104"/>
        <v/>
      </c>
      <c r="G700" s="93" t="str">
        <f t="shared" ca="1" si="105"/>
        <v/>
      </c>
      <c r="H700" s="93" t="str">
        <f t="shared" ca="1" si="106"/>
        <v/>
      </c>
      <c r="I700" s="94" t="str">
        <f t="shared" ca="1" si="107"/>
        <v/>
      </c>
      <c r="J700" s="108" t="str">
        <f t="shared" ca="1" si="108"/>
        <v/>
      </c>
      <c r="K700" s="108" t="str">
        <f t="shared" ca="1" si="109"/>
        <v/>
      </c>
      <c r="L700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700" s="108" t="str">
        <f ca="1">IFERROR(IF(FIND("/", Tabella4[[#This Row],[ODC]]) &gt; 0, MID(Tabella4[[#This Row],[ODC]], FIND("/", Tabella4[[#This Row],[ODC]]) - 3, 6), ""), "")</f>
        <v/>
      </c>
      <c r="S700" s="103">
        <v>17</v>
      </c>
      <c r="T700" s="96">
        <v>30</v>
      </c>
    </row>
    <row r="701" spans="1:20" hidden="1" x14ac:dyDescent="0.25">
      <c r="A701" s="97" t="str">
        <f ca="1">IF(Tabella4[[#This Row],[PERSONALE]]="","",IF(INDIRECT("'" &amp; S701 &amp; "'!L1") &lt;&gt; "0", IF(INDIRECT("'" &amp; S701 &amp; "'!L1") &lt;&gt; "", INDIRECT("'" &amp; S701 &amp; "'!L1"), ""), ""))</f>
        <v/>
      </c>
      <c r="B701" s="97" t="str">
        <f t="shared" ca="1" si="100"/>
        <v/>
      </c>
      <c r="C701" s="106" t="str">
        <f t="shared" ca="1" si="101"/>
        <v/>
      </c>
      <c r="D701" s="1" t="str">
        <f t="shared" ca="1" si="102"/>
        <v/>
      </c>
      <c r="E701" s="93" t="str">
        <f t="shared" ca="1" si="103"/>
        <v/>
      </c>
      <c r="F701" s="93" t="str">
        <f t="shared" ca="1" si="104"/>
        <v/>
      </c>
      <c r="G701" s="93" t="str">
        <f t="shared" ca="1" si="105"/>
        <v/>
      </c>
      <c r="H701" s="93" t="str">
        <f t="shared" ca="1" si="106"/>
        <v/>
      </c>
      <c r="I701" s="94" t="str">
        <f t="shared" ca="1" si="107"/>
        <v/>
      </c>
      <c r="J701" s="108" t="str">
        <f t="shared" ca="1" si="108"/>
        <v/>
      </c>
      <c r="K701" s="108" t="str">
        <f t="shared" ca="1" si="109"/>
        <v/>
      </c>
      <c r="L701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701" s="108" t="str">
        <f ca="1">IFERROR(IF(FIND("/", Tabella4[[#This Row],[ODC]]) &gt; 0, MID(Tabella4[[#This Row],[ODC]], FIND("/", Tabella4[[#This Row],[ODC]]) - 3, 6), ""), "")</f>
        <v/>
      </c>
      <c r="S701" s="103">
        <v>17</v>
      </c>
      <c r="T701" s="96">
        <v>31</v>
      </c>
    </row>
    <row r="702" spans="1:20" hidden="1" x14ac:dyDescent="0.25">
      <c r="A702" s="97" t="str">
        <f ca="1">IF(Tabella4[[#This Row],[PERSONALE]]="","",IF(INDIRECT("'" &amp; S702 &amp; "'!L1") &lt;&gt; "0", IF(INDIRECT("'" &amp; S702 &amp; "'!L1") &lt;&gt; "", INDIRECT("'" &amp; S702 &amp; "'!L1"), ""), ""))</f>
        <v/>
      </c>
      <c r="B702" s="97" t="str">
        <f t="shared" ca="1" si="100"/>
        <v/>
      </c>
      <c r="C702" s="106" t="str">
        <f t="shared" ca="1" si="101"/>
        <v/>
      </c>
      <c r="D702" s="1" t="str">
        <f t="shared" ca="1" si="102"/>
        <v/>
      </c>
      <c r="E702" s="93" t="str">
        <f t="shared" ca="1" si="103"/>
        <v/>
      </c>
      <c r="F702" s="93" t="str">
        <f t="shared" ca="1" si="104"/>
        <v/>
      </c>
      <c r="G702" s="93" t="str">
        <f t="shared" ca="1" si="105"/>
        <v/>
      </c>
      <c r="H702" s="93" t="str">
        <f t="shared" ca="1" si="106"/>
        <v/>
      </c>
      <c r="I702" s="94" t="str">
        <f t="shared" ca="1" si="107"/>
        <v/>
      </c>
      <c r="J702" s="108" t="str">
        <f t="shared" ca="1" si="108"/>
        <v/>
      </c>
      <c r="K702" s="108" t="str">
        <f t="shared" ca="1" si="109"/>
        <v/>
      </c>
      <c r="L702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702" s="108" t="str">
        <f ca="1">IFERROR(IF(FIND("/", Tabella4[[#This Row],[ODC]]) &gt; 0, MID(Tabella4[[#This Row],[ODC]], FIND("/", Tabella4[[#This Row],[ODC]]) - 3, 6), ""), "")</f>
        <v/>
      </c>
      <c r="S702" s="103">
        <v>17</v>
      </c>
      <c r="T702" s="96">
        <v>32</v>
      </c>
    </row>
    <row r="703" spans="1:20" hidden="1" x14ac:dyDescent="0.25">
      <c r="A703" s="97" t="str">
        <f ca="1">IF(Tabella4[[#This Row],[PERSONALE]]="","",IF(INDIRECT("'" &amp; S703 &amp; "'!L1") &lt;&gt; "0", IF(INDIRECT("'" &amp; S703 &amp; "'!L1") &lt;&gt; "", INDIRECT("'" &amp; S703 &amp; "'!L1"), ""), ""))</f>
        <v/>
      </c>
      <c r="B703" s="97" t="str">
        <f t="shared" ca="1" si="100"/>
        <v/>
      </c>
      <c r="C703" s="106" t="str">
        <f t="shared" ca="1" si="101"/>
        <v/>
      </c>
      <c r="D703" s="1" t="str">
        <f t="shared" ca="1" si="102"/>
        <v/>
      </c>
      <c r="E703" s="93" t="str">
        <f t="shared" ca="1" si="103"/>
        <v/>
      </c>
      <c r="F703" s="93" t="str">
        <f t="shared" ca="1" si="104"/>
        <v/>
      </c>
      <c r="G703" s="93" t="str">
        <f t="shared" ca="1" si="105"/>
        <v/>
      </c>
      <c r="H703" s="93" t="str">
        <f t="shared" ca="1" si="106"/>
        <v/>
      </c>
      <c r="I703" s="94" t="str">
        <f t="shared" ca="1" si="107"/>
        <v/>
      </c>
      <c r="J703" s="108" t="str">
        <f t="shared" ca="1" si="108"/>
        <v/>
      </c>
      <c r="K703" s="108" t="str">
        <f t="shared" ca="1" si="109"/>
        <v/>
      </c>
      <c r="L703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703" s="108" t="str">
        <f ca="1">IFERROR(IF(FIND("/", Tabella4[[#This Row],[ODC]]) &gt; 0, MID(Tabella4[[#This Row],[ODC]], FIND("/", Tabella4[[#This Row],[ODC]]) - 3, 6), ""), "")</f>
        <v/>
      </c>
      <c r="S703" s="103">
        <v>17</v>
      </c>
      <c r="T703" s="96">
        <v>33</v>
      </c>
    </row>
    <row r="704" spans="1:20" hidden="1" x14ac:dyDescent="0.25">
      <c r="A704" s="97" t="str">
        <f ca="1">IF(Tabella4[[#This Row],[PERSONALE]]="","",IF(INDIRECT("'" &amp; S704 &amp; "'!L1") &lt;&gt; "0", IF(INDIRECT("'" &amp; S704 &amp; "'!L1") &lt;&gt; "", INDIRECT("'" &amp; S704 &amp; "'!L1"), ""), ""))</f>
        <v/>
      </c>
      <c r="B704" s="97" t="str">
        <f t="shared" ca="1" si="100"/>
        <v/>
      </c>
      <c r="C704" s="106" t="str">
        <f t="shared" ca="1" si="101"/>
        <v/>
      </c>
      <c r="D704" s="1" t="str">
        <f t="shared" ca="1" si="102"/>
        <v/>
      </c>
      <c r="E704" s="93" t="str">
        <f t="shared" ca="1" si="103"/>
        <v/>
      </c>
      <c r="F704" s="93" t="str">
        <f t="shared" ca="1" si="104"/>
        <v/>
      </c>
      <c r="G704" s="93" t="str">
        <f t="shared" ca="1" si="105"/>
        <v/>
      </c>
      <c r="H704" s="93" t="str">
        <f t="shared" ca="1" si="106"/>
        <v/>
      </c>
      <c r="I704" s="94" t="str">
        <f t="shared" ca="1" si="107"/>
        <v/>
      </c>
      <c r="J704" s="108" t="str">
        <f t="shared" ca="1" si="108"/>
        <v/>
      </c>
      <c r="K704" s="108" t="str">
        <f t="shared" ca="1" si="109"/>
        <v/>
      </c>
      <c r="L704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704" s="108" t="str">
        <f ca="1">IFERROR(IF(FIND("/", Tabella4[[#This Row],[ODC]]) &gt; 0, MID(Tabella4[[#This Row],[ODC]], FIND("/", Tabella4[[#This Row],[ODC]]) - 3, 6), ""), "")</f>
        <v/>
      </c>
      <c r="S704" s="103">
        <v>17</v>
      </c>
      <c r="T704" s="96">
        <v>34</v>
      </c>
    </row>
    <row r="705" spans="1:20" hidden="1" x14ac:dyDescent="0.25">
      <c r="A705" s="97" t="str">
        <f ca="1">IF(Tabella4[[#This Row],[PERSONALE]]="","",IF(INDIRECT("'" &amp; S705 &amp; "'!L1") &lt;&gt; "0", IF(INDIRECT("'" &amp; S705 &amp; "'!L1") &lt;&gt; "", INDIRECT("'" &amp; S705 &amp; "'!L1"), ""), ""))</f>
        <v/>
      </c>
      <c r="B705" s="97" t="str">
        <f t="shared" ca="1" si="100"/>
        <v/>
      </c>
      <c r="C705" s="106" t="str">
        <f t="shared" ca="1" si="101"/>
        <v/>
      </c>
      <c r="D705" s="1" t="str">
        <f t="shared" ca="1" si="102"/>
        <v/>
      </c>
      <c r="E705" s="93" t="str">
        <f t="shared" ca="1" si="103"/>
        <v/>
      </c>
      <c r="F705" s="93" t="str">
        <f t="shared" ca="1" si="104"/>
        <v/>
      </c>
      <c r="G705" s="93" t="str">
        <f t="shared" ca="1" si="105"/>
        <v/>
      </c>
      <c r="H705" s="93" t="str">
        <f t="shared" ca="1" si="106"/>
        <v/>
      </c>
      <c r="I705" s="94" t="str">
        <f t="shared" ca="1" si="107"/>
        <v/>
      </c>
      <c r="J705" s="108" t="str">
        <f t="shared" ca="1" si="108"/>
        <v/>
      </c>
      <c r="K705" s="108" t="str">
        <f t="shared" ca="1" si="109"/>
        <v/>
      </c>
      <c r="L705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705" s="108" t="str">
        <f ca="1">IFERROR(IF(FIND("/", Tabella4[[#This Row],[ODC]]) &gt; 0, MID(Tabella4[[#This Row],[ODC]], FIND("/", Tabella4[[#This Row],[ODC]]) - 3, 6), ""), "")</f>
        <v/>
      </c>
      <c r="S705" s="103">
        <v>17</v>
      </c>
      <c r="T705" s="96">
        <v>35</v>
      </c>
    </row>
    <row r="706" spans="1:20" hidden="1" x14ac:dyDescent="0.25">
      <c r="A706" s="97" t="str">
        <f ca="1">IF(Tabella4[[#This Row],[PERSONALE]]="","",IF(INDIRECT("'" &amp; S706 &amp; "'!L1") &lt;&gt; "0", IF(INDIRECT("'" &amp; S706 &amp; "'!L1") &lt;&gt; "", INDIRECT("'" &amp; S706 &amp; "'!L1"), ""), ""))</f>
        <v/>
      </c>
      <c r="B706" s="97" t="str">
        <f t="shared" ref="B706:B769" ca="1" si="110">IF(INDIRECT("'" &amp; S706 &amp; "'!F" &amp; T706) &lt;&gt; "0", IF(INDIRECT("'" &amp; S706 &amp; "'!F" &amp; T706) &lt;&gt; "", INDIRECT("'" &amp; S706 &amp; "'!F" &amp; T706), ""), "")</f>
        <v/>
      </c>
      <c r="C706" s="106" t="str">
        <f t="shared" ref="C706:C769" ca="1" si="111">IF(INDIRECT("'" &amp; S706 &amp; "'!G" &amp; T706) &lt;&gt; "0", IF(INDIRECT("'" &amp; S706 &amp; "'!G" &amp; T706) &lt;&gt; "", INDIRECT("'" &amp; S706 &amp; "'!G" &amp; T706), ""), "")</f>
        <v/>
      </c>
      <c r="D706" s="1" t="str">
        <f t="shared" ref="D706:D769" ca="1" si="112">IF(INDIRECT("'" &amp; S706 &amp; "'!H" &amp; T706) &lt;&gt; "0", IF(INDIRECT("'" &amp; S706 &amp; "'!H" &amp; T706) &lt;&gt; "", INDIRECT("'" &amp; S706 &amp; "'!H" &amp; T706), ""), "")</f>
        <v/>
      </c>
      <c r="E706" s="93" t="str">
        <f t="shared" ref="E706:E769" ca="1" si="113">IF(INDIRECT("'" &amp; S706 &amp; "'!I" &amp; T706) &lt;&gt; "0", IF(INDIRECT("'" &amp; S706 &amp; "'!I" &amp; T706) &lt;&gt; "", INDIRECT("'" &amp; S706 &amp; "'!I" &amp; T706), ""), "")</f>
        <v/>
      </c>
      <c r="F706" s="93" t="str">
        <f t="shared" ref="F706:F769" ca="1" si="114">IF(INDIRECT("'" &amp; S706 &amp; "'!J" &amp; T706) &lt;&gt; "0", IF(INDIRECT("'" &amp; S706 &amp; "'!J" &amp; T706) &lt;&gt; "", INDIRECT("'" &amp; S706 &amp; "'!J" &amp; T706), ""), "")</f>
        <v/>
      </c>
      <c r="G706" s="93" t="str">
        <f t="shared" ref="G706:G769" ca="1" si="115">IF(INDIRECT("'" &amp; S706 &amp; "'!K" &amp; T706) &lt;&gt; "0", IF(INDIRECT("'" &amp; S706 &amp; "'!K" &amp; T706) &lt;&gt; "", INDIRECT("'" &amp; S706 &amp; "'!K" &amp; T706), ""), "")</f>
        <v/>
      </c>
      <c r="H706" s="93" t="str">
        <f t="shared" ref="H706:H769" ca="1" si="116">IF(INDIRECT("'" &amp; S706 &amp; "'!L" &amp; T706) &lt;&gt; "0", IF(INDIRECT("'" &amp; S706 &amp; "'!L" &amp; T706) &lt;&gt; "", INDIRECT("'" &amp; S706 &amp; "'!L" &amp; T706), ""), "")</f>
        <v/>
      </c>
      <c r="I706" s="94" t="str">
        <f t="shared" ref="I706:I769" ca="1" si="117">IF(INDIRECT("'" &amp; S706 &amp; "'!M" &amp; T706) &lt;&gt; "0", IF(INDIRECT("'" &amp; S706 &amp; "'!M" &amp; T706) &lt;&gt; "", INDIRECT("'" &amp; S706 &amp; "'!M" &amp; T706), ""), "")</f>
        <v/>
      </c>
      <c r="J706" s="108" t="str">
        <f t="shared" ref="J706:J769" ca="1" si="118">IF(INDIRECT("'" &amp; S706 &amp; "'!N" &amp; T706) &lt;&gt; "0", IF(INDIRECT("'" &amp; S706 &amp; "'!N" &amp; T706) &lt;&gt; "", INDIRECT("'" &amp; S706 &amp; "'!N" &amp; T706), ""), "")</f>
        <v/>
      </c>
      <c r="K706" s="108" t="str">
        <f t="shared" ref="K706:K769" ca="1" si="119">IF(E706="", "", IF(ISERROR(SEARCH("canone", E706)), "NO", "SI"))</f>
        <v/>
      </c>
      <c r="L706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706" s="108" t="str">
        <f ca="1">IFERROR(IF(FIND("/", Tabella4[[#This Row],[ODC]]) &gt; 0, MID(Tabella4[[#This Row],[ODC]], FIND("/", Tabella4[[#This Row],[ODC]]) - 3, 6), ""), "")</f>
        <v/>
      </c>
      <c r="S706" s="103">
        <v>17</v>
      </c>
      <c r="T706" s="96">
        <v>36</v>
      </c>
    </row>
    <row r="707" spans="1:20" hidden="1" x14ac:dyDescent="0.25">
      <c r="A707" s="97" t="str">
        <f ca="1">IF(Tabella4[[#This Row],[PERSONALE]]="","",IF(INDIRECT("'" &amp; S707 &amp; "'!L1") &lt;&gt; "0", IF(INDIRECT("'" &amp; S707 &amp; "'!L1") &lt;&gt; "", INDIRECT("'" &amp; S707 &amp; "'!L1"), ""), ""))</f>
        <v/>
      </c>
      <c r="B707" s="97" t="str">
        <f t="shared" ca="1" si="110"/>
        <v/>
      </c>
      <c r="C707" s="106" t="str">
        <f t="shared" ca="1" si="111"/>
        <v/>
      </c>
      <c r="D707" s="1" t="str">
        <f t="shared" ca="1" si="112"/>
        <v/>
      </c>
      <c r="E707" s="93" t="str">
        <f t="shared" ca="1" si="113"/>
        <v/>
      </c>
      <c r="F707" s="93" t="str">
        <f t="shared" ca="1" si="114"/>
        <v/>
      </c>
      <c r="G707" s="93" t="str">
        <f t="shared" ca="1" si="115"/>
        <v/>
      </c>
      <c r="H707" s="93" t="str">
        <f t="shared" ca="1" si="116"/>
        <v/>
      </c>
      <c r="I707" s="94" t="str">
        <f t="shared" ca="1" si="117"/>
        <v/>
      </c>
      <c r="J707" s="108" t="str">
        <f t="shared" ca="1" si="118"/>
        <v/>
      </c>
      <c r="K707" s="108" t="str">
        <f t="shared" ca="1" si="119"/>
        <v/>
      </c>
      <c r="L707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707" s="108" t="str">
        <f ca="1">IFERROR(IF(FIND("/", Tabella4[[#This Row],[ODC]]) &gt; 0, MID(Tabella4[[#This Row],[ODC]], FIND("/", Tabella4[[#This Row],[ODC]]) - 3, 6), ""), "")</f>
        <v/>
      </c>
      <c r="S707" s="103">
        <v>17</v>
      </c>
      <c r="T707" s="96">
        <v>37</v>
      </c>
    </row>
    <row r="708" spans="1:20" hidden="1" x14ac:dyDescent="0.25">
      <c r="A708" s="97" t="str">
        <f ca="1">IF(Tabella4[[#This Row],[PERSONALE]]="","",IF(INDIRECT("'" &amp; S708 &amp; "'!L1") &lt;&gt; "0", IF(INDIRECT("'" &amp; S708 &amp; "'!L1") &lt;&gt; "", INDIRECT("'" &amp; S708 &amp; "'!L1"), ""), ""))</f>
        <v/>
      </c>
      <c r="B708" s="97" t="str">
        <f t="shared" ca="1" si="110"/>
        <v/>
      </c>
      <c r="C708" s="106" t="str">
        <f t="shared" ca="1" si="111"/>
        <v/>
      </c>
      <c r="D708" s="1" t="str">
        <f t="shared" ca="1" si="112"/>
        <v/>
      </c>
      <c r="E708" s="93" t="str">
        <f t="shared" ca="1" si="113"/>
        <v/>
      </c>
      <c r="F708" s="93" t="str">
        <f t="shared" ca="1" si="114"/>
        <v/>
      </c>
      <c r="G708" s="93" t="str">
        <f t="shared" ca="1" si="115"/>
        <v/>
      </c>
      <c r="H708" s="93" t="str">
        <f t="shared" ca="1" si="116"/>
        <v/>
      </c>
      <c r="I708" s="94" t="str">
        <f t="shared" ca="1" si="117"/>
        <v/>
      </c>
      <c r="J708" s="108" t="str">
        <f t="shared" ca="1" si="118"/>
        <v/>
      </c>
      <c r="K708" s="108" t="str">
        <f t="shared" ca="1" si="119"/>
        <v/>
      </c>
      <c r="L708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708" s="108" t="str">
        <f ca="1">IFERROR(IF(FIND("/", Tabella4[[#This Row],[ODC]]) &gt; 0, MID(Tabella4[[#This Row],[ODC]], FIND("/", Tabella4[[#This Row],[ODC]]) - 3, 6), ""), "")</f>
        <v/>
      </c>
      <c r="S708" s="103">
        <v>17</v>
      </c>
      <c r="T708" s="96">
        <v>38</v>
      </c>
    </row>
    <row r="709" spans="1:20" hidden="1" x14ac:dyDescent="0.25">
      <c r="A709" s="97" t="str">
        <f ca="1">IF(Tabella4[[#This Row],[PERSONALE]]="","",IF(INDIRECT("'" &amp; S709 &amp; "'!L1") &lt;&gt; "0", IF(INDIRECT("'" &amp; S709 &amp; "'!L1") &lt;&gt; "", INDIRECT("'" &amp; S709 &amp; "'!L1"), ""), ""))</f>
        <v/>
      </c>
      <c r="B709" s="97" t="str">
        <f t="shared" ca="1" si="110"/>
        <v/>
      </c>
      <c r="C709" s="106" t="str">
        <f t="shared" ca="1" si="111"/>
        <v/>
      </c>
      <c r="D709" s="1" t="str">
        <f t="shared" ca="1" si="112"/>
        <v/>
      </c>
      <c r="E709" s="93" t="str">
        <f t="shared" ca="1" si="113"/>
        <v/>
      </c>
      <c r="F709" s="93" t="str">
        <f t="shared" ca="1" si="114"/>
        <v/>
      </c>
      <c r="G709" s="93" t="str">
        <f t="shared" ca="1" si="115"/>
        <v/>
      </c>
      <c r="H709" s="93" t="str">
        <f t="shared" ca="1" si="116"/>
        <v/>
      </c>
      <c r="I709" s="94" t="str">
        <f t="shared" ca="1" si="117"/>
        <v/>
      </c>
      <c r="J709" s="108" t="str">
        <f t="shared" ca="1" si="118"/>
        <v/>
      </c>
      <c r="K709" s="108" t="str">
        <f t="shared" ca="1" si="119"/>
        <v/>
      </c>
      <c r="L709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709" s="108" t="str">
        <f ca="1">IFERROR(IF(FIND("/", Tabella4[[#This Row],[ODC]]) &gt; 0, MID(Tabella4[[#This Row],[ODC]], FIND("/", Tabella4[[#This Row],[ODC]]) - 3, 6), ""), "")</f>
        <v/>
      </c>
      <c r="S709" s="103">
        <v>17</v>
      </c>
      <c r="T709" s="96">
        <v>39</v>
      </c>
    </row>
    <row r="710" spans="1:20" hidden="1" x14ac:dyDescent="0.25">
      <c r="A710" s="97" t="str">
        <f ca="1">IF(Tabella4[[#This Row],[PERSONALE]]="","",IF(INDIRECT("'" &amp; S710 &amp; "'!L1") &lt;&gt; "0", IF(INDIRECT("'" &amp; S710 &amp; "'!L1") &lt;&gt; "", INDIRECT("'" &amp; S710 &amp; "'!L1"), ""), ""))</f>
        <v/>
      </c>
      <c r="B710" s="97" t="str">
        <f t="shared" ca="1" si="110"/>
        <v/>
      </c>
      <c r="C710" s="106" t="str">
        <f t="shared" ca="1" si="111"/>
        <v/>
      </c>
      <c r="D710" s="1" t="str">
        <f t="shared" ca="1" si="112"/>
        <v/>
      </c>
      <c r="E710" s="93" t="str">
        <f t="shared" ca="1" si="113"/>
        <v/>
      </c>
      <c r="F710" s="93" t="str">
        <f t="shared" ca="1" si="114"/>
        <v/>
      </c>
      <c r="G710" s="93" t="str">
        <f t="shared" ca="1" si="115"/>
        <v/>
      </c>
      <c r="H710" s="93" t="str">
        <f t="shared" ca="1" si="116"/>
        <v/>
      </c>
      <c r="I710" s="94" t="str">
        <f t="shared" ca="1" si="117"/>
        <v/>
      </c>
      <c r="J710" s="108" t="str">
        <f t="shared" ca="1" si="118"/>
        <v/>
      </c>
      <c r="K710" s="108" t="str">
        <f t="shared" ca="1" si="119"/>
        <v/>
      </c>
      <c r="L710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710" s="108" t="str">
        <f ca="1">IFERROR(IF(FIND("/", Tabella4[[#This Row],[ODC]]) &gt; 0, MID(Tabella4[[#This Row],[ODC]], FIND("/", Tabella4[[#This Row],[ODC]]) - 3, 6), ""), "")</f>
        <v/>
      </c>
      <c r="S710" s="103">
        <v>17</v>
      </c>
      <c r="T710" s="96">
        <v>40</v>
      </c>
    </row>
    <row r="711" spans="1:20" hidden="1" x14ac:dyDescent="0.25">
      <c r="A711" s="97" t="str">
        <f ca="1">IF(Tabella4[[#This Row],[PERSONALE]]="","",IF(INDIRECT("'" &amp; S711 &amp; "'!L1") &lt;&gt; "0", IF(INDIRECT("'" &amp; S711 &amp; "'!L1") &lt;&gt; "", INDIRECT("'" &amp; S711 &amp; "'!L1"), ""), ""))</f>
        <v/>
      </c>
      <c r="B711" s="97" t="str">
        <f t="shared" ca="1" si="110"/>
        <v/>
      </c>
      <c r="C711" s="106" t="str">
        <f t="shared" ca="1" si="111"/>
        <v/>
      </c>
      <c r="D711" s="1" t="str">
        <f t="shared" ca="1" si="112"/>
        <v/>
      </c>
      <c r="E711" s="93" t="str">
        <f t="shared" ca="1" si="113"/>
        <v/>
      </c>
      <c r="F711" s="93" t="str">
        <f t="shared" ca="1" si="114"/>
        <v/>
      </c>
      <c r="G711" s="93" t="str">
        <f t="shared" ca="1" si="115"/>
        <v/>
      </c>
      <c r="H711" s="93" t="str">
        <f t="shared" ca="1" si="116"/>
        <v/>
      </c>
      <c r="I711" s="94" t="str">
        <f t="shared" ca="1" si="117"/>
        <v/>
      </c>
      <c r="J711" s="108" t="str">
        <f t="shared" ca="1" si="118"/>
        <v/>
      </c>
      <c r="K711" s="108" t="str">
        <f t="shared" ca="1" si="119"/>
        <v/>
      </c>
      <c r="L711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711" s="108" t="str">
        <f ca="1">IFERROR(IF(FIND("/", Tabella4[[#This Row],[ODC]]) &gt; 0, MID(Tabella4[[#This Row],[ODC]], FIND("/", Tabella4[[#This Row],[ODC]]) - 3, 6), ""), "")</f>
        <v/>
      </c>
      <c r="S711" s="103">
        <v>17</v>
      </c>
      <c r="T711" s="96">
        <v>41</v>
      </c>
    </row>
    <row r="712" spans="1:20" hidden="1" x14ac:dyDescent="0.25">
      <c r="A712" s="97" t="str">
        <f ca="1">IF(Tabella4[[#This Row],[PERSONALE]]="","",IF(INDIRECT("'" &amp; S712 &amp; "'!L1") &lt;&gt; "0", IF(INDIRECT("'" &amp; S712 &amp; "'!L1") &lt;&gt; "", INDIRECT("'" &amp; S712 &amp; "'!L1"), ""), ""))</f>
        <v/>
      </c>
      <c r="B712" s="97" t="str">
        <f t="shared" ca="1" si="110"/>
        <v/>
      </c>
      <c r="C712" s="106" t="str">
        <f t="shared" ca="1" si="111"/>
        <v/>
      </c>
      <c r="D712" s="1" t="str">
        <f t="shared" ca="1" si="112"/>
        <v/>
      </c>
      <c r="E712" s="93" t="str">
        <f t="shared" ca="1" si="113"/>
        <v/>
      </c>
      <c r="F712" s="93" t="str">
        <f t="shared" ca="1" si="114"/>
        <v/>
      </c>
      <c r="G712" s="93" t="str">
        <f t="shared" ca="1" si="115"/>
        <v/>
      </c>
      <c r="H712" s="93" t="str">
        <f t="shared" ca="1" si="116"/>
        <v/>
      </c>
      <c r="I712" s="94" t="str">
        <f t="shared" ca="1" si="117"/>
        <v/>
      </c>
      <c r="J712" s="108" t="str">
        <f t="shared" ca="1" si="118"/>
        <v/>
      </c>
      <c r="K712" s="108" t="str">
        <f t="shared" ca="1" si="119"/>
        <v/>
      </c>
      <c r="L712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712" s="108" t="str">
        <f ca="1">IFERROR(IF(FIND("/", Tabella4[[#This Row],[ODC]]) &gt; 0, MID(Tabella4[[#This Row],[ODC]], FIND("/", Tabella4[[#This Row],[ODC]]) - 3, 6), ""), "")</f>
        <v/>
      </c>
      <c r="S712" s="103">
        <v>17</v>
      </c>
      <c r="T712" s="96">
        <v>42</v>
      </c>
    </row>
    <row r="713" spans="1:20" hidden="1" x14ac:dyDescent="0.25">
      <c r="A713" s="97" t="str">
        <f ca="1">IF(Tabella4[[#This Row],[PERSONALE]]="","",IF(INDIRECT("'" &amp; S713 &amp; "'!L1") &lt;&gt; "0", IF(INDIRECT("'" &amp; S713 &amp; "'!L1") &lt;&gt; "", INDIRECT("'" &amp; S713 &amp; "'!L1"), ""), ""))</f>
        <v/>
      </c>
      <c r="B713" s="97" t="str">
        <f t="shared" ca="1" si="110"/>
        <v/>
      </c>
      <c r="C713" s="106" t="str">
        <f t="shared" ca="1" si="111"/>
        <v/>
      </c>
      <c r="D713" s="1" t="str">
        <f t="shared" ca="1" si="112"/>
        <v/>
      </c>
      <c r="E713" s="93" t="str">
        <f t="shared" ca="1" si="113"/>
        <v/>
      </c>
      <c r="F713" s="93" t="str">
        <f t="shared" ca="1" si="114"/>
        <v/>
      </c>
      <c r="G713" s="93" t="str">
        <f t="shared" ca="1" si="115"/>
        <v/>
      </c>
      <c r="H713" s="93" t="str">
        <f t="shared" ca="1" si="116"/>
        <v/>
      </c>
      <c r="I713" s="94" t="str">
        <f t="shared" ca="1" si="117"/>
        <v/>
      </c>
      <c r="J713" s="108" t="str">
        <f t="shared" ca="1" si="118"/>
        <v/>
      </c>
      <c r="K713" s="108" t="str">
        <f t="shared" ca="1" si="119"/>
        <v/>
      </c>
      <c r="L713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713" s="108" t="str">
        <f ca="1">IFERROR(IF(FIND("/", Tabella4[[#This Row],[ODC]]) &gt; 0, MID(Tabella4[[#This Row],[ODC]], FIND("/", Tabella4[[#This Row],[ODC]]) - 3, 6), ""), "")</f>
        <v/>
      </c>
      <c r="S713" s="103">
        <v>17</v>
      </c>
      <c r="T713" s="96">
        <v>43</v>
      </c>
    </row>
    <row r="714" spans="1:20" hidden="1" x14ac:dyDescent="0.25">
      <c r="A714" s="97" t="str">
        <f ca="1">IF(Tabella4[[#This Row],[PERSONALE]]="","",IF(INDIRECT("'" &amp; S714 &amp; "'!L1") &lt;&gt; "0", IF(INDIRECT("'" &amp; S714 &amp; "'!L1") &lt;&gt; "", INDIRECT("'" &amp; S714 &amp; "'!L1"), ""), ""))</f>
        <v/>
      </c>
      <c r="B714" s="97" t="str">
        <f t="shared" ca="1" si="110"/>
        <v/>
      </c>
      <c r="C714" s="106" t="str">
        <f t="shared" ca="1" si="111"/>
        <v/>
      </c>
      <c r="D714" s="1" t="str">
        <f t="shared" ca="1" si="112"/>
        <v/>
      </c>
      <c r="E714" s="93" t="str">
        <f t="shared" ca="1" si="113"/>
        <v/>
      </c>
      <c r="F714" s="93" t="str">
        <f t="shared" ca="1" si="114"/>
        <v/>
      </c>
      <c r="G714" s="93" t="str">
        <f t="shared" ca="1" si="115"/>
        <v/>
      </c>
      <c r="H714" s="93" t="str">
        <f t="shared" ca="1" si="116"/>
        <v/>
      </c>
      <c r="I714" s="94" t="str">
        <f t="shared" ca="1" si="117"/>
        <v/>
      </c>
      <c r="J714" s="108" t="str">
        <f t="shared" ca="1" si="118"/>
        <v/>
      </c>
      <c r="K714" s="108" t="str">
        <f t="shared" ca="1" si="119"/>
        <v/>
      </c>
      <c r="L714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714" s="108" t="str">
        <f ca="1">IFERROR(IF(FIND("/", Tabella4[[#This Row],[ODC]]) &gt; 0, MID(Tabella4[[#This Row],[ODC]], FIND("/", Tabella4[[#This Row],[ODC]]) - 3, 6), ""), "")</f>
        <v/>
      </c>
      <c r="S714" s="103">
        <v>17</v>
      </c>
      <c r="T714" s="96">
        <v>44</v>
      </c>
    </row>
    <row r="715" spans="1:20" hidden="1" x14ac:dyDescent="0.25">
      <c r="A715" s="97" t="str">
        <f ca="1">IF(Tabella4[[#This Row],[PERSONALE]]="","",IF(INDIRECT("'" &amp; S715 &amp; "'!L1") &lt;&gt; "0", IF(INDIRECT("'" &amp; S715 &amp; "'!L1") &lt;&gt; "", INDIRECT("'" &amp; S715 &amp; "'!L1"), ""), ""))</f>
        <v/>
      </c>
      <c r="B715" s="97" t="str">
        <f t="shared" ca="1" si="110"/>
        <v/>
      </c>
      <c r="C715" s="106" t="str">
        <f t="shared" ca="1" si="111"/>
        <v/>
      </c>
      <c r="D715" s="1" t="str">
        <f t="shared" ca="1" si="112"/>
        <v/>
      </c>
      <c r="E715" s="93" t="str">
        <f t="shared" ca="1" si="113"/>
        <v/>
      </c>
      <c r="F715" s="93" t="str">
        <f t="shared" ca="1" si="114"/>
        <v/>
      </c>
      <c r="G715" s="93" t="str">
        <f t="shared" ca="1" si="115"/>
        <v/>
      </c>
      <c r="H715" s="93" t="str">
        <f t="shared" ca="1" si="116"/>
        <v/>
      </c>
      <c r="I715" s="94" t="str">
        <f t="shared" ca="1" si="117"/>
        <v/>
      </c>
      <c r="J715" s="108" t="str">
        <f t="shared" ca="1" si="118"/>
        <v/>
      </c>
      <c r="K715" s="108" t="str">
        <f t="shared" ca="1" si="119"/>
        <v/>
      </c>
      <c r="L715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715" s="108" t="str">
        <f ca="1">IFERROR(IF(FIND("/", Tabella4[[#This Row],[ODC]]) &gt; 0, MID(Tabella4[[#This Row],[ODC]], FIND("/", Tabella4[[#This Row],[ODC]]) - 3, 6), ""), "")</f>
        <v/>
      </c>
      <c r="S715" s="103">
        <v>17</v>
      </c>
      <c r="T715" s="102">
        <v>45</v>
      </c>
    </row>
    <row r="716" spans="1:20" ht="30" hidden="1" x14ac:dyDescent="0.25">
      <c r="A716" s="97">
        <f ca="1">IF(Tabella4[[#This Row],[PERSONALE]]="","",IF(INDIRECT("'" &amp; S716 &amp; "'!L1") &lt;&gt; "0", IF(INDIRECT("'" &amp; S716 &amp; "'!L1") &lt;&gt; "", INDIRECT("'" &amp; S716 &amp; "'!L1"), ""), ""))</f>
        <v>46099</v>
      </c>
      <c r="B716" s="97" t="str">
        <f t="shared" ca="1" si="110"/>
        <v>Riciputo</v>
      </c>
      <c r="C716" s="106" t="str">
        <f t="shared" ca="1" si="111"/>
        <v xml:space="preserve">Controllo e ripristino funzionalità DP FT2 del Filtro FIL 605 - FT12_A-B-C
</v>
      </c>
      <c r="D716" s="1" t="str">
        <f t="shared" ca="1" si="112"/>
        <v>Messina</v>
      </c>
      <c r="E716" s="93" t="str">
        <f t="shared" ca="1" si="113"/>
        <v>5400274443
canone</v>
      </c>
      <c r="F716" s="93" t="str">
        <f t="shared" ca="1" si="114"/>
        <v>325299/S</v>
      </c>
      <c r="G716" s="93" t="str">
        <f t="shared" ca="1" si="115"/>
        <v>7:45</v>
      </c>
      <c r="H716" s="93" t="str">
        <f t="shared" ca="1" si="116"/>
        <v>16:45</v>
      </c>
      <c r="I716" s="94">
        <f t="shared" ca="1" si="117"/>
        <v>8.25</v>
      </c>
      <c r="J716" s="108" t="str">
        <f t="shared" ca="1" si="118"/>
        <v>canone messina</v>
      </c>
      <c r="K716" s="108" t="str">
        <f t="shared" ca="1" si="119"/>
        <v>SI</v>
      </c>
      <c r="L716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>MESSINA I.</v>
      </c>
      <c r="M716" s="108" t="str">
        <f ca="1">IFERROR(IF(FIND("/", Tabella4[[#This Row],[ODC]]) &gt; 0, MID(Tabella4[[#This Row],[ODC]], FIND("/", Tabella4[[#This Row],[ODC]]) - 3, 6), ""), "")</f>
        <v/>
      </c>
      <c r="S716" s="103">
        <v>18</v>
      </c>
      <c r="T716" s="96">
        <v>4</v>
      </c>
    </row>
    <row r="717" spans="1:20" ht="30" hidden="1" x14ac:dyDescent="0.25">
      <c r="A717" s="97">
        <f ca="1">IF(Tabella4[[#This Row],[PERSONALE]]="","",IF(INDIRECT("'" &amp; S717 &amp; "'!L1") &lt;&gt; "0", IF(INDIRECT("'" &amp; S717 &amp; "'!L1") &lt;&gt; "", INDIRECT("'" &amp; S717 &amp; "'!L1"), ""), ""))</f>
        <v>46099</v>
      </c>
      <c r="B717" s="97" t="str">
        <f t="shared" ca="1" si="110"/>
        <v>Mira</v>
      </c>
      <c r="C717" s="106" t="str">
        <f t="shared" ca="1" si="111"/>
        <v xml:space="preserve">Controllo e ripristino funzionalità DP FT2 del Filtro FIL 605 - FT12_A-B-C
</v>
      </c>
      <c r="D717" s="1" t="str">
        <f t="shared" ca="1" si="112"/>
        <v>Messina</v>
      </c>
      <c r="E717" s="93" t="str">
        <f t="shared" ca="1" si="113"/>
        <v>5400274443
canone</v>
      </c>
      <c r="F717" s="93" t="str">
        <f t="shared" ca="1" si="114"/>
        <v>325299/S</v>
      </c>
      <c r="G717" s="93" t="str">
        <f t="shared" ca="1" si="115"/>
        <v>7:45</v>
      </c>
      <c r="H717" s="93" t="str">
        <f t="shared" ca="1" si="116"/>
        <v>16:45</v>
      </c>
      <c r="I717" s="94">
        <f t="shared" ca="1" si="117"/>
        <v>8.25</v>
      </c>
      <c r="J717" s="108" t="str">
        <f t="shared" ca="1" si="118"/>
        <v>canone messina</v>
      </c>
      <c r="K717" s="108" t="str">
        <f t="shared" ca="1" si="119"/>
        <v>SI</v>
      </c>
      <c r="L717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>MESSINA I.</v>
      </c>
      <c r="M717" s="108" t="str">
        <f ca="1">IFERROR(IF(FIND("/", Tabella4[[#This Row],[ODC]]) &gt; 0, MID(Tabella4[[#This Row],[ODC]], FIND("/", Tabella4[[#This Row],[ODC]]) - 3, 6), ""), "")</f>
        <v/>
      </c>
      <c r="S717" s="103">
        <v>18</v>
      </c>
      <c r="T717" s="96">
        <v>5</v>
      </c>
    </row>
    <row r="718" spans="1:20" ht="30" hidden="1" x14ac:dyDescent="0.25">
      <c r="A718" s="97">
        <f ca="1">IF(Tabella4[[#This Row],[PERSONALE]]="","",IF(INDIRECT("'" &amp; S718 &amp; "'!L1") &lt;&gt; "0", IF(INDIRECT("'" &amp; S718 &amp; "'!L1") &lt;&gt; "", INDIRECT("'" &amp; S718 &amp; "'!L1"), ""), ""))</f>
        <v>46099</v>
      </c>
      <c r="B718" s="97" t="str">
        <f t="shared" ca="1" si="110"/>
        <v>Garro L.</v>
      </c>
      <c r="C718" s="106" t="str">
        <f t="shared" ca="1" si="111"/>
        <v>1200-MAX  E OFF SITE CONTROLLO  RIPRISTINO E MOVIMENTAZIONE  KV e HIC. . Proseguimento del permesso n 566045/C</v>
      </c>
      <c r="D718" s="1" t="str">
        <f t="shared" ca="1" si="112"/>
        <v>Caldarella</v>
      </c>
      <c r="E718" s="93" t="str">
        <f t="shared" ca="1" si="113"/>
        <v>069/26
squadra</v>
      </c>
      <c r="F718" s="93" t="str">
        <f t="shared" ca="1" si="114"/>
        <v>575292/C</v>
      </c>
      <c r="G718" s="93" t="str">
        <f t="shared" ca="1" si="115"/>
        <v>7:45</v>
      </c>
      <c r="H718" s="93" t="str">
        <f t="shared" ca="1" si="116"/>
        <v>16:45</v>
      </c>
      <c r="I718" s="94">
        <f t="shared" ca="1" si="117"/>
        <v>8.25</v>
      </c>
      <c r="J718" s="108" t="str">
        <f t="shared" ca="1" si="118"/>
        <v/>
      </c>
      <c r="K718" s="108" t="str">
        <f t="shared" ca="1" si="119"/>
        <v>NO</v>
      </c>
      <c r="L718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718" s="108" t="str">
        <f ca="1">IFERROR(IF(FIND("/", Tabella4[[#This Row],[ODC]]) &gt; 0, MID(Tabella4[[#This Row],[ODC]], FIND("/", Tabella4[[#This Row],[ODC]]) - 3, 6), ""), "")</f>
        <v>069/26</v>
      </c>
      <c r="S718" s="103">
        <v>18</v>
      </c>
      <c r="T718" s="96">
        <v>6</v>
      </c>
    </row>
    <row r="719" spans="1:20" ht="30" hidden="1" x14ac:dyDescent="0.25">
      <c r="A719" s="97">
        <f ca="1">IF(Tabella4[[#This Row],[PERSONALE]]="","",IF(INDIRECT("'" &amp; S719 &amp; "'!L1") &lt;&gt; "0", IF(INDIRECT("'" &amp; S719 &amp; "'!L1") &lt;&gt; "", INDIRECT("'" &amp; S719 &amp; "'!L1"), ""), ""))</f>
        <v>46099</v>
      </c>
      <c r="B719" s="97" t="str">
        <f t="shared" ca="1" si="110"/>
        <v>Garro S.</v>
      </c>
      <c r="C719" s="106" t="str">
        <f t="shared" ca="1" si="111"/>
        <v>1200-MAX  E OFF SITE CONTROLLO  RIPRISTINO E MOVIMENTAZIONE  KV e HIC. . Proseguimento del permesso n 566045/C</v>
      </c>
      <c r="D719" s="1" t="str">
        <f t="shared" ca="1" si="112"/>
        <v>Caldarella</v>
      </c>
      <c r="E719" s="93" t="str">
        <f t="shared" ca="1" si="113"/>
        <v>069/26
squadra</v>
      </c>
      <c r="F719" s="93" t="str">
        <f t="shared" ca="1" si="114"/>
        <v>575292/C</v>
      </c>
      <c r="G719" s="93" t="str">
        <f t="shared" ca="1" si="115"/>
        <v>7:45</v>
      </c>
      <c r="H719" s="93" t="str">
        <f t="shared" ca="1" si="116"/>
        <v>16:45</v>
      </c>
      <c r="I719" s="94">
        <f t="shared" ca="1" si="117"/>
        <v>8.25</v>
      </c>
      <c r="J719" s="108" t="str">
        <f t="shared" ca="1" si="118"/>
        <v/>
      </c>
      <c r="K719" s="108" t="str">
        <f t="shared" ca="1" si="119"/>
        <v>NO</v>
      </c>
      <c r="L719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719" s="108" t="str">
        <f ca="1">IFERROR(IF(FIND("/", Tabella4[[#This Row],[ODC]]) &gt; 0, MID(Tabella4[[#This Row],[ODC]], FIND("/", Tabella4[[#This Row],[ODC]]) - 3, 6), ""), "")</f>
        <v>069/26</v>
      </c>
      <c r="S719" s="103">
        <v>18</v>
      </c>
      <c r="T719" s="96">
        <v>7</v>
      </c>
    </row>
    <row r="720" spans="1:20" ht="30" hidden="1" x14ac:dyDescent="0.25">
      <c r="A720" s="97">
        <f ca="1">IF(Tabella4[[#This Row],[PERSONALE]]="","",IF(INDIRECT("'" &amp; S720 &amp; "'!L1") &lt;&gt; "0", IF(INDIRECT("'" &amp; S720 &amp; "'!L1") &lt;&gt; "", INDIRECT("'" &amp; S720 &amp; "'!L1"), ""), ""))</f>
        <v>46099</v>
      </c>
      <c r="B720" s="97" t="str">
        <f t="shared" ca="1" si="110"/>
        <v>Serra</v>
      </c>
      <c r="C720" s="106" t="str">
        <f t="shared" ca="1" si="111"/>
        <v>Ripristino temperatura su E115 02T102I e 02T101RC</v>
      </c>
      <c r="D720" s="1" t="str">
        <f t="shared" ca="1" si="112"/>
        <v>Caldarella</v>
      </c>
      <c r="E720" s="93" t="str">
        <f t="shared" ca="1" si="113"/>
        <v>5400274434
canone</v>
      </c>
      <c r="F720" s="93" t="str">
        <f t="shared" ca="1" si="114"/>
        <v>575059/C</v>
      </c>
      <c r="G720" s="93" t="str">
        <f t="shared" ca="1" si="115"/>
        <v>7:45</v>
      </c>
      <c r="H720" s="93" t="str">
        <f t="shared" ca="1" si="116"/>
        <v>16:45</v>
      </c>
      <c r="I720" s="94">
        <f t="shared" ca="1" si="117"/>
        <v>8.25</v>
      </c>
      <c r="J720" s="108" t="str">
        <f t="shared" ca="1" si="118"/>
        <v>canone caldarella</v>
      </c>
      <c r="K720" s="108" t="str">
        <f t="shared" ca="1" si="119"/>
        <v>SI</v>
      </c>
      <c r="L720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>CALDARELLA F.</v>
      </c>
      <c r="M720" s="108" t="str">
        <f ca="1">IFERROR(IF(FIND("/", Tabella4[[#This Row],[ODC]]) &gt; 0, MID(Tabella4[[#This Row],[ODC]], FIND("/", Tabella4[[#This Row],[ODC]]) - 3, 6), ""), "")</f>
        <v/>
      </c>
      <c r="S720" s="103">
        <v>18</v>
      </c>
      <c r="T720" s="96">
        <v>8</v>
      </c>
    </row>
    <row r="721" spans="1:20" ht="30" hidden="1" x14ac:dyDescent="0.25">
      <c r="A721" s="97">
        <f ca="1">IF(Tabella4[[#This Row],[PERSONALE]]="","",IF(INDIRECT("'" &amp; S721 &amp; "'!L1") &lt;&gt; "0", IF(INDIRECT("'" &amp; S721 &amp; "'!L1") &lt;&gt; "", INDIRECT("'" &amp; S721 &amp; "'!L1"), ""), ""))</f>
        <v>46099</v>
      </c>
      <c r="B721" s="97" t="str">
        <f t="shared" ca="1" si="110"/>
        <v>Maggio</v>
      </c>
      <c r="C721" s="106" t="str">
        <f t="shared" ca="1" si="111"/>
        <v>Ripristino temperatura su E115 02T102I e 02T101RC</v>
      </c>
      <c r="D721" s="1" t="str">
        <f t="shared" ca="1" si="112"/>
        <v>Caldarella</v>
      </c>
      <c r="E721" s="93" t="str">
        <f t="shared" ca="1" si="113"/>
        <v>5400274434
canone</v>
      </c>
      <c r="F721" s="93" t="str">
        <f t="shared" ca="1" si="114"/>
        <v>575059/C</v>
      </c>
      <c r="G721" s="93" t="str">
        <f t="shared" ca="1" si="115"/>
        <v>7:45</v>
      </c>
      <c r="H721" s="93" t="str">
        <f t="shared" ca="1" si="116"/>
        <v>16:45</v>
      </c>
      <c r="I721" s="94">
        <f t="shared" ca="1" si="117"/>
        <v>8.25</v>
      </c>
      <c r="J721" s="108" t="str">
        <f t="shared" ca="1" si="118"/>
        <v>canone caldarella</v>
      </c>
      <c r="K721" s="108" t="str">
        <f t="shared" ca="1" si="119"/>
        <v>SI</v>
      </c>
      <c r="L721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>CALDARELLA F.</v>
      </c>
      <c r="M721" s="108" t="str">
        <f ca="1">IFERROR(IF(FIND("/", Tabella4[[#This Row],[ODC]]) &gt; 0, MID(Tabella4[[#This Row],[ODC]], FIND("/", Tabella4[[#This Row],[ODC]]) - 3, 6), ""), "")</f>
        <v/>
      </c>
      <c r="S721" s="103">
        <v>18</v>
      </c>
      <c r="T721" s="96">
        <v>9</v>
      </c>
    </row>
    <row r="722" spans="1:20" ht="30" hidden="1" x14ac:dyDescent="0.25">
      <c r="A722" s="97">
        <f ca="1">IF(Tabella4[[#This Row],[PERSONALE]]="","",IF(INDIRECT("'" &amp; S722 &amp; "'!L1") &lt;&gt; "0", IF(INDIRECT("'" &amp; S722 &amp; "'!L1") &lt;&gt; "", INDIRECT("'" &amp; S722 &amp; "'!L1"), ""), ""))</f>
        <v>46099</v>
      </c>
      <c r="B722" s="97" t="str">
        <f t="shared" ca="1" si="110"/>
        <v>Tarascio</v>
      </c>
      <c r="C722" s="106" t="str">
        <f t="shared" ca="1" si="111"/>
        <v>controllo e ripristino funzionalita' FCV-6021 + allineamento con sala controllo</v>
      </c>
      <c r="D722" s="1" t="str">
        <f t="shared" ca="1" si="112"/>
        <v>Messina</v>
      </c>
      <c r="E722" s="93" t="str">
        <f t="shared" ca="1" si="113"/>
        <v>5400274443
canone</v>
      </c>
      <c r="F722" s="93" t="str">
        <f t="shared" ca="1" si="114"/>
        <v>576394/C</v>
      </c>
      <c r="G722" s="93" t="str">
        <f t="shared" ca="1" si="115"/>
        <v>7:45</v>
      </c>
      <c r="H722" s="93" t="str">
        <f t="shared" ca="1" si="116"/>
        <v>16:45</v>
      </c>
      <c r="I722" s="94">
        <f t="shared" ca="1" si="117"/>
        <v>8.25</v>
      </c>
      <c r="J722" s="108" t="str">
        <f t="shared" ca="1" si="118"/>
        <v>canone messina</v>
      </c>
      <c r="K722" s="108" t="str">
        <f t="shared" ca="1" si="119"/>
        <v>SI</v>
      </c>
      <c r="L722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>MESSINA I.</v>
      </c>
      <c r="M722" s="108" t="str">
        <f ca="1">IFERROR(IF(FIND("/", Tabella4[[#This Row],[ODC]]) &gt; 0, MID(Tabella4[[#This Row],[ODC]], FIND("/", Tabella4[[#This Row],[ODC]]) - 3, 6), ""), "")</f>
        <v/>
      </c>
      <c r="S722" s="103">
        <v>18</v>
      </c>
      <c r="T722" s="96">
        <v>10</v>
      </c>
    </row>
    <row r="723" spans="1:20" ht="30" hidden="1" x14ac:dyDescent="0.25">
      <c r="A723" s="97">
        <f ca="1">IF(Tabella4[[#This Row],[PERSONALE]]="","",IF(INDIRECT("'" &amp; S723 &amp; "'!L1") &lt;&gt; "0", IF(INDIRECT("'" &amp; S723 &amp; "'!L1") &lt;&gt; "", INDIRECT("'" &amp; S723 &amp; "'!L1"), ""), ""))</f>
        <v>46099</v>
      </c>
      <c r="B723" s="97" t="str">
        <f t="shared" ca="1" si="110"/>
        <v>Partesano</v>
      </c>
      <c r="C723" s="106" t="str">
        <f t="shared" ca="1" si="111"/>
        <v>controllo e ripristino funzionalita' FCV-6021 + allineamento con sala controllo</v>
      </c>
      <c r="D723" s="1" t="str">
        <f t="shared" ca="1" si="112"/>
        <v>Messina</v>
      </c>
      <c r="E723" s="93" t="str">
        <f t="shared" ca="1" si="113"/>
        <v>5400274443
canone</v>
      </c>
      <c r="F723" s="93" t="str">
        <f t="shared" ca="1" si="114"/>
        <v>576394/C</v>
      </c>
      <c r="G723" s="93" t="str">
        <f t="shared" ca="1" si="115"/>
        <v>7:45</v>
      </c>
      <c r="H723" s="93" t="str">
        <f t="shared" ca="1" si="116"/>
        <v>16:45</v>
      </c>
      <c r="I723" s="94">
        <f t="shared" ca="1" si="117"/>
        <v>8.25</v>
      </c>
      <c r="J723" s="108" t="str">
        <f t="shared" ca="1" si="118"/>
        <v>canone messina</v>
      </c>
      <c r="K723" s="108" t="str">
        <f t="shared" ca="1" si="119"/>
        <v>SI</v>
      </c>
      <c r="L723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>MESSINA I.</v>
      </c>
      <c r="M723" s="108" t="str">
        <f ca="1">IFERROR(IF(FIND("/", Tabella4[[#This Row],[ODC]]) &gt; 0, MID(Tabella4[[#This Row],[ODC]], FIND("/", Tabella4[[#This Row],[ODC]]) - 3, 6), ""), "")</f>
        <v/>
      </c>
      <c r="S723" s="103">
        <v>18</v>
      </c>
      <c r="T723" s="96">
        <v>11</v>
      </c>
    </row>
    <row r="724" spans="1:20" hidden="1" x14ac:dyDescent="0.25">
      <c r="A724" s="97">
        <f ca="1">IF(Tabella4[[#This Row],[PERSONALE]]="","",IF(INDIRECT("'" &amp; S724 &amp; "'!L1") &lt;&gt; "0", IF(INDIRECT("'" &amp; S724 &amp; "'!L1") &lt;&gt; "", INDIRECT("'" &amp; S724 &amp; "'!L1"), ""), ""))</f>
        <v>46099</v>
      </c>
      <c r="B724" s="97" t="str">
        <f t="shared" ca="1" si="110"/>
        <v>Millo</v>
      </c>
      <c r="C724" s="106" t="str">
        <f t="shared" ca="1" si="111"/>
        <v>C.P.</v>
      </c>
      <c r="D724" s="1" t="str">
        <f t="shared" ca="1" si="112"/>
        <v/>
      </c>
      <c r="E724" s="93" t="str">
        <f t="shared" ca="1" si="113"/>
        <v/>
      </c>
      <c r="F724" s="93" t="str">
        <f t="shared" ca="1" si="114"/>
        <v/>
      </c>
      <c r="G724" s="93" t="str">
        <f t="shared" ca="1" si="115"/>
        <v>7:45</v>
      </c>
      <c r="H724" s="93" t="str">
        <f t="shared" ca="1" si="116"/>
        <v>16:45</v>
      </c>
      <c r="I724" s="94">
        <f t="shared" ca="1" si="117"/>
        <v>8.25</v>
      </c>
      <c r="J724" s="108" t="str">
        <f t="shared" ca="1" si="118"/>
        <v/>
      </c>
      <c r="K724" s="108" t="str">
        <f t="shared" ca="1" si="119"/>
        <v/>
      </c>
      <c r="L724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724" s="108" t="str">
        <f ca="1">IFERROR(IF(FIND("/", Tabella4[[#This Row],[ODC]]) &gt; 0, MID(Tabella4[[#This Row],[ODC]], FIND("/", Tabella4[[#This Row],[ODC]]) - 3, 6), ""), "")</f>
        <v/>
      </c>
      <c r="S724" s="103">
        <v>18</v>
      </c>
      <c r="T724" s="96">
        <v>12</v>
      </c>
    </row>
    <row r="725" spans="1:20" hidden="1" x14ac:dyDescent="0.25">
      <c r="A725" s="97">
        <f ca="1">IF(Tabella4[[#This Row],[PERSONALE]]="","",IF(INDIRECT("'" &amp; S725 &amp; "'!L1") &lt;&gt; "0", IF(INDIRECT("'" &amp; S725 &amp; "'!L1") &lt;&gt; "", INDIRECT("'" &amp; S725 &amp; "'!L1"), ""), ""))</f>
        <v>46099</v>
      </c>
      <c r="B725" s="97" t="str">
        <f t="shared" ca="1" si="110"/>
        <v>Allegretti</v>
      </c>
      <c r="C725" s="106" t="str">
        <f t="shared" ca="1" si="111"/>
        <v>C.P.</v>
      </c>
      <c r="D725" s="1" t="str">
        <f t="shared" ca="1" si="112"/>
        <v/>
      </c>
      <c r="E725" s="93" t="str">
        <f t="shared" ca="1" si="113"/>
        <v/>
      </c>
      <c r="F725" s="93" t="str">
        <f t="shared" ca="1" si="114"/>
        <v/>
      </c>
      <c r="G725" s="93" t="str">
        <f t="shared" ca="1" si="115"/>
        <v>6:45</v>
      </c>
      <c r="H725" s="93" t="str">
        <f t="shared" ca="1" si="116"/>
        <v>17:15</v>
      </c>
      <c r="I725" s="94">
        <f t="shared" ca="1" si="117"/>
        <v>9.75</v>
      </c>
      <c r="J725" s="108" t="str">
        <f t="shared" ca="1" si="118"/>
        <v/>
      </c>
      <c r="K725" s="108" t="str">
        <f t="shared" ca="1" si="119"/>
        <v/>
      </c>
      <c r="L725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725" s="108" t="str">
        <f ca="1">IFERROR(IF(FIND("/", Tabella4[[#This Row],[ODC]]) &gt; 0, MID(Tabella4[[#This Row],[ODC]], FIND("/", Tabella4[[#This Row],[ODC]]) - 3, 6), ""), "")</f>
        <v/>
      </c>
      <c r="S725" s="103">
        <v>18</v>
      </c>
      <c r="T725" s="96">
        <v>13</v>
      </c>
    </row>
    <row r="726" spans="1:20" hidden="1" x14ac:dyDescent="0.25">
      <c r="A726" s="97">
        <f ca="1">IF(Tabella4[[#This Row],[PERSONALE]]="","",IF(INDIRECT("'" &amp; S726 &amp; "'!L1") &lt;&gt; "0", IF(INDIRECT("'" &amp; S726 &amp; "'!L1") &lt;&gt; "", INDIRECT("'" &amp; S726 &amp; "'!L1"), ""), ""))</f>
        <v>46099</v>
      </c>
      <c r="B726" s="97" t="str">
        <f t="shared" ca="1" si="110"/>
        <v>Arico'</v>
      </c>
      <c r="C726" s="106" t="str">
        <f t="shared" ca="1" si="111"/>
        <v>C.P.</v>
      </c>
      <c r="D726" s="1" t="str">
        <f t="shared" ca="1" si="112"/>
        <v/>
      </c>
      <c r="E726" s="93" t="str">
        <f t="shared" ca="1" si="113"/>
        <v/>
      </c>
      <c r="F726" s="93" t="str">
        <f t="shared" ca="1" si="114"/>
        <v/>
      </c>
      <c r="G726" s="93" t="str">
        <f t="shared" ca="1" si="115"/>
        <v>7:45</v>
      </c>
      <c r="H726" s="93" t="str">
        <f t="shared" ca="1" si="116"/>
        <v>16:45</v>
      </c>
      <c r="I726" s="94">
        <f t="shared" ca="1" si="117"/>
        <v>8.25</v>
      </c>
      <c r="J726" s="108" t="str">
        <f t="shared" ca="1" si="118"/>
        <v/>
      </c>
      <c r="K726" s="108" t="str">
        <f t="shared" ca="1" si="119"/>
        <v/>
      </c>
      <c r="L726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726" s="108" t="str">
        <f ca="1">IFERROR(IF(FIND("/", Tabella4[[#This Row],[ODC]]) &gt; 0, MID(Tabella4[[#This Row],[ODC]], FIND("/", Tabella4[[#This Row],[ODC]]) - 3, 6), ""), "")</f>
        <v/>
      </c>
      <c r="S726" s="103">
        <v>18</v>
      </c>
      <c r="T726" s="96">
        <v>14</v>
      </c>
    </row>
    <row r="727" spans="1:20" hidden="1" x14ac:dyDescent="0.25">
      <c r="A727" s="97" t="str">
        <f ca="1">IF(Tabella4[[#This Row],[PERSONALE]]="","",IF(INDIRECT("'" &amp; S727 &amp; "'!L1") &lt;&gt; "0", IF(INDIRECT("'" &amp; S727 &amp; "'!L1") &lt;&gt; "", INDIRECT("'" &amp; S727 &amp; "'!L1"), ""), ""))</f>
        <v/>
      </c>
      <c r="B727" s="97" t="str">
        <f t="shared" ca="1" si="110"/>
        <v/>
      </c>
      <c r="C727" s="106" t="str">
        <f t="shared" ca="1" si="111"/>
        <v/>
      </c>
      <c r="D727" s="1" t="str">
        <f t="shared" ca="1" si="112"/>
        <v/>
      </c>
      <c r="E727" s="93" t="str">
        <f t="shared" ca="1" si="113"/>
        <v/>
      </c>
      <c r="F727" s="93" t="str">
        <f t="shared" ca="1" si="114"/>
        <v/>
      </c>
      <c r="G727" s="93" t="str">
        <f t="shared" ca="1" si="115"/>
        <v/>
      </c>
      <c r="H727" s="93" t="str">
        <f t="shared" ca="1" si="116"/>
        <v/>
      </c>
      <c r="I727" s="94" t="str">
        <f t="shared" ca="1" si="117"/>
        <v/>
      </c>
      <c r="J727" s="108" t="str">
        <f t="shared" ca="1" si="118"/>
        <v/>
      </c>
      <c r="K727" s="108" t="str">
        <f t="shared" ca="1" si="119"/>
        <v/>
      </c>
      <c r="L727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727" s="108" t="str">
        <f ca="1">IFERROR(IF(FIND("/", Tabella4[[#This Row],[ODC]]) &gt; 0, MID(Tabella4[[#This Row],[ODC]], FIND("/", Tabella4[[#This Row],[ODC]]) - 3, 6), ""), "")</f>
        <v/>
      </c>
      <c r="S727" s="103">
        <v>18</v>
      </c>
      <c r="T727" s="96">
        <v>15</v>
      </c>
    </row>
    <row r="728" spans="1:20" hidden="1" x14ac:dyDescent="0.25">
      <c r="A728" s="97" t="str">
        <f ca="1">IF(Tabella4[[#This Row],[PERSONALE]]="","",IF(INDIRECT("'" &amp; S728 &amp; "'!L1") &lt;&gt; "0", IF(INDIRECT("'" &amp; S728 &amp; "'!L1") &lt;&gt; "", INDIRECT("'" &amp; S728 &amp; "'!L1"), ""), ""))</f>
        <v/>
      </c>
      <c r="B728" s="97" t="str">
        <f t="shared" ca="1" si="110"/>
        <v/>
      </c>
      <c r="C728" s="106" t="str">
        <f t="shared" ca="1" si="111"/>
        <v/>
      </c>
      <c r="D728" s="1" t="str">
        <f t="shared" ca="1" si="112"/>
        <v/>
      </c>
      <c r="E728" s="93" t="str">
        <f t="shared" ca="1" si="113"/>
        <v/>
      </c>
      <c r="F728" s="93" t="str">
        <f t="shared" ca="1" si="114"/>
        <v/>
      </c>
      <c r="G728" s="93" t="str">
        <f t="shared" ca="1" si="115"/>
        <v/>
      </c>
      <c r="H728" s="93" t="str">
        <f t="shared" ca="1" si="116"/>
        <v/>
      </c>
      <c r="I728" s="94" t="str">
        <f t="shared" ca="1" si="117"/>
        <v/>
      </c>
      <c r="J728" s="108" t="str">
        <f t="shared" ca="1" si="118"/>
        <v/>
      </c>
      <c r="K728" s="108" t="str">
        <f t="shared" ca="1" si="119"/>
        <v/>
      </c>
      <c r="L728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728" s="108" t="str">
        <f ca="1">IFERROR(IF(FIND("/", Tabella4[[#This Row],[ODC]]) &gt; 0, MID(Tabella4[[#This Row],[ODC]], FIND("/", Tabella4[[#This Row],[ODC]]) - 3, 6), ""), "")</f>
        <v/>
      </c>
      <c r="S728" s="103">
        <v>18</v>
      </c>
      <c r="T728" s="96">
        <v>16</v>
      </c>
    </row>
    <row r="729" spans="1:20" hidden="1" x14ac:dyDescent="0.25">
      <c r="A729" s="97" t="str">
        <f ca="1">IF(Tabella4[[#This Row],[PERSONALE]]="","",IF(INDIRECT("'" &amp; S729 &amp; "'!L1") &lt;&gt; "0", IF(INDIRECT("'" &amp; S729 &amp; "'!L1") &lt;&gt; "", INDIRECT("'" &amp; S729 &amp; "'!L1"), ""), ""))</f>
        <v/>
      </c>
      <c r="B729" s="97" t="str">
        <f t="shared" ca="1" si="110"/>
        <v/>
      </c>
      <c r="C729" s="106" t="str">
        <f t="shared" ca="1" si="111"/>
        <v/>
      </c>
      <c r="D729" s="1" t="str">
        <f t="shared" ca="1" si="112"/>
        <v/>
      </c>
      <c r="E729" s="93" t="str">
        <f t="shared" ca="1" si="113"/>
        <v/>
      </c>
      <c r="F729" s="93" t="str">
        <f t="shared" ca="1" si="114"/>
        <v/>
      </c>
      <c r="G729" s="93" t="str">
        <f t="shared" ca="1" si="115"/>
        <v/>
      </c>
      <c r="H729" s="93" t="str">
        <f t="shared" ca="1" si="116"/>
        <v/>
      </c>
      <c r="I729" s="94" t="str">
        <f t="shared" ca="1" si="117"/>
        <v/>
      </c>
      <c r="J729" s="108" t="str">
        <f t="shared" ca="1" si="118"/>
        <v/>
      </c>
      <c r="K729" s="108" t="str">
        <f t="shared" ca="1" si="119"/>
        <v/>
      </c>
      <c r="L729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729" s="108" t="str">
        <f ca="1">IFERROR(IF(FIND("/", Tabella4[[#This Row],[ODC]]) &gt; 0, MID(Tabella4[[#This Row],[ODC]], FIND("/", Tabella4[[#This Row],[ODC]]) - 3, 6), ""), "")</f>
        <v/>
      </c>
      <c r="S729" s="103">
        <v>18</v>
      </c>
      <c r="T729" s="96">
        <v>17</v>
      </c>
    </row>
    <row r="730" spans="1:20" hidden="1" x14ac:dyDescent="0.25">
      <c r="A730" s="97" t="str">
        <f ca="1">IF(Tabella4[[#This Row],[PERSONALE]]="","",IF(INDIRECT("'" &amp; S730 &amp; "'!L1") &lt;&gt; "0", IF(INDIRECT("'" &amp; S730 &amp; "'!L1") &lt;&gt; "", INDIRECT("'" &amp; S730 &amp; "'!L1"), ""), ""))</f>
        <v/>
      </c>
      <c r="B730" s="97" t="str">
        <f t="shared" ca="1" si="110"/>
        <v/>
      </c>
      <c r="C730" s="106" t="str">
        <f t="shared" ca="1" si="111"/>
        <v/>
      </c>
      <c r="D730" s="1" t="str">
        <f t="shared" ca="1" si="112"/>
        <v/>
      </c>
      <c r="E730" s="93" t="str">
        <f t="shared" ca="1" si="113"/>
        <v/>
      </c>
      <c r="F730" s="93" t="str">
        <f t="shared" ca="1" si="114"/>
        <v/>
      </c>
      <c r="G730" s="93" t="str">
        <f t="shared" ca="1" si="115"/>
        <v/>
      </c>
      <c r="H730" s="93" t="str">
        <f t="shared" ca="1" si="116"/>
        <v/>
      </c>
      <c r="I730" s="94" t="str">
        <f t="shared" ca="1" si="117"/>
        <v/>
      </c>
      <c r="J730" s="108" t="str">
        <f t="shared" ca="1" si="118"/>
        <v/>
      </c>
      <c r="K730" s="108" t="str">
        <f t="shared" ca="1" si="119"/>
        <v/>
      </c>
      <c r="L730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730" s="108" t="str">
        <f ca="1">IFERROR(IF(FIND("/", Tabella4[[#This Row],[ODC]]) &gt; 0, MID(Tabella4[[#This Row],[ODC]], FIND("/", Tabella4[[#This Row],[ODC]]) - 3, 6), ""), "")</f>
        <v/>
      </c>
      <c r="S730" s="103">
        <v>18</v>
      </c>
      <c r="T730" s="96">
        <v>18</v>
      </c>
    </row>
    <row r="731" spans="1:20" hidden="1" x14ac:dyDescent="0.25">
      <c r="A731" s="97" t="str">
        <f ca="1">IF(Tabella4[[#This Row],[PERSONALE]]="","",IF(INDIRECT("'" &amp; S731 &amp; "'!L1") &lt;&gt; "0", IF(INDIRECT("'" &amp; S731 &amp; "'!L1") &lt;&gt; "", INDIRECT("'" &amp; S731 &amp; "'!L1"), ""), ""))</f>
        <v/>
      </c>
      <c r="B731" s="97" t="str">
        <f t="shared" ca="1" si="110"/>
        <v/>
      </c>
      <c r="C731" s="106" t="str">
        <f t="shared" ca="1" si="111"/>
        <v/>
      </c>
      <c r="D731" s="1" t="str">
        <f t="shared" ca="1" si="112"/>
        <v/>
      </c>
      <c r="E731" s="93" t="str">
        <f t="shared" ca="1" si="113"/>
        <v/>
      </c>
      <c r="F731" s="93" t="str">
        <f t="shared" ca="1" si="114"/>
        <v/>
      </c>
      <c r="G731" s="93" t="str">
        <f t="shared" ca="1" si="115"/>
        <v/>
      </c>
      <c r="H731" s="93" t="str">
        <f t="shared" ca="1" si="116"/>
        <v/>
      </c>
      <c r="I731" s="94" t="str">
        <f t="shared" ca="1" si="117"/>
        <v/>
      </c>
      <c r="J731" s="108" t="str">
        <f t="shared" ca="1" si="118"/>
        <v/>
      </c>
      <c r="K731" s="108" t="str">
        <f t="shared" ca="1" si="119"/>
        <v/>
      </c>
      <c r="L731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731" s="108" t="str">
        <f ca="1">IFERROR(IF(FIND("/", Tabella4[[#This Row],[ODC]]) &gt; 0, MID(Tabella4[[#This Row],[ODC]], FIND("/", Tabella4[[#This Row],[ODC]]) - 3, 6), ""), "")</f>
        <v/>
      </c>
      <c r="S731" s="103">
        <v>18</v>
      </c>
      <c r="T731" s="96">
        <v>19</v>
      </c>
    </row>
    <row r="732" spans="1:20" hidden="1" x14ac:dyDescent="0.25">
      <c r="A732" s="97" t="str">
        <f ca="1">IF(Tabella4[[#This Row],[PERSONALE]]="","",IF(INDIRECT("'" &amp; S732 &amp; "'!L1") &lt;&gt; "0", IF(INDIRECT("'" &amp; S732 &amp; "'!L1") &lt;&gt; "", INDIRECT("'" &amp; S732 &amp; "'!L1"), ""), ""))</f>
        <v/>
      </c>
      <c r="B732" s="97" t="str">
        <f t="shared" ca="1" si="110"/>
        <v/>
      </c>
      <c r="C732" s="106" t="str">
        <f t="shared" ca="1" si="111"/>
        <v/>
      </c>
      <c r="D732" s="1" t="str">
        <f t="shared" ca="1" si="112"/>
        <v/>
      </c>
      <c r="E732" s="93" t="str">
        <f t="shared" ca="1" si="113"/>
        <v/>
      </c>
      <c r="F732" s="93" t="str">
        <f t="shared" ca="1" si="114"/>
        <v/>
      </c>
      <c r="G732" s="93" t="str">
        <f t="shared" ca="1" si="115"/>
        <v/>
      </c>
      <c r="H732" s="93" t="str">
        <f t="shared" ca="1" si="116"/>
        <v/>
      </c>
      <c r="I732" s="94" t="str">
        <f t="shared" ca="1" si="117"/>
        <v/>
      </c>
      <c r="J732" s="108" t="str">
        <f t="shared" ca="1" si="118"/>
        <v/>
      </c>
      <c r="K732" s="108" t="str">
        <f t="shared" ca="1" si="119"/>
        <v/>
      </c>
      <c r="L732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732" s="108" t="str">
        <f ca="1">IFERROR(IF(FIND("/", Tabella4[[#This Row],[ODC]]) &gt; 0, MID(Tabella4[[#This Row],[ODC]], FIND("/", Tabella4[[#This Row],[ODC]]) - 3, 6), ""), "")</f>
        <v/>
      </c>
      <c r="S732" s="103">
        <v>18</v>
      </c>
      <c r="T732" s="96">
        <v>20</v>
      </c>
    </row>
    <row r="733" spans="1:20" hidden="1" x14ac:dyDescent="0.25">
      <c r="A733" s="97" t="str">
        <f ca="1">IF(Tabella4[[#This Row],[PERSONALE]]="","",IF(INDIRECT("'" &amp; S733 &amp; "'!L1") &lt;&gt; "0", IF(INDIRECT("'" &amp; S733 &amp; "'!L1") &lt;&gt; "", INDIRECT("'" &amp; S733 &amp; "'!L1"), ""), ""))</f>
        <v/>
      </c>
      <c r="B733" s="97" t="str">
        <f t="shared" ca="1" si="110"/>
        <v/>
      </c>
      <c r="C733" s="106" t="str">
        <f t="shared" ca="1" si="111"/>
        <v/>
      </c>
      <c r="D733" s="1" t="str">
        <f t="shared" ca="1" si="112"/>
        <v/>
      </c>
      <c r="E733" s="93" t="str">
        <f t="shared" ca="1" si="113"/>
        <v/>
      </c>
      <c r="F733" s="93" t="str">
        <f t="shared" ca="1" si="114"/>
        <v/>
      </c>
      <c r="G733" s="93" t="str">
        <f t="shared" ca="1" si="115"/>
        <v/>
      </c>
      <c r="H733" s="93" t="str">
        <f t="shared" ca="1" si="116"/>
        <v/>
      </c>
      <c r="I733" s="94" t="str">
        <f t="shared" ca="1" si="117"/>
        <v/>
      </c>
      <c r="J733" s="108" t="str">
        <f t="shared" ca="1" si="118"/>
        <v/>
      </c>
      <c r="K733" s="108" t="str">
        <f t="shared" ca="1" si="119"/>
        <v/>
      </c>
      <c r="L733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733" s="108" t="str">
        <f ca="1">IFERROR(IF(FIND("/", Tabella4[[#This Row],[ODC]]) &gt; 0, MID(Tabella4[[#This Row],[ODC]], FIND("/", Tabella4[[#This Row],[ODC]]) - 3, 6), ""), "")</f>
        <v/>
      </c>
      <c r="S733" s="103">
        <v>18</v>
      </c>
      <c r="T733" s="96">
        <v>21</v>
      </c>
    </row>
    <row r="734" spans="1:20" hidden="1" x14ac:dyDescent="0.25">
      <c r="A734" s="97" t="str">
        <f ca="1">IF(Tabella4[[#This Row],[PERSONALE]]="","",IF(INDIRECT("'" &amp; S734 &amp; "'!L1") &lt;&gt; "0", IF(INDIRECT("'" &amp; S734 &amp; "'!L1") &lt;&gt; "", INDIRECT("'" &amp; S734 &amp; "'!L1"), ""), ""))</f>
        <v/>
      </c>
      <c r="B734" s="97" t="str">
        <f t="shared" ca="1" si="110"/>
        <v/>
      </c>
      <c r="C734" s="106" t="str">
        <f t="shared" ca="1" si="111"/>
        <v/>
      </c>
      <c r="D734" s="1" t="str">
        <f t="shared" ca="1" si="112"/>
        <v/>
      </c>
      <c r="E734" s="93" t="str">
        <f t="shared" ca="1" si="113"/>
        <v/>
      </c>
      <c r="F734" s="93" t="str">
        <f t="shared" ca="1" si="114"/>
        <v/>
      </c>
      <c r="G734" s="93" t="str">
        <f t="shared" ca="1" si="115"/>
        <v/>
      </c>
      <c r="H734" s="93" t="str">
        <f t="shared" ca="1" si="116"/>
        <v/>
      </c>
      <c r="I734" s="94" t="str">
        <f t="shared" ca="1" si="117"/>
        <v/>
      </c>
      <c r="J734" s="108" t="str">
        <f t="shared" ca="1" si="118"/>
        <v/>
      </c>
      <c r="K734" s="108" t="str">
        <f t="shared" ca="1" si="119"/>
        <v/>
      </c>
      <c r="L734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734" s="108" t="str">
        <f ca="1">IFERROR(IF(FIND("/", Tabella4[[#This Row],[ODC]]) &gt; 0, MID(Tabella4[[#This Row],[ODC]], FIND("/", Tabella4[[#This Row],[ODC]]) - 3, 6), ""), "")</f>
        <v/>
      </c>
      <c r="S734" s="103">
        <v>18</v>
      </c>
      <c r="T734" s="96">
        <v>22</v>
      </c>
    </row>
    <row r="735" spans="1:20" hidden="1" x14ac:dyDescent="0.25">
      <c r="A735" s="97" t="str">
        <f ca="1">IF(Tabella4[[#This Row],[PERSONALE]]="","",IF(INDIRECT("'" &amp; S735 &amp; "'!L1") &lt;&gt; "0", IF(INDIRECT("'" &amp; S735 &amp; "'!L1") &lt;&gt; "", INDIRECT("'" &amp; S735 &amp; "'!L1"), ""), ""))</f>
        <v/>
      </c>
      <c r="B735" s="97" t="str">
        <f t="shared" ca="1" si="110"/>
        <v/>
      </c>
      <c r="C735" s="106" t="str">
        <f t="shared" ca="1" si="111"/>
        <v/>
      </c>
      <c r="D735" s="1" t="str">
        <f t="shared" ca="1" si="112"/>
        <v/>
      </c>
      <c r="E735" s="93" t="str">
        <f t="shared" ca="1" si="113"/>
        <v/>
      </c>
      <c r="F735" s="93" t="str">
        <f t="shared" ca="1" si="114"/>
        <v/>
      </c>
      <c r="G735" s="93" t="str">
        <f t="shared" ca="1" si="115"/>
        <v/>
      </c>
      <c r="H735" s="93" t="str">
        <f t="shared" ca="1" si="116"/>
        <v/>
      </c>
      <c r="I735" s="94" t="str">
        <f t="shared" ca="1" si="117"/>
        <v/>
      </c>
      <c r="J735" s="108" t="str">
        <f t="shared" ca="1" si="118"/>
        <v/>
      </c>
      <c r="K735" s="108" t="str">
        <f t="shared" ca="1" si="119"/>
        <v/>
      </c>
      <c r="L735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735" s="108" t="str">
        <f ca="1">IFERROR(IF(FIND("/", Tabella4[[#This Row],[ODC]]) &gt; 0, MID(Tabella4[[#This Row],[ODC]], FIND("/", Tabella4[[#This Row],[ODC]]) - 3, 6), ""), "")</f>
        <v/>
      </c>
      <c r="S735" s="103">
        <v>18</v>
      </c>
      <c r="T735" s="96">
        <v>23</v>
      </c>
    </row>
    <row r="736" spans="1:20" hidden="1" x14ac:dyDescent="0.25">
      <c r="A736" s="97" t="str">
        <f ca="1">IF(Tabella4[[#This Row],[PERSONALE]]="","",IF(INDIRECT("'" &amp; S736 &amp; "'!L1") &lt;&gt; "0", IF(INDIRECT("'" &amp; S736 &amp; "'!L1") &lt;&gt; "", INDIRECT("'" &amp; S736 &amp; "'!L1"), ""), ""))</f>
        <v/>
      </c>
      <c r="B736" s="97" t="str">
        <f t="shared" ca="1" si="110"/>
        <v/>
      </c>
      <c r="C736" s="106" t="str">
        <f t="shared" ca="1" si="111"/>
        <v/>
      </c>
      <c r="D736" s="1" t="str">
        <f t="shared" ca="1" si="112"/>
        <v/>
      </c>
      <c r="E736" s="93" t="str">
        <f t="shared" ca="1" si="113"/>
        <v/>
      </c>
      <c r="F736" s="93" t="str">
        <f t="shared" ca="1" si="114"/>
        <v/>
      </c>
      <c r="G736" s="93" t="str">
        <f t="shared" ca="1" si="115"/>
        <v/>
      </c>
      <c r="H736" s="93" t="str">
        <f t="shared" ca="1" si="116"/>
        <v/>
      </c>
      <c r="I736" s="94" t="str">
        <f t="shared" ca="1" si="117"/>
        <v/>
      </c>
      <c r="J736" s="108" t="str">
        <f t="shared" ca="1" si="118"/>
        <v/>
      </c>
      <c r="K736" s="108" t="str">
        <f t="shared" ca="1" si="119"/>
        <v/>
      </c>
      <c r="L736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736" s="108" t="str">
        <f ca="1">IFERROR(IF(FIND("/", Tabella4[[#This Row],[ODC]]) &gt; 0, MID(Tabella4[[#This Row],[ODC]], FIND("/", Tabella4[[#This Row],[ODC]]) - 3, 6), ""), "")</f>
        <v/>
      </c>
      <c r="S736" s="103">
        <v>18</v>
      </c>
      <c r="T736" s="96">
        <v>24</v>
      </c>
    </row>
    <row r="737" spans="1:20" hidden="1" x14ac:dyDescent="0.25">
      <c r="A737" s="97" t="str">
        <f ca="1">IF(Tabella4[[#This Row],[PERSONALE]]="","",IF(INDIRECT("'" &amp; S737 &amp; "'!L1") &lt;&gt; "0", IF(INDIRECT("'" &amp; S737 &amp; "'!L1") &lt;&gt; "", INDIRECT("'" &amp; S737 &amp; "'!L1"), ""), ""))</f>
        <v/>
      </c>
      <c r="B737" s="97" t="str">
        <f t="shared" ca="1" si="110"/>
        <v/>
      </c>
      <c r="C737" s="106" t="str">
        <f t="shared" ca="1" si="111"/>
        <v/>
      </c>
      <c r="D737" s="1" t="str">
        <f t="shared" ca="1" si="112"/>
        <v/>
      </c>
      <c r="E737" s="93" t="str">
        <f t="shared" ca="1" si="113"/>
        <v/>
      </c>
      <c r="F737" s="93" t="str">
        <f t="shared" ca="1" si="114"/>
        <v/>
      </c>
      <c r="G737" s="93" t="str">
        <f t="shared" ca="1" si="115"/>
        <v/>
      </c>
      <c r="H737" s="93" t="str">
        <f t="shared" ca="1" si="116"/>
        <v/>
      </c>
      <c r="I737" s="94" t="str">
        <f t="shared" ca="1" si="117"/>
        <v/>
      </c>
      <c r="J737" s="108" t="str">
        <f t="shared" ca="1" si="118"/>
        <v/>
      </c>
      <c r="K737" s="108" t="str">
        <f t="shared" ca="1" si="119"/>
        <v/>
      </c>
      <c r="L737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737" s="108" t="str">
        <f ca="1">IFERROR(IF(FIND("/", Tabella4[[#This Row],[ODC]]) &gt; 0, MID(Tabella4[[#This Row],[ODC]], FIND("/", Tabella4[[#This Row],[ODC]]) - 3, 6), ""), "")</f>
        <v/>
      </c>
      <c r="S737" s="103">
        <v>18</v>
      </c>
      <c r="T737" s="96">
        <v>25</v>
      </c>
    </row>
    <row r="738" spans="1:20" hidden="1" x14ac:dyDescent="0.25">
      <c r="A738" s="97" t="str">
        <f ca="1">IF(Tabella4[[#This Row],[PERSONALE]]="","",IF(INDIRECT("'" &amp; S738 &amp; "'!L1") &lt;&gt; "0", IF(INDIRECT("'" &amp; S738 &amp; "'!L1") &lt;&gt; "", INDIRECT("'" &amp; S738 &amp; "'!L1"), ""), ""))</f>
        <v/>
      </c>
      <c r="B738" s="97" t="str">
        <f t="shared" ca="1" si="110"/>
        <v/>
      </c>
      <c r="C738" s="106" t="str">
        <f t="shared" ca="1" si="111"/>
        <v/>
      </c>
      <c r="D738" s="1" t="str">
        <f t="shared" ca="1" si="112"/>
        <v/>
      </c>
      <c r="E738" s="93" t="str">
        <f t="shared" ca="1" si="113"/>
        <v/>
      </c>
      <c r="F738" s="93" t="str">
        <f t="shared" ca="1" si="114"/>
        <v/>
      </c>
      <c r="G738" s="93" t="str">
        <f t="shared" ca="1" si="115"/>
        <v/>
      </c>
      <c r="H738" s="93" t="str">
        <f t="shared" ca="1" si="116"/>
        <v/>
      </c>
      <c r="I738" s="94" t="str">
        <f t="shared" ca="1" si="117"/>
        <v/>
      </c>
      <c r="J738" s="108" t="str">
        <f t="shared" ca="1" si="118"/>
        <v/>
      </c>
      <c r="K738" s="108" t="str">
        <f t="shared" ca="1" si="119"/>
        <v/>
      </c>
      <c r="L738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738" s="108" t="str">
        <f ca="1">IFERROR(IF(FIND("/", Tabella4[[#This Row],[ODC]]) &gt; 0, MID(Tabella4[[#This Row],[ODC]], FIND("/", Tabella4[[#This Row],[ODC]]) - 3, 6), ""), "")</f>
        <v/>
      </c>
      <c r="S738" s="103">
        <v>18</v>
      </c>
      <c r="T738" s="96">
        <v>26</v>
      </c>
    </row>
    <row r="739" spans="1:20" hidden="1" x14ac:dyDescent="0.25">
      <c r="A739" s="97" t="str">
        <f ca="1">IF(Tabella4[[#This Row],[PERSONALE]]="","",IF(INDIRECT("'" &amp; S739 &amp; "'!L1") &lt;&gt; "0", IF(INDIRECT("'" &amp; S739 &amp; "'!L1") &lt;&gt; "", INDIRECT("'" &amp; S739 &amp; "'!L1"), ""), ""))</f>
        <v/>
      </c>
      <c r="B739" s="97" t="str">
        <f t="shared" ca="1" si="110"/>
        <v/>
      </c>
      <c r="C739" s="106" t="str">
        <f t="shared" ca="1" si="111"/>
        <v/>
      </c>
      <c r="D739" s="1" t="str">
        <f t="shared" ca="1" si="112"/>
        <v/>
      </c>
      <c r="E739" s="93" t="str">
        <f t="shared" ca="1" si="113"/>
        <v/>
      </c>
      <c r="F739" s="93" t="str">
        <f t="shared" ca="1" si="114"/>
        <v/>
      </c>
      <c r="G739" s="93" t="str">
        <f t="shared" ca="1" si="115"/>
        <v/>
      </c>
      <c r="H739" s="93" t="str">
        <f t="shared" ca="1" si="116"/>
        <v/>
      </c>
      <c r="I739" s="94" t="str">
        <f t="shared" ca="1" si="117"/>
        <v/>
      </c>
      <c r="J739" s="108" t="str">
        <f t="shared" ca="1" si="118"/>
        <v/>
      </c>
      <c r="K739" s="108" t="str">
        <f t="shared" ca="1" si="119"/>
        <v/>
      </c>
      <c r="L739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739" s="108" t="str">
        <f ca="1">IFERROR(IF(FIND("/", Tabella4[[#This Row],[ODC]]) &gt; 0, MID(Tabella4[[#This Row],[ODC]], FIND("/", Tabella4[[#This Row],[ODC]]) - 3, 6), ""), "")</f>
        <v/>
      </c>
      <c r="S739" s="103">
        <v>18</v>
      </c>
      <c r="T739" s="96">
        <v>27</v>
      </c>
    </row>
    <row r="740" spans="1:20" hidden="1" x14ac:dyDescent="0.25">
      <c r="A740" s="97" t="str">
        <f ca="1">IF(Tabella4[[#This Row],[PERSONALE]]="","",IF(INDIRECT("'" &amp; S740 &amp; "'!L1") &lt;&gt; "0", IF(INDIRECT("'" &amp; S740 &amp; "'!L1") &lt;&gt; "", INDIRECT("'" &amp; S740 &amp; "'!L1"), ""), ""))</f>
        <v/>
      </c>
      <c r="B740" s="97" t="str">
        <f t="shared" ca="1" si="110"/>
        <v/>
      </c>
      <c r="C740" s="106" t="str">
        <f t="shared" ca="1" si="111"/>
        <v/>
      </c>
      <c r="D740" s="1" t="str">
        <f t="shared" ca="1" si="112"/>
        <v/>
      </c>
      <c r="E740" s="93" t="str">
        <f t="shared" ca="1" si="113"/>
        <v/>
      </c>
      <c r="F740" s="93" t="str">
        <f t="shared" ca="1" si="114"/>
        <v/>
      </c>
      <c r="G740" s="93" t="str">
        <f t="shared" ca="1" si="115"/>
        <v/>
      </c>
      <c r="H740" s="93" t="str">
        <f t="shared" ca="1" si="116"/>
        <v/>
      </c>
      <c r="I740" s="94" t="str">
        <f t="shared" ca="1" si="117"/>
        <v/>
      </c>
      <c r="J740" s="108" t="str">
        <f t="shared" ca="1" si="118"/>
        <v/>
      </c>
      <c r="K740" s="108" t="str">
        <f t="shared" ca="1" si="119"/>
        <v/>
      </c>
      <c r="L740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740" s="108" t="str">
        <f ca="1">IFERROR(IF(FIND("/", Tabella4[[#This Row],[ODC]]) &gt; 0, MID(Tabella4[[#This Row],[ODC]], FIND("/", Tabella4[[#This Row],[ODC]]) - 3, 6), ""), "")</f>
        <v/>
      </c>
      <c r="S740" s="103">
        <v>18</v>
      </c>
      <c r="T740" s="96">
        <v>28</v>
      </c>
    </row>
    <row r="741" spans="1:20" hidden="1" x14ac:dyDescent="0.25">
      <c r="A741" s="97" t="str">
        <f ca="1">IF(Tabella4[[#This Row],[PERSONALE]]="","",IF(INDIRECT("'" &amp; S741 &amp; "'!L1") &lt;&gt; "0", IF(INDIRECT("'" &amp; S741 &amp; "'!L1") &lt;&gt; "", INDIRECT("'" &amp; S741 &amp; "'!L1"), ""), ""))</f>
        <v/>
      </c>
      <c r="B741" s="97" t="str">
        <f t="shared" ca="1" si="110"/>
        <v/>
      </c>
      <c r="C741" s="106" t="str">
        <f t="shared" ca="1" si="111"/>
        <v/>
      </c>
      <c r="D741" s="1" t="str">
        <f t="shared" ca="1" si="112"/>
        <v/>
      </c>
      <c r="E741" s="93" t="str">
        <f t="shared" ca="1" si="113"/>
        <v/>
      </c>
      <c r="F741" s="93" t="str">
        <f t="shared" ca="1" si="114"/>
        <v/>
      </c>
      <c r="G741" s="93" t="str">
        <f t="shared" ca="1" si="115"/>
        <v/>
      </c>
      <c r="H741" s="93" t="str">
        <f t="shared" ca="1" si="116"/>
        <v/>
      </c>
      <c r="I741" s="94" t="str">
        <f t="shared" ca="1" si="117"/>
        <v/>
      </c>
      <c r="J741" s="108" t="str">
        <f t="shared" ca="1" si="118"/>
        <v/>
      </c>
      <c r="K741" s="108" t="str">
        <f t="shared" ca="1" si="119"/>
        <v/>
      </c>
      <c r="L741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741" s="108" t="str">
        <f ca="1">IFERROR(IF(FIND("/", Tabella4[[#This Row],[ODC]]) &gt; 0, MID(Tabella4[[#This Row],[ODC]], FIND("/", Tabella4[[#This Row],[ODC]]) - 3, 6), ""), "")</f>
        <v/>
      </c>
      <c r="S741" s="103">
        <v>18</v>
      </c>
      <c r="T741" s="96">
        <v>29</v>
      </c>
    </row>
    <row r="742" spans="1:20" hidden="1" x14ac:dyDescent="0.25">
      <c r="A742" s="97" t="str">
        <f ca="1">IF(Tabella4[[#This Row],[PERSONALE]]="","",IF(INDIRECT("'" &amp; S742 &amp; "'!L1") &lt;&gt; "0", IF(INDIRECT("'" &amp; S742 &amp; "'!L1") &lt;&gt; "", INDIRECT("'" &amp; S742 &amp; "'!L1"), ""), ""))</f>
        <v/>
      </c>
      <c r="B742" s="97" t="str">
        <f t="shared" ca="1" si="110"/>
        <v/>
      </c>
      <c r="C742" s="106" t="str">
        <f t="shared" ca="1" si="111"/>
        <v/>
      </c>
      <c r="D742" s="1" t="str">
        <f t="shared" ca="1" si="112"/>
        <v/>
      </c>
      <c r="E742" s="93" t="str">
        <f t="shared" ca="1" si="113"/>
        <v/>
      </c>
      <c r="F742" s="93" t="str">
        <f t="shared" ca="1" si="114"/>
        <v/>
      </c>
      <c r="G742" s="93" t="str">
        <f t="shared" ca="1" si="115"/>
        <v/>
      </c>
      <c r="H742" s="93" t="str">
        <f t="shared" ca="1" si="116"/>
        <v/>
      </c>
      <c r="I742" s="94" t="str">
        <f t="shared" ca="1" si="117"/>
        <v/>
      </c>
      <c r="J742" s="108" t="str">
        <f t="shared" ca="1" si="118"/>
        <v/>
      </c>
      <c r="K742" s="108" t="str">
        <f t="shared" ca="1" si="119"/>
        <v/>
      </c>
      <c r="L742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742" s="108" t="str">
        <f ca="1">IFERROR(IF(FIND("/", Tabella4[[#This Row],[ODC]]) &gt; 0, MID(Tabella4[[#This Row],[ODC]], FIND("/", Tabella4[[#This Row],[ODC]]) - 3, 6), ""), "")</f>
        <v/>
      </c>
      <c r="S742" s="103">
        <v>18</v>
      </c>
      <c r="T742" s="96">
        <v>30</v>
      </c>
    </row>
    <row r="743" spans="1:20" hidden="1" x14ac:dyDescent="0.25">
      <c r="A743" s="97" t="str">
        <f ca="1">IF(Tabella4[[#This Row],[PERSONALE]]="","",IF(INDIRECT("'" &amp; S743 &amp; "'!L1") &lt;&gt; "0", IF(INDIRECT("'" &amp; S743 &amp; "'!L1") &lt;&gt; "", INDIRECT("'" &amp; S743 &amp; "'!L1"), ""), ""))</f>
        <v/>
      </c>
      <c r="B743" s="97" t="str">
        <f t="shared" ca="1" si="110"/>
        <v/>
      </c>
      <c r="C743" s="106" t="str">
        <f t="shared" ca="1" si="111"/>
        <v/>
      </c>
      <c r="D743" s="1" t="str">
        <f t="shared" ca="1" si="112"/>
        <v/>
      </c>
      <c r="E743" s="93" t="str">
        <f t="shared" ca="1" si="113"/>
        <v/>
      </c>
      <c r="F743" s="93" t="str">
        <f t="shared" ca="1" si="114"/>
        <v/>
      </c>
      <c r="G743" s="93" t="str">
        <f t="shared" ca="1" si="115"/>
        <v/>
      </c>
      <c r="H743" s="93" t="str">
        <f t="shared" ca="1" si="116"/>
        <v/>
      </c>
      <c r="I743" s="94" t="str">
        <f t="shared" ca="1" si="117"/>
        <v/>
      </c>
      <c r="J743" s="108" t="str">
        <f t="shared" ca="1" si="118"/>
        <v/>
      </c>
      <c r="K743" s="108" t="str">
        <f t="shared" ca="1" si="119"/>
        <v/>
      </c>
      <c r="L743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743" s="108" t="str">
        <f ca="1">IFERROR(IF(FIND("/", Tabella4[[#This Row],[ODC]]) &gt; 0, MID(Tabella4[[#This Row],[ODC]], FIND("/", Tabella4[[#This Row],[ODC]]) - 3, 6), ""), "")</f>
        <v/>
      </c>
      <c r="S743" s="103">
        <v>18</v>
      </c>
      <c r="T743" s="96">
        <v>31</v>
      </c>
    </row>
    <row r="744" spans="1:20" hidden="1" x14ac:dyDescent="0.25">
      <c r="A744" s="97" t="str">
        <f ca="1">IF(Tabella4[[#This Row],[PERSONALE]]="","",IF(INDIRECT("'" &amp; S744 &amp; "'!L1") &lt;&gt; "0", IF(INDIRECT("'" &amp; S744 &amp; "'!L1") &lt;&gt; "", INDIRECT("'" &amp; S744 &amp; "'!L1"), ""), ""))</f>
        <v/>
      </c>
      <c r="B744" s="97" t="str">
        <f t="shared" ca="1" si="110"/>
        <v/>
      </c>
      <c r="C744" s="106" t="str">
        <f t="shared" ca="1" si="111"/>
        <v/>
      </c>
      <c r="D744" s="1" t="str">
        <f t="shared" ca="1" si="112"/>
        <v/>
      </c>
      <c r="E744" s="93" t="str">
        <f t="shared" ca="1" si="113"/>
        <v/>
      </c>
      <c r="F744" s="93" t="str">
        <f t="shared" ca="1" si="114"/>
        <v/>
      </c>
      <c r="G744" s="93" t="str">
        <f t="shared" ca="1" si="115"/>
        <v/>
      </c>
      <c r="H744" s="93" t="str">
        <f t="shared" ca="1" si="116"/>
        <v/>
      </c>
      <c r="I744" s="94" t="str">
        <f t="shared" ca="1" si="117"/>
        <v/>
      </c>
      <c r="J744" s="108" t="str">
        <f t="shared" ca="1" si="118"/>
        <v/>
      </c>
      <c r="K744" s="108" t="str">
        <f t="shared" ca="1" si="119"/>
        <v/>
      </c>
      <c r="L744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744" s="108" t="str">
        <f ca="1">IFERROR(IF(FIND("/", Tabella4[[#This Row],[ODC]]) &gt; 0, MID(Tabella4[[#This Row],[ODC]], FIND("/", Tabella4[[#This Row],[ODC]]) - 3, 6), ""), "")</f>
        <v/>
      </c>
      <c r="S744" s="103">
        <v>18</v>
      </c>
      <c r="T744" s="96">
        <v>32</v>
      </c>
    </row>
    <row r="745" spans="1:20" hidden="1" x14ac:dyDescent="0.25">
      <c r="A745" s="97" t="str">
        <f ca="1">IF(Tabella4[[#This Row],[PERSONALE]]="","",IF(INDIRECT("'" &amp; S745 &amp; "'!L1") &lt;&gt; "0", IF(INDIRECT("'" &amp; S745 &amp; "'!L1") &lt;&gt; "", INDIRECT("'" &amp; S745 &amp; "'!L1"), ""), ""))</f>
        <v/>
      </c>
      <c r="B745" s="97" t="str">
        <f t="shared" ca="1" si="110"/>
        <v/>
      </c>
      <c r="C745" s="106" t="str">
        <f t="shared" ca="1" si="111"/>
        <v/>
      </c>
      <c r="D745" s="1" t="str">
        <f t="shared" ca="1" si="112"/>
        <v/>
      </c>
      <c r="E745" s="93" t="str">
        <f t="shared" ca="1" si="113"/>
        <v/>
      </c>
      <c r="F745" s="93" t="str">
        <f t="shared" ca="1" si="114"/>
        <v/>
      </c>
      <c r="G745" s="93" t="str">
        <f t="shared" ca="1" si="115"/>
        <v/>
      </c>
      <c r="H745" s="93" t="str">
        <f t="shared" ca="1" si="116"/>
        <v/>
      </c>
      <c r="I745" s="94" t="str">
        <f t="shared" ca="1" si="117"/>
        <v/>
      </c>
      <c r="J745" s="108" t="str">
        <f t="shared" ca="1" si="118"/>
        <v/>
      </c>
      <c r="K745" s="108" t="str">
        <f t="shared" ca="1" si="119"/>
        <v/>
      </c>
      <c r="L745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745" s="108" t="str">
        <f ca="1">IFERROR(IF(FIND("/", Tabella4[[#This Row],[ODC]]) &gt; 0, MID(Tabella4[[#This Row],[ODC]], FIND("/", Tabella4[[#This Row],[ODC]]) - 3, 6), ""), "")</f>
        <v/>
      </c>
      <c r="S745" s="103">
        <v>18</v>
      </c>
      <c r="T745" s="96">
        <v>33</v>
      </c>
    </row>
    <row r="746" spans="1:20" hidden="1" x14ac:dyDescent="0.25">
      <c r="A746" s="97" t="str">
        <f ca="1">IF(Tabella4[[#This Row],[PERSONALE]]="","",IF(INDIRECT("'" &amp; S746 &amp; "'!L1") &lt;&gt; "0", IF(INDIRECT("'" &amp; S746 &amp; "'!L1") &lt;&gt; "", INDIRECT("'" &amp; S746 &amp; "'!L1"), ""), ""))</f>
        <v/>
      </c>
      <c r="B746" s="97" t="str">
        <f t="shared" ca="1" si="110"/>
        <v/>
      </c>
      <c r="C746" s="106" t="str">
        <f t="shared" ca="1" si="111"/>
        <v/>
      </c>
      <c r="D746" s="1" t="str">
        <f t="shared" ca="1" si="112"/>
        <v/>
      </c>
      <c r="E746" s="93" t="str">
        <f t="shared" ca="1" si="113"/>
        <v/>
      </c>
      <c r="F746" s="93" t="str">
        <f t="shared" ca="1" si="114"/>
        <v/>
      </c>
      <c r="G746" s="93" t="str">
        <f t="shared" ca="1" si="115"/>
        <v/>
      </c>
      <c r="H746" s="93" t="str">
        <f t="shared" ca="1" si="116"/>
        <v/>
      </c>
      <c r="I746" s="94" t="str">
        <f t="shared" ca="1" si="117"/>
        <v/>
      </c>
      <c r="J746" s="108" t="str">
        <f t="shared" ca="1" si="118"/>
        <v/>
      </c>
      <c r="K746" s="108" t="str">
        <f t="shared" ca="1" si="119"/>
        <v/>
      </c>
      <c r="L746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746" s="108" t="str">
        <f ca="1">IFERROR(IF(FIND("/", Tabella4[[#This Row],[ODC]]) &gt; 0, MID(Tabella4[[#This Row],[ODC]], FIND("/", Tabella4[[#This Row],[ODC]]) - 3, 6), ""), "")</f>
        <v/>
      </c>
      <c r="S746" s="103">
        <v>18</v>
      </c>
      <c r="T746" s="96">
        <v>34</v>
      </c>
    </row>
    <row r="747" spans="1:20" hidden="1" x14ac:dyDescent="0.25">
      <c r="A747" s="97" t="str">
        <f ca="1">IF(Tabella4[[#This Row],[PERSONALE]]="","",IF(INDIRECT("'" &amp; S747 &amp; "'!L1") &lt;&gt; "0", IF(INDIRECT("'" &amp; S747 &amp; "'!L1") &lt;&gt; "", INDIRECT("'" &amp; S747 &amp; "'!L1"), ""), ""))</f>
        <v/>
      </c>
      <c r="B747" s="97" t="str">
        <f t="shared" ca="1" si="110"/>
        <v/>
      </c>
      <c r="C747" s="106" t="str">
        <f t="shared" ca="1" si="111"/>
        <v/>
      </c>
      <c r="D747" s="1" t="str">
        <f t="shared" ca="1" si="112"/>
        <v/>
      </c>
      <c r="E747" s="93" t="str">
        <f t="shared" ca="1" si="113"/>
        <v/>
      </c>
      <c r="F747" s="93" t="str">
        <f t="shared" ca="1" si="114"/>
        <v/>
      </c>
      <c r="G747" s="93" t="str">
        <f t="shared" ca="1" si="115"/>
        <v/>
      </c>
      <c r="H747" s="93" t="str">
        <f t="shared" ca="1" si="116"/>
        <v/>
      </c>
      <c r="I747" s="94" t="str">
        <f t="shared" ca="1" si="117"/>
        <v/>
      </c>
      <c r="J747" s="108" t="str">
        <f t="shared" ca="1" si="118"/>
        <v/>
      </c>
      <c r="K747" s="108" t="str">
        <f t="shared" ca="1" si="119"/>
        <v/>
      </c>
      <c r="L747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747" s="108" t="str">
        <f ca="1">IFERROR(IF(FIND("/", Tabella4[[#This Row],[ODC]]) &gt; 0, MID(Tabella4[[#This Row],[ODC]], FIND("/", Tabella4[[#This Row],[ODC]]) - 3, 6), ""), "")</f>
        <v/>
      </c>
      <c r="S747" s="103">
        <v>18</v>
      </c>
      <c r="T747" s="96">
        <v>35</v>
      </c>
    </row>
    <row r="748" spans="1:20" hidden="1" x14ac:dyDescent="0.25">
      <c r="A748" s="97" t="str">
        <f ca="1">IF(Tabella4[[#This Row],[PERSONALE]]="","",IF(INDIRECT("'" &amp; S748 &amp; "'!L1") &lt;&gt; "0", IF(INDIRECT("'" &amp; S748 &amp; "'!L1") &lt;&gt; "", INDIRECT("'" &amp; S748 &amp; "'!L1"), ""), ""))</f>
        <v/>
      </c>
      <c r="B748" s="97" t="str">
        <f t="shared" ca="1" si="110"/>
        <v/>
      </c>
      <c r="C748" s="106" t="str">
        <f t="shared" ca="1" si="111"/>
        <v/>
      </c>
      <c r="D748" s="1" t="str">
        <f t="shared" ca="1" si="112"/>
        <v/>
      </c>
      <c r="E748" s="93" t="str">
        <f t="shared" ca="1" si="113"/>
        <v/>
      </c>
      <c r="F748" s="93" t="str">
        <f t="shared" ca="1" si="114"/>
        <v/>
      </c>
      <c r="G748" s="93" t="str">
        <f t="shared" ca="1" si="115"/>
        <v/>
      </c>
      <c r="H748" s="93" t="str">
        <f t="shared" ca="1" si="116"/>
        <v/>
      </c>
      <c r="I748" s="94" t="str">
        <f t="shared" ca="1" si="117"/>
        <v/>
      </c>
      <c r="J748" s="108" t="str">
        <f t="shared" ca="1" si="118"/>
        <v/>
      </c>
      <c r="K748" s="108" t="str">
        <f t="shared" ca="1" si="119"/>
        <v/>
      </c>
      <c r="L748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748" s="108" t="str">
        <f ca="1">IFERROR(IF(FIND("/", Tabella4[[#This Row],[ODC]]) &gt; 0, MID(Tabella4[[#This Row],[ODC]], FIND("/", Tabella4[[#This Row],[ODC]]) - 3, 6), ""), "")</f>
        <v/>
      </c>
      <c r="S748" s="103">
        <v>18</v>
      </c>
      <c r="T748" s="96">
        <v>36</v>
      </c>
    </row>
    <row r="749" spans="1:20" hidden="1" x14ac:dyDescent="0.25">
      <c r="A749" s="97" t="str">
        <f ca="1">IF(Tabella4[[#This Row],[PERSONALE]]="","",IF(INDIRECT("'" &amp; S749 &amp; "'!L1") &lt;&gt; "0", IF(INDIRECT("'" &amp; S749 &amp; "'!L1") &lt;&gt; "", INDIRECT("'" &amp; S749 &amp; "'!L1"), ""), ""))</f>
        <v/>
      </c>
      <c r="B749" s="97" t="str">
        <f t="shared" ca="1" si="110"/>
        <v/>
      </c>
      <c r="C749" s="106" t="str">
        <f t="shared" ca="1" si="111"/>
        <v/>
      </c>
      <c r="D749" s="1" t="str">
        <f t="shared" ca="1" si="112"/>
        <v/>
      </c>
      <c r="E749" s="93" t="str">
        <f t="shared" ca="1" si="113"/>
        <v/>
      </c>
      <c r="F749" s="93" t="str">
        <f t="shared" ca="1" si="114"/>
        <v/>
      </c>
      <c r="G749" s="93" t="str">
        <f t="shared" ca="1" si="115"/>
        <v/>
      </c>
      <c r="H749" s="93" t="str">
        <f t="shared" ca="1" si="116"/>
        <v/>
      </c>
      <c r="I749" s="94" t="str">
        <f t="shared" ca="1" si="117"/>
        <v/>
      </c>
      <c r="J749" s="108" t="str">
        <f t="shared" ca="1" si="118"/>
        <v/>
      </c>
      <c r="K749" s="108" t="str">
        <f t="shared" ca="1" si="119"/>
        <v/>
      </c>
      <c r="L749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749" s="108" t="str">
        <f ca="1">IFERROR(IF(FIND("/", Tabella4[[#This Row],[ODC]]) &gt; 0, MID(Tabella4[[#This Row],[ODC]], FIND("/", Tabella4[[#This Row],[ODC]]) - 3, 6), ""), "")</f>
        <v/>
      </c>
      <c r="S749" s="103">
        <v>18</v>
      </c>
      <c r="T749" s="96">
        <v>37</v>
      </c>
    </row>
    <row r="750" spans="1:20" hidden="1" x14ac:dyDescent="0.25">
      <c r="A750" s="97" t="str">
        <f ca="1">IF(Tabella4[[#This Row],[PERSONALE]]="","",IF(INDIRECT("'" &amp; S750 &amp; "'!L1") &lt;&gt; "0", IF(INDIRECT("'" &amp; S750 &amp; "'!L1") &lt;&gt; "", INDIRECT("'" &amp; S750 &amp; "'!L1"), ""), ""))</f>
        <v/>
      </c>
      <c r="B750" s="97" t="str">
        <f t="shared" ca="1" si="110"/>
        <v/>
      </c>
      <c r="C750" s="106" t="str">
        <f t="shared" ca="1" si="111"/>
        <v/>
      </c>
      <c r="D750" s="1" t="str">
        <f t="shared" ca="1" si="112"/>
        <v/>
      </c>
      <c r="E750" s="93" t="str">
        <f t="shared" ca="1" si="113"/>
        <v/>
      </c>
      <c r="F750" s="93" t="str">
        <f t="shared" ca="1" si="114"/>
        <v/>
      </c>
      <c r="G750" s="93" t="str">
        <f t="shared" ca="1" si="115"/>
        <v/>
      </c>
      <c r="H750" s="93" t="str">
        <f t="shared" ca="1" si="116"/>
        <v/>
      </c>
      <c r="I750" s="94" t="str">
        <f t="shared" ca="1" si="117"/>
        <v/>
      </c>
      <c r="J750" s="108" t="str">
        <f t="shared" ca="1" si="118"/>
        <v/>
      </c>
      <c r="K750" s="108" t="str">
        <f t="shared" ca="1" si="119"/>
        <v/>
      </c>
      <c r="L750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750" s="108" t="str">
        <f ca="1">IFERROR(IF(FIND("/", Tabella4[[#This Row],[ODC]]) &gt; 0, MID(Tabella4[[#This Row],[ODC]], FIND("/", Tabella4[[#This Row],[ODC]]) - 3, 6), ""), "")</f>
        <v/>
      </c>
      <c r="S750" s="103">
        <v>18</v>
      </c>
      <c r="T750" s="96">
        <v>38</v>
      </c>
    </row>
    <row r="751" spans="1:20" hidden="1" x14ac:dyDescent="0.25">
      <c r="A751" s="97" t="str">
        <f ca="1">IF(Tabella4[[#This Row],[PERSONALE]]="","",IF(INDIRECT("'" &amp; S751 &amp; "'!L1") &lt;&gt; "0", IF(INDIRECT("'" &amp; S751 &amp; "'!L1") &lt;&gt; "", INDIRECT("'" &amp; S751 &amp; "'!L1"), ""), ""))</f>
        <v/>
      </c>
      <c r="B751" s="97" t="str">
        <f t="shared" ca="1" si="110"/>
        <v/>
      </c>
      <c r="C751" s="106" t="str">
        <f t="shared" ca="1" si="111"/>
        <v/>
      </c>
      <c r="D751" s="1" t="str">
        <f t="shared" ca="1" si="112"/>
        <v/>
      </c>
      <c r="E751" s="93" t="str">
        <f t="shared" ca="1" si="113"/>
        <v/>
      </c>
      <c r="F751" s="93" t="str">
        <f t="shared" ca="1" si="114"/>
        <v/>
      </c>
      <c r="G751" s="93" t="str">
        <f t="shared" ca="1" si="115"/>
        <v/>
      </c>
      <c r="H751" s="93" t="str">
        <f t="shared" ca="1" si="116"/>
        <v/>
      </c>
      <c r="I751" s="94" t="str">
        <f t="shared" ca="1" si="117"/>
        <v/>
      </c>
      <c r="J751" s="108" t="str">
        <f t="shared" ca="1" si="118"/>
        <v/>
      </c>
      <c r="K751" s="108" t="str">
        <f t="shared" ca="1" si="119"/>
        <v/>
      </c>
      <c r="L751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751" s="108" t="str">
        <f ca="1">IFERROR(IF(FIND("/", Tabella4[[#This Row],[ODC]]) &gt; 0, MID(Tabella4[[#This Row],[ODC]], FIND("/", Tabella4[[#This Row],[ODC]]) - 3, 6), ""), "")</f>
        <v/>
      </c>
      <c r="S751" s="103">
        <v>18</v>
      </c>
      <c r="T751" s="96">
        <v>39</v>
      </c>
    </row>
    <row r="752" spans="1:20" hidden="1" x14ac:dyDescent="0.25">
      <c r="A752" s="97" t="str">
        <f ca="1">IF(Tabella4[[#This Row],[PERSONALE]]="","",IF(INDIRECT("'" &amp; S752 &amp; "'!L1") &lt;&gt; "0", IF(INDIRECT("'" &amp; S752 &amp; "'!L1") &lt;&gt; "", INDIRECT("'" &amp; S752 &amp; "'!L1"), ""), ""))</f>
        <v/>
      </c>
      <c r="B752" s="97" t="str">
        <f t="shared" ca="1" si="110"/>
        <v/>
      </c>
      <c r="C752" s="106" t="str">
        <f t="shared" ca="1" si="111"/>
        <v/>
      </c>
      <c r="D752" s="1" t="str">
        <f t="shared" ca="1" si="112"/>
        <v/>
      </c>
      <c r="E752" s="93" t="str">
        <f t="shared" ca="1" si="113"/>
        <v/>
      </c>
      <c r="F752" s="93" t="str">
        <f t="shared" ca="1" si="114"/>
        <v/>
      </c>
      <c r="G752" s="93" t="str">
        <f t="shared" ca="1" si="115"/>
        <v/>
      </c>
      <c r="H752" s="93" t="str">
        <f t="shared" ca="1" si="116"/>
        <v/>
      </c>
      <c r="I752" s="94" t="str">
        <f t="shared" ca="1" si="117"/>
        <v/>
      </c>
      <c r="J752" s="108" t="str">
        <f t="shared" ca="1" si="118"/>
        <v/>
      </c>
      <c r="K752" s="108" t="str">
        <f t="shared" ca="1" si="119"/>
        <v/>
      </c>
      <c r="L752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752" s="108" t="str">
        <f ca="1">IFERROR(IF(FIND("/", Tabella4[[#This Row],[ODC]]) &gt; 0, MID(Tabella4[[#This Row],[ODC]], FIND("/", Tabella4[[#This Row],[ODC]]) - 3, 6), ""), "")</f>
        <v/>
      </c>
      <c r="S752" s="103">
        <v>18</v>
      </c>
      <c r="T752" s="96">
        <v>40</v>
      </c>
    </row>
    <row r="753" spans="1:20" hidden="1" x14ac:dyDescent="0.25">
      <c r="A753" s="97" t="str">
        <f ca="1">IF(Tabella4[[#This Row],[PERSONALE]]="","",IF(INDIRECT("'" &amp; S753 &amp; "'!L1") &lt;&gt; "0", IF(INDIRECT("'" &amp; S753 &amp; "'!L1") &lt;&gt; "", INDIRECT("'" &amp; S753 &amp; "'!L1"), ""), ""))</f>
        <v/>
      </c>
      <c r="B753" s="97" t="str">
        <f t="shared" ca="1" si="110"/>
        <v/>
      </c>
      <c r="C753" s="106" t="str">
        <f t="shared" ca="1" si="111"/>
        <v/>
      </c>
      <c r="D753" s="1" t="str">
        <f t="shared" ca="1" si="112"/>
        <v/>
      </c>
      <c r="E753" s="93" t="str">
        <f t="shared" ca="1" si="113"/>
        <v/>
      </c>
      <c r="F753" s="93" t="str">
        <f t="shared" ca="1" si="114"/>
        <v/>
      </c>
      <c r="G753" s="93" t="str">
        <f t="shared" ca="1" si="115"/>
        <v/>
      </c>
      <c r="H753" s="93" t="str">
        <f t="shared" ca="1" si="116"/>
        <v/>
      </c>
      <c r="I753" s="94" t="str">
        <f t="shared" ca="1" si="117"/>
        <v/>
      </c>
      <c r="J753" s="108" t="str">
        <f t="shared" ca="1" si="118"/>
        <v/>
      </c>
      <c r="K753" s="108" t="str">
        <f t="shared" ca="1" si="119"/>
        <v/>
      </c>
      <c r="L753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753" s="108" t="str">
        <f ca="1">IFERROR(IF(FIND("/", Tabella4[[#This Row],[ODC]]) &gt; 0, MID(Tabella4[[#This Row],[ODC]], FIND("/", Tabella4[[#This Row],[ODC]]) - 3, 6), ""), "")</f>
        <v/>
      </c>
      <c r="S753" s="103">
        <v>18</v>
      </c>
      <c r="T753" s="96">
        <v>41</v>
      </c>
    </row>
    <row r="754" spans="1:20" hidden="1" x14ac:dyDescent="0.25">
      <c r="A754" s="97" t="str">
        <f ca="1">IF(Tabella4[[#This Row],[PERSONALE]]="","",IF(INDIRECT("'" &amp; S754 &amp; "'!L1") &lt;&gt; "0", IF(INDIRECT("'" &amp; S754 &amp; "'!L1") &lt;&gt; "", INDIRECT("'" &amp; S754 &amp; "'!L1"), ""), ""))</f>
        <v/>
      </c>
      <c r="B754" s="97" t="str">
        <f t="shared" ca="1" si="110"/>
        <v/>
      </c>
      <c r="C754" s="106" t="str">
        <f t="shared" ca="1" si="111"/>
        <v/>
      </c>
      <c r="D754" s="1" t="str">
        <f t="shared" ca="1" si="112"/>
        <v/>
      </c>
      <c r="E754" s="93" t="str">
        <f t="shared" ca="1" si="113"/>
        <v/>
      </c>
      <c r="F754" s="93" t="str">
        <f t="shared" ca="1" si="114"/>
        <v/>
      </c>
      <c r="G754" s="93" t="str">
        <f t="shared" ca="1" si="115"/>
        <v/>
      </c>
      <c r="H754" s="93" t="str">
        <f t="shared" ca="1" si="116"/>
        <v/>
      </c>
      <c r="I754" s="94" t="str">
        <f t="shared" ca="1" si="117"/>
        <v/>
      </c>
      <c r="J754" s="108" t="str">
        <f t="shared" ca="1" si="118"/>
        <v/>
      </c>
      <c r="K754" s="108" t="str">
        <f t="shared" ca="1" si="119"/>
        <v/>
      </c>
      <c r="L754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754" s="108" t="str">
        <f ca="1">IFERROR(IF(FIND("/", Tabella4[[#This Row],[ODC]]) &gt; 0, MID(Tabella4[[#This Row],[ODC]], FIND("/", Tabella4[[#This Row],[ODC]]) - 3, 6), ""), "")</f>
        <v/>
      </c>
      <c r="S754" s="103">
        <v>18</v>
      </c>
      <c r="T754" s="96">
        <v>42</v>
      </c>
    </row>
    <row r="755" spans="1:20" hidden="1" x14ac:dyDescent="0.25">
      <c r="A755" s="97" t="str">
        <f ca="1">IF(Tabella4[[#This Row],[PERSONALE]]="","",IF(INDIRECT("'" &amp; S755 &amp; "'!L1") &lt;&gt; "0", IF(INDIRECT("'" &amp; S755 &amp; "'!L1") &lt;&gt; "", INDIRECT("'" &amp; S755 &amp; "'!L1"), ""), ""))</f>
        <v/>
      </c>
      <c r="B755" s="97" t="str">
        <f t="shared" ca="1" si="110"/>
        <v/>
      </c>
      <c r="C755" s="106" t="str">
        <f t="shared" ca="1" si="111"/>
        <v/>
      </c>
      <c r="D755" s="1" t="str">
        <f t="shared" ca="1" si="112"/>
        <v/>
      </c>
      <c r="E755" s="93" t="str">
        <f t="shared" ca="1" si="113"/>
        <v/>
      </c>
      <c r="F755" s="93" t="str">
        <f t="shared" ca="1" si="114"/>
        <v/>
      </c>
      <c r="G755" s="93" t="str">
        <f t="shared" ca="1" si="115"/>
        <v/>
      </c>
      <c r="H755" s="93" t="str">
        <f t="shared" ca="1" si="116"/>
        <v/>
      </c>
      <c r="I755" s="94" t="str">
        <f t="shared" ca="1" si="117"/>
        <v/>
      </c>
      <c r="J755" s="108" t="str">
        <f t="shared" ca="1" si="118"/>
        <v/>
      </c>
      <c r="K755" s="108" t="str">
        <f t="shared" ca="1" si="119"/>
        <v/>
      </c>
      <c r="L755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755" s="108" t="str">
        <f ca="1">IFERROR(IF(FIND("/", Tabella4[[#This Row],[ODC]]) &gt; 0, MID(Tabella4[[#This Row],[ODC]], FIND("/", Tabella4[[#This Row],[ODC]]) - 3, 6), ""), "")</f>
        <v/>
      </c>
      <c r="S755" s="103">
        <v>18</v>
      </c>
      <c r="T755" s="96">
        <v>43</v>
      </c>
    </row>
    <row r="756" spans="1:20" hidden="1" x14ac:dyDescent="0.25">
      <c r="A756" s="97" t="str">
        <f ca="1">IF(Tabella4[[#This Row],[PERSONALE]]="","",IF(INDIRECT("'" &amp; S756 &amp; "'!L1") &lt;&gt; "0", IF(INDIRECT("'" &amp; S756 &amp; "'!L1") &lt;&gt; "", INDIRECT("'" &amp; S756 &amp; "'!L1"), ""), ""))</f>
        <v/>
      </c>
      <c r="B756" s="97" t="str">
        <f t="shared" ca="1" si="110"/>
        <v/>
      </c>
      <c r="C756" s="106" t="str">
        <f t="shared" ca="1" si="111"/>
        <v/>
      </c>
      <c r="D756" s="1" t="str">
        <f t="shared" ca="1" si="112"/>
        <v/>
      </c>
      <c r="E756" s="93" t="str">
        <f t="shared" ca="1" si="113"/>
        <v/>
      </c>
      <c r="F756" s="93" t="str">
        <f t="shared" ca="1" si="114"/>
        <v/>
      </c>
      <c r="G756" s="93" t="str">
        <f t="shared" ca="1" si="115"/>
        <v/>
      </c>
      <c r="H756" s="93" t="str">
        <f t="shared" ca="1" si="116"/>
        <v/>
      </c>
      <c r="I756" s="94" t="str">
        <f t="shared" ca="1" si="117"/>
        <v/>
      </c>
      <c r="J756" s="108" t="str">
        <f t="shared" ca="1" si="118"/>
        <v/>
      </c>
      <c r="K756" s="108" t="str">
        <f t="shared" ca="1" si="119"/>
        <v/>
      </c>
      <c r="L756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756" s="108" t="str">
        <f ca="1">IFERROR(IF(FIND("/", Tabella4[[#This Row],[ODC]]) &gt; 0, MID(Tabella4[[#This Row],[ODC]], FIND("/", Tabella4[[#This Row],[ODC]]) - 3, 6), ""), "")</f>
        <v/>
      </c>
      <c r="S756" s="103">
        <v>18</v>
      </c>
      <c r="T756" s="96">
        <v>44</v>
      </c>
    </row>
    <row r="757" spans="1:20" hidden="1" x14ac:dyDescent="0.25">
      <c r="A757" s="97" t="str">
        <f ca="1">IF(Tabella4[[#This Row],[PERSONALE]]="","",IF(INDIRECT("'" &amp; S757 &amp; "'!L1") &lt;&gt; "0", IF(INDIRECT("'" &amp; S757 &amp; "'!L1") &lt;&gt; "", INDIRECT("'" &amp; S757 &amp; "'!L1"), ""), ""))</f>
        <v/>
      </c>
      <c r="B757" s="97" t="str">
        <f t="shared" ca="1" si="110"/>
        <v/>
      </c>
      <c r="C757" s="106" t="str">
        <f t="shared" ca="1" si="111"/>
        <v/>
      </c>
      <c r="D757" s="1" t="str">
        <f t="shared" ca="1" si="112"/>
        <v/>
      </c>
      <c r="E757" s="93" t="str">
        <f t="shared" ca="1" si="113"/>
        <v/>
      </c>
      <c r="F757" s="93" t="str">
        <f t="shared" ca="1" si="114"/>
        <v/>
      </c>
      <c r="G757" s="93" t="str">
        <f t="shared" ca="1" si="115"/>
        <v/>
      </c>
      <c r="H757" s="93" t="str">
        <f t="shared" ca="1" si="116"/>
        <v/>
      </c>
      <c r="I757" s="94" t="str">
        <f t="shared" ca="1" si="117"/>
        <v/>
      </c>
      <c r="J757" s="108" t="str">
        <f t="shared" ca="1" si="118"/>
        <v/>
      </c>
      <c r="K757" s="108" t="str">
        <f t="shared" ca="1" si="119"/>
        <v/>
      </c>
      <c r="L757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757" s="108" t="str">
        <f ca="1">IFERROR(IF(FIND("/", Tabella4[[#This Row],[ODC]]) &gt; 0, MID(Tabella4[[#This Row],[ODC]], FIND("/", Tabella4[[#This Row],[ODC]]) - 3, 6), ""), "")</f>
        <v/>
      </c>
      <c r="S757" s="103">
        <v>18</v>
      </c>
      <c r="T757" s="102">
        <v>45</v>
      </c>
    </row>
    <row r="758" spans="1:20" ht="30" hidden="1" x14ac:dyDescent="0.25">
      <c r="A758" s="97">
        <f ca="1">IF(Tabella4[[#This Row],[PERSONALE]]="","",IF(INDIRECT("'" &amp; S758 &amp; "'!L1") &lt;&gt; "0", IF(INDIRECT("'" &amp; S758 &amp; "'!L1") &lt;&gt; "", INDIRECT("'" &amp; S758 &amp; "'!L1"), ""), ""))</f>
        <v>46100</v>
      </c>
      <c r="B758" s="97" t="str">
        <f t="shared" ca="1" si="110"/>
        <v>Riciputo</v>
      </c>
      <c r="C758" s="106" t="str">
        <f t="shared" ca="1" si="111"/>
        <v xml:space="preserve">Controllo e ripristino funzionalità DP FT2 del Filtro FIL 605 - FT12_A-B-C
</v>
      </c>
      <c r="D758" s="1" t="str">
        <f t="shared" ca="1" si="112"/>
        <v>Messina</v>
      </c>
      <c r="E758" s="93" t="str">
        <f t="shared" ca="1" si="113"/>
        <v>5400274443
canone</v>
      </c>
      <c r="F758" s="93" t="str">
        <f t="shared" ca="1" si="114"/>
        <v>325299/S</v>
      </c>
      <c r="G758" s="93" t="str">
        <f t="shared" ca="1" si="115"/>
        <v>7:45</v>
      </c>
      <c r="H758" s="93" t="str">
        <f t="shared" ca="1" si="116"/>
        <v>16:45</v>
      </c>
      <c r="I758" s="94">
        <f t="shared" ca="1" si="117"/>
        <v>8.25</v>
      </c>
      <c r="J758" s="108" t="str">
        <f t="shared" ca="1" si="118"/>
        <v>canone messina</v>
      </c>
      <c r="K758" s="108" t="str">
        <f t="shared" ca="1" si="119"/>
        <v>SI</v>
      </c>
      <c r="L758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>MESSINA I.</v>
      </c>
      <c r="M758" s="108" t="str">
        <f ca="1">IFERROR(IF(FIND("/", Tabella4[[#This Row],[ODC]]) &gt; 0, MID(Tabella4[[#This Row],[ODC]], FIND("/", Tabella4[[#This Row],[ODC]]) - 3, 6), ""), "")</f>
        <v/>
      </c>
      <c r="S758" s="103">
        <v>19</v>
      </c>
      <c r="T758" s="96">
        <v>4</v>
      </c>
    </row>
    <row r="759" spans="1:20" ht="30" hidden="1" x14ac:dyDescent="0.25">
      <c r="A759" s="97">
        <f ca="1">IF(Tabella4[[#This Row],[PERSONALE]]="","",IF(INDIRECT("'" &amp; S759 &amp; "'!L1") &lt;&gt; "0", IF(INDIRECT("'" &amp; S759 &amp; "'!L1") &lt;&gt; "", INDIRECT("'" &amp; S759 &amp; "'!L1"), ""), ""))</f>
        <v>46100</v>
      </c>
      <c r="B759" s="97" t="str">
        <f t="shared" ca="1" si="110"/>
        <v>Mira</v>
      </c>
      <c r="C759" s="106" t="str">
        <f t="shared" ca="1" si="111"/>
        <v xml:space="preserve">Controllo e ripristino funzionalità DP FT2 del Filtro FIL 605 - FT12_A-B-C
</v>
      </c>
      <c r="D759" s="1" t="str">
        <f t="shared" ca="1" si="112"/>
        <v>Messina</v>
      </c>
      <c r="E759" s="93" t="str">
        <f t="shared" ca="1" si="113"/>
        <v>5400274443
canone</v>
      </c>
      <c r="F759" s="93" t="str">
        <f t="shared" ca="1" si="114"/>
        <v>325299/S</v>
      </c>
      <c r="G759" s="93" t="str">
        <f t="shared" ca="1" si="115"/>
        <v>7:45</v>
      </c>
      <c r="H759" s="93" t="str">
        <f t="shared" ca="1" si="116"/>
        <v>16:45</v>
      </c>
      <c r="I759" s="94">
        <f t="shared" ca="1" si="117"/>
        <v>8.25</v>
      </c>
      <c r="J759" s="108" t="str">
        <f t="shared" ca="1" si="118"/>
        <v>canone messina</v>
      </c>
      <c r="K759" s="108" t="str">
        <f t="shared" ca="1" si="119"/>
        <v>SI</v>
      </c>
      <c r="L759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>MESSINA I.</v>
      </c>
      <c r="M759" s="108" t="str">
        <f ca="1">IFERROR(IF(FIND("/", Tabella4[[#This Row],[ODC]]) &gt; 0, MID(Tabella4[[#This Row],[ODC]], FIND("/", Tabella4[[#This Row],[ODC]]) - 3, 6), ""), "")</f>
        <v/>
      </c>
      <c r="S759" s="103">
        <v>19</v>
      </c>
      <c r="T759" s="96">
        <v>5</v>
      </c>
    </row>
    <row r="760" spans="1:20" ht="30" hidden="1" x14ac:dyDescent="0.25">
      <c r="A760" s="97">
        <f ca="1">IF(Tabella4[[#This Row],[PERSONALE]]="","",IF(INDIRECT("'" &amp; S760 &amp; "'!L1") &lt;&gt; "0", IF(INDIRECT("'" &amp; S760 &amp; "'!L1") &lt;&gt; "", INDIRECT("'" &amp; S760 &amp; "'!L1"), ""), ""))</f>
        <v>46100</v>
      </c>
      <c r="B760" s="97" t="str">
        <f t="shared" ca="1" si="110"/>
        <v>Garro L.</v>
      </c>
      <c r="C760" s="106" t="str">
        <f t="shared" ca="1" si="111"/>
        <v>10241674 600: PCV020 ripristino LOOP DI REGOLAZIONE</v>
      </c>
      <c r="D760" s="1" t="str">
        <f t="shared" ca="1" si="112"/>
        <v>Caldarella</v>
      </c>
      <c r="E760" s="93" t="str">
        <f t="shared" ca="1" si="113"/>
        <v>076/26
squadra</v>
      </c>
      <c r="F760" s="93" t="str">
        <f t="shared" ca="1" si="114"/>
        <v>576507/C</v>
      </c>
      <c r="G760" s="93" t="str">
        <f t="shared" ca="1" si="115"/>
        <v>7:45</v>
      </c>
      <c r="H760" s="93" t="str">
        <f t="shared" ca="1" si="116"/>
        <v>10:00</v>
      </c>
      <c r="I760" s="94">
        <f t="shared" ca="1" si="117"/>
        <v>2.25</v>
      </c>
      <c r="J760" s="108" t="str">
        <f t="shared" ca="1" si="118"/>
        <v/>
      </c>
      <c r="K760" s="108" t="str">
        <f t="shared" ca="1" si="119"/>
        <v>NO</v>
      </c>
      <c r="L760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760" s="108" t="str">
        <f ca="1">IFERROR(IF(FIND("/", Tabella4[[#This Row],[ODC]]) &gt; 0, MID(Tabella4[[#This Row],[ODC]], FIND("/", Tabella4[[#This Row],[ODC]]) - 3, 6), ""), "")</f>
        <v>076/26</v>
      </c>
      <c r="S760" s="103">
        <v>19</v>
      </c>
      <c r="T760" s="96">
        <v>6</v>
      </c>
    </row>
    <row r="761" spans="1:20" ht="30" hidden="1" x14ac:dyDescent="0.25">
      <c r="A761" s="97">
        <f ca="1">IF(Tabella4[[#This Row],[PERSONALE]]="","",IF(INDIRECT("'" &amp; S761 &amp; "'!L1") &lt;&gt; "0", IF(INDIRECT("'" &amp; S761 &amp; "'!L1") &lt;&gt; "", INDIRECT("'" &amp; S761 &amp; "'!L1"), ""), ""))</f>
        <v>46100</v>
      </c>
      <c r="B761" s="97" t="str">
        <f t="shared" ca="1" si="110"/>
        <v>Garro S.</v>
      </c>
      <c r="C761" s="106" t="str">
        <f t="shared" ca="1" si="111"/>
        <v>10241674 600: PCV020 ripristino LOOP DI REGOLAZIONE</v>
      </c>
      <c r="D761" s="1" t="str">
        <f t="shared" ca="1" si="112"/>
        <v>Caldarella</v>
      </c>
      <c r="E761" s="93" t="str">
        <f t="shared" ca="1" si="113"/>
        <v>076/26
squadra</v>
      </c>
      <c r="F761" s="93" t="str">
        <f t="shared" ca="1" si="114"/>
        <v>576507/C</v>
      </c>
      <c r="G761" s="93" t="str">
        <f t="shared" ca="1" si="115"/>
        <v>7:45</v>
      </c>
      <c r="H761" s="93" t="str">
        <f t="shared" ca="1" si="116"/>
        <v>10:00</v>
      </c>
      <c r="I761" s="94">
        <f t="shared" ca="1" si="117"/>
        <v>2.25</v>
      </c>
      <c r="J761" s="108" t="str">
        <f t="shared" ca="1" si="118"/>
        <v/>
      </c>
      <c r="K761" s="108" t="str">
        <f t="shared" ca="1" si="119"/>
        <v>NO</v>
      </c>
      <c r="L761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761" s="108" t="str">
        <f ca="1">IFERROR(IF(FIND("/", Tabella4[[#This Row],[ODC]]) &gt; 0, MID(Tabella4[[#This Row],[ODC]], FIND("/", Tabella4[[#This Row],[ODC]]) - 3, 6), ""), "")</f>
        <v>076/26</v>
      </c>
      <c r="S761" s="103">
        <v>19</v>
      </c>
      <c r="T761" s="96">
        <v>7</v>
      </c>
    </row>
    <row r="762" spans="1:20" ht="30" hidden="1" x14ac:dyDescent="0.25">
      <c r="A762" s="97">
        <f ca="1">IF(Tabella4[[#This Row],[PERSONALE]]="","",IF(INDIRECT("'" &amp; S762 &amp; "'!L1") &lt;&gt; "0", IF(INDIRECT("'" &amp; S762 &amp; "'!L1") &lt;&gt; "", INDIRECT("'" &amp; S762 &amp; "'!L1"), ""), ""))</f>
        <v>46100</v>
      </c>
      <c r="B762" s="97" t="str">
        <f t="shared" ca="1" si="110"/>
        <v>Garro L.</v>
      </c>
      <c r="C762" s="106" t="str">
        <f t="shared" ca="1" si="111"/>
        <v>10241653 500: PCV401 la valvola non fa tenuta</v>
      </c>
      <c r="D762" s="1" t="str">
        <f t="shared" ca="1" si="112"/>
        <v>Caldarella</v>
      </c>
      <c r="E762" s="93" t="str">
        <f t="shared" ca="1" si="113"/>
        <v>074/26
squadra</v>
      </c>
      <c r="F762" s="93" t="str">
        <f t="shared" ca="1" si="114"/>
        <v>576506/C</v>
      </c>
      <c r="G762" s="93" t="str">
        <f t="shared" ca="1" si="115"/>
        <v>10:00</v>
      </c>
      <c r="H762" s="93" t="str">
        <f t="shared" ca="1" si="116"/>
        <v>16:15</v>
      </c>
      <c r="I762" s="94">
        <f t="shared" ca="1" si="117"/>
        <v>5.5</v>
      </c>
      <c r="J762" s="108" t="str">
        <f t="shared" ca="1" si="118"/>
        <v/>
      </c>
      <c r="K762" s="108" t="str">
        <f t="shared" ca="1" si="119"/>
        <v>NO</v>
      </c>
      <c r="L762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762" s="108" t="str">
        <f ca="1">IFERROR(IF(FIND("/", Tabella4[[#This Row],[ODC]]) &gt; 0, MID(Tabella4[[#This Row],[ODC]], FIND("/", Tabella4[[#This Row],[ODC]]) - 3, 6), ""), "")</f>
        <v>074/26</v>
      </c>
      <c r="S762" s="103">
        <v>19</v>
      </c>
      <c r="T762" s="96">
        <v>8</v>
      </c>
    </row>
    <row r="763" spans="1:20" ht="30" hidden="1" x14ac:dyDescent="0.25">
      <c r="A763" s="97">
        <f ca="1">IF(Tabella4[[#This Row],[PERSONALE]]="","",IF(INDIRECT("'" &amp; S763 &amp; "'!L1") &lt;&gt; "0", IF(INDIRECT("'" &amp; S763 &amp; "'!L1") &lt;&gt; "", INDIRECT("'" &amp; S763 &amp; "'!L1"), ""), ""))</f>
        <v>46100</v>
      </c>
      <c r="B763" s="97" t="str">
        <f t="shared" ca="1" si="110"/>
        <v>Garro S.</v>
      </c>
      <c r="C763" s="106" t="str">
        <f t="shared" ca="1" si="111"/>
        <v>10241653 500: PCV401 la valvola non fa tenuta</v>
      </c>
      <c r="D763" s="1" t="str">
        <f t="shared" ca="1" si="112"/>
        <v>Caldarella</v>
      </c>
      <c r="E763" s="93" t="str">
        <f t="shared" ca="1" si="113"/>
        <v>074/26
squadra</v>
      </c>
      <c r="F763" s="93" t="str">
        <f t="shared" ca="1" si="114"/>
        <v>576506/C</v>
      </c>
      <c r="G763" s="93" t="str">
        <f t="shared" ca="1" si="115"/>
        <v>10:00</v>
      </c>
      <c r="H763" s="93" t="str">
        <f t="shared" ca="1" si="116"/>
        <v>16:15</v>
      </c>
      <c r="I763" s="94">
        <f t="shared" ca="1" si="117"/>
        <v>5.5</v>
      </c>
      <c r="J763" s="108" t="str">
        <f t="shared" ca="1" si="118"/>
        <v/>
      </c>
      <c r="K763" s="108" t="str">
        <f t="shared" ca="1" si="119"/>
        <v>NO</v>
      </c>
      <c r="L763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763" s="108" t="str">
        <f ca="1">IFERROR(IF(FIND("/", Tabella4[[#This Row],[ODC]]) &gt; 0, MID(Tabella4[[#This Row],[ODC]], FIND("/", Tabella4[[#This Row],[ODC]]) - 3, 6), ""), "")</f>
        <v>074/26</v>
      </c>
      <c r="S763" s="103">
        <v>19</v>
      </c>
      <c r="T763" s="96">
        <v>9</v>
      </c>
    </row>
    <row r="764" spans="1:20" ht="30" hidden="1" x14ac:dyDescent="0.25">
      <c r="A764" s="97">
        <f ca="1">IF(Tabella4[[#This Row],[PERSONALE]]="","",IF(INDIRECT("'" &amp; S764 &amp; "'!L1") &lt;&gt; "0", IF(INDIRECT("'" &amp; S764 &amp; "'!L1") &lt;&gt; "", INDIRECT("'" &amp; S764 &amp; "'!L1"), ""), ""))</f>
        <v>46100</v>
      </c>
      <c r="B764" s="97" t="str">
        <f t="shared" ca="1" si="110"/>
        <v>Serra</v>
      </c>
      <c r="C764" s="106" t="str">
        <f t="shared" ca="1" si="111"/>
        <v>10241537 600: 06L253I ripristino funzionalit
10241397  18F203R  MS L.B</v>
      </c>
      <c r="D764" s="1" t="str">
        <f t="shared" ca="1" si="112"/>
        <v>Caldarella</v>
      </c>
      <c r="E764" s="93" t="str">
        <f t="shared" ca="1" si="113"/>
        <v>5400274437
canone</v>
      </c>
      <c r="F764" s="93" t="str">
        <f t="shared" ca="1" si="114"/>
        <v>576505/C
575198/C</v>
      </c>
      <c r="G764" s="93" t="str">
        <f t="shared" ca="1" si="115"/>
        <v>7:45</v>
      </c>
      <c r="H764" s="93" t="str">
        <f t="shared" ca="1" si="116"/>
        <v>16:45</v>
      </c>
      <c r="I764" s="94">
        <f t="shared" ca="1" si="117"/>
        <v>8.25</v>
      </c>
      <c r="J764" s="108" t="str">
        <f t="shared" ca="1" si="118"/>
        <v>canone agusta</v>
      </c>
      <c r="K764" s="108" t="str">
        <f t="shared" ca="1" si="119"/>
        <v>SI</v>
      </c>
      <c r="L764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>AGUSTA D.</v>
      </c>
      <c r="M764" s="108" t="str">
        <f ca="1">IFERROR(IF(FIND("/", Tabella4[[#This Row],[ODC]]) &gt; 0, MID(Tabella4[[#This Row],[ODC]], FIND("/", Tabella4[[#This Row],[ODC]]) - 3, 6), ""), "")</f>
        <v/>
      </c>
      <c r="S764" s="103">
        <v>19</v>
      </c>
      <c r="T764" s="96">
        <v>10</v>
      </c>
    </row>
    <row r="765" spans="1:20" ht="30" hidden="1" x14ac:dyDescent="0.25">
      <c r="A765" s="97">
        <f ca="1">IF(Tabella4[[#This Row],[PERSONALE]]="","",IF(INDIRECT("'" &amp; S765 &amp; "'!L1") &lt;&gt; "0", IF(INDIRECT("'" &amp; S765 &amp; "'!L1") &lt;&gt; "", INDIRECT("'" &amp; S765 &amp; "'!L1"), ""), ""))</f>
        <v>46100</v>
      </c>
      <c r="B765" s="97" t="str">
        <f t="shared" ca="1" si="110"/>
        <v>Spinali</v>
      </c>
      <c r="C765" s="106" t="str">
        <f t="shared" ca="1" si="111"/>
        <v>10241537 600: 06L253I ripristino funzionalit
10241397  18F203R  MS L.B</v>
      </c>
      <c r="D765" s="1" t="str">
        <f t="shared" ca="1" si="112"/>
        <v>Caldarella</v>
      </c>
      <c r="E765" s="93" t="str">
        <f t="shared" ca="1" si="113"/>
        <v>5400274437
canone</v>
      </c>
      <c r="F765" s="93" t="str">
        <f t="shared" ca="1" si="114"/>
        <v>576505/C
575198/C</v>
      </c>
      <c r="G765" s="93" t="str">
        <f t="shared" ca="1" si="115"/>
        <v>7:45</v>
      </c>
      <c r="H765" s="93" t="str">
        <f t="shared" ca="1" si="116"/>
        <v>16:45</v>
      </c>
      <c r="I765" s="94">
        <f t="shared" ca="1" si="117"/>
        <v>8.25</v>
      </c>
      <c r="J765" s="108" t="str">
        <f t="shared" ca="1" si="118"/>
        <v>canone agusta</v>
      </c>
      <c r="K765" s="108" t="str">
        <f t="shared" ca="1" si="119"/>
        <v>SI</v>
      </c>
      <c r="L765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>AGUSTA D.</v>
      </c>
      <c r="M765" s="108" t="str">
        <f ca="1">IFERROR(IF(FIND("/", Tabella4[[#This Row],[ODC]]) &gt; 0, MID(Tabella4[[#This Row],[ODC]], FIND("/", Tabella4[[#This Row],[ODC]]) - 3, 6), ""), "")</f>
        <v/>
      </c>
      <c r="S765" s="103">
        <v>19</v>
      </c>
      <c r="T765" s="96">
        <v>11</v>
      </c>
    </row>
    <row r="766" spans="1:20" ht="30" hidden="1" x14ac:dyDescent="0.25">
      <c r="A766" s="97">
        <f ca="1">IF(Tabella4[[#This Row],[PERSONALE]]="","",IF(INDIRECT("'" &amp; S766 &amp; "'!L1") &lt;&gt; "0", IF(INDIRECT("'" &amp; S766 &amp; "'!L1") &lt;&gt; "", INDIRECT("'" &amp; S766 &amp; "'!L1"), ""), ""))</f>
        <v>46100</v>
      </c>
      <c r="B766" s="97" t="str">
        <f t="shared" ca="1" si="110"/>
        <v>Tarascio</v>
      </c>
      <c r="C766" s="106" t="str">
        <f t="shared" ca="1" si="111"/>
        <v>1200/1: RIPRISTINO TERMOCOPPIE F101 (Z1T406B,T406A)</v>
      </c>
      <c r="D766" s="1" t="str">
        <f t="shared" ca="1" si="112"/>
        <v>Caldarella</v>
      </c>
      <c r="E766" s="93" t="str">
        <f t="shared" ca="1" si="113"/>
        <v>5400274434
canone</v>
      </c>
      <c r="F766" s="93" t="str">
        <f t="shared" ca="1" si="114"/>
        <v>569464/C</v>
      </c>
      <c r="G766" s="93" t="str">
        <f t="shared" ca="1" si="115"/>
        <v>7:45</v>
      </c>
      <c r="H766" s="93" t="str">
        <f t="shared" ca="1" si="116"/>
        <v>16:45</v>
      </c>
      <c r="I766" s="94">
        <f t="shared" ca="1" si="117"/>
        <v>8.25</v>
      </c>
      <c r="J766" s="108" t="str">
        <f t="shared" ca="1" si="118"/>
        <v>canone caldarella</v>
      </c>
      <c r="K766" s="108" t="str">
        <f t="shared" ca="1" si="119"/>
        <v>SI</v>
      </c>
      <c r="L766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>CALDARELLA F.</v>
      </c>
      <c r="M766" s="108" t="str">
        <f ca="1">IFERROR(IF(FIND("/", Tabella4[[#This Row],[ODC]]) &gt; 0, MID(Tabella4[[#This Row],[ODC]], FIND("/", Tabella4[[#This Row],[ODC]]) - 3, 6), ""), "")</f>
        <v/>
      </c>
      <c r="S766" s="103">
        <v>19</v>
      </c>
      <c r="T766" s="96">
        <v>12</v>
      </c>
    </row>
    <row r="767" spans="1:20" ht="30" hidden="1" x14ac:dyDescent="0.25">
      <c r="A767" s="97">
        <f ca="1">IF(Tabella4[[#This Row],[PERSONALE]]="","",IF(INDIRECT("'" &amp; S767 &amp; "'!L1") &lt;&gt; "0", IF(INDIRECT("'" &amp; S767 &amp; "'!L1") &lt;&gt; "", INDIRECT("'" &amp; S767 &amp; "'!L1"), ""), ""))</f>
        <v>46100</v>
      </c>
      <c r="B767" s="97" t="str">
        <f t="shared" ca="1" si="110"/>
        <v>Partesano</v>
      </c>
      <c r="C767" s="106" t="str">
        <f t="shared" ca="1" si="111"/>
        <v>1200/1: RIPRISTINO TERMOCOPPIE F101 (Z1T406B,T406A)</v>
      </c>
      <c r="D767" s="1" t="str">
        <f t="shared" ca="1" si="112"/>
        <v>Caldarella</v>
      </c>
      <c r="E767" s="93" t="str">
        <f t="shared" ca="1" si="113"/>
        <v>5400274434
canone</v>
      </c>
      <c r="F767" s="93" t="str">
        <f t="shared" ca="1" si="114"/>
        <v>569464/C</v>
      </c>
      <c r="G767" s="93" t="str">
        <f t="shared" ca="1" si="115"/>
        <v>7:45</v>
      </c>
      <c r="H767" s="93" t="str">
        <f t="shared" ca="1" si="116"/>
        <v>16:45</v>
      </c>
      <c r="I767" s="94">
        <f t="shared" ca="1" si="117"/>
        <v>8.25</v>
      </c>
      <c r="J767" s="108" t="str">
        <f t="shared" ca="1" si="118"/>
        <v>canone caldarella</v>
      </c>
      <c r="K767" s="108" t="str">
        <f t="shared" ca="1" si="119"/>
        <v>SI</v>
      </c>
      <c r="L767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>CALDARELLA F.</v>
      </c>
      <c r="M767" s="108" t="str">
        <f ca="1">IFERROR(IF(FIND("/", Tabella4[[#This Row],[ODC]]) &gt; 0, MID(Tabella4[[#This Row],[ODC]], FIND("/", Tabella4[[#This Row],[ODC]]) - 3, 6), ""), "")</f>
        <v/>
      </c>
      <c r="S767" s="103">
        <v>19</v>
      </c>
      <c r="T767" s="96">
        <v>13</v>
      </c>
    </row>
    <row r="768" spans="1:20" ht="30" hidden="1" x14ac:dyDescent="0.25">
      <c r="A768" s="97">
        <f ca="1">IF(Tabella4[[#This Row],[PERSONALE]]="","",IF(INDIRECT("'" &amp; S768 &amp; "'!L1") &lt;&gt; "0", IF(INDIRECT("'" &amp; S768 &amp; "'!L1") &lt;&gt; "", INDIRECT("'" &amp; S768 &amp; "'!L1"), ""), ""))</f>
        <v>46100</v>
      </c>
      <c r="B768" s="97" t="str">
        <f t="shared" ca="1" si="110"/>
        <v>Millo</v>
      </c>
      <c r="C768" s="106" t="str">
        <f t="shared" ca="1" si="111"/>
        <v>10241397  18F003BI VAPORE E102</v>
      </c>
      <c r="D768" s="1" t="str">
        <f t="shared" ca="1" si="112"/>
        <v>Caldarella</v>
      </c>
      <c r="E768" s="93" t="str">
        <f t="shared" ca="1" si="113"/>
        <v>080/26
squadra</v>
      </c>
      <c r="F768" s="93" t="str">
        <f t="shared" ca="1" si="114"/>
        <v>575197/C</v>
      </c>
      <c r="G768" s="93" t="str">
        <f t="shared" ca="1" si="115"/>
        <v>7:45</v>
      </c>
      <c r="H768" s="93" t="str">
        <f t="shared" ca="1" si="116"/>
        <v>16:45</v>
      </c>
      <c r="I768" s="94">
        <f t="shared" ca="1" si="117"/>
        <v>8.25</v>
      </c>
      <c r="J768" s="108" t="str">
        <f t="shared" ca="1" si="118"/>
        <v/>
      </c>
      <c r="K768" s="108" t="str">
        <f t="shared" ca="1" si="119"/>
        <v>NO</v>
      </c>
      <c r="L768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768" s="108" t="str">
        <f ca="1">IFERROR(IF(FIND("/", Tabella4[[#This Row],[ODC]]) &gt; 0, MID(Tabella4[[#This Row],[ODC]], FIND("/", Tabella4[[#This Row],[ODC]]) - 3, 6), ""), "")</f>
        <v>080/26</v>
      </c>
      <c r="S768" s="103">
        <v>19</v>
      </c>
      <c r="T768" s="96">
        <v>14</v>
      </c>
    </row>
    <row r="769" spans="1:20" ht="30" hidden="1" x14ac:dyDescent="0.25">
      <c r="A769" s="97">
        <f ca="1">IF(Tabella4[[#This Row],[PERSONALE]]="","",IF(INDIRECT("'" &amp; S769 &amp; "'!L1") &lt;&gt; "0", IF(INDIRECT("'" &amp; S769 &amp; "'!L1") &lt;&gt; "", INDIRECT("'" &amp; S769 &amp; "'!L1"), ""), ""))</f>
        <v>46100</v>
      </c>
      <c r="B769" s="97" t="str">
        <f t="shared" ca="1" si="110"/>
        <v>Maggio</v>
      </c>
      <c r="C769" s="106" t="str">
        <f t="shared" ca="1" si="111"/>
        <v>10241397  18F003BI VAPORE E102</v>
      </c>
      <c r="D769" s="1" t="str">
        <f t="shared" ca="1" si="112"/>
        <v>Caldarella</v>
      </c>
      <c r="E769" s="93" t="str">
        <f t="shared" ca="1" si="113"/>
        <v>080/26
squadra</v>
      </c>
      <c r="F769" s="93" t="str">
        <f t="shared" ca="1" si="114"/>
        <v>575197/C</v>
      </c>
      <c r="G769" s="93" t="str">
        <f t="shared" ca="1" si="115"/>
        <v>7:45</v>
      </c>
      <c r="H769" s="93" t="str">
        <f t="shared" ca="1" si="116"/>
        <v>16:45</v>
      </c>
      <c r="I769" s="94">
        <f t="shared" ca="1" si="117"/>
        <v>8.25</v>
      </c>
      <c r="J769" s="108" t="str">
        <f t="shared" ca="1" si="118"/>
        <v/>
      </c>
      <c r="K769" s="108" t="str">
        <f t="shared" ca="1" si="119"/>
        <v>NO</v>
      </c>
      <c r="L769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769" s="108" t="str">
        <f ca="1">IFERROR(IF(FIND("/", Tabella4[[#This Row],[ODC]]) &gt; 0, MID(Tabella4[[#This Row],[ODC]], FIND("/", Tabella4[[#This Row],[ODC]]) - 3, 6), ""), "")</f>
        <v>080/26</v>
      </c>
      <c r="S769" s="103">
        <v>19</v>
      </c>
      <c r="T769" s="96">
        <v>15</v>
      </c>
    </row>
    <row r="770" spans="1:20" ht="30" hidden="1" x14ac:dyDescent="0.25">
      <c r="A770" s="97">
        <f ca="1">IF(Tabella4[[#This Row],[PERSONALE]]="","",IF(INDIRECT("'" &amp; S770 &amp; "'!L1") &lt;&gt; "0", IF(INDIRECT("'" &amp; S770 &amp; "'!L1") &lt;&gt; "", INDIRECT("'" &amp; S770 &amp; "'!L1"), ""), ""))</f>
        <v>46100</v>
      </c>
      <c r="B770" s="97" t="str">
        <f t="shared" ref="B770:B833" ca="1" si="120">IF(INDIRECT("'" &amp; S770 &amp; "'!F" &amp; T770) &lt;&gt; "0", IF(INDIRECT("'" &amp; S770 &amp; "'!F" &amp; T770) &lt;&gt; "", INDIRECT("'" &amp; S770 &amp; "'!F" &amp; T770), ""), "")</f>
        <v>De Luca</v>
      </c>
      <c r="C770" s="106" t="str">
        <f t="shared" ref="C770:C833" ca="1" si="121">IF(INDIRECT("'" &amp; S770 &amp; "'!G" &amp; T770) &lt;&gt; "0", IF(INDIRECT("'" &amp; S770 &amp; "'!G" &amp; T770) &lt;&gt; "", INDIRECT("'" &amp; S770 &amp; "'!G" &amp; T770), ""), "")</f>
        <v>10241536 - U500 - Controllo funzionale su P009CV e loop di regolazione. Ripristino staffa su regolatore</v>
      </c>
      <c r="D770" s="1" t="str">
        <f t="shared" ref="D770:D833" ca="1" si="122">IF(INDIRECT("'" &amp; S770 &amp; "'!H" &amp; T770) &lt;&gt; "0", IF(INDIRECT("'" &amp; S770 &amp; "'!H" &amp; T770) &lt;&gt; "", INDIRECT("'" &amp; S770 &amp; "'!H" &amp; T770), ""), "")</f>
        <v>Caldarella</v>
      </c>
      <c r="E770" s="93" t="str">
        <f t="shared" ref="E770:E833" ca="1" si="123">IF(INDIRECT("'" &amp; S770 &amp; "'!I" &amp; T770) &lt;&gt; "0", IF(INDIRECT("'" &amp; S770 &amp; "'!I" &amp; T770) &lt;&gt; "", INDIRECT("'" &amp; S770 &amp; "'!I" &amp; T770), ""), "")</f>
        <v>074/26
squadra</v>
      </c>
      <c r="F770" s="93" t="str">
        <f t="shared" ref="F770:F833" ca="1" si="124">IF(INDIRECT("'" &amp; S770 &amp; "'!J" &amp; T770) &lt;&gt; "0", IF(INDIRECT("'" &amp; S770 &amp; "'!J" &amp; T770) &lt;&gt; "", INDIRECT("'" &amp; S770 &amp; "'!J" &amp; T770), ""), "")</f>
        <v>576502/C</v>
      </c>
      <c r="G770" s="93" t="str">
        <f t="shared" ref="G770:G833" ca="1" si="125">IF(INDIRECT("'" &amp; S770 &amp; "'!K" &amp; T770) &lt;&gt; "0", IF(INDIRECT("'" &amp; S770 &amp; "'!K" &amp; T770) &lt;&gt; "", INDIRECT("'" &amp; S770 &amp; "'!K" &amp; T770), ""), "")</f>
        <v>7:45</v>
      </c>
      <c r="H770" s="93" t="str">
        <f t="shared" ref="H770:H833" ca="1" si="126">IF(INDIRECT("'" &amp; S770 &amp; "'!L" &amp; T770) &lt;&gt; "0", IF(INDIRECT("'" &amp; S770 &amp; "'!L" &amp; T770) &lt;&gt; "", INDIRECT("'" &amp; S770 &amp; "'!L" &amp; T770), ""), "")</f>
        <v>16:45</v>
      </c>
      <c r="I770" s="94">
        <f t="shared" ref="I770:I833" ca="1" si="127">IF(INDIRECT("'" &amp; S770 &amp; "'!M" &amp; T770) &lt;&gt; "0", IF(INDIRECT("'" &amp; S770 &amp; "'!M" &amp; T770) &lt;&gt; "", INDIRECT("'" &amp; S770 &amp; "'!M" &amp; T770), ""), "")</f>
        <v>8.25</v>
      </c>
      <c r="J770" s="108" t="str">
        <f t="shared" ref="J770:J833" ca="1" si="128">IF(INDIRECT("'" &amp; S770 &amp; "'!N" &amp; T770) &lt;&gt; "0", IF(INDIRECT("'" &amp; S770 &amp; "'!N" &amp; T770) &lt;&gt; "", INDIRECT("'" &amp; S770 &amp; "'!N" &amp; T770), ""), "")</f>
        <v/>
      </c>
      <c r="K770" s="108" t="str">
        <f t="shared" ref="K770:K833" ca="1" si="129">IF(E770="", "", IF(ISERROR(SEARCH("canone", E770)), "NO", "SI"))</f>
        <v>NO</v>
      </c>
      <c r="L770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770" s="108" t="str">
        <f ca="1">IFERROR(IF(FIND("/", Tabella4[[#This Row],[ODC]]) &gt; 0, MID(Tabella4[[#This Row],[ODC]], FIND("/", Tabella4[[#This Row],[ODC]]) - 3, 6), ""), "")</f>
        <v>074/26</v>
      </c>
      <c r="S770" s="103">
        <v>19</v>
      </c>
      <c r="T770" s="96">
        <v>16</v>
      </c>
    </row>
    <row r="771" spans="1:20" ht="30" hidden="1" x14ac:dyDescent="0.25">
      <c r="A771" s="97">
        <f ca="1">IF(Tabella4[[#This Row],[PERSONALE]]="","",IF(INDIRECT("'" &amp; S771 &amp; "'!L1") &lt;&gt; "0", IF(INDIRECT("'" &amp; S771 &amp; "'!L1") &lt;&gt; "", INDIRECT("'" &amp; S771 &amp; "'!L1"), ""), ""))</f>
        <v>46100</v>
      </c>
      <c r="B771" s="97" t="str">
        <f t="shared" ca="1" si="120"/>
        <v>Garbini</v>
      </c>
      <c r="C771" s="106" t="str">
        <f t="shared" ca="1" si="121"/>
        <v>10241536 - U500 - Controllo funzionale su P009CV e loop di regolazione. Ripristino staffa su regolatore</v>
      </c>
      <c r="D771" s="1" t="str">
        <f t="shared" ca="1" si="122"/>
        <v>Caldarella</v>
      </c>
      <c r="E771" s="93" t="str">
        <f t="shared" ca="1" si="123"/>
        <v>074/26
squadra</v>
      </c>
      <c r="F771" s="93" t="str">
        <f t="shared" ca="1" si="124"/>
        <v>576502/C</v>
      </c>
      <c r="G771" s="93" t="str">
        <f t="shared" ca="1" si="125"/>
        <v>7:45</v>
      </c>
      <c r="H771" s="93" t="str">
        <f t="shared" ca="1" si="126"/>
        <v>16:45</v>
      </c>
      <c r="I771" s="94">
        <f t="shared" ca="1" si="127"/>
        <v>8.25</v>
      </c>
      <c r="J771" s="108" t="str">
        <f t="shared" ca="1" si="128"/>
        <v/>
      </c>
      <c r="K771" s="108" t="str">
        <f t="shared" ca="1" si="129"/>
        <v>NO</v>
      </c>
      <c r="L771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771" s="108" t="str">
        <f ca="1">IFERROR(IF(FIND("/", Tabella4[[#This Row],[ODC]]) &gt; 0, MID(Tabella4[[#This Row],[ODC]], FIND("/", Tabella4[[#This Row],[ODC]]) - 3, 6), ""), "")</f>
        <v>074/26</v>
      </c>
      <c r="S771" s="103">
        <v>19</v>
      </c>
      <c r="T771" s="96">
        <v>17</v>
      </c>
    </row>
    <row r="772" spans="1:20" ht="30" hidden="1" x14ac:dyDescent="0.25">
      <c r="A772" s="97">
        <f ca="1">IF(Tabella4[[#This Row],[PERSONALE]]="","",IF(INDIRECT("'" &amp; S772 &amp; "'!L1") &lt;&gt; "0", IF(INDIRECT("'" &amp; S772 &amp; "'!L1") &lt;&gt; "", INDIRECT("'" &amp; S772 &amp; "'!L1"), ""), ""))</f>
        <v>46100</v>
      </c>
      <c r="B772" s="97" t="str">
        <f t="shared" ca="1" si="120"/>
        <v>Allegretti</v>
      </c>
      <c r="C772" s="106" t="str">
        <f t="shared" ca="1" si="121"/>
        <v xml:space="preserve">C.P.
</v>
      </c>
      <c r="D772" s="1" t="str">
        <f t="shared" ca="1" si="122"/>
        <v/>
      </c>
      <c r="E772" s="93" t="str">
        <f t="shared" ca="1" si="123"/>
        <v/>
      </c>
      <c r="F772" s="93" t="str">
        <f t="shared" ca="1" si="124"/>
        <v/>
      </c>
      <c r="G772" s="93" t="str">
        <f t="shared" ca="1" si="125"/>
        <v>6:45</v>
      </c>
      <c r="H772" s="93" t="str">
        <f t="shared" ca="1" si="126"/>
        <v>17:15</v>
      </c>
      <c r="I772" s="94">
        <f t="shared" ca="1" si="127"/>
        <v>9.75</v>
      </c>
      <c r="J772" s="108" t="str">
        <f t="shared" ca="1" si="128"/>
        <v/>
      </c>
      <c r="K772" s="108" t="str">
        <f t="shared" ca="1" si="129"/>
        <v/>
      </c>
      <c r="L772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772" s="108" t="str">
        <f ca="1">IFERROR(IF(FIND("/", Tabella4[[#This Row],[ODC]]) &gt; 0, MID(Tabella4[[#This Row],[ODC]], FIND("/", Tabella4[[#This Row],[ODC]]) - 3, 6), ""), "")</f>
        <v/>
      </c>
      <c r="S772" s="103">
        <v>19</v>
      </c>
      <c r="T772" s="96">
        <v>18</v>
      </c>
    </row>
    <row r="773" spans="1:20" ht="30" hidden="1" x14ac:dyDescent="0.25">
      <c r="A773" s="97">
        <f ca="1">IF(Tabella4[[#This Row],[PERSONALE]]="","",IF(INDIRECT("'" &amp; S773 &amp; "'!L1") &lt;&gt; "0", IF(INDIRECT("'" &amp; S773 &amp; "'!L1") &lt;&gt; "", INDIRECT("'" &amp; S773 &amp; "'!L1"), ""), ""))</f>
        <v>46100</v>
      </c>
      <c r="B773" s="97" t="str">
        <f t="shared" ca="1" si="120"/>
        <v>Arico'</v>
      </c>
      <c r="C773" s="106" t="str">
        <f t="shared" ca="1" si="121"/>
        <v xml:space="preserve">C.P.
</v>
      </c>
      <c r="D773" s="1" t="str">
        <f t="shared" ca="1" si="122"/>
        <v/>
      </c>
      <c r="E773" s="93" t="str">
        <f t="shared" ca="1" si="123"/>
        <v/>
      </c>
      <c r="F773" s="93" t="str">
        <f t="shared" ca="1" si="124"/>
        <v/>
      </c>
      <c r="G773" s="93" t="str">
        <f t="shared" ca="1" si="125"/>
        <v>7:45</v>
      </c>
      <c r="H773" s="93" t="str">
        <f t="shared" ca="1" si="126"/>
        <v>16:45</v>
      </c>
      <c r="I773" s="94">
        <f t="shared" ca="1" si="127"/>
        <v>8.25</v>
      </c>
      <c r="J773" s="108" t="str">
        <f t="shared" ca="1" si="128"/>
        <v/>
      </c>
      <c r="K773" s="108" t="str">
        <f t="shared" ca="1" si="129"/>
        <v/>
      </c>
      <c r="L773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773" s="108" t="str">
        <f ca="1">IFERROR(IF(FIND("/", Tabella4[[#This Row],[ODC]]) &gt; 0, MID(Tabella4[[#This Row],[ODC]], FIND("/", Tabella4[[#This Row],[ODC]]) - 3, 6), ""), "")</f>
        <v/>
      </c>
      <c r="S773" s="103">
        <v>19</v>
      </c>
      <c r="T773" s="96">
        <v>19</v>
      </c>
    </row>
    <row r="774" spans="1:20" hidden="1" x14ac:dyDescent="0.25">
      <c r="A774" s="97" t="str">
        <f ca="1">IF(Tabella4[[#This Row],[PERSONALE]]="","",IF(INDIRECT("'" &amp; S774 &amp; "'!L1") &lt;&gt; "0", IF(INDIRECT("'" &amp; S774 &amp; "'!L1") &lt;&gt; "", INDIRECT("'" &amp; S774 &amp; "'!L1"), ""), ""))</f>
        <v/>
      </c>
      <c r="B774" s="97" t="str">
        <f t="shared" ca="1" si="120"/>
        <v/>
      </c>
      <c r="C774" s="106" t="str">
        <f t="shared" ca="1" si="121"/>
        <v/>
      </c>
      <c r="D774" s="1" t="str">
        <f t="shared" ca="1" si="122"/>
        <v/>
      </c>
      <c r="E774" s="93" t="str">
        <f t="shared" ca="1" si="123"/>
        <v/>
      </c>
      <c r="F774" s="93" t="str">
        <f t="shared" ca="1" si="124"/>
        <v/>
      </c>
      <c r="G774" s="93" t="str">
        <f t="shared" ca="1" si="125"/>
        <v/>
      </c>
      <c r="H774" s="93" t="str">
        <f t="shared" ca="1" si="126"/>
        <v/>
      </c>
      <c r="I774" s="94" t="str">
        <f t="shared" ca="1" si="127"/>
        <v/>
      </c>
      <c r="J774" s="108" t="str">
        <f t="shared" ca="1" si="128"/>
        <v/>
      </c>
      <c r="K774" s="108" t="str">
        <f t="shared" ca="1" si="129"/>
        <v/>
      </c>
      <c r="L774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774" s="108" t="str">
        <f ca="1">IFERROR(IF(FIND("/", Tabella4[[#This Row],[ODC]]) &gt; 0, MID(Tabella4[[#This Row],[ODC]], FIND("/", Tabella4[[#This Row],[ODC]]) - 3, 6), ""), "")</f>
        <v/>
      </c>
      <c r="S774" s="103">
        <v>19</v>
      </c>
      <c r="T774" s="96">
        <v>20</v>
      </c>
    </row>
    <row r="775" spans="1:20" hidden="1" x14ac:dyDescent="0.25">
      <c r="A775" s="97" t="str">
        <f ca="1">IF(Tabella4[[#This Row],[PERSONALE]]="","",IF(INDIRECT("'" &amp; S775 &amp; "'!L1") &lt;&gt; "0", IF(INDIRECT("'" &amp; S775 &amp; "'!L1") &lt;&gt; "", INDIRECT("'" &amp; S775 &amp; "'!L1"), ""), ""))</f>
        <v/>
      </c>
      <c r="B775" s="97" t="str">
        <f t="shared" ca="1" si="120"/>
        <v/>
      </c>
      <c r="C775" s="106" t="str">
        <f t="shared" ca="1" si="121"/>
        <v/>
      </c>
      <c r="D775" s="1" t="str">
        <f t="shared" ca="1" si="122"/>
        <v/>
      </c>
      <c r="E775" s="93" t="str">
        <f t="shared" ca="1" si="123"/>
        <v/>
      </c>
      <c r="F775" s="93" t="str">
        <f t="shared" ca="1" si="124"/>
        <v/>
      </c>
      <c r="G775" s="93" t="str">
        <f t="shared" ca="1" si="125"/>
        <v/>
      </c>
      <c r="H775" s="93" t="str">
        <f t="shared" ca="1" si="126"/>
        <v/>
      </c>
      <c r="I775" s="94" t="str">
        <f t="shared" ca="1" si="127"/>
        <v/>
      </c>
      <c r="J775" s="108" t="str">
        <f t="shared" ca="1" si="128"/>
        <v/>
      </c>
      <c r="K775" s="108" t="str">
        <f t="shared" ca="1" si="129"/>
        <v/>
      </c>
      <c r="L775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775" s="108" t="str">
        <f ca="1">IFERROR(IF(FIND("/", Tabella4[[#This Row],[ODC]]) &gt; 0, MID(Tabella4[[#This Row],[ODC]], FIND("/", Tabella4[[#This Row],[ODC]]) - 3, 6), ""), "")</f>
        <v/>
      </c>
      <c r="S775" s="103">
        <v>19</v>
      </c>
      <c r="T775" s="96">
        <v>21</v>
      </c>
    </row>
    <row r="776" spans="1:20" hidden="1" x14ac:dyDescent="0.25">
      <c r="A776" s="97" t="str">
        <f ca="1">IF(Tabella4[[#This Row],[PERSONALE]]="","",IF(INDIRECT("'" &amp; S776 &amp; "'!L1") &lt;&gt; "0", IF(INDIRECT("'" &amp; S776 &amp; "'!L1") &lt;&gt; "", INDIRECT("'" &amp; S776 &amp; "'!L1"), ""), ""))</f>
        <v/>
      </c>
      <c r="B776" s="97" t="str">
        <f t="shared" ca="1" si="120"/>
        <v/>
      </c>
      <c r="C776" s="106" t="str">
        <f t="shared" ca="1" si="121"/>
        <v/>
      </c>
      <c r="D776" s="1" t="str">
        <f t="shared" ca="1" si="122"/>
        <v/>
      </c>
      <c r="E776" s="93" t="str">
        <f t="shared" ca="1" si="123"/>
        <v/>
      </c>
      <c r="F776" s="93" t="str">
        <f t="shared" ca="1" si="124"/>
        <v/>
      </c>
      <c r="G776" s="93" t="str">
        <f t="shared" ca="1" si="125"/>
        <v/>
      </c>
      <c r="H776" s="93" t="str">
        <f t="shared" ca="1" si="126"/>
        <v/>
      </c>
      <c r="I776" s="94" t="str">
        <f t="shared" ca="1" si="127"/>
        <v/>
      </c>
      <c r="J776" s="108" t="str">
        <f t="shared" ca="1" si="128"/>
        <v/>
      </c>
      <c r="K776" s="108" t="str">
        <f t="shared" ca="1" si="129"/>
        <v/>
      </c>
      <c r="L776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776" s="108" t="str">
        <f ca="1">IFERROR(IF(FIND("/", Tabella4[[#This Row],[ODC]]) &gt; 0, MID(Tabella4[[#This Row],[ODC]], FIND("/", Tabella4[[#This Row],[ODC]]) - 3, 6), ""), "")</f>
        <v/>
      </c>
      <c r="S776" s="103">
        <v>19</v>
      </c>
      <c r="T776" s="96">
        <v>22</v>
      </c>
    </row>
    <row r="777" spans="1:20" hidden="1" x14ac:dyDescent="0.25">
      <c r="A777" s="97" t="str">
        <f ca="1">IF(Tabella4[[#This Row],[PERSONALE]]="","",IF(INDIRECT("'" &amp; S777 &amp; "'!L1") &lt;&gt; "0", IF(INDIRECT("'" &amp; S777 &amp; "'!L1") &lt;&gt; "", INDIRECT("'" &amp; S777 &amp; "'!L1"), ""), ""))</f>
        <v/>
      </c>
      <c r="B777" s="97" t="str">
        <f t="shared" ca="1" si="120"/>
        <v/>
      </c>
      <c r="C777" s="106" t="str">
        <f t="shared" ca="1" si="121"/>
        <v/>
      </c>
      <c r="D777" s="1" t="str">
        <f t="shared" ca="1" si="122"/>
        <v/>
      </c>
      <c r="E777" s="93" t="str">
        <f t="shared" ca="1" si="123"/>
        <v/>
      </c>
      <c r="F777" s="93" t="str">
        <f t="shared" ca="1" si="124"/>
        <v/>
      </c>
      <c r="G777" s="93" t="str">
        <f t="shared" ca="1" si="125"/>
        <v/>
      </c>
      <c r="H777" s="93" t="str">
        <f t="shared" ca="1" si="126"/>
        <v/>
      </c>
      <c r="I777" s="94" t="str">
        <f t="shared" ca="1" si="127"/>
        <v/>
      </c>
      <c r="J777" s="108" t="str">
        <f t="shared" ca="1" si="128"/>
        <v/>
      </c>
      <c r="K777" s="108" t="str">
        <f t="shared" ca="1" si="129"/>
        <v/>
      </c>
      <c r="L777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777" s="108" t="str">
        <f ca="1">IFERROR(IF(FIND("/", Tabella4[[#This Row],[ODC]]) &gt; 0, MID(Tabella4[[#This Row],[ODC]], FIND("/", Tabella4[[#This Row],[ODC]]) - 3, 6), ""), "")</f>
        <v/>
      </c>
      <c r="S777" s="103">
        <v>19</v>
      </c>
      <c r="T777" s="96">
        <v>23</v>
      </c>
    </row>
    <row r="778" spans="1:20" hidden="1" x14ac:dyDescent="0.25">
      <c r="A778" s="97" t="str">
        <f ca="1">IF(Tabella4[[#This Row],[PERSONALE]]="","",IF(INDIRECT("'" &amp; S778 &amp; "'!L1") &lt;&gt; "0", IF(INDIRECT("'" &amp; S778 &amp; "'!L1") &lt;&gt; "", INDIRECT("'" &amp; S778 &amp; "'!L1"), ""), ""))</f>
        <v/>
      </c>
      <c r="B778" s="97" t="str">
        <f t="shared" ca="1" si="120"/>
        <v/>
      </c>
      <c r="C778" s="106" t="str">
        <f t="shared" ca="1" si="121"/>
        <v/>
      </c>
      <c r="D778" s="1" t="str">
        <f t="shared" ca="1" si="122"/>
        <v/>
      </c>
      <c r="E778" s="93" t="str">
        <f t="shared" ca="1" si="123"/>
        <v/>
      </c>
      <c r="F778" s="93" t="str">
        <f t="shared" ca="1" si="124"/>
        <v/>
      </c>
      <c r="G778" s="93" t="str">
        <f t="shared" ca="1" si="125"/>
        <v/>
      </c>
      <c r="H778" s="93" t="str">
        <f t="shared" ca="1" si="126"/>
        <v/>
      </c>
      <c r="I778" s="94" t="str">
        <f t="shared" ca="1" si="127"/>
        <v/>
      </c>
      <c r="J778" s="108" t="str">
        <f t="shared" ca="1" si="128"/>
        <v/>
      </c>
      <c r="K778" s="108" t="str">
        <f t="shared" ca="1" si="129"/>
        <v/>
      </c>
      <c r="L778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778" s="108" t="str">
        <f ca="1">IFERROR(IF(FIND("/", Tabella4[[#This Row],[ODC]]) &gt; 0, MID(Tabella4[[#This Row],[ODC]], FIND("/", Tabella4[[#This Row],[ODC]]) - 3, 6), ""), "")</f>
        <v/>
      </c>
      <c r="S778" s="103">
        <v>19</v>
      </c>
      <c r="T778" s="96">
        <v>24</v>
      </c>
    </row>
    <row r="779" spans="1:20" hidden="1" x14ac:dyDescent="0.25">
      <c r="A779" s="97" t="str">
        <f ca="1">IF(Tabella4[[#This Row],[PERSONALE]]="","",IF(INDIRECT("'" &amp; S779 &amp; "'!L1") &lt;&gt; "0", IF(INDIRECT("'" &amp; S779 &amp; "'!L1") &lt;&gt; "", INDIRECT("'" &amp; S779 &amp; "'!L1"), ""), ""))</f>
        <v/>
      </c>
      <c r="B779" s="97" t="str">
        <f t="shared" ca="1" si="120"/>
        <v/>
      </c>
      <c r="C779" s="106" t="str">
        <f t="shared" ca="1" si="121"/>
        <v/>
      </c>
      <c r="D779" s="1" t="str">
        <f t="shared" ca="1" si="122"/>
        <v/>
      </c>
      <c r="E779" s="93" t="str">
        <f t="shared" ca="1" si="123"/>
        <v/>
      </c>
      <c r="F779" s="93" t="str">
        <f t="shared" ca="1" si="124"/>
        <v/>
      </c>
      <c r="G779" s="93" t="str">
        <f t="shared" ca="1" si="125"/>
        <v/>
      </c>
      <c r="H779" s="93" t="str">
        <f t="shared" ca="1" si="126"/>
        <v/>
      </c>
      <c r="I779" s="94" t="str">
        <f t="shared" ca="1" si="127"/>
        <v/>
      </c>
      <c r="J779" s="108" t="str">
        <f t="shared" ca="1" si="128"/>
        <v/>
      </c>
      <c r="K779" s="108" t="str">
        <f t="shared" ca="1" si="129"/>
        <v/>
      </c>
      <c r="L779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779" s="108" t="str">
        <f ca="1">IFERROR(IF(FIND("/", Tabella4[[#This Row],[ODC]]) &gt; 0, MID(Tabella4[[#This Row],[ODC]], FIND("/", Tabella4[[#This Row],[ODC]]) - 3, 6), ""), "")</f>
        <v/>
      </c>
      <c r="S779" s="103">
        <v>19</v>
      </c>
      <c r="T779" s="96">
        <v>25</v>
      </c>
    </row>
    <row r="780" spans="1:20" hidden="1" x14ac:dyDescent="0.25">
      <c r="A780" s="97" t="str">
        <f ca="1">IF(Tabella4[[#This Row],[PERSONALE]]="","",IF(INDIRECT("'" &amp; S780 &amp; "'!L1") &lt;&gt; "0", IF(INDIRECT("'" &amp; S780 &amp; "'!L1") &lt;&gt; "", INDIRECT("'" &amp; S780 &amp; "'!L1"), ""), ""))</f>
        <v/>
      </c>
      <c r="B780" s="97" t="str">
        <f t="shared" ca="1" si="120"/>
        <v/>
      </c>
      <c r="C780" s="106" t="str">
        <f t="shared" ca="1" si="121"/>
        <v/>
      </c>
      <c r="D780" s="1" t="str">
        <f t="shared" ca="1" si="122"/>
        <v/>
      </c>
      <c r="E780" s="93" t="str">
        <f t="shared" ca="1" si="123"/>
        <v/>
      </c>
      <c r="F780" s="93" t="str">
        <f t="shared" ca="1" si="124"/>
        <v/>
      </c>
      <c r="G780" s="93" t="str">
        <f t="shared" ca="1" si="125"/>
        <v/>
      </c>
      <c r="H780" s="93" t="str">
        <f t="shared" ca="1" si="126"/>
        <v/>
      </c>
      <c r="I780" s="94" t="str">
        <f t="shared" ca="1" si="127"/>
        <v/>
      </c>
      <c r="J780" s="108" t="str">
        <f t="shared" ca="1" si="128"/>
        <v/>
      </c>
      <c r="K780" s="108" t="str">
        <f t="shared" ca="1" si="129"/>
        <v/>
      </c>
      <c r="L780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780" s="108" t="str">
        <f ca="1">IFERROR(IF(FIND("/", Tabella4[[#This Row],[ODC]]) &gt; 0, MID(Tabella4[[#This Row],[ODC]], FIND("/", Tabella4[[#This Row],[ODC]]) - 3, 6), ""), "")</f>
        <v/>
      </c>
      <c r="S780" s="103">
        <v>19</v>
      </c>
      <c r="T780" s="96">
        <v>26</v>
      </c>
    </row>
    <row r="781" spans="1:20" hidden="1" x14ac:dyDescent="0.25">
      <c r="A781" s="97" t="str">
        <f ca="1">IF(Tabella4[[#This Row],[PERSONALE]]="","",IF(INDIRECT("'" &amp; S781 &amp; "'!L1") &lt;&gt; "0", IF(INDIRECT("'" &amp; S781 &amp; "'!L1") &lt;&gt; "", INDIRECT("'" &amp; S781 &amp; "'!L1"), ""), ""))</f>
        <v/>
      </c>
      <c r="B781" s="97" t="str">
        <f t="shared" ca="1" si="120"/>
        <v/>
      </c>
      <c r="C781" s="106" t="str">
        <f t="shared" ca="1" si="121"/>
        <v/>
      </c>
      <c r="D781" s="1" t="str">
        <f t="shared" ca="1" si="122"/>
        <v/>
      </c>
      <c r="E781" s="93" t="str">
        <f t="shared" ca="1" si="123"/>
        <v/>
      </c>
      <c r="F781" s="93" t="str">
        <f t="shared" ca="1" si="124"/>
        <v/>
      </c>
      <c r="G781" s="93" t="str">
        <f t="shared" ca="1" si="125"/>
        <v/>
      </c>
      <c r="H781" s="93" t="str">
        <f t="shared" ca="1" si="126"/>
        <v/>
      </c>
      <c r="I781" s="94" t="str">
        <f t="shared" ca="1" si="127"/>
        <v/>
      </c>
      <c r="J781" s="108" t="str">
        <f t="shared" ca="1" si="128"/>
        <v/>
      </c>
      <c r="K781" s="108" t="str">
        <f t="shared" ca="1" si="129"/>
        <v/>
      </c>
      <c r="L781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781" s="108" t="str">
        <f ca="1">IFERROR(IF(FIND("/", Tabella4[[#This Row],[ODC]]) &gt; 0, MID(Tabella4[[#This Row],[ODC]], FIND("/", Tabella4[[#This Row],[ODC]]) - 3, 6), ""), "")</f>
        <v/>
      </c>
      <c r="S781" s="103">
        <v>19</v>
      </c>
      <c r="T781" s="96">
        <v>27</v>
      </c>
    </row>
    <row r="782" spans="1:20" hidden="1" x14ac:dyDescent="0.25">
      <c r="A782" s="97" t="str">
        <f ca="1">IF(Tabella4[[#This Row],[PERSONALE]]="","",IF(INDIRECT("'" &amp; S782 &amp; "'!L1") &lt;&gt; "0", IF(INDIRECT("'" &amp; S782 &amp; "'!L1") &lt;&gt; "", INDIRECT("'" &amp; S782 &amp; "'!L1"), ""), ""))</f>
        <v/>
      </c>
      <c r="B782" s="97" t="str">
        <f t="shared" ca="1" si="120"/>
        <v/>
      </c>
      <c r="C782" s="106" t="str">
        <f t="shared" ca="1" si="121"/>
        <v/>
      </c>
      <c r="D782" s="1" t="str">
        <f t="shared" ca="1" si="122"/>
        <v/>
      </c>
      <c r="E782" s="93" t="str">
        <f t="shared" ca="1" si="123"/>
        <v/>
      </c>
      <c r="F782" s="93" t="str">
        <f t="shared" ca="1" si="124"/>
        <v/>
      </c>
      <c r="G782" s="93" t="str">
        <f t="shared" ca="1" si="125"/>
        <v/>
      </c>
      <c r="H782" s="93" t="str">
        <f t="shared" ca="1" si="126"/>
        <v/>
      </c>
      <c r="I782" s="94" t="str">
        <f t="shared" ca="1" si="127"/>
        <v/>
      </c>
      <c r="J782" s="108" t="str">
        <f t="shared" ca="1" si="128"/>
        <v/>
      </c>
      <c r="K782" s="108" t="str">
        <f t="shared" ca="1" si="129"/>
        <v/>
      </c>
      <c r="L782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782" s="108" t="str">
        <f ca="1">IFERROR(IF(FIND("/", Tabella4[[#This Row],[ODC]]) &gt; 0, MID(Tabella4[[#This Row],[ODC]], FIND("/", Tabella4[[#This Row],[ODC]]) - 3, 6), ""), "")</f>
        <v/>
      </c>
      <c r="S782" s="103">
        <v>19</v>
      </c>
      <c r="T782" s="96">
        <v>28</v>
      </c>
    </row>
    <row r="783" spans="1:20" hidden="1" x14ac:dyDescent="0.25">
      <c r="A783" s="97" t="str">
        <f ca="1">IF(Tabella4[[#This Row],[PERSONALE]]="","",IF(INDIRECT("'" &amp; S783 &amp; "'!L1") &lt;&gt; "0", IF(INDIRECT("'" &amp; S783 &amp; "'!L1") &lt;&gt; "", INDIRECT("'" &amp; S783 &amp; "'!L1"), ""), ""))</f>
        <v/>
      </c>
      <c r="B783" s="97" t="str">
        <f t="shared" ca="1" si="120"/>
        <v/>
      </c>
      <c r="C783" s="106" t="str">
        <f t="shared" ca="1" si="121"/>
        <v/>
      </c>
      <c r="D783" s="1" t="str">
        <f t="shared" ca="1" si="122"/>
        <v/>
      </c>
      <c r="E783" s="93" t="str">
        <f t="shared" ca="1" si="123"/>
        <v/>
      </c>
      <c r="F783" s="93" t="str">
        <f t="shared" ca="1" si="124"/>
        <v/>
      </c>
      <c r="G783" s="93" t="str">
        <f t="shared" ca="1" si="125"/>
        <v/>
      </c>
      <c r="H783" s="93" t="str">
        <f t="shared" ca="1" si="126"/>
        <v/>
      </c>
      <c r="I783" s="94" t="str">
        <f t="shared" ca="1" si="127"/>
        <v/>
      </c>
      <c r="J783" s="108" t="str">
        <f t="shared" ca="1" si="128"/>
        <v/>
      </c>
      <c r="K783" s="108" t="str">
        <f t="shared" ca="1" si="129"/>
        <v/>
      </c>
      <c r="L783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783" s="108" t="str">
        <f ca="1">IFERROR(IF(FIND("/", Tabella4[[#This Row],[ODC]]) &gt; 0, MID(Tabella4[[#This Row],[ODC]], FIND("/", Tabella4[[#This Row],[ODC]]) - 3, 6), ""), "")</f>
        <v/>
      </c>
      <c r="S783" s="103">
        <v>19</v>
      </c>
      <c r="T783" s="96">
        <v>29</v>
      </c>
    </row>
    <row r="784" spans="1:20" hidden="1" x14ac:dyDescent="0.25">
      <c r="A784" s="97" t="str">
        <f ca="1">IF(Tabella4[[#This Row],[PERSONALE]]="","",IF(INDIRECT("'" &amp; S784 &amp; "'!L1") &lt;&gt; "0", IF(INDIRECT("'" &amp; S784 &amp; "'!L1") &lt;&gt; "", INDIRECT("'" &amp; S784 &amp; "'!L1"), ""), ""))</f>
        <v/>
      </c>
      <c r="B784" s="97" t="str">
        <f t="shared" ca="1" si="120"/>
        <v/>
      </c>
      <c r="C784" s="106" t="str">
        <f t="shared" ca="1" si="121"/>
        <v/>
      </c>
      <c r="D784" s="1" t="str">
        <f t="shared" ca="1" si="122"/>
        <v/>
      </c>
      <c r="E784" s="93" t="str">
        <f t="shared" ca="1" si="123"/>
        <v/>
      </c>
      <c r="F784" s="93" t="str">
        <f t="shared" ca="1" si="124"/>
        <v/>
      </c>
      <c r="G784" s="93" t="str">
        <f t="shared" ca="1" si="125"/>
        <v/>
      </c>
      <c r="H784" s="93" t="str">
        <f t="shared" ca="1" si="126"/>
        <v/>
      </c>
      <c r="I784" s="94" t="str">
        <f t="shared" ca="1" si="127"/>
        <v/>
      </c>
      <c r="J784" s="108" t="str">
        <f t="shared" ca="1" si="128"/>
        <v/>
      </c>
      <c r="K784" s="108" t="str">
        <f t="shared" ca="1" si="129"/>
        <v/>
      </c>
      <c r="L784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784" s="108" t="str">
        <f ca="1">IFERROR(IF(FIND("/", Tabella4[[#This Row],[ODC]]) &gt; 0, MID(Tabella4[[#This Row],[ODC]], FIND("/", Tabella4[[#This Row],[ODC]]) - 3, 6), ""), "")</f>
        <v/>
      </c>
      <c r="S784" s="103">
        <v>19</v>
      </c>
      <c r="T784" s="96">
        <v>30</v>
      </c>
    </row>
    <row r="785" spans="1:20" hidden="1" x14ac:dyDescent="0.25">
      <c r="A785" s="97" t="str">
        <f ca="1">IF(Tabella4[[#This Row],[PERSONALE]]="","",IF(INDIRECT("'" &amp; S785 &amp; "'!L1") &lt;&gt; "0", IF(INDIRECT("'" &amp; S785 &amp; "'!L1") &lt;&gt; "", INDIRECT("'" &amp; S785 &amp; "'!L1"), ""), ""))</f>
        <v/>
      </c>
      <c r="B785" s="97" t="str">
        <f t="shared" ca="1" si="120"/>
        <v/>
      </c>
      <c r="C785" s="106" t="str">
        <f t="shared" ca="1" si="121"/>
        <v/>
      </c>
      <c r="D785" s="1" t="str">
        <f t="shared" ca="1" si="122"/>
        <v/>
      </c>
      <c r="E785" s="93" t="str">
        <f t="shared" ca="1" si="123"/>
        <v/>
      </c>
      <c r="F785" s="93" t="str">
        <f t="shared" ca="1" si="124"/>
        <v/>
      </c>
      <c r="G785" s="93" t="str">
        <f t="shared" ca="1" si="125"/>
        <v/>
      </c>
      <c r="H785" s="93" t="str">
        <f t="shared" ca="1" si="126"/>
        <v/>
      </c>
      <c r="I785" s="94" t="str">
        <f t="shared" ca="1" si="127"/>
        <v/>
      </c>
      <c r="J785" s="108" t="str">
        <f t="shared" ca="1" si="128"/>
        <v/>
      </c>
      <c r="K785" s="108" t="str">
        <f t="shared" ca="1" si="129"/>
        <v/>
      </c>
      <c r="L785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785" s="108" t="str">
        <f ca="1">IFERROR(IF(FIND("/", Tabella4[[#This Row],[ODC]]) &gt; 0, MID(Tabella4[[#This Row],[ODC]], FIND("/", Tabella4[[#This Row],[ODC]]) - 3, 6), ""), "")</f>
        <v/>
      </c>
      <c r="S785" s="103">
        <v>19</v>
      </c>
      <c r="T785" s="96">
        <v>31</v>
      </c>
    </row>
    <row r="786" spans="1:20" hidden="1" x14ac:dyDescent="0.25">
      <c r="A786" s="97" t="str">
        <f ca="1">IF(Tabella4[[#This Row],[PERSONALE]]="","",IF(INDIRECT("'" &amp; S786 &amp; "'!L1") &lt;&gt; "0", IF(INDIRECT("'" &amp; S786 &amp; "'!L1") &lt;&gt; "", INDIRECT("'" &amp; S786 &amp; "'!L1"), ""), ""))</f>
        <v/>
      </c>
      <c r="B786" s="97" t="str">
        <f t="shared" ca="1" si="120"/>
        <v/>
      </c>
      <c r="C786" s="106" t="str">
        <f t="shared" ca="1" si="121"/>
        <v/>
      </c>
      <c r="D786" s="1" t="str">
        <f t="shared" ca="1" si="122"/>
        <v/>
      </c>
      <c r="E786" s="93" t="str">
        <f t="shared" ca="1" si="123"/>
        <v/>
      </c>
      <c r="F786" s="93" t="str">
        <f t="shared" ca="1" si="124"/>
        <v/>
      </c>
      <c r="G786" s="93" t="str">
        <f t="shared" ca="1" si="125"/>
        <v/>
      </c>
      <c r="H786" s="93" t="str">
        <f t="shared" ca="1" si="126"/>
        <v/>
      </c>
      <c r="I786" s="94" t="str">
        <f t="shared" ca="1" si="127"/>
        <v/>
      </c>
      <c r="J786" s="108" t="str">
        <f t="shared" ca="1" si="128"/>
        <v/>
      </c>
      <c r="K786" s="108" t="str">
        <f t="shared" ca="1" si="129"/>
        <v/>
      </c>
      <c r="L786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786" s="108" t="str">
        <f ca="1">IFERROR(IF(FIND("/", Tabella4[[#This Row],[ODC]]) &gt; 0, MID(Tabella4[[#This Row],[ODC]], FIND("/", Tabella4[[#This Row],[ODC]]) - 3, 6), ""), "")</f>
        <v/>
      </c>
      <c r="S786" s="103">
        <v>19</v>
      </c>
      <c r="T786" s="96">
        <v>32</v>
      </c>
    </row>
    <row r="787" spans="1:20" hidden="1" x14ac:dyDescent="0.25">
      <c r="A787" s="97" t="str">
        <f ca="1">IF(Tabella4[[#This Row],[PERSONALE]]="","",IF(INDIRECT("'" &amp; S787 &amp; "'!L1") &lt;&gt; "0", IF(INDIRECT("'" &amp; S787 &amp; "'!L1") &lt;&gt; "", INDIRECT("'" &amp; S787 &amp; "'!L1"), ""), ""))</f>
        <v/>
      </c>
      <c r="B787" s="97" t="str">
        <f t="shared" ca="1" si="120"/>
        <v/>
      </c>
      <c r="C787" s="106" t="str">
        <f t="shared" ca="1" si="121"/>
        <v/>
      </c>
      <c r="D787" s="1" t="str">
        <f t="shared" ca="1" si="122"/>
        <v/>
      </c>
      <c r="E787" s="93" t="str">
        <f t="shared" ca="1" si="123"/>
        <v/>
      </c>
      <c r="F787" s="93" t="str">
        <f t="shared" ca="1" si="124"/>
        <v/>
      </c>
      <c r="G787" s="93" t="str">
        <f t="shared" ca="1" si="125"/>
        <v/>
      </c>
      <c r="H787" s="93" t="str">
        <f t="shared" ca="1" si="126"/>
        <v/>
      </c>
      <c r="I787" s="94" t="str">
        <f t="shared" ca="1" si="127"/>
        <v/>
      </c>
      <c r="J787" s="108" t="str">
        <f t="shared" ca="1" si="128"/>
        <v/>
      </c>
      <c r="K787" s="108" t="str">
        <f t="shared" ca="1" si="129"/>
        <v/>
      </c>
      <c r="L787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787" s="108" t="str">
        <f ca="1">IFERROR(IF(FIND("/", Tabella4[[#This Row],[ODC]]) &gt; 0, MID(Tabella4[[#This Row],[ODC]], FIND("/", Tabella4[[#This Row],[ODC]]) - 3, 6), ""), "")</f>
        <v/>
      </c>
      <c r="S787" s="103">
        <v>19</v>
      </c>
      <c r="T787" s="96">
        <v>33</v>
      </c>
    </row>
    <row r="788" spans="1:20" hidden="1" x14ac:dyDescent="0.25">
      <c r="A788" s="97" t="str">
        <f ca="1">IF(Tabella4[[#This Row],[PERSONALE]]="","",IF(INDIRECT("'" &amp; S788 &amp; "'!L1") &lt;&gt; "0", IF(INDIRECT("'" &amp; S788 &amp; "'!L1") &lt;&gt; "", INDIRECT("'" &amp; S788 &amp; "'!L1"), ""), ""))</f>
        <v/>
      </c>
      <c r="B788" s="97" t="str">
        <f t="shared" ca="1" si="120"/>
        <v/>
      </c>
      <c r="C788" s="106" t="str">
        <f t="shared" ca="1" si="121"/>
        <v/>
      </c>
      <c r="D788" s="1" t="str">
        <f t="shared" ca="1" si="122"/>
        <v/>
      </c>
      <c r="E788" s="93" t="str">
        <f t="shared" ca="1" si="123"/>
        <v/>
      </c>
      <c r="F788" s="93" t="str">
        <f t="shared" ca="1" si="124"/>
        <v/>
      </c>
      <c r="G788" s="93" t="str">
        <f t="shared" ca="1" si="125"/>
        <v/>
      </c>
      <c r="H788" s="93" t="str">
        <f t="shared" ca="1" si="126"/>
        <v/>
      </c>
      <c r="I788" s="94" t="str">
        <f t="shared" ca="1" si="127"/>
        <v/>
      </c>
      <c r="J788" s="108" t="str">
        <f t="shared" ca="1" si="128"/>
        <v/>
      </c>
      <c r="K788" s="108" t="str">
        <f t="shared" ca="1" si="129"/>
        <v/>
      </c>
      <c r="L788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788" s="108" t="str">
        <f ca="1">IFERROR(IF(FIND("/", Tabella4[[#This Row],[ODC]]) &gt; 0, MID(Tabella4[[#This Row],[ODC]], FIND("/", Tabella4[[#This Row],[ODC]]) - 3, 6), ""), "")</f>
        <v/>
      </c>
      <c r="S788" s="103">
        <v>19</v>
      </c>
      <c r="T788" s="96">
        <v>34</v>
      </c>
    </row>
    <row r="789" spans="1:20" hidden="1" x14ac:dyDescent="0.25">
      <c r="A789" s="97" t="str">
        <f ca="1">IF(Tabella4[[#This Row],[PERSONALE]]="","",IF(INDIRECT("'" &amp; S789 &amp; "'!L1") &lt;&gt; "0", IF(INDIRECT("'" &amp; S789 &amp; "'!L1") &lt;&gt; "", INDIRECT("'" &amp; S789 &amp; "'!L1"), ""), ""))</f>
        <v/>
      </c>
      <c r="B789" s="97" t="str">
        <f t="shared" ca="1" si="120"/>
        <v/>
      </c>
      <c r="C789" s="106" t="str">
        <f t="shared" ca="1" si="121"/>
        <v/>
      </c>
      <c r="D789" s="1" t="str">
        <f t="shared" ca="1" si="122"/>
        <v/>
      </c>
      <c r="E789" s="93" t="str">
        <f t="shared" ca="1" si="123"/>
        <v/>
      </c>
      <c r="F789" s="93" t="str">
        <f t="shared" ca="1" si="124"/>
        <v/>
      </c>
      <c r="G789" s="93" t="str">
        <f t="shared" ca="1" si="125"/>
        <v/>
      </c>
      <c r="H789" s="93" t="str">
        <f t="shared" ca="1" si="126"/>
        <v/>
      </c>
      <c r="I789" s="94" t="str">
        <f t="shared" ca="1" si="127"/>
        <v/>
      </c>
      <c r="J789" s="108" t="str">
        <f t="shared" ca="1" si="128"/>
        <v/>
      </c>
      <c r="K789" s="108" t="str">
        <f t="shared" ca="1" si="129"/>
        <v/>
      </c>
      <c r="L789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789" s="108" t="str">
        <f ca="1">IFERROR(IF(FIND("/", Tabella4[[#This Row],[ODC]]) &gt; 0, MID(Tabella4[[#This Row],[ODC]], FIND("/", Tabella4[[#This Row],[ODC]]) - 3, 6), ""), "")</f>
        <v/>
      </c>
      <c r="S789" s="103">
        <v>19</v>
      </c>
      <c r="T789" s="96">
        <v>35</v>
      </c>
    </row>
    <row r="790" spans="1:20" hidden="1" x14ac:dyDescent="0.25">
      <c r="A790" s="97" t="str">
        <f ca="1">IF(Tabella4[[#This Row],[PERSONALE]]="","",IF(INDIRECT("'" &amp; S790 &amp; "'!L1") &lt;&gt; "0", IF(INDIRECT("'" &amp; S790 &amp; "'!L1") &lt;&gt; "", INDIRECT("'" &amp; S790 &amp; "'!L1"), ""), ""))</f>
        <v/>
      </c>
      <c r="B790" s="97" t="str">
        <f t="shared" ca="1" si="120"/>
        <v/>
      </c>
      <c r="C790" s="106" t="str">
        <f t="shared" ca="1" si="121"/>
        <v/>
      </c>
      <c r="D790" s="1" t="str">
        <f t="shared" ca="1" si="122"/>
        <v/>
      </c>
      <c r="E790" s="93" t="str">
        <f t="shared" ca="1" si="123"/>
        <v/>
      </c>
      <c r="F790" s="93" t="str">
        <f t="shared" ca="1" si="124"/>
        <v/>
      </c>
      <c r="G790" s="93" t="str">
        <f t="shared" ca="1" si="125"/>
        <v/>
      </c>
      <c r="H790" s="93" t="str">
        <f t="shared" ca="1" si="126"/>
        <v/>
      </c>
      <c r="I790" s="94" t="str">
        <f t="shared" ca="1" si="127"/>
        <v/>
      </c>
      <c r="J790" s="108" t="str">
        <f t="shared" ca="1" si="128"/>
        <v/>
      </c>
      <c r="K790" s="108" t="str">
        <f t="shared" ca="1" si="129"/>
        <v/>
      </c>
      <c r="L790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790" s="108" t="str">
        <f ca="1">IFERROR(IF(FIND("/", Tabella4[[#This Row],[ODC]]) &gt; 0, MID(Tabella4[[#This Row],[ODC]], FIND("/", Tabella4[[#This Row],[ODC]]) - 3, 6), ""), "")</f>
        <v/>
      </c>
      <c r="S790" s="103">
        <v>19</v>
      </c>
      <c r="T790" s="96">
        <v>36</v>
      </c>
    </row>
    <row r="791" spans="1:20" hidden="1" x14ac:dyDescent="0.25">
      <c r="A791" s="97" t="str">
        <f ca="1">IF(Tabella4[[#This Row],[PERSONALE]]="","",IF(INDIRECT("'" &amp; S791 &amp; "'!L1") &lt;&gt; "0", IF(INDIRECT("'" &amp; S791 &amp; "'!L1") &lt;&gt; "", INDIRECT("'" &amp; S791 &amp; "'!L1"), ""), ""))</f>
        <v/>
      </c>
      <c r="B791" s="97" t="str">
        <f t="shared" ca="1" si="120"/>
        <v/>
      </c>
      <c r="C791" s="106" t="str">
        <f t="shared" ca="1" si="121"/>
        <v/>
      </c>
      <c r="D791" s="1" t="str">
        <f t="shared" ca="1" si="122"/>
        <v/>
      </c>
      <c r="E791" s="93" t="str">
        <f t="shared" ca="1" si="123"/>
        <v/>
      </c>
      <c r="F791" s="93" t="str">
        <f t="shared" ca="1" si="124"/>
        <v/>
      </c>
      <c r="G791" s="93" t="str">
        <f t="shared" ca="1" si="125"/>
        <v/>
      </c>
      <c r="H791" s="93" t="str">
        <f t="shared" ca="1" si="126"/>
        <v/>
      </c>
      <c r="I791" s="94" t="str">
        <f t="shared" ca="1" si="127"/>
        <v/>
      </c>
      <c r="J791" s="108" t="str">
        <f t="shared" ca="1" si="128"/>
        <v/>
      </c>
      <c r="K791" s="108" t="str">
        <f t="shared" ca="1" si="129"/>
        <v/>
      </c>
      <c r="L791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791" s="108" t="str">
        <f ca="1">IFERROR(IF(FIND("/", Tabella4[[#This Row],[ODC]]) &gt; 0, MID(Tabella4[[#This Row],[ODC]], FIND("/", Tabella4[[#This Row],[ODC]]) - 3, 6), ""), "")</f>
        <v/>
      </c>
      <c r="S791" s="103">
        <v>19</v>
      </c>
      <c r="T791" s="96">
        <v>37</v>
      </c>
    </row>
    <row r="792" spans="1:20" hidden="1" x14ac:dyDescent="0.25">
      <c r="A792" s="97" t="str">
        <f ca="1">IF(Tabella4[[#This Row],[PERSONALE]]="","",IF(INDIRECT("'" &amp; S792 &amp; "'!L1") &lt;&gt; "0", IF(INDIRECT("'" &amp; S792 &amp; "'!L1") &lt;&gt; "", INDIRECT("'" &amp; S792 &amp; "'!L1"), ""), ""))</f>
        <v/>
      </c>
      <c r="B792" s="97" t="str">
        <f t="shared" ca="1" si="120"/>
        <v/>
      </c>
      <c r="C792" s="106" t="str">
        <f t="shared" ca="1" si="121"/>
        <v/>
      </c>
      <c r="D792" s="1" t="str">
        <f t="shared" ca="1" si="122"/>
        <v/>
      </c>
      <c r="E792" s="93" t="str">
        <f t="shared" ca="1" si="123"/>
        <v/>
      </c>
      <c r="F792" s="93" t="str">
        <f t="shared" ca="1" si="124"/>
        <v/>
      </c>
      <c r="G792" s="93" t="str">
        <f t="shared" ca="1" si="125"/>
        <v/>
      </c>
      <c r="H792" s="93" t="str">
        <f t="shared" ca="1" si="126"/>
        <v/>
      </c>
      <c r="I792" s="94" t="str">
        <f t="shared" ca="1" si="127"/>
        <v/>
      </c>
      <c r="J792" s="108" t="str">
        <f t="shared" ca="1" si="128"/>
        <v/>
      </c>
      <c r="K792" s="108" t="str">
        <f t="shared" ca="1" si="129"/>
        <v/>
      </c>
      <c r="L792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792" s="108" t="str">
        <f ca="1">IFERROR(IF(FIND("/", Tabella4[[#This Row],[ODC]]) &gt; 0, MID(Tabella4[[#This Row],[ODC]], FIND("/", Tabella4[[#This Row],[ODC]]) - 3, 6), ""), "")</f>
        <v/>
      </c>
      <c r="S792" s="103">
        <v>19</v>
      </c>
      <c r="T792" s="96">
        <v>38</v>
      </c>
    </row>
    <row r="793" spans="1:20" hidden="1" x14ac:dyDescent="0.25">
      <c r="A793" s="97" t="str">
        <f ca="1">IF(Tabella4[[#This Row],[PERSONALE]]="","",IF(INDIRECT("'" &amp; S793 &amp; "'!L1") &lt;&gt; "0", IF(INDIRECT("'" &amp; S793 &amp; "'!L1") &lt;&gt; "", INDIRECT("'" &amp; S793 &amp; "'!L1"), ""), ""))</f>
        <v/>
      </c>
      <c r="B793" s="97" t="str">
        <f t="shared" ca="1" si="120"/>
        <v/>
      </c>
      <c r="C793" s="106" t="str">
        <f t="shared" ca="1" si="121"/>
        <v/>
      </c>
      <c r="D793" s="1" t="str">
        <f t="shared" ca="1" si="122"/>
        <v/>
      </c>
      <c r="E793" s="93" t="str">
        <f t="shared" ca="1" si="123"/>
        <v/>
      </c>
      <c r="F793" s="93" t="str">
        <f t="shared" ca="1" si="124"/>
        <v/>
      </c>
      <c r="G793" s="93" t="str">
        <f t="shared" ca="1" si="125"/>
        <v/>
      </c>
      <c r="H793" s="93" t="str">
        <f t="shared" ca="1" si="126"/>
        <v/>
      </c>
      <c r="I793" s="94" t="str">
        <f t="shared" ca="1" si="127"/>
        <v/>
      </c>
      <c r="J793" s="108" t="str">
        <f t="shared" ca="1" si="128"/>
        <v/>
      </c>
      <c r="K793" s="108" t="str">
        <f t="shared" ca="1" si="129"/>
        <v/>
      </c>
      <c r="L793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793" s="108" t="str">
        <f ca="1">IFERROR(IF(FIND("/", Tabella4[[#This Row],[ODC]]) &gt; 0, MID(Tabella4[[#This Row],[ODC]], FIND("/", Tabella4[[#This Row],[ODC]]) - 3, 6), ""), "")</f>
        <v/>
      </c>
      <c r="S793" s="103">
        <v>19</v>
      </c>
      <c r="T793" s="96">
        <v>39</v>
      </c>
    </row>
    <row r="794" spans="1:20" hidden="1" x14ac:dyDescent="0.25">
      <c r="A794" s="97" t="str">
        <f ca="1">IF(Tabella4[[#This Row],[PERSONALE]]="","",IF(INDIRECT("'" &amp; S794 &amp; "'!L1") &lt;&gt; "0", IF(INDIRECT("'" &amp; S794 &amp; "'!L1") &lt;&gt; "", INDIRECT("'" &amp; S794 &amp; "'!L1"), ""), ""))</f>
        <v/>
      </c>
      <c r="B794" s="97" t="str">
        <f t="shared" ca="1" si="120"/>
        <v/>
      </c>
      <c r="C794" s="106" t="str">
        <f t="shared" ca="1" si="121"/>
        <v/>
      </c>
      <c r="D794" s="1" t="str">
        <f t="shared" ca="1" si="122"/>
        <v/>
      </c>
      <c r="E794" s="93" t="str">
        <f t="shared" ca="1" si="123"/>
        <v/>
      </c>
      <c r="F794" s="93" t="str">
        <f t="shared" ca="1" si="124"/>
        <v/>
      </c>
      <c r="G794" s="93" t="str">
        <f t="shared" ca="1" si="125"/>
        <v/>
      </c>
      <c r="H794" s="93" t="str">
        <f t="shared" ca="1" si="126"/>
        <v/>
      </c>
      <c r="I794" s="94" t="str">
        <f t="shared" ca="1" si="127"/>
        <v/>
      </c>
      <c r="J794" s="108" t="str">
        <f t="shared" ca="1" si="128"/>
        <v/>
      </c>
      <c r="K794" s="108" t="str">
        <f t="shared" ca="1" si="129"/>
        <v/>
      </c>
      <c r="L794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794" s="108" t="str">
        <f ca="1">IFERROR(IF(FIND("/", Tabella4[[#This Row],[ODC]]) &gt; 0, MID(Tabella4[[#This Row],[ODC]], FIND("/", Tabella4[[#This Row],[ODC]]) - 3, 6), ""), "")</f>
        <v/>
      </c>
      <c r="S794" s="103">
        <v>19</v>
      </c>
      <c r="T794" s="96">
        <v>40</v>
      </c>
    </row>
    <row r="795" spans="1:20" hidden="1" x14ac:dyDescent="0.25">
      <c r="A795" s="97" t="str">
        <f ca="1">IF(Tabella4[[#This Row],[PERSONALE]]="","",IF(INDIRECT("'" &amp; S795 &amp; "'!L1") &lt;&gt; "0", IF(INDIRECT("'" &amp; S795 &amp; "'!L1") &lt;&gt; "", INDIRECT("'" &amp; S795 &amp; "'!L1"), ""), ""))</f>
        <v/>
      </c>
      <c r="B795" s="97" t="str">
        <f t="shared" ca="1" si="120"/>
        <v/>
      </c>
      <c r="C795" s="106" t="str">
        <f t="shared" ca="1" si="121"/>
        <v/>
      </c>
      <c r="D795" s="1" t="str">
        <f t="shared" ca="1" si="122"/>
        <v/>
      </c>
      <c r="E795" s="93" t="str">
        <f t="shared" ca="1" si="123"/>
        <v/>
      </c>
      <c r="F795" s="93" t="str">
        <f t="shared" ca="1" si="124"/>
        <v/>
      </c>
      <c r="G795" s="93" t="str">
        <f t="shared" ca="1" si="125"/>
        <v/>
      </c>
      <c r="H795" s="93" t="str">
        <f t="shared" ca="1" si="126"/>
        <v/>
      </c>
      <c r="I795" s="94" t="str">
        <f t="shared" ca="1" si="127"/>
        <v/>
      </c>
      <c r="J795" s="108" t="str">
        <f t="shared" ca="1" si="128"/>
        <v/>
      </c>
      <c r="K795" s="108" t="str">
        <f t="shared" ca="1" si="129"/>
        <v/>
      </c>
      <c r="L795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795" s="108" t="str">
        <f ca="1">IFERROR(IF(FIND("/", Tabella4[[#This Row],[ODC]]) &gt; 0, MID(Tabella4[[#This Row],[ODC]], FIND("/", Tabella4[[#This Row],[ODC]]) - 3, 6), ""), "")</f>
        <v/>
      </c>
      <c r="S795" s="103">
        <v>19</v>
      </c>
      <c r="T795" s="96">
        <v>41</v>
      </c>
    </row>
    <row r="796" spans="1:20" hidden="1" x14ac:dyDescent="0.25">
      <c r="A796" s="97" t="str">
        <f ca="1">IF(Tabella4[[#This Row],[PERSONALE]]="","",IF(INDIRECT("'" &amp; S796 &amp; "'!L1") &lt;&gt; "0", IF(INDIRECT("'" &amp; S796 &amp; "'!L1") &lt;&gt; "", INDIRECT("'" &amp; S796 &amp; "'!L1"), ""), ""))</f>
        <v/>
      </c>
      <c r="B796" s="97" t="str">
        <f t="shared" ca="1" si="120"/>
        <v/>
      </c>
      <c r="C796" s="106" t="str">
        <f t="shared" ca="1" si="121"/>
        <v/>
      </c>
      <c r="D796" s="1" t="str">
        <f t="shared" ca="1" si="122"/>
        <v/>
      </c>
      <c r="E796" s="93" t="str">
        <f t="shared" ca="1" si="123"/>
        <v/>
      </c>
      <c r="F796" s="93" t="str">
        <f t="shared" ca="1" si="124"/>
        <v/>
      </c>
      <c r="G796" s="93" t="str">
        <f t="shared" ca="1" si="125"/>
        <v/>
      </c>
      <c r="H796" s="93" t="str">
        <f t="shared" ca="1" si="126"/>
        <v/>
      </c>
      <c r="I796" s="94" t="str">
        <f t="shared" ca="1" si="127"/>
        <v/>
      </c>
      <c r="J796" s="108" t="str">
        <f t="shared" ca="1" si="128"/>
        <v/>
      </c>
      <c r="K796" s="108" t="str">
        <f t="shared" ca="1" si="129"/>
        <v/>
      </c>
      <c r="L796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796" s="108" t="str">
        <f ca="1">IFERROR(IF(FIND("/", Tabella4[[#This Row],[ODC]]) &gt; 0, MID(Tabella4[[#This Row],[ODC]], FIND("/", Tabella4[[#This Row],[ODC]]) - 3, 6), ""), "")</f>
        <v/>
      </c>
      <c r="S796" s="103">
        <v>19</v>
      </c>
      <c r="T796" s="96">
        <v>42</v>
      </c>
    </row>
    <row r="797" spans="1:20" hidden="1" x14ac:dyDescent="0.25">
      <c r="A797" s="97" t="str">
        <f ca="1">IF(Tabella4[[#This Row],[PERSONALE]]="","",IF(INDIRECT("'" &amp; S797 &amp; "'!L1") &lt;&gt; "0", IF(INDIRECT("'" &amp; S797 &amp; "'!L1") &lt;&gt; "", INDIRECT("'" &amp; S797 &amp; "'!L1"), ""), ""))</f>
        <v/>
      </c>
      <c r="B797" s="97" t="str">
        <f t="shared" ca="1" si="120"/>
        <v/>
      </c>
      <c r="C797" s="106" t="str">
        <f t="shared" ca="1" si="121"/>
        <v/>
      </c>
      <c r="D797" s="1" t="str">
        <f t="shared" ca="1" si="122"/>
        <v/>
      </c>
      <c r="E797" s="93" t="str">
        <f t="shared" ca="1" si="123"/>
        <v/>
      </c>
      <c r="F797" s="93" t="str">
        <f t="shared" ca="1" si="124"/>
        <v/>
      </c>
      <c r="G797" s="93" t="str">
        <f t="shared" ca="1" si="125"/>
        <v/>
      </c>
      <c r="H797" s="93" t="str">
        <f t="shared" ca="1" si="126"/>
        <v/>
      </c>
      <c r="I797" s="94" t="str">
        <f t="shared" ca="1" si="127"/>
        <v/>
      </c>
      <c r="J797" s="108" t="str">
        <f t="shared" ca="1" si="128"/>
        <v/>
      </c>
      <c r="K797" s="108" t="str">
        <f t="shared" ca="1" si="129"/>
        <v/>
      </c>
      <c r="L797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797" s="108" t="str">
        <f ca="1">IFERROR(IF(FIND("/", Tabella4[[#This Row],[ODC]]) &gt; 0, MID(Tabella4[[#This Row],[ODC]], FIND("/", Tabella4[[#This Row],[ODC]]) - 3, 6), ""), "")</f>
        <v/>
      </c>
      <c r="S797" s="103">
        <v>19</v>
      </c>
      <c r="T797" s="96">
        <v>43</v>
      </c>
    </row>
    <row r="798" spans="1:20" hidden="1" x14ac:dyDescent="0.25">
      <c r="A798" s="97" t="str">
        <f ca="1">IF(Tabella4[[#This Row],[PERSONALE]]="","",IF(INDIRECT("'" &amp; S798 &amp; "'!L1") &lt;&gt; "0", IF(INDIRECT("'" &amp; S798 &amp; "'!L1") &lt;&gt; "", INDIRECT("'" &amp; S798 &amp; "'!L1"), ""), ""))</f>
        <v/>
      </c>
      <c r="B798" s="97" t="str">
        <f t="shared" ca="1" si="120"/>
        <v/>
      </c>
      <c r="C798" s="106" t="str">
        <f t="shared" ca="1" si="121"/>
        <v/>
      </c>
      <c r="D798" s="1" t="str">
        <f t="shared" ca="1" si="122"/>
        <v/>
      </c>
      <c r="E798" s="93" t="str">
        <f t="shared" ca="1" si="123"/>
        <v/>
      </c>
      <c r="F798" s="93" t="str">
        <f t="shared" ca="1" si="124"/>
        <v/>
      </c>
      <c r="G798" s="93" t="str">
        <f t="shared" ca="1" si="125"/>
        <v/>
      </c>
      <c r="H798" s="93" t="str">
        <f t="shared" ca="1" si="126"/>
        <v/>
      </c>
      <c r="I798" s="94" t="str">
        <f t="shared" ca="1" si="127"/>
        <v/>
      </c>
      <c r="J798" s="108" t="str">
        <f t="shared" ca="1" si="128"/>
        <v/>
      </c>
      <c r="K798" s="108" t="str">
        <f t="shared" ca="1" si="129"/>
        <v/>
      </c>
      <c r="L798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798" s="108" t="str">
        <f ca="1">IFERROR(IF(FIND("/", Tabella4[[#This Row],[ODC]]) &gt; 0, MID(Tabella4[[#This Row],[ODC]], FIND("/", Tabella4[[#This Row],[ODC]]) - 3, 6), ""), "")</f>
        <v/>
      </c>
      <c r="S798" s="103">
        <v>19</v>
      </c>
      <c r="T798" s="96">
        <v>44</v>
      </c>
    </row>
    <row r="799" spans="1:20" hidden="1" x14ac:dyDescent="0.25">
      <c r="A799" s="97" t="str">
        <f ca="1">IF(Tabella4[[#This Row],[PERSONALE]]="","",IF(INDIRECT("'" &amp; S799 &amp; "'!L1") &lt;&gt; "0", IF(INDIRECT("'" &amp; S799 &amp; "'!L1") &lt;&gt; "", INDIRECT("'" &amp; S799 &amp; "'!L1"), ""), ""))</f>
        <v/>
      </c>
      <c r="B799" s="97" t="str">
        <f t="shared" ca="1" si="120"/>
        <v/>
      </c>
      <c r="C799" s="106" t="str">
        <f t="shared" ca="1" si="121"/>
        <v/>
      </c>
      <c r="D799" s="1" t="str">
        <f t="shared" ca="1" si="122"/>
        <v/>
      </c>
      <c r="E799" s="93" t="str">
        <f t="shared" ca="1" si="123"/>
        <v/>
      </c>
      <c r="F799" s="93" t="str">
        <f t="shared" ca="1" si="124"/>
        <v/>
      </c>
      <c r="G799" s="93" t="str">
        <f t="shared" ca="1" si="125"/>
        <v/>
      </c>
      <c r="H799" s="93" t="str">
        <f t="shared" ca="1" si="126"/>
        <v/>
      </c>
      <c r="I799" s="94" t="str">
        <f t="shared" ca="1" si="127"/>
        <v/>
      </c>
      <c r="J799" s="108" t="str">
        <f t="shared" ca="1" si="128"/>
        <v/>
      </c>
      <c r="K799" s="108" t="str">
        <f t="shared" ca="1" si="129"/>
        <v/>
      </c>
      <c r="L799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799" s="108" t="str">
        <f ca="1">IFERROR(IF(FIND("/", Tabella4[[#This Row],[ODC]]) &gt; 0, MID(Tabella4[[#This Row],[ODC]], FIND("/", Tabella4[[#This Row],[ODC]]) - 3, 6), ""), "")</f>
        <v/>
      </c>
      <c r="S799" s="103">
        <v>19</v>
      </c>
      <c r="T799" s="102">
        <v>45</v>
      </c>
    </row>
    <row r="800" spans="1:20" ht="30" hidden="1" x14ac:dyDescent="0.25">
      <c r="A800" s="97">
        <f ca="1">IF(Tabella4[[#This Row],[PERSONALE]]="","",IF(INDIRECT("'" &amp; S800 &amp; "'!L1") &lt;&gt; "0", IF(INDIRECT("'" &amp; S800 &amp; "'!L1") &lt;&gt; "", INDIRECT("'" &amp; S800 &amp; "'!L1"), ""), ""))</f>
        <v>46101</v>
      </c>
      <c r="B800" s="97" t="str">
        <f t="shared" ca="1" si="120"/>
        <v>Spinali</v>
      </c>
      <c r="C800" s="106" t="str">
        <f t="shared" ca="1" si="121"/>
        <v>10240639   11.RIPRISTINO 07T220BR
10240641   RIPRISTINO 07F223R-</v>
      </c>
      <c r="D800" s="1" t="str">
        <f t="shared" ca="1" si="122"/>
        <v>Caldarella</v>
      </c>
      <c r="E800" s="93" t="str">
        <f t="shared" ca="1" si="123"/>
        <v>5400274437
canone</v>
      </c>
      <c r="F800" s="93" t="str">
        <f t="shared" ca="1" si="124"/>
        <v>573890/C
573891/C</v>
      </c>
      <c r="G800" s="93" t="str">
        <f t="shared" ca="1" si="125"/>
        <v>7:45</v>
      </c>
      <c r="H800" s="93" t="str">
        <f t="shared" ca="1" si="126"/>
        <v>12:45</v>
      </c>
      <c r="I800" s="94">
        <f t="shared" ca="1" si="127"/>
        <v>5</v>
      </c>
      <c r="J800" s="108" t="str">
        <f t="shared" ca="1" si="128"/>
        <v>CANONE AGUSTA</v>
      </c>
      <c r="K800" s="108" t="str">
        <f t="shared" ca="1" si="129"/>
        <v>SI</v>
      </c>
      <c r="L800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>AGUSTA D.</v>
      </c>
      <c r="M800" s="108" t="str">
        <f ca="1">IFERROR(IF(FIND("/", Tabella4[[#This Row],[ODC]]) &gt; 0, MID(Tabella4[[#This Row],[ODC]], FIND("/", Tabella4[[#This Row],[ODC]]) - 3, 6), ""), "")</f>
        <v/>
      </c>
      <c r="S800" s="103">
        <v>20</v>
      </c>
      <c r="T800" s="96">
        <v>4</v>
      </c>
    </row>
    <row r="801" spans="1:20" ht="30" hidden="1" x14ac:dyDescent="0.25">
      <c r="A801" s="97">
        <f ca="1">IF(Tabella4[[#This Row],[PERSONALE]]="","",IF(INDIRECT("'" &amp; S801 &amp; "'!L1") &lt;&gt; "0", IF(INDIRECT("'" &amp; S801 &amp; "'!L1") &lt;&gt; "", INDIRECT("'" &amp; S801 &amp; "'!L1"), ""), ""))</f>
        <v>46101</v>
      </c>
      <c r="B801" s="97" t="str">
        <f t="shared" ca="1" si="120"/>
        <v>Maggio</v>
      </c>
      <c r="C801" s="106" t="str">
        <f t="shared" ca="1" si="121"/>
        <v>10240639   11.RIPRISTINO 07T220BR
10240641   RIPRISTINO 07F223R-</v>
      </c>
      <c r="D801" s="1" t="str">
        <f t="shared" ca="1" si="122"/>
        <v>Caldarella</v>
      </c>
      <c r="E801" s="93" t="str">
        <f t="shared" ca="1" si="123"/>
        <v>5400274437
canone</v>
      </c>
      <c r="F801" s="93" t="str">
        <f t="shared" ca="1" si="124"/>
        <v>573890/C
573891/C</v>
      </c>
      <c r="G801" s="93" t="str">
        <f t="shared" ca="1" si="125"/>
        <v>7:45</v>
      </c>
      <c r="H801" s="93" t="str">
        <f t="shared" ca="1" si="126"/>
        <v>12:45</v>
      </c>
      <c r="I801" s="94">
        <f t="shared" ca="1" si="127"/>
        <v>5</v>
      </c>
      <c r="J801" s="108" t="str">
        <f t="shared" ca="1" si="128"/>
        <v>CANONE AGUSTA</v>
      </c>
      <c r="K801" s="108" t="str">
        <f t="shared" ca="1" si="129"/>
        <v>SI</v>
      </c>
      <c r="L801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>AGUSTA D.</v>
      </c>
      <c r="M801" s="108" t="str">
        <f ca="1">IFERROR(IF(FIND("/", Tabella4[[#This Row],[ODC]]) &gt; 0, MID(Tabella4[[#This Row],[ODC]], FIND("/", Tabella4[[#This Row],[ODC]]) - 3, 6), ""), "")</f>
        <v/>
      </c>
      <c r="S801" s="103">
        <v>20</v>
      </c>
      <c r="T801" s="96">
        <v>5</v>
      </c>
    </row>
    <row r="802" spans="1:20" ht="30" hidden="1" x14ac:dyDescent="0.25">
      <c r="A802" s="97">
        <f ca="1">IF(Tabella4[[#This Row],[PERSONALE]]="","",IF(INDIRECT("'" &amp; S802 &amp; "'!L1") &lt;&gt; "0", IF(INDIRECT("'" &amp; S802 &amp; "'!L1") &lt;&gt; "", INDIRECT("'" &amp; S802 &amp; "'!L1"), ""), ""))</f>
        <v>46101</v>
      </c>
      <c r="B802" s="97" t="str">
        <f t="shared" ca="1" si="120"/>
        <v>Tarascio</v>
      </c>
      <c r="C802" s="106" t="str">
        <f t="shared" ca="1" si="121"/>
        <v>10240622   RIPRISTINO 07T209CO</v>
      </c>
      <c r="D802" s="1" t="str">
        <f t="shared" ca="1" si="122"/>
        <v>Caldarella</v>
      </c>
      <c r="E802" s="93" t="str">
        <f t="shared" ca="1" si="123"/>
        <v>5400274434
canone</v>
      </c>
      <c r="F802" s="93" t="str">
        <f t="shared" ca="1" si="124"/>
        <v>573888/C</v>
      </c>
      <c r="G802" s="93" t="str">
        <f t="shared" ca="1" si="125"/>
        <v>7:45</v>
      </c>
      <c r="H802" s="93" t="str">
        <f t="shared" ca="1" si="126"/>
        <v>12:45</v>
      </c>
      <c r="I802" s="94">
        <f t="shared" ca="1" si="127"/>
        <v>5</v>
      </c>
      <c r="J802" s="108" t="str">
        <f t="shared" ca="1" si="128"/>
        <v>CANONE CALDARELLA</v>
      </c>
      <c r="K802" s="108" t="str">
        <f t="shared" ca="1" si="129"/>
        <v>SI</v>
      </c>
      <c r="L802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>CALDARELLA F.</v>
      </c>
      <c r="M802" s="108" t="str">
        <f ca="1">IFERROR(IF(FIND("/", Tabella4[[#This Row],[ODC]]) &gt; 0, MID(Tabella4[[#This Row],[ODC]], FIND("/", Tabella4[[#This Row],[ODC]]) - 3, 6), ""), "")</f>
        <v/>
      </c>
      <c r="S802" s="103">
        <v>20</v>
      </c>
      <c r="T802" s="96">
        <v>6</v>
      </c>
    </row>
    <row r="803" spans="1:20" ht="30" hidden="1" x14ac:dyDescent="0.25">
      <c r="A803" s="97">
        <f ca="1">IF(Tabella4[[#This Row],[PERSONALE]]="","",IF(INDIRECT("'" &amp; S803 &amp; "'!L1") &lt;&gt; "0", IF(INDIRECT("'" &amp; S803 &amp; "'!L1") &lt;&gt; "", INDIRECT("'" &amp; S803 &amp; "'!L1"), ""), ""))</f>
        <v>46101</v>
      </c>
      <c r="B803" s="97" t="str">
        <f t="shared" ca="1" si="120"/>
        <v>Partesano</v>
      </c>
      <c r="C803" s="106" t="str">
        <f t="shared" ca="1" si="121"/>
        <v>10240622   RIPRISTINO 07T209CO</v>
      </c>
      <c r="D803" s="1" t="str">
        <f t="shared" ca="1" si="122"/>
        <v>Caldarella</v>
      </c>
      <c r="E803" s="93" t="str">
        <f t="shared" ca="1" si="123"/>
        <v>5400274434
canone</v>
      </c>
      <c r="F803" s="93" t="str">
        <f t="shared" ca="1" si="124"/>
        <v>573888/C</v>
      </c>
      <c r="G803" s="93" t="str">
        <f t="shared" ca="1" si="125"/>
        <v>7:45</v>
      </c>
      <c r="H803" s="93" t="str">
        <f t="shared" ca="1" si="126"/>
        <v>12:45</v>
      </c>
      <c r="I803" s="94">
        <f t="shared" ca="1" si="127"/>
        <v>5</v>
      </c>
      <c r="J803" s="108" t="str">
        <f t="shared" ca="1" si="128"/>
        <v>CANONE CALDARELLA</v>
      </c>
      <c r="K803" s="108" t="str">
        <f t="shared" ca="1" si="129"/>
        <v>SI</v>
      </c>
      <c r="L803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>CALDARELLA F.</v>
      </c>
      <c r="M803" s="108" t="str">
        <f ca="1">IFERROR(IF(FIND("/", Tabella4[[#This Row],[ODC]]) &gt; 0, MID(Tabella4[[#This Row],[ODC]], FIND("/", Tabella4[[#This Row],[ODC]]) - 3, 6), ""), "")</f>
        <v/>
      </c>
      <c r="S803" s="103">
        <v>20</v>
      </c>
      <c r="T803" s="96">
        <v>7</v>
      </c>
    </row>
    <row r="804" spans="1:20" ht="30" hidden="1" x14ac:dyDescent="0.25">
      <c r="A804" s="97">
        <f ca="1">IF(Tabella4[[#This Row],[PERSONALE]]="","",IF(INDIRECT("'" &amp; S804 &amp; "'!L1") &lt;&gt; "0", IF(INDIRECT("'" &amp; S804 &amp; "'!L1") &lt;&gt; "", INDIRECT("'" &amp; S804 &amp; "'!L1"), ""), ""))</f>
        <v>46101</v>
      </c>
      <c r="B804" s="97" t="str">
        <f t="shared" ca="1" si="120"/>
        <v>Garro L.</v>
      </c>
      <c r="C804" s="106" t="str">
        <f t="shared" ca="1" si="121"/>
        <v>1200-MAX  E OFF SITE CONTROLLO  RIPRISTINO E MOVIMENTAZIONE  KV e HIC. . Proseguimento del permesso n 566045/C</v>
      </c>
      <c r="D804" s="1" t="str">
        <f t="shared" ca="1" si="122"/>
        <v>Caldarella</v>
      </c>
      <c r="E804" s="93" t="str">
        <f t="shared" ca="1" si="123"/>
        <v>069/26
squadra</v>
      </c>
      <c r="F804" s="93" t="str">
        <f t="shared" ca="1" si="124"/>
        <v>575292/C</v>
      </c>
      <c r="G804" s="93" t="str">
        <f t="shared" ca="1" si="125"/>
        <v>7:45</v>
      </c>
      <c r="H804" s="93" t="str">
        <f t="shared" ca="1" si="126"/>
        <v>12:45</v>
      </c>
      <c r="I804" s="94">
        <f t="shared" ca="1" si="127"/>
        <v>5</v>
      </c>
      <c r="J804" s="108" t="str">
        <f t="shared" ca="1" si="128"/>
        <v/>
      </c>
      <c r="K804" s="108" t="str">
        <f t="shared" ca="1" si="129"/>
        <v>NO</v>
      </c>
      <c r="L804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804" s="108" t="str">
        <f ca="1">IFERROR(IF(FIND("/", Tabella4[[#This Row],[ODC]]) &gt; 0, MID(Tabella4[[#This Row],[ODC]], FIND("/", Tabella4[[#This Row],[ODC]]) - 3, 6), ""), "")</f>
        <v>069/26</v>
      </c>
      <c r="S804" s="103">
        <v>20</v>
      </c>
      <c r="T804" s="96">
        <v>8</v>
      </c>
    </row>
    <row r="805" spans="1:20" ht="30" hidden="1" x14ac:dyDescent="0.25">
      <c r="A805" s="97">
        <f ca="1">IF(Tabella4[[#This Row],[PERSONALE]]="","",IF(INDIRECT("'" &amp; S805 &amp; "'!L1") &lt;&gt; "0", IF(INDIRECT("'" &amp; S805 &amp; "'!L1") &lt;&gt; "", INDIRECT("'" &amp; S805 &amp; "'!L1"), ""), ""))</f>
        <v>46101</v>
      </c>
      <c r="B805" s="97" t="str">
        <f t="shared" ca="1" si="120"/>
        <v>Garro S.</v>
      </c>
      <c r="C805" s="106" t="str">
        <f t="shared" ca="1" si="121"/>
        <v>1200-MAX  E OFF SITE CONTROLLO  RIPRISTINO E MOVIMENTAZIONE  KV e HIC. . Proseguimento del permesso n 566045/C</v>
      </c>
      <c r="D805" s="1" t="str">
        <f t="shared" ca="1" si="122"/>
        <v>Caldarella</v>
      </c>
      <c r="E805" s="93" t="str">
        <f t="shared" ca="1" si="123"/>
        <v>069/26
squadra</v>
      </c>
      <c r="F805" s="93" t="str">
        <f t="shared" ca="1" si="124"/>
        <v>575292/C</v>
      </c>
      <c r="G805" s="93" t="str">
        <f t="shared" ca="1" si="125"/>
        <v>7:45</v>
      </c>
      <c r="H805" s="93" t="str">
        <f t="shared" ca="1" si="126"/>
        <v>12:45</v>
      </c>
      <c r="I805" s="94">
        <f t="shared" ca="1" si="127"/>
        <v>5</v>
      </c>
      <c r="J805" s="108" t="str">
        <f t="shared" ca="1" si="128"/>
        <v/>
      </c>
      <c r="K805" s="108" t="str">
        <f t="shared" ca="1" si="129"/>
        <v>NO</v>
      </c>
      <c r="L805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805" s="108" t="str">
        <f ca="1">IFERROR(IF(FIND("/", Tabella4[[#This Row],[ODC]]) &gt; 0, MID(Tabella4[[#This Row],[ODC]], FIND("/", Tabella4[[#This Row],[ODC]]) - 3, 6), ""), "")</f>
        <v>069/26</v>
      </c>
      <c r="S805" s="103">
        <v>20</v>
      </c>
      <c r="T805" s="96">
        <v>9</v>
      </c>
    </row>
    <row r="806" spans="1:20" ht="30" hidden="1" x14ac:dyDescent="0.25">
      <c r="A806" s="97">
        <f ca="1">IF(Tabella4[[#This Row],[PERSONALE]]="","",IF(INDIRECT("'" &amp; S806 &amp; "'!L1") &lt;&gt; "0", IF(INDIRECT("'" &amp; S806 &amp; "'!L1") &lt;&gt; "", INDIRECT("'" &amp; S806 &amp; "'!L1"), ""), ""))</f>
        <v>46101</v>
      </c>
      <c r="B806" s="97" t="str">
        <f t="shared" ca="1" si="120"/>
        <v>Riciputo</v>
      </c>
      <c r="C806" s="106" t="str">
        <f t="shared" ca="1" si="121"/>
        <v>Ripristino funzionalita' sonda antitrabocco</v>
      </c>
      <c r="D806" s="1" t="str">
        <f t="shared" ca="1" si="122"/>
        <v>Messina</v>
      </c>
      <c r="E806" s="93" t="str">
        <f t="shared" ca="1" si="123"/>
        <v>5400274443
canone</v>
      </c>
      <c r="F806" s="93" t="str">
        <f t="shared" ca="1" si="124"/>
        <v>576768/C</v>
      </c>
      <c r="G806" s="93" t="str">
        <f t="shared" ca="1" si="125"/>
        <v>7:45</v>
      </c>
      <c r="H806" s="93" t="str">
        <f t="shared" ca="1" si="126"/>
        <v>12:45</v>
      </c>
      <c r="I806" s="94">
        <f t="shared" ca="1" si="127"/>
        <v>5</v>
      </c>
      <c r="J806" s="108" t="str">
        <f t="shared" ca="1" si="128"/>
        <v>CANONE MESSINA</v>
      </c>
      <c r="K806" s="108" t="str">
        <f t="shared" ca="1" si="129"/>
        <v>SI</v>
      </c>
      <c r="L806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>MESSINA I.</v>
      </c>
      <c r="M806" s="108" t="str">
        <f ca="1">IFERROR(IF(FIND("/", Tabella4[[#This Row],[ODC]]) &gt; 0, MID(Tabella4[[#This Row],[ODC]], FIND("/", Tabella4[[#This Row],[ODC]]) - 3, 6), ""), "")</f>
        <v/>
      </c>
      <c r="S806" s="103">
        <v>20</v>
      </c>
      <c r="T806" s="96">
        <v>10</v>
      </c>
    </row>
    <row r="807" spans="1:20" ht="30" hidden="1" x14ac:dyDescent="0.25">
      <c r="A807" s="97">
        <f ca="1">IF(Tabella4[[#This Row],[PERSONALE]]="","",IF(INDIRECT("'" &amp; S807 &amp; "'!L1") &lt;&gt; "0", IF(INDIRECT("'" &amp; S807 &amp; "'!L1") &lt;&gt; "", INDIRECT("'" &amp; S807 &amp; "'!L1"), ""), ""))</f>
        <v>46101</v>
      </c>
      <c r="B807" s="97" t="str">
        <f t="shared" ca="1" si="120"/>
        <v>Mira</v>
      </c>
      <c r="C807" s="106" t="str">
        <f t="shared" ca="1" si="121"/>
        <v>Ripristino funzionalita' sonda antitrabocco</v>
      </c>
      <c r="D807" s="1" t="str">
        <f t="shared" ca="1" si="122"/>
        <v>Messina</v>
      </c>
      <c r="E807" s="93" t="str">
        <f t="shared" ca="1" si="123"/>
        <v>5400274443
canone</v>
      </c>
      <c r="F807" s="93" t="str">
        <f t="shared" ca="1" si="124"/>
        <v>576768/C</v>
      </c>
      <c r="G807" s="93" t="str">
        <f t="shared" ca="1" si="125"/>
        <v>7:45</v>
      </c>
      <c r="H807" s="93" t="str">
        <f t="shared" ca="1" si="126"/>
        <v>12:45</v>
      </c>
      <c r="I807" s="94">
        <f t="shared" ca="1" si="127"/>
        <v>5</v>
      </c>
      <c r="J807" s="108" t="str">
        <f t="shared" ca="1" si="128"/>
        <v>CANONE MESSINA</v>
      </c>
      <c r="K807" s="108" t="str">
        <f t="shared" ca="1" si="129"/>
        <v>SI</v>
      </c>
      <c r="L807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>MESSINA I.</v>
      </c>
      <c r="M807" s="108" t="str">
        <f ca="1">IFERROR(IF(FIND("/", Tabella4[[#This Row],[ODC]]) &gt; 0, MID(Tabella4[[#This Row],[ODC]], FIND("/", Tabella4[[#This Row],[ODC]]) - 3, 6), ""), "")</f>
        <v/>
      </c>
      <c r="S807" s="103">
        <v>20</v>
      </c>
      <c r="T807" s="96">
        <v>11</v>
      </c>
    </row>
    <row r="808" spans="1:20" ht="30" hidden="1" x14ac:dyDescent="0.25">
      <c r="A808" s="97">
        <f ca="1">IF(Tabella4[[#This Row],[PERSONALE]]="","",IF(INDIRECT("'" &amp; S808 &amp; "'!L1") &lt;&gt; "0", IF(INDIRECT("'" &amp; S808 &amp; "'!L1") &lt;&gt; "", INDIRECT("'" &amp; S808 &amp; "'!L1"), ""), ""))</f>
        <v>46101</v>
      </c>
      <c r="B808" s="97" t="str">
        <f t="shared" ca="1" si="120"/>
        <v>Spinali</v>
      </c>
      <c r="C808" s="106" t="str">
        <f t="shared" ca="1" si="121"/>
        <v>10241966 -10241967 per stasatura fotocellula e controllo FR702 aria Maxi,
1200M L 709 IC PER CONTROLLO LIVELLO CALDAIA MAXI SULF</v>
      </c>
      <c r="D808" s="1" t="str">
        <f t="shared" ca="1" si="122"/>
        <v>Caldarella</v>
      </c>
      <c r="E808" s="93" t="str">
        <f t="shared" ca="1" si="123"/>
        <v>056/26
squadra</v>
      </c>
      <c r="F808" s="93" t="str">
        <f t="shared" ca="1" si="124"/>
        <v>576933/C
577159/C</v>
      </c>
      <c r="G808" s="93" t="str">
        <f t="shared" ca="1" si="125"/>
        <v>12:45</v>
      </c>
      <c r="H808" s="93" t="str">
        <f t="shared" ca="1" si="126"/>
        <v>16:45</v>
      </c>
      <c r="I808" s="94">
        <f t="shared" ca="1" si="127"/>
        <v>4</v>
      </c>
      <c r="J808" s="108" t="str">
        <f t="shared" ca="1" si="128"/>
        <v/>
      </c>
      <c r="K808" s="108" t="str">
        <f t="shared" ca="1" si="129"/>
        <v>NO</v>
      </c>
      <c r="L808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808" s="108" t="str">
        <f ca="1">IFERROR(IF(FIND("/", Tabella4[[#This Row],[ODC]]) &gt; 0, MID(Tabella4[[#This Row],[ODC]], FIND("/", Tabella4[[#This Row],[ODC]]) - 3, 6), ""), "")</f>
        <v>056/26</v>
      </c>
      <c r="S808" s="103">
        <v>20</v>
      </c>
      <c r="T808" s="96">
        <v>12</v>
      </c>
    </row>
    <row r="809" spans="1:20" ht="30" hidden="1" x14ac:dyDescent="0.25">
      <c r="A809" s="97">
        <f ca="1">IF(Tabella4[[#This Row],[PERSONALE]]="","",IF(INDIRECT("'" &amp; S809 &amp; "'!L1") &lt;&gt; "0", IF(INDIRECT("'" &amp; S809 &amp; "'!L1") &lt;&gt; "", INDIRECT("'" &amp; S809 &amp; "'!L1"), ""), ""))</f>
        <v>46101</v>
      </c>
      <c r="B809" s="97" t="str">
        <f t="shared" ca="1" si="120"/>
        <v>Tarascio</v>
      </c>
      <c r="C809" s="106" t="str">
        <f t="shared" ca="1" si="121"/>
        <v>10241966 -10241967 per stasatura fotocellula e controllo FR702 aria Maxi,
1200M L 709 IC PER CONTROLLO LIVELLO CALDAIA MAXI SULF</v>
      </c>
      <c r="D809" s="1" t="str">
        <f t="shared" ca="1" si="122"/>
        <v>Caldarella</v>
      </c>
      <c r="E809" s="93" t="str">
        <f t="shared" ca="1" si="123"/>
        <v>056/26
squadra</v>
      </c>
      <c r="F809" s="93" t="str">
        <f t="shared" ca="1" si="124"/>
        <v>576933/C
577159/C</v>
      </c>
      <c r="G809" s="93" t="str">
        <f t="shared" ca="1" si="125"/>
        <v>12:45</v>
      </c>
      <c r="H809" s="93" t="str">
        <f t="shared" ca="1" si="126"/>
        <v>16:45</v>
      </c>
      <c r="I809" s="94">
        <f t="shared" ca="1" si="127"/>
        <v>4</v>
      </c>
      <c r="J809" s="108" t="str">
        <f t="shared" ca="1" si="128"/>
        <v/>
      </c>
      <c r="K809" s="108" t="str">
        <f t="shared" ca="1" si="129"/>
        <v>NO</v>
      </c>
      <c r="L809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809" s="108" t="str">
        <f ca="1">IFERROR(IF(FIND("/", Tabella4[[#This Row],[ODC]]) &gt; 0, MID(Tabella4[[#This Row],[ODC]], FIND("/", Tabella4[[#This Row],[ODC]]) - 3, 6), ""), "")</f>
        <v>056/26</v>
      </c>
      <c r="S809" s="103">
        <v>20</v>
      </c>
      <c r="T809" s="96">
        <v>13</v>
      </c>
    </row>
    <row r="810" spans="1:20" hidden="1" x14ac:dyDescent="0.25">
      <c r="A810" s="97">
        <f ca="1">IF(Tabella4[[#This Row],[PERSONALE]]="","",IF(INDIRECT("'" &amp; S810 &amp; "'!L1") &lt;&gt; "0", IF(INDIRECT("'" &amp; S810 &amp; "'!L1") &lt;&gt; "", INDIRECT("'" &amp; S810 &amp; "'!L1"), ""), ""))</f>
        <v>46101</v>
      </c>
      <c r="B810" s="97" t="str">
        <f t="shared" ca="1" si="120"/>
        <v>Millo</v>
      </c>
      <c r="C810" s="106" t="str">
        <f t="shared" ca="1" si="121"/>
        <v>C.P.</v>
      </c>
      <c r="D810" s="1" t="str">
        <f t="shared" ca="1" si="122"/>
        <v/>
      </c>
      <c r="E810" s="93" t="str">
        <f t="shared" ca="1" si="123"/>
        <v/>
      </c>
      <c r="F810" s="93" t="str">
        <f t="shared" ca="1" si="124"/>
        <v/>
      </c>
      <c r="G810" s="93" t="str">
        <f t="shared" ca="1" si="125"/>
        <v>7:45</v>
      </c>
      <c r="H810" s="93" t="str">
        <f t="shared" ca="1" si="126"/>
        <v>16:45</v>
      </c>
      <c r="I810" s="94">
        <f t="shared" ca="1" si="127"/>
        <v>9</v>
      </c>
      <c r="J810" s="108" t="str">
        <f t="shared" ca="1" si="128"/>
        <v/>
      </c>
      <c r="K810" s="108" t="str">
        <f t="shared" ca="1" si="129"/>
        <v/>
      </c>
      <c r="L810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810" s="108" t="str">
        <f ca="1">IFERROR(IF(FIND("/", Tabella4[[#This Row],[ODC]]) &gt; 0, MID(Tabella4[[#This Row],[ODC]], FIND("/", Tabella4[[#This Row],[ODC]]) - 3, 6), ""), "")</f>
        <v/>
      </c>
      <c r="S810" s="103">
        <v>20</v>
      </c>
      <c r="T810" s="96">
        <v>14</v>
      </c>
    </row>
    <row r="811" spans="1:20" hidden="1" x14ac:dyDescent="0.25">
      <c r="A811" s="97">
        <f ca="1">IF(Tabella4[[#This Row],[PERSONALE]]="","",IF(INDIRECT("'" &amp; S811 &amp; "'!L1") &lt;&gt; "0", IF(INDIRECT("'" &amp; S811 &amp; "'!L1") &lt;&gt; "", INDIRECT("'" &amp; S811 &amp; "'!L1"), ""), ""))</f>
        <v>46101</v>
      </c>
      <c r="B811" s="97" t="str">
        <f t="shared" ca="1" si="120"/>
        <v>Allegretti</v>
      </c>
      <c r="C811" s="106" t="str">
        <f t="shared" ca="1" si="121"/>
        <v>C.P.</v>
      </c>
      <c r="D811" s="1" t="str">
        <f t="shared" ca="1" si="122"/>
        <v/>
      </c>
      <c r="E811" s="93" t="str">
        <f t="shared" ca="1" si="123"/>
        <v/>
      </c>
      <c r="F811" s="93" t="str">
        <f t="shared" ca="1" si="124"/>
        <v/>
      </c>
      <c r="G811" s="93" t="str">
        <f t="shared" ca="1" si="125"/>
        <v>6:45</v>
      </c>
      <c r="H811" s="93" t="str">
        <f t="shared" ca="1" si="126"/>
        <v>16:45</v>
      </c>
      <c r="I811" s="94">
        <f t="shared" ca="1" si="127"/>
        <v>10</v>
      </c>
      <c r="J811" s="108" t="str">
        <f t="shared" ca="1" si="128"/>
        <v/>
      </c>
      <c r="K811" s="108" t="str">
        <f t="shared" ca="1" si="129"/>
        <v/>
      </c>
      <c r="L811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811" s="108" t="str">
        <f ca="1">IFERROR(IF(FIND("/", Tabella4[[#This Row],[ODC]]) &gt; 0, MID(Tabella4[[#This Row],[ODC]], FIND("/", Tabella4[[#This Row],[ODC]]) - 3, 6), ""), "")</f>
        <v/>
      </c>
      <c r="S811" s="103">
        <v>20</v>
      </c>
      <c r="T811" s="96">
        <v>15</v>
      </c>
    </row>
    <row r="812" spans="1:20" hidden="1" x14ac:dyDescent="0.25">
      <c r="A812" s="97">
        <f ca="1">IF(Tabella4[[#This Row],[PERSONALE]]="","",IF(INDIRECT("'" &amp; S812 &amp; "'!L1") &lt;&gt; "0", IF(INDIRECT("'" &amp; S812 &amp; "'!L1") &lt;&gt; "", INDIRECT("'" &amp; S812 &amp; "'!L1"), ""), ""))</f>
        <v>46101</v>
      </c>
      <c r="B812" s="97" t="str">
        <f t="shared" ca="1" si="120"/>
        <v>Arico'</v>
      </c>
      <c r="C812" s="106" t="str">
        <f t="shared" ca="1" si="121"/>
        <v>C.P.</v>
      </c>
      <c r="D812" s="1" t="str">
        <f t="shared" ca="1" si="122"/>
        <v/>
      </c>
      <c r="E812" s="93" t="str">
        <f t="shared" ca="1" si="123"/>
        <v/>
      </c>
      <c r="F812" s="93" t="str">
        <f t="shared" ca="1" si="124"/>
        <v/>
      </c>
      <c r="G812" s="93" t="str">
        <f t="shared" ca="1" si="125"/>
        <v>7:45</v>
      </c>
      <c r="H812" s="93" t="str">
        <f t="shared" ca="1" si="126"/>
        <v>12:45</v>
      </c>
      <c r="I812" s="94">
        <f t="shared" ca="1" si="127"/>
        <v>5</v>
      </c>
      <c r="J812" s="108" t="str">
        <f t="shared" ca="1" si="128"/>
        <v/>
      </c>
      <c r="K812" s="108" t="str">
        <f t="shared" ca="1" si="129"/>
        <v/>
      </c>
      <c r="L812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812" s="108" t="str">
        <f ca="1">IFERROR(IF(FIND("/", Tabella4[[#This Row],[ODC]]) &gt; 0, MID(Tabella4[[#This Row],[ODC]], FIND("/", Tabella4[[#This Row],[ODC]]) - 3, 6), ""), "")</f>
        <v/>
      </c>
      <c r="S812" s="103">
        <v>20</v>
      </c>
      <c r="T812" s="96">
        <v>16</v>
      </c>
    </row>
    <row r="813" spans="1:20" hidden="1" x14ac:dyDescent="0.25">
      <c r="A813" s="97" t="str">
        <f ca="1">IF(Tabella4[[#This Row],[PERSONALE]]="","",IF(INDIRECT("'" &amp; S813 &amp; "'!L1") &lt;&gt; "0", IF(INDIRECT("'" &amp; S813 &amp; "'!L1") &lt;&gt; "", INDIRECT("'" &amp; S813 &amp; "'!L1"), ""), ""))</f>
        <v/>
      </c>
      <c r="B813" s="97" t="str">
        <f t="shared" ca="1" si="120"/>
        <v/>
      </c>
      <c r="C813" s="106" t="str">
        <f t="shared" ca="1" si="121"/>
        <v/>
      </c>
      <c r="D813" s="1" t="str">
        <f t="shared" ca="1" si="122"/>
        <v/>
      </c>
      <c r="E813" s="93" t="str">
        <f t="shared" ca="1" si="123"/>
        <v/>
      </c>
      <c r="F813" s="93" t="str">
        <f t="shared" ca="1" si="124"/>
        <v/>
      </c>
      <c r="G813" s="93" t="str">
        <f t="shared" ca="1" si="125"/>
        <v/>
      </c>
      <c r="H813" s="93" t="str">
        <f t="shared" ca="1" si="126"/>
        <v/>
      </c>
      <c r="I813" s="94" t="str">
        <f t="shared" ca="1" si="127"/>
        <v/>
      </c>
      <c r="J813" s="108" t="str">
        <f t="shared" ca="1" si="128"/>
        <v/>
      </c>
      <c r="K813" s="108" t="str">
        <f t="shared" ca="1" si="129"/>
        <v/>
      </c>
      <c r="L813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813" s="108" t="str">
        <f ca="1">IFERROR(IF(FIND("/", Tabella4[[#This Row],[ODC]]) &gt; 0, MID(Tabella4[[#This Row],[ODC]], FIND("/", Tabella4[[#This Row],[ODC]]) - 3, 6), ""), "")</f>
        <v/>
      </c>
      <c r="S813" s="103">
        <v>20</v>
      </c>
      <c r="T813" s="96">
        <v>17</v>
      </c>
    </row>
    <row r="814" spans="1:20" hidden="1" x14ac:dyDescent="0.25">
      <c r="A814" s="97" t="str">
        <f ca="1">IF(Tabella4[[#This Row],[PERSONALE]]="","",IF(INDIRECT("'" &amp; S814 &amp; "'!L1") &lt;&gt; "0", IF(INDIRECT("'" &amp; S814 &amp; "'!L1") &lt;&gt; "", INDIRECT("'" &amp; S814 &amp; "'!L1"), ""), ""))</f>
        <v/>
      </c>
      <c r="B814" s="97" t="str">
        <f t="shared" ca="1" si="120"/>
        <v/>
      </c>
      <c r="C814" s="106" t="str">
        <f t="shared" ca="1" si="121"/>
        <v/>
      </c>
      <c r="D814" s="1" t="str">
        <f t="shared" ca="1" si="122"/>
        <v/>
      </c>
      <c r="E814" s="93" t="str">
        <f t="shared" ca="1" si="123"/>
        <v/>
      </c>
      <c r="F814" s="93" t="str">
        <f t="shared" ca="1" si="124"/>
        <v/>
      </c>
      <c r="G814" s="93" t="str">
        <f t="shared" ca="1" si="125"/>
        <v/>
      </c>
      <c r="H814" s="93" t="str">
        <f t="shared" ca="1" si="126"/>
        <v/>
      </c>
      <c r="I814" s="94" t="str">
        <f t="shared" ca="1" si="127"/>
        <v/>
      </c>
      <c r="J814" s="108" t="str">
        <f t="shared" ca="1" si="128"/>
        <v/>
      </c>
      <c r="K814" s="108" t="str">
        <f t="shared" ca="1" si="129"/>
        <v/>
      </c>
      <c r="L814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814" s="108" t="str">
        <f ca="1">IFERROR(IF(FIND("/", Tabella4[[#This Row],[ODC]]) &gt; 0, MID(Tabella4[[#This Row],[ODC]], FIND("/", Tabella4[[#This Row],[ODC]]) - 3, 6), ""), "")</f>
        <v/>
      </c>
      <c r="S814" s="103">
        <v>20</v>
      </c>
      <c r="T814" s="96">
        <v>18</v>
      </c>
    </row>
    <row r="815" spans="1:20" hidden="1" x14ac:dyDescent="0.25">
      <c r="A815" s="97" t="str">
        <f ca="1">IF(Tabella4[[#This Row],[PERSONALE]]="","",IF(INDIRECT("'" &amp; S815 &amp; "'!L1") &lt;&gt; "0", IF(INDIRECT("'" &amp; S815 &amp; "'!L1") &lt;&gt; "", INDIRECT("'" &amp; S815 &amp; "'!L1"), ""), ""))</f>
        <v/>
      </c>
      <c r="B815" s="97" t="str">
        <f t="shared" ca="1" si="120"/>
        <v/>
      </c>
      <c r="C815" s="106" t="str">
        <f t="shared" ca="1" si="121"/>
        <v/>
      </c>
      <c r="D815" s="1" t="str">
        <f t="shared" ca="1" si="122"/>
        <v/>
      </c>
      <c r="E815" s="93" t="str">
        <f t="shared" ca="1" si="123"/>
        <v/>
      </c>
      <c r="F815" s="93" t="str">
        <f t="shared" ca="1" si="124"/>
        <v/>
      </c>
      <c r="G815" s="93" t="str">
        <f t="shared" ca="1" si="125"/>
        <v/>
      </c>
      <c r="H815" s="93" t="str">
        <f t="shared" ca="1" si="126"/>
        <v/>
      </c>
      <c r="I815" s="94" t="str">
        <f t="shared" ca="1" si="127"/>
        <v/>
      </c>
      <c r="J815" s="108" t="str">
        <f t="shared" ca="1" si="128"/>
        <v/>
      </c>
      <c r="K815" s="108" t="str">
        <f t="shared" ca="1" si="129"/>
        <v/>
      </c>
      <c r="L815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815" s="108" t="str">
        <f ca="1">IFERROR(IF(FIND("/", Tabella4[[#This Row],[ODC]]) &gt; 0, MID(Tabella4[[#This Row],[ODC]], FIND("/", Tabella4[[#This Row],[ODC]]) - 3, 6), ""), "")</f>
        <v/>
      </c>
      <c r="S815" s="103">
        <v>20</v>
      </c>
      <c r="T815" s="96">
        <v>19</v>
      </c>
    </row>
    <row r="816" spans="1:20" hidden="1" x14ac:dyDescent="0.25">
      <c r="A816" s="97" t="str">
        <f ca="1">IF(Tabella4[[#This Row],[PERSONALE]]="","",IF(INDIRECT("'" &amp; S816 &amp; "'!L1") &lt;&gt; "0", IF(INDIRECT("'" &amp; S816 &amp; "'!L1") &lt;&gt; "", INDIRECT("'" &amp; S816 &amp; "'!L1"), ""), ""))</f>
        <v/>
      </c>
      <c r="B816" s="97" t="str">
        <f t="shared" ca="1" si="120"/>
        <v/>
      </c>
      <c r="C816" s="106" t="str">
        <f t="shared" ca="1" si="121"/>
        <v/>
      </c>
      <c r="D816" s="1" t="str">
        <f t="shared" ca="1" si="122"/>
        <v/>
      </c>
      <c r="E816" s="93" t="str">
        <f t="shared" ca="1" si="123"/>
        <v/>
      </c>
      <c r="F816" s="93" t="str">
        <f t="shared" ca="1" si="124"/>
        <v/>
      </c>
      <c r="G816" s="93" t="str">
        <f t="shared" ca="1" si="125"/>
        <v/>
      </c>
      <c r="H816" s="93" t="str">
        <f t="shared" ca="1" si="126"/>
        <v/>
      </c>
      <c r="I816" s="94" t="str">
        <f t="shared" ca="1" si="127"/>
        <v/>
      </c>
      <c r="J816" s="108" t="str">
        <f t="shared" ca="1" si="128"/>
        <v/>
      </c>
      <c r="K816" s="108" t="str">
        <f t="shared" ca="1" si="129"/>
        <v/>
      </c>
      <c r="L816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816" s="108" t="str">
        <f ca="1">IFERROR(IF(FIND("/", Tabella4[[#This Row],[ODC]]) &gt; 0, MID(Tabella4[[#This Row],[ODC]], FIND("/", Tabella4[[#This Row],[ODC]]) - 3, 6), ""), "")</f>
        <v/>
      </c>
      <c r="S816" s="103">
        <v>20</v>
      </c>
      <c r="T816" s="96">
        <v>20</v>
      </c>
    </row>
    <row r="817" spans="1:20" hidden="1" x14ac:dyDescent="0.25">
      <c r="A817" s="97" t="str">
        <f ca="1">IF(Tabella4[[#This Row],[PERSONALE]]="","",IF(INDIRECT("'" &amp; S817 &amp; "'!L1") &lt;&gt; "0", IF(INDIRECT("'" &amp; S817 &amp; "'!L1") &lt;&gt; "", INDIRECT("'" &amp; S817 &amp; "'!L1"), ""), ""))</f>
        <v/>
      </c>
      <c r="B817" s="97" t="str">
        <f t="shared" ca="1" si="120"/>
        <v/>
      </c>
      <c r="C817" s="106" t="str">
        <f t="shared" ca="1" si="121"/>
        <v/>
      </c>
      <c r="D817" s="1" t="str">
        <f t="shared" ca="1" si="122"/>
        <v/>
      </c>
      <c r="E817" s="93" t="str">
        <f t="shared" ca="1" si="123"/>
        <v/>
      </c>
      <c r="F817" s="93" t="str">
        <f t="shared" ca="1" si="124"/>
        <v/>
      </c>
      <c r="G817" s="93" t="str">
        <f t="shared" ca="1" si="125"/>
        <v/>
      </c>
      <c r="H817" s="93" t="str">
        <f t="shared" ca="1" si="126"/>
        <v/>
      </c>
      <c r="I817" s="94" t="str">
        <f t="shared" ca="1" si="127"/>
        <v/>
      </c>
      <c r="J817" s="108" t="str">
        <f t="shared" ca="1" si="128"/>
        <v/>
      </c>
      <c r="K817" s="108" t="str">
        <f t="shared" ca="1" si="129"/>
        <v/>
      </c>
      <c r="L817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817" s="108" t="str">
        <f ca="1">IFERROR(IF(FIND("/", Tabella4[[#This Row],[ODC]]) &gt; 0, MID(Tabella4[[#This Row],[ODC]], FIND("/", Tabella4[[#This Row],[ODC]]) - 3, 6), ""), "")</f>
        <v/>
      </c>
      <c r="S817" s="103">
        <v>20</v>
      </c>
      <c r="T817" s="96">
        <v>21</v>
      </c>
    </row>
    <row r="818" spans="1:20" hidden="1" x14ac:dyDescent="0.25">
      <c r="A818" s="97" t="str">
        <f ca="1">IF(Tabella4[[#This Row],[PERSONALE]]="","",IF(INDIRECT("'" &amp; S818 &amp; "'!L1") &lt;&gt; "0", IF(INDIRECT("'" &amp; S818 &amp; "'!L1") &lt;&gt; "", INDIRECT("'" &amp; S818 &amp; "'!L1"), ""), ""))</f>
        <v/>
      </c>
      <c r="B818" s="97" t="str">
        <f t="shared" ca="1" si="120"/>
        <v/>
      </c>
      <c r="C818" s="106" t="str">
        <f t="shared" ca="1" si="121"/>
        <v/>
      </c>
      <c r="D818" s="1" t="str">
        <f t="shared" ca="1" si="122"/>
        <v/>
      </c>
      <c r="E818" s="93" t="str">
        <f t="shared" ca="1" si="123"/>
        <v/>
      </c>
      <c r="F818" s="93" t="str">
        <f t="shared" ca="1" si="124"/>
        <v/>
      </c>
      <c r="G818" s="93" t="str">
        <f t="shared" ca="1" si="125"/>
        <v/>
      </c>
      <c r="H818" s="93" t="str">
        <f t="shared" ca="1" si="126"/>
        <v/>
      </c>
      <c r="I818" s="94" t="str">
        <f t="shared" ca="1" si="127"/>
        <v/>
      </c>
      <c r="J818" s="108" t="str">
        <f t="shared" ca="1" si="128"/>
        <v/>
      </c>
      <c r="K818" s="108" t="str">
        <f t="shared" ca="1" si="129"/>
        <v/>
      </c>
      <c r="L818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818" s="108" t="str">
        <f ca="1">IFERROR(IF(FIND("/", Tabella4[[#This Row],[ODC]]) &gt; 0, MID(Tabella4[[#This Row],[ODC]], FIND("/", Tabella4[[#This Row],[ODC]]) - 3, 6), ""), "")</f>
        <v/>
      </c>
      <c r="S818" s="103">
        <v>20</v>
      </c>
      <c r="T818" s="96">
        <v>22</v>
      </c>
    </row>
    <row r="819" spans="1:20" hidden="1" x14ac:dyDescent="0.25">
      <c r="A819" s="97" t="str">
        <f ca="1">IF(Tabella4[[#This Row],[PERSONALE]]="","",IF(INDIRECT("'" &amp; S819 &amp; "'!L1") &lt;&gt; "0", IF(INDIRECT("'" &amp; S819 &amp; "'!L1") &lt;&gt; "", INDIRECT("'" &amp; S819 &amp; "'!L1"), ""), ""))</f>
        <v/>
      </c>
      <c r="B819" s="97" t="str">
        <f t="shared" ca="1" si="120"/>
        <v/>
      </c>
      <c r="C819" s="106" t="str">
        <f t="shared" ca="1" si="121"/>
        <v/>
      </c>
      <c r="D819" s="1" t="str">
        <f t="shared" ca="1" si="122"/>
        <v/>
      </c>
      <c r="E819" s="93" t="str">
        <f t="shared" ca="1" si="123"/>
        <v/>
      </c>
      <c r="F819" s="93" t="str">
        <f t="shared" ca="1" si="124"/>
        <v/>
      </c>
      <c r="G819" s="93" t="str">
        <f t="shared" ca="1" si="125"/>
        <v/>
      </c>
      <c r="H819" s="93" t="str">
        <f t="shared" ca="1" si="126"/>
        <v/>
      </c>
      <c r="I819" s="94" t="str">
        <f t="shared" ca="1" si="127"/>
        <v/>
      </c>
      <c r="J819" s="108" t="str">
        <f t="shared" ca="1" si="128"/>
        <v/>
      </c>
      <c r="K819" s="108" t="str">
        <f t="shared" ca="1" si="129"/>
        <v/>
      </c>
      <c r="L819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819" s="108" t="str">
        <f ca="1">IFERROR(IF(FIND("/", Tabella4[[#This Row],[ODC]]) &gt; 0, MID(Tabella4[[#This Row],[ODC]], FIND("/", Tabella4[[#This Row],[ODC]]) - 3, 6), ""), "")</f>
        <v/>
      </c>
      <c r="S819" s="103">
        <v>20</v>
      </c>
      <c r="T819" s="96">
        <v>23</v>
      </c>
    </row>
    <row r="820" spans="1:20" hidden="1" x14ac:dyDescent="0.25">
      <c r="A820" s="97" t="str">
        <f ca="1">IF(Tabella4[[#This Row],[PERSONALE]]="","",IF(INDIRECT("'" &amp; S820 &amp; "'!L1") &lt;&gt; "0", IF(INDIRECT("'" &amp; S820 &amp; "'!L1") &lt;&gt; "", INDIRECT("'" &amp; S820 &amp; "'!L1"), ""), ""))</f>
        <v/>
      </c>
      <c r="B820" s="97" t="str">
        <f t="shared" ca="1" si="120"/>
        <v/>
      </c>
      <c r="C820" s="106" t="str">
        <f t="shared" ca="1" si="121"/>
        <v/>
      </c>
      <c r="D820" s="1" t="str">
        <f t="shared" ca="1" si="122"/>
        <v/>
      </c>
      <c r="E820" s="93" t="str">
        <f t="shared" ca="1" si="123"/>
        <v/>
      </c>
      <c r="F820" s="93" t="str">
        <f t="shared" ca="1" si="124"/>
        <v/>
      </c>
      <c r="G820" s="93" t="str">
        <f t="shared" ca="1" si="125"/>
        <v/>
      </c>
      <c r="H820" s="93" t="str">
        <f t="shared" ca="1" si="126"/>
        <v/>
      </c>
      <c r="I820" s="94" t="str">
        <f t="shared" ca="1" si="127"/>
        <v/>
      </c>
      <c r="J820" s="108" t="str">
        <f t="shared" ca="1" si="128"/>
        <v/>
      </c>
      <c r="K820" s="108" t="str">
        <f t="shared" ca="1" si="129"/>
        <v/>
      </c>
      <c r="L820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820" s="108" t="str">
        <f ca="1">IFERROR(IF(FIND("/", Tabella4[[#This Row],[ODC]]) &gt; 0, MID(Tabella4[[#This Row],[ODC]], FIND("/", Tabella4[[#This Row],[ODC]]) - 3, 6), ""), "")</f>
        <v/>
      </c>
      <c r="S820" s="103">
        <v>20</v>
      </c>
      <c r="T820" s="96">
        <v>24</v>
      </c>
    </row>
    <row r="821" spans="1:20" hidden="1" x14ac:dyDescent="0.25">
      <c r="A821" s="97" t="str">
        <f ca="1">IF(Tabella4[[#This Row],[PERSONALE]]="","",IF(INDIRECT("'" &amp; S821 &amp; "'!L1") &lt;&gt; "0", IF(INDIRECT("'" &amp; S821 &amp; "'!L1") &lt;&gt; "", INDIRECT("'" &amp; S821 &amp; "'!L1"), ""), ""))</f>
        <v/>
      </c>
      <c r="B821" s="97" t="str">
        <f t="shared" ca="1" si="120"/>
        <v/>
      </c>
      <c r="C821" s="106" t="str">
        <f t="shared" ca="1" si="121"/>
        <v/>
      </c>
      <c r="D821" s="1" t="str">
        <f t="shared" ca="1" si="122"/>
        <v/>
      </c>
      <c r="E821" s="93" t="str">
        <f t="shared" ca="1" si="123"/>
        <v/>
      </c>
      <c r="F821" s="93" t="str">
        <f t="shared" ca="1" si="124"/>
        <v/>
      </c>
      <c r="G821" s="93" t="str">
        <f t="shared" ca="1" si="125"/>
        <v/>
      </c>
      <c r="H821" s="93" t="str">
        <f t="shared" ca="1" si="126"/>
        <v/>
      </c>
      <c r="I821" s="94" t="str">
        <f t="shared" ca="1" si="127"/>
        <v/>
      </c>
      <c r="J821" s="108" t="str">
        <f t="shared" ca="1" si="128"/>
        <v/>
      </c>
      <c r="K821" s="108" t="str">
        <f t="shared" ca="1" si="129"/>
        <v/>
      </c>
      <c r="L821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821" s="108" t="str">
        <f ca="1">IFERROR(IF(FIND("/", Tabella4[[#This Row],[ODC]]) &gt; 0, MID(Tabella4[[#This Row],[ODC]], FIND("/", Tabella4[[#This Row],[ODC]]) - 3, 6), ""), "")</f>
        <v/>
      </c>
      <c r="S821" s="103">
        <v>20</v>
      </c>
      <c r="T821" s="96">
        <v>25</v>
      </c>
    </row>
    <row r="822" spans="1:20" hidden="1" x14ac:dyDescent="0.25">
      <c r="A822" s="97" t="str">
        <f ca="1">IF(Tabella4[[#This Row],[PERSONALE]]="","",IF(INDIRECT("'" &amp; S822 &amp; "'!L1") &lt;&gt; "0", IF(INDIRECT("'" &amp; S822 &amp; "'!L1") &lt;&gt; "", INDIRECT("'" &amp; S822 &amp; "'!L1"), ""), ""))</f>
        <v/>
      </c>
      <c r="B822" s="97" t="str">
        <f t="shared" ca="1" si="120"/>
        <v/>
      </c>
      <c r="C822" s="106" t="str">
        <f t="shared" ca="1" si="121"/>
        <v/>
      </c>
      <c r="D822" s="1" t="str">
        <f t="shared" ca="1" si="122"/>
        <v/>
      </c>
      <c r="E822" s="93" t="str">
        <f t="shared" ca="1" si="123"/>
        <v/>
      </c>
      <c r="F822" s="93" t="str">
        <f t="shared" ca="1" si="124"/>
        <v/>
      </c>
      <c r="G822" s="93" t="str">
        <f t="shared" ca="1" si="125"/>
        <v/>
      </c>
      <c r="H822" s="93" t="str">
        <f t="shared" ca="1" si="126"/>
        <v/>
      </c>
      <c r="I822" s="94" t="str">
        <f t="shared" ca="1" si="127"/>
        <v/>
      </c>
      <c r="J822" s="108" t="str">
        <f t="shared" ca="1" si="128"/>
        <v/>
      </c>
      <c r="K822" s="108" t="str">
        <f t="shared" ca="1" si="129"/>
        <v/>
      </c>
      <c r="L822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822" s="108" t="str">
        <f ca="1">IFERROR(IF(FIND("/", Tabella4[[#This Row],[ODC]]) &gt; 0, MID(Tabella4[[#This Row],[ODC]], FIND("/", Tabella4[[#This Row],[ODC]]) - 3, 6), ""), "")</f>
        <v/>
      </c>
      <c r="S822" s="103">
        <v>20</v>
      </c>
      <c r="T822" s="96">
        <v>26</v>
      </c>
    </row>
    <row r="823" spans="1:20" hidden="1" x14ac:dyDescent="0.25">
      <c r="A823" s="97" t="str">
        <f ca="1">IF(Tabella4[[#This Row],[PERSONALE]]="","",IF(INDIRECT("'" &amp; S823 &amp; "'!L1") &lt;&gt; "0", IF(INDIRECT("'" &amp; S823 &amp; "'!L1") &lt;&gt; "", INDIRECT("'" &amp; S823 &amp; "'!L1"), ""), ""))</f>
        <v/>
      </c>
      <c r="B823" s="97" t="str">
        <f t="shared" ca="1" si="120"/>
        <v/>
      </c>
      <c r="C823" s="106" t="str">
        <f t="shared" ca="1" si="121"/>
        <v/>
      </c>
      <c r="D823" s="1" t="str">
        <f t="shared" ca="1" si="122"/>
        <v/>
      </c>
      <c r="E823" s="93" t="str">
        <f t="shared" ca="1" si="123"/>
        <v/>
      </c>
      <c r="F823" s="93" t="str">
        <f t="shared" ca="1" si="124"/>
        <v/>
      </c>
      <c r="G823" s="93" t="str">
        <f t="shared" ca="1" si="125"/>
        <v/>
      </c>
      <c r="H823" s="93" t="str">
        <f t="shared" ca="1" si="126"/>
        <v/>
      </c>
      <c r="I823" s="94" t="str">
        <f t="shared" ca="1" si="127"/>
        <v/>
      </c>
      <c r="J823" s="108" t="str">
        <f t="shared" ca="1" si="128"/>
        <v/>
      </c>
      <c r="K823" s="108" t="str">
        <f t="shared" ca="1" si="129"/>
        <v/>
      </c>
      <c r="L823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823" s="108" t="str">
        <f ca="1">IFERROR(IF(FIND("/", Tabella4[[#This Row],[ODC]]) &gt; 0, MID(Tabella4[[#This Row],[ODC]], FIND("/", Tabella4[[#This Row],[ODC]]) - 3, 6), ""), "")</f>
        <v/>
      </c>
      <c r="S823" s="103">
        <v>20</v>
      </c>
      <c r="T823" s="96">
        <v>27</v>
      </c>
    </row>
    <row r="824" spans="1:20" hidden="1" x14ac:dyDescent="0.25">
      <c r="A824" s="97" t="str">
        <f ca="1">IF(Tabella4[[#This Row],[PERSONALE]]="","",IF(INDIRECT("'" &amp; S824 &amp; "'!L1") &lt;&gt; "0", IF(INDIRECT("'" &amp; S824 &amp; "'!L1") &lt;&gt; "", INDIRECT("'" &amp; S824 &amp; "'!L1"), ""), ""))</f>
        <v/>
      </c>
      <c r="B824" s="97" t="str">
        <f t="shared" ca="1" si="120"/>
        <v/>
      </c>
      <c r="C824" s="106" t="str">
        <f t="shared" ca="1" si="121"/>
        <v/>
      </c>
      <c r="D824" s="1" t="str">
        <f t="shared" ca="1" si="122"/>
        <v/>
      </c>
      <c r="E824" s="93" t="str">
        <f t="shared" ca="1" si="123"/>
        <v/>
      </c>
      <c r="F824" s="93" t="str">
        <f t="shared" ca="1" si="124"/>
        <v/>
      </c>
      <c r="G824" s="93" t="str">
        <f t="shared" ca="1" si="125"/>
        <v/>
      </c>
      <c r="H824" s="93" t="str">
        <f t="shared" ca="1" si="126"/>
        <v/>
      </c>
      <c r="I824" s="94" t="str">
        <f t="shared" ca="1" si="127"/>
        <v/>
      </c>
      <c r="J824" s="108" t="str">
        <f t="shared" ca="1" si="128"/>
        <v/>
      </c>
      <c r="K824" s="108" t="str">
        <f t="shared" ca="1" si="129"/>
        <v/>
      </c>
      <c r="L824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824" s="108" t="str">
        <f ca="1">IFERROR(IF(FIND("/", Tabella4[[#This Row],[ODC]]) &gt; 0, MID(Tabella4[[#This Row],[ODC]], FIND("/", Tabella4[[#This Row],[ODC]]) - 3, 6), ""), "")</f>
        <v/>
      </c>
      <c r="S824" s="103">
        <v>20</v>
      </c>
      <c r="T824" s="96">
        <v>28</v>
      </c>
    </row>
    <row r="825" spans="1:20" hidden="1" x14ac:dyDescent="0.25">
      <c r="A825" s="97" t="str">
        <f ca="1">IF(Tabella4[[#This Row],[PERSONALE]]="","",IF(INDIRECT("'" &amp; S825 &amp; "'!L1") &lt;&gt; "0", IF(INDIRECT("'" &amp; S825 &amp; "'!L1") &lt;&gt; "", INDIRECT("'" &amp; S825 &amp; "'!L1"), ""), ""))</f>
        <v/>
      </c>
      <c r="B825" s="97" t="str">
        <f t="shared" ca="1" si="120"/>
        <v/>
      </c>
      <c r="C825" s="106" t="str">
        <f t="shared" ca="1" si="121"/>
        <v/>
      </c>
      <c r="D825" s="1" t="str">
        <f t="shared" ca="1" si="122"/>
        <v/>
      </c>
      <c r="E825" s="93" t="str">
        <f t="shared" ca="1" si="123"/>
        <v/>
      </c>
      <c r="F825" s="93" t="str">
        <f t="shared" ca="1" si="124"/>
        <v/>
      </c>
      <c r="G825" s="93" t="str">
        <f t="shared" ca="1" si="125"/>
        <v/>
      </c>
      <c r="H825" s="93" t="str">
        <f t="shared" ca="1" si="126"/>
        <v/>
      </c>
      <c r="I825" s="94" t="str">
        <f t="shared" ca="1" si="127"/>
        <v/>
      </c>
      <c r="J825" s="108" t="str">
        <f t="shared" ca="1" si="128"/>
        <v/>
      </c>
      <c r="K825" s="108" t="str">
        <f t="shared" ca="1" si="129"/>
        <v/>
      </c>
      <c r="L825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825" s="108" t="str">
        <f ca="1">IFERROR(IF(FIND("/", Tabella4[[#This Row],[ODC]]) &gt; 0, MID(Tabella4[[#This Row],[ODC]], FIND("/", Tabella4[[#This Row],[ODC]]) - 3, 6), ""), "")</f>
        <v/>
      </c>
      <c r="S825" s="103">
        <v>20</v>
      </c>
      <c r="T825" s="96">
        <v>29</v>
      </c>
    </row>
    <row r="826" spans="1:20" hidden="1" x14ac:dyDescent="0.25">
      <c r="A826" s="97" t="str">
        <f ca="1">IF(Tabella4[[#This Row],[PERSONALE]]="","",IF(INDIRECT("'" &amp; S826 &amp; "'!L1") &lt;&gt; "0", IF(INDIRECT("'" &amp; S826 &amp; "'!L1") &lt;&gt; "", INDIRECT("'" &amp; S826 &amp; "'!L1"), ""), ""))</f>
        <v/>
      </c>
      <c r="B826" s="97" t="str">
        <f t="shared" ca="1" si="120"/>
        <v/>
      </c>
      <c r="C826" s="106" t="str">
        <f t="shared" ca="1" si="121"/>
        <v/>
      </c>
      <c r="D826" s="1" t="str">
        <f t="shared" ca="1" si="122"/>
        <v/>
      </c>
      <c r="E826" s="93" t="str">
        <f t="shared" ca="1" si="123"/>
        <v/>
      </c>
      <c r="F826" s="93" t="str">
        <f t="shared" ca="1" si="124"/>
        <v/>
      </c>
      <c r="G826" s="93" t="str">
        <f t="shared" ca="1" si="125"/>
        <v/>
      </c>
      <c r="H826" s="93" t="str">
        <f t="shared" ca="1" si="126"/>
        <v/>
      </c>
      <c r="I826" s="94" t="str">
        <f t="shared" ca="1" si="127"/>
        <v/>
      </c>
      <c r="J826" s="108" t="str">
        <f t="shared" ca="1" si="128"/>
        <v/>
      </c>
      <c r="K826" s="108" t="str">
        <f t="shared" ca="1" si="129"/>
        <v/>
      </c>
      <c r="L826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826" s="108" t="str">
        <f ca="1">IFERROR(IF(FIND("/", Tabella4[[#This Row],[ODC]]) &gt; 0, MID(Tabella4[[#This Row],[ODC]], FIND("/", Tabella4[[#This Row],[ODC]]) - 3, 6), ""), "")</f>
        <v/>
      </c>
      <c r="S826" s="103">
        <v>20</v>
      </c>
      <c r="T826" s="96">
        <v>30</v>
      </c>
    </row>
    <row r="827" spans="1:20" hidden="1" x14ac:dyDescent="0.25">
      <c r="A827" s="97" t="str">
        <f ca="1">IF(Tabella4[[#This Row],[PERSONALE]]="","",IF(INDIRECT("'" &amp; S827 &amp; "'!L1") &lt;&gt; "0", IF(INDIRECT("'" &amp; S827 &amp; "'!L1") &lt;&gt; "", INDIRECT("'" &amp; S827 &amp; "'!L1"), ""), ""))</f>
        <v/>
      </c>
      <c r="B827" s="97" t="str">
        <f t="shared" ca="1" si="120"/>
        <v/>
      </c>
      <c r="C827" s="106" t="str">
        <f t="shared" ca="1" si="121"/>
        <v/>
      </c>
      <c r="D827" s="1" t="str">
        <f t="shared" ca="1" si="122"/>
        <v/>
      </c>
      <c r="E827" s="93" t="str">
        <f t="shared" ca="1" si="123"/>
        <v/>
      </c>
      <c r="F827" s="93" t="str">
        <f t="shared" ca="1" si="124"/>
        <v/>
      </c>
      <c r="G827" s="93" t="str">
        <f t="shared" ca="1" si="125"/>
        <v/>
      </c>
      <c r="H827" s="93" t="str">
        <f t="shared" ca="1" si="126"/>
        <v/>
      </c>
      <c r="I827" s="94" t="str">
        <f t="shared" ca="1" si="127"/>
        <v/>
      </c>
      <c r="J827" s="108" t="str">
        <f t="shared" ca="1" si="128"/>
        <v/>
      </c>
      <c r="K827" s="108" t="str">
        <f t="shared" ca="1" si="129"/>
        <v/>
      </c>
      <c r="L827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827" s="108" t="str">
        <f ca="1">IFERROR(IF(FIND("/", Tabella4[[#This Row],[ODC]]) &gt; 0, MID(Tabella4[[#This Row],[ODC]], FIND("/", Tabella4[[#This Row],[ODC]]) - 3, 6), ""), "")</f>
        <v/>
      </c>
      <c r="S827" s="103">
        <v>20</v>
      </c>
      <c r="T827" s="96">
        <v>31</v>
      </c>
    </row>
    <row r="828" spans="1:20" hidden="1" x14ac:dyDescent="0.25">
      <c r="A828" s="97" t="str">
        <f ca="1">IF(Tabella4[[#This Row],[PERSONALE]]="","",IF(INDIRECT("'" &amp; S828 &amp; "'!L1") &lt;&gt; "0", IF(INDIRECT("'" &amp; S828 &amp; "'!L1") &lt;&gt; "", INDIRECT("'" &amp; S828 &amp; "'!L1"), ""), ""))</f>
        <v/>
      </c>
      <c r="B828" s="97" t="str">
        <f t="shared" ca="1" si="120"/>
        <v/>
      </c>
      <c r="C828" s="106" t="str">
        <f t="shared" ca="1" si="121"/>
        <v/>
      </c>
      <c r="D828" s="1" t="str">
        <f t="shared" ca="1" si="122"/>
        <v/>
      </c>
      <c r="E828" s="93" t="str">
        <f t="shared" ca="1" si="123"/>
        <v/>
      </c>
      <c r="F828" s="93" t="str">
        <f t="shared" ca="1" si="124"/>
        <v/>
      </c>
      <c r="G828" s="93" t="str">
        <f t="shared" ca="1" si="125"/>
        <v/>
      </c>
      <c r="H828" s="93" t="str">
        <f t="shared" ca="1" si="126"/>
        <v/>
      </c>
      <c r="I828" s="94" t="str">
        <f t="shared" ca="1" si="127"/>
        <v/>
      </c>
      <c r="J828" s="108" t="str">
        <f t="shared" ca="1" si="128"/>
        <v/>
      </c>
      <c r="K828" s="108" t="str">
        <f t="shared" ca="1" si="129"/>
        <v/>
      </c>
      <c r="L828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828" s="108" t="str">
        <f ca="1">IFERROR(IF(FIND("/", Tabella4[[#This Row],[ODC]]) &gt; 0, MID(Tabella4[[#This Row],[ODC]], FIND("/", Tabella4[[#This Row],[ODC]]) - 3, 6), ""), "")</f>
        <v/>
      </c>
      <c r="S828" s="103">
        <v>20</v>
      </c>
      <c r="T828" s="96">
        <v>32</v>
      </c>
    </row>
    <row r="829" spans="1:20" hidden="1" x14ac:dyDescent="0.25">
      <c r="A829" s="97" t="str">
        <f ca="1">IF(Tabella4[[#This Row],[PERSONALE]]="","",IF(INDIRECT("'" &amp; S829 &amp; "'!L1") &lt;&gt; "0", IF(INDIRECT("'" &amp; S829 &amp; "'!L1") &lt;&gt; "", INDIRECT("'" &amp; S829 &amp; "'!L1"), ""), ""))</f>
        <v/>
      </c>
      <c r="B829" s="97" t="str">
        <f t="shared" ca="1" si="120"/>
        <v/>
      </c>
      <c r="C829" s="106" t="str">
        <f t="shared" ca="1" si="121"/>
        <v/>
      </c>
      <c r="D829" s="1" t="str">
        <f t="shared" ca="1" si="122"/>
        <v/>
      </c>
      <c r="E829" s="93" t="str">
        <f t="shared" ca="1" si="123"/>
        <v/>
      </c>
      <c r="F829" s="93" t="str">
        <f t="shared" ca="1" si="124"/>
        <v/>
      </c>
      <c r="G829" s="93" t="str">
        <f t="shared" ca="1" si="125"/>
        <v/>
      </c>
      <c r="H829" s="93" t="str">
        <f t="shared" ca="1" si="126"/>
        <v/>
      </c>
      <c r="I829" s="94" t="str">
        <f t="shared" ca="1" si="127"/>
        <v/>
      </c>
      <c r="J829" s="108" t="str">
        <f t="shared" ca="1" si="128"/>
        <v/>
      </c>
      <c r="K829" s="108" t="str">
        <f t="shared" ca="1" si="129"/>
        <v/>
      </c>
      <c r="L829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829" s="108" t="str">
        <f ca="1">IFERROR(IF(FIND("/", Tabella4[[#This Row],[ODC]]) &gt; 0, MID(Tabella4[[#This Row],[ODC]], FIND("/", Tabella4[[#This Row],[ODC]]) - 3, 6), ""), "")</f>
        <v/>
      </c>
      <c r="S829" s="103">
        <v>20</v>
      </c>
      <c r="T829" s="96">
        <v>33</v>
      </c>
    </row>
    <row r="830" spans="1:20" hidden="1" x14ac:dyDescent="0.25">
      <c r="A830" s="97" t="str">
        <f ca="1">IF(Tabella4[[#This Row],[PERSONALE]]="","",IF(INDIRECT("'" &amp; S830 &amp; "'!L1") &lt;&gt; "0", IF(INDIRECT("'" &amp; S830 &amp; "'!L1") &lt;&gt; "", INDIRECT("'" &amp; S830 &amp; "'!L1"), ""), ""))</f>
        <v/>
      </c>
      <c r="B830" s="97" t="str">
        <f t="shared" ca="1" si="120"/>
        <v/>
      </c>
      <c r="C830" s="106" t="str">
        <f t="shared" ca="1" si="121"/>
        <v/>
      </c>
      <c r="D830" s="1" t="str">
        <f t="shared" ca="1" si="122"/>
        <v/>
      </c>
      <c r="E830" s="93" t="str">
        <f t="shared" ca="1" si="123"/>
        <v/>
      </c>
      <c r="F830" s="93" t="str">
        <f t="shared" ca="1" si="124"/>
        <v/>
      </c>
      <c r="G830" s="93" t="str">
        <f t="shared" ca="1" si="125"/>
        <v/>
      </c>
      <c r="H830" s="93" t="str">
        <f t="shared" ca="1" si="126"/>
        <v/>
      </c>
      <c r="I830" s="94" t="str">
        <f t="shared" ca="1" si="127"/>
        <v/>
      </c>
      <c r="J830" s="108" t="str">
        <f t="shared" ca="1" si="128"/>
        <v/>
      </c>
      <c r="K830" s="108" t="str">
        <f t="shared" ca="1" si="129"/>
        <v/>
      </c>
      <c r="L830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830" s="108" t="str">
        <f ca="1">IFERROR(IF(FIND("/", Tabella4[[#This Row],[ODC]]) &gt; 0, MID(Tabella4[[#This Row],[ODC]], FIND("/", Tabella4[[#This Row],[ODC]]) - 3, 6), ""), "")</f>
        <v/>
      </c>
      <c r="S830" s="103">
        <v>20</v>
      </c>
      <c r="T830" s="96">
        <v>34</v>
      </c>
    </row>
    <row r="831" spans="1:20" hidden="1" x14ac:dyDescent="0.25">
      <c r="A831" s="97" t="str">
        <f ca="1">IF(Tabella4[[#This Row],[PERSONALE]]="","",IF(INDIRECT("'" &amp; S831 &amp; "'!L1") &lt;&gt; "0", IF(INDIRECT("'" &amp; S831 &amp; "'!L1") &lt;&gt; "", INDIRECT("'" &amp; S831 &amp; "'!L1"), ""), ""))</f>
        <v/>
      </c>
      <c r="B831" s="97" t="str">
        <f t="shared" ca="1" si="120"/>
        <v/>
      </c>
      <c r="C831" s="106" t="str">
        <f t="shared" ca="1" si="121"/>
        <v/>
      </c>
      <c r="D831" s="1" t="str">
        <f t="shared" ca="1" si="122"/>
        <v/>
      </c>
      <c r="E831" s="93" t="str">
        <f t="shared" ca="1" si="123"/>
        <v/>
      </c>
      <c r="F831" s="93" t="str">
        <f t="shared" ca="1" si="124"/>
        <v/>
      </c>
      <c r="G831" s="93" t="str">
        <f t="shared" ca="1" si="125"/>
        <v/>
      </c>
      <c r="H831" s="93" t="str">
        <f t="shared" ca="1" si="126"/>
        <v/>
      </c>
      <c r="I831" s="94" t="str">
        <f t="shared" ca="1" si="127"/>
        <v/>
      </c>
      <c r="J831" s="108" t="str">
        <f t="shared" ca="1" si="128"/>
        <v/>
      </c>
      <c r="K831" s="108" t="str">
        <f t="shared" ca="1" si="129"/>
        <v/>
      </c>
      <c r="L831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831" s="108" t="str">
        <f ca="1">IFERROR(IF(FIND("/", Tabella4[[#This Row],[ODC]]) &gt; 0, MID(Tabella4[[#This Row],[ODC]], FIND("/", Tabella4[[#This Row],[ODC]]) - 3, 6), ""), "")</f>
        <v/>
      </c>
      <c r="S831" s="103">
        <v>20</v>
      </c>
      <c r="T831" s="96">
        <v>35</v>
      </c>
    </row>
    <row r="832" spans="1:20" hidden="1" x14ac:dyDescent="0.25">
      <c r="A832" s="97" t="str">
        <f ca="1">IF(Tabella4[[#This Row],[PERSONALE]]="","",IF(INDIRECT("'" &amp; S832 &amp; "'!L1") &lt;&gt; "0", IF(INDIRECT("'" &amp; S832 &amp; "'!L1") &lt;&gt; "", INDIRECT("'" &amp; S832 &amp; "'!L1"), ""), ""))</f>
        <v/>
      </c>
      <c r="B832" s="97" t="str">
        <f t="shared" ca="1" si="120"/>
        <v/>
      </c>
      <c r="C832" s="106" t="str">
        <f t="shared" ca="1" si="121"/>
        <v/>
      </c>
      <c r="D832" s="1" t="str">
        <f t="shared" ca="1" si="122"/>
        <v/>
      </c>
      <c r="E832" s="93" t="str">
        <f t="shared" ca="1" si="123"/>
        <v/>
      </c>
      <c r="F832" s="93" t="str">
        <f t="shared" ca="1" si="124"/>
        <v/>
      </c>
      <c r="G832" s="93" t="str">
        <f t="shared" ca="1" si="125"/>
        <v/>
      </c>
      <c r="H832" s="93" t="str">
        <f t="shared" ca="1" si="126"/>
        <v/>
      </c>
      <c r="I832" s="94" t="str">
        <f t="shared" ca="1" si="127"/>
        <v/>
      </c>
      <c r="J832" s="108" t="str">
        <f t="shared" ca="1" si="128"/>
        <v/>
      </c>
      <c r="K832" s="108" t="str">
        <f t="shared" ca="1" si="129"/>
        <v/>
      </c>
      <c r="L832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832" s="108" t="str">
        <f ca="1">IFERROR(IF(FIND("/", Tabella4[[#This Row],[ODC]]) &gt; 0, MID(Tabella4[[#This Row],[ODC]], FIND("/", Tabella4[[#This Row],[ODC]]) - 3, 6), ""), "")</f>
        <v/>
      </c>
      <c r="S832" s="103">
        <v>20</v>
      </c>
      <c r="T832" s="96">
        <v>36</v>
      </c>
    </row>
    <row r="833" spans="1:20" hidden="1" x14ac:dyDescent="0.25">
      <c r="A833" s="97" t="str">
        <f ca="1">IF(Tabella4[[#This Row],[PERSONALE]]="","",IF(INDIRECT("'" &amp; S833 &amp; "'!L1") &lt;&gt; "0", IF(INDIRECT("'" &amp; S833 &amp; "'!L1") &lt;&gt; "", INDIRECT("'" &amp; S833 &amp; "'!L1"), ""), ""))</f>
        <v/>
      </c>
      <c r="B833" s="97" t="str">
        <f t="shared" ca="1" si="120"/>
        <v/>
      </c>
      <c r="C833" s="106" t="str">
        <f t="shared" ca="1" si="121"/>
        <v/>
      </c>
      <c r="D833" s="1" t="str">
        <f t="shared" ca="1" si="122"/>
        <v/>
      </c>
      <c r="E833" s="93" t="str">
        <f t="shared" ca="1" si="123"/>
        <v/>
      </c>
      <c r="F833" s="93" t="str">
        <f t="shared" ca="1" si="124"/>
        <v/>
      </c>
      <c r="G833" s="93" t="str">
        <f t="shared" ca="1" si="125"/>
        <v/>
      </c>
      <c r="H833" s="93" t="str">
        <f t="shared" ca="1" si="126"/>
        <v/>
      </c>
      <c r="I833" s="94" t="str">
        <f t="shared" ca="1" si="127"/>
        <v/>
      </c>
      <c r="J833" s="108" t="str">
        <f t="shared" ca="1" si="128"/>
        <v/>
      </c>
      <c r="K833" s="108" t="str">
        <f t="shared" ca="1" si="129"/>
        <v/>
      </c>
      <c r="L833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833" s="108" t="str">
        <f ca="1">IFERROR(IF(FIND("/", Tabella4[[#This Row],[ODC]]) &gt; 0, MID(Tabella4[[#This Row],[ODC]], FIND("/", Tabella4[[#This Row],[ODC]]) - 3, 6), ""), "")</f>
        <v/>
      </c>
      <c r="S833" s="103">
        <v>20</v>
      </c>
      <c r="T833" s="96">
        <v>37</v>
      </c>
    </row>
    <row r="834" spans="1:20" hidden="1" x14ac:dyDescent="0.25">
      <c r="A834" s="97" t="str">
        <f ca="1">IF(Tabella4[[#This Row],[PERSONALE]]="","",IF(INDIRECT("'" &amp; S834 &amp; "'!L1") &lt;&gt; "0", IF(INDIRECT("'" &amp; S834 &amp; "'!L1") &lt;&gt; "", INDIRECT("'" &amp; S834 &amp; "'!L1"), ""), ""))</f>
        <v/>
      </c>
      <c r="B834" s="97" t="str">
        <f t="shared" ref="B834:B897" ca="1" si="130">IF(INDIRECT("'" &amp; S834 &amp; "'!F" &amp; T834) &lt;&gt; "0", IF(INDIRECT("'" &amp; S834 &amp; "'!F" &amp; T834) &lt;&gt; "", INDIRECT("'" &amp; S834 &amp; "'!F" &amp; T834), ""), "")</f>
        <v/>
      </c>
      <c r="C834" s="106" t="str">
        <f t="shared" ref="C834:C897" ca="1" si="131">IF(INDIRECT("'" &amp; S834 &amp; "'!G" &amp; T834) &lt;&gt; "0", IF(INDIRECT("'" &amp; S834 &amp; "'!G" &amp; T834) &lt;&gt; "", INDIRECT("'" &amp; S834 &amp; "'!G" &amp; T834), ""), "")</f>
        <v/>
      </c>
      <c r="D834" s="1" t="str">
        <f t="shared" ref="D834:D897" ca="1" si="132">IF(INDIRECT("'" &amp; S834 &amp; "'!H" &amp; T834) &lt;&gt; "0", IF(INDIRECT("'" &amp; S834 &amp; "'!H" &amp; T834) &lt;&gt; "", INDIRECT("'" &amp; S834 &amp; "'!H" &amp; T834), ""), "")</f>
        <v/>
      </c>
      <c r="E834" s="93" t="str">
        <f t="shared" ref="E834:E897" ca="1" si="133">IF(INDIRECT("'" &amp; S834 &amp; "'!I" &amp; T834) &lt;&gt; "0", IF(INDIRECT("'" &amp; S834 &amp; "'!I" &amp; T834) &lt;&gt; "", INDIRECT("'" &amp; S834 &amp; "'!I" &amp; T834), ""), "")</f>
        <v/>
      </c>
      <c r="F834" s="93" t="str">
        <f t="shared" ref="F834:F897" ca="1" si="134">IF(INDIRECT("'" &amp; S834 &amp; "'!J" &amp; T834) &lt;&gt; "0", IF(INDIRECT("'" &amp; S834 &amp; "'!J" &amp; T834) &lt;&gt; "", INDIRECT("'" &amp; S834 &amp; "'!J" &amp; T834), ""), "")</f>
        <v/>
      </c>
      <c r="G834" s="93" t="str">
        <f t="shared" ref="G834:G897" ca="1" si="135">IF(INDIRECT("'" &amp; S834 &amp; "'!K" &amp; T834) &lt;&gt; "0", IF(INDIRECT("'" &amp; S834 &amp; "'!K" &amp; T834) &lt;&gt; "", INDIRECT("'" &amp; S834 &amp; "'!K" &amp; T834), ""), "")</f>
        <v/>
      </c>
      <c r="H834" s="93" t="str">
        <f t="shared" ref="H834:H897" ca="1" si="136">IF(INDIRECT("'" &amp; S834 &amp; "'!L" &amp; T834) &lt;&gt; "0", IF(INDIRECT("'" &amp; S834 &amp; "'!L" &amp; T834) &lt;&gt; "", INDIRECT("'" &amp; S834 &amp; "'!L" &amp; T834), ""), "")</f>
        <v/>
      </c>
      <c r="I834" s="94" t="str">
        <f t="shared" ref="I834:I897" ca="1" si="137">IF(INDIRECT("'" &amp; S834 &amp; "'!M" &amp; T834) &lt;&gt; "0", IF(INDIRECT("'" &amp; S834 &amp; "'!M" &amp; T834) &lt;&gt; "", INDIRECT("'" &amp; S834 &amp; "'!M" &amp; T834), ""), "")</f>
        <v/>
      </c>
      <c r="J834" s="108" t="str">
        <f t="shared" ref="J834:J897" ca="1" si="138">IF(INDIRECT("'" &amp; S834 &amp; "'!N" &amp; T834) &lt;&gt; "0", IF(INDIRECT("'" &amp; S834 &amp; "'!N" &amp; T834) &lt;&gt; "", INDIRECT("'" &amp; S834 &amp; "'!N" &amp; T834), ""), "")</f>
        <v/>
      </c>
      <c r="K834" s="108" t="str">
        <f t="shared" ref="K834:K897" ca="1" si="139">IF(E834="", "", IF(ISERROR(SEARCH("canone", E834)), "NO", "SI"))</f>
        <v/>
      </c>
      <c r="L834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834" s="108" t="str">
        <f ca="1">IFERROR(IF(FIND("/", Tabella4[[#This Row],[ODC]]) &gt; 0, MID(Tabella4[[#This Row],[ODC]], FIND("/", Tabella4[[#This Row],[ODC]]) - 3, 6), ""), "")</f>
        <v/>
      </c>
      <c r="S834" s="103">
        <v>20</v>
      </c>
      <c r="T834" s="96">
        <v>38</v>
      </c>
    </row>
    <row r="835" spans="1:20" hidden="1" x14ac:dyDescent="0.25">
      <c r="A835" s="97" t="str">
        <f ca="1">IF(Tabella4[[#This Row],[PERSONALE]]="","",IF(INDIRECT("'" &amp; S835 &amp; "'!L1") &lt;&gt; "0", IF(INDIRECT("'" &amp; S835 &amp; "'!L1") &lt;&gt; "", INDIRECT("'" &amp; S835 &amp; "'!L1"), ""), ""))</f>
        <v/>
      </c>
      <c r="B835" s="97" t="str">
        <f t="shared" ca="1" si="130"/>
        <v/>
      </c>
      <c r="C835" s="106" t="str">
        <f t="shared" ca="1" si="131"/>
        <v/>
      </c>
      <c r="D835" s="1" t="str">
        <f t="shared" ca="1" si="132"/>
        <v/>
      </c>
      <c r="E835" s="93" t="str">
        <f t="shared" ca="1" si="133"/>
        <v/>
      </c>
      <c r="F835" s="93" t="str">
        <f t="shared" ca="1" si="134"/>
        <v/>
      </c>
      <c r="G835" s="93" t="str">
        <f t="shared" ca="1" si="135"/>
        <v/>
      </c>
      <c r="H835" s="93" t="str">
        <f t="shared" ca="1" si="136"/>
        <v/>
      </c>
      <c r="I835" s="94" t="str">
        <f t="shared" ca="1" si="137"/>
        <v/>
      </c>
      <c r="J835" s="108" t="str">
        <f t="shared" ca="1" si="138"/>
        <v/>
      </c>
      <c r="K835" s="108" t="str">
        <f t="shared" ca="1" si="139"/>
        <v/>
      </c>
      <c r="L835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835" s="108" t="str">
        <f ca="1">IFERROR(IF(FIND("/", Tabella4[[#This Row],[ODC]]) &gt; 0, MID(Tabella4[[#This Row],[ODC]], FIND("/", Tabella4[[#This Row],[ODC]]) - 3, 6), ""), "")</f>
        <v/>
      </c>
      <c r="S835" s="103">
        <v>20</v>
      </c>
      <c r="T835" s="96">
        <v>39</v>
      </c>
    </row>
    <row r="836" spans="1:20" hidden="1" x14ac:dyDescent="0.25">
      <c r="A836" s="97" t="str">
        <f ca="1">IF(Tabella4[[#This Row],[PERSONALE]]="","",IF(INDIRECT("'" &amp; S836 &amp; "'!L1") &lt;&gt; "0", IF(INDIRECT("'" &amp; S836 &amp; "'!L1") &lt;&gt; "", INDIRECT("'" &amp; S836 &amp; "'!L1"), ""), ""))</f>
        <v/>
      </c>
      <c r="B836" s="97" t="str">
        <f t="shared" ca="1" si="130"/>
        <v/>
      </c>
      <c r="C836" s="106" t="str">
        <f t="shared" ca="1" si="131"/>
        <v/>
      </c>
      <c r="D836" s="1" t="str">
        <f t="shared" ca="1" si="132"/>
        <v/>
      </c>
      <c r="E836" s="93" t="str">
        <f t="shared" ca="1" si="133"/>
        <v/>
      </c>
      <c r="F836" s="93" t="str">
        <f t="shared" ca="1" si="134"/>
        <v/>
      </c>
      <c r="G836" s="93" t="str">
        <f t="shared" ca="1" si="135"/>
        <v/>
      </c>
      <c r="H836" s="93" t="str">
        <f t="shared" ca="1" si="136"/>
        <v/>
      </c>
      <c r="I836" s="94" t="str">
        <f t="shared" ca="1" si="137"/>
        <v/>
      </c>
      <c r="J836" s="108" t="str">
        <f t="shared" ca="1" si="138"/>
        <v/>
      </c>
      <c r="K836" s="108" t="str">
        <f t="shared" ca="1" si="139"/>
        <v/>
      </c>
      <c r="L836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836" s="108" t="str">
        <f ca="1">IFERROR(IF(FIND("/", Tabella4[[#This Row],[ODC]]) &gt; 0, MID(Tabella4[[#This Row],[ODC]], FIND("/", Tabella4[[#This Row],[ODC]]) - 3, 6), ""), "")</f>
        <v/>
      </c>
      <c r="S836" s="103">
        <v>20</v>
      </c>
      <c r="T836" s="96">
        <v>40</v>
      </c>
    </row>
    <row r="837" spans="1:20" hidden="1" x14ac:dyDescent="0.25">
      <c r="A837" s="97" t="str">
        <f ca="1">IF(Tabella4[[#This Row],[PERSONALE]]="","",IF(INDIRECT("'" &amp; S837 &amp; "'!L1") &lt;&gt; "0", IF(INDIRECT("'" &amp; S837 &amp; "'!L1") &lt;&gt; "", INDIRECT("'" &amp; S837 &amp; "'!L1"), ""), ""))</f>
        <v/>
      </c>
      <c r="B837" s="97" t="str">
        <f t="shared" ca="1" si="130"/>
        <v/>
      </c>
      <c r="C837" s="106" t="str">
        <f t="shared" ca="1" si="131"/>
        <v/>
      </c>
      <c r="D837" s="1" t="str">
        <f t="shared" ca="1" si="132"/>
        <v/>
      </c>
      <c r="E837" s="93" t="str">
        <f t="shared" ca="1" si="133"/>
        <v/>
      </c>
      <c r="F837" s="93" t="str">
        <f t="shared" ca="1" si="134"/>
        <v/>
      </c>
      <c r="G837" s="93" t="str">
        <f t="shared" ca="1" si="135"/>
        <v/>
      </c>
      <c r="H837" s="93" t="str">
        <f t="shared" ca="1" si="136"/>
        <v/>
      </c>
      <c r="I837" s="94" t="str">
        <f t="shared" ca="1" si="137"/>
        <v/>
      </c>
      <c r="J837" s="108" t="str">
        <f t="shared" ca="1" si="138"/>
        <v/>
      </c>
      <c r="K837" s="108" t="str">
        <f t="shared" ca="1" si="139"/>
        <v/>
      </c>
      <c r="L837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837" s="108" t="str">
        <f ca="1">IFERROR(IF(FIND("/", Tabella4[[#This Row],[ODC]]) &gt; 0, MID(Tabella4[[#This Row],[ODC]], FIND("/", Tabella4[[#This Row],[ODC]]) - 3, 6), ""), "")</f>
        <v/>
      </c>
      <c r="S837" s="103">
        <v>20</v>
      </c>
      <c r="T837" s="96">
        <v>41</v>
      </c>
    </row>
    <row r="838" spans="1:20" hidden="1" x14ac:dyDescent="0.25">
      <c r="A838" s="97" t="str">
        <f ca="1">IF(Tabella4[[#This Row],[PERSONALE]]="","",IF(INDIRECT("'" &amp; S838 &amp; "'!L1") &lt;&gt; "0", IF(INDIRECT("'" &amp; S838 &amp; "'!L1") &lt;&gt; "", INDIRECT("'" &amp; S838 &amp; "'!L1"), ""), ""))</f>
        <v/>
      </c>
      <c r="B838" s="97" t="str">
        <f t="shared" ca="1" si="130"/>
        <v/>
      </c>
      <c r="C838" s="106" t="str">
        <f t="shared" ca="1" si="131"/>
        <v/>
      </c>
      <c r="D838" s="1" t="str">
        <f t="shared" ca="1" si="132"/>
        <v/>
      </c>
      <c r="E838" s="93" t="str">
        <f t="shared" ca="1" si="133"/>
        <v/>
      </c>
      <c r="F838" s="93" t="str">
        <f t="shared" ca="1" si="134"/>
        <v/>
      </c>
      <c r="G838" s="93" t="str">
        <f t="shared" ca="1" si="135"/>
        <v/>
      </c>
      <c r="H838" s="93" t="str">
        <f t="shared" ca="1" si="136"/>
        <v/>
      </c>
      <c r="I838" s="94" t="str">
        <f t="shared" ca="1" si="137"/>
        <v/>
      </c>
      <c r="J838" s="108" t="str">
        <f t="shared" ca="1" si="138"/>
        <v/>
      </c>
      <c r="K838" s="108" t="str">
        <f t="shared" ca="1" si="139"/>
        <v/>
      </c>
      <c r="L838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838" s="108" t="str">
        <f ca="1">IFERROR(IF(FIND("/", Tabella4[[#This Row],[ODC]]) &gt; 0, MID(Tabella4[[#This Row],[ODC]], FIND("/", Tabella4[[#This Row],[ODC]]) - 3, 6), ""), "")</f>
        <v/>
      </c>
      <c r="S838" s="103">
        <v>20</v>
      </c>
      <c r="T838" s="96">
        <v>42</v>
      </c>
    </row>
    <row r="839" spans="1:20" hidden="1" x14ac:dyDescent="0.25">
      <c r="A839" s="97" t="str">
        <f ca="1">IF(Tabella4[[#This Row],[PERSONALE]]="","",IF(INDIRECT("'" &amp; S839 &amp; "'!L1") &lt;&gt; "0", IF(INDIRECT("'" &amp; S839 &amp; "'!L1") &lt;&gt; "", INDIRECT("'" &amp; S839 &amp; "'!L1"), ""), ""))</f>
        <v/>
      </c>
      <c r="B839" s="97" t="str">
        <f t="shared" ca="1" si="130"/>
        <v/>
      </c>
      <c r="C839" s="106" t="str">
        <f t="shared" ca="1" si="131"/>
        <v/>
      </c>
      <c r="D839" s="1" t="str">
        <f t="shared" ca="1" si="132"/>
        <v/>
      </c>
      <c r="E839" s="93" t="str">
        <f t="shared" ca="1" si="133"/>
        <v/>
      </c>
      <c r="F839" s="93" t="str">
        <f t="shared" ca="1" si="134"/>
        <v/>
      </c>
      <c r="G839" s="93" t="str">
        <f t="shared" ca="1" si="135"/>
        <v/>
      </c>
      <c r="H839" s="93" t="str">
        <f t="shared" ca="1" si="136"/>
        <v/>
      </c>
      <c r="I839" s="94" t="str">
        <f t="shared" ca="1" si="137"/>
        <v/>
      </c>
      <c r="J839" s="108" t="str">
        <f t="shared" ca="1" si="138"/>
        <v/>
      </c>
      <c r="K839" s="108" t="str">
        <f t="shared" ca="1" si="139"/>
        <v/>
      </c>
      <c r="L839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839" s="108" t="str">
        <f ca="1">IFERROR(IF(FIND("/", Tabella4[[#This Row],[ODC]]) &gt; 0, MID(Tabella4[[#This Row],[ODC]], FIND("/", Tabella4[[#This Row],[ODC]]) - 3, 6), ""), "")</f>
        <v/>
      </c>
      <c r="S839" s="103">
        <v>20</v>
      </c>
      <c r="T839" s="96">
        <v>43</v>
      </c>
    </row>
    <row r="840" spans="1:20" hidden="1" x14ac:dyDescent="0.25">
      <c r="A840" s="97" t="str">
        <f ca="1">IF(Tabella4[[#This Row],[PERSONALE]]="","",IF(INDIRECT("'" &amp; S840 &amp; "'!L1") &lt;&gt; "0", IF(INDIRECT("'" &amp; S840 &amp; "'!L1") &lt;&gt; "", INDIRECT("'" &amp; S840 &amp; "'!L1"), ""), ""))</f>
        <v/>
      </c>
      <c r="B840" s="97" t="str">
        <f t="shared" ca="1" si="130"/>
        <v/>
      </c>
      <c r="C840" s="106" t="str">
        <f t="shared" ca="1" si="131"/>
        <v/>
      </c>
      <c r="D840" s="1" t="str">
        <f t="shared" ca="1" si="132"/>
        <v/>
      </c>
      <c r="E840" s="93" t="str">
        <f t="shared" ca="1" si="133"/>
        <v/>
      </c>
      <c r="F840" s="93" t="str">
        <f t="shared" ca="1" si="134"/>
        <v/>
      </c>
      <c r="G840" s="93" t="str">
        <f t="shared" ca="1" si="135"/>
        <v/>
      </c>
      <c r="H840" s="93" t="str">
        <f t="shared" ca="1" si="136"/>
        <v/>
      </c>
      <c r="I840" s="94" t="str">
        <f t="shared" ca="1" si="137"/>
        <v/>
      </c>
      <c r="J840" s="108" t="str">
        <f t="shared" ca="1" si="138"/>
        <v/>
      </c>
      <c r="K840" s="108" t="str">
        <f t="shared" ca="1" si="139"/>
        <v/>
      </c>
      <c r="L840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840" s="108" t="str">
        <f ca="1">IFERROR(IF(FIND("/", Tabella4[[#This Row],[ODC]]) &gt; 0, MID(Tabella4[[#This Row],[ODC]], FIND("/", Tabella4[[#This Row],[ODC]]) - 3, 6), ""), "")</f>
        <v/>
      </c>
      <c r="S840" s="103">
        <v>20</v>
      </c>
      <c r="T840" s="96">
        <v>44</v>
      </c>
    </row>
    <row r="841" spans="1:20" hidden="1" x14ac:dyDescent="0.25">
      <c r="A841" s="97" t="str">
        <f ca="1">IF(Tabella4[[#This Row],[PERSONALE]]="","",IF(INDIRECT("'" &amp; S841 &amp; "'!L1") &lt;&gt; "0", IF(INDIRECT("'" &amp; S841 &amp; "'!L1") &lt;&gt; "", INDIRECT("'" &amp; S841 &amp; "'!L1"), ""), ""))</f>
        <v/>
      </c>
      <c r="B841" s="97" t="str">
        <f t="shared" ca="1" si="130"/>
        <v/>
      </c>
      <c r="C841" s="106" t="str">
        <f t="shared" ca="1" si="131"/>
        <v/>
      </c>
      <c r="D841" s="1" t="str">
        <f t="shared" ca="1" si="132"/>
        <v/>
      </c>
      <c r="E841" s="93" t="str">
        <f t="shared" ca="1" si="133"/>
        <v/>
      </c>
      <c r="F841" s="93" t="str">
        <f t="shared" ca="1" si="134"/>
        <v/>
      </c>
      <c r="G841" s="93" t="str">
        <f t="shared" ca="1" si="135"/>
        <v/>
      </c>
      <c r="H841" s="93" t="str">
        <f t="shared" ca="1" si="136"/>
        <v/>
      </c>
      <c r="I841" s="94" t="str">
        <f t="shared" ca="1" si="137"/>
        <v/>
      </c>
      <c r="J841" s="108" t="str">
        <f t="shared" ca="1" si="138"/>
        <v/>
      </c>
      <c r="K841" s="108" t="str">
        <f t="shared" ca="1" si="139"/>
        <v/>
      </c>
      <c r="L841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841" s="108" t="str">
        <f ca="1">IFERROR(IF(FIND("/", Tabella4[[#This Row],[ODC]]) &gt; 0, MID(Tabella4[[#This Row],[ODC]], FIND("/", Tabella4[[#This Row],[ODC]]) - 3, 6), ""), "")</f>
        <v/>
      </c>
      <c r="S841" s="103">
        <v>20</v>
      </c>
      <c r="T841" s="96">
        <v>45</v>
      </c>
    </row>
    <row r="842" spans="1:20" ht="30" hidden="1" x14ac:dyDescent="0.25">
      <c r="A842" s="97">
        <f ca="1">IF(Tabella4[[#This Row],[PERSONALE]]="","",IF(INDIRECT("'" &amp; S842 &amp; "'!L1") &lt;&gt; "0", IF(INDIRECT("'" &amp; S842 &amp; "'!L1") &lt;&gt; "", INDIRECT("'" &amp; S842 &amp; "'!L1"), ""), ""))</f>
        <v>46102</v>
      </c>
      <c r="B842" s="97" t="str">
        <f t="shared" ca="1" si="130"/>
        <v>Spinali</v>
      </c>
      <c r="C842" s="106" t="str">
        <f t="shared" ca="1" si="131"/>
        <v>10242013 1200M L 709 IC PER CONTROLLO LIVELLO CALDAIA MAXI SULF</v>
      </c>
      <c r="D842" s="1" t="str">
        <f t="shared" ca="1" si="132"/>
        <v>Caldarella</v>
      </c>
      <c r="E842" s="93" t="str">
        <f t="shared" ca="1" si="133"/>
        <v>056/26
squadra</v>
      </c>
      <c r="F842" s="93" t="str">
        <f t="shared" ca="1" si="134"/>
        <v>577159/C</v>
      </c>
      <c r="G842" s="93" t="str">
        <f t="shared" ca="1" si="135"/>
        <v>7:00</v>
      </c>
      <c r="H842" s="93" t="str">
        <f t="shared" ca="1" si="136"/>
        <v>13:00</v>
      </c>
      <c r="I842" s="94">
        <f t="shared" ca="1" si="137"/>
        <v>6</v>
      </c>
      <c r="J842" s="108" t="str">
        <f t="shared" ca="1" si="138"/>
        <v/>
      </c>
      <c r="K842" s="108" t="str">
        <f t="shared" ca="1" si="139"/>
        <v>NO</v>
      </c>
      <c r="L842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842" s="108" t="str">
        <f ca="1">IFERROR(IF(FIND("/", Tabella4[[#This Row],[ODC]]) &gt; 0, MID(Tabella4[[#This Row],[ODC]], FIND("/", Tabella4[[#This Row],[ODC]]) - 3, 6), ""), "")</f>
        <v>056/26</v>
      </c>
      <c r="S842" s="103">
        <v>21</v>
      </c>
      <c r="T842" s="96">
        <v>4</v>
      </c>
    </row>
    <row r="843" spans="1:20" ht="30" hidden="1" x14ac:dyDescent="0.25">
      <c r="A843" s="97">
        <f ca="1">IF(Tabella4[[#This Row],[PERSONALE]]="","",IF(INDIRECT("'" &amp; S843 &amp; "'!L1") &lt;&gt; "0", IF(INDIRECT("'" &amp; S843 &amp; "'!L1") &lt;&gt; "", INDIRECT("'" &amp; S843 &amp; "'!L1"), ""), ""))</f>
        <v>46102</v>
      </c>
      <c r="B843" s="97" t="str">
        <f t="shared" ca="1" si="130"/>
        <v>Tarascio</v>
      </c>
      <c r="C843" s="106" t="str">
        <f t="shared" ca="1" si="131"/>
        <v>10242013 1200M L 709 IC PER CONTROLLO LIVELLO CALDAIA MAXI SULF</v>
      </c>
      <c r="D843" s="1" t="str">
        <f t="shared" ca="1" si="132"/>
        <v>Caldarella</v>
      </c>
      <c r="E843" s="93" t="str">
        <f t="shared" ca="1" si="133"/>
        <v>056/26
squadra</v>
      </c>
      <c r="F843" s="93" t="str">
        <f t="shared" ca="1" si="134"/>
        <v>577159/C</v>
      </c>
      <c r="G843" s="93" t="str">
        <f t="shared" ca="1" si="135"/>
        <v>7:00</v>
      </c>
      <c r="H843" s="93" t="str">
        <f t="shared" ca="1" si="136"/>
        <v>13:00</v>
      </c>
      <c r="I843" s="94">
        <f t="shared" ca="1" si="137"/>
        <v>6</v>
      </c>
      <c r="J843" s="108" t="str">
        <f t="shared" ca="1" si="138"/>
        <v/>
      </c>
      <c r="K843" s="108" t="str">
        <f t="shared" ca="1" si="139"/>
        <v>NO</v>
      </c>
      <c r="L843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843" s="108" t="str">
        <f ca="1">IFERROR(IF(FIND("/", Tabella4[[#This Row],[ODC]]) &gt; 0, MID(Tabella4[[#This Row],[ODC]], FIND("/", Tabella4[[#This Row],[ODC]]) - 3, 6), ""), "")</f>
        <v>056/26</v>
      </c>
      <c r="S843" s="103">
        <v>21</v>
      </c>
      <c r="T843" s="96">
        <v>5</v>
      </c>
    </row>
    <row r="844" spans="1:20" ht="30" hidden="1" x14ac:dyDescent="0.25">
      <c r="A844" s="97">
        <f ca="1">IF(Tabella4[[#This Row],[PERSONALE]]="","",IF(INDIRECT("'" &amp; S844 &amp; "'!L1") &lt;&gt; "0", IF(INDIRECT("'" &amp; S844 &amp; "'!L1") &lt;&gt; "", INDIRECT("'" &amp; S844 &amp; "'!L1"), ""), ""))</f>
        <v>46102</v>
      </c>
      <c r="B844" s="97" t="str">
        <f t="shared" ca="1" si="130"/>
        <v>Garro L.</v>
      </c>
      <c r="C844" s="106" t="str">
        <f t="shared" ca="1" si="131"/>
        <v>1200/1 TCV405 montaggio servomotore e prove funzionali con sala controllo</v>
      </c>
      <c r="D844" s="1" t="str">
        <f t="shared" ca="1" si="132"/>
        <v>Caldarella</v>
      </c>
      <c r="E844" s="93" t="str">
        <f t="shared" ca="1" si="133"/>
        <v>056/26
squadra</v>
      </c>
      <c r="F844" s="93" t="str">
        <f t="shared" ca="1" si="134"/>
        <v>577191/C</v>
      </c>
      <c r="G844" s="93" t="str">
        <f t="shared" ca="1" si="135"/>
        <v>7:00</v>
      </c>
      <c r="H844" s="93" t="str">
        <f t="shared" ca="1" si="136"/>
        <v>13:00</v>
      </c>
      <c r="I844" s="94">
        <f t="shared" ca="1" si="137"/>
        <v>6</v>
      </c>
      <c r="J844" s="108" t="str">
        <f t="shared" ca="1" si="138"/>
        <v/>
      </c>
      <c r="K844" s="108" t="str">
        <f t="shared" ca="1" si="139"/>
        <v>NO</v>
      </c>
      <c r="L844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844" s="108" t="str">
        <f ca="1">IFERROR(IF(FIND("/", Tabella4[[#This Row],[ODC]]) &gt; 0, MID(Tabella4[[#This Row],[ODC]], FIND("/", Tabella4[[#This Row],[ODC]]) - 3, 6), ""), "")</f>
        <v>056/26</v>
      </c>
      <c r="S844" s="103">
        <v>21</v>
      </c>
      <c r="T844" s="96">
        <v>6</v>
      </c>
    </row>
    <row r="845" spans="1:20" ht="30" hidden="1" x14ac:dyDescent="0.25">
      <c r="A845" s="97">
        <f ca="1">IF(Tabella4[[#This Row],[PERSONALE]]="","",IF(INDIRECT("'" &amp; S845 &amp; "'!L1") &lt;&gt; "0", IF(INDIRECT("'" &amp; S845 &amp; "'!L1") &lt;&gt; "", INDIRECT("'" &amp; S845 &amp; "'!L1"), ""), ""))</f>
        <v>46102</v>
      </c>
      <c r="B845" s="97" t="str">
        <f t="shared" ca="1" si="130"/>
        <v>Maggio</v>
      </c>
      <c r="C845" s="106" t="str">
        <f t="shared" ca="1" si="131"/>
        <v>1200/1 TCV405 montaggio servomotore e prove funzionali con sala controllo</v>
      </c>
      <c r="D845" s="1" t="str">
        <f t="shared" ca="1" si="132"/>
        <v>Caldarella</v>
      </c>
      <c r="E845" s="93" t="str">
        <f t="shared" ca="1" si="133"/>
        <v>056/26
squadra</v>
      </c>
      <c r="F845" s="93" t="str">
        <f t="shared" ca="1" si="134"/>
        <v>577191/C</v>
      </c>
      <c r="G845" s="93" t="str">
        <f t="shared" ca="1" si="135"/>
        <v>7:00</v>
      </c>
      <c r="H845" s="93" t="str">
        <f t="shared" ca="1" si="136"/>
        <v>13:00</v>
      </c>
      <c r="I845" s="94">
        <f t="shared" ca="1" si="137"/>
        <v>6</v>
      </c>
      <c r="J845" s="108" t="str">
        <f t="shared" ca="1" si="138"/>
        <v/>
      </c>
      <c r="K845" s="108" t="str">
        <f t="shared" ca="1" si="139"/>
        <v>NO</v>
      </c>
      <c r="L845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845" s="108" t="str">
        <f ca="1">IFERROR(IF(FIND("/", Tabella4[[#This Row],[ODC]]) &gt; 0, MID(Tabella4[[#This Row],[ODC]], FIND("/", Tabella4[[#This Row],[ODC]]) - 3, 6), ""), "")</f>
        <v>056/26</v>
      </c>
      <c r="S845" s="103">
        <v>21</v>
      </c>
      <c r="T845" s="96">
        <v>7</v>
      </c>
    </row>
    <row r="846" spans="1:20" hidden="1" x14ac:dyDescent="0.25">
      <c r="A846" s="97" t="str">
        <f ca="1">IF(Tabella4[[#This Row],[PERSONALE]]="","",IF(INDIRECT("'" &amp; S846 &amp; "'!L1") &lt;&gt; "0", IF(INDIRECT("'" &amp; S846 &amp; "'!L1") &lt;&gt; "", INDIRECT("'" &amp; S846 &amp; "'!L1"), ""), ""))</f>
        <v/>
      </c>
      <c r="B846" s="97" t="str">
        <f t="shared" ca="1" si="130"/>
        <v/>
      </c>
      <c r="C846" s="106" t="str">
        <f t="shared" ca="1" si="131"/>
        <v/>
      </c>
      <c r="D846" s="1" t="str">
        <f t="shared" ca="1" si="132"/>
        <v/>
      </c>
      <c r="E846" s="93" t="str">
        <f t="shared" ca="1" si="133"/>
        <v/>
      </c>
      <c r="F846" s="93" t="str">
        <f t="shared" ca="1" si="134"/>
        <v/>
      </c>
      <c r="G846" s="93" t="str">
        <f t="shared" ca="1" si="135"/>
        <v/>
      </c>
      <c r="H846" s="93" t="str">
        <f t="shared" ca="1" si="136"/>
        <v/>
      </c>
      <c r="I846" s="94" t="str">
        <f t="shared" ca="1" si="137"/>
        <v/>
      </c>
      <c r="J846" s="108" t="str">
        <f t="shared" ca="1" si="138"/>
        <v/>
      </c>
      <c r="K846" s="108" t="str">
        <f t="shared" ca="1" si="139"/>
        <v/>
      </c>
      <c r="L846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846" s="108" t="str">
        <f ca="1">IFERROR(IF(FIND("/", Tabella4[[#This Row],[ODC]]) &gt; 0, MID(Tabella4[[#This Row],[ODC]], FIND("/", Tabella4[[#This Row],[ODC]]) - 3, 6), ""), "")</f>
        <v/>
      </c>
      <c r="S846" s="103">
        <v>21</v>
      </c>
      <c r="T846" s="96">
        <v>8</v>
      </c>
    </row>
    <row r="847" spans="1:20" hidden="1" x14ac:dyDescent="0.25">
      <c r="A847" s="97" t="str">
        <f ca="1">IF(Tabella4[[#This Row],[PERSONALE]]="","",IF(INDIRECT("'" &amp; S847 &amp; "'!L1") &lt;&gt; "0", IF(INDIRECT("'" &amp; S847 &amp; "'!L1") &lt;&gt; "", INDIRECT("'" &amp; S847 &amp; "'!L1"), ""), ""))</f>
        <v/>
      </c>
      <c r="B847" s="97" t="str">
        <f t="shared" ca="1" si="130"/>
        <v/>
      </c>
      <c r="C847" s="106" t="str">
        <f t="shared" ca="1" si="131"/>
        <v/>
      </c>
      <c r="D847" s="1" t="str">
        <f t="shared" ca="1" si="132"/>
        <v/>
      </c>
      <c r="E847" s="93" t="str">
        <f t="shared" ca="1" si="133"/>
        <v/>
      </c>
      <c r="F847" s="93" t="str">
        <f t="shared" ca="1" si="134"/>
        <v/>
      </c>
      <c r="G847" s="93" t="str">
        <f t="shared" ca="1" si="135"/>
        <v/>
      </c>
      <c r="H847" s="93" t="str">
        <f t="shared" ca="1" si="136"/>
        <v/>
      </c>
      <c r="I847" s="94" t="str">
        <f t="shared" ca="1" si="137"/>
        <v/>
      </c>
      <c r="J847" s="108" t="str">
        <f t="shared" ca="1" si="138"/>
        <v/>
      </c>
      <c r="K847" s="108" t="str">
        <f t="shared" ca="1" si="139"/>
        <v/>
      </c>
      <c r="L847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847" s="108" t="str">
        <f ca="1">IFERROR(IF(FIND("/", Tabella4[[#This Row],[ODC]]) &gt; 0, MID(Tabella4[[#This Row],[ODC]], FIND("/", Tabella4[[#This Row],[ODC]]) - 3, 6), ""), "")</f>
        <v/>
      </c>
      <c r="S847" s="103">
        <v>21</v>
      </c>
      <c r="T847" s="96">
        <v>9</v>
      </c>
    </row>
    <row r="848" spans="1:20" hidden="1" x14ac:dyDescent="0.25">
      <c r="A848" s="97" t="str">
        <f ca="1">IF(Tabella4[[#This Row],[PERSONALE]]="","",IF(INDIRECT("'" &amp; S848 &amp; "'!L1") &lt;&gt; "0", IF(INDIRECT("'" &amp; S848 &amp; "'!L1") &lt;&gt; "", INDIRECT("'" &amp; S848 &amp; "'!L1"), ""), ""))</f>
        <v/>
      </c>
      <c r="B848" s="97" t="str">
        <f t="shared" ca="1" si="130"/>
        <v/>
      </c>
      <c r="C848" s="106" t="str">
        <f t="shared" ca="1" si="131"/>
        <v/>
      </c>
      <c r="D848" s="1" t="str">
        <f t="shared" ca="1" si="132"/>
        <v/>
      </c>
      <c r="E848" s="93" t="str">
        <f t="shared" ca="1" si="133"/>
        <v/>
      </c>
      <c r="F848" s="93" t="str">
        <f t="shared" ca="1" si="134"/>
        <v/>
      </c>
      <c r="G848" s="93" t="str">
        <f t="shared" ca="1" si="135"/>
        <v/>
      </c>
      <c r="H848" s="93" t="str">
        <f t="shared" ca="1" si="136"/>
        <v/>
      </c>
      <c r="I848" s="94" t="str">
        <f t="shared" ca="1" si="137"/>
        <v/>
      </c>
      <c r="J848" s="108" t="str">
        <f t="shared" ca="1" si="138"/>
        <v/>
      </c>
      <c r="K848" s="108" t="str">
        <f t="shared" ca="1" si="139"/>
        <v/>
      </c>
      <c r="L848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848" s="108" t="str">
        <f ca="1">IFERROR(IF(FIND("/", Tabella4[[#This Row],[ODC]]) &gt; 0, MID(Tabella4[[#This Row],[ODC]], FIND("/", Tabella4[[#This Row],[ODC]]) - 3, 6), ""), "")</f>
        <v/>
      </c>
      <c r="S848" s="103">
        <v>21</v>
      </c>
      <c r="T848" s="96">
        <v>10</v>
      </c>
    </row>
    <row r="849" spans="1:20" hidden="1" x14ac:dyDescent="0.25">
      <c r="A849" s="97" t="str">
        <f ca="1">IF(Tabella4[[#This Row],[PERSONALE]]="","",IF(INDIRECT("'" &amp; S849 &amp; "'!L1") &lt;&gt; "0", IF(INDIRECT("'" &amp; S849 &amp; "'!L1") &lt;&gt; "", INDIRECT("'" &amp; S849 &amp; "'!L1"), ""), ""))</f>
        <v/>
      </c>
      <c r="B849" s="97" t="str">
        <f t="shared" ca="1" si="130"/>
        <v/>
      </c>
      <c r="C849" s="106" t="str">
        <f t="shared" ca="1" si="131"/>
        <v/>
      </c>
      <c r="D849" s="1" t="str">
        <f t="shared" ca="1" si="132"/>
        <v/>
      </c>
      <c r="E849" s="93" t="str">
        <f t="shared" ca="1" si="133"/>
        <v/>
      </c>
      <c r="F849" s="93" t="str">
        <f t="shared" ca="1" si="134"/>
        <v/>
      </c>
      <c r="G849" s="93" t="str">
        <f t="shared" ca="1" si="135"/>
        <v/>
      </c>
      <c r="H849" s="93" t="str">
        <f t="shared" ca="1" si="136"/>
        <v/>
      </c>
      <c r="I849" s="94" t="str">
        <f t="shared" ca="1" si="137"/>
        <v/>
      </c>
      <c r="J849" s="108" t="str">
        <f t="shared" ca="1" si="138"/>
        <v/>
      </c>
      <c r="K849" s="108" t="str">
        <f t="shared" ca="1" si="139"/>
        <v/>
      </c>
      <c r="L849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849" s="108" t="str">
        <f ca="1">IFERROR(IF(FIND("/", Tabella4[[#This Row],[ODC]]) &gt; 0, MID(Tabella4[[#This Row],[ODC]], FIND("/", Tabella4[[#This Row],[ODC]]) - 3, 6), ""), "")</f>
        <v/>
      </c>
      <c r="S849" s="103">
        <v>21</v>
      </c>
      <c r="T849" s="96">
        <v>11</v>
      </c>
    </row>
    <row r="850" spans="1:20" hidden="1" x14ac:dyDescent="0.25">
      <c r="A850" s="97" t="str">
        <f ca="1">IF(Tabella4[[#This Row],[PERSONALE]]="","",IF(INDIRECT("'" &amp; S850 &amp; "'!L1") &lt;&gt; "0", IF(INDIRECT("'" &amp; S850 &amp; "'!L1") &lt;&gt; "", INDIRECT("'" &amp; S850 &amp; "'!L1"), ""), ""))</f>
        <v/>
      </c>
      <c r="B850" s="97" t="str">
        <f t="shared" ca="1" si="130"/>
        <v/>
      </c>
      <c r="C850" s="106" t="str">
        <f t="shared" ca="1" si="131"/>
        <v/>
      </c>
      <c r="D850" s="1" t="str">
        <f t="shared" ca="1" si="132"/>
        <v/>
      </c>
      <c r="E850" s="93" t="str">
        <f t="shared" ca="1" si="133"/>
        <v/>
      </c>
      <c r="F850" s="93" t="str">
        <f t="shared" ca="1" si="134"/>
        <v/>
      </c>
      <c r="G850" s="93" t="str">
        <f t="shared" ca="1" si="135"/>
        <v/>
      </c>
      <c r="H850" s="93" t="str">
        <f t="shared" ca="1" si="136"/>
        <v/>
      </c>
      <c r="I850" s="94" t="str">
        <f t="shared" ca="1" si="137"/>
        <v/>
      </c>
      <c r="J850" s="108" t="str">
        <f t="shared" ca="1" si="138"/>
        <v/>
      </c>
      <c r="K850" s="108" t="str">
        <f t="shared" ca="1" si="139"/>
        <v/>
      </c>
      <c r="L850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850" s="108" t="str">
        <f ca="1">IFERROR(IF(FIND("/", Tabella4[[#This Row],[ODC]]) &gt; 0, MID(Tabella4[[#This Row],[ODC]], FIND("/", Tabella4[[#This Row],[ODC]]) - 3, 6), ""), "")</f>
        <v/>
      </c>
      <c r="S850" s="103">
        <v>21</v>
      </c>
      <c r="T850" s="96">
        <v>12</v>
      </c>
    </row>
    <row r="851" spans="1:20" hidden="1" x14ac:dyDescent="0.25">
      <c r="A851" s="97" t="str">
        <f ca="1">IF(Tabella4[[#This Row],[PERSONALE]]="","",IF(INDIRECT("'" &amp; S851 &amp; "'!L1") &lt;&gt; "0", IF(INDIRECT("'" &amp; S851 &amp; "'!L1") &lt;&gt; "", INDIRECT("'" &amp; S851 &amp; "'!L1"), ""), ""))</f>
        <v/>
      </c>
      <c r="B851" s="97" t="str">
        <f t="shared" ca="1" si="130"/>
        <v/>
      </c>
      <c r="C851" s="106" t="str">
        <f t="shared" ca="1" si="131"/>
        <v/>
      </c>
      <c r="D851" s="1" t="str">
        <f t="shared" ca="1" si="132"/>
        <v/>
      </c>
      <c r="E851" s="93" t="str">
        <f t="shared" ca="1" si="133"/>
        <v/>
      </c>
      <c r="F851" s="93" t="str">
        <f t="shared" ca="1" si="134"/>
        <v/>
      </c>
      <c r="G851" s="93" t="str">
        <f t="shared" ca="1" si="135"/>
        <v/>
      </c>
      <c r="H851" s="93" t="str">
        <f t="shared" ca="1" si="136"/>
        <v/>
      </c>
      <c r="I851" s="94" t="str">
        <f t="shared" ca="1" si="137"/>
        <v/>
      </c>
      <c r="J851" s="108" t="str">
        <f t="shared" ca="1" si="138"/>
        <v/>
      </c>
      <c r="K851" s="108" t="str">
        <f t="shared" ca="1" si="139"/>
        <v/>
      </c>
      <c r="L851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851" s="108" t="str">
        <f ca="1">IFERROR(IF(FIND("/", Tabella4[[#This Row],[ODC]]) &gt; 0, MID(Tabella4[[#This Row],[ODC]], FIND("/", Tabella4[[#This Row],[ODC]]) - 3, 6), ""), "")</f>
        <v/>
      </c>
      <c r="S851" s="103">
        <v>21</v>
      </c>
      <c r="T851" s="96">
        <v>13</v>
      </c>
    </row>
    <row r="852" spans="1:20" hidden="1" x14ac:dyDescent="0.25">
      <c r="A852" s="97" t="str">
        <f ca="1">IF(Tabella4[[#This Row],[PERSONALE]]="","",IF(INDIRECT("'" &amp; S852 &amp; "'!L1") &lt;&gt; "0", IF(INDIRECT("'" &amp; S852 &amp; "'!L1") &lt;&gt; "", INDIRECT("'" &amp; S852 &amp; "'!L1"), ""), ""))</f>
        <v/>
      </c>
      <c r="B852" s="97" t="str">
        <f t="shared" ca="1" si="130"/>
        <v/>
      </c>
      <c r="C852" s="106" t="str">
        <f t="shared" ca="1" si="131"/>
        <v/>
      </c>
      <c r="D852" s="1" t="str">
        <f t="shared" ca="1" si="132"/>
        <v/>
      </c>
      <c r="E852" s="93" t="str">
        <f t="shared" ca="1" si="133"/>
        <v/>
      </c>
      <c r="F852" s="93" t="str">
        <f t="shared" ca="1" si="134"/>
        <v/>
      </c>
      <c r="G852" s="93" t="str">
        <f t="shared" ca="1" si="135"/>
        <v/>
      </c>
      <c r="H852" s="93" t="str">
        <f t="shared" ca="1" si="136"/>
        <v/>
      </c>
      <c r="I852" s="94" t="str">
        <f t="shared" ca="1" si="137"/>
        <v/>
      </c>
      <c r="J852" s="108" t="str">
        <f t="shared" ca="1" si="138"/>
        <v/>
      </c>
      <c r="K852" s="108" t="str">
        <f t="shared" ca="1" si="139"/>
        <v/>
      </c>
      <c r="L852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852" s="108" t="str">
        <f ca="1">IFERROR(IF(FIND("/", Tabella4[[#This Row],[ODC]]) &gt; 0, MID(Tabella4[[#This Row],[ODC]], FIND("/", Tabella4[[#This Row],[ODC]]) - 3, 6), ""), "")</f>
        <v/>
      </c>
      <c r="S852" s="103">
        <v>21</v>
      </c>
      <c r="T852" s="96">
        <v>14</v>
      </c>
    </row>
    <row r="853" spans="1:20" hidden="1" x14ac:dyDescent="0.25">
      <c r="A853" s="97" t="str">
        <f ca="1">IF(Tabella4[[#This Row],[PERSONALE]]="","",IF(INDIRECT("'" &amp; S853 &amp; "'!L1") &lt;&gt; "0", IF(INDIRECT("'" &amp; S853 &amp; "'!L1") &lt;&gt; "", INDIRECT("'" &amp; S853 &amp; "'!L1"), ""), ""))</f>
        <v/>
      </c>
      <c r="B853" s="97" t="str">
        <f t="shared" ca="1" si="130"/>
        <v/>
      </c>
      <c r="C853" s="106" t="str">
        <f t="shared" ca="1" si="131"/>
        <v/>
      </c>
      <c r="D853" s="1" t="str">
        <f t="shared" ca="1" si="132"/>
        <v/>
      </c>
      <c r="E853" s="93" t="str">
        <f t="shared" ca="1" si="133"/>
        <v/>
      </c>
      <c r="F853" s="93" t="str">
        <f t="shared" ca="1" si="134"/>
        <v/>
      </c>
      <c r="G853" s="93" t="str">
        <f t="shared" ca="1" si="135"/>
        <v/>
      </c>
      <c r="H853" s="93" t="str">
        <f t="shared" ca="1" si="136"/>
        <v/>
      </c>
      <c r="I853" s="94" t="str">
        <f t="shared" ca="1" si="137"/>
        <v/>
      </c>
      <c r="J853" s="108" t="str">
        <f t="shared" ca="1" si="138"/>
        <v/>
      </c>
      <c r="K853" s="108" t="str">
        <f t="shared" ca="1" si="139"/>
        <v/>
      </c>
      <c r="L853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853" s="108" t="str">
        <f ca="1">IFERROR(IF(FIND("/", Tabella4[[#This Row],[ODC]]) &gt; 0, MID(Tabella4[[#This Row],[ODC]], FIND("/", Tabella4[[#This Row],[ODC]]) - 3, 6), ""), "")</f>
        <v/>
      </c>
      <c r="S853" s="103">
        <v>21</v>
      </c>
      <c r="T853" s="96">
        <v>15</v>
      </c>
    </row>
    <row r="854" spans="1:20" hidden="1" x14ac:dyDescent="0.25">
      <c r="A854" s="97" t="str">
        <f ca="1">IF(Tabella4[[#This Row],[PERSONALE]]="","",IF(INDIRECT("'" &amp; S854 &amp; "'!L1") &lt;&gt; "0", IF(INDIRECT("'" &amp; S854 &amp; "'!L1") &lt;&gt; "", INDIRECT("'" &amp; S854 &amp; "'!L1"), ""), ""))</f>
        <v/>
      </c>
      <c r="B854" s="97" t="str">
        <f t="shared" ca="1" si="130"/>
        <v/>
      </c>
      <c r="C854" s="106" t="str">
        <f t="shared" ca="1" si="131"/>
        <v/>
      </c>
      <c r="D854" s="1" t="str">
        <f t="shared" ca="1" si="132"/>
        <v/>
      </c>
      <c r="E854" s="93" t="str">
        <f t="shared" ca="1" si="133"/>
        <v/>
      </c>
      <c r="F854" s="93" t="str">
        <f t="shared" ca="1" si="134"/>
        <v/>
      </c>
      <c r="G854" s="93" t="str">
        <f t="shared" ca="1" si="135"/>
        <v/>
      </c>
      <c r="H854" s="93" t="str">
        <f t="shared" ca="1" si="136"/>
        <v/>
      </c>
      <c r="I854" s="94" t="str">
        <f t="shared" ca="1" si="137"/>
        <v/>
      </c>
      <c r="J854" s="108" t="str">
        <f t="shared" ca="1" si="138"/>
        <v/>
      </c>
      <c r="K854" s="108" t="str">
        <f t="shared" ca="1" si="139"/>
        <v/>
      </c>
      <c r="L854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854" s="108" t="str">
        <f ca="1">IFERROR(IF(FIND("/", Tabella4[[#This Row],[ODC]]) &gt; 0, MID(Tabella4[[#This Row],[ODC]], FIND("/", Tabella4[[#This Row],[ODC]]) - 3, 6), ""), "")</f>
        <v/>
      </c>
      <c r="S854" s="103">
        <v>21</v>
      </c>
      <c r="T854" s="96">
        <v>16</v>
      </c>
    </row>
    <row r="855" spans="1:20" hidden="1" x14ac:dyDescent="0.25">
      <c r="A855" s="97" t="str">
        <f ca="1">IF(Tabella4[[#This Row],[PERSONALE]]="","",IF(INDIRECT("'" &amp; S855 &amp; "'!L1") &lt;&gt; "0", IF(INDIRECT("'" &amp; S855 &amp; "'!L1") &lt;&gt; "", INDIRECT("'" &amp; S855 &amp; "'!L1"), ""), ""))</f>
        <v/>
      </c>
      <c r="B855" s="97" t="str">
        <f t="shared" ca="1" si="130"/>
        <v/>
      </c>
      <c r="C855" s="106" t="str">
        <f t="shared" ca="1" si="131"/>
        <v/>
      </c>
      <c r="D855" s="1" t="str">
        <f t="shared" ca="1" si="132"/>
        <v/>
      </c>
      <c r="E855" s="93" t="str">
        <f t="shared" ca="1" si="133"/>
        <v/>
      </c>
      <c r="F855" s="93" t="str">
        <f t="shared" ca="1" si="134"/>
        <v/>
      </c>
      <c r="G855" s="93" t="str">
        <f t="shared" ca="1" si="135"/>
        <v/>
      </c>
      <c r="H855" s="93" t="str">
        <f t="shared" ca="1" si="136"/>
        <v/>
      </c>
      <c r="I855" s="94" t="str">
        <f t="shared" ca="1" si="137"/>
        <v/>
      </c>
      <c r="J855" s="108" t="str">
        <f t="shared" ca="1" si="138"/>
        <v/>
      </c>
      <c r="K855" s="108" t="str">
        <f t="shared" ca="1" si="139"/>
        <v/>
      </c>
      <c r="L855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855" s="108" t="str">
        <f ca="1">IFERROR(IF(FIND("/", Tabella4[[#This Row],[ODC]]) &gt; 0, MID(Tabella4[[#This Row],[ODC]], FIND("/", Tabella4[[#This Row],[ODC]]) - 3, 6), ""), "")</f>
        <v/>
      </c>
      <c r="S855" s="103">
        <v>21</v>
      </c>
      <c r="T855" s="96">
        <v>17</v>
      </c>
    </row>
    <row r="856" spans="1:20" hidden="1" x14ac:dyDescent="0.25">
      <c r="A856" s="97" t="str">
        <f ca="1">IF(Tabella4[[#This Row],[PERSONALE]]="","",IF(INDIRECT("'" &amp; S856 &amp; "'!L1") &lt;&gt; "0", IF(INDIRECT("'" &amp; S856 &amp; "'!L1") &lt;&gt; "", INDIRECT("'" &amp; S856 &amp; "'!L1"), ""), ""))</f>
        <v/>
      </c>
      <c r="B856" s="97" t="str">
        <f t="shared" ca="1" si="130"/>
        <v/>
      </c>
      <c r="C856" s="106" t="str">
        <f t="shared" ca="1" si="131"/>
        <v/>
      </c>
      <c r="D856" s="1" t="str">
        <f t="shared" ca="1" si="132"/>
        <v/>
      </c>
      <c r="E856" s="93" t="str">
        <f t="shared" ca="1" si="133"/>
        <v/>
      </c>
      <c r="F856" s="93" t="str">
        <f t="shared" ca="1" si="134"/>
        <v/>
      </c>
      <c r="G856" s="93" t="str">
        <f t="shared" ca="1" si="135"/>
        <v/>
      </c>
      <c r="H856" s="93" t="str">
        <f t="shared" ca="1" si="136"/>
        <v/>
      </c>
      <c r="I856" s="94" t="str">
        <f t="shared" ca="1" si="137"/>
        <v/>
      </c>
      <c r="J856" s="108" t="str">
        <f t="shared" ca="1" si="138"/>
        <v/>
      </c>
      <c r="K856" s="108" t="str">
        <f t="shared" ca="1" si="139"/>
        <v/>
      </c>
      <c r="L856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856" s="108" t="str">
        <f ca="1">IFERROR(IF(FIND("/", Tabella4[[#This Row],[ODC]]) &gt; 0, MID(Tabella4[[#This Row],[ODC]], FIND("/", Tabella4[[#This Row],[ODC]]) - 3, 6), ""), "")</f>
        <v/>
      </c>
      <c r="S856" s="103">
        <v>21</v>
      </c>
      <c r="T856" s="96">
        <v>18</v>
      </c>
    </row>
    <row r="857" spans="1:20" hidden="1" x14ac:dyDescent="0.25">
      <c r="A857" s="97" t="str">
        <f ca="1">IF(Tabella4[[#This Row],[PERSONALE]]="","",IF(INDIRECT("'" &amp; S857 &amp; "'!L1") &lt;&gt; "0", IF(INDIRECT("'" &amp; S857 &amp; "'!L1") &lt;&gt; "", INDIRECT("'" &amp; S857 &amp; "'!L1"), ""), ""))</f>
        <v/>
      </c>
      <c r="B857" s="97" t="str">
        <f t="shared" ca="1" si="130"/>
        <v/>
      </c>
      <c r="C857" s="106" t="str">
        <f t="shared" ca="1" si="131"/>
        <v/>
      </c>
      <c r="D857" s="1" t="str">
        <f t="shared" ca="1" si="132"/>
        <v/>
      </c>
      <c r="E857" s="93" t="str">
        <f t="shared" ca="1" si="133"/>
        <v/>
      </c>
      <c r="F857" s="93" t="str">
        <f t="shared" ca="1" si="134"/>
        <v/>
      </c>
      <c r="G857" s="93" t="str">
        <f t="shared" ca="1" si="135"/>
        <v/>
      </c>
      <c r="H857" s="93" t="str">
        <f t="shared" ca="1" si="136"/>
        <v/>
      </c>
      <c r="I857" s="94" t="str">
        <f t="shared" ca="1" si="137"/>
        <v/>
      </c>
      <c r="J857" s="108" t="str">
        <f t="shared" ca="1" si="138"/>
        <v/>
      </c>
      <c r="K857" s="108" t="str">
        <f t="shared" ca="1" si="139"/>
        <v/>
      </c>
      <c r="L857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857" s="108" t="str">
        <f ca="1">IFERROR(IF(FIND("/", Tabella4[[#This Row],[ODC]]) &gt; 0, MID(Tabella4[[#This Row],[ODC]], FIND("/", Tabella4[[#This Row],[ODC]]) - 3, 6), ""), "")</f>
        <v/>
      </c>
      <c r="S857" s="103">
        <v>21</v>
      </c>
      <c r="T857" s="96">
        <v>19</v>
      </c>
    </row>
    <row r="858" spans="1:20" hidden="1" x14ac:dyDescent="0.25">
      <c r="A858" s="97" t="str">
        <f ca="1">IF(Tabella4[[#This Row],[PERSONALE]]="","",IF(INDIRECT("'" &amp; S858 &amp; "'!L1") &lt;&gt; "0", IF(INDIRECT("'" &amp; S858 &amp; "'!L1") &lt;&gt; "", INDIRECT("'" &amp; S858 &amp; "'!L1"), ""), ""))</f>
        <v/>
      </c>
      <c r="B858" s="97" t="str">
        <f t="shared" ca="1" si="130"/>
        <v/>
      </c>
      <c r="C858" s="106" t="str">
        <f t="shared" ca="1" si="131"/>
        <v/>
      </c>
      <c r="D858" s="1" t="str">
        <f t="shared" ca="1" si="132"/>
        <v/>
      </c>
      <c r="E858" s="93" t="str">
        <f t="shared" ca="1" si="133"/>
        <v/>
      </c>
      <c r="F858" s="93" t="str">
        <f t="shared" ca="1" si="134"/>
        <v/>
      </c>
      <c r="G858" s="93" t="str">
        <f t="shared" ca="1" si="135"/>
        <v/>
      </c>
      <c r="H858" s="93" t="str">
        <f t="shared" ca="1" si="136"/>
        <v/>
      </c>
      <c r="I858" s="94" t="str">
        <f t="shared" ca="1" si="137"/>
        <v/>
      </c>
      <c r="J858" s="108" t="str">
        <f t="shared" ca="1" si="138"/>
        <v/>
      </c>
      <c r="K858" s="108" t="str">
        <f t="shared" ca="1" si="139"/>
        <v/>
      </c>
      <c r="L858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858" s="108" t="str">
        <f ca="1">IFERROR(IF(FIND("/", Tabella4[[#This Row],[ODC]]) &gt; 0, MID(Tabella4[[#This Row],[ODC]], FIND("/", Tabella4[[#This Row],[ODC]]) - 3, 6), ""), "")</f>
        <v/>
      </c>
      <c r="S858" s="103">
        <v>21</v>
      </c>
      <c r="T858" s="96">
        <v>20</v>
      </c>
    </row>
    <row r="859" spans="1:20" hidden="1" x14ac:dyDescent="0.25">
      <c r="A859" s="97" t="str">
        <f ca="1">IF(Tabella4[[#This Row],[PERSONALE]]="","",IF(INDIRECT("'" &amp; S859 &amp; "'!L1") &lt;&gt; "0", IF(INDIRECT("'" &amp; S859 &amp; "'!L1") &lt;&gt; "", INDIRECT("'" &amp; S859 &amp; "'!L1"), ""), ""))</f>
        <v/>
      </c>
      <c r="B859" s="97" t="str">
        <f t="shared" ca="1" si="130"/>
        <v/>
      </c>
      <c r="C859" s="106" t="str">
        <f t="shared" ca="1" si="131"/>
        <v/>
      </c>
      <c r="D859" s="1" t="str">
        <f t="shared" ca="1" si="132"/>
        <v/>
      </c>
      <c r="E859" s="93" t="str">
        <f t="shared" ca="1" si="133"/>
        <v/>
      </c>
      <c r="F859" s="93" t="str">
        <f t="shared" ca="1" si="134"/>
        <v/>
      </c>
      <c r="G859" s="93" t="str">
        <f t="shared" ca="1" si="135"/>
        <v/>
      </c>
      <c r="H859" s="93" t="str">
        <f t="shared" ca="1" si="136"/>
        <v/>
      </c>
      <c r="I859" s="94" t="str">
        <f t="shared" ca="1" si="137"/>
        <v/>
      </c>
      <c r="J859" s="108" t="str">
        <f t="shared" ca="1" si="138"/>
        <v/>
      </c>
      <c r="K859" s="108" t="str">
        <f t="shared" ca="1" si="139"/>
        <v/>
      </c>
      <c r="L859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859" s="108" t="str">
        <f ca="1">IFERROR(IF(FIND("/", Tabella4[[#This Row],[ODC]]) &gt; 0, MID(Tabella4[[#This Row],[ODC]], FIND("/", Tabella4[[#This Row],[ODC]]) - 3, 6), ""), "")</f>
        <v/>
      </c>
      <c r="S859" s="103">
        <v>21</v>
      </c>
      <c r="T859" s="96">
        <v>21</v>
      </c>
    </row>
    <row r="860" spans="1:20" hidden="1" x14ac:dyDescent="0.25">
      <c r="A860" s="97" t="str">
        <f ca="1">IF(Tabella4[[#This Row],[PERSONALE]]="","",IF(INDIRECT("'" &amp; S860 &amp; "'!L1") &lt;&gt; "0", IF(INDIRECT("'" &amp; S860 &amp; "'!L1") &lt;&gt; "", INDIRECT("'" &amp; S860 &amp; "'!L1"), ""), ""))</f>
        <v/>
      </c>
      <c r="B860" s="97" t="str">
        <f t="shared" ca="1" si="130"/>
        <v/>
      </c>
      <c r="C860" s="106" t="str">
        <f t="shared" ca="1" si="131"/>
        <v/>
      </c>
      <c r="D860" s="1" t="str">
        <f t="shared" ca="1" si="132"/>
        <v/>
      </c>
      <c r="E860" s="93" t="str">
        <f t="shared" ca="1" si="133"/>
        <v/>
      </c>
      <c r="F860" s="93" t="str">
        <f t="shared" ca="1" si="134"/>
        <v/>
      </c>
      <c r="G860" s="93" t="str">
        <f t="shared" ca="1" si="135"/>
        <v/>
      </c>
      <c r="H860" s="93" t="str">
        <f t="shared" ca="1" si="136"/>
        <v/>
      </c>
      <c r="I860" s="94" t="str">
        <f t="shared" ca="1" si="137"/>
        <v/>
      </c>
      <c r="J860" s="108" t="str">
        <f t="shared" ca="1" si="138"/>
        <v/>
      </c>
      <c r="K860" s="108" t="str">
        <f t="shared" ca="1" si="139"/>
        <v/>
      </c>
      <c r="L860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860" s="108" t="str">
        <f ca="1">IFERROR(IF(FIND("/", Tabella4[[#This Row],[ODC]]) &gt; 0, MID(Tabella4[[#This Row],[ODC]], FIND("/", Tabella4[[#This Row],[ODC]]) - 3, 6), ""), "")</f>
        <v/>
      </c>
      <c r="S860" s="103">
        <v>21</v>
      </c>
      <c r="T860" s="96">
        <v>22</v>
      </c>
    </row>
    <row r="861" spans="1:20" hidden="1" x14ac:dyDescent="0.25">
      <c r="A861" s="97" t="str">
        <f ca="1">IF(Tabella4[[#This Row],[PERSONALE]]="","",IF(INDIRECT("'" &amp; S861 &amp; "'!L1") &lt;&gt; "0", IF(INDIRECT("'" &amp; S861 &amp; "'!L1") &lt;&gt; "", INDIRECT("'" &amp; S861 &amp; "'!L1"), ""), ""))</f>
        <v/>
      </c>
      <c r="B861" s="97" t="str">
        <f t="shared" ca="1" si="130"/>
        <v/>
      </c>
      <c r="C861" s="106" t="str">
        <f t="shared" ca="1" si="131"/>
        <v/>
      </c>
      <c r="D861" s="1" t="str">
        <f t="shared" ca="1" si="132"/>
        <v/>
      </c>
      <c r="E861" s="93" t="str">
        <f t="shared" ca="1" si="133"/>
        <v/>
      </c>
      <c r="F861" s="93" t="str">
        <f t="shared" ca="1" si="134"/>
        <v/>
      </c>
      <c r="G861" s="93" t="str">
        <f t="shared" ca="1" si="135"/>
        <v/>
      </c>
      <c r="H861" s="93" t="str">
        <f t="shared" ca="1" si="136"/>
        <v/>
      </c>
      <c r="I861" s="94" t="str">
        <f t="shared" ca="1" si="137"/>
        <v/>
      </c>
      <c r="J861" s="108" t="str">
        <f t="shared" ca="1" si="138"/>
        <v/>
      </c>
      <c r="K861" s="108" t="str">
        <f t="shared" ca="1" si="139"/>
        <v/>
      </c>
      <c r="L861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861" s="108" t="str">
        <f ca="1">IFERROR(IF(FIND("/", Tabella4[[#This Row],[ODC]]) &gt; 0, MID(Tabella4[[#This Row],[ODC]], FIND("/", Tabella4[[#This Row],[ODC]]) - 3, 6), ""), "")</f>
        <v/>
      </c>
      <c r="S861" s="103">
        <v>21</v>
      </c>
      <c r="T861" s="96">
        <v>23</v>
      </c>
    </row>
    <row r="862" spans="1:20" hidden="1" x14ac:dyDescent="0.25">
      <c r="A862" s="97" t="str">
        <f ca="1">IF(Tabella4[[#This Row],[PERSONALE]]="","",IF(INDIRECT("'" &amp; S862 &amp; "'!L1") &lt;&gt; "0", IF(INDIRECT("'" &amp; S862 &amp; "'!L1") &lt;&gt; "", INDIRECT("'" &amp; S862 &amp; "'!L1"), ""), ""))</f>
        <v/>
      </c>
      <c r="B862" s="97" t="str">
        <f t="shared" ca="1" si="130"/>
        <v/>
      </c>
      <c r="C862" s="106" t="str">
        <f t="shared" ca="1" si="131"/>
        <v/>
      </c>
      <c r="D862" s="1" t="str">
        <f t="shared" ca="1" si="132"/>
        <v/>
      </c>
      <c r="E862" s="93" t="str">
        <f t="shared" ca="1" si="133"/>
        <v/>
      </c>
      <c r="F862" s="93" t="str">
        <f t="shared" ca="1" si="134"/>
        <v/>
      </c>
      <c r="G862" s="93" t="str">
        <f t="shared" ca="1" si="135"/>
        <v/>
      </c>
      <c r="H862" s="93" t="str">
        <f t="shared" ca="1" si="136"/>
        <v/>
      </c>
      <c r="I862" s="94" t="str">
        <f t="shared" ca="1" si="137"/>
        <v/>
      </c>
      <c r="J862" s="108" t="str">
        <f t="shared" ca="1" si="138"/>
        <v/>
      </c>
      <c r="K862" s="108" t="str">
        <f t="shared" ca="1" si="139"/>
        <v/>
      </c>
      <c r="L862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862" s="108" t="str">
        <f ca="1">IFERROR(IF(FIND("/", Tabella4[[#This Row],[ODC]]) &gt; 0, MID(Tabella4[[#This Row],[ODC]], FIND("/", Tabella4[[#This Row],[ODC]]) - 3, 6), ""), "")</f>
        <v/>
      </c>
      <c r="S862" s="103">
        <v>21</v>
      </c>
      <c r="T862" s="96">
        <v>24</v>
      </c>
    </row>
    <row r="863" spans="1:20" hidden="1" x14ac:dyDescent="0.25">
      <c r="A863" s="97" t="str">
        <f ca="1">IF(Tabella4[[#This Row],[PERSONALE]]="","",IF(INDIRECT("'" &amp; S863 &amp; "'!L1") &lt;&gt; "0", IF(INDIRECT("'" &amp; S863 &amp; "'!L1") &lt;&gt; "", INDIRECT("'" &amp; S863 &amp; "'!L1"), ""), ""))</f>
        <v/>
      </c>
      <c r="B863" s="97" t="str">
        <f t="shared" ca="1" si="130"/>
        <v/>
      </c>
      <c r="C863" s="106" t="str">
        <f t="shared" ca="1" si="131"/>
        <v/>
      </c>
      <c r="D863" s="1" t="str">
        <f t="shared" ca="1" si="132"/>
        <v/>
      </c>
      <c r="E863" s="93" t="str">
        <f t="shared" ca="1" si="133"/>
        <v/>
      </c>
      <c r="F863" s="93" t="str">
        <f t="shared" ca="1" si="134"/>
        <v/>
      </c>
      <c r="G863" s="93" t="str">
        <f t="shared" ca="1" si="135"/>
        <v/>
      </c>
      <c r="H863" s="93" t="str">
        <f t="shared" ca="1" si="136"/>
        <v/>
      </c>
      <c r="I863" s="94" t="str">
        <f t="shared" ca="1" si="137"/>
        <v/>
      </c>
      <c r="J863" s="108" t="str">
        <f t="shared" ca="1" si="138"/>
        <v/>
      </c>
      <c r="K863" s="108" t="str">
        <f t="shared" ca="1" si="139"/>
        <v/>
      </c>
      <c r="L863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863" s="108" t="str">
        <f ca="1">IFERROR(IF(FIND("/", Tabella4[[#This Row],[ODC]]) &gt; 0, MID(Tabella4[[#This Row],[ODC]], FIND("/", Tabella4[[#This Row],[ODC]]) - 3, 6), ""), "")</f>
        <v/>
      </c>
      <c r="S863" s="103">
        <v>21</v>
      </c>
      <c r="T863" s="96">
        <v>25</v>
      </c>
    </row>
    <row r="864" spans="1:20" hidden="1" x14ac:dyDescent="0.25">
      <c r="A864" s="97" t="str">
        <f ca="1">IF(Tabella4[[#This Row],[PERSONALE]]="","",IF(INDIRECT("'" &amp; S864 &amp; "'!L1") &lt;&gt; "0", IF(INDIRECT("'" &amp; S864 &amp; "'!L1") &lt;&gt; "", INDIRECT("'" &amp; S864 &amp; "'!L1"), ""), ""))</f>
        <v/>
      </c>
      <c r="B864" s="97" t="str">
        <f t="shared" ca="1" si="130"/>
        <v/>
      </c>
      <c r="C864" s="106" t="str">
        <f t="shared" ca="1" si="131"/>
        <v/>
      </c>
      <c r="D864" s="1" t="str">
        <f t="shared" ca="1" si="132"/>
        <v/>
      </c>
      <c r="E864" s="93" t="str">
        <f t="shared" ca="1" si="133"/>
        <v/>
      </c>
      <c r="F864" s="93" t="str">
        <f t="shared" ca="1" si="134"/>
        <v/>
      </c>
      <c r="G864" s="93" t="str">
        <f t="shared" ca="1" si="135"/>
        <v/>
      </c>
      <c r="H864" s="93" t="str">
        <f t="shared" ca="1" si="136"/>
        <v/>
      </c>
      <c r="I864" s="94" t="str">
        <f t="shared" ca="1" si="137"/>
        <v/>
      </c>
      <c r="J864" s="108" t="str">
        <f t="shared" ca="1" si="138"/>
        <v/>
      </c>
      <c r="K864" s="108" t="str">
        <f t="shared" ca="1" si="139"/>
        <v/>
      </c>
      <c r="L864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864" s="108" t="str">
        <f ca="1">IFERROR(IF(FIND("/", Tabella4[[#This Row],[ODC]]) &gt; 0, MID(Tabella4[[#This Row],[ODC]], FIND("/", Tabella4[[#This Row],[ODC]]) - 3, 6), ""), "")</f>
        <v/>
      </c>
      <c r="S864" s="103">
        <v>21</v>
      </c>
      <c r="T864" s="96">
        <v>26</v>
      </c>
    </row>
    <row r="865" spans="1:20" hidden="1" x14ac:dyDescent="0.25">
      <c r="A865" s="97" t="str">
        <f ca="1">IF(Tabella4[[#This Row],[PERSONALE]]="","",IF(INDIRECT("'" &amp; S865 &amp; "'!L1") &lt;&gt; "0", IF(INDIRECT("'" &amp; S865 &amp; "'!L1") &lt;&gt; "", INDIRECT("'" &amp; S865 &amp; "'!L1"), ""), ""))</f>
        <v/>
      </c>
      <c r="B865" s="97" t="str">
        <f t="shared" ca="1" si="130"/>
        <v/>
      </c>
      <c r="C865" s="106" t="str">
        <f t="shared" ca="1" si="131"/>
        <v/>
      </c>
      <c r="D865" s="1" t="str">
        <f t="shared" ca="1" si="132"/>
        <v/>
      </c>
      <c r="E865" s="93" t="str">
        <f t="shared" ca="1" si="133"/>
        <v/>
      </c>
      <c r="F865" s="93" t="str">
        <f t="shared" ca="1" si="134"/>
        <v/>
      </c>
      <c r="G865" s="93" t="str">
        <f t="shared" ca="1" si="135"/>
        <v/>
      </c>
      <c r="H865" s="93" t="str">
        <f t="shared" ca="1" si="136"/>
        <v/>
      </c>
      <c r="I865" s="94" t="str">
        <f t="shared" ca="1" si="137"/>
        <v/>
      </c>
      <c r="J865" s="108" t="str">
        <f t="shared" ca="1" si="138"/>
        <v/>
      </c>
      <c r="K865" s="108" t="str">
        <f t="shared" ca="1" si="139"/>
        <v/>
      </c>
      <c r="L865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865" s="108" t="str">
        <f ca="1">IFERROR(IF(FIND("/", Tabella4[[#This Row],[ODC]]) &gt; 0, MID(Tabella4[[#This Row],[ODC]], FIND("/", Tabella4[[#This Row],[ODC]]) - 3, 6), ""), "")</f>
        <v/>
      </c>
      <c r="S865" s="103">
        <v>21</v>
      </c>
      <c r="T865" s="96">
        <v>27</v>
      </c>
    </row>
    <row r="866" spans="1:20" hidden="1" x14ac:dyDescent="0.25">
      <c r="A866" s="97" t="str">
        <f ca="1">IF(Tabella4[[#This Row],[PERSONALE]]="","",IF(INDIRECT("'" &amp; S866 &amp; "'!L1") &lt;&gt; "0", IF(INDIRECT("'" &amp; S866 &amp; "'!L1") &lt;&gt; "", INDIRECT("'" &amp; S866 &amp; "'!L1"), ""), ""))</f>
        <v/>
      </c>
      <c r="B866" s="97" t="str">
        <f t="shared" ca="1" si="130"/>
        <v/>
      </c>
      <c r="C866" s="106" t="str">
        <f t="shared" ca="1" si="131"/>
        <v/>
      </c>
      <c r="D866" s="1" t="str">
        <f t="shared" ca="1" si="132"/>
        <v/>
      </c>
      <c r="E866" s="93" t="str">
        <f t="shared" ca="1" si="133"/>
        <v/>
      </c>
      <c r="F866" s="93" t="str">
        <f t="shared" ca="1" si="134"/>
        <v/>
      </c>
      <c r="G866" s="93" t="str">
        <f t="shared" ca="1" si="135"/>
        <v/>
      </c>
      <c r="H866" s="93" t="str">
        <f t="shared" ca="1" si="136"/>
        <v/>
      </c>
      <c r="I866" s="94" t="str">
        <f t="shared" ca="1" si="137"/>
        <v/>
      </c>
      <c r="J866" s="108" t="str">
        <f t="shared" ca="1" si="138"/>
        <v/>
      </c>
      <c r="K866" s="108" t="str">
        <f t="shared" ca="1" si="139"/>
        <v/>
      </c>
      <c r="L866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866" s="108" t="str">
        <f ca="1">IFERROR(IF(FIND("/", Tabella4[[#This Row],[ODC]]) &gt; 0, MID(Tabella4[[#This Row],[ODC]], FIND("/", Tabella4[[#This Row],[ODC]]) - 3, 6), ""), "")</f>
        <v/>
      </c>
      <c r="S866" s="103">
        <v>21</v>
      </c>
      <c r="T866" s="96">
        <v>28</v>
      </c>
    </row>
    <row r="867" spans="1:20" hidden="1" x14ac:dyDescent="0.25">
      <c r="A867" s="97" t="str">
        <f ca="1">IF(Tabella4[[#This Row],[PERSONALE]]="","",IF(INDIRECT("'" &amp; S867 &amp; "'!L1") &lt;&gt; "0", IF(INDIRECT("'" &amp; S867 &amp; "'!L1") &lt;&gt; "", INDIRECT("'" &amp; S867 &amp; "'!L1"), ""), ""))</f>
        <v/>
      </c>
      <c r="B867" s="97" t="str">
        <f t="shared" ca="1" si="130"/>
        <v/>
      </c>
      <c r="C867" s="106" t="str">
        <f t="shared" ca="1" si="131"/>
        <v/>
      </c>
      <c r="D867" s="1" t="str">
        <f t="shared" ca="1" si="132"/>
        <v/>
      </c>
      <c r="E867" s="93" t="str">
        <f t="shared" ca="1" si="133"/>
        <v/>
      </c>
      <c r="F867" s="93" t="str">
        <f t="shared" ca="1" si="134"/>
        <v/>
      </c>
      <c r="G867" s="93" t="str">
        <f t="shared" ca="1" si="135"/>
        <v/>
      </c>
      <c r="H867" s="93" t="str">
        <f t="shared" ca="1" si="136"/>
        <v/>
      </c>
      <c r="I867" s="94" t="str">
        <f t="shared" ca="1" si="137"/>
        <v/>
      </c>
      <c r="J867" s="108" t="str">
        <f t="shared" ca="1" si="138"/>
        <v/>
      </c>
      <c r="K867" s="108" t="str">
        <f t="shared" ca="1" si="139"/>
        <v/>
      </c>
      <c r="L867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867" s="108" t="str">
        <f ca="1">IFERROR(IF(FIND("/", Tabella4[[#This Row],[ODC]]) &gt; 0, MID(Tabella4[[#This Row],[ODC]], FIND("/", Tabella4[[#This Row],[ODC]]) - 3, 6), ""), "")</f>
        <v/>
      </c>
      <c r="S867" s="103">
        <v>21</v>
      </c>
      <c r="T867" s="96">
        <v>29</v>
      </c>
    </row>
    <row r="868" spans="1:20" hidden="1" x14ac:dyDescent="0.25">
      <c r="A868" s="97" t="str">
        <f ca="1">IF(Tabella4[[#This Row],[PERSONALE]]="","",IF(INDIRECT("'" &amp; S868 &amp; "'!L1") &lt;&gt; "0", IF(INDIRECT("'" &amp; S868 &amp; "'!L1") &lt;&gt; "", INDIRECT("'" &amp; S868 &amp; "'!L1"), ""), ""))</f>
        <v/>
      </c>
      <c r="B868" s="97" t="str">
        <f t="shared" ca="1" si="130"/>
        <v/>
      </c>
      <c r="C868" s="106" t="str">
        <f t="shared" ca="1" si="131"/>
        <v/>
      </c>
      <c r="D868" s="1" t="str">
        <f t="shared" ca="1" si="132"/>
        <v/>
      </c>
      <c r="E868" s="93" t="str">
        <f t="shared" ca="1" si="133"/>
        <v/>
      </c>
      <c r="F868" s="93" t="str">
        <f t="shared" ca="1" si="134"/>
        <v/>
      </c>
      <c r="G868" s="93" t="str">
        <f t="shared" ca="1" si="135"/>
        <v/>
      </c>
      <c r="H868" s="93" t="str">
        <f t="shared" ca="1" si="136"/>
        <v/>
      </c>
      <c r="I868" s="94" t="str">
        <f t="shared" ca="1" si="137"/>
        <v/>
      </c>
      <c r="J868" s="108" t="str">
        <f t="shared" ca="1" si="138"/>
        <v/>
      </c>
      <c r="K868" s="108" t="str">
        <f t="shared" ca="1" si="139"/>
        <v/>
      </c>
      <c r="L868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868" s="108" t="str">
        <f ca="1">IFERROR(IF(FIND("/", Tabella4[[#This Row],[ODC]]) &gt; 0, MID(Tabella4[[#This Row],[ODC]], FIND("/", Tabella4[[#This Row],[ODC]]) - 3, 6), ""), "")</f>
        <v/>
      </c>
      <c r="S868" s="103">
        <v>21</v>
      </c>
      <c r="T868" s="96">
        <v>30</v>
      </c>
    </row>
    <row r="869" spans="1:20" hidden="1" x14ac:dyDescent="0.25">
      <c r="A869" s="97" t="str">
        <f ca="1">IF(Tabella4[[#This Row],[PERSONALE]]="","",IF(INDIRECT("'" &amp; S869 &amp; "'!L1") &lt;&gt; "0", IF(INDIRECT("'" &amp; S869 &amp; "'!L1") &lt;&gt; "", INDIRECT("'" &amp; S869 &amp; "'!L1"), ""), ""))</f>
        <v/>
      </c>
      <c r="B869" s="97" t="str">
        <f t="shared" ca="1" si="130"/>
        <v/>
      </c>
      <c r="C869" s="106" t="str">
        <f t="shared" ca="1" si="131"/>
        <v/>
      </c>
      <c r="D869" s="1" t="str">
        <f t="shared" ca="1" si="132"/>
        <v/>
      </c>
      <c r="E869" s="93" t="str">
        <f t="shared" ca="1" si="133"/>
        <v/>
      </c>
      <c r="F869" s="93" t="str">
        <f t="shared" ca="1" si="134"/>
        <v/>
      </c>
      <c r="G869" s="93" t="str">
        <f t="shared" ca="1" si="135"/>
        <v/>
      </c>
      <c r="H869" s="93" t="str">
        <f t="shared" ca="1" si="136"/>
        <v/>
      </c>
      <c r="I869" s="94" t="str">
        <f t="shared" ca="1" si="137"/>
        <v/>
      </c>
      <c r="J869" s="108" t="str">
        <f t="shared" ca="1" si="138"/>
        <v/>
      </c>
      <c r="K869" s="108" t="str">
        <f t="shared" ca="1" si="139"/>
        <v/>
      </c>
      <c r="L869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869" s="108" t="str">
        <f ca="1">IFERROR(IF(FIND("/", Tabella4[[#This Row],[ODC]]) &gt; 0, MID(Tabella4[[#This Row],[ODC]], FIND("/", Tabella4[[#This Row],[ODC]]) - 3, 6), ""), "")</f>
        <v/>
      </c>
      <c r="S869" s="103">
        <v>21</v>
      </c>
      <c r="T869" s="96">
        <v>31</v>
      </c>
    </row>
    <row r="870" spans="1:20" hidden="1" x14ac:dyDescent="0.25">
      <c r="A870" s="97" t="str">
        <f ca="1">IF(Tabella4[[#This Row],[PERSONALE]]="","",IF(INDIRECT("'" &amp; S870 &amp; "'!L1") &lt;&gt; "0", IF(INDIRECT("'" &amp; S870 &amp; "'!L1") &lt;&gt; "", INDIRECT("'" &amp; S870 &amp; "'!L1"), ""), ""))</f>
        <v/>
      </c>
      <c r="B870" s="97" t="str">
        <f t="shared" ca="1" si="130"/>
        <v/>
      </c>
      <c r="C870" s="106" t="str">
        <f t="shared" ca="1" si="131"/>
        <v/>
      </c>
      <c r="D870" s="1" t="str">
        <f t="shared" ca="1" si="132"/>
        <v/>
      </c>
      <c r="E870" s="93" t="str">
        <f t="shared" ca="1" si="133"/>
        <v/>
      </c>
      <c r="F870" s="93" t="str">
        <f t="shared" ca="1" si="134"/>
        <v/>
      </c>
      <c r="G870" s="93" t="str">
        <f t="shared" ca="1" si="135"/>
        <v/>
      </c>
      <c r="H870" s="93" t="str">
        <f t="shared" ca="1" si="136"/>
        <v/>
      </c>
      <c r="I870" s="94" t="str">
        <f t="shared" ca="1" si="137"/>
        <v/>
      </c>
      <c r="J870" s="108" t="str">
        <f t="shared" ca="1" si="138"/>
        <v/>
      </c>
      <c r="K870" s="108" t="str">
        <f t="shared" ca="1" si="139"/>
        <v/>
      </c>
      <c r="L870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870" s="108" t="str">
        <f ca="1">IFERROR(IF(FIND("/", Tabella4[[#This Row],[ODC]]) &gt; 0, MID(Tabella4[[#This Row],[ODC]], FIND("/", Tabella4[[#This Row],[ODC]]) - 3, 6), ""), "")</f>
        <v/>
      </c>
      <c r="S870" s="103">
        <v>21</v>
      </c>
      <c r="T870" s="96">
        <v>32</v>
      </c>
    </row>
    <row r="871" spans="1:20" hidden="1" x14ac:dyDescent="0.25">
      <c r="A871" s="97" t="str">
        <f ca="1">IF(Tabella4[[#This Row],[PERSONALE]]="","",IF(INDIRECT("'" &amp; S871 &amp; "'!L1") &lt;&gt; "0", IF(INDIRECT("'" &amp; S871 &amp; "'!L1") &lt;&gt; "", INDIRECT("'" &amp; S871 &amp; "'!L1"), ""), ""))</f>
        <v/>
      </c>
      <c r="B871" s="97" t="str">
        <f t="shared" ca="1" si="130"/>
        <v/>
      </c>
      <c r="C871" s="106" t="str">
        <f t="shared" ca="1" si="131"/>
        <v/>
      </c>
      <c r="D871" s="1" t="str">
        <f t="shared" ca="1" si="132"/>
        <v/>
      </c>
      <c r="E871" s="93" t="str">
        <f t="shared" ca="1" si="133"/>
        <v/>
      </c>
      <c r="F871" s="93" t="str">
        <f t="shared" ca="1" si="134"/>
        <v/>
      </c>
      <c r="G871" s="93" t="str">
        <f t="shared" ca="1" si="135"/>
        <v/>
      </c>
      <c r="H871" s="93" t="str">
        <f t="shared" ca="1" si="136"/>
        <v/>
      </c>
      <c r="I871" s="94" t="str">
        <f t="shared" ca="1" si="137"/>
        <v/>
      </c>
      <c r="J871" s="108" t="str">
        <f t="shared" ca="1" si="138"/>
        <v/>
      </c>
      <c r="K871" s="108" t="str">
        <f t="shared" ca="1" si="139"/>
        <v/>
      </c>
      <c r="L871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871" s="108" t="str">
        <f ca="1">IFERROR(IF(FIND("/", Tabella4[[#This Row],[ODC]]) &gt; 0, MID(Tabella4[[#This Row],[ODC]], FIND("/", Tabella4[[#This Row],[ODC]]) - 3, 6), ""), "")</f>
        <v/>
      </c>
      <c r="S871" s="103">
        <v>21</v>
      </c>
      <c r="T871" s="96">
        <v>33</v>
      </c>
    </row>
    <row r="872" spans="1:20" hidden="1" x14ac:dyDescent="0.25">
      <c r="A872" s="97" t="str">
        <f ca="1">IF(Tabella4[[#This Row],[PERSONALE]]="","",IF(INDIRECT("'" &amp; S872 &amp; "'!L1") &lt;&gt; "0", IF(INDIRECT("'" &amp; S872 &amp; "'!L1") &lt;&gt; "", INDIRECT("'" &amp; S872 &amp; "'!L1"), ""), ""))</f>
        <v/>
      </c>
      <c r="B872" s="97" t="str">
        <f t="shared" ca="1" si="130"/>
        <v/>
      </c>
      <c r="C872" s="106" t="str">
        <f t="shared" ca="1" si="131"/>
        <v/>
      </c>
      <c r="D872" s="1" t="str">
        <f t="shared" ca="1" si="132"/>
        <v/>
      </c>
      <c r="E872" s="93" t="str">
        <f t="shared" ca="1" si="133"/>
        <v/>
      </c>
      <c r="F872" s="93" t="str">
        <f t="shared" ca="1" si="134"/>
        <v/>
      </c>
      <c r="G872" s="93" t="str">
        <f t="shared" ca="1" si="135"/>
        <v/>
      </c>
      <c r="H872" s="93" t="str">
        <f t="shared" ca="1" si="136"/>
        <v/>
      </c>
      <c r="I872" s="94" t="str">
        <f t="shared" ca="1" si="137"/>
        <v/>
      </c>
      <c r="J872" s="108" t="str">
        <f t="shared" ca="1" si="138"/>
        <v/>
      </c>
      <c r="K872" s="108" t="str">
        <f t="shared" ca="1" si="139"/>
        <v/>
      </c>
      <c r="L872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872" s="108" t="str">
        <f ca="1">IFERROR(IF(FIND("/", Tabella4[[#This Row],[ODC]]) &gt; 0, MID(Tabella4[[#This Row],[ODC]], FIND("/", Tabella4[[#This Row],[ODC]]) - 3, 6), ""), "")</f>
        <v/>
      </c>
      <c r="S872" s="103">
        <v>21</v>
      </c>
      <c r="T872" s="96">
        <v>34</v>
      </c>
    </row>
    <row r="873" spans="1:20" hidden="1" x14ac:dyDescent="0.25">
      <c r="A873" s="97" t="str">
        <f ca="1">IF(Tabella4[[#This Row],[PERSONALE]]="","",IF(INDIRECT("'" &amp; S873 &amp; "'!L1") &lt;&gt; "0", IF(INDIRECT("'" &amp; S873 &amp; "'!L1") &lt;&gt; "", INDIRECT("'" &amp; S873 &amp; "'!L1"), ""), ""))</f>
        <v/>
      </c>
      <c r="B873" s="97" t="str">
        <f t="shared" ca="1" si="130"/>
        <v/>
      </c>
      <c r="C873" s="106" t="str">
        <f t="shared" ca="1" si="131"/>
        <v/>
      </c>
      <c r="D873" s="1" t="str">
        <f t="shared" ca="1" si="132"/>
        <v/>
      </c>
      <c r="E873" s="93" t="str">
        <f t="shared" ca="1" si="133"/>
        <v/>
      </c>
      <c r="F873" s="93" t="str">
        <f t="shared" ca="1" si="134"/>
        <v/>
      </c>
      <c r="G873" s="93" t="str">
        <f t="shared" ca="1" si="135"/>
        <v/>
      </c>
      <c r="H873" s="93" t="str">
        <f t="shared" ca="1" si="136"/>
        <v/>
      </c>
      <c r="I873" s="94" t="str">
        <f t="shared" ca="1" si="137"/>
        <v/>
      </c>
      <c r="J873" s="108" t="str">
        <f t="shared" ca="1" si="138"/>
        <v/>
      </c>
      <c r="K873" s="108" t="str">
        <f t="shared" ca="1" si="139"/>
        <v/>
      </c>
      <c r="L873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873" s="108" t="str">
        <f ca="1">IFERROR(IF(FIND("/", Tabella4[[#This Row],[ODC]]) &gt; 0, MID(Tabella4[[#This Row],[ODC]], FIND("/", Tabella4[[#This Row],[ODC]]) - 3, 6), ""), "")</f>
        <v/>
      </c>
      <c r="S873" s="103">
        <v>21</v>
      </c>
      <c r="T873" s="96">
        <v>35</v>
      </c>
    </row>
    <row r="874" spans="1:20" hidden="1" x14ac:dyDescent="0.25">
      <c r="A874" s="97" t="str">
        <f ca="1">IF(Tabella4[[#This Row],[PERSONALE]]="","",IF(INDIRECT("'" &amp; S874 &amp; "'!L1") &lt;&gt; "0", IF(INDIRECT("'" &amp; S874 &amp; "'!L1") &lt;&gt; "", INDIRECT("'" &amp; S874 &amp; "'!L1"), ""), ""))</f>
        <v/>
      </c>
      <c r="B874" s="97" t="str">
        <f t="shared" ca="1" si="130"/>
        <v/>
      </c>
      <c r="C874" s="106" t="str">
        <f t="shared" ca="1" si="131"/>
        <v/>
      </c>
      <c r="D874" s="1" t="str">
        <f t="shared" ca="1" si="132"/>
        <v/>
      </c>
      <c r="E874" s="93" t="str">
        <f t="shared" ca="1" si="133"/>
        <v/>
      </c>
      <c r="F874" s="93" t="str">
        <f t="shared" ca="1" si="134"/>
        <v/>
      </c>
      <c r="G874" s="93" t="str">
        <f t="shared" ca="1" si="135"/>
        <v/>
      </c>
      <c r="H874" s="93" t="str">
        <f t="shared" ca="1" si="136"/>
        <v/>
      </c>
      <c r="I874" s="94" t="str">
        <f t="shared" ca="1" si="137"/>
        <v/>
      </c>
      <c r="J874" s="108" t="str">
        <f t="shared" ca="1" si="138"/>
        <v/>
      </c>
      <c r="K874" s="108" t="str">
        <f t="shared" ca="1" si="139"/>
        <v/>
      </c>
      <c r="L874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874" s="108" t="str">
        <f ca="1">IFERROR(IF(FIND("/", Tabella4[[#This Row],[ODC]]) &gt; 0, MID(Tabella4[[#This Row],[ODC]], FIND("/", Tabella4[[#This Row],[ODC]]) - 3, 6), ""), "")</f>
        <v/>
      </c>
      <c r="S874" s="103">
        <v>21</v>
      </c>
      <c r="T874" s="96">
        <v>36</v>
      </c>
    </row>
    <row r="875" spans="1:20" hidden="1" x14ac:dyDescent="0.25">
      <c r="A875" s="97" t="str">
        <f ca="1">IF(Tabella4[[#This Row],[PERSONALE]]="","",IF(INDIRECT("'" &amp; S875 &amp; "'!L1") &lt;&gt; "0", IF(INDIRECT("'" &amp; S875 &amp; "'!L1") &lt;&gt; "", INDIRECT("'" &amp; S875 &amp; "'!L1"), ""), ""))</f>
        <v/>
      </c>
      <c r="B875" s="97" t="str">
        <f t="shared" ca="1" si="130"/>
        <v/>
      </c>
      <c r="C875" s="106" t="str">
        <f t="shared" ca="1" si="131"/>
        <v/>
      </c>
      <c r="D875" s="1" t="str">
        <f t="shared" ca="1" si="132"/>
        <v/>
      </c>
      <c r="E875" s="93" t="str">
        <f t="shared" ca="1" si="133"/>
        <v/>
      </c>
      <c r="F875" s="93" t="str">
        <f t="shared" ca="1" si="134"/>
        <v/>
      </c>
      <c r="G875" s="93" t="str">
        <f t="shared" ca="1" si="135"/>
        <v/>
      </c>
      <c r="H875" s="93" t="str">
        <f t="shared" ca="1" si="136"/>
        <v/>
      </c>
      <c r="I875" s="94" t="str">
        <f t="shared" ca="1" si="137"/>
        <v/>
      </c>
      <c r="J875" s="108" t="str">
        <f t="shared" ca="1" si="138"/>
        <v/>
      </c>
      <c r="K875" s="108" t="str">
        <f t="shared" ca="1" si="139"/>
        <v/>
      </c>
      <c r="L875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875" s="108" t="str">
        <f ca="1">IFERROR(IF(FIND("/", Tabella4[[#This Row],[ODC]]) &gt; 0, MID(Tabella4[[#This Row],[ODC]], FIND("/", Tabella4[[#This Row],[ODC]]) - 3, 6), ""), "")</f>
        <v/>
      </c>
      <c r="S875" s="103">
        <v>21</v>
      </c>
      <c r="T875" s="96">
        <v>37</v>
      </c>
    </row>
    <row r="876" spans="1:20" hidden="1" x14ac:dyDescent="0.25">
      <c r="A876" s="97" t="str">
        <f ca="1">IF(Tabella4[[#This Row],[PERSONALE]]="","",IF(INDIRECT("'" &amp; S876 &amp; "'!L1") &lt;&gt; "0", IF(INDIRECT("'" &amp; S876 &amp; "'!L1") &lt;&gt; "", INDIRECT("'" &amp; S876 &amp; "'!L1"), ""), ""))</f>
        <v/>
      </c>
      <c r="B876" s="97" t="str">
        <f t="shared" ca="1" si="130"/>
        <v/>
      </c>
      <c r="C876" s="106" t="str">
        <f t="shared" ca="1" si="131"/>
        <v/>
      </c>
      <c r="D876" s="1" t="str">
        <f t="shared" ca="1" si="132"/>
        <v/>
      </c>
      <c r="E876" s="93" t="str">
        <f t="shared" ca="1" si="133"/>
        <v/>
      </c>
      <c r="F876" s="93" t="str">
        <f t="shared" ca="1" si="134"/>
        <v/>
      </c>
      <c r="G876" s="93" t="str">
        <f t="shared" ca="1" si="135"/>
        <v/>
      </c>
      <c r="H876" s="93" t="str">
        <f t="shared" ca="1" si="136"/>
        <v/>
      </c>
      <c r="I876" s="94" t="str">
        <f t="shared" ca="1" si="137"/>
        <v/>
      </c>
      <c r="J876" s="108" t="str">
        <f t="shared" ca="1" si="138"/>
        <v/>
      </c>
      <c r="K876" s="108" t="str">
        <f t="shared" ca="1" si="139"/>
        <v/>
      </c>
      <c r="L876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876" s="108" t="str">
        <f ca="1">IFERROR(IF(FIND("/", Tabella4[[#This Row],[ODC]]) &gt; 0, MID(Tabella4[[#This Row],[ODC]], FIND("/", Tabella4[[#This Row],[ODC]]) - 3, 6), ""), "")</f>
        <v/>
      </c>
      <c r="S876" s="103">
        <v>21</v>
      </c>
      <c r="T876" s="96">
        <v>38</v>
      </c>
    </row>
    <row r="877" spans="1:20" hidden="1" x14ac:dyDescent="0.25">
      <c r="A877" s="97" t="str">
        <f ca="1">IF(Tabella4[[#This Row],[PERSONALE]]="","",IF(INDIRECT("'" &amp; S877 &amp; "'!L1") &lt;&gt; "0", IF(INDIRECT("'" &amp; S877 &amp; "'!L1") &lt;&gt; "", INDIRECT("'" &amp; S877 &amp; "'!L1"), ""), ""))</f>
        <v/>
      </c>
      <c r="B877" s="97" t="str">
        <f t="shared" ca="1" si="130"/>
        <v/>
      </c>
      <c r="C877" s="106" t="str">
        <f t="shared" ca="1" si="131"/>
        <v/>
      </c>
      <c r="D877" s="1" t="str">
        <f t="shared" ca="1" si="132"/>
        <v/>
      </c>
      <c r="E877" s="93" t="str">
        <f t="shared" ca="1" si="133"/>
        <v/>
      </c>
      <c r="F877" s="93" t="str">
        <f t="shared" ca="1" si="134"/>
        <v/>
      </c>
      <c r="G877" s="93" t="str">
        <f t="shared" ca="1" si="135"/>
        <v/>
      </c>
      <c r="H877" s="93" t="str">
        <f t="shared" ca="1" si="136"/>
        <v/>
      </c>
      <c r="I877" s="94" t="str">
        <f t="shared" ca="1" si="137"/>
        <v/>
      </c>
      <c r="J877" s="108" t="str">
        <f t="shared" ca="1" si="138"/>
        <v/>
      </c>
      <c r="K877" s="108" t="str">
        <f t="shared" ca="1" si="139"/>
        <v/>
      </c>
      <c r="L877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877" s="108" t="str">
        <f ca="1">IFERROR(IF(FIND("/", Tabella4[[#This Row],[ODC]]) &gt; 0, MID(Tabella4[[#This Row],[ODC]], FIND("/", Tabella4[[#This Row],[ODC]]) - 3, 6), ""), "")</f>
        <v/>
      </c>
      <c r="S877" s="103">
        <v>21</v>
      </c>
      <c r="T877" s="96">
        <v>39</v>
      </c>
    </row>
    <row r="878" spans="1:20" hidden="1" x14ac:dyDescent="0.25">
      <c r="A878" s="97" t="str">
        <f ca="1">IF(Tabella4[[#This Row],[PERSONALE]]="","",IF(INDIRECT("'" &amp; S878 &amp; "'!L1") &lt;&gt; "0", IF(INDIRECT("'" &amp; S878 &amp; "'!L1") &lt;&gt; "", INDIRECT("'" &amp; S878 &amp; "'!L1"), ""), ""))</f>
        <v/>
      </c>
      <c r="B878" s="97" t="str">
        <f t="shared" ca="1" si="130"/>
        <v/>
      </c>
      <c r="C878" s="106" t="str">
        <f t="shared" ca="1" si="131"/>
        <v/>
      </c>
      <c r="D878" s="1" t="str">
        <f t="shared" ca="1" si="132"/>
        <v/>
      </c>
      <c r="E878" s="93" t="str">
        <f t="shared" ca="1" si="133"/>
        <v/>
      </c>
      <c r="F878" s="93" t="str">
        <f t="shared" ca="1" si="134"/>
        <v/>
      </c>
      <c r="G878" s="93" t="str">
        <f t="shared" ca="1" si="135"/>
        <v/>
      </c>
      <c r="H878" s="93" t="str">
        <f t="shared" ca="1" si="136"/>
        <v/>
      </c>
      <c r="I878" s="94" t="str">
        <f t="shared" ca="1" si="137"/>
        <v/>
      </c>
      <c r="J878" s="108" t="str">
        <f t="shared" ca="1" si="138"/>
        <v/>
      </c>
      <c r="K878" s="108" t="str">
        <f t="shared" ca="1" si="139"/>
        <v/>
      </c>
      <c r="L878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878" s="108" t="str">
        <f ca="1">IFERROR(IF(FIND("/", Tabella4[[#This Row],[ODC]]) &gt; 0, MID(Tabella4[[#This Row],[ODC]], FIND("/", Tabella4[[#This Row],[ODC]]) - 3, 6), ""), "")</f>
        <v/>
      </c>
      <c r="S878" s="103">
        <v>21</v>
      </c>
      <c r="T878" s="96">
        <v>40</v>
      </c>
    </row>
    <row r="879" spans="1:20" hidden="1" x14ac:dyDescent="0.25">
      <c r="A879" s="97" t="str">
        <f ca="1">IF(Tabella4[[#This Row],[PERSONALE]]="","",IF(INDIRECT("'" &amp; S879 &amp; "'!L1") &lt;&gt; "0", IF(INDIRECT("'" &amp; S879 &amp; "'!L1") &lt;&gt; "", INDIRECT("'" &amp; S879 &amp; "'!L1"), ""), ""))</f>
        <v/>
      </c>
      <c r="B879" s="97" t="str">
        <f t="shared" ca="1" si="130"/>
        <v/>
      </c>
      <c r="C879" s="106" t="str">
        <f t="shared" ca="1" si="131"/>
        <v/>
      </c>
      <c r="D879" s="1" t="str">
        <f t="shared" ca="1" si="132"/>
        <v/>
      </c>
      <c r="E879" s="93" t="str">
        <f t="shared" ca="1" si="133"/>
        <v/>
      </c>
      <c r="F879" s="93" t="str">
        <f t="shared" ca="1" si="134"/>
        <v/>
      </c>
      <c r="G879" s="93" t="str">
        <f t="shared" ca="1" si="135"/>
        <v/>
      </c>
      <c r="H879" s="93" t="str">
        <f t="shared" ca="1" si="136"/>
        <v/>
      </c>
      <c r="I879" s="94" t="str">
        <f t="shared" ca="1" si="137"/>
        <v/>
      </c>
      <c r="J879" s="108" t="str">
        <f t="shared" ca="1" si="138"/>
        <v/>
      </c>
      <c r="K879" s="108" t="str">
        <f t="shared" ca="1" si="139"/>
        <v/>
      </c>
      <c r="L879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879" s="108" t="str">
        <f ca="1">IFERROR(IF(FIND("/", Tabella4[[#This Row],[ODC]]) &gt; 0, MID(Tabella4[[#This Row],[ODC]], FIND("/", Tabella4[[#This Row],[ODC]]) - 3, 6), ""), "")</f>
        <v/>
      </c>
      <c r="S879" s="103">
        <v>21</v>
      </c>
      <c r="T879" s="96">
        <v>41</v>
      </c>
    </row>
    <row r="880" spans="1:20" hidden="1" x14ac:dyDescent="0.25">
      <c r="A880" s="97" t="str">
        <f ca="1">IF(Tabella4[[#This Row],[PERSONALE]]="","",IF(INDIRECT("'" &amp; S880 &amp; "'!L1") &lt;&gt; "0", IF(INDIRECT("'" &amp; S880 &amp; "'!L1") &lt;&gt; "", INDIRECT("'" &amp; S880 &amp; "'!L1"), ""), ""))</f>
        <v/>
      </c>
      <c r="B880" s="97" t="str">
        <f t="shared" ca="1" si="130"/>
        <v/>
      </c>
      <c r="C880" s="106" t="str">
        <f t="shared" ca="1" si="131"/>
        <v/>
      </c>
      <c r="D880" s="1" t="str">
        <f t="shared" ca="1" si="132"/>
        <v/>
      </c>
      <c r="E880" s="93" t="str">
        <f t="shared" ca="1" si="133"/>
        <v/>
      </c>
      <c r="F880" s="93" t="str">
        <f t="shared" ca="1" si="134"/>
        <v/>
      </c>
      <c r="G880" s="93" t="str">
        <f t="shared" ca="1" si="135"/>
        <v/>
      </c>
      <c r="H880" s="93" t="str">
        <f t="shared" ca="1" si="136"/>
        <v/>
      </c>
      <c r="I880" s="94" t="str">
        <f t="shared" ca="1" si="137"/>
        <v/>
      </c>
      <c r="J880" s="108" t="str">
        <f t="shared" ca="1" si="138"/>
        <v/>
      </c>
      <c r="K880" s="108" t="str">
        <f t="shared" ca="1" si="139"/>
        <v/>
      </c>
      <c r="L880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880" s="108" t="str">
        <f ca="1">IFERROR(IF(FIND("/", Tabella4[[#This Row],[ODC]]) &gt; 0, MID(Tabella4[[#This Row],[ODC]], FIND("/", Tabella4[[#This Row],[ODC]]) - 3, 6), ""), "")</f>
        <v/>
      </c>
      <c r="S880" s="103">
        <v>21</v>
      </c>
      <c r="T880" s="96">
        <v>42</v>
      </c>
    </row>
    <row r="881" spans="1:20" hidden="1" x14ac:dyDescent="0.25">
      <c r="A881" s="97" t="str">
        <f ca="1">IF(Tabella4[[#This Row],[PERSONALE]]="","",IF(INDIRECT("'" &amp; S881 &amp; "'!L1") &lt;&gt; "0", IF(INDIRECT("'" &amp; S881 &amp; "'!L1") &lt;&gt; "", INDIRECT("'" &amp; S881 &amp; "'!L1"), ""), ""))</f>
        <v/>
      </c>
      <c r="B881" s="97" t="str">
        <f t="shared" ca="1" si="130"/>
        <v/>
      </c>
      <c r="C881" s="106" t="str">
        <f t="shared" ca="1" si="131"/>
        <v/>
      </c>
      <c r="D881" s="1" t="str">
        <f t="shared" ca="1" si="132"/>
        <v/>
      </c>
      <c r="E881" s="93" t="str">
        <f t="shared" ca="1" si="133"/>
        <v/>
      </c>
      <c r="F881" s="93" t="str">
        <f t="shared" ca="1" si="134"/>
        <v/>
      </c>
      <c r="G881" s="93" t="str">
        <f t="shared" ca="1" si="135"/>
        <v/>
      </c>
      <c r="H881" s="93" t="str">
        <f t="shared" ca="1" si="136"/>
        <v/>
      </c>
      <c r="I881" s="94" t="str">
        <f t="shared" ca="1" si="137"/>
        <v/>
      </c>
      <c r="J881" s="108" t="str">
        <f t="shared" ca="1" si="138"/>
        <v/>
      </c>
      <c r="K881" s="108" t="str">
        <f t="shared" ca="1" si="139"/>
        <v/>
      </c>
      <c r="L881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881" s="108" t="str">
        <f ca="1">IFERROR(IF(FIND("/", Tabella4[[#This Row],[ODC]]) &gt; 0, MID(Tabella4[[#This Row],[ODC]], FIND("/", Tabella4[[#This Row],[ODC]]) - 3, 6), ""), "")</f>
        <v/>
      </c>
      <c r="S881" s="103">
        <v>21</v>
      </c>
      <c r="T881" s="96">
        <v>43</v>
      </c>
    </row>
    <row r="882" spans="1:20" hidden="1" x14ac:dyDescent="0.25">
      <c r="A882" s="97" t="str">
        <f ca="1">IF(Tabella4[[#This Row],[PERSONALE]]="","",IF(INDIRECT("'" &amp; S882 &amp; "'!L1") &lt;&gt; "0", IF(INDIRECT("'" &amp; S882 &amp; "'!L1") &lt;&gt; "", INDIRECT("'" &amp; S882 &amp; "'!L1"), ""), ""))</f>
        <v/>
      </c>
      <c r="B882" s="97" t="str">
        <f t="shared" ca="1" si="130"/>
        <v/>
      </c>
      <c r="C882" s="106" t="str">
        <f t="shared" ca="1" si="131"/>
        <v/>
      </c>
      <c r="D882" s="1" t="str">
        <f t="shared" ca="1" si="132"/>
        <v/>
      </c>
      <c r="E882" s="93" t="str">
        <f t="shared" ca="1" si="133"/>
        <v/>
      </c>
      <c r="F882" s="93" t="str">
        <f t="shared" ca="1" si="134"/>
        <v/>
      </c>
      <c r="G882" s="93" t="str">
        <f t="shared" ca="1" si="135"/>
        <v/>
      </c>
      <c r="H882" s="93" t="str">
        <f t="shared" ca="1" si="136"/>
        <v/>
      </c>
      <c r="I882" s="94" t="str">
        <f t="shared" ca="1" si="137"/>
        <v/>
      </c>
      <c r="J882" s="108" t="str">
        <f t="shared" ca="1" si="138"/>
        <v/>
      </c>
      <c r="K882" s="108" t="str">
        <f t="shared" ca="1" si="139"/>
        <v/>
      </c>
      <c r="L882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882" s="108" t="str">
        <f ca="1">IFERROR(IF(FIND("/", Tabella4[[#This Row],[ODC]]) &gt; 0, MID(Tabella4[[#This Row],[ODC]], FIND("/", Tabella4[[#This Row],[ODC]]) - 3, 6), ""), "")</f>
        <v/>
      </c>
      <c r="S882" s="103">
        <v>21</v>
      </c>
      <c r="T882" s="96">
        <v>44</v>
      </c>
    </row>
    <row r="883" spans="1:20" hidden="1" x14ac:dyDescent="0.25">
      <c r="A883" s="97" t="str">
        <f ca="1">IF(Tabella4[[#This Row],[PERSONALE]]="","",IF(INDIRECT("'" &amp; S883 &amp; "'!L1") &lt;&gt; "0", IF(INDIRECT("'" &amp; S883 &amp; "'!L1") &lt;&gt; "", INDIRECT("'" &amp; S883 &amp; "'!L1"), ""), ""))</f>
        <v/>
      </c>
      <c r="B883" s="97" t="str">
        <f t="shared" ca="1" si="130"/>
        <v/>
      </c>
      <c r="C883" s="106" t="str">
        <f t="shared" ca="1" si="131"/>
        <v/>
      </c>
      <c r="D883" s="1" t="str">
        <f t="shared" ca="1" si="132"/>
        <v/>
      </c>
      <c r="E883" s="93" t="str">
        <f t="shared" ca="1" si="133"/>
        <v/>
      </c>
      <c r="F883" s="93" t="str">
        <f t="shared" ca="1" si="134"/>
        <v/>
      </c>
      <c r="G883" s="93" t="str">
        <f t="shared" ca="1" si="135"/>
        <v/>
      </c>
      <c r="H883" s="93" t="str">
        <f t="shared" ca="1" si="136"/>
        <v/>
      </c>
      <c r="I883" s="94" t="str">
        <f t="shared" ca="1" si="137"/>
        <v/>
      </c>
      <c r="J883" s="108" t="str">
        <f t="shared" ca="1" si="138"/>
        <v/>
      </c>
      <c r="K883" s="108" t="str">
        <f t="shared" ca="1" si="139"/>
        <v/>
      </c>
      <c r="L883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883" s="108" t="str">
        <f ca="1">IFERROR(IF(FIND("/", Tabella4[[#This Row],[ODC]]) &gt; 0, MID(Tabella4[[#This Row],[ODC]], FIND("/", Tabella4[[#This Row],[ODC]]) - 3, 6), ""), "")</f>
        <v/>
      </c>
      <c r="S883" s="103">
        <v>21</v>
      </c>
      <c r="T883" s="96">
        <v>45</v>
      </c>
    </row>
    <row r="884" spans="1:20" hidden="1" x14ac:dyDescent="0.25">
      <c r="A884" s="97" t="str">
        <f ca="1">IF(Tabella4[[#This Row],[PERSONALE]]="","",IF(INDIRECT("'" &amp; S884 &amp; "'!L1") &lt;&gt; "0", IF(INDIRECT("'" &amp; S884 &amp; "'!L1") &lt;&gt; "", INDIRECT("'" &amp; S884 &amp; "'!L1"), ""), ""))</f>
        <v/>
      </c>
      <c r="B884" s="97" t="str">
        <f t="shared" ca="1" si="130"/>
        <v/>
      </c>
      <c r="C884" s="106" t="str">
        <f t="shared" ca="1" si="131"/>
        <v/>
      </c>
      <c r="D884" s="1" t="str">
        <f t="shared" ca="1" si="132"/>
        <v/>
      </c>
      <c r="E884" s="93" t="str">
        <f t="shared" ca="1" si="133"/>
        <v/>
      </c>
      <c r="F884" s="93" t="str">
        <f t="shared" ca="1" si="134"/>
        <v/>
      </c>
      <c r="G884" s="93" t="str">
        <f t="shared" ca="1" si="135"/>
        <v/>
      </c>
      <c r="H884" s="93" t="str">
        <f t="shared" ca="1" si="136"/>
        <v/>
      </c>
      <c r="I884" s="94" t="str">
        <f t="shared" ca="1" si="137"/>
        <v/>
      </c>
      <c r="J884" s="108" t="str">
        <f t="shared" ca="1" si="138"/>
        <v/>
      </c>
      <c r="K884" s="108" t="str">
        <f t="shared" ca="1" si="139"/>
        <v/>
      </c>
      <c r="L884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884" s="108" t="str">
        <f ca="1">IFERROR(IF(FIND("/", Tabella4[[#This Row],[ODC]]) &gt; 0, MID(Tabella4[[#This Row],[ODC]], FIND("/", Tabella4[[#This Row],[ODC]]) - 3, 6), ""), "")</f>
        <v/>
      </c>
      <c r="S884" s="103">
        <v>22</v>
      </c>
      <c r="T884" s="96">
        <v>4</v>
      </c>
    </row>
    <row r="885" spans="1:20" hidden="1" x14ac:dyDescent="0.25">
      <c r="A885" s="97" t="str">
        <f ca="1">IF(Tabella4[[#This Row],[PERSONALE]]="","",IF(INDIRECT("'" &amp; S885 &amp; "'!L1") &lt;&gt; "0", IF(INDIRECT("'" &amp; S885 &amp; "'!L1") &lt;&gt; "", INDIRECT("'" &amp; S885 &amp; "'!L1"), ""), ""))</f>
        <v/>
      </c>
      <c r="B885" s="97" t="str">
        <f t="shared" ca="1" si="130"/>
        <v/>
      </c>
      <c r="C885" s="106" t="str">
        <f t="shared" ca="1" si="131"/>
        <v/>
      </c>
      <c r="D885" s="1" t="str">
        <f t="shared" ca="1" si="132"/>
        <v/>
      </c>
      <c r="E885" s="93" t="str">
        <f t="shared" ca="1" si="133"/>
        <v/>
      </c>
      <c r="F885" s="93" t="str">
        <f t="shared" ca="1" si="134"/>
        <v/>
      </c>
      <c r="G885" s="93" t="str">
        <f t="shared" ca="1" si="135"/>
        <v/>
      </c>
      <c r="H885" s="93" t="str">
        <f t="shared" ca="1" si="136"/>
        <v/>
      </c>
      <c r="I885" s="94" t="str">
        <f t="shared" ca="1" si="137"/>
        <v/>
      </c>
      <c r="J885" s="108" t="str">
        <f t="shared" ca="1" si="138"/>
        <v/>
      </c>
      <c r="K885" s="108" t="str">
        <f t="shared" ca="1" si="139"/>
        <v/>
      </c>
      <c r="L885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885" s="108" t="str">
        <f ca="1">IFERROR(IF(FIND("/", Tabella4[[#This Row],[ODC]]) &gt; 0, MID(Tabella4[[#This Row],[ODC]], FIND("/", Tabella4[[#This Row],[ODC]]) - 3, 6), ""), "")</f>
        <v/>
      </c>
      <c r="S885" s="103">
        <v>22</v>
      </c>
      <c r="T885" s="96">
        <v>5</v>
      </c>
    </row>
    <row r="886" spans="1:20" hidden="1" x14ac:dyDescent="0.25">
      <c r="A886" s="97" t="str">
        <f ca="1">IF(Tabella4[[#This Row],[PERSONALE]]="","",IF(INDIRECT("'" &amp; S886 &amp; "'!L1") &lt;&gt; "0", IF(INDIRECT("'" &amp; S886 &amp; "'!L1") &lt;&gt; "", INDIRECT("'" &amp; S886 &amp; "'!L1"), ""), ""))</f>
        <v/>
      </c>
      <c r="B886" s="97" t="str">
        <f t="shared" ca="1" si="130"/>
        <v/>
      </c>
      <c r="C886" s="106" t="str">
        <f t="shared" ca="1" si="131"/>
        <v/>
      </c>
      <c r="D886" s="1" t="str">
        <f t="shared" ca="1" si="132"/>
        <v/>
      </c>
      <c r="E886" s="93" t="str">
        <f t="shared" ca="1" si="133"/>
        <v/>
      </c>
      <c r="F886" s="93" t="str">
        <f t="shared" ca="1" si="134"/>
        <v/>
      </c>
      <c r="G886" s="93" t="str">
        <f t="shared" ca="1" si="135"/>
        <v/>
      </c>
      <c r="H886" s="93" t="str">
        <f t="shared" ca="1" si="136"/>
        <v/>
      </c>
      <c r="I886" s="94" t="str">
        <f t="shared" ca="1" si="137"/>
        <v/>
      </c>
      <c r="J886" s="108" t="str">
        <f t="shared" ca="1" si="138"/>
        <v/>
      </c>
      <c r="K886" s="108" t="str">
        <f t="shared" ca="1" si="139"/>
        <v/>
      </c>
      <c r="L886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886" s="108" t="str">
        <f ca="1">IFERROR(IF(FIND("/", Tabella4[[#This Row],[ODC]]) &gt; 0, MID(Tabella4[[#This Row],[ODC]], FIND("/", Tabella4[[#This Row],[ODC]]) - 3, 6), ""), "")</f>
        <v/>
      </c>
      <c r="S886" s="103">
        <v>22</v>
      </c>
      <c r="T886" s="96">
        <v>6</v>
      </c>
    </row>
    <row r="887" spans="1:20" hidden="1" x14ac:dyDescent="0.25">
      <c r="A887" s="97" t="str">
        <f ca="1">IF(Tabella4[[#This Row],[PERSONALE]]="","",IF(INDIRECT("'" &amp; S887 &amp; "'!L1") &lt;&gt; "0", IF(INDIRECT("'" &amp; S887 &amp; "'!L1") &lt;&gt; "", INDIRECT("'" &amp; S887 &amp; "'!L1"), ""), ""))</f>
        <v/>
      </c>
      <c r="B887" s="97" t="str">
        <f t="shared" ca="1" si="130"/>
        <v/>
      </c>
      <c r="C887" s="106" t="str">
        <f t="shared" ca="1" si="131"/>
        <v/>
      </c>
      <c r="D887" s="1" t="str">
        <f t="shared" ca="1" si="132"/>
        <v/>
      </c>
      <c r="E887" s="93" t="str">
        <f t="shared" ca="1" si="133"/>
        <v/>
      </c>
      <c r="F887" s="93" t="str">
        <f t="shared" ca="1" si="134"/>
        <v/>
      </c>
      <c r="G887" s="93" t="str">
        <f t="shared" ca="1" si="135"/>
        <v/>
      </c>
      <c r="H887" s="93" t="str">
        <f t="shared" ca="1" si="136"/>
        <v/>
      </c>
      <c r="I887" s="94" t="str">
        <f t="shared" ca="1" si="137"/>
        <v/>
      </c>
      <c r="J887" s="108" t="str">
        <f t="shared" ca="1" si="138"/>
        <v/>
      </c>
      <c r="K887" s="108" t="str">
        <f t="shared" ca="1" si="139"/>
        <v/>
      </c>
      <c r="L887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887" s="108" t="str">
        <f ca="1">IFERROR(IF(FIND("/", Tabella4[[#This Row],[ODC]]) &gt; 0, MID(Tabella4[[#This Row],[ODC]], FIND("/", Tabella4[[#This Row],[ODC]]) - 3, 6), ""), "")</f>
        <v/>
      </c>
      <c r="S887" s="103">
        <v>22</v>
      </c>
      <c r="T887" s="96">
        <v>7</v>
      </c>
    </row>
    <row r="888" spans="1:20" hidden="1" x14ac:dyDescent="0.25">
      <c r="A888" s="97" t="str">
        <f ca="1">IF(Tabella4[[#This Row],[PERSONALE]]="","",IF(INDIRECT("'" &amp; S888 &amp; "'!L1") &lt;&gt; "0", IF(INDIRECT("'" &amp; S888 &amp; "'!L1") &lt;&gt; "", INDIRECT("'" &amp; S888 &amp; "'!L1"), ""), ""))</f>
        <v/>
      </c>
      <c r="B888" s="97" t="str">
        <f t="shared" ca="1" si="130"/>
        <v/>
      </c>
      <c r="C888" s="106" t="str">
        <f t="shared" ca="1" si="131"/>
        <v/>
      </c>
      <c r="D888" s="1" t="str">
        <f t="shared" ca="1" si="132"/>
        <v/>
      </c>
      <c r="E888" s="93" t="str">
        <f t="shared" ca="1" si="133"/>
        <v/>
      </c>
      <c r="F888" s="93" t="str">
        <f t="shared" ca="1" si="134"/>
        <v/>
      </c>
      <c r="G888" s="93" t="str">
        <f t="shared" ca="1" si="135"/>
        <v/>
      </c>
      <c r="H888" s="93" t="str">
        <f t="shared" ca="1" si="136"/>
        <v/>
      </c>
      <c r="I888" s="94" t="str">
        <f t="shared" ca="1" si="137"/>
        <v/>
      </c>
      <c r="J888" s="108" t="str">
        <f t="shared" ca="1" si="138"/>
        <v/>
      </c>
      <c r="K888" s="108" t="str">
        <f t="shared" ca="1" si="139"/>
        <v/>
      </c>
      <c r="L888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888" s="108" t="str">
        <f ca="1">IFERROR(IF(FIND("/", Tabella4[[#This Row],[ODC]]) &gt; 0, MID(Tabella4[[#This Row],[ODC]], FIND("/", Tabella4[[#This Row],[ODC]]) - 3, 6), ""), "")</f>
        <v/>
      </c>
      <c r="S888" s="103">
        <v>22</v>
      </c>
      <c r="T888" s="96">
        <v>8</v>
      </c>
    </row>
    <row r="889" spans="1:20" hidden="1" x14ac:dyDescent="0.25">
      <c r="A889" s="97" t="str">
        <f ca="1">IF(Tabella4[[#This Row],[PERSONALE]]="","",IF(INDIRECT("'" &amp; S889 &amp; "'!L1") &lt;&gt; "0", IF(INDIRECT("'" &amp; S889 &amp; "'!L1") &lt;&gt; "", INDIRECT("'" &amp; S889 &amp; "'!L1"), ""), ""))</f>
        <v/>
      </c>
      <c r="B889" s="97" t="str">
        <f t="shared" ca="1" si="130"/>
        <v/>
      </c>
      <c r="C889" s="106" t="str">
        <f t="shared" ca="1" si="131"/>
        <v/>
      </c>
      <c r="D889" s="1" t="str">
        <f t="shared" ca="1" si="132"/>
        <v/>
      </c>
      <c r="E889" s="93" t="str">
        <f t="shared" ca="1" si="133"/>
        <v/>
      </c>
      <c r="F889" s="93" t="str">
        <f t="shared" ca="1" si="134"/>
        <v/>
      </c>
      <c r="G889" s="93" t="str">
        <f t="shared" ca="1" si="135"/>
        <v/>
      </c>
      <c r="H889" s="93" t="str">
        <f t="shared" ca="1" si="136"/>
        <v/>
      </c>
      <c r="I889" s="94" t="str">
        <f t="shared" ca="1" si="137"/>
        <v/>
      </c>
      <c r="J889" s="108" t="str">
        <f t="shared" ca="1" si="138"/>
        <v/>
      </c>
      <c r="K889" s="108" t="str">
        <f t="shared" ca="1" si="139"/>
        <v/>
      </c>
      <c r="L889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889" s="108" t="str">
        <f ca="1">IFERROR(IF(FIND("/", Tabella4[[#This Row],[ODC]]) &gt; 0, MID(Tabella4[[#This Row],[ODC]], FIND("/", Tabella4[[#This Row],[ODC]]) - 3, 6), ""), "")</f>
        <v/>
      </c>
      <c r="S889" s="103">
        <v>22</v>
      </c>
      <c r="T889" s="96">
        <v>9</v>
      </c>
    </row>
    <row r="890" spans="1:20" hidden="1" x14ac:dyDescent="0.25">
      <c r="A890" s="97" t="str">
        <f ca="1">IF(Tabella4[[#This Row],[PERSONALE]]="","",IF(INDIRECT("'" &amp; S890 &amp; "'!L1") &lt;&gt; "0", IF(INDIRECT("'" &amp; S890 &amp; "'!L1") &lt;&gt; "", INDIRECT("'" &amp; S890 &amp; "'!L1"), ""), ""))</f>
        <v/>
      </c>
      <c r="B890" s="97" t="str">
        <f t="shared" ca="1" si="130"/>
        <v/>
      </c>
      <c r="C890" s="106" t="str">
        <f t="shared" ca="1" si="131"/>
        <v/>
      </c>
      <c r="D890" s="1" t="str">
        <f t="shared" ca="1" si="132"/>
        <v/>
      </c>
      <c r="E890" s="93" t="str">
        <f t="shared" ca="1" si="133"/>
        <v/>
      </c>
      <c r="F890" s="93" t="str">
        <f t="shared" ca="1" si="134"/>
        <v/>
      </c>
      <c r="G890" s="93" t="str">
        <f t="shared" ca="1" si="135"/>
        <v/>
      </c>
      <c r="H890" s="93" t="str">
        <f t="shared" ca="1" si="136"/>
        <v/>
      </c>
      <c r="I890" s="94" t="str">
        <f t="shared" ca="1" si="137"/>
        <v/>
      </c>
      <c r="J890" s="108" t="str">
        <f t="shared" ca="1" si="138"/>
        <v/>
      </c>
      <c r="K890" s="108" t="str">
        <f t="shared" ca="1" si="139"/>
        <v/>
      </c>
      <c r="L890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890" s="108" t="str">
        <f ca="1">IFERROR(IF(FIND("/", Tabella4[[#This Row],[ODC]]) &gt; 0, MID(Tabella4[[#This Row],[ODC]], FIND("/", Tabella4[[#This Row],[ODC]]) - 3, 6), ""), "")</f>
        <v/>
      </c>
      <c r="S890" s="103">
        <v>22</v>
      </c>
      <c r="T890" s="96">
        <v>10</v>
      </c>
    </row>
    <row r="891" spans="1:20" hidden="1" x14ac:dyDescent="0.25">
      <c r="A891" s="97" t="str">
        <f ca="1">IF(Tabella4[[#This Row],[PERSONALE]]="","",IF(INDIRECT("'" &amp; S891 &amp; "'!L1") &lt;&gt; "0", IF(INDIRECT("'" &amp; S891 &amp; "'!L1") &lt;&gt; "", INDIRECT("'" &amp; S891 &amp; "'!L1"), ""), ""))</f>
        <v/>
      </c>
      <c r="B891" s="97" t="str">
        <f t="shared" ca="1" si="130"/>
        <v/>
      </c>
      <c r="C891" s="106" t="str">
        <f t="shared" ca="1" si="131"/>
        <v/>
      </c>
      <c r="D891" s="1" t="str">
        <f t="shared" ca="1" si="132"/>
        <v/>
      </c>
      <c r="E891" s="93" t="str">
        <f t="shared" ca="1" si="133"/>
        <v/>
      </c>
      <c r="F891" s="93" t="str">
        <f t="shared" ca="1" si="134"/>
        <v/>
      </c>
      <c r="G891" s="93" t="str">
        <f t="shared" ca="1" si="135"/>
        <v/>
      </c>
      <c r="H891" s="93" t="str">
        <f t="shared" ca="1" si="136"/>
        <v/>
      </c>
      <c r="I891" s="94" t="str">
        <f t="shared" ca="1" si="137"/>
        <v/>
      </c>
      <c r="J891" s="108" t="str">
        <f t="shared" ca="1" si="138"/>
        <v/>
      </c>
      <c r="K891" s="108" t="str">
        <f t="shared" ca="1" si="139"/>
        <v/>
      </c>
      <c r="L891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891" s="108" t="str">
        <f ca="1">IFERROR(IF(FIND("/", Tabella4[[#This Row],[ODC]]) &gt; 0, MID(Tabella4[[#This Row],[ODC]], FIND("/", Tabella4[[#This Row],[ODC]]) - 3, 6), ""), "")</f>
        <v/>
      </c>
      <c r="S891" s="103">
        <v>22</v>
      </c>
      <c r="T891" s="96">
        <v>11</v>
      </c>
    </row>
    <row r="892" spans="1:20" hidden="1" x14ac:dyDescent="0.25">
      <c r="A892" s="97" t="str">
        <f ca="1">IF(Tabella4[[#This Row],[PERSONALE]]="","",IF(INDIRECT("'" &amp; S892 &amp; "'!L1") &lt;&gt; "0", IF(INDIRECT("'" &amp; S892 &amp; "'!L1") &lt;&gt; "", INDIRECT("'" &amp; S892 &amp; "'!L1"), ""), ""))</f>
        <v/>
      </c>
      <c r="B892" s="97" t="str">
        <f t="shared" ca="1" si="130"/>
        <v/>
      </c>
      <c r="C892" s="106" t="str">
        <f t="shared" ca="1" si="131"/>
        <v/>
      </c>
      <c r="D892" s="1" t="str">
        <f t="shared" ca="1" si="132"/>
        <v/>
      </c>
      <c r="E892" s="93" t="str">
        <f t="shared" ca="1" si="133"/>
        <v/>
      </c>
      <c r="F892" s="93" t="str">
        <f t="shared" ca="1" si="134"/>
        <v/>
      </c>
      <c r="G892" s="93" t="str">
        <f t="shared" ca="1" si="135"/>
        <v/>
      </c>
      <c r="H892" s="93" t="str">
        <f t="shared" ca="1" si="136"/>
        <v/>
      </c>
      <c r="I892" s="94" t="str">
        <f t="shared" ca="1" si="137"/>
        <v/>
      </c>
      <c r="J892" s="108" t="str">
        <f t="shared" ca="1" si="138"/>
        <v/>
      </c>
      <c r="K892" s="108" t="str">
        <f t="shared" ca="1" si="139"/>
        <v/>
      </c>
      <c r="L892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892" s="108" t="str">
        <f ca="1">IFERROR(IF(FIND("/", Tabella4[[#This Row],[ODC]]) &gt; 0, MID(Tabella4[[#This Row],[ODC]], FIND("/", Tabella4[[#This Row],[ODC]]) - 3, 6), ""), "")</f>
        <v/>
      </c>
      <c r="S892" s="103">
        <v>22</v>
      </c>
      <c r="T892" s="96">
        <v>12</v>
      </c>
    </row>
    <row r="893" spans="1:20" hidden="1" x14ac:dyDescent="0.25">
      <c r="A893" s="97" t="str">
        <f ca="1">IF(Tabella4[[#This Row],[PERSONALE]]="","",IF(INDIRECT("'" &amp; S893 &amp; "'!L1") &lt;&gt; "0", IF(INDIRECT("'" &amp; S893 &amp; "'!L1") &lt;&gt; "", INDIRECT("'" &amp; S893 &amp; "'!L1"), ""), ""))</f>
        <v/>
      </c>
      <c r="B893" s="97" t="str">
        <f t="shared" ca="1" si="130"/>
        <v/>
      </c>
      <c r="C893" s="106" t="str">
        <f t="shared" ca="1" si="131"/>
        <v/>
      </c>
      <c r="D893" s="1" t="str">
        <f t="shared" ca="1" si="132"/>
        <v/>
      </c>
      <c r="E893" s="93" t="str">
        <f t="shared" ca="1" si="133"/>
        <v/>
      </c>
      <c r="F893" s="93" t="str">
        <f t="shared" ca="1" si="134"/>
        <v/>
      </c>
      <c r="G893" s="93" t="str">
        <f t="shared" ca="1" si="135"/>
        <v/>
      </c>
      <c r="H893" s="93" t="str">
        <f t="shared" ca="1" si="136"/>
        <v/>
      </c>
      <c r="I893" s="94" t="str">
        <f t="shared" ca="1" si="137"/>
        <v/>
      </c>
      <c r="J893" s="108" t="str">
        <f t="shared" ca="1" si="138"/>
        <v/>
      </c>
      <c r="K893" s="108" t="str">
        <f t="shared" ca="1" si="139"/>
        <v/>
      </c>
      <c r="L893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893" s="108" t="str">
        <f ca="1">IFERROR(IF(FIND("/", Tabella4[[#This Row],[ODC]]) &gt; 0, MID(Tabella4[[#This Row],[ODC]], FIND("/", Tabella4[[#This Row],[ODC]]) - 3, 6), ""), "")</f>
        <v/>
      </c>
      <c r="S893" s="103">
        <v>22</v>
      </c>
      <c r="T893" s="96">
        <v>13</v>
      </c>
    </row>
    <row r="894" spans="1:20" hidden="1" x14ac:dyDescent="0.25">
      <c r="A894" s="97" t="str">
        <f ca="1">IF(Tabella4[[#This Row],[PERSONALE]]="","",IF(INDIRECT("'" &amp; S894 &amp; "'!L1") &lt;&gt; "0", IF(INDIRECT("'" &amp; S894 &amp; "'!L1") &lt;&gt; "", INDIRECT("'" &amp; S894 &amp; "'!L1"), ""), ""))</f>
        <v/>
      </c>
      <c r="B894" s="97" t="str">
        <f t="shared" ca="1" si="130"/>
        <v/>
      </c>
      <c r="C894" s="106" t="str">
        <f t="shared" ca="1" si="131"/>
        <v/>
      </c>
      <c r="D894" s="1" t="str">
        <f t="shared" ca="1" si="132"/>
        <v/>
      </c>
      <c r="E894" s="93" t="str">
        <f t="shared" ca="1" si="133"/>
        <v/>
      </c>
      <c r="F894" s="93" t="str">
        <f t="shared" ca="1" si="134"/>
        <v/>
      </c>
      <c r="G894" s="93" t="str">
        <f t="shared" ca="1" si="135"/>
        <v/>
      </c>
      <c r="H894" s="93" t="str">
        <f t="shared" ca="1" si="136"/>
        <v/>
      </c>
      <c r="I894" s="94" t="str">
        <f t="shared" ca="1" si="137"/>
        <v/>
      </c>
      <c r="J894" s="108" t="str">
        <f t="shared" ca="1" si="138"/>
        <v/>
      </c>
      <c r="K894" s="108" t="str">
        <f t="shared" ca="1" si="139"/>
        <v/>
      </c>
      <c r="L894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894" s="108" t="str">
        <f ca="1">IFERROR(IF(FIND("/", Tabella4[[#This Row],[ODC]]) &gt; 0, MID(Tabella4[[#This Row],[ODC]], FIND("/", Tabella4[[#This Row],[ODC]]) - 3, 6), ""), "")</f>
        <v/>
      </c>
      <c r="S894" s="103">
        <v>22</v>
      </c>
      <c r="T894" s="96">
        <v>14</v>
      </c>
    </row>
    <row r="895" spans="1:20" hidden="1" x14ac:dyDescent="0.25">
      <c r="A895" s="97" t="str">
        <f ca="1">IF(Tabella4[[#This Row],[PERSONALE]]="","",IF(INDIRECT("'" &amp; S895 &amp; "'!L1") &lt;&gt; "0", IF(INDIRECT("'" &amp; S895 &amp; "'!L1") &lt;&gt; "", INDIRECT("'" &amp; S895 &amp; "'!L1"), ""), ""))</f>
        <v/>
      </c>
      <c r="B895" s="97" t="str">
        <f t="shared" ca="1" si="130"/>
        <v/>
      </c>
      <c r="C895" s="106" t="str">
        <f t="shared" ca="1" si="131"/>
        <v/>
      </c>
      <c r="D895" s="1" t="str">
        <f t="shared" ca="1" si="132"/>
        <v/>
      </c>
      <c r="E895" s="93" t="str">
        <f t="shared" ca="1" si="133"/>
        <v/>
      </c>
      <c r="F895" s="93" t="str">
        <f t="shared" ca="1" si="134"/>
        <v/>
      </c>
      <c r="G895" s="93" t="str">
        <f t="shared" ca="1" si="135"/>
        <v/>
      </c>
      <c r="H895" s="93" t="str">
        <f t="shared" ca="1" si="136"/>
        <v/>
      </c>
      <c r="I895" s="94" t="str">
        <f t="shared" ca="1" si="137"/>
        <v/>
      </c>
      <c r="J895" s="108" t="str">
        <f t="shared" ca="1" si="138"/>
        <v/>
      </c>
      <c r="K895" s="108" t="str">
        <f t="shared" ca="1" si="139"/>
        <v/>
      </c>
      <c r="L895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895" s="108" t="str">
        <f ca="1">IFERROR(IF(FIND("/", Tabella4[[#This Row],[ODC]]) &gt; 0, MID(Tabella4[[#This Row],[ODC]], FIND("/", Tabella4[[#This Row],[ODC]]) - 3, 6), ""), "")</f>
        <v/>
      </c>
      <c r="S895" s="103">
        <v>22</v>
      </c>
      <c r="T895" s="96">
        <v>15</v>
      </c>
    </row>
    <row r="896" spans="1:20" hidden="1" x14ac:dyDescent="0.25">
      <c r="A896" s="97" t="str">
        <f ca="1">IF(Tabella4[[#This Row],[PERSONALE]]="","",IF(INDIRECT("'" &amp; S896 &amp; "'!L1") &lt;&gt; "0", IF(INDIRECT("'" &amp; S896 &amp; "'!L1") &lt;&gt; "", INDIRECT("'" &amp; S896 &amp; "'!L1"), ""), ""))</f>
        <v/>
      </c>
      <c r="B896" s="97" t="str">
        <f t="shared" ca="1" si="130"/>
        <v/>
      </c>
      <c r="C896" s="106" t="str">
        <f t="shared" ca="1" si="131"/>
        <v/>
      </c>
      <c r="D896" s="1" t="str">
        <f t="shared" ca="1" si="132"/>
        <v/>
      </c>
      <c r="E896" s="93" t="str">
        <f t="shared" ca="1" si="133"/>
        <v/>
      </c>
      <c r="F896" s="93" t="str">
        <f t="shared" ca="1" si="134"/>
        <v/>
      </c>
      <c r="G896" s="93" t="str">
        <f t="shared" ca="1" si="135"/>
        <v/>
      </c>
      <c r="H896" s="93" t="str">
        <f t="shared" ca="1" si="136"/>
        <v/>
      </c>
      <c r="I896" s="94" t="str">
        <f t="shared" ca="1" si="137"/>
        <v/>
      </c>
      <c r="J896" s="108" t="str">
        <f t="shared" ca="1" si="138"/>
        <v/>
      </c>
      <c r="K896" s="108" t="str">
        <f t="shared" ca="1" si="139"/>
        <v/>
      </c>
      <c r="L896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896" s="108" t="str">
        <f ca="1">IFERROR(IF(FIND("/", Tabella4[[#This Row],[ODC]]) &gt; 0, MID(Tabella4[[#This Row],[ODC]], FIND("/", Tabella4[[#This Row],[ODC]]) - 3, 6), ""), "")</f>
        <v/>
      </c>
      <c r="S896" s="103">
        <v>22</v>
      </c>
      <c r="T896" s="96">
        <v>16</v>
      </c>
    </row>
    <row r="897" spans="1:20" hidden="1" x14ac:dyDescent="0.25">
      <c r="A897" s="97" t="str">
        <f ca="1">IF(Tabella4[[#This Row],[PERSONALE]]="","",IF(INDIRECT("'" &amp; S897 &amp; "'!L1") &lt;&gt; "0", IF(INDIRECT("'" &amp; S897 &amp; "'!L1") &lt;&gt; "", INDIRECT("'" &amp; S897 &amp; "'!L1"), ""), ""))</f>
        <v/>
      </c>
      <c r="B897" s="97" t="str">
        <f t="shared" ca="1" si="130"/>
        <v/>
      </c>
      <c r="C897" s="106" t="str">
        <f t="shared" ca="1" si="131"/>
        <v/>
      </c>
      <c r="D897" s="1" t="str">
        <f t="shared" ca="1" si="132"/>
        <v/>
      </c>
      <c r="E897" s="93" t="str">
        <f t="shared" ca="1" si="133"/>
        <v/>
      </c>
      <c r="F897" s="93" t="str">
        <f t="shared" ca="1" si="134"/>
        <v/>
      </c>
      <c r="G897" s="93" t="str">
        <f t="shared" ca="1" si="135"/>
        <v/>
      </c>
      <c r="H897" s="93" t="str">
        <f t="shared" ca="1" si="136"/>
        <v/>
      </c>
      <c r="I897" s="94" t="str">
        <f t="shared" ca="1" si="137"/>
        <v/>
      </c>
      <c r="J897" s="108" t="str">
        <f t="shared" ca="1" si="138"/>
        <v/>
      </c>
      <c r="K897" s="108" t="str">
        <f t="shared" ca="1" si="139"/>
        <v/>
      </c>
      <c r="L897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897" s="108" t="str">
        <f ca="1">IFERROR(IF(FIND("/", Tabella4[[#This Row],[ODC]]) &gt; 0, MID(Tabella4[[#This Row],[ODC]], FIND("/", Tabella4[[#This Row],[ODC]]) - 3, 6), ""), "")</f>
        <v/>
      </c>
      <c r="S897" s="103">
        <v>22</v>
      </c>
      <c r="T897" s="96">
        <v>17</v>
      </c>
    </row>
    <row r="898" spans="1:20" hidden="1" x14ac:dyDescent="0.25">
      <c r="A898" s="97" t="str">
        <f ca="1">IF(Tabella4[[#This Row],[PERSONALE]]="","",IF(INDIRECT("'" &amp; S898 &amp; "'!L1") &lt;&gt; "0", IF(INDIRECT("'" &amp; S898 &amp; "'!L1") &lt;&gt; "", INDIRECT("'" &amp; S898 &amp; "'!L1"), ""), ""))</f>
        <v/>
      </c>
      <c r="B898" s="97" t="str">
        <f t="shared" ref="B898:B961" ca="1" si="140">IF(INDIRECT("'" &amp; S898 &amp; "'!F" &amp; T898) &lt;&gt; "0", IF(INDIRECT("'" &amp; S898 &amp; "'!F" &amp; T898) &lt;&gt; "", INDIRECT("'" &amp; S898 &amp; "'!F" &amp; T898), ""), "")</f>
        <v/>
      </c>
      <c r="C898" s="106" t="str">
        <f t="shared" ref="C898:C961" ca="1" si="141">IF(INDIRECT("'" &amp; S898 &amp; "'!G" &amp; T898) &lt;&gt; "0", IF(INDIRECT("'" &amp; S898 &amp; "'!G" &amp; T898) &lt;&gt; "", INDIRECT("'" &amp; S898 &amp; "'!G" &amp; T898), ""), "")</f>
        <v/>
      </c>
      <c r="D898" s="1" t="str">
        <f t="shared" ref="D898:D961" ca="1" si="142">IF(INDIRECT("'" &amp; S898 &amp; "'!H" &amp; T898) &lt;&gt; "0", IF(INDIRECT("'" &amp; S898 &amp; "'!H" &amp; T898) &lt;&gt; "", INDIRECT("'" &amp; S898 &amp; "'!H" &amp; T898), ""), "")</f>
        <v/>
      </c>
      <c r="E898" s="93" t="str">
        <f t="shared" ref="E898:E961" ca="1" si="143">IF(INDIRECT("'" &amp; S898 &amp; "'!I" &amp; T898) &lt;&gt; "0", IF(INDIRECT("'" &amp; S898 &amp; "'!I" &amp; T898) &lt;&gt; "", INDIRECT("'" &amp; S898 &amp; "'!I" &amp; T898), ""), "")</f>
        <v/>
      </c>
      <c r="F898" s="93" t="str">
        <f t="shared" ref="F898:F961" ca="1" si="144">IF(INDIRECT("'" &amp; S898 &amp; "'!J" &amp; T898) &lt;&gt; "0", IF(INDIRECT("'" &amp; S898 &amp; "'!J" &amp; T898) &lt;&gt; "", INDIRECT("'" &amp; S898 &amp; "'!J" &amp; T898), ""), "")</f>
        <v/>
      </c>
      <c r="G898" s="93" t="str">
        <f t="shared" ref="G898:G961" ca="1" si="145">IF(INDIRECT("'" &amp; S898 &amp; "'!K" &amp; T898) &lt;&gt; "0", IF(INDIRECT("'" &amp; S898 &amp; "'!K" &amp; T898) &lt;&gt; "", INDIRECT("'" &amp; S898 &amp; "'!K" &amp; T898), ""), "")</f>
        <v/>
      </c>
      <c r="H898" s="93" t="str">
        <f t="shared" ref="H898:H961" ca="1" si="146">IF(INDIRECT("'" &amp; S898 &amp; "'!L" &amp; T898) &lt;&gt; "0", IF(INDIRECT("'" &amp; S898 &amp; "'!L" &amp; T898) &lt;&gt; "", INDIRECT("'" &amp; S898 &amp; "'!L" &amp; T898), ""), "")</f>
        <v/>
      </c>
      <c r="I898" s="94" t="str">
        <f t="shared" ref="I898:I961" ca="1" si="147">IF(INDIRECT("'" &amp; S898 &amp; "'!M" &amp; T898) &lt;&gt; "0", IF(INDIRECT("'" &amp; S898 &amp; "'!M" &amp; T898) &lt;&gt; "", INDIRECT("'" &amp; S898 &amp; "'!M" &amp; T898), ""), "")</f>
        <v/>
      </c>
      <c r="J898" s="108" t="str">
        <f t="shared" ref="J898:J961" ca="1" si="148">IF(INDIRECT("'" &amp; S898 &amp; "'!N" &amp; T898) &lt;&gt; "0", IF(INDIRECT("'" &amp; S898 &amp; "'!N" &amp; T898) &lt;&gt; "", INDIRECT("'" &amp; S898 &amp; "'!N" &amp; T898), ""), "")</f>
        <v/>
      </c>
      <c r="K898" s="108" t="str">
        <f t="shared" ref="K898:K961" ca="1" si="149">IF(E898="", "", IF(ISERROR(SEARCH("canone", E898)), "NO", "SI"))</f>
        <v/>
      </c>
      <c r="L898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898" s="108" t="str">
        <f ca="1">IFERROR(IF(FIND("/", Tabella4[[#This Row],[ODC]]) &gt; 0, MID(Tabella4[[#This Row],[ODC]], FIND("/", Tabella4[[#This Row],[ODC]]) - 3, 6), ""), "")</f>
        <v/>
      </c>
      <c r="S898" s="103">
        <v>22</v>
      </c>
      <c r="T898" s="96">
        <v>18</v>
      </c>
    </row>
    <row r="899" spans="1:20" hidden="1" x14ac:dyDescent="0.25">
      <c r="A899" s="97" t="str">
        <f ca="1">IF(Tabella4[[#This Row],[PERSONALE]]="","",IF(INDIRECT("'" &amp; S899 &amp; "'!L1") &lt;&gt; "0", IF(INDIRECT("'" &amp; S899 &amp; "'!L1") &lt;&gt; "", INDIRECT("'" &amp; S899 &amp; "'!L1"), ""), ""))</f>
        <v/>
      </c>
      <c r="B899" s="97" t="str">
        <f t="shared" ca="1" si="140"/>
        <v/>
      </c>
      <c r="C899" s="106" t="str">
        <f t="shared" ca="1" si="141"/>
        <v/>
      </c>
      <c r="D899" s="1" t="str">
        <f t="shared" ca="1" si="142"/>
        <v/>
      </c>
      <c r="E899" s="93" t="str">
        <f t="shared" ca="1" si="143"/>
        <v/>
      </c>
      <c r="F899" s="93" t="str">
        <f t="shared" ca="1" si="144"/>
        <v/>
      </c>
      <c r="G899" s="93" t="str">
        <f t="shared" ca="1" si="145"/>
        <v/>
      </c>
      <c r="H899" s="93" t="str">
        <f t="shared" ca="1" si="146"/>
        <v/>
      </c>
      <c r="I899" s="94" t="str">
        <f t="shared" ca="1" si="147"/>
        <v/>
      </c>
      <c r="J899" s="108" t="str">
        <f t="shared" ca="1" si="148"/>
        <v/>
      </c>
      <c r="K899" s="108" t="str">
        <f t="shared" ca="1" si="149"/>
        <v/>
      </c>
      <c r="L899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899" s="108" t="str">
        <f ca="1">IFERROR(IF(FIND("/", Tabella4[[#This Row],[ODC]]) &gt; 0, MID(Tabella4[[#This Row],[ODC]], FIND("/", Tabella4[[#This Row],[ODC]]) - 3, 6), ""), "")</f>
        <v/>
      </c>
      <c r="S899" s="103">
        <v>22</v>
      </c>
      <c r="T899" s="96">
        <v>19</v>
      </c>
    </row>
    <row r="900" spans="1:20" hidden="1" x14ac:dyDescent="0.25">
      <c r="A900" s="97" t="str">
        <f ca="1">IF(Tabella4[[#This Row],[PERSONALE]]="","",IF(INDIRECT("'" &amp; S900 &amp; "'!L1") &lt;&gt; "0", IF(INDIRECT("'" &amp; S900 &amp; "'!L1") &lt;&gt; "", INDIRECT("'" &amp; S900 &amp; "'!L1"), ""), ""))</f>
        <v/>
      </c>
      <c r="B900" s="97" t="str">
        <f t="shared" ca="1" si="140"/>
        <v/>
      </c>
      <c r="C900" s="106" t="str">
        <f t="shared" ca="1" si="141"/>
        <v/>
      </c>
      <c r="D900" s="1" t="str">
        <f t="shared" ca="1" si="142"/>
        <v/>
      </c>
      <c r="E900" s="93" t="str">
        <f t="shared" ca="1" si="143"/>
        <v/>
      </c>
      <c r="F900" s="93" t="str">
        <f t="shared" ca="1" si="144"/>
        <v/>
      </c>
      <c r="G900" s="93" t="str">
        <f t="shared" ca="1" si="145"/>
        <v/>
      </c>
      <c r="H900" s="93" t="str">
        <f t="shared" ca="1" si="146"/>
        <v/>
      </c>
      <c r="I900" s="94" t="str">
        <f t="shared" ca="1" si="147"/>
        <v/>
      </c>
      <c r="J900" s="108" t="str">
        <f t="shared" ca="1" si="148"/>
        <v/>
      </c>
      <c r="K900" s="108" t="str">
        <f t="shared" ca="1" si="149"/>
        <v/>
      </c>
      <c r="L900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900" s="108" t="str">
        <f ca="1">IFERROR(IF(FIND("/", Tabella4[[#This Row],[ODC]]) &gt; 0, MID(Tabella4[[#This Row],[ODC]], FIND("/", Tabella4[[#This Row],[ODC]]) - 3, 6), ""), "")</f>
        <v/>
      </c>
      <c r="S900" s="103">
        <v>22</v>
      </c>
      <c r="T900" s="96">
        <v>20</v>
      </c>
    </row>
    <row r="901" spans="1:20" hidden="1" x14ac:dyDescent="0.25">
      <c r="A901" s="97" t="str">
        <f ca="1">IF(Tabella4[[#This Row],[PERSONALE]]="","",IF(INDIRECT("'" &amp; S901 &amp; "'!L1") &lt;&gt; "0", IF(INDIRECT("'" &amp; S901 &amp; "'!L1") &lt;&gt; "", INDIRECT("'" &amp; S901 &amp; "'!L1"), ""), ""))</f>
        <v/>
      </c>
      <c r="B901" s="97" t="str">
        <f t="shared" ca="1" si="140"/>
        <v/>
      </c>
      <c r="C901" s="106" t="str">
        <f t="shared" ca="1" si="141"/>
        <v/>
      </c>
      <c r="D901" s="1" t="str">
        <f t="shared" ca="1" si="142"/>
        <v/>
      </c>
      <c r="E901" s="93" t="str">
        <f t="shared" ca="1" si="143"/>
        <v/>
      </c>
      <c r="F901" s="93" t="str">
        <f t="shared" ca="1" si="144"/>
        <v/>
      </c>
      <c r="G901" s="93" t="str">
        <f t="shared" ca="1" si="145"/>
        <v/>
      </c>
      <c r="H901" s="93" t="str">
        <f t="shared" ca="1" si="146"/>
        <v/>
      </c>
      <c r="I901" s="94" t="str">
        <f t="shared" ca="1" si="147"/>
        <v/>
      </c>
      <c r="J901" s="108" t="str">
        <f t="shared" ca="1" si="148"/>
        <v/>
      </c>
      <c r="K901" s="108" t="str">
        <f t="shared" ca="1" si="149"/>
        <v/>
      </c>
      <c r="L901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901" s="108" t="str">
        <f ca="1">IFERROR(IF(FIND("/", Tabella4[[#This Row],[ODC]]) &gt; 0, MID(Tabella4[[#This Row],[ODC]], FIND("/", Tabella4[[#This Row],[ODC]]) - 3, 6), ""), "")</f>
        <v/>
      </c>
      <c r="S901" s="103">
        <v>22</v>
      </c>
      <c r="T901" s="96">
        <v>21</v>
      </c>
    </row>
    <row r="902" spans="1:20" hidden="1" x14ac:dyDescent="0.25">
      <c r="A902" s="97" t="str">
        <f ca="1">IF(Tabella4[[#This Row],[PERSONALE]]="","",IF(INDIRECT("'" &amp; S902 &amp; "'!L1") &lt;&gt; "0", IF(INDIRECT("'" &amp; S902 &amp; "'!L1") &lt;&gt; "", INDIRECT("'" &amp; S902 &amp; "'!L1"), ""), ""))</f>
        <v/>
      </c>
      <c r="B902" s="97" t="str">
        <f t="shared" ca="1" si="140"/>
        <v/>
      </c>
      <c r="C902" s="106" t="str">
        <f t="shared" ca="1" si="141"/>
        <v/>
      </c>
      <c r="D902" s="1" t="str">
        <f t="shared" ca="1" si="142"/>
        <v/>
      </c>
      <c r="E902" s="93" t="str">
        <f t="shared" ca="1" si="143"/>
        <v/>
      </c>
      <c r="F902" s="93" t="str">
        <f t="shared" ca="1" si="144"/>
        <v/>
      </c>
      <c r="G902" s="93" t="str">
        <f t="shared" ca="1" si="145"/>
        <v/>
      </c>
      <c r="H902" s="93" t="str">
        <f t="shared" ca="1" si="146"/>
        <v/>
      </c>
      <c r="I902" s="94" t="str">
        <f t="shared" ca="1" si="147"/>
        <v/>
      </c>
      <c r="J902" s="108" t="str">
        <f t="shared" ca="1" si="148"/>
        <v/>
      </c>
      <c r="K902" s="108" t="str">
        <f t="shared" ca="1" si="149"/>
        <v/>
      </c>
      <c r="L902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902" s="108" t="str">
        <f ca="1">IFERROR(IF(FIND("/", Tabella4[[#This Row],[ODC]]) &gt; 0, MID(Tabella4[[#This Row],[ODC]], FIND("/", Tabella4[[#This Row],[ODC]]) - 3, 6), ""), "")</f>
        <v/>
      </c>
      <c r="S902" s="103">
        <v>22</v>
      </c>
      <c r="T902" s="96">
        <v>22</v>
      </c>
    </row>
    <row r="903" spans="1:20" hidden="1" x14ac:dyDescent="0.25">
      <c r="A903" s="97" t="str">
        <f ca="1">IF(Tabella4[[#This Row],[PERSONALE]]="","",IF(INDIRECT("'" &amp; S903 &amp; "'!L1") &lt;&gt; "0", IF(INDIRECT("'" &amp; S903 &amp; "'!L1") &lt;&gt; "", INDIRECT("'" &amp; S903 &amp; "'!L1"), ""), ""))</f>
        <v/>
      </c>
      <c r="B903" s="97" t="str">
        <f t="shared" ca="1" si="140"/>
        <v/>
      </c>
      <c r="C903" s="106" t="str">
        <f t="shared" ca="1" si="141"/>
        <v/>
      </c>
      <c r="D903" s="1" t="str">
        <f t="shared" ca="1" si="142"/>
        <v/>
      </c>
      <c r="E903" s="93" t="str">
        <f t="shared" ca="1" si="143"/>
        <v/>
      </c>
      <c r="F903" s="93" t="str">
        <f t="shared" ca="1" si="144"/>
        <v/>
      </c>
      <c r="G903" s="93" t="str">
        <f t="shared" ca="1" si="145"/>
        <v/>
      </c>
      <c r="H903" s="93" t="str">
        <f t="shared" ca="1" si="146"/>
        <v/>
      </c>
      <c r="I903" s="94" t="str">
        <f t="shared" ca="1" si="147"/>
        <v/>
      </c>
      <c r="J903" s="108" t="str">
        <f t="shared" ca="1" si="148"/>
        <v/>
      </c>
      <c r="K903" s="108" t="str">
        <f t="shared" ca="1" si="149"/>
        <v/>
      </c>
      <c r="L903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903" s="108" t="str">
        <f ca="1">IFERROR(IF(FIND("/", Tabella4[[#This Row],[ODC]]) &gt; 0, MID(Tabella4[[#This Row],[ODC]], FIND("/", Tabella4[[#This Row],[ODC]]) - 3, 6), ""), "")</f>
        <v/>
      </c>
      <c r="S903" s="103">
        <v>22</v>
      </c>
      <c r="T903" s="96">
        <v>23</v>
      </c>
    </row>
    <row r="904" spans="1:20" hidden="1" x14ac:dyDescent="0.25">
      <c r="A904" s="97" t="str">
        <f ca="1">IF(Tabella4[[#This Row],[PERSONALE]]="","",IF(INDIRECT("'" &amp; S904 &amp; "'!L1") &lt;&gt; "0", IF(INDIRECT("'" &amp; S904 &amp; "'!L1") &lt;&gt; "", INDIRECT("'" &amp; S904 &amp; "'!L1"), ""), ""))</f>
        <v/>
      </c>
      <c r="B904" s="97" t="str">
        <f t="shared" ca="1" si="140"/>
        <v/>
      </c>
      <c r="C904" s="106" t="str">
        <f t="shared" ca="1" si="141"/>
        <v/>
      </c>
      <c r="D904" s="1" t="str">
        <f t="shared" ca="1" si="142"/>
        <v/>
      </c>
      <c r="E904" s="93" t="str">
        <f t="shared" ca="1" si="143"/>
        <v/>
      </c>
      <c r="F904" s="93" t="str">
        <f t="shared" ca="1" si="144"/>
        <v/>
      </c>
      <c r="G904" s="93" t="str">
        <f t="shared" ca="1" si="145"/>
        <v/>
      </c>
      <c r="H904" s="93" t="str">
        <f t="shared" ca="1" si="146"/>
        <v/>
      </c>
      <c r="I904" s="94" t="str">
        <f t="shared" ca="1" si="147"/>
        <v/>
      </c>
      <c r="J904" s="108" t="str">
        <f t="shared" ca="1" si="148"/>
        <v/>
      </c>
      <c r="K904" s="108" t="str">
        <f t="shared" ca="1" si="149"/>
        <v/>
      </c>
      <c r="L904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904" s="108" t="str">
        <f ca="1">IFERROR(IF(FIND("/", Tabella4[[#This Row],[ODC]]) &gt; 0, MID(Tabella4[[#This Row],[ODC]], FIND("/", Tabella4[[#This Row],[ODC]]) - 3, 6), ""), "")</f>
        <v/>
      </c>
      <c r="S904" s="103">
        <v>22</v>
      </c>
      <c r="T904" s="96">
        <v>24</v>
      </c>
    </row>
    <row r="905" spans="1:20" hidden="1" x14ac:dyDescent="0.25">
      <c r="A905" s="97" t="str">
        <f ca="1">IF(Tabella4[[#This Row],[PERSONALE]]="","",IF(INDIRECT("'" &amp; S905 &amp; "'!L1") &lt;&gt; "0", IF(INDIRECT("'" &amp; S905 &amp; "'!L1") &lt;&gt; "", INDIRECT("'" &amp; S905 &amp; "'!L1"), ""), ""))</f>
        <v/>
      </c>
      <c r="B905" s="97" t="str">
        <f t="shared" ca="1" si="140"/>
        <v/>
      </c>
      <c r="C905" s="106" t="str">
        <f t="shared" ca="1" si="141"/>
        <v/>
      </c>
      <c r="D905" s="1" t="str">
        <f t="shared" ca="1" si="142"/>
        <v/>
      </c>
      <c r="E905" s="93" t="str">
        <f t="shared" ca="1" si="143"/>
        <v/>
      </c>
      <c r="F905" s="93" t="str">
        <f t="shared" ca="1" si="144"/>
        <v/>
      </c>
      <c r="G905" s="93" t="str">
        <f t="shared" ca="1" si="145"/>
        <v/>
      </c>
      <c r="H905" s="93" t="str">
        <f t="shared" ca="1" si="146"/>
        <v/>
      </c>
      <c r="I905" s="94" t="str">
        <f t="shared" ca="1" si="147"/>
        <v/>
      </c>
      <c r="J905" s="108" t="str">
        <f t="shared" ca="1" si="148"/>
        <v/>
      </c>
      <c r="K905" s="108" t="str">
        <f t="shared" ca="1" si="149"/>
        <v/>
      </c>
      <c r="L905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905" s="108" t="str">
        <f ca="1">IFERROR(IF(FIND("/", Tabella4[[#This Row],[ODC]]) &gt; 0, MID(Tabella4[[#This Row],[ODC]], FIND("/", Tabella4[[#This Row],[ODC]]) - 3, 6), ""), "")</f>
        <v/>
      </c>
      <c r="S905" s="103">
        <v>22</v>
      </c>
      <c r="T905" s="96">
        <v>25</v>
      </c>
    </row>
    <row r="906" spans="1:20" hidden="1" x14ac:dyDescent="0.25">
      <c r="A906" s="97" t="str">
        <f ca="1">IF(Tabella4[[#This Row],[PERSONALE]]="","",IF(INDIRECT("'" &amp; S906 &amp; "'!L1") &lt;&gt; "0", IF(INDIRECT("'" &amp; S906 &amp; "'!L1") &lt;&gt; "", INDIRECT("'" &amp; S906 &amp; "'!L1"), ""), ""))</f>
        <v/>
      </c>
      <c r="B906" s="97" t="str">
        <f t="shared" ca="1" si="140"/>
        <v/>
      </c>
      <c r="C906" s="106" t="str">
        <f t="shared" ca="1" si="141"/>
        <v/>
      </c>
      <c r="D906" s="1" t="str">
        <f t="shared" ca="1" si="142"/>
        <v/>
      </c>
      <c r="E906" s="93" t="str">
        <f t="shared" ca="1" si="143"/>
        <v/>
      </c>
      <c r="F906" s="93" t="str">
        <f t="shared" ca="1" si="144"/>
        <v/>
      </c>
      <c r="G906" s="93" t="str">
        <f t="shared" ca="1" si="145"/>
        <v/>
      </c>
      <c r="H906" s="93" t="str">
        <f t="shared" ca="1" si="146"/>
        <v/>
      </c>
      <c r="I906" s="94" t="str">
        <f t="shared" ca="1" si="147"/>
        <v/>
      </c>
      <c r="J906" s="108" t="str">
        <f t="shared" ca="1" si="148"/>
        <v/>
      </c>
      <c r="K906" s="108" t="str">
        <f t="shared" ca="1" si="149"/>
        <v/>
      </c>
      <c r="L906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906" s="108" t="str">
        <f ca="1">IFERROR(IF(FIND("/", Tabella4[[#This Row],[ODC]]) &gt; 0, MID(Tabella4[[#This Row],[ODC]], FIND("/", Tabella4[[#This Row],[ODC]]) - 3, 6), ""), "")</f>
        <v/>
      </c>
      <c r="S906" s="103">
        <v>22</v>
      </c>
      <c r="T906" s="96">
        <v>26</v>
      </c>
    </row>
    <row r="907" spans="1:20" hidden="1" x14ac:dyDescent="0.25">
      <c r="A907" s="97" t="str">
        <f ca="1">IF(Tabella4[[#This Row],[PERSONALE]]="","",IF(INDIRECT("'" &amp; S907 &amp; "'!L1") &lt;&gt; "0", IF(INDIRECT("'" &amp; S907 &amp; "'!L1") &lt;&gt; "", INDIRECT("'" &amp; S907 &amp; "'!L1"), ""), ""))</f>
        <v/>
      </c>
      <c r="B907" s="97" t="str">
        <f t="shared" ca="1" si="140"/>
        <v/>
      </c>
      <c r="C907" s="106" t="str">
        <f t="shared" ca="1" si="141"/>
        <v/>
      </c>
      <c r="D907" s="1" t="str">
        <f t="shared" ca="1" si="142"/>
        <v/>
      </c>
      <c r="E907" s="93" t="str">
        <f t="shared" ca="1" si="143"/>
        <v/>
      </c>
      <c r="F907" s="93" t="str">
        <f t="shared" ca="1" si="144"/>
        <v/>
      </c>
      <c r="G907" s="93" t="str">
        <f t="shared" ca="1" si="145"/>
        <v/>
      </c>
      <c r="H907" s="93" t="str">
        <f t="shared" ca="1" si="146"/>
        <v/>
      </c>
      <c r="I907" s="94" t="str">
        <f t="shared" ca="1" si="147"/>
        <v/>
      </c>
      <c r="J907" s="108" t="str">
        <f t="shared" ca="1" si="148"/>
        <v/>
      </c>
      <c r="K907" s="108" t="str">
        <f t="shared" ca="1" si="149"/>
        <v/>
      </c>
      <c r="L907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907" s="108" t="str">
        <f ca="1">IFERROR(IF(FIND("/", Tabella4[[#This Row],[ODC]]) &gt; 0, MID(Tabella4[[#This Row],[ODC]], FIND("/", Tabella4[[#This Row],[ODC]]) - 3, 6), ""), "")</f>
        <v/>
      </c>
      <c r="S907" s="103">
        <v>22</v>
      </c>
      <c r="T907" s="96">
        <v>27</v>
      </c>
    </row>
    <row r="908" spans="1:20" hidden="1" x14ac:dyDescent="0.25">
      <c r="A908" s="97" t="str">
        <f ca="1">IF(Tabella4[[#This Row],[PERSONALE]]="","",IF(INDIRECT("'" &amp; S908 &amp; "'!L1") &lt;&gt; "0", IF(INDIRECT("'" &amp; S908 &amp; "'!L1") &lt;&gt; "", INDIRECT("'" &amp; S908 &amp; "'!L1"), ""), ""))</f>
        <v/>
      </c>
      <c r="B908" s="97" t="str">
        <f t="shared" ca="1" si="140"/>
        <v/>
      </c>
      <c r="C908" s="106" t="str">
        <f t="shared" ca="1" si="141"/>
        <v/>
      </c>
      <c r="D908" s="1" t="str">
        <f t="shared" ca="1" si="142"/>
        <v/>
      </c>
      <c r="E908" s="93" t="str">
        <f t="shared" ca="1" si="143"/>
        <v/>
      </c>
      <c r="F908" s="93" t="str">
        <f t="shared" ca="1" si="144"/>
        <v/>
      </c>
      <c r="G908" s="93" t="str">
        <f t="shared" ca="1" si="145"/>
        <v/>
      </c>
      <c r="H908" s="93" t="str">
        <f t="shared" ca="1" si="146"/>
        <v/>
      </c>
      <c r="I908" s="94" t="str">
        <f t="shared" ca="1" si="147"/>
        <v/>
      </c>
      <c r="J908" s="108" t="str">
        <f t="shared" ca="1" si="148"/>
        <v/>
      </c>
      <c r="K908" s="108" t="str">
        <f t="shared" ca="1" si="149"/>
        <v/>
      </c>
      <c r="L908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908" s="108" t="str">
        <f ca="1">IFERROR(IF(FIND("/", Tabella4[[#This Row],[ODC]]) &gt; 0, MID(Tabella4[[#This Row],[ODC]], FIND("/", Tabella4[[#This Row],[ODC]]) - 3, 6), ""), "")</f>
        <v/>
      </c>
      <c r="S908" s="103">
        <v>22</v>
      </c>
      <c r="T908" s="96">
        <v>28</v>
      </c>
    </row>
    <row r="909" spans="1:20" hidden="1" x14ac:dyDescent="0.25">
      <c r="A909" s="97" t="str">
        <f ca="1">IF(Tabella4[[#This Row],[PERSONALE]]="","",IF(INDIRECT("'" &amp; S909 &amp; "'!L1") &lt;&gt; "0", IF(INDIRECT("'" &amp; S909 &amp; "'!L1") &lt;&gt; "", INDIRECT("'" &amp; S909 &amp; "'!L1"), ""), ""))</f>
        <v/>
      </c>
      <c r="B909" s="97" t="str">
        <f t="shared" ca="1" si="140"/>
        <v/>
      </c>
      <c r="C909" s="106" t="str">
        <f t="shared" ca="1" si="141"/>
        <v/>
      </c>
      <c r="D909" s="1" t="str">
        <f t="shared" ca="1" si="142"/>
        <v/>
      </c>
      <c r="E909" s="93" t="str">
        <f t="shared" ca="1" si="143"/>
        <v/>
      </c>
      <c r="F909" s="93" t="str">
        <f t="shared" ca="1" si="144"/>
        <v/>
      </c>
      <c r="G909" s="93" t="str">
        <f t="shared" ca="1" si="145"/>
        <v/>
      </c>
      <c r="H909" s="93" t="str">
        <f t="shared" ca="1" si="146"/>
        <v/>
      </c>
      <c r="I909" s="94" t="str">
        <f t="shared" ca="1" si="147"/>
        <v/>
      </c>
      <c r="J909" s="108" t="str">
        <f t="shared" ca="1" si="148"/>
        <v/>
      </c>
      <c r="K909" s="108" t="str">
        <f t="shared" ca="1" si="149"/>
        <v/>
      </c>
      <c r="L909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909" s="108" t="str">
        <f ca="1">IFERROR(IF(FIND("/", Tabella4[[#This Row],[ODC]]) &gt; 0, MID(Tabella4[[#This Row],[ODC]], FIND("/", Tabella4[[#This Row],[ODC]]) - 3, 6), ""), "")</f>
        <v/>
      </c>
      <c r="S909" s="103">
        <v>22</v>
      </c>
      <c r="T909" s="96">
        <v>29</v>
      </c>
    </row>
    <row r="910" spans="1:20" hidden="1" x14ac:dyDescent="0.25">
      <c r="A910" s="97" t="str">
        <f ca="1">IF(Tabella4[[#This Row],[PERSONALE]]="","",IF(INDIRECT("'" &amp; S910 &amp; "'!L1") &lt;&gt; "0", IF(INDIRECT("'" &amp; S910 &amp; "'!L1") &lt;&gt; "", INDIRECT("'" &amp; S910 &amp; "'!L1"), ""), ""))</f>
        <v/>
      </c>
      <c r="B910" s="97" t="str">
        <f t="shared" ca="1" si="140"/>
        <v/>
      </c>
      <c r="C910" s="106" t="str">
        <f t="shared" ca="1" si="141"/>
        <v/>
      </c>
      <c r="D910" s="1" t="str">
        <f t="shared" ca="1" si="142"/>
        <v/>
      </c>
      <c r="E910" s="93" t="str">
        <f t="shared" ca="1" si="143"/>
        <v/>
      </c>
      <c r="F910" s="93" t="str">
        <f t="shared" ca="1" si="144"/>
        <v/>
      </c>
      <c r="G910" s="93" t="str">
        <f t="shared" ca="1" si="145"/>
        <v/>
      </c>
      <c r="H910" s="93" t="str">
        <f t="shared" ca="1" si="146"/>
        <v/>
      </c>
      <c r="I910" s="94" t="str">
        <f t="shared" ca="1" si="147"/>
        <v/>
      </c>
      <c r="J910" s="108" t="str">
        <f t="shared" ca="1" si="148"/>
        <v/>
      </c>
      <c r="K910" s="108" t="str">
        <f t="shared" ca="1" si="149"/>
        <v/>
      </c>
      <c r="L910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910" s="108" t="str">
        <f ca="1">IFERROR(IF(FIND("/", Tabella4[[#This Row],[ODC]]) &gt; 0, MID(Tabella4[[#This Row],[ODC]], FIND("/", Tabella4[[#This Row],[ODC]]) - 3, 6), ""), "")</f>
        <v/>
      </c>
      <c r="S910" s="103">
        <v>22</v>
      </c>
      <c r="T910" s="96">
        <v>30</v>
      </c>
    </row>
    <row r="911" spans="1:20" hidden="1" x14ac:dyDescent="0.25">
      <c r="A911" s="97" t="str">
        <f ca="1">IF(Tabella4[[#This Row],[PERSONALE]]="","",IF(INDIRECT("'" &amp; S911 &amp; "'!L1") &lt;&gt; "0", IF(INDIRECT("'" &amp; S911 &amp; "'!L1") &lt;&gt; "", INDIRECT("'" &amp; S911 &amp; "'!L1"), ""), ""))</f>
        <v/>
      </c>
      <c r="B911" s="97" t="str">
        <f t="shared" ca="1" si="140"/>
        <v/>
      </c>
      <c r="C911" s="106" t="str">
        <f t="shared" ca="1" si="141"/>
        <v/>
      </c>
      <c r="D911" s="1" t="str">
        <f t="shared" ca="1" si="142"/>
        <v/>
      </c>
      <c r="E911" s="93" t="str">
        <f t="shared" ca="1" si="143"/>
        <v/>
      </c>
      <c r="F911" s="93" t="str">
        <f t="shared" ca="1" si="144"/>
        <v/>
      </c>
      <c r="G911" s="93" t="str">
        <f t="shared" ca="1" si="145"/>
        <v/>
      </c>
      <c r="H911" s="93" t="str">
        <f t="shared" ca="1" si="146"/>
        <v/>
      </c>
      <c r="I911" s="94" t="str">
        <f t="shared" ca="1" si="147"/>
        <v/>
      </c>
      <c r="J911" s="108" t="str">
        <f t="shared" ca="1" si="148"/>
        <v/>
      </c>
      <c r="K911" s="108" t="str">
        <f t="shared" ca="1" si="149"/>
        <v/>
      </c>
      <c r="L911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911" s="108" t="str">
        <f ca="1">IFERROR(IF(FIND("/", Tabella4[[#This Row],[ODC]]) &gt; 0, MID(Tabella4[[#This Row],[ODC]], FIND("/", Tabella4[[#This Row],[ODC]]) - 3, 6), ""), "")</f>
        <v/>
      </c>
      <c r="S911" s="103">
        <v>22</v>
      </c>
      <c r="T911" s="96">
        <v>31</v>
      </c>
    </row>
    <row r="912" spans="1:20" hidden="1" x14ac:dyDescent="0.25">
      <c r="A912" s="97" t="str">
        <f ca="1">IF(Tabella4[[#This Row],[PERSONALE]]="","",IF(INDIRECT("'" &amp; S912 &amp; "'!L1") &lt;&gt; "0", IF(INDIRECT("'" &amp; S912 &amp; "'!L1") &lt;&gt; "", INDIRECT("'" &amp; S912 &amp; "'!L1"), ""), ""))</f>
        <v/>
      </c>
      <c r="B912" s="97" t="str">
        <f t="shared" ca="1" si="140"/>
        <v/>
      </c>
      <c r="C912" s="106" t="str">
        <f t="shared" ca="1" si="141"/>
        <v/>
      </c>
      <c r="D912" s="1" t="str">
        <f t="shared" ca="1" si="142"/>
        <v/>
      </c>
      <c r="E912" s="93" t="str">
        <f t="shared" ca="1" si="143"/>
        <v/>
      </c>
      <c r="F912" s="93" t="str">
        <f t="shared" ca="1" si="144"/>
        <v/>
      </c>
      <c r="G912" s="93" t="str">
        <f t="shared" ca="1" si="145"/>
        <v/>
      </c>
      <c r="H912" s="93" t="str">
        <f t="shared" ca="1" si="146"/>
        <v/>
      </c>
      <c r="I912" s="94" t="str">
        <f t="shared" ca="1" si="147"/>
        <v/>
      </c>
      <c r="J912" s="108" t="str">
        <f t="shared" ca="1" si="148"/>
        <v/>
      </c>
      <c r="K912" s="108" t="str">
        <f t="shared" ca="1" si="149"/>
        <v/>
      </c>
      <c r="L912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912" s="108" t="str">
        <f ca="1">IFERROR(IF(FIND("/", Tabella4[[#This Row],[ODC]]) &gt; 0, MID(Tabella4[[#This Row],[ODC]], FIND("/", Tabella4[[#This Row],[ODC]]) - 3, 6), ""), "")</f>
        <v/>
      </c>
      <c r="S912" s="103">
        <v>22</v>
      </c>
      <c r="T912" s="96">
        <v>32</v>
      </c>
    </row>
    <row r="913" spans="1:20" hidden="1" x14ac:dyDescent="0.25">
      <c r="A913" s="97" t="str">
        <f ca="1">IF(Tabella4[[#This Row],[PERSONALE]]="","",IF(INDIRECT("'" &amp; S913 &amp; "'!L1") &lt;&gt; "0", IF(INDIRECT("'" &amp; S913 &amp; "'!L1") &lt;&gt; "", INDIRECT("'" &amp; S913 &amp; "'!L1"), ""), ""))</f>
        <v/>
      </c>
      <c r="B913" s="97" t="str">
        <f t="shared" ca="1" si="140"/>
        <v/>
      </c>
      <c r="C913" s="106" t="str">
        <f t="shared" ca="1" si="141"/>
        <v/>
      </c>
      <c r="D913" s="1" t="str">
        <f t="shared" ca="1" si="142"/>
        <v/>
      </c>
      <c r="E913" s="93" t="str">
        <f t="shared" ca="1" si="143"/>
        <v/>
      </c>
      <c r="F913" s="93" t="str">
        <f t="shared" ca="1" si="144"/>
        <v/>
      </c>
      <c r="G913" s="93" t="str">
        <f t="shared" ca="1" si="145"/>
        <v/>
      </c>
      <c r="H913" s="93" t="str">
        <f t="shared" ca="1" si="146"/>
        <v/>
      </c>
      <c r="I913" s="94" t="str">
        <f t="shared" ca="1" si="147"/>
        <v/>
      </c>
      <c r="J913" s="108" t="str">
        <f t="shared" ca="1" si="148"/>
        <v/>
      </c>
      <c r="K913" s="108" t="str">
        <f t="shared" ca="1" si="149"/>
        <v/>
      </c>
      <c r="L913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913" s="108" t="str">
        <f ca="1">IFERROR(IF(FIND("/", Tabella4[[#This Row],[ODC]]) &gt; 0, MID(Tabella4[[#This Row],[ODC]], FIND("/", Tabella4[[#This Row],[ODC]]) - 3, 6), ""), "")</f>
        <v/>
      </c>
      <c r="S913" s="103">
        <v>22</v>
      </c>
      <c r="T913" s="96">
        <v>33</v>
      </c>
    </row>
    <row r="914" spans="1:20" hidden="1" x14ac:dyDescent="0.25">
      <c r="A914" s="97" t="str">
        <f ca="1">IF(Tabella4[[#This Row],[PERSONALE]]="","",IF(INDIRECT("'" &amp; S914 &amp; "'!L1") &lt;&gt; "0", IF(INDIRECT("'" &amp; S914 &amp; "'!L1") &lt;&gt; "", INDIRECT("'" &amp; S914 &amp; "'!L1"), ""), ""))</f>
        <v/>
      </c>
      <c r="B914" s="97" t="str">
        <f t="shared" ca="1" si="140"/>
        <v/>
      </c>
      <c r="C914" s="106" t="str">
        <f t="shared" ca="1" si="141"/>
        <v/>
      </c>
      <c r="D914" s="1" t="str">
        <f t="shared" ca="1" si="142"/>
        <v/>
      </c>
      <c r="E914" s="93" t="str">
        <f t="shared" ca="1" si="143"/>
        <v/>
      </c>
      <c r="F914" s="93" t="str">
        <f t="shared" ca="1" si="144"/>
        <v/>
      </c>
      <c r="G914" s="93" t="str">
        <f t="shared" ca="1" si="145"/>
        <v/>
      </c>
      <c r="H914" s="93" t="str">
        <f t="shared" ca="1" si="146"/>
        <v/>
      </c>
      <c r="I914" s="94" t="str">
        <f t="shared" ca="1" si="147"/>
        <v/>
      </c>
      <c r="J914" s="108" t="str">
        <f t="shared" ca="1" si="148"/>
        <v/>
      </c>
      <c r="K914" s="108" t="str">
        <f t="shared" ca="1" si="149"/>
        <v/>
      </c>
      <c r="L914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914" s="108" t="str">
        <f ca="1">IFERROR(IF(FIND("/", Tabella4[[#This Row],[ODC]]) &gt; 0, MID(Tabella4[[#This Row],[ODC]], FIND("/", Tabella4[[#This Row],[ODC]]) - 3, 6), ""), "")</f>
        <v/>
      </c>
      <c r="S914" s="103">
        <v>22</v>
      </c>
      <c r="T914" s="96">
        <v>34</v>
      </c>
    </row>
    <row r="915" spans="1:20" hidden="1" x14ac:dyDescent="0.25">
      <c r="A915" s="97" t="str">
        <f ca="1">IF(Tabella4[[#This Row],[PERSONALE]]="","",IF(INDIRECT("'" &amp; S915 &amp; "'!L1") &lt;&gt; "0", IF(INDIRECT("'" &amp; S915 &amp; "'!L1") &lt;&gt; "", INDIRECT("'" &amp; S915 &amp; "'!L1"), ""), ""))</f>
        <v/>
      </c>
      <c r="B915" s="97" t="str">
        <f t="shared" ca="1" si="140"/>
        <v/>
      </c>
      <c r="C915" s="106" t="str">
        <f t="shared" ca="1" si="141"/>
        <v/>
      </c>
      <c r="D915" s="1" t="str">
        <f t="shared" ca="1" si="142"/>
        <v/>
      </c>
      <c r="E915" s="93" t="str">
        <f t="shared" ca="1" si="143"/>
        <v/>
      </c>
      <c r="F915" s="93" t="str">
        <f t="shared" ca="1" si="144"/>
        <v/>
      </c>
      <c r="G915" s="93" t="str">
        <f t="shared" ca="1" si="145"/>
        <v/>
      </c>
      <c r="H915" s="93" t="str">
        <f t="shared" ca="1" si="146"/>
        <v/>
      </c>
      <c r="I915" s="94" t="str">
        <f t="shared" ca="1" si="147"/>
        <v/>
      </c>
      <c r="J915" s="108" t="str">
        <f t="shared" ca="1" si="148"/>
        <v/>
      </c>
      <c r="K915" s="108" t="str">
        <f t="shared" ca="1" si="149"/>
        <v/>
      </c>
      <c r="L915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915" s="108" t="str">
        <f ca="1">IFERROR(IF(FIND("/", Tabella4[[#This Row],[ODC]]) &gt; 0, MID(Tabella4[[#This Row],[ODC]], FIND("/", Tabella4[[#This Row],[ODC]]) - 3, 6), ""), "")</f>
        <v/>
      </c>
      <c r="S915" s="103">
        <v>22</v>
      </c>
      <c r="T915" s="96">
        <v>35</v>
      </c>
    </row>
    <row r="916" spans="1:20" hidden="1" x14ac:dyDescent="0.25">
      <c r="A916" s="97" t="str">
        <f ca="1">IF(Tabella4[[#This Row],[PERSONALE]]="","",IF(INDIRECT("'" &amp; S916 &amp; "'!L1") &lt;&gt; "0", IF(INDIRECT("'" &amp; S916 &amp; "'!L1") &lt;&gt; "", INDIRECT("'" &amp; S916 &amp; "'!L1"), ""), ""))</f>
        <v/>
      </c>
      <c r="B916" s="97" t="str">
        <f t="shared" ca="1" si="140"/>
        <v/>
      </c>
      <c r="C916" s="106" t="str">
        <f t="shared" ca="1" si="141"/>
        <v/>
      </c>
      <c r="D916" s="1" t="str">
        <f t="shared" ca="1" si="142"/>
        <v/>
      </c>
      <c r="E916" s="93" t="str">
        <f t="shared" ca="1" si="143"/>
        <v/>
      </c>
      <c r="F916" s="93" t="str">
        <f t="shared" ca="1" si="144"/>
        <v/>
      </c>
      <c r="G916" s="93" t="str">
        <f t="shared" ca="1" si="145"/>
        <v/>
      </c>
      <c r="H916" s="93" t="str">
        <f t="shared" ca="1" si="146"/>
        <v/>
      </c>
      <c r="I916" s="94" t="str">
        <f t="shared" ca="1" si="147"/>
        <v/>
      </c>
      <c r="J916" s="108" t="str">
        <f t="shared" ca="1" si="148"/>
        <v/>
      </c>
      <c r="K916" s="108" t="str">
        <f t="shared" ca="1" si="149"/>
        <v/>
      </c>
      <c r="L916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916" s="108" t="str">
        <f ca="1">IFERROR(IF(FIND("/", Tabella4[[#This Row],[ODC]]) &gt; 0, MID(Tabella4[[#This Row],[ODC]], FIND("/", Tabella4[[#This Row],[ODC]]) - 3, 6), ""), "")</f>
        <v/>
      </c>
      <c r="S916" s="103">
        <v>22</v>
      </c>
      <c r="T916" s="96">
        <v>36</v>
      </c>
    </row>
    <row r="917" spans="1:20" hidden="1" x14ac:dyDescent="0.25">
      <c r="A917" s="97" t="str">
        <f ca="1">IF(Tabella4[[#This Row],[PERSONALE]]="","",IF(INDIRECT("'" &amp; S917 &amp; "'!L1") &lt;&gt; "0", IF(INDIRECT("'" &amp; S917 &amp; "'!L1") &lt;&gt; "", INDIRECT("'" &amp; S917 &amp; "'!L1"), ""), ""))</f>
        <v/>
      </c>
      <c r="B917" s="97" t="str">
        <f t="shared" ca="1" si="140"/>
        <v/>
      </c>
      <c r="C917" s="106" t="str">
        <f t="shared" ca="1" si="141"/>
        <v/>
      </c>
      <c r="D917" s="1" t="str">
        <f t="shared" ca="1" si="142"/>
        <v/>
      </c>
      <c r="E917" s="93" t="str">
        <f t="shared" ca="1" si="143"/>
        <v/>
      </c>
      <c r="F917" s="93" t="str">
        <f t="shared" ca="1" si="144"/>
        <v/>
      </c>
      <c r="G917" s="93" t="str">
        <f t="shared" ca="1" si="145"/>
        <v/>
      </c>
      <c r="H917" s="93" t="str">
        <f t="shared" ca="1" si="146"/>
        <v/>
      </c>
      <c r="I917" s="94" t="str">
        <f t="shared" ca="1" si="147"/>
        <v/>
      </c>
      <c r="J917" s="108" t="str">
        <f t="shared" ca="1" si="148"/>
        <v/>
      </c>
      <c r="K917" s="108" t="str">
        <f t="shared" ca="1" si="149"/>
        <v/>
      </c>
      <c r="L917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917" s="108" t="str">
        <f ca="1">IFERROR(IF(FIND("/", Tabella4[[#This Row],[ODC]]) &gt; 0, MID(Tabella4[[#This Row],[ODC]], FIND("/", Tabella4[[#This Row],[ODC]]) - 3, 6), ""), "")</f>
        <v/>
      </c>
      <c r="S917" s="103">
        <v>22</v>
      </c>
      <c r="T917" s="96">
        <v>37</v>
      </c>
    </row>
    <row r="918" spans="1:20" hidden="1" x14ac:dyDescent="0.25">
      <c r="A918" s="97" t="str">
        <f ca="1">IF(Tabella4[[#This Row],[PERSONALE]]="","",IF(INDIRECT("'" &amp; S918 &amp; "'!L1") &lt;&gt; "0", IF(INDIRECT("'" &amp; S918 &amp; "'!L1") &lt;&gt; "", INDIRECT("'" &amp; S918 &amp; "'!L1"), ""), ""))</f>
        <v/>
      </c>
      <c r="B918" s="97" t="str">
        <f t="shared" ca="1" si="140"/>
        <v/>
      </c>
      <c r="C918" s="106" t="str">
        <f t="shared" ca="1" si="141"/>
        <v/>
      </c>
      <c r="D918" s="1" t="str">
        <f t="shared" ca="1" si="142"/>
        <v/>
      </c>
      <c r="E918" s="93" t="str">
        <f t="shared" ca="1" si="143"/>
        <v/>
      </c>
      <c r="F918" s="93" t="str">
        <f t="shared" ca="1" si="144"/>
        <v/>
      </c>
      <c r="G918" s="93" t="str">
        <f t="shared" ca="1" si="145"/>
        <v/>
      </c>
      <c r="H918" s="93" t="str">
        <f t="shared" ca="1" si="146"/>
        <v/>
      </c>
      <c r="I918" s="94" t="str">
        <f t="shared" ca="1" si="147"/>
        <v/>
      </c>
      <c r="J918" s="108" t="str">
        <f t="shared" ca="1" si="148"/>
        <v/>
      </c>
      <c r="K918" s="108" t="str">
        <f t="shared" ca="1" si="149"/>
        <v/>
      </c>
      <c r="L918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918" s="108" t="str">
        <f ca="1">IFERROR(IF(FIND("/", Tabella4[[#This Row],[ODC]]) &gt; 0, MID(Tabella4[[#This Row],[ODC]], FIND("/", Tabella4[[#This Row],[ODC]]) - 3, 6), ""), "")</f>
        <v/>
      </c>
      <c r="S918" s="103">
        <v>22</v>
      </c>
      <c r="T918" s="96">
        <v>38</v>
      </c>
    </row>
    <row r="919" spans="1:20" hidden="1" x14ac:dyDescent="0.25">
      <c r="A919" s="97" t="str">
        <f ca="1">IF(Tabella4[[#This Row],[PERSONALE]]="","",IF(INDIRECT("'" &amp; S919 &amp; "'!L1") &lt;&gt; "0", IF(INDIRECT("'" &amp; S919 &amp; "'!L1") &lt;&gt; "", INDIRECT("'" &amp; S919 &amp; "'!L1"), ""), ""))</f>
        <v/>
      </c>
      <c r="B919" s="97" t="str">
        <f t="shared" ca="1" si="140"/>
        <v/>
      </c>
      <c r="C919" s="106" t="str">
        <f t="shared" ca="1" si="141"/>
        <v/>
      </c>
      <c r="D919" s="1" t="str">
        <f t="shared" ca="1" si="142"/>
        <v/>
      </c>
      <c r="E919" s="93" t="str">
        <f t="shared" ca="1" si="143"/>
        <v/>
      </c>
      <c r="F919" s="93" t="str">
        <f t="shared" ca="1" si="144"/>
        <v/>
      </c>
      <c r="G919" s="93" t="str">
        <f t="shared" ca="1" si="145"/>
        <v/>
      </c>
      <c r="H919" s="93" t="str">
        <f t="shared" ca="1" si="146"/>
        <v/>
      </c>
      <c r="I919" s="94" t="str">
        <f t="shared" ca="1" si="147"/>
        <v/>
      </c>
      <c r="J919" s="108" t="str">
        <f t="shared" ca="1" si="148"/>
        <v/>
      </c>
      <c r="K919" s="108" t="str">
        <f t="shared" ca="1" si="149"/>
        <v/>
      </c>
      <c r="L919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919" s="108" t="str">
        <f ca="1">IFERROR(IF(FIND("/", Tabella4[[#This Row],[ODC]]) &gt; 0, MID(Tabella4[[#This Row],[ODC]], FIND("/", Tabella4[[#This Row],[ODC]]) - 3, 6), ""), "")</f>
        <v/>
      </c>
      <c r="S919" s="103">
        <v>22</v>
      </c>
      <c r="T919" s="96">
        <v>39</v>
      </c>
    </row>
    <row r="920" spans="1:20" hidden="1" x14ac:dyDescent="0.25">
      <c r="A920" s="97" t="str">
        <f ca="1">IF(Tabella4[[#This Row],[PERSONALE]]="","",IF(INDIRECT("'" &amp; S920 &amp; "'!L1") &lt;&gt; "0", IF(INDIRECT("'" &amp; S920 &amp; "'!L1") &lt;&gt; "", INDIRECT("'" &amp; S920 &amp; "'!L1"), ""), ""))</f>
        <v/>
      </c>
      <c r="B920" s="97" t="str">
        <f t="shared" ca="1" si="140"/>
        <v/>
      </c>
      <c r="C920" s="106" t="str">
        <f t="shared" ca="1" si="141"/>
        <v/>
      </c>
      <c r="D920" s="1" t="str">
        <f t="shared" ca="1" si="142"/>
        <v/>
      </c>
      <c r="E920" s="93" t="str">
        <f t="shared" ca="1" si="143"/>
        <v/>
      </c>
      <c r="F920" s="93" t="str">
        <f t="shared" ca="1" si="144"/>
        <v/>
      </c>
      <c r="G920" s="93" t="str">
        <f t="shared" ca="1" si="145"/>
        <v/>
      </c>
      <c r="H920" s="93" t="str">
        <f t="shared" ca="1" si="146"/>
        <v/>
      </c>
      <c r="I920" s="94" t="str">
        <f t="shared" ca="1" si="147"/>
        <v/>
      </c>
      <c r="J920" s="108" t="str">
        <f t="shared" ca="1" si="148"/>
        <v/>
      </c>
      <c r="K920" s="108" t="str">
        <f t="shared" ca="1" si="149"/>
        <v/>
      </c>
      <c r="L920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920" s="108" t="str">
        <f ca="1">IFERROR(IF(FIND("/", Tabella4[[#This Row],[ODC]]) &gt; 0, MID(Tabella4[[#This Row],[ODC]], FIND("/", Tabella4[[#This Row],[ODC]]) - 3, 6), ""), "")</f>
        <v/>
      </c>
      <c r="S920" s="103">
        <v>22</v>
      </c>
      <c r="T920" s="96">
        <v>40</v>
      </c>
    </row>
    <row r="921" spans="1:20" hidden="1" x14ac:dyDescent="0.25">
      <c r="A921" s="97" t="str">
        <f ca="1">IF(Tabella4[[#This Row],[PERSONALE]]="","",IF(INDIRECT("'" &amp; S921 &amp; "'!L1") &lt;&gt; "0", IF(INDIRECT("'" &amp; S921 &amp; "'!L1") &lt;&gt; "", INDIRECT("'" &amp; S921 &amp; "'!L1"), ""), ""))</f>
        <v/>
      </c>
      <c r="B921" s="97" t="str">
        <f t="shared" ca="1" si="140"/>
        <v/>
      </c>
      <c r="C921" s="106" t="str">
        <f t="shared" ca="1" si="141"/>
        <v/>
      </c>
      <c r="D921" s="1" t="str">
        <f t="shared" ca="1" si="142"/>
        <v/>
      </c>
      <c r="E921" s="93" t="str">
        <f t="shared" ca="1" si="143"/>
        <v/>
      </c>
      <c r="F921" s="93" t="str">
        <f t="shared" ca="1" si="144"/>
        <v/>
      </c>
      <c r="G921" s="93" t="str">
        <f t="shared" ca="1" si="145"/>
        <v/>
      </c>
      <c r="H921" s="93" t="str">
        <f t="shared" ca="1" si="146"/>
        <v/>
      </c>
      <c r="I921" s="94" t="str">
        <f t="shared" ca="1" si="147"/>
        <v/>
      </c>
      <c r="J921" s="108" t="str">
        <f t="shared" ca="1" si="148"/>
        <v/>
      </c>
      <c r="K921" s="108" t="str">
        <f t="shared" ca="1" si="149"/>
        <v/>
      </c>
      <c r="L921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921" s="108" t="str">
        <f ca="1">IFERROR(IF(FIND("/", Tabella4[[#This Row],[ODC]]) &gt; 0, MID(Tabella4[[#This Row],[ODC]], FIND("/", Tabella4[[#This Row],[ODC]]) - 3, 6), ""), "")</f>
        <v/>
      </c>
      <c r="S921" s="103">
        <v>22</v>
      </c>
      <c r="T921" s="96">
        <v>41</v>
      </c>
    </row>
    <row r="922" spans="1:20" hidden="1" x14ac:dyDescent="0.25">
      <c r="A922" s="97" t="str">
        <f ca="1">IF(Tabella4[[#This Row],[PERSONALE]]="","",IF(INDIRECT("'" &amp; S922 &amp; "'!L1") &lt;&gt; "0", IF(INDIRECT("'" &amp; S922 &amp; "'!L1") &lt;&gt; "", INDIRECT("'" &amp; S922 &amp; "'!L1"), ""), ""))</f>
        <v/>
      </c>
      <c r="B922" s="97" t="str">
        <f t="shared" ca="1" si="140"/>
        <v/>
      </c>
      <c r="C922" s="106" t="str">
        <f t="shared" ca="1" si="141"/>
        <v/>
      </c>
      <c r="D922" s="1" t="str">
        <f t="shared" ca="1" si="142"/>
        <v/>
      </c>
      <c r="E922" s="93" t="str">
        <f t="shared" ca="1" si="143"/>
        <v/>
      </c>
      <c r="F922" s="93" t="str">
        <f t="shared" ca="1" si="144"/>
        <v/>
      </c>
      <c r="G922" s="93" t="str">
        <f t="shared" ca="1" si="145"/>
        <v/>
      </c>
      <c r="H922" s="93" t="str">
        <f t="shared" ca="1" si="146"/>
        <v/>
      </c>
      <c r="I922" s="94" t="str">
        <f t="shared" ca="1" si="147"/>
        <v/>
      </c>
      <c r="J922" s="108" t="str">
        <f t="shared" ca="1" si="148"/>
        <v/>
      </c>
      <c r="K922" s="108" t="str">
        <f t="shared" ca="1" si="149"/>
        <v/>
      </c>
      <c r="L922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922" s="108" t="str">
        <f ca="1">IFERROR(IF(FIND("/", Tabella4[[#This Row],[ODC]]) &gt; 0, MID(Tabella4[[#This Row],[ODC]], FIND("/", Tabella4[[#This Row],[ODC]]) - 3, 6), ""), "")</f>
        <v/>
      </c>
      <c r="S922" s="103">
        <v>22</v>
      </c>
      <c r="T922" s="96">
        <v>42</v>
      </c>
    </row>
    <row r="923" spans="1:20" hidden="1" x14ac:dyDescent="0.25">
      <c r="A923" s="97" t="str">
        <f ca="1">IF(Tabella4[[#This Row],[PERSONALE]]="","",IF(INDIRECT("'" &amp; S923 &amp; "'!L1") &lt;&gt; "0", IF(INDIRECT("'" &amp; S923 &amp; "'!L1") &lt;&gt; "", INDIRECT("'" &amp; S923 &amp; "'!L1"), ""), ""))</f>
        <v/>
      </c>
      <c r="B923" s="97" t="str">
        <f t="shared" ca="1" si="140"/>
        <v/>
      </c>
      <c r="C923" s="106" t="str">
        <f t="shared" ca="1" si="141"/>
        <v/>
      </c>
      <c r="D923" s="1" t="str">
        <f t="shared" ca="1" si="142"/>
        <v/>
      </c>
      <c r="E923" s="93" t="str">
        <f t="shared" ca="1" si="143"/>
        <v/>
      </c>
      <c r="F923" s="93" t="str">
        <f t="shared" ca="1" si="144"/>
        <v/>
      </c>
      <c r="G923" s="93" t="str">
        <f t="shared" ca="1" si="145"/>
        <v/>
      </c>
      <c r="H923" s="93" t="str">
        <f t="shared" ca="1" si="146"/>
        <v/>
      </c>
      <c r="I923" s="94" t="str">
        <f t="shared" ca="1" si="147"/>
        <v/>
      </c>
      <c r="J923" s="108" t="str">
        <f t="shared" ca="1" si="148"/>
        <v/>
      </c>
      <c r="K923" s="108" t="str">
        <f t="shared" ca="1" si="149"/>
        <v/>
      </c>
      <c r="L923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923" s="108" t="str">
        <f ca="1">IFERROR(IF(FIND("/", Tabella4[[#This Row],[ODC]]) &gt; 0, MID(Tabella4[[#This Row],[ODC]], FIND("/", Tabella4[[#This Row],[ODC]]) - 3, 6), ""), "")</f>
        <v/>
      </c>
      <c r="S923" s="103">
        <v>22</v>
      </c>
      <c r="T923" s="96">
        <v>43</v>
      </c>
    </row>
    <row r="924" spans="1:20" hidden="1" x14ac:dyDescent="0.25">
      <c r="A924" s="97" t="str">
        <f ca="1">IF(Tabella4[[#This Row],[PERSONALE]]="","",IF(INDIRECT("'" &amp; S924 &amp; "'!L1") &lt;&gt; "0", IF(INDIRECT("'" &amp; S924 &amp; "'!L1") &lt;&gt; "", INDIRECT("'" &amp; S924 &amp; "'!L1"), ""), ""))</f>
        <v/>
      </c>
      <c r="B924" s="97" t="str">
        <f t="shared" ca="1" si="140"/>
        <v/>
      </c>
      <c r="C924" s="106" t="str">
        <f t="shared" ca="1" si="141"/>
        <v/>
      </c>
      <c r="D924" s="1" t="str">
        <f t="shared" ca="1" si="142"/>
        <v/>
      </c>
      <c r="E924" s="93" t="str">
        <f t="shared" ca="1" si="143"/>
        <v/>
      </c>
      <c r="F924" s="93" t="str">
        <f t="shared" ca="1" si="144"/>
        <v/>
      </c>
      <c r="G924" s="93" t="str">
        <f t="shared" ca="1" si="145"/>
        <v/>
      </c>
      <c r="H924" s="93" t="str">
        <f t="shared" ca="1" si="146"/>
        <v/>
      </c>
      <c r="I924" s="94" t="str">
        <f t="shared" ca="1" si="147"/>
        <v/>
      </c>
      <c r="J924" s="108" t="str">
        <f t="shared" ca="1" si="148"/>
        <v/>
      </c>
      <c r="K924" s="108" t="str">
        <f t="shared" ca="1" si="149"/>
        <v/>
      </c>
      <c r="L924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924" s="108" t="str">
        <f ca="1">IFERROR(IF(FIND("/", Tabella4[[#This Row],[ODC]]) &gt; 0, MID(Tabella4[[#This Row],[ODC]], FIND("/", Tabella4[[#This Row],[ODC]]) - 3, 6), ""), "")</f>
        <v/>
      </c>
      <c r="S924" s="103">
        <v>22</v>
      </c>
      <c r="T924" s="96">
        <v>44</v>
      </c>
    </row>
    <row r="925" spans="1:20" hidden="1" x14ac:dyDescent="0.25">
      <c r="A925" s="97" t="str">
        <f ca="1">IF(Tabella4[[#This Row],[PERSONALE]]="","",IF(INDIRECT("'" &amp; S925 &amp; "'!L1") &lt;&gt; "0", IF(INDIRECT("'" &amp; S925 &amp; "'!L1") &lt;&gt; "", INDIRECT("'" &amp; S925 &amp; "'!L1"), ""), ""))</f>
        <v/>
      </c>
      <c r="B925" s="97" t="str">
        <f t="shared" ca="1" si="140"/>
        <v/>
      </c>
      <c r="C925" s="106" t="str">
        <f t="shared" ca="1" si="141"/>
        <v/>
      </c>
      <c r="D925" s="1" t="str">
        <f t="shared" ca="1" si="142"/>
        <v/>
      </c>
      <c r="E925" s="93" t="str">
        <f t="shared" ca="1" si="143"/>
        <v/>
      </c>
      <c r="F925" s="93" t="str">
        <f t="shared" ca="1" si="144"/>
        <v/>
      </c>
      <c r="G925" s="93" t="str">
        <f t="shared" ca="1" si="145"/>
        <v/>
      </c>
      <c r="H925" s="93" t="str">
        <f t="shared" ca="1" si="146"/>
        <v/>
      </c>
      <c r="I925" s="94" t="str">
        <f t="shared" ca="1" si="147"/>
        <v/>
      </c>
      <c r="J925" s="108" t="str">
        <f t="shared" ca="1" si="148"/>
        <v/>
      </c>
      <c r="K925" s="108" t="str">
        <f t="shared" ca="1" si="149"/>
        <v/>
      </c>
      <c r="L925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925" s="108" t="str">
        <f ca="1">IFERROR(IF(FIND("/", Tabella4[[#This Row],[ODC]]) &gt; 0, MID(Tabella4[[#This Row],[ODC]], FIND("/", Tabella4[[#This Row],[ODC]]) - 3, 6), ""), "")</f>
        <v/>
      </c>
      <c r="S925" s="103">
        <v>22</v>
      </c>
      <c r="T925" s="96">
        <v>45</v>
      </c>
    </row>
    <row r="926" spans="1:20" ht="30" hidden="1" x14ac:dyDescent="0.25">
      <c r="A926" s="97">
        <f ca="1">IF(Tabella4[[#This Row],[PERSONALE]]="","",IF(INDIRECT("'" &amp; S926 &amp; "'!L1") &lt;&gt; "0", IF(INDIRECT("'" &amp; S926 &amp; "'!L1") &lt;&gt; "", INDIRECT("'" &amp; S926 &amp; "'!L1"), ""), ""))</f>
        <v>46104</v>
      </c>
      <c r="B926" s="97" t="str">
        <f t="shared" ca="1" si="140"/>
        <v>Riciputo</v>
      </c>
      <c r="C926" s="106" t="str">
        <f t="shared" ca="1" si="141"/>
        <v>Revisione elettrovalvole compressore impianto mise SVRE</v>
      </c>
      <c r="D926" s="1" t="str">
        <f t="shared" ca="1" si="142"/>
        <v>Messina</v>
      </c>
      <c r="E926" s="93" t="str">
        <f t="shared" ca="1" si="143"/>
        <v>5400274443
canone</v>
      </c>
      <c r="F926" s="93" t="str">
        <f t="shared" ca="1" si="144"/>
        <v>576953/C</v>
      </c>
      <c r="G926" s="93" t="str">
        <f t="shared" ca="1" si="145"/>
        <v>7:45</v>
      </c>
      <c r="H926" s="93" t="str">
        <f t="shared" ca="1" si="146"/>
        <v>16:45</v>
      </c>
      <c r="I926" s="94">
        <f t="shared" ca="1" si="147"/>
        <v>8.25</v>
      </c>
      <c r="J926" s="108" t="str">
        <f t="shared" ca="1" si="148"/>
        <v>canone messina</v>
      </c>
      <c r="K926" s="108" t="str">
        <f t="shared" ca="1" si="149"/>
        <v>SI</v>
      </c>
      <c r="L926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>MESSINA I.</v>
      </c>
      <c r="M926" s="108" t="str">
        <f ca="1">IFERROR(IF(FIND("/", Tabella4[[#This Row],[ODC]]) &gt; 0, MID(Tabella4[[#This Row],[ODC]], FIND("/", Tabella4[[#This Row],[ODC]]) - 3, 6), ""), "")</f>
        <v/>
      </c>
      <c r="S926" s="103">
        <v>23</v>
      </c>
      <c r="T926" s="96">
        <v>4</v>
      </c>
    </row>
    <row r="927" spans="1:20" ht="30" hidden="1" x14ac:dyDescent="0.25">
      <c r="A927" s="97">
        <f ca="1">IF(Tabella4[[#This Row],[PERSONALE]]="","",IF(INDIRECT("'" &amp; S927 &amp; "'!L1") &lt;&gt; "0", IF(INDIRECT("'" &amp; S927 &amp; "'!L1") &lt;&gt; "", INDIRECT("'" &amp; S927 &amp; "'!L1"), ""), ""))</f>
        <v>46104</v>
      </c>
      <c r="B927" s="97" t="str">
        <f t="shared" ca="1" si="140"/>
        <v>Manservigi</v>
      </c>
      <c r="C927" s="106" t="str">
        <f t="shared" ca="1" si="141"/>
        <v>Revisione elettrovalvole compressore impianto mise SVRE</v>
      </c>
      <c r="D927" s="1" t="str">
        <f t="shared" ca="1" si="142"/>
        <v>Messina</v>
      </c>
      <c r="E927" s="93" t="str">
        <f t="shared" ca="1" si="143"/>
        <v>5400274443
canone</v>
      </c>
      <c r="F927" s="93" t="str">
        <f t="shared" ca="1" si="144"/>
        <v>576953/C</v>
      </c>
      <c r="G927" s="93" t="str">
        <f t="shared" ca="1" si="145"/>
        <v>7:45</v>
      </c>
      <c r="H927" s="93" t="str">
        <f t="shared" ca="1" si="146"/>
        <v>16:45</v>
      </c>
      <c r="I927" s="94">
        <f t="shared" ca="1" si="147"/>
        <v>8.25</v>
      </c>
      <c r="J927" s="108" t="str">
        <f t="shared" ca="1" si="148"/>
        <v>canone messina</v>
      </c>
      <c r="K927" s="108" t="str">
        <f t="shared" ca="1" si="149"/>
        <v>SI</v>
      </c>
      <c r="L927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>MESSINA I.</v>
      </c>
      <c r="M927" s="108" t="str">
        <f ca="1">IFERROR(IF(FIND("/", Tabella4[[#This Row],[ODC]]) &gt; 0, MID(Tabella4[[#This Row],[ODC]], FIND("/", Tabella4[[#This Row],[ODC]]) - 3, 6), ""), "")</f>
        <v/>
      </c>
      <c r="S927" s="103">
        <v>23</v>
      </c>
      <c r="T927" s="96">
        <v>5</v>
      </c>
    </row>
    <row r="928" spans="1:20" ht="60" hidden="1" x14ac:dyDescent="0.25">
      <c r="A928" s="97">
        <f ca="1">IF(Tabella4[[#This Row],[PERSONALE]]="","",IF(INDIRECT("'" &amp; S928 &amp; "'!L1") &lt;&gt; "0", IF(INDIRECT("'" &amp; S928 &amp; "'!L1") &lt;&gt; "", INDIRECT("'" &amp; S928 &amp; "'!L1"), ""), ""))</f>
        <v>46104</v>
      </c>
      <c r="B928" s="97" t="str">
        <f t="shared" ca="1" si="140"/>
        <v>Spinali</v>
      </c>
      <c r="C928" s="106" t="str">
        <f t="shared" ca="1" si="141"/>
        <v>110241693   000-1-L115RC CONTROLLO LOOP DI REGOLAZIONE
1000-10L116RC SU D112 CONTROLLO FUNZIONALE
700 TP001 CONTROLLO EPROVE DI AVVIAMENTO TURBINA
10241991 1100: MTZ 11L001SH CONTROLLO FUNZIONALE</v>
      </c>
      <c r="D928" s="1" t="str">
        <f t="shared" ca="1" si="142"/>
        <v>Caldarella</v>
      </c>
      <c r="E928" s="93" t="str">
        <f t="shared" ca="1" si="143"/>
        <v>5400274437
canone</v>
      </c>
      <c r="F928" s="93" t="str">
        <f t="shared" ca="1" si="144"/>
        <v>576501/C
577252/C
577367/C
577192/C</v>
      </c>
      <c r="G928" s="93" t="str">
        <f t="shared" ca="1" si="145"/>
        <v>7:45</v>
      </c>
      <c r="H928" s="93" t="str">
        <f t="shared" ca="1" si="146"/>
        <v>16:45</v>
      </c>
      <c r="I928" s="94">
        <f t="shared" ca="1" si="147"/>
        <v>8.25</v>
      </c>
      <c r="J928" s="108" t="str">
        <f t="shared" ca="1" si="148"/>
        <v>canone agusta</v>
      </c>
      <c r="K928" s="108" t="str">
        <f t="shared" ca="1" si="149"/>
        <v>SI</v>
      </c>
      <c r="L928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>AGUSTA D.</v>
      </c>
      <c r="M928" s="108" t="str">
        <f ca="1">IFERROR(IF(FIND("/", Tabella4[[#This Row],[ODC]]) &gt; 0, MID(Tabella4[[#This Row],[ODC]], FIND("/", Tabella4[[#This Row],[ODC]]) - 3, 6), ""), "")</f>
        <v/>
      </c>
      <c r="S928" s="103">
        <v>23</v>
      </c>
      <c r="T928" s="96">
        <v>6</v>
      </c>
    </row>
    <row r="929" spans="1:20" ht="60" hidden="1" x14ac:dyDescent="0.25">
      <c r="A929" s="97">
        <f ca="1">IF(Tabella4[[#This Row],[PERSONALE]]="","",IF(INDIRECT("'" &amp; S929 &amp; "'!L1") &lt;&gt; "0", IF(INDIRECT("'" &amp; S929 &amp; "'!L1") &lt;&gt; "", INDIRECT("'" &amp; S929 &amp; "'!L1"), ""), ""))</f>
        <v>46104</v>
      </c>
      <c r="B929" s="97" t="str">
        <f t="shared" ca="1" si="140"/>
        <v>Serra</v>
      </c>
      <c r="C929" s="106" t="str">
        <f t="shared" ca="1" si="141"/>
        <v>110241693   000-1-L115RC CONTROLLO LOOP DI REGOLAZIONE
1000-10L116RC SU D112 CONTROLLO FUNZIONALE
700 TP001 CONTROLLO EPROVE DI AVVIAMENTO TURBINA
10241991 1100: MTZ 11L001SH CONTROLLO FUNZIONALE</v>
      </c>
      <c r="D929" s="1" t="str">
        <f t="shared" ca="1" si="142"/>
        <v>Caldarella</v>
      </c>
      <c r="E929" s="93" t="str">
        <f t="shared" ca="1" si="143"/>
        <v>5400274437
canone</v>
      </c>
      <c r="F929" s="93" t="str">
        <f t="shared" ca="1" si="144"/>
        <v>576501/C
577252/C
577367/C
577192/C</v>
      </c>
      <c r="G929" s="93" t="str">
        <f t="shared" ca="1" si="145"/>
        <v>7:45</v>
      </c>
      <c r="H929" s="93" t="str">
        <f t="shared" ca="1" si="146"/>
        <v>16:45</v>
      </c>
      <c r="I929" s="94">
        <f t="shared" ca="1" si="147"/>
        <v>8.25</v>
      </c>
      <c r="J929" s="108" t="str">
        <f t="shared" ca="1" si="148"/>
        <v>canone agusta</v>
      </c>
      <c r="K929" s="108" t="str">
        <f t="shared" ca="1" si="149"/>
        <v>SI</v>
      </c>
      <c r="L929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>AGUSTA D.</v>
      </c>
      <c r="M929" s="108" t="str">
        <f ca="1">IFERROR(IF(FIND("/", Tabella4[[#This Row],[ODC]]) &gt; 0, MID(Tabella4[[#This Row],[ODC]], FIND("/", Tabella4[[#This Row],[ODC]]) - 3, 6), ""), "")</f>
        <v/>
      </c>
      <c r="S929" s="103">
        <v>23</v>
      </c>
      <c r="T929" s="96">
        <v>7</v>
      </c>
    </row>
    <row r="930" spans="1:20" ht="30" hidden="1" x14ac:dyDescent="0.25">
      <c r="A930" s="97">
        <f ca="1">IF(Tabella4[[#This Row],[PERSONALE]]="","",IF(INDIRECT("'" &amp; S930 &amp; "'!L1") &lt;&gt; "0", IF(INDIRECT("'" &amp; S930 &amp; "'!L1") &lt;&gt; "", INDIRECT("'" &amp; S930 &amp; "'!L1"), ""), ""))</f>
        <v>46104</v>
      </c>
      <c r="B930" s="97" t="str">
        <f t="shared" ca="1" si="140"/>
        <v>Garro S.</v>
      </c>
      <c r="C930" s="106" t="str">
        <f t="shared" ca="1" si="141"/>
        <v>1200-MAX  E OFF SITE CONTROLLO  RIPRISTINO E MOVIMENTAZIONE  KV e HIC. . Proseguimento del permesso n 566045/C</v>
      </c>
      <c r="D930" s="1" t="str">
        <f t="shared" ca="1" si="142"/>
        <v>Caldarella</v>
      </c>
      <c r="E930" s="93" t="str">
        <f t="shared" ca="1" si="143"/>
        <v>069/26
squadra</v>
      </c>
      <c r="F930" s="93" t="str">
        <f t="shared" ca="1" si="144"/>
        <v>575292/C</v>
      </c>
      <c r="G930" s="93" t="str">
        <f t="shared" ca="1" si="145"/>
        <v>7:45</v>
      </c>
      <c r="H930" s="93" t="str">
        <f t="shared" ca="1" si="146"/>
        <v>16:15</v>
      </c>
      <c r="I930" s="94">
        <f t="shared" ca="1" si="147"/>
        <v>7.75</v>
      </c>
      <c r="J930" s="108" t="str">
        <f t="shared" ca="1" si="148"/>
        <v/>
      </c>
      <c r="K930" s="108" t="str">
        <f t="shared" ca="1" si="149"/>
        <v>NO</v>
      </c>
      <c r="L930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930" s="108" t="str">
        <f ca="1">IFERROR(IF(FIND("/", Tabella4[[#This Row],[ODC]]) &gt; 0, MID(Tabella4[[#This Row],[ODC]], FIND("/", Tabella4[[#This Row],[ODC]]) - 3, 6), ""), "")</f>
        <v>069/26</v>
      </c>
      <c r="S930" s="103">
        <v>23</v>
      </c>
      <c r="T930" s="96">
        <v>8</v>
      </c>
    </row>
    <row r="931" spans="1:20" ht="30" hidden="1" x14ac:dyDescent="0.25">
      <c r="A931" s="97">
        <f ca="1">IF(Tabella4[[#This Row],[PERSONALE]]="","",IF(INDIRECT("'" &amp; S931 &amp; "'!L1") &lt;&gt; "0", IF(INDIRECT("'" &amp; S931 &amp; "'!L1") &lt;&gt; "", INDIRECT("'" &amp; S931 &amp; "'!L1"), ""), ""))</f>
        <v>46104</v>
      </c>
      <c r="B931" s="97" t="str">
        <f t="shared" ca="1" si="140"/>
        <v>Garro L.</v>
      </c>
      <c r="C931" s="106" t="str">
        <f t="shared" ca="1" si="141"/>
        <v>1200-MAX  E OFF SITE CONTROLLO  RIPRISTINO E MOVIMENTAZIONE  KV e HIC. . Proseguimento del permesso n 566045/C</v>
      </c>
      <c r="D931" s="1" t="str">
        <f t="shared" ca="1" si="142"/>
        <v>Caldarella</v>
      </c>
      <c r="E931" s="93" t="str">
        <f t="shared" ca="1" si="143"/>
        <v>069/26
squadra</v>
      </c>
      <c r="F931" s="93" t="str">
        <f t="shared" ca="1" si="144"/>
        <v>575292/C</v>
      </c>
      <c r="G931" s="93" t="str">
        <f t="shared" ca="1" si="145"/>
        <v>7:45</v>
      </c>
      <c r="H931" s="93" t="str">
        <f t="shared" ca="1" si="146"/>
        <v>16:15</v>
      </c>
      <c r="I931" s="94">
        <f t="shared" ca="1" si="147"/>
        <v>7.75</v>
      </c>
      <c r="J931" s="108" t="str">
        <f t="shared" ca="1" si="148"/>
        <v/>
      </c>
      <c r="K931" s="108" t="str">
        <f t="shared" ca="1" si="149"/>
        <v>NO</v>
      </c>
      <c r="L931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931" s="108" t="str">
        <f ca="1">IFERROR(IF(FIND("/", Tabella4[[#This Row],[ODC]]) &gt; 0, MID(Tabella4[[#This Row],[ODC]], FIND("/", Tabella4[[#This Row],[ODC]]) - 3, 6), ""), "")</f>
        <v>069/26</v>
      </c>
      <c r="S931" s="103">
        <v>23</v>
      </c>
      <c r="T931" s="96">
        <v>9</v>
      </c>
    </row>
    <row r="932" spans="1:20" ht="30" hidden="1" x14ac:dyDescent="0.25">
      <c r="A932" s="97">
        <f ca="1">IF(Tabella4[[#This Row],[PERSONALE]]="","",IF(INDIRECT("'" &amp; S932 &amp; "'!L1") &lt;&gt; "0", IF(INDIRECT("'" &amp; S932 &amp; "'!L1") &lt;&gt; "", INDIRECT("'" &amp; S932 &amp; "'!L1"), ""), ""))</f>
        <v>46104</v>
      </c>
      <c r="B932" s="97" t="str">
        <f t="shared" ca="1" si="140"/>
        <v>Tarascio</v>
      </c>
      <c r="C932" s="106" t="str">
        <f t="shared" ca="1" si="141"/>
        <v>1200/1: RIPRISTINO TERMOCOPPIE F101 (Z1T406B,T406A)
700  C101 07 V3_7_8 CONTROLLO SONDA DI VIBRAZIONE</v>
      </c>
      <c r="D932" s="1" t="str">
        <f t="shared" ca="1" si="142"/>
        <v>Caldarella</v>
      </c>
      <c r="E932" s="93" t="str">
        <f t="shared" ca="1" si="143"/>
        <v>5400274434
canone</v>
      </c>
      <c r="F932" s="93" t="str">
        <f t="shared" ca="1" si="144"/>
        <v>569464/C
577368/C</v>
      </c>
      <c r="G932" s="93" t="str">
        <f t="shared" ca="1" si="145"/>
        <v>7:45</v>
      </c>
      <c r="H932" s="93" t="str">
        <f t="shared" ca="1" si="146"/>
        <v>16:45</v>
      </c>
      <c r="I932" s="94">
        <f t="shared" ca="1" si="147"/>
        <v>8.25</v>
      </c>
      <c r="J932" s="108" t="str">
        <f t="shared" ca="1" si="148"/>
        <v>canone caldarella</v>
      </c>
      <c r="K932" s="108" t="str">
        <f t="shared" ca="1" si="149"/>
        <v>SI</v>
      </c>
      <c r="L932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>CALDARELLA F.</v>
      </c>
      <c r="M932" s="108" t="str">
        <f ca="1">IFERROR(IF(FIND("/", Tabella4[[#This Row],[ODC]]) &gt; 0, MID(Tabella4[[#This Row],[ODC]], FIND("/", Tabella4[[#This Row],[ODC]]) - 3, 6), ""), "")</f>
        <v/>
      </c>
      <c r="S932" s="103">
        <v>23</v>
      </c>
      <c r="T932" s="96">
        <v>10</v>
      </c>
    </row>
    <row r="933" spans="1:20" ht="30" hidden="1" x14ac:dyDescent="0.25">
      <c r="A933" s="97">
        <f ca="1">IF(Tabella4[[#This Row],[PERSONALE]]="","",IF(INDIRECT("'" &amp; S933 &amp; "'!L1") &lt;&gt; "0", IF(INDIRECT("'" &amp; S933 &amp; "'!L1") &lt;&gt; "", INDIRECT("'" &amp; S933 &amp; "'!L1"), ""), ""))</f>
        <v>46104</v>
      </c>
      <c r="B933" s="97" t="str">
        <f t="shared" ca="1" si="140"/>
        <v>Partesano</v>
      </c>
      <c r="C933" s="106" t="str">
        <f t="shared" ca="1" si="141"/>
        <v>1200/1: RIPRISTINO TERMOCOPPIE F101 (Z1T406B,T406A)
700  C101 07 V3_7_8 CONTROLLO SONDA DI VIBRAZIONE</v>
      </c>
      <c r="D933" s="1" t="str">
        <f t="shared" ca="1" si="142"/>
        <v>Caldarella</v>
      </c>
      <c r="E933" s="93" t="str">
        <f t="shared" ca="1" si="143"/>
        <v>5400274434
canone</v>
      </c>
      <c r="F933" s="93" t="str">
        <f t="shared" ca="1" si="144"/>
        <v>569464/C
577368/C</v>
      </c>
      <c r="G933" s="93" t="str">
        <f t="shared" ca="1" si="145"/>
        <v>7:45</v>
      </c>
      <c r="H933" s="93" t="str">
        <f t="shared" ca="1" si="146"/>
        <v>16:45</v>
      </c>
      <c r="I933" s="94">
        <f t="shared" ca="1" si="147"/>
        <v>8.25</v>
      </c>
      <c r="J933" s="108" t="str">
        <f t="shared" ca="1" si="148"/>
        <v>canone caldarella</v>
      </c>
      <c r="K933" s="108" t="str">
        <f t="shared" ca="1" si="149"/>
        <v>SI</v>
      </c>
      <c r="L933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>CALDARELLA F.</v>
      </c>
      <c r="M933" s="108" t="str">
        <f ca="1">IFERROR(IF(FIND("/", Tabella4[[#This Row],[ODC]]) &gt; 0, MID(Tabella4[[#This Row],[ODC]], FIND("/", Tabella4[[#This Row],[ODC]]) - 3, 6), ""), "")</f>
        <v/>
      </c>
      <c r="S933" s="103">
        <v>23</v>
      </c>
      <c r="T933" s="96">
        <v>11</v>
      </c>
    </row>
    <row r="934" spans="1:20" ht="30" hidden="1" x14ac:dyDescent="0.25">
      <c r="A934" s="97">
        <f ca="1">IF(Tabella4[[#This Row],[PERSONALE]]="","",IF(INDIRECT("'" &amp; S934 &amp; "'!L1") &lt;&gt; "0", IF(INDIRECT("'" &amp; S934 &amp; "'!L1") &lt;&gt; "", INDIRECT("'" &amp; S934 &amp; "'!L1"), ""), ""))</f>
        <v>46104</v>
      </c>
      <c r="B934" s="97" t="str">
        <f t="shared" ca="1" si="140"/>
        <v>Maggio</v>
      </c>
      <c r="C934" s="106" t="str">
        <f t="shared" ca="1" si="141"/>
        <v>1200/1: RIPRISTINO TERMOCOPPIE F101 (Z1T406B,T406A)
700  C101 07 V3_7_8 CONTROLLO SONDA DI VIBRAZIONE</v>
      </c>
      <c r="D934" s="1" t="str">
        <f t="shared" ca="1" si="142"/>
        <v>Caldarella</v>
      </c>
      <c r="E934" s="93" t="str">
        <f t="shared" ca="1" si="143"/>
        <v>5400274434
canone</v>
      </c>
      <c r="F934" s="93" t="str">
        <f t="shared" ca="1" si="144"/>
        <v>569464/C
577368/C</v>
      </c>
      <c r="G934" s="93" t="str">
        <f t="shared" ca="1" si="145"/>
        <v>7:45</v>
      </c>
      <c r="H934" s="93" t="str">
        <f t="shared" ca="1" si="146"/>
        <v>16:45</v>
      </c>
      <c r="I934" s="94">
        <f t="shared" ca="1" si="147"/>
        <v>8.25</v>
      </c>
      <c r="J934" s="108" t="str">
        <f t="shared" ca="1" si="148"/>
        <v>canone caldarella</v>
      </c>
      <c r="K934" s="108" t="str">
        <f t="shared" ca="1" si="149"/>
        <v>SI</v>
      </c>
      <c r="L934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>CALDARELLA F.</v>
      </c>
      <c r="M934" s="108" t="str">
        <f ca="1">IFERROR(IF(FIND("/", Tabella4[[#This Row],[ODC]]) &gt; 0, MID(Tabella4[[#This Row],[ODC]], FIND("/", Tabella4[[#This Row],[ODC]]) - 3, 6), ""), "")</f>
        <v/>
      </c>
      <c r="S934" s="103">
        <v>23</v>
      </c>
      <c r="T934" s="96">
        <v>12</v>
      </c>
    </row>
    <row r="935" spans="1:20" hidden="1" x14ac:dyDescent="0.25">
      <c r="A935" s="97">
        <f ca="1">IF(Tabella4[[#This Row],[PERSONALE]]="","",IF(INDIRECT("'" &amp; S935 &amp; "'!L1") &lt;&gt; "0", IF(INDIRECT("'" &amp; S935 &amp; "'!L1") &lt;&gt; "", INDIRECT("'" &amp; S935 &amp; "'!L1"), ""), ""))</f>
        <v>46104</v>
      </c>
      <c r="B935" s="97" t="str">
        <f t="shared" ca="1" si="140"/>
        <v>Arico'</v>
      </c>
      <c r="C935" s="106" t="str">
        <f t="shared" ca="1" si="141"/>
        <v>C.P.</v>
      </c>
      <c r="D935" s="1" t="str">
        <f t="shared" ca="1" si="142"/>
        <v/>
      </c>
      <c r="E935" s="93" t="str">
        <f t="shared" ca="1" si="143"/>
        <v/>
      </c>
      <c r="F935" s="93" t="str">
        <f t="shared" ca="1" si="144"/>
        <v/>
      </c>
      <c r="G935" s="93" t="str">
        <f t="shared" ca="1" si="145"/>
        <v>7:45</v>
      </c>
      <c r="H935" s="93" t="str">
        <f t="shared" ca="1" si="146"/>
        <v>16:45</v>
      </c>
      <c r="I935" s="94">
        <f t="shared" ca="1" si="147"/>
        <v>8.25</v>
      </c>
      <c r="J935" s="108" t="str">
        <f t="shared" ca="1" si="148"/>
        <v/>
      </c>
      <c r="K935" s="108" t="str">
        <f t="shared" ca="1" si="149"/>
        <v/>
      </c>
      <c r="L935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935" s="108" t="str">
        <f ca="1">IFERROR(IF(FIND("/", Tabella4[[#This Row],[ODC]]) &gt; 0, MID(Tabella4[[#This Row],[ODC]], FIND("/", Tabella4[[#This Row],[ODC]]) - 3, 6), ""), "")</f>
        <v/>
      </c>
      <c r="S935" s="103">
        <v>23</v>
      </c>
      <c r="T935" s="96">
        <v>13</v>
      </c>
    </row>
    <row r="936" spans="1:20" hidden="1" x14ac:dyDescent="0.25">
      <c r="A936" s="97" t="str">
        <f ca="1">IF(Tabella4[[#This Row],[PERSONALE]]="","",IF(INDIRECT("'" &amp; S936 &amp; "'!L1") &lt;&gt; "0", IF(INDIRECT("'" &amp; S936 &amp; "'!L1") &lt;&gt; "", INDIRECT("'" &amp; S936 &amp; "'!L1"), ""), ""))</f>
        <v/>
      </c>
      <c r="B936" s="97" t="str">
        <f t="shared" ca="1" si="140"/>
        <v/>
      </c>
      <c r="C936" s="106" t="str">
        <f t="shared" ca="1" si="141"/>
        <v/>
      </c>
      <c r="D936" s="1" t="str">
        <f t="shared" ca="1" si="142"/>
        <v/>
      </c>
      <c r="E936" s="93" t="str">
        <f t="shared" ca="1" si="143"/>
        <v/>
      </c>
      <c r="F936" s="93" t="str">
        <f t="shared" ca="1" si="144"/>
        <v/>
      </c>
      <c r="G936" s="93" t="str">
        <f t="shared" ca="1" si="145"/>
        <v/>
      </c>
      <c r="H936" s="93" t="str">
        <f t="shared" ca="1" si="146"/>
        <v/>
      </c>
      <c r="I936" s="94" t="str">
        <f t="shared" ca="1" si="147"/>
        <v/>
      </c>
      <c r="J936" s="108" t="str">
        <f t="shared" ca="1" si="148"/>
        <v/>
      </c>
      <c r="K936" s="108" t="str">
        <f t="shared" ca="1" si="149"/>
        <v/>
      </c>
      <c r="L936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936" s="108" t="str">
        <f ca="1">IFERROR(IF(FIND("/", Tabella4[[#This Row],[ODC]]) &gt; 0, MID(Tabella4[[#This Row],[ODC]], FIND("/", Tabella4[[#This Row],[ODC]]) - 3, 6), ""), "")</f>
        <v/>
      </c>
      <c r="S936" s="103">
        <v>23</v>
      </c>
      <c r="T936" s="96">
        <v>14</v>
      </c>
    </row>
    <row r="937" spans="1:20" hidden="1" x14ac:dyDescent="0.25">
      <c r="A937" s="97" t="str">
        <f ca="1">IF(Tabella4[[#This Row],[PERSONALE]]="","",IF(INDIRECT("'" &amp; S937 &amp; "'!L1") &lt;&gt; "0", IF(INDIRECT("'" &amp; S937 &amp; "'!L1") &lt;&gt; "", INDIRECT("'" &amp; S937 &amp; "'!L1"), ""), ""))</f>
        <v/>
      </c>
      <c r="B937" s="97" t="str">
        <f t="shared" ca="1" si="140"/>
        <v/>
      </c>
      <c r="C937" s="106" t="str">
        <f t="shared" ca="1" si="141"/>
        <v/>
      </c>
      <c r="D937" s="1" t="str">
        <f t="shared" ca="1" si="142"/>
        <v/>
      </c>
      <c r="E937" s="93" t="str">
        <f t="shared" ca="1" si="143"/>
        <v/>
      </c>
      <c r="F937" s="93" t="str">
        <f t="shared" ca="1" si="144"/>
        <v/>
      </c>
      <c r="G937" s="93" t="str">
        <f t="shared" ca="1" si="145"/>
        <v/>
      </c>
      <c r="H937" s="93" t="str">
        <f t="shared" ca="1" si="146"/>
        <v/>
      </c>
      <c r="I937" s="94" t="str">
        <f t="shared" ca="1" si="147"/>
        <v/>
      </c>
      <c r="J937" s="108" t="str">
        <f t="shared" ca="1" si="148"/>
        <v/>
      </c>
      <c r="K937" s="108" t="str">
        <f t="shared" ca="1" si="149"/>
        <v/>
      </c>
      <c r="L937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937" s="108" t="str">
        <f ca="1">IFERROR(IF(FIND("/", Tabella4[[#This Row],[ODC]]) &gt; 0, MID(Tabella4[[#This Row],[ODC]], FIND("/", Tabella4[[#This Row],[ODC]]) - 3, 6), ""), "")</f>
        <v/>
      </c>
      <c r="S937" s="103">
        <v>23</v>
      </c>
      <c r="T937" s="96">
        <v>15</v>
      </c>
    </row>
    <row r="938" spans="1:20" hidden="1" x14ac:dyDescent="0.25">
      <c r="A938" s="97" t="str">
        <f ca="1">IF(Tabella4[[#This Row],[PERSONALE]]="","",IF(INDIRECT("'" &amp; S938 &amp; "'!L1") &lt;&gt; "0", IF(INDIRECT("'" &amp; S938 &amp; "'!L1") &lt;&gt; "", INDIRECT("'" &amp; S938 &amp; "'!L1"), ""), ""))</f>
        <v/>
      </c>
      <c r="B938" s="97" t="str">
        <f t="shared" ca="1" si="140"/>
        <v/>
      </c>
      <c r="C938" s="106" t="str">
        <f t="shared" ca="1" si="141"/>
        <v/>
      </c>
      <c r="D938" s="1" t="str">
        <f t="shared" ca="1" si="142"/>
        <v/>
      </c>
      <c r="E938" s="93" t="str">
        <f t="shared" ca="1" si="143"/>
        <v/>
      </c>
      <c r="F938" s="93" t="str">
        <f t="shared" ca="1" si="144"/>
        <v/>
      </c>
      <c r="G938" s="93" t="str">
        <f t="shared" ca="1" si="145"/>
        <v/>
      </c>
      <c r="H938" s="93" t="str">
        <f t="shared" ca="1" si="146"/>
        <v/>
      </c>
      <c r="I938" s="94" t="str">
        <f t="shared" ca="1" si="147"/>
        <v/>
      </c>
      <c r="J938" s="108" t="str">
        <f t="shared" ca="1" si="148"/>
        <v/>
      </c>
      <c r="K938" s="108" t="str">
        <f t="shared" ca="1" si="149"/>
        <v/>
      </c>
      <c r="L938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938" s="108" t="str">
        <f ca="1">IFERROR(IF(FIND("/", Tabella4[[#This Row],[ODC]]) &gt; 0, MID(Tabella4[[#This Row],[ODC]], FIND("/", Tabella4[[#This Row],[ODC]]) - 3, 6), ""), "")</f>
        <v/>
      </c>
      <c r="S938" s="103">
        <v>23</v>
      </c>
      <c r="T938" s="96">
        <v>16</v>
      </c>
    </row>
    <row r="939" spans="1:20" hidden="1" x14ac:dyDescent="0.25">
      <c r="A939" s="97" t="str">
        <f ca="1">IF(Tabella4[[#This Row],[PERSONALE]]="","",IF(INDIRECT("'" &amp; S939 &amp; "'!L1") &lt;&gt; "0", IF(INDIRECT("'" &amp; S939 &amp; "'!L1") &lt;&gt; "", INDIRECT("'" &amp; S939 &amp; "'!L1"), ""), ""))</f>
        <v/>
      </c>
      <c r="B939" s="97" t="str">
        <f t="shared" ca="1" si="140"/>
        <v/>
      </c>
      <c r="C939" s="106" t="str">
        <f t="shared" ca="1" si="141"/>
        <v/>
      </c>
      <c r="D939" s="1" t="str">
        <f t="shared" ca="1" si="142"/>
        <v/>
      </c>
      <c r="E939" s="93" t="str">
        <f t="shared" ca="1" si="143"/>
        <v/>
      </c>
      <c r="F939" s="93" t="str">
        <f t="shared" ca="1" si="144"/>
        <v/>
      </c>
      <c r="G939" s="93" t="str">
        <f t="shared" ca="1" si="145"/>
        <v/>
      </c>
      <c r="H939" s="93" t="str">
        <f t="shared" ca="1" si="146"/>
        <v/>
      </c>
      <c r="I939" s="94" t="str">
        <f t="shared" ca="1" si="147"/>
        <v/>
      </c>
      <c r="J939" s="108" t="str">
        <f t="shared" ca="1" si="148"/>
        <v/>
      </c>
      <c r="K939" s="108" t="str">
        <f t="shared" ca="1" si="149"/>
        <v/>
      </c>
      <c r="L939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939" s="108" t="str">
        <f ca="1">IFERROR(IF(FIND("/", Tabella4[[#This Row],[ODC]]) &gt; 0, MID(Tabella4[[#This Row],[ODC]], FIND("/", Tabella4[[#This Row],[ODC]]) - 3, 6), ""), "")</f>
        <v/>
      </c>
      <c r="S939" s="103">
        <v>23</v>
      </c>
      <c r="T939" s="96">
        <v>17</v>
      </c>
    </row>
    <row r="940" spans="1:20" hidden="1" x14ac:dyDescent="0.25">
      <c r="A940" s="97" t="str">
        <f ca="1">IF(Tabella4[[#This Row],[PERSONALE]]="","",IF(INDIRECT("'" &amp; S940 &amp; "'!L1") &lt;&gt; "0", IF(INDIRECT("'" &amp; S940 &amp; "'!L1") &lt;&gt; "", INDIRECT("'" &amp; S940 &amp; "'!L1"), ""), ""))</f>
        <v/>
      </c>
      <c r="B940" s="97" t="str">
        <f t="shared" ca="1" si="140"/>
        <v/>
      </c>
      <c r="C940" s="106" t="str">
        <f t="shared" ca="1" si="141"/>
        <v/>
      </c>
      <c r="D940" s="1" t="str">
        <f t="shared" ca="1" si="142"/>
        <v/>
      </c>
      <c r="E940" s="93" t="str">
        <f t="shared" ca="1" si="143"/>
        <v/>
      </c>
      <c r="F940" s="93" t="str">
        <f t="shared" ca="1" si="144"/>
        <v/>
      </c>
      <c r="G940" s="93" t="str">
        <f t="shared" ca="1" si="145"/>
        <v/>
      </c>
      <c r="H940" s="93" t="str">
        <f t="shared" ca="1" si="146"/>
        <v/>
      </c>
      <c r="I940" s="94" t="str">
        <f t="shared" ca="1" si="147"/>
        <v/>
      </c>
      <c r="J940" s="108" t="str">
        <f t="shared" ca="1" si="148"/>
        <v/>
      </c>
      <c r="K940" s="108" t="str">
        <f t="shared" ca="1" si="149"/>
        <v/>
      </c>
      <c r="L940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940" s="108" t="str">
        <f ca="1">IFERROR(IF(FIND("/", Tabella4[[#This Row],[ODC]]) &gt; 0, MID(Tabella4[[#This Row],[ODC]], FIND("/", Tabella4[[#This Row],[ODC]]) - 3, 6), ""), "")</f>
        <v/>
      </c>
      <c r="S940" s="103">
        <v>23</v>
      </c>
      <c r="T940" s="96">
        <v>18</v>
      </c>
    </row>
    <row r="941" spans="1:20" hidden="1" x14ac:dyDescent="0.25">
      <c r="A941" s="97" t="str">
        <f ca="1">IF(Tabella4[[#This Row],[PERSONALE]]="","",IF(INDIRECT("'" &amp; S941 &amp; "'!L1") &lt;&gt; "0", IF(INDIRECT("'" &amp; S941 &amp; "'!L1") &lt;&gt; "", INDIRECT("'" &amp; S941 &amp; "'!L1"), ""), ""))</f>
        <v/>
      </c>
      <c r="B941" s="97" t="str">
        <f t="shared" ca="1" si="140"/>
        <v/>
      </c>
      <c r="C941" s="106" t="str">
        <f t="shared" ca="1" si="141"/>
        <v/>
      </c>
      <c r="D941" s="1" t="str">
        <f t="shared" ca="1" si="142"/>
        <v/>
      </c>
      <c r="E941" s="93" t="str">
        <f t="shared" ca="1" si="143"/>
        <v/>
      </c>
      <c r="F941" s="93" t="str">
        <f t="shared" ca="1" si="144"/>
        <v/>
      </c>
      <c r="G941" s="93" t="str">
        <f t="shared" ca="1" si="145"/>
        <v/>
      </c>
      <c r="H941" s="93" t="str">
        <f t="shared" ca="1" si="146"/>
        <v/>
      </c>
      <c r="I941" s="94" t="str">
        <f t="shared" ca="1" si="147"/>
        <v/>
      </c>
      <c r="J941" s="108" t="str">
        <f t="shared" ca="1" si="148"/>
        <v/>
      </c>
      <c r="K941" s="108" t="str">
        <f t="shared" ca="1" si="149"/>
        <v/>
      </c>
      <c r="L941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941" s="108" t="str">
        <f ca="1">IFERROR(IF(FIND("/", Tabella4[[#This Row],[ODC]]) &gt; 0, MID(Tabella4[[#This Row],[ODC]], FIND("/", Tabella4[[#This Row],[ODC]]) - 3, 6), ""), "")</f>
        <v/>
      </c>
      <c r="S941" s="103">
        <v>23</v>
      </c>
      <c r="T941" s="96">
        <v>19</v>
      </c>
    </row>
    <row r="942" spans="1:20" hidden="1" x14ac:dyDescent="0.25">
      <c r="A942" s="97" t="str">
        <f ca="1">IF(Tabella4[[#This Row],[PERSONALE]]="","",IF(INDIRECT("'" &amp; S942 &amp; "'!L1") &lt;&gt; "0", IF(INDIRECT("'" &amp; S942 &amp; "'!L1") &lt;&gt; "", INDIRECT("'" &amp; S942 &amp; "'!L1"), ""), ""))</f>
        <v/>
      </c>
      <c r="B942" s="97" t="str">
        <f t="shared" ca="1" si="140"/>
        <v/>
      </c>
      <c r="C942" s="106" t="str">
        <f t="shared" ca="1" si="141"/>
        <v/>
      </c>
      <c r="D942" s="1" t="str">
        <f t="shared" ca="1" si="142"/>
        <v/>
      </c>
      <c r="E942" s="93" t="str">
        <f t="shared" ca="1" si="143"/>
        <v/>
      </c>
      <c r="F942" s="93" t="str">
        <f t="shared" ca="1" si="144"/>
        <v/>
      </c>
      <c r="G942" s="93" t="str">
        <f t="shared" ca="1" si="145"/>
        <v/>
      </c>
      <c r="H942" s="93" t="str">
        <f t="shared" ca="1" si="146"/>
        <v/>
      </c>
      <c r="I942" s="94" t="str">
        <f t="shared" ca="1" si="147"/>
        <v/>
      </c>
      <c r="J942" s="108" t="str">
        <f t="shared" ca="1" si="148"/>
        <v/>
      </c>
      <c r="K942" s="108" t="str">
        <f t="shared" ca="1" si="149"/>
        <v/>
      </c>
      <c r="L942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942" s="108" t="str">
        <f ca="1">IFERROR(IF(FIND("/", Tabella4[[#This Row],[ODC]]) &gt; 0, MID(Tabella4[[#This Row],[ODC]], FIND("/", Tabella4[[#This Row],[ODC]]) - 3, 6), ""), "")</f>
        <v/>
      </c>
      <c r="S942" s="103">
        <v>23</v>
      </c>
      <c r="T942" s="96">
        <v>20</v>
      </c>
    </row>
    <row r="943" spans="1:20" hidden="1" x14ac:dyDescent="0.25">
      <c r="A943" s="97" t="str">
        <f ca="1">IF(Tabella4[[#This Row],[PERSONALE]]="","",IF(INDIRECT("'" &amp; S943 &amp; "'!L1") &lt;&gt; "0", IF(INDIRECT("'" &amp; S943 &amp; "'!L1") &lt;&gt; "", INDIRECT("'" &amp; S943 &amp; "'!L1"), ""), ""))</f>
        <v/>
      </c>
      <c r="B943" s="97" t="str">
        <f t="shared" ca="1" si="140"/>
        <v/>
      </c>
      <c r="C943" s="106" t="str">
        <f t="shared" ca="1" si="141"/>
        <v/>
      </c>
      <c r="D943" s="1" t="str">
        <f t="shared" ca="1" si="142"/>
        <v/>
      </c>
      <c r="E943" s="93" t="str">
        <f t="shared" ca="1" si="143"/>
        <v/>
      </c>
      <c r="F943" s="93" t="str">
        <f t="shared" ca="1" si="144"/>
        <v/>
      </c>
      <c r="G943" s="93" t="str">
        <f t="shared" ca="1" si="145"/>
        <v/>
      </c>
      <c r="H943" s="93" t="str">
        <f t="shared" ca="1" si="146"/>
        <v/>
      </c>
      <c r="I943" s="94" t="str">
        <f t="shared" ca="1" si="147"/>
        <v/>
      </c>
      <c r="J943" s="108" t="str">
        <f t="shared" ca="1" si="148"/>
        <v/>
      </c>
      <c r="K943" s="108" t="str">
        <f t="shared" ca="1" si="149"/>
        <v/>
      </c>
      <c r="L943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943" s="108" t="str">
        <f ca="1">IFERROR(IF(FIND("/", Tabella4[[#This Row],[ODC]]) &gt; 0, MID(Tabella4[[#This Row],[ODC]], FIND("/", Tabella4[[#This Row],[ODC]]) - 3, 6), ""), "")</f>
        <v/>
      </c>
      <c r="S943" s="103">
        <v>23</v>
      </c>
      <c r="T943" s="96">
        <v>21</v>
      </c>
    </row>
    <row r="944" spans="1:20" hidden="1" x14ac:dyDescent="0.25">
      <c r="A944" s="97" t="str">
        <f ca="1">IF(Tabella4[[#This Row],[PERSONALE]]="","",IF(INDIRECT("'" &amp; S944 &amp; "'!L1") &lt;&gt; "0", IF(INDIRECT("'" &amp; S944 &amp; "'!L1") &lt;&gt; "", INDIRECT("'" &amp; S944 &amp; "'!L1"), ""), ""))</f>
        <v/>
      </c>
      <c r="B944" s="97" t="str">
        <f t="shared" ca="1" si="140"/>
        <v/>
      </c>
      <c r="C944" s="106" t="str">
        <f t="shared" ca="1" si="141"/>
        <v/>
      </c>
      <c r="D944" s="1" t="str">
        <f t="shared" ca="1" si="142"/>
        <v/>
      </c>
      <c r="E944" s="93" t="str">
        <f t="shared" ca="1" si="143"/>
        <v/>
      </c>
      <c r="F944" s="93" t="str">
        <f t="shared" ca="1" si="144"/>
        <v/>
      </c>
      <c r="G944" s="93" t="str">
        <f t="shared" ca="1" si="145"/>
        <v/>
      </c>
      <c r="H944" s="93" t="str">
        <f t="shared" ca="1" si="146"/>
        <v/>
      </c>
      <c r="I944" s="94" t="str">
        <f t="shared" ca="1" si="147"/>
        <v/>
      </c>
      <c r="J944" s="108" t="str">
        <f t="shared" ca="1" si="148"/>
        <v/>
      </c>
      <c r="K944" s="108" t="str">
        <f t="shared" ca="1" si="149"/>
        <v/>
      </c>
      <c r="L944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944" s="108" t="str">
        <f ca="1">IFERROR(IF(FIND("/", Tabella4[[#This Row],[ODC]]) &gt; 0, MID(Tabella4[[#This Row],[ODC]], FIND("/", Tabella4[[#This Row],[ODC]]) - 3, 6), ""), "")</f>
        <v/>
      </c>
      <c r="S944" s="103">
        <v>23</v>
      </c>
      <c r="T944" s="96">
        <v>22</v>
      </c>
    </row>
    <row r="945" spans="1:20" hidden="1" x14ac:dyDescent="0.25">
      <c r="A945" s="97" t="str">
        <f ca="1">IF(Tabella4[[#This Row],[PERSONALE]]="","",IF(INDIRECT("'" &amp; S945 &amp; "'!L1") &lt;&gt; "0", IF(INDIRECT("'" &amp; S945 &amp; "'!L1") &lt;&gt; "", INDIRECT("'" &amp; S945 &amp; "'!L1"), ""), ""))</f>
        <v/>
      </c>
      <c r="B945" s="97" t="str">
        <f t="shared" ca="1" si="140"/>
        <v/>
      </c>
      <c r="C945" s="106" t="str">
        <f t="shared" ca="1" si="141"/>
        <v/>
      </c>
      <c r="D945" s="1" t="str">
        <f t="shared" ca="1" si="142"/>
        <v/>
      </c>
      <c r="E945" s="93" t="str">
        <f t="shared" ca="1" si="143"/>
        <v/>
      </c>
      <c r="F945" s="93" t="str">
        <f t="shared" ca="1" si="144"/>
        <v/>
      </c>
      <c r="G945" s="93" t="str">
        <f t="shared" ca="1" si="145"/>
        <v/>
      </c>
      <c r="H945" s="93" t="str">
        <f t="shared" ca="1" si="146"/>
        <v/>
      </c>
      <c r="I945" s="94" t="str">
        <f t="shared" ca="1" si="147"/>
        <v/>
      </c>
      <c r="J945" s="108" t="str">
        <f t="shared" ca="1" si="148"/>
        <v/>
      </c>
      <c r="K945" s="108" t="str">
        <f t="shared" ca="1" si="149"/>
        <v/>
      </c>
      <c r="L945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945" s="108" t="str">
        <f ca="1">IFERROR(IF(FIND("/", Tabella4[[#This Row],[ODC]]) &gt; 0, MID(Tabella4[[#This Row],[ODC]], FIND("/", Tabella4[[#This Row],[ODC]]) - 3, 6), ""), "")</f>
        <v/>
      </c>
      <c r="S945" s="103">
        <v>23</v>
      </c>
      <c r="T945" s="96">
        <v>23</v>
      </c>
    </row>
    <row r="946" spans="1:20" hidden="1" x14ac:dyDescent="0.25">
      <c r="A946" s="97" t="str">
        <f ca="1">IF(Tabella4[[#This Row],[PERSONALE]]="","",IF(INDIRECT("'" &amp; S946 &amp; "'!L1") &lt;&gt; "0", IF(INDIRECT("'" &amp; S946 &amp; "'!L1") &lt;&gt; "", INDIRECT("'" &amp; S946 &amp; "'!L1"), ""), ""))</f>
        <v/>
      </c>
      <c r="B946" s="97" t="str">
        <f t="shared" ca="1" si="140"/>
        <v/>
      </c>
      <c r="C946" s="106" t="str">
        <f t="shared" ca="1" si="141"/>
        <v/>
      </c>
      <c r="D946" s="1" t="str">
        <f t="shared" ca="1" si="142"/>
        <v/>
      </c>
      <c r="E946" s="93" t="str">
        <f t="shared" ca="1" si="143"/>
        <v/>
      </c>
      <c r="F946" s="93" t="str">
        <f t="shared" ca="1" si="144"/>
        <v/>
      </c>
      <c r="G946" s="93" t="str">
        <f t="shared" ca="1" si="145"/>
        <v/>
      </c>
      <c r="H946" s="93" t="str">
        <f t="shared" ca="1" si="146"/>
        <v/>
      </c>
      <c r="I946" s="94" t="str">
        <f t="shared" ca="1" si="147"/>
        <v/>
      </c>
      <c r="J946" s="108" t="str">
        <f t="shared" ca="1" si="148"/>
        <v/>
      </c>
      <c r="K946" s="108" t="str">
        <f t="shared" ca="1" si="149"/>
        <v/>
      </c>
      <c r="L946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946" s="108" t="str">
        <f ca="1">IFERROR(IF(FIND("/", Tabella4[[#This Row],[ODC]]) &gt; 0, MID(Tabella4[[#This Row],[ODC]], FIND("/", Tabella4[[#This Row],[ODC]]) - 3, 6), ""), "")</f>
        <v/>
      </c>
      <c r="S946" s="103">
        <v>23</v>
      </c>
      <c r="T946" s="96">
        <v>24</v>
      </c>
    </row>
    <row r="947" spans="1:20" hidden="1" x14ac:dyDescent="0.25">
      <c r="A947" s="97" t="str">
        <f ca="1">IF(Tabella4[[#This Row],[PERSONALE]]="","",IF(INDIRECT("'" &amp; S947 &amp; "'!L1") &lt;&gt; "0", IF(INDIRECT("'" &amp; S947 &amp; "'!L1") &lt;&gt; "", INDIRECT("'" &amp; S947 &amp; "'!L1"), ""), ""))</f>
        <v/>
      </c>
      <c r="B947" s="97" t="str">
        <f t="shared" ca="1" si="140"/>
        <v/>
      </c>
      <c r="C947" s="106" t="str">
        <f t="shared" ca="1" si="141"/>
        <v/>
      </c>
      <c r="D947" s="1" t="str">
        <f t="shared" ca="1" si="142"/>
        <v/>
      </c>
      <c r="E947" s="93" t="str">
        <f t="shared" ca="1" si="143"/>
        <v/>
      </c>
      <c r="F947" s="93" t="str">
        <f t="shared" ca="1" si="144"/>
        <v/>
      </c>
      <c r="G947" s="93" t="str">
        <f t="shared" ca="1" si="145"/>
        <v/>
      </c>
      <c r="H947" s="93" t="str">
        <f t="shared" ca="1" si="146"/>
        <v/>
      </c>
      <c r="I947" s="94" t="str">
        <f t="shared" ca="1" si="147"/>
        <v/>
      </c>
      <c r="J947" s="108" t="str">
        <f t="shared" ca="1" si="148"/>
        <v/>
      </c>
      <c r="K947" s="108" t="str">
        <f t="shared" ca="1" si="149"/>
        <v/>
      </c>
      <c r="L947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947" s="108" t="str">
        <f ca="1">IFERROR(IF(FIND("/", Tabella4[[#This Row],[ODC]]) &gt; 0, MID(Tabella4[[#This Row],[ODC]], FIND("/", Tabella4[[#This Row],[ODC]]) - 3, 6), ""), "")</f>
        <v/>
      </c>
      <c r="S947" s="103">
        <v>23</v>
      </c>
      <c r="T947" s="96">
        <v>25</v>
      </c>
    </row>
    <row r="948" spans="1:20" hidden="1" x14ac:dyDescent="0.25">
      <c r="A948" s="97" t="str">
        <f ca="1">IF(Tabella4[[#This Row],[PERSONALE]]="","",IF(INDIRECT("'" &amp; S948 &amp; "'!L1") &lt;&gt; "0", IF(INDIRECT("'" &amp; S948 &amp; "'!L1") &lt;&gt; "", INDIRECT("'" &amp; S948 &amp; "'!L1"), ""), ""))</f>
        <v/>
      </c>
      <c r="B948" s="97" t="str">
        <f t="shared" ca="1" si="140"/>
        <v/>
      </c>
      <c r="C948" s="106" t="str">
        <f t="shared" ca="1" si="141"/>
        <v/>
      </c>
      <c r="D948" s="1" t="str">
        <f t="shared" ca="1" si="142"/>
        <v/>
      </c>
      <c r="E948" s="93" t="str">
        <f t="shared" ca="1" si="143"/>
        <v/>
      </c>
      <c r="F948" s="93" t="str">
        <f t="shared" ca="1" si="144"/>
        <v/>
      </c>
      <c r="G948" s="93" t="str">
        <f t="shared" ca="1" si="145"/>
        <v/>
      </c>
      <c r="H948" s="93" t="str">
        <f t="shared" ca="1" si="146"/>
        <v/>
      </c>
      <c r="I948" s="94" t="str">
        <f t="shared" ca="1" si="147"/>
        <v/>
      </c>
      <c r="J948" s="108" t="str">
        <f t="shared" ca="1" si="148"/>
        <v/>
      </c>
      <c r="K948" s="108" t="str">
        <f t="shared" ca="1" si="149"/>
        <v/>
      </c>
      <c r="L948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948" s="108" t="str">
        <f ca="1">IFERROR(IF(FIND("/", Tabella4[[#This Row],[ODC]]) &gt; 0, MID(Tabella4[[#This Row],[ODC]], FIND("/", Tabella4[[#This Row],[ODC]]) - 3, 6), ""), "")</f>
        <v/>
      </c>
      <c r="S948" s="103">
        <v>23</v>
      </c>
      <c r="T948" s="96">
        <v>26</v>
      </c>
    </row>
    <row r="949" spans="1:20" hidden="1" x14ac:dyDescent="0.25">
      <c r="A949" s="97" t="str">
        <f ca="1">IF(Tabella4[[#This Row],[PERSONALE]]="","",IF(INDIRECT("'" &amp; S949 &amp; "'!L1") &lt;&gt; "0", IF(INDIRECT("'" &amp; S949 &amp; "'!L1") &lt;&gt; "", INDIRECT("'" &amp; S949 &amp; "'!L1"), ""), ""))</f>
        <v/>
      </c>
      <c r="B949" s="97" t="str">
        <f t="shared" ca="1" si="140"/>
        <v/>
      </c>
      <c r="C949" s="106" t="str">
        <f t="shared" ca="1" si="141"/>
        <v/>
      </c>
      <c r="D949" s="1" t="str">
        <f t="shared" ca="1" si="142"/>
        <v/>
      </c>
      <c r="E949" s="93" t="str">
        <f t="shared" ca="1" si="143"/>
        <v/>
      </c>
      <c r="F949" s="93" t="str">
        <f t="shared" ca="1" si="144"/>
        <v/>
      </c>
      <c r="G949" s="93" t="str">
        <f t="shared" ca="1" si="145"/>
        <v/>
      </c>
      <c r="H949" s="93" t="str">
        <f t="shared" ca="1" si="146"/>
        <v/>
      </c>
      <c r="I949" s="94" t="str">
        <f t="shared" ca="1" si="147"/>
        <v/>
      </c>
      <c r="J949" s="108" t="str">
        <f t="shared" ca="1" si="148"/>
        <v/>
      </c>
      <c r="K949" s="108" t="str">
        <f t="shared" ca="1" si="149"/>
        <v/>
      </c>
      <c r="L949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949" s="108" t="str">
        <f ca="1">IFERROR(IF(FIND("/", Tabella4[[#This Row],[ODC]]) &gt; 0, MID(Tabella4[[#This Row],[ODC]], FIND("/", Tabella4[[#This Row],[ODC]]) - 3, 6), ""), "")</f>
        <v/>
      </c>
      <c r="S949" s="103">
        <v>23</v>
      </c>
      <c r="T949" s="96">
        <v>27</v>
      </c>
    </row>
    <row r="950" spans="1:20" hidden="1" x14ac:dyDescent="0.25">
      <c r="A950" s="97" t="str">
        <f ca="1">IF(Tabella4[[#This Row],[PERSONALE]]="","",IF(INDIRECT("'" &amp; S950 &amp; "'!L1") &lt;&gt; "0", IF(INDIRECT("'" &amp; S950 &amp; "'!L1") &lt;&gt; "", INDIRECT("'" &amp; S950 &amp; "'!L1"), ""), ""))</f>
        <v/>
      </c>
      <c r="B950" s="97" t="str">
        <f t="shared" ca="1" si="140"/>
        <v/>
      </c>
      <c r="C950" s="106" t="str">
        <f t="shared" ca="1" si="141"/>
        <v/>
      </c>
      <c r="D950" s="1" t="str">
        <f t="shared" ca="1" si="142"/>
        <v/>
      </c>
      <c r="E950" s="93" t="str">
        <f t="shared" ca="1" si="143"/>
        <v/>
      </c>
      <c r="F950" s="93" t="str">
        <f t="shared" ca="1" si="144"/>
        <v/>
      </c>
      <c r="G950" s="93" t="str">
        <f t="shared" ca="1" si="145"/>
        <v/>
      </c>
      <c r="H950" s="93" t="str">
        <f t="shared" ca="1" si="146"/>
        <v/>
      </c>
      <c r="I950" s="94" t="str">
        <f t="shared" ca="1" si="147"/>
        <v/>
      </c>
      <c r="J950" s="108" t="str">
        <f t="shared" ca="1" si="148"/>
        <v/>
      </c>
      <c r="K950" s="108" t="str">
        <f t="shared" ca="1" si="149"/>
        <v/>
      </c>
      <c r="L950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950" s="108" t="str">
        <f ca="1">IFERROR(IF(FIND("/", Tabella4[[#This Row],[ODC]]) &gt; 0, MID(Tabella4[[#This Row],[ODC]], FIND("/", Tabella4[[#This Row],[ODC]]) - 3, 6), ""), "")</f>
        <v/>
      </c>
      <c r="S950" s="103">
        <v>23</v>
      </c>
      <c r="T950" s="96">
        <v>28</v>
      </c>
    </row>
    <row r="951" spans="1:20" hidden="1" x14ac:dyDescent="0.25">
      <c r="A951" s="97" t="str">
        <f ca="1">IF(Tabella4[[#This Row],[PERSONALE]]="","",IF(INDIRECT("'" &amp; S951 &amp; "'!L1") &lt;&gt; "0", IF(INDIRECT("'" &amp; S951 &amp; "'!L1") &lt;&gt; "", INDIRECT("'" &amp; S951 &amp; "'!L1"), ""), ""))</f>
        <v/>
      </c>
      <c r="B951" s="97" t="str">
        <f t="shared" ca="1" si="140"/>
        <v/>
      </c>
      <c r="C951" s="106" t="str">
        <f t="shared" ca="1" si="141"/>
        <v/>
      </c>
      <c r="D951" s="1" t="str">
        <f t="shared" ca="1" si="142"/>
        <v/>
      </c>
      <c r="E951" s="93" t="str">
        <f t="shared" ca="1" si="143"/>
        <v/>
      </c>
      <c r="F951" s="93" t="str">
        <f t="shared" ca="1" si="144"/>
        <v/>
      </c>
      <c r="G951" s="93" t="str">
        <f t="shared" ca="1" si="145"/>
        <v/>
      </c>
      <c r="H951" s="93" t="str">
        <f t="shared" ca="1" si="146"/>
        <v/>
      </c>
      <c r="I951" s="94" t="str">
        <f t="shared" ca="1" si="147"/>
        <v/>
      </c>
      <c r="J951" s="108" t="str">
        <f t="shared" ca="1" si="148"/>
        <v/>
      </c>
      <c r="K951" s="108" t="str">
        <f t="shared" ca="1" si="149"/>
        <v/>
      </c>
      <c r="L951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951" s="108" t="str">
        <f ca="1">IFERROR(IF(FIND("/", Tabella4[[#This Row],[ODC]]) &gt; 0, MID(Tabella4[[#This Row],[ODC]], FIND("/", Tabella4[[#This Row],[ODC]]) - 3, 6), ""), "")</f>
        <v/>
      </c>
      <c r="S951" s="103">
        <v>23</v>
      </c>
      <c r="T951" s="96">
        <v>29</v>
      </c>
    </row>
    <row r="952" spans="1:20" hidden="1" x14ac:dyDescent="0.25">
      <c r="A952" s="97" t="str">
        <f ca="1">IF(Tabella4[[#This Row],[PERSONALE]]="","",IF(INDIRECT("'" &amp; S952 &amp; "'!L1") &lt;&gt; "0", IF(INDIRECT("'" &amp; S952 &amp; "'!L1") &lt;&gt; "", INDIRECT("'" &amp; S952 &amp; "'!L1"), ""), ""))</f>
        <v/>
      </c>
      <c r="B952" s="97" t="str">
        <f t="shared" ca="1" si="140"/>
        <v/>
      </c>
      <c r="C952" s="106" t="str">
        <f t="shared" ca="1" si="141"/>
        <v/>
      </c>
      <c r="D952" s="1" t="str">
        <f t="shared" ca="1" si="142"/>
        <v/>
      </c>
      <c r="E952" s="93" t="str">
        <f t="shared" ca="1" si="143"/>
        <v/>
      </c>
      <c r="F952" s="93" t="str">
        <f t="shared" ca="1" si="144"/>
        <v/>
      </c>
      <c r="G952" s="93" t="str">
        <f t="shared" ca="1" si="145"/>
        <v/>
      </c>
      <c r="H952" s="93" t="str">
        <f t="shared" ca="1" si="146"/>
        <v/>
      </c>
      <c r="I952" s="94" t="str">
        <f t="shared" ca="1" si="147"/>
        <v/>
      </c>
      <c r="J952" s="108" t="str">
        <f t="shared" ca="1" si="148"/>
        <v/>
      </c>
      <c r="K952" s="108" t="str">
        <f t="shared" ca="1" si="149"/>
        <v/>
      </c>
      <c r="L952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952" s="108" t="str">
        <f ca="1">IFERROR(IF(FIND("/", Tabella4[[#This Row],[ODC]]) &gt; 0, MID(Tabella4[[#This Row],[ODC]], FIND("/", Tabella4[[#This Row],[ODC]]) - 3, 6), ""), "")</f>
        <v/>
      </c>
      <c r="S952" s="103">
        <v>23</v>
      </c>
      <c r="T952" s="96">
        <v>30</v>
      </c>
    </row>
    <row r="953" spans="1:20" hidden="1" x14ac:dyDescent="0.25">
      <c r="A953" s="97" t="str">
        <f ca="1">IF(Tabella4[[#This Row],[PERSONALE]]="","",IF(INDIRECT("'" &amp; S953 &amp; "'!L1") &lt;&gt; "0", IF(INDIRECT("'" &amp; S953 &amp; "'!L1") &lt;&gt; "", INDIRECT("'" &amp; S953 &amp; "'!L1"), ""), ""))</f>
        <v/>
      </c>
      <c r="B953" s="97" t="str">
        <f t="shared" ca="1" si="140"/>
        <v/>
      </c>
      <c r="C953" s="106" t="str">
        <f t="shared" ca="1" si="141"/>
        <v/>
      </c>
      <c r="D953" s="1" t="str">
        <f t="shared" ca="1" si="142"/>
        <v/>
      </c>
      <c r="E953" s="93" t="str">
        <f t="shared" ca="1" si="143"/>
        <v/>
      </c>
      <c r="F953" s="93" t="str">
        <f t="shared" ca="1" si="144"/>
        <v/>
      </c>
      <c r="G953" s="93" t="str">
        <f t="shared" ca="1" si="145"/>
        <v/>
      </c>
      <c r="H953" s="93" t="str">
        <f t="shared" ca="1" si="146"/>
        <v/>
      </c>
      <c r="I953" s="94" t="str">
        <f t="shared" ca="1" si="147"/>
        <v/>
      </c>
      <c r="J953" s="108" t="str">
        <f t="shared" ca="1" si="148"/>
        <v/>
      </c>
      <c r="K953" s="108" t="str">
        <f t="shared" ca="1" si="149"/>
        <v/>
      </c>
      <c r="L953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953" s="108" t="str">
        <f ca="1">IFERROR(IF(FIND("/", Tabella4[[#This Row],[ODC]]) &gt; 0, MID(Tabella4[[#This Row],[ODC]], FIND("/", Tabella4[[#This Row],[ODC]]) - 3, 6), ""), "")</f>
        <v/>
      </c>
      <c r="S953" s="103">
        <v>23</v>
      </c>
      <c r="T953" s="96">
        <v>31</v>
      </c>
    </row>
    <row r="954" spans="1:20" hidden="1" x14ac:dyDescent="0.25">
      <c r="A954" s="97" t="str">
        <f ca="1">IF(Tabella4[[#This Row],[PERSONALE]]="","",IF(INDIRECT("'" &amp; S954 &amp; "'!L1") &lt;&gt; "0", IF(INDIRECT("'" &amp; S954 &amp; "'!L1") &lt;&gt; "", INDIRECT("'" &amp; S954 &amp; "'!L1"), ""), ""))</f>
        <v/>
      </c>
      <c r="B954" s="97" t="str">
        <f t="shared" ca="1" si="140"/>
        <v/>
      </c>
      <c r="C954" s="106" t="str">
        <f t="shared" ca="1" si="141"/>
        <v/>
      </c>
      <c r="D954" s="1" t="str">
        <f t="shared" ca="1" si="142"/>
        <v/>
      </c>
      <c r="E954" s="93" t="str">
        <f t="shared" ca="1" si="143"/>
        <v/>
      </c>
      <c r="F954" s="93" t="str">
        <f t="shared" ca="1" si="144"/>
        <v/>
      </c>
      <c r="G954" s="93" t="str">
        <f t="shared" ca="1" si="145"/>
        <v/>
      </c>
      <c r="H954" s="93" t="str">
        <f t="shared" ca="1" si="146"/>
        <v/>
      </c>
      <c r="I954" s="94" t="str">
        <f t="shared" ca="1" si="147"/>
        <v/>
      </c>
      <c r="J954" s="108" t="str">
        <f t="shared" ca="1" si="148"/>
        <v/>
      </c>
      <c r="K954" s="108" t="str">
        <f t="shared" ca="1" si="149"/>
        <v/>
      </c>
      <c r="L954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954" s="108" t="str">
        <f ca="1">IFERROR(IF(FIND("/", Tabella4[[#This Row],[ODC]]) &gt; 0, MID(Tabella4[[#This Row],[ODC]], FIND("/", Tabella4[[#This Row],[ODC]]) - 3, 6), ""), "")</f>
        <v/>
      </c>
      <c r="S954" s="103">
        <v>23</v>
      </c>
      <c r="T954" s="96">
        <v>32</v>
      </c>
    </row>
    <row r="955" spans="1:20" hidden="1" x14ac:dyDescent="0.25">
      <c r="A955" s="97" t="str">
        <f ca="1">IF(Tabella4[[#This Row],[PERSONALE]]="","",IF(INDIRECT("'" &amp; S955 &amp; "'!L1") &lt;&gt; "0", IF(INDIRECT("'" &amp; S955 &amp; "'!L1") &lt;&gt; "", INDIRECT("'" &amp; S955 &amp; "'!L1"), ""), ""))</f>
        <v/>
      </c>
      <c r="B955" s="97" t="str">
        <f t="shared" ca="1" si="140"/>
        <v/>
      </c>
      <c r="C955" s="106" t="str">
        <f t="shared" ca="1" si="141"/>
        <v/>
      </c>
      <c r="D955" s="1" t="str">
        <f t="shared" ca="1" si="142"/>
        <v/>
      </c>
      <c r="E955" s="93" t="str">
        <f t="shared" ca="1" si="143"/>
        <v/>
      </c>
      <c r="F955" s="93" t="str">
        <f t="shared" ca="1" si="144"/>
        <v/>
      </c>
      <c r="G955" s="93" t="str">
        <f t="shared" ca="1" si="145"/>
        <v/>
      </c>
      <c r="H955" s="93" t="str">
        <f t="shared" ca="1" si="146"/>
        <v/>
      </c>
      <c r="I955" s="94" t="str">
        <f t="shared" ca="1" si="147"/>
        <v/>
      </c>
      <c r="J955" s="108" t="str">
        <f t="shared" ca="1" si="148"/>
        <v/>
      </c>
      <c r="K955" s="108" t="str">
        <f t="shared" ca="1" si="149"/>
        <v/>
      </c>
      <c r="L955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955" s="108" t="str">
        <f ca="1">IFERROR(IF(FIND("/", Tabella4[[#This Row],[ODC]]) &gt; 0, MID(Tabella4[[#This Row],[ODC]], FIND("/", Tabella4[[#This Row],[ODC]]) - 3, 6), ""), "")</f>
        <v/>
      </c>
      <c r="S955" s="103">
        <v>23</v>
      </c>
      <c r="T955" s="96">
        <v>33</v>
      </c>
    </row>
    <row r="956" spans="1:20" hidden="1" x14ac:dyDescent="0.25">
      <c r="A956" s="97" t="str">
        <f ca="1">IF(Tabella4[[#This Row],[PERSONALE]]="","",IF(INDIRECT("'" &amp; S956 &amp; "'!L1") &lt;&gt; "0", IF(INDIRECT("'" &amp; S956 &amp; "'!L1") &lt;&gt; "", INDIRECT("'" &amp; S956 &amp; "'!L1"), ""), ""))</f>
        <v/>
      </c>
      <c r="B956" s="97" t="str">
        <f t="shared" ca="1" si="140"/>
        <v/>
      </c>
      <c r="C956" s="106" t="str">
        <f t="shared" ca="1" si="141"/>
        <v/>
      </c>
      <c r="D956" s="1" t="str">
        <f t="shared" ca="1" si="142"/>
        <v/>
      </c>
      <c r="E956" s="93" t="str">
        <f t="shared" ca="1" si="143"/>
        <v/>
      </c>
      <c r="F956" s="93" t="str">
        <f t="shared" ca="1" si="144"/>
        <v/>
      </c>
      <c r="G956" s="93" t="str">
        <f t="shared" ca="1" si="145"/>
        <v/>
      </c>
      <c r="H956" s="93" t="str">
        <f t="shared" ca="1" si="146"/>
        <v/>
      </c>
      <c r="I956" s="94" t="str">
        <f t="shared" ca="1" si="147"/>
        <v/>
      </c>
      <c r="J956" s="108" t="str">
        <f t="shared" ca="1" si="148"/>
        <v/>
      </c>
      <c r="K956" s="108" t="str">
        <f t="shared" ca="1" si="149"/>
        <v/>
      </c>
      <c r="L956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956" s="108" t="str">
        <f ca="1">IFERROR(IF(FIND("/", Tabella4[[#This Row],[ODC]]) &gt; 0, MID(Tabella4[[#This Row],[ODC]], FIND("/", Tabella4[[#This Row],[ODC]]) - 3, 6), ""), "")</f>
        <v/>
      </c>
      <c r="S956" s="103">
        <v>23</v>
      </c>
      <c r="T956" s="96">
        <v>34</v>
      </c>
    </row>
    <row r="957" spans="1:20" hidden="1" x14ac:dyDescent="0.25">
      <c r="A957" s="97" t="str">
        <f ca="1">IF(Tabella4[[#This Row],[PERSONALE]]="","",IF(INDIRECT("'" &amp; S957 &amp; "'!L1") &lt;&gt; "0", IF(INDIRECT("'" &amp; S957 &amp; "'!L1") &lt;&gt; "", INDIRECT("'" &amp; S957 &amp; "'!L1"), ""), ""))</f>
        <v/>
      </c>
      <c r="B957" s="97" t="str">
        <f t="shared" ca="1" si="140"/>
        <v/>
      </c>
      <c r="C957" s="106" t="str">
        <f t="shared" ca="1" si="141"/>
        <v/>
      </c>
      <c r="D957" s="1" t="str">
        <f t="shared" ca="1" si="142"/>
        <v/>
      </c>
      <c r="E957" s="93" t="str">
        <f t="shared" ca="1" si="143"/>
        <v/>
      </c>
      <c r="F957" s="93" t="str">
        <f t="shared" ca="1" si="144"/>
        <v/>
      </c>
      <c r="G957" s="93" t="str">
        <f t="shared" ca="1" si="145"/>
        <v/>
      </c>
      <c r="H957" s="93" t="str">
        <f t="shared" ca="1" si="146"/>
        <v/>
      </c>
      <c r="I957" s="94" t="str">
        <f t="shared" ca="1" si="147"/>
        <v/>
      </c>
      <c r="J957" s="108" t="str">
        <f t="shared" ca="1" si="148"/>
        <v/>
      </c>
      <c r="K957" s="108" t="str">
        <f t="shared" ca="1" si="149"/>
        <v/>
      </c>
      <c r="L957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957" s="108" t="str">
        <f ca="1">IFERROR(IF(FIND("/", Tabella4[[#This Row],[ODC]]) &gt; 0, MID(Tabella4[[#This Row],[ODC]], FIND("/", Tabella4[[#This Row],[ODC]]) - 3, 6), ""), "")</f>
        <v/>
      </c>
      <c r="S957" s="103">
        <v>23</v>
      </c>
      <c r="T957" s="96">
        <v>35</v>
      </c>
    </row>
    <row r="958" spans="1:20" hidden="1" x14ac:dyDescent="0.25">
      <c r="A958" s="97" t="str">
        <f ca="1">IF(Tabella4[[#This Row],[PERSONALE]]="","",IF(INDIRECT("'" &amp; S958 &amp; "'!L1") &lt;&gt; "0", IF(INDIRECT("'" &amp; S958 &amp; "'!L1") &lt;&gt; "", INDIRECT("'" &amp; S958 &amp; "'!L1"), ""), ""))</f>
        <v/>
      </c>
      <c r="B958" s="97" t="str">
        <f t="shared" ca="1" si="140"/>
        <v/>
      </c>
      <c r="C958" s="106" t="str">
        <f t="shared" ca="1" si="141"/>
        <v/>
      </c>
      <c r="D958" s="1" t="str">
        <f t="shared" ca="1" si="142"/>
        <v/>
      </c>
      <c r="E958" s="93" t="str">
        <f t="shared" ca="1" si="143"/>
        <v/>
      </c>
      <c r="F958" s="93" t="str">
        <f t="shared" ca="1" si="144"/>
        <v/>
      </c>
      <c r="G958" s="93" t="str">
        <f t="shared" ca="1" si="145"/>
        <v/>
      </c>
      <c r="H958" s="93" t="str">
        <f t="shared" ca="1" si="146"/>
        <v/>
      </c>
      <c r="I958" s="94" t="str">
        <f t="shared" ca="1" si="147"/>
        <v/>
      </c>
      <c r="J958" s="108" t="str">
        <f t="shared" ca="1" si="148"/>
        <v/>
      </c>
      <c r="K958" s="108" t="str">
        <f t="shared" ca="1" si="149"/>
        <v/>
      </c>
      <c r="L958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958" s="108" t="str">
        <f ca="1">IFERROR(IF(FIND("/", Tabella4[[#This Row],[ODC]]) &gt; 0, MID(Tabella4[[#This Row],[ODC]], FIND("/", Tabella4[[#This Row],[ODC]]) - 3, 6), ""), "")</f>
        <v/>
      </c>
      <c r="S958" s="103">
        <v>23</v>
      </c>
      <c r="T958" s="96">
        <v>36</v>
      </c>
    </row>
    <row r="959" spans="1:20" hidden="1" x14ac:dyDescent="0.25">
      <c r="A959" s="97" t="str">
        <f ca="1">IF(Tabella4[[#This Row],[PERSONALE]]="","",IF(INDIRECT("'" &amp; S959 &amp; "'!L1") &lt;&gt; "0", IF(INDIRECT("'" &amp; S959 &amp; "'!L1") &lt;&gt; "", INDIRECT("'" &amp; S959 &amp; "'!L1"), ""), ""))</f>
        <v/>
      </c>
      <c r="B959" s="97" t="str">
        <f t="shared" ca="1" si="140"/>
        <v/>
      </c>
      <c r="C959" s="106" t="str">
        <f t="shared" ca="1" si="141"/>
        <v/>
      </c>
      <c r="D959" s="1" t="str">
        <f t="shared" ca="1" si="142"/>
        <v/>
      </c>
      <c r="E959" s="93" t="str">
        <f t="shared" ca="1" si="143"/>
        <v/>
      </c>
      <c r="F959" s="93" t="str">
        <f t="shared" ca="1" si="144"/>
        <v/>
      </c>
      <c r="G959" s="93" t="str">
        <f t="shared" ca="1" si="145"/>
        <v/>
      </c>
      <c r="H959" s="93" t="str">
        <f t="shared" ca="1" si="146"/>
        <v/>
      </c>
      <c r="I959" s="94" t="str">
        <f t="shared" ca="1" si="147"/>
        <v/>
      </c>
      <c r="J959" s="108" t="str">
        <f t="shared" ca="1" si="148"/>
        <v/>
      </c>
      <c r="K959" s="108" t="str">
        <f t="shared" ca="1" si="149"/>
        <v/>
      </c>
      <c r="L959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959" s="108" t="str">
        <f ca="1">IFERROR(IF(FIND("/", Tabella4[[#This Row],[ODC]]) &gt; 0, MID(Tabella4[[#This Row],[ODC]], FIND("/", Tabella4[[#This Row],[ODC]]) - 3, 6), ""), "")</f>
        <v/>
      </c>
      <c r="S959" s="103">
        <v>23</v>
      </c>
      <c r="T959" s="96">
        <v>37</v>
      </c>
    </row>
    <row r="960" spans="1:20" hidden="1" x14ac:dyDescent="0.25">
      <c r="A960" s="97" t="str">
        <f ca="1">IF(Tabella4[[#This Row],[PERSONALE]]="","",IF(INDIRECT("'" &amp; S960 &amp; "'!L1") &lt;&gt; "0", IF(INDIRECT("'" &amp; S960 &amp; "'!L1") &lt;&gt; "", INDIRECT("'" &amp; S960 &amp; "'!L1"), ""), ""))</f>
        <v/>
      </c>
      <c r="B960" s="97" t="str">
        <f t="shared" ca="1" si="140"/>
        <v/>
      </c>
      <c r="C960" s="106" t="str">
        <f t="shared" ca="1" si="141"/>
        <v/>
      </c>
      <c r="D960" s="1" t="str">
        <f t="shared" ca="1" si="142"/>
        <v/>
      </c>
      <c r="E960" s="93" t="str">
        <f t="shared" ca="1" si="143"/>
        <v/>
      </c>
      <c r="F960" s="93" t="str">
        <f t="shared" ca="1" si="144"/>
        <v/>
      </c>
      <c r="G960" s="93" t="str">
        <f t="shared" ca="1" si="145"/>
        <v/>
      </c>
      <c r="H960" s="93" t="str">
        <f t="shared" ca="1" si="146"/>
        <v/>
      </c>
      <c r="I960" s="94" t="str">
        <f t="shared" ca="1" si="147"/>
        <v/>
      </c>
      <c r="J960" s="108" t="str">
        <f t="shared" ca="1" si="148"/>
        <v/>
      </c>
      <c r="K960" s="108" t="str">
        <f t="shared" ca="1" si="149"/>
        <v/>
      </c>
      <c r="L960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960" s="108" t="str">
        <f ca="1">IFERROR(IF(FIND("/", Tabella4[[#This Row],[ODC]]) &gt; 0, MID(Tabella4[[#This Row],[ODC]], FIND("/", Tabella4[[#This Row],[ODC]]) - 3, 6), ""), "")</f>
        <v/>
      </c>
      <c r="S960" s="103">
        <v>23</v>
      </c>
      <c r="T960" s="96">
        <v>38</v>
      </c>
    </row>
    <row r="961" spans="1:20" hidden="1" x14ac:dyDescent="0.25">
      <c r="A961" s="97" t="str">
        <f ca="1">IF(Tabella4[[#This Row],[PERSONALE]]="","",IF(INDIRECT("'" &amp; S961 &amp; "'!L1") &lt;&gt; "0", IF(INDIRECT("'" &amp; S961 &amp; "'!L1") &lt;&gt; "", INDIRECT("'" &amp; S961 &amp; "'!L1"), ""), ""))</f>
        <v/>
      </c>
      <c r="B961" s="97" t="str">
        <f t="shared" ca="1" si="140"/>
        <v/>
      </c>
      <c r="C961" s="106" t="str">
        <f t="shared" ca="1" si="141"/>
        <v/>
      </c>
      <c r="D961" s="1" t="str">
        <f t="shared" ca="1" si="142"/>
        <v/>
      </c>
      <c r="E961" s="93" t="str">
        <f t="shared" ca="1" si="143"/>
        <v/>
      </c>
      <c r="F961" s="93" t="str">
        <f t="shared" ca="1" si="144"/>
        <v/>
      </c>
      <c r="G961" s="93" t="str">
        <f t="shared" ca="1" si="145"/>
        <v/>
      </c>
      <c r="H961" s="93" t="str">
        <f t="shared" ca="1" si="146"/>
        <v/>
      </c>
      <c r="I961" s="94" t="str">
        <f t="shared" ca="1" si="147"/>
        <v/>
      </c>
      <c r="J961" s="108" t="str">
        <f t="shared" ca="1" si="148"/>
        <v/>
      </c>
      <c r="K961" s="108" t="str">
        <f t="shared" ca="1" si="149"/>
        <v/>
      </c>
      <c r="L961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961" s="108" t="str">
        <f ca="1">IFERROR(IF(FIND("/", Tabella4[[#This Row],[ODC]]) &gt; 0, MID(Tabella4[[#This Row],[ODC]], FIND("/", Tabella4[[#This Row],[ODC]]) - 3, 6), ""), "")</f>
        <v/>
      </c>
      <c r="S961" s="103">
        <v>23</v>
      </c>
      <c r="T961" s="96">
        <v>39</v>
      </c>
    </row>
    <row r="962" spans="1:20" hidden="1" x14ac:dyDescent="0.25">
      <c r="A962" s="97" t="str">
        <f ca="1">IF(Tabella4[[#This Row],[PERSONALE]]="","",IF(INDIRECT("'" &amp; S962 &amp; "'!L1") &lt;&gt; "0", IF(INDIRECT("'" &amp; S962 &amp; "'!L1") &lt;&gt; "", INDIRECT("'" &amp; S962 &amp; "'!L1"), ""), ""))</f>
        <v/>
      </c>
      <c r="B962" s="97" t="str">
        <f t="shared" ref="B962:B1025" ca="1" si="150">IF(INDIRECT("'" &amp; S962 &amp; "'!F" &amp; T962) &lt;&gt; "0", IF(INDIRECT("'" &amp; S962 &amp; "'!F" &amp; T962) &lt;&gt; "", INDIRECT("'" &amp; S962 &amp; "'!F" &amp; T962), ""), "")</f>
        <v/>
      </c>
      <c r="C962" s="106" t="str">
        <f t="shared" ref="C962:C1025" ca="1" si="151">IF(INDIRECT("'" &amp; S962 &amp; "'!G" &amp; T962) &lt;&gt; "0", IF(INDIRECT("'" &amp; S962 &amp; "'!G" &amp; T962) &lt;&gt; "", INDIRECT("'" &amp; S962 &amp; "'!G" &amp; T962), ""), "")</f>
        <v/>
      </c>
      <c r="D962" s="1" t="str">
        <f t="shared" ref="D962:D1025" ca="1" si="152">IF(INDIRECT("'" &amp; S962 &amp; "'!H" &amp; T962) &lt;&gt; "0", IF(INDIRECT("'" &amp; S962 &amp; "'!H" &amp; T962) &lt;&gt; "", INDIRECT("'" &amp; S962 &amp; "'!H" &amp; T962), ""), "")</f>
        <v/>
      </c>
      <c r="E962" s="93" t="str">
        <f t="shared" ref="E962:E1025" ca="1" si="153">IF(INDIRECT("'" &amp; S962 &amp; "'!I" &amp; T962) &lt;&gt; "0", IF(INDIRECT("'" &amp; S962 &amp; "'!I" &amp; T962) &lt;&gt; "", INDIRECT("'" &amp; S962 &amp; "'!I" &amp; T962), ""), "")</f>
        <v/>
      </c>
      <c r="F962" s="93" t="str">
        <f t="shared" ref="F962:F1025" ca="1" si="154">IF(INDIRECT("'" &amp; S962 &amp; "'!J" &amp; T962) &lt;&gt; "0", IF(INDIRECT("'" &amp; S962 &amp; "'!J" &amp; T962) &lt;&gt; "", INDIRECT("'" &amp; S962 &amp; "'!J" &amp; T962), ""), "")</f>
        <v/>
      </c>
      <c r="G962" s="93" t="str">
        <f t="shared" ref="G962:G1025" ca="1" si="155">IF(INDIRECT("'" &amp; S962 &amp; "'!K" &amp; T962) &lt;&gt; "0", IF(INDIRECT("'" &amp; S962 &amp; "'!K" &amp; T962) &lt;&gt; "", INDIRECT("'" &amp; S962 &amp; "'!K" &amp; T962), ""), "")</f>
        <v/>
      </c>
      <c r="H962" s="93" t="str">
        <f t="shared" ref="H962:H1025" ca="1" si="156">IF(INDIRECT("'" &amp; S962 &amp; "'!L" &amp; T962) &lt;&gt; "0", IF(INDIRECT("'" &amp; S962 &amp; "'!L" &amp; T962) &lt;&gt; "", INDIRECT("'" &amp; S962 &amp; "'!L" &amp; T962), ""), "")</f>
        <v/>
      </c>
      <c r="I962" s="94" t="str">
        <f t="shared" ref="I962:I1025" ca="1" si="157">IF(INDIRECT("'" &amp; S962 &amp; "'!M" &amp; T962) &lt;&gt; "0", IF(INDIRECT("'" &amp; S962 &amp; "'!M" &amp; T962) &lt;&gt; "", INDIRECT("'" &amp; S962 &amp; "'!M" &amp; T962), ""), "")</f>
        <v/>
      </c>
      <c r="J962" s="108" t="str">
        <f t="shared" ref="J962:J1025" ca="1" si="158">IF(INDIRECT("'" &amp; S962 &amp; "'!N" &amp; T962) &lt;&gt; "0", IF(INDIRECT("'" &amp; S962 &amp; "'!N" &amp; T962) &lt;&gt; "", INDIRECT("'" &amp; S962 &amp; "'!N" &amp; T962), ""), "")</f>
        <v/>
      </c>
      <c r="K962" s="108" t="str">
        <f t="shared" ref="K962:K1025" ca="1" si="159">IF(E962="", "", IF(ISERROR(SEARCH("canone", E962)), "NO", "SI"))</f>
        <v/>
      </c>
      <c r="L962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962" s="108" t="str">
        <f ca="1">IFERROR(IF(FIND("/", Tabella4[[#This Row],[ODC]]) &gt; 0, MID(Tabella4[[#This Row],[ODC]], FIND("/", Tabella4[[#This Row],[ODC]]) - 3, 6), ""), "")</f>
        <v/>
      </c>
      <c r="S962" s="103">
        <v>23</v>
      </c>
      <c r="T962" s="96">
        <v>40</v>
      </c>
    </row>
    <row r="963" spans="1:20" hidden="1" x14ac:dyDescent="0.25">
      <c r="A963" s="97" t="str">
        <f ca="1">IF(Tabella4[[#This Row],[PERSONALE]]="","",IF(INDIRECT("'" &amp; S963 &amp; "'!L1") &lt;&gt; "0", IF(INDIRECT("'" &amp; S963 &amp; "'!L1") &lt;&gt; "", INDIRECT("'" &amp; S963 &amp; "'!L1"), ""), ""))</f>
        <v/>
      </c>
      <c r="B963" s="97" t="str">
        <f t="shared" ca="1" si="150"/>
        <v/>
      </c>
      <c r="C963" s="106" t="str">
        <f t="shared" ca="1" si="151"/>
        <v/>
      </c>
      <c r="D963" s="1" t="str">
        <f t="shared" ca="1" si="152"/>
        <v/>
      </c>
      <c r="E963" s="93" t="str">
        <f t="shared" ca="1" si="153"/>
        <v/>
      </c>
      <c r="F963" s="93" t="str">
        <f t="shared" ca="1" si="154"/>
        <v/>
      </c>
      <c r="G963" s="93" t="str">
        <f t="shared" ca="1" si="155"/>
        <v/>
      </c>
      <c r="H963" s="93" t="str">
        <f t="shared" ca="1" si="156"/>
        <v/>
      </c>
      <c r="I963" s="94" t="str">
        <f t="shared" ca="1" si="157"/>
        <v/>
      </c>
      <c r="J963" s="108" t="str">
        <f t="shared" ca="1" si="158"/>
        <v/>
      </c>
      <c r="K963" s="108" t="str">
        <f t="shared" ca="1" si="159"/>
        <v/>
      </c>
      <c r="L963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963" s="108" t="str">
        <f ca="1">IFERROR(IF(FIND("/", Tabella4[[#This Row],[ODC]]) &gt; 0, MID(Tabella4[[#This Row],[ODC]], FIND("/", Tabella4[[#This Row],[ODC]]) - 3, 6), ""), "")</f>
        <v/>
      </c>
      <c r="S963" s="103">
        <v>23</v>
      </c>
      <c r="T963" s="96">
        <v>41</v>
      </c>
    </row>
    <row r="964" spans="1:20" hidden="1" x14ac:dyDescent="0.25">
      <c r="A964" s="97" t="str">
        <f ca="1">IF(Tabella4[[#This Row],[PERSONALE]]="","",IF(INDIRECT("'" &amp; S964 &amp; "'!L1") &lt;&gt; "0", IF(INDIRECT("'" &amp; S964 &amp; "'!L1") &lt;&gt; "", INDIRECT("'" &amp; S964 &amp; "'!L1"), ""), ""))</f>
        <v/>
      </c>
      <c r="B964" s="97" t="str">
        <f t="shared" ca="1" si="150"/>
        <v/>
      </c>
      <c r="C964" s="106" t="str">
        <f t="shared" ca="1" si="151"/>
        <v/>
      </c>
      <c r="D964" s="1" t="str">
        <f t="shared" ca="1" si="152"/>
        <v/>
      </c>
      <c r="E964" s="93" t="str">
        <f t="shared" ca="1" si="153"/>
        <v/>
      </c>
      <c r="F964" s="93" t="str">
        <f t="shared" ca="1" si="154"/>
        <v/>
      </c>
      <c r="G964" s="93" t="str">
        <f t="shared" ca="1" si="155"/>
        <v/>
      </c>
      <c r="H964" s="93" t="str">
        <f t="shared" ca="1" si="156"/>
        <v/>
      </c>
      <c r="I964" s="94" t="str">
        <f t="shared" ca="1" si="157"/>
        <v/>
      </c>
      <c r="J964" s="108" t="str">
        <f t="shared" ca="1" si="158"/>
        <v/>
      </c>
      <c r="K964" s="108" t="str">
        <f t="shared" ca="1" si="159"/>
        <v/>
      </c>
      <c r="L964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964" s="108" t="str">
        <f ca="1">IFERROR(IF(FIND("/", Tabella4[[#This Row],[ODC]]) &gt; 0, MID(Tabella4[[#This Row],[ODC]], FIND("/", Tabella4[[#This Row],[ODC]]) - 3, 6), ""), "")</f>
        <v/>
      </c>
      <c r="S964" s="103">
        <v>23</v>
      </c>
      <c r="T964" s="96">
        <v>42</v>
      </c>
    </row>
    <row r="965" spans="1:20" hidden="1" x14ac:dyDescent="0.25">
      <c r="A965" s="97" t="str">
        <f ca="1">IF(Tabella4[[#This Row],[PERSONALE]]="","",IF(INDIRECT("'" &amp; S965 &amp; "'!L1") &lt;&gt; "0", IF(INDIRECT("'" &amp; S965 &amp; "'!L1") &lt;&gt; "", INDIRECT("'" &amp; S965 &amp; "'!L1"), ""), ""))</f>
        <v/>
      </c>
      <c r="B965" s="97" t="str">
        <f t="shared" ca="1" si="150"/>
        <v/>
      </c>
      <c r="C965" s="106" t="str">
        <f t="shared" ca="1" si="151"/>
        <v/>
      </c>
      <c r="D965" s="1" t="str">
        <f t="shared" ca="1" si="152"/>
        <v/>
      </c>
      <c r="E965" s="93" t="str">
        <f t="shared" ca="1" si="153"/>
        <v/>
      </c>
      <c r="F965" s="93" t="str">
        <f t="shared" ca="1" si="154"/>
        <v/>
      </c>
      <c r="G965" s="93" t="str">
        <f t="shared" ca="1" si="155"/>
        <v/>
      </c>
      <c r="H965" s="93" t="str">
        <f t="shared" ca="1" si="156"/>
        <v/>
      </c>
      <c r="I965" s="94" t="str">
        <f t="shared" ca="1" si="157"/>
        <v/>
      </c>
      <c r="J965" s="108" t="str">
        <f t="shared" ca="1" si="158"/>
        <v/>
      </c>
      <c r="K965" s="108" t="str">
        <f t="shared" ca="1" si="159"/>
        <v/>
      </c>
      <c r="L965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965" s="108" t="str">
        <f ca="1">IFERROR(IF(FIND("/", Tabella4[[#This Row],[ODC]]) &gt; 0, MID(Tabella4[[#This Row],[ODC]], FIND("/", Tabella4[[#This Row],[ODC]]) - 3, 6), ""), "")</f>
        <v/>
      </c>
      <c r="S965" s="103">
        <v>23</v>
      </c>
      <c r="T965" s="96">
        <v>43</v>
      </c>
    </row>
    <row r="966" spans="1:20" hidden="1" x14ac:dyDescent="0.25">
      <c r="A966" s="97" t="str">
        <f ca="1">IF(Tabella4[[#This Row],[PERSONALE]]="","",IF(INDIRECT("'" &amp; S966 &amp; "'!L1") &lt;&gt; "0", IF(INDIRECT("'" &amp; S966 &amp; "'!L1") &lt;&gt; "", INDIRECT("'" &amp; S966 &amp; "'!L1"), ""), ""))</f>
        <v/>
      </c>
      <c r="B966" s="97" t="str">
        <f t="shared" ca="1" si="150"/>
        <v/>
      </c>
      <c r="C966" s="106" t="str">
        <f t="shared" ca="1" si="151"/>
        <v/>
      </c>
      <c r="D966" s="1" t="str">
        <f t="shared" ca="1" si="152"/>
        <v/>
      </c>
      <c r="E966" s="93" t="str">
        <f t="shared" ca="1" si="153"/>
        <v/>
      </c>
      <c r="F966" s="93" t="str">
        <f t="shared" ca="1" si="154"/>
        <v/>
      </c>
      <c r="G966" s="93" t="str">
        <f t="shared" ca="1" si="155"/>
        <v/>
      </c>
      <c r="H966" s="93" t="str">
        <f t="shared" ca="1" si="156"/>
        <v/>
      </c>
      <c r="I966" s="94" t="str">
        <f t="shared" ca="1" si="157"/>
        <v/>
      </c>
      <c r="J966" s="108" t="str">
        <f t="shared" ca="1" si="158"/>
        <v/>
      </c>
      <c r="K966" s="108" t="str">
        <f t="shared" ca="1" si="159"/>
        <v/>
      </c>
      <c r="L966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966" s="108" t="str">
        <f ca="1">IFERROR(IF(FIND("/", Tabella4[[#This Row],[ODC]]) &gt; 0, MID(Tabella4[[#This Row],[ODC]], FIND("/", Tabella4[[#This Row],[ODC]]) - 3, 6), ""), "")</f>
        <v/>
      </c>
      <c r="S966" s="103">
        <v>23</v>
      </c>
      <c r="T966" s="96">
        <v>44</v>
      </c>
    </row>
    <row r="967" spans="1:20" hidden="1" x14ac:dyDescent="0.25">
      <c r="A967" s="97" t="str">
        <f ca="1">IF(Tabella4[[#This Row],[PERSONALE]]="","",IF(INDIRECT("'" &amp; S967 &amp; "'!L1") &lt;&gt; "0", IF(INDIRECT("'" &amp; S967 &amp; "'!L1") &lt;&gt; "", INDIRECT("'" &amp; S967 &amp; "'!L1"), ""), ""))</f>
        <v/>
      </c>
      <c r="B967" s="97" t="str">
        <f t="shared" ca="1" si="150"/>
        <v/>
      </c>
      <c r="C967" s="106" t="str">
        <f t="shared" ca="1" si="151"/>
        <v/>
      </c>
      <c r="D967" s="1" t="str">
        <f t="shared" ca="1" si="152"/>
        <v/>
      </c>
      <c r="E967" s="93" t="str">
        <f t="shared" ca="1" si="153"/>
        <v/>
      </c>
      <c r="F967" s="93" t="str">
        <f t="shared" ca="1" si="154"/>
        <v/>
      </c>
      <c r="G967" s="93" t="str">
        <f t="shared" ca="1" si="155"/>
        <v/>
      </c>
      <c r="H967" s="93" t="str">
        <f t="shared" ca="1" si="156"/>
        <v/>
      </c>
      <c r="I967" s="94" t="str">
        <f t="shared" ca="1" si="157"/>
        <v/>
      </c>
      <c r="J967" s="108" t="str">
        <f t="shared" ca="1" si="158"/>
        <v/>
      </c>
      <c r="K967" s="108" t="str">
        <f t="shared" ca="1" si="159"/>
        <v/>
      </c>
      <c r="L967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967" s="108" t="str">
        <f ca="1">IFERROR(IF(FIND("/", Tabella4[[#This Row],[ODC]]) &gt; 0, MID(Tabella4[[#This Row],[ODC]], FIND("/", Tabella4[[#This Row],[ODC]]) - 3, 6), ""), "")</f>
        <v/>
      </c>
      <c r="S967" s="103">
        <v>23</v>
      </c>
      <c r="T967" s="102">
        <v>45</v>
      </c>
    </row>
    <row r="968" spans="1:20" ht="45" hidden="1" x14ac:dyDescent="0.25">
      <c r="A968" s="97">
        <f ca="1">IF(Tabella4[[#This Row],[PERSONALE]]="","",IF(INDIRECT("'" &amp; S968 &amp; "'!L1") &lt;&gt; "0", IF(INDIRECT("'" &amp; S968 &amp; "'!L1") &lt;&gt; "", INDIRECT("'" &amp; S968 &amp; "'!L1"), ""), ""))</f>
        <v>46105</v>
      </c>
      <c r="B968" s="97" t="str">
        <f t="shared" ca="1" si="150"/>
        <v>Spinali</v>
      </c>
      <c r="C968" s="106" t="str">
        <f t="shared" ca="1" si="151"/>
        <v>10241365 - U300 - Verifica funzionale portata FG 03-F014R
10240977 - U100 - Verifica funzionale misuratore portata vapore MS - F150R
1000-10L116RC SU D112 CONTROLLO FUNZIONALE</v>
      </c>
      <c r="D968" s="1" t="str">
        <f t="shared" ca="1" si="152"/>
        <v>Agusta</v>
      </c>
      <c r="E968" s="93" t="str">
        <f t="shared" ca="1" si="153"/>
        <v>5400274437
canone</v>
      </c>
      <c r="F968" s="93" t="str">
        <f t="shared" ca="1" si="154"/>
        <v>576928/C
574742/C
577252/C</v>
      </c>
      <c r="G968" s="93" t="str">
        <f t="shared" ca="1" si="155"/>
        <v>7:45</v>
      </c>
      <c r="H968" s="93" t="str">
        <f t="shared" ca="1" si="156"/>
        <v>16:45</v>
      </c>
      <c r="I968" s="94">
        <f t="shared" ca="1" si="157"/>
        <v>8.25</v>
      </c>
      <c r="J968" s="108" t="str">
        <f t="shared" ca="1" si="158"/>
        <v>canone agusta</v>
      </c>
      <c r="K968" s="108" t="str">
        <f t="shared" ca="1" si="159"/>
        <v>SI</v>
      </c>
      <c r="L968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>AGUSTA D.</v>
      </c>
      <c r="M968" s="108" t="str">
        <f ca="1">IFERROR(IF(FIND("/", Tabella4[[#This Row],[ODC]]) &gt; 0, MID(Tabella4[[#This Row],[ODC]], FIND("/", Tabella4[[#This Row],[ODC]]) - 3, 6), ""), "")</f>
        <v/>
      </c>
      <c r="S968" s="103">
        <v>24</v>
      </c>
      <c r="T968" s="96">
        <v>4</v>
      </c>
    </row>
    <row r="969" spans="1:20" ht="45" hidden="1" x14ac:dyDescent="0.25">
      <c r="A969" s="97">
        <f ca="1">IF(Tabella4[[#This Row],[PERSONALE]]="","",IF(INDIRECT("'" &amp; S969 &amp; "'!L1") &lt;&gt; "0", IF(INDIRECT("'" &amp; S969 &amp; "'!L1") &lt;&gt; "", INDIRECT("'" &amp; S969 &amp; "'!L1"), ""), ""))</f>
        <v>46105</v>
      </c>
      <c r="B969" s="97" t="str">
        <f t="shared" ca="1" si="150"/>
        <v>Serra</v>
      </c>
      <c r="C969" s="106" t="str">
        <f t="shared" ca="1" si="151"/>
        <v>10241365 - U300 - Verifica funzionale portata FG 03-F014R
10240977 - U100 - Verifica funzionale misuratore portata vapore MS - F150R
1000-10L116RC SU D112 CONTROLLO FUNZIONALE</v>
      </c>
      <c r="D969" s="1" t="str">
        <f t="shared" ca="1" si="152"/>
        <v>Agusta</v>
      </c>
      <c r="E969" s="93" t="str">
        <f t="shared" ca="1" si="153"/>
        <v>5400274437
canone</v>
      </c>
      <c r="F969" s="93" t="str">
        <f t="shared" ca="1" si="154"/>
        <v>576928/C
574742/C
577252/C</v>
      </c>
      <c r="G969" s="93" t="str">
        <f t="shared" ca="1" si="155"/>
        <v>7:45</v>
      </c>
      <c r="H969" s="93" t="str">
        <f t="shared" ca="1" si="156"/>
        <v>16:45</v>
      </c>
      <c r="I969" s="94">
        <f t="shared" ca="1" si="157"/>
        <v>8.25</v>
      </c>
      <c r="J969" s="108" t="str">
        <f t="shared" ca="1" si="158"/>
        <v>canone agusta</v>
      </c>
      <c r="K969" s="108" t="str">
        <f t="shared" ca="1" si="159"/>
        <v>SI</v>
      </c>
      <c r="L969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>AGUSTA D.</v>
      </c>
      <c r="M969" s="108" t="str">
        <f ca="1">IFERROR(IF(FIND("/", Tabella4[[#This Row],[ODC]]) &gt; 0, MID(Tabella4[[#This Row],[ODC]], FIND("/", Tabella4[[#This Row],[ODC]]) - 3, 6), ""), "")</f>
        <v/>
      </c>
      <c r="S969" s="103">
        <v>24</v>
      </c>
      <c r="T969" s="96">
        <v>5</v>
      </c>
    </row>
    <row r="970" spans="1:20" ht="30" hidden="1" x14ac:dyDescent="0.25">
      <c r="A970" s="97">
        <f ca="1">IF(Tabella4[[#This Row],[PERSONALE]]="","",IF(INDIRECT("'" &amp; S970 &amp; "'!L1") &lt;&gt; "0", IF(INDIRECT("'" &amp; S970 &amp; "'!L1") &lt;&gt; "", INDIRECT("'" &amp; S970 &amp; "'!L1"), ""), ""))</f>
        <v>46105</v>
      </c>
      <c r="B970" s="97" t="str">
        <f t="shared" ca="1" si="150"/>
        <v>Riciputo</v>
      </c>
      <c r="C970" s="106" t="str">
        <f t="shared" ca="1" si="151"/>
        <v>Smontaggio termocoppie su rompifiamma VRU in PTF1 x MTZ meccanica successivo montaggio
Revisione elettrovalvole compressore impianto mise SVRE</v>
      </c>
      <c r="D970" s="1" t="str">
        <f t="shared" ca="1" si="152"/>
        <v>Messina</v>
      </c>
      <c r="E970" s="93" t="str">
        <f t="shared" ca="1" si="153"/>
        <v>5400274443
canone</v>
      </c>
      <c r="F970" s="93" t="str">
        <f t="shared" ca="1" si="154"/>
        <v>325667/S
576953/C</v>
      </c>
      <c r="G970" s="93" t="str">
        <f t="shared" ca="1" si="155"/>
        <v>7:45</v>
      </c>
      <c r="H970" s="93" t="str">
        <f t="shared" ca="1" si="156"/>
        <v>16:45</v>
      </c>
      <c r="I970" s="94">
        <f t="shared" ca="1" si="157"/>
        <v>8.25</v>
      </c>
      <c r="J970" s="108" t="str">
        <f t="shared" ca="1" si="158"/>
        <v>canone messina</v>
      </c>
      <c r="K970" s="108" t="str">
        <f t="shared" ca="1" si="159"/>
        <v>SI</v>
      </c>
      <c r="L970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>MESSINA I.</v>
      </c>
      <c r="M970" s="108" t="str">
        <f ca="1">IFERROR(IF(FIND("/", Tabella4[[#This Row],[ODC]]) &gt; 0, MID(Tabella4[[#This Row],[ODC]], FIND("/", Tabella4[[#This Row],[ODC]]) - 3, 6), ""), "")</f>
        <v/>
      </c>
      <c r="S970" s="103">
        <v>24</v>
      </c>
      <c r="T970" s="96">
        <v>6</v>
      </c>
    </row>
    <row r="971" spans="1:20" ht="30" hidden="1" x14ac:dyDescent="0.25">
      <c r="A971" s="97">
        <f ca="1">IF(Tabella4[[#This Row],[PERSONALE]]="","",IF(INDIRECT("'" &amp; S971 &amp; "'!L1") &lt;&gt; "0", IF(INDIRECT("'" &amp; S971 &amp; "'!L1") &lt;&gt; "", INDIRECT("'" &amp; S971 &amp; "'!L1"), ""), ""))</f>
        <v>46105</v>
      </c>
      <c r="B971" s="97" t="str">
        <f t="shared" ca="1" si="150"/>
        <v>Mira</v>
      </c>
      <c r="C971" s="106" t="str">
        <f t="shared" ca="1" si="151"/>
        <v>Smontaggio termocoppie su rompifiamma VRU in PTF1 x MTZ meccanica successivo montaggio
Revisione elettrovalvole compressore impianto mise SVRE</v>
      </c>
      <c r="D971" s="1" t="str">
        <f t="shared" ca="1" si="152"/>
        <v>Messina</v>
      </c>
      <c r="E971" s="93" t="str">
        <f t="shared" ca="1" si="153"/>
        <v>5400274443
canone</v>
      </c>
      <c r="F971" s="93" t="str">
        <f t="shared" ca="1" si="154"/>
        <v>325667/S
576953/C</v>
      </c>
      <c r="G971" s="93" t="str">
        <f t="shared" ca="1" si="155"/>
        <v>7:45</v>
      </c>
      <c r="H971" s="93" t="str">
        <f t="shared" ca="1" si="156"/>
        <v>16:45</v>
      </c>
      <c r="I971" s="94">
        <f t="shared" ca="1" si="157"/>
        <v>8.25</v>
      </c>
      <c r="J971" s="108" t="str">
        <f t="shared" ca="1" si="158"/>
        <v>canone messina</v>
      </c>
      <c r="K971" s="108" t="str">
        <f t="shared" ca="1" si="159"/>
        <v>SI</v>
      </c>
      <c r="L971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>MESSINA I.</v>
      </c>
      <c r="M971" s="108" t="str">
        <f ca="1">IFERROR(IF(FIND("/", Tabella4[[#This Row],[ODC]]) &gt; 0, MID(Tabella4[[#This Row],[ODC]], FIND("/", Tabella4[[#This Row],[ODC]]) - 3, 6), ""), "")</f>
        <v/>
      </c>
      <c r="S971" s="103">
        <v>24</v>
      </c>
      <c r="T971" s="96">
        <v>7</v>
      </c>
    </row>
    <row r="972" spans="1:20" ht="30" hidden="1" x14ac:dyDescent="0.25">
      <c r="A972" s="97">
        <f ca="1">IF(Tabella4[[#This Row],[PERSONALE]]="","",IF(INDIRECT("'" &amp; S972 &amp; "'!L1") &lt;&gt; "0", IF(INDIRECT("'" &amp; S972 &amp; "'!L1") &lt;&gt; "", INDIRECT("'" &amp; S972 &amp; "'!L1"), ""), ""))</f>
        <v>46105</v>
      </c>
      <c r="B972" s="97" t="str">
        <f t="shared" ca="1" si="150"/>
        <v>Tarascio</v>
      </c>
      <c r="C972" s="106" t="str">
        <f t="shared" ca="1" si="151"/>
        <v>1200/1: RIPRISTINO TERMOCOPPIE F101 (Z1T406B,T406A)</v>
      </c>
      <c r="D972" s="1" t="str">
        <f t="shared" ca="1" si="152"/>
        <v>Caldarella</v>
      </c>
      <c r="E972" s="93" t="str">
        <f t="shared" ca="1" si="153"/>
        <v>5400274434
canone</v>
      </c>
      <c r="F972" s="93" t="str">
        <f t="shared" ca="1" si="154"/>
        <v>569464/C</v>
      </c>
      <c r="G972" s="93" t="str">
        <f t="shared" ca="1" si="155"/>
        <v>7:45</v>
      </c>
      <c r="H972" s="93" t="str">
        <f t="shared" ca="1" si="156"/>
        <v>16:45</v>
      </c>
      <c r="I972" s="94">
        <f t="shared" ca="1" si="157"/>
        <v>8.25</v>
      </c>
      <c r="J972" s="108" t="str">
        <f t="shared" ca="1" si="158"/>
        <v>canone caldarella</v>
      </c>
      <c r="K972" s="108" t="str">
        <f t="shared" ca="1" si="159"/>
        <v>SI</v>
      </c>
      <c r="L972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>CALDARELLA F.</v>
      </c>
      <c r="M972" s="108" t="str">
        <f ca="1">IFERROR(IF(FIND("/", Tabella4[[#This Row],[ODC]]) &gt; 0, MID(Tabella4[[#This Row],[ODC]], FIND("/", Tabella4[[#This Row],[ODC]]) - 3, 6), ""), "")</f>
        <v/>
      </c>
      <c r="S972" s="103">
        <v>24</v>
      </c>
      <c r="T972" s="96">
        <v>8</v>
      </c>
    </row>
    <row r="973" spans="1:20" ht="30" hidden="1" x14ac:dyDescent="0.25">
      <c r="A973" s="97">
        <f ca="1">IF(Tabella4[[#This Row],[PERSONALE]]="","",IF(INDIRECT("'" &amp; S973 &amp; "'!L1") &lt;&gt; "0", IF(INDIRECT("'" &amp; S973 &amp; "'!L1") &lt;&gt; "", INDIRECT("'" &amp; S973 &amp; "'!L1"), ""), ""))</f>
        <v>46105</v>
      </c>
      <c r="B973" s="97" t="str">
        <f t="shared" ca="1" si="150"/>
        <v>Partesano</v>
      </c>
      <c r="C973" s="106" t="str">
        <f t="shared" ca="1" si="151"/>
        <v>1200/1: RIPRISTINO TERMOCOPPIE F101 (Z1T406B,T406A)</v>
      </c>
      <c r="D973" s="1" t="str">
        <f t="shared" ca="1" si="152"/>
        <v>Caldarella</v>
      </c>
      <c r="E973" s="93" t="str">
        <f t="shared" ca="1" si="153"/>
        <v>5400274434
canone</v>
      </c>
      <c r="F973" s="93" t="str">
        <f t="shared" ca="1" si="154"/>
        <v>569464/C</v>
      </c>
      <c r="G973" s="93" t="str">
        <f t="shared" ca="1" si="155"/>
        <v>7:45</v>
      </c>
      <c r="H973" s="93" t="str">
        <f t="shared" ca="1" si="156"/>
        <v>16:45</v>
      </c>
      <c r="I973" s="94">
        <f t="shared" ca="1" si="157"/>
        <v>8.25</v>
      </c>
      <c r="J973" s="108" t="str">
        <f t="shared" ca="1" si="158"/>
        <v>canone caldarella</v>
      </c>
      <c r="K973" s="108" t="str">
        <f t="shared" ca="1" si="159"/>
        <v>SI</v>
      </c>
      <c r="L973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>CALDARELLA F.</v>
      </c>
      <c r="M973" s="108" t="str">
        <f ca="1">IFERROR(IF(FIND("/", Tabella4[[#This Row],[ODC]]) &gt; 0, MID(Tabella4[[#This Row],[ODC]], FIND("/", Tabella4[[#This Row],[ODC]]) - 3, 6), ""), "")</f>
        <v/>
      </c>
      <c r="S973" s="103">
        <v>24</v>
      </c>
      <c r="T973" s="96">
        <v>9</v>
      </c>
    </row>
    <row r="974" spans="1:20" ht="30" hidden="1" x14ac:dyDescent="0.25">
      <c r="A974" s="97">
        <f ca="1">IF(Tabella4[[#This Row],[PERSONALE]]="","",IF(INDIRECT("'" &amp; S974 &amp; "'!L1") &lt;&gt; "0", IF(INDIRECT("'" &amp; S974 &amp; "'!L1") &lt;&gt; "", INDIRECT("'" &amp; S974 &amp; "'!L1"), ""), ""))</f>
        <v>46105</v>
      </c>
      <c r="B974" s="97" t="str">
        <f t="shared" ca="1" si="150"/>
        <v>Maggio</v>
      </c>
      <c r="C974" s="106" t="str">
        <f t="shared" ca="1" si="151"/>
        <v>1200/1: RIPRISTINO TERMOCOPPIE F101 (Z1T406B,T406A)</v>
      </c>
      <c r="D974" s="1" t="str">
        <f t="shared" ca="1" si="152"/>
        <v>Caldarella</v>
      </c>
      <c r="E974" s="93" t="str">
        <f t="shared" ca="1" si="153"/>
        <v>5400274434
canone</v>
      </c>
      <c r="F974" s="93" t="str">
        <f t="shared" ca="1" si="154"/>
        <v>569464/C</v>
      </c>
      <c r="G974" s="93" t="str">
        <f t="shared" ca="1" si="155"/>
        <v>7:45</v>
      </c>
      <c r="H974" s="93" t="str">
        <f t="shared" ca="1" si="156"/>
        <v>16:45</v>
      </c>
      <c r="I974" s="94">
        <f t="shared" ca="1" si="157"/>
        <v>8.25</v>
      </c>
      <c r="J974" s="108" t="str">
        <f t="shared" ca="1" si="158"/>
        <v>canone caldarella</v>
      </c>
      <c r="K974" s="108" t="str">
        <f t="shared" ca="1" si="159"/>
        <v>SI</v>
      </c>
      <c r="L974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>CALDARELLA F.</v>
      </c>
      <c r="M974" s="108" t="str">
        <f ca="1">IFERROR(IF(FIND("/", Tabella4[[#This Row],[ODC]]) &gt; 0, MID(Tabella4[[#This Row],[ODC]], FIND("/", Tabella4[[#This Row],[ODC]]) - 3, 6), ""), "")</f>
        <v/>
      </c>
      <c r="S974" s="103">
        <v>24</v>
      </c>
      <c r="T974" s="96">
        <v>10</v>
      </c>
    </row>
    <row r="975" spans="1:20" ht="30" hidden="1" x14ac:dyDescent="0.25">
      <c r="A975" s="97">
        <f ca="1">IF(Tabella4[[#This Row],[PERSONALE]]="","",IF(INDIRECT("'" &amp; S975 &amp; "'!L1") &lt;&gt; "0", IF(INDIRECT("'" &amp; S975 &amp; "'!L1") &lt;&gt; "", INDIRECT("'" &amp; S975 &amp; "'!L1"), ""), ""))</f>
        <v>46105</v>
      </c>
      <c r="B975" s="97" t="str">
        <f t="shared" ca="1" si="150"/>
        <v>Garro L.</v>
      </c>
      <c r="C975" s="106" t="str">
        <f t="shared" ca="1" si="151"/>
        <v>1200-MAX  E OFF SITE CONTROLLO  RIPRISTINO E MOVIMENTAZIONE  KV e HIC. . Proseguimento del permesso n 566045/C</v>
      </c>
      <c r="D975" s="1" t="str">
        <f t="shared" ca="1" si="152"/>
        <v>Caldarella</v>
      </c>
      <c r="E975" s="93" t="str">
        <f t="shared" ca="1" si="153"/>
        <v>069/26
squadra</v>
      </c>
      <c r="F975" s="93" t="str">
        <f t="shared" ca="1" si="154"/>
        <v>575292/C</v>
      </c>
      <c r="G975" s="93" t="str">
        <f t="shared" ca="1" si="155"/>
        <v>7:45</v>
      </c>
      <c r="H975" s="93" t="str">
        <f t="shared" ca="1" si="156"/>
        <v>16:45</v>
      </c>
      <c r="I975" s="94">
        <f t="shared" ca="1" si="157"/>
        <v>8.25</v>
      </c>
      <c r="J975" s="108" t="str">
        <f t="shared" ca="1" si="158"/>
        <v/>
      </c>
      <c r="K975" s="108" t="str">
        <f t="shared" ca="1" si="159"/>
        <v>NO</v>
      </c>
      <c r="L975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975" s="108" t="str">
        <f ca="1">IFERROR(IF(FIND("/", Tabella4[[#This Row],[ODC]]) &gt; 0, MID(Tabella4[[#This Row],[ODC]], FIND("/", Tabella4[[#This Row],[ODC]]) - 3, 6), ""), "")</f>
        <v>069/26</v>
      </c>
      <c r="S975" s="103">
        <v>24</v>
      </c>
      <c r="T975" s="96">
        <v>11</v>
      </c>
    </row>
    <row r="976" spans="1:20" ht="30" hidden="1" x14ac:dyDescent="0.25">
      <c r="A976" s="97">
        <f ca="1">IF(Tabella4[[#This Row],[PERSONALE]]="","",IF(INDIRECT("'" &amp; S976 &amp; "'!L1") &lt;&gt; "0", IF(INDIRECT("'" &amp; S976 &amp; "'!L1") &lt;&gt; "", INDIRECT("'" &amp; S976 &amp; "'!L1"), ""), ""))</f>
        <v>46105</v>
      </c>
      <c r="B976" s="97" t="str">
        <f t="shared" ca="1" si="150"/>
        <v>Garro S.</v>
      </c>
      <c r="C976" s="106" t="str">
        <f t="shared" ca="1" si="151"/>
        <v>1200-MAX  E OFF SITE CONTROLLO  RIPRISTINO E MOVIMENTAZIONE  KV e HIC. . Proseguimento del permesso n 566045/C</v>
      </c>
      <c r="D976" s="1" t="str">
        <f t="shared" ca="1" si="152"/>
        <v>Caldarella</v>
      </c>
      <c r="E976" s="93" t="str">
        <f t="shared" ca="1" si="153"/>
        <v>069/26
squadra</v>
      </c>
      <c r="F976" s="93" t="str">
        <f t="shared" ca="1" si="154"/>
        <v>575292/C</v>
      </c>
      <c r="G976" s="93" t="str">
        <f t="shared" ca="1" si="155"/>
        <v>7:45</v>
      </c>
      <c r="H976" s="93" t="str">
        <f t="shared" ca="1" si="156"/>
        <v>16:45</v>
      </c>
      <c r="I976" s="94">
        <f t="shared" ca="1" si="157"/>
        <v>8.25</v>
      </c>
      <c r="J976" s="108" t="str">
        <f t="shared" ca="1" si="158"/>
        <v/>
      </c>
      <c r="K976" s="108" t="str">
        <f t="shared" ca="1" si="159"/>
        <v>NO</v>
      </c>
      <c r="L976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976" s="108" t="str">
        <f ca="1">IFERROR(IF(FIND("/", Tabella4[[#This Row],[ODC]]) &gt; 0, MID(Tabella4[[#This Row],[ODC]], FIND("/", Tabella4[[#This Row],[ODC]]) - 3, 6), ""), "")</f>
        <v>069/26</v>
      </c>
      <c r="S976" s="103">
        <v>24</v>
      </c>
      <c r="T976" s="96">
        <v>12</v>
      </c>
    </row>
    <row r="977" spans="1:20" hidden="1" x14ac:dyDescent="0.25">
      <c r="A977" s="97">
        <f ca="1">IF(Tabella4[[#This Row],[PERSONALE]]="","",IF(INDIRECT("'" &amp; S977 &amp; "'!L1") &lt;&gt; "0", IF(INDIRECT("'" &amp; S977 &amp; "'!L1") &lt;&gt; "", INDIRECT("'" &amp; S977 &amp; "'!L1"), ""), ""))</f>
        <v>46105</v>
      </c>
      <c r="B977" s="97" t="str">
        <f t="shared" ca="1" si="150"/>
        <v>Arico'</v>
      </c>
      <c r="C977" s="106" t="str">
        <f t="shared" ca="1" si="151"/>
        <v>C.P.</v>
      </c>
      <c r="D977" s="1" t="str">
        <f t="shared" ca="1" si="152"/>
        <v/>
      </c>
      <c r="E977" s="93" t="str">
        <f t="shared" ca="1" si="153"/>
        <v/>
      </c>
      <c r="F977" s="93" t="str">
        <f t="shared" ca="1" si="154"/>
        <v/>
      </c>
      <c r="G977" s="93" t="str">
        <f t="shared" ca="1" si="155"/>
        <v>7:45</v>
      </c>
      <c r="H977" s="93" t="str">
        <f t="shared" ca="1" si="156"/>
        <v>15:45</v>
      </c>
      <c r="I977" s="94">
        <f t="shared" ca="1" si="157"/>
        <v>7.25</v>
      </c>
      <c r="J977" s="108" t="str">
        <f t="shared" ca="1" si="158"/>
        <v/>
      </c>
      <c r="K977" s="108" t="str">
        <f t="shared" ca="1" si="159"/>
        <v/>
      </c>
      <c r="L977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977" s="108" t="str">
        <f ca="1">IFERROR(IF(FIND("/", Tabella4[[#This Row],[ODC]]) &gt; 0, MID(Tabella4[[#This Row],[ODC]], FIND("/", Tabella4[[#This Row],[ODC]]) - 3, 6), ""), "")</f>
        <v/>
      </c>
      <c r="S977" s="103">
        <v>24</v>
      </c>
      <c r="T977" s="96">
        <v>13</v>
      </c>
    </row>
    <row r="978" spans="1:20" hidden="1" x14ac:dyDescent="0.25">
      <c r="A978" s="97" t="str">
        <f ca="1">IF(Tabella4[[#This Row],[PERSONALE]]="","",IF(INDIRECT("'" &amp; S978 &amp; "'!L1") &lt;&gt; "0", IF(INDIRECT("'" &amp; S978 &amp; "'!L1") &lt;&gt; "", INDIRECT("'" &amp; S978 &amp; "'!L1"), ""), ""))</f>
        <v/>
      </c>
      <c r="B978" s="97" t="str">
        <f t="shared" ca="1" si="150"/>
        <v/>
      </c>
      <c r="C978" s="106" t="str">
        <f t="shared" ca="1" si="151"/>
        <v/>
      </c>
      <c r="D978" s="1" t="str">
        <f t="shared" ca="1" si="152"/>
        <v/>
      </c>
      <c r="E978" s="93" t="str">
        <f t="shared" ca="1" si="153"/>
        <v/>
      </c>
      <c r="F978" s="93" t="str">
        <f t="shared" ca="1" si="154"/>
        <v/>
      </c>
      <c r="G978" s="93" t="str">
        <f t="shared" ca="1" si="155"/>
        <v/>
      </c>
      <c r="H978" s="93" t="str">
        <f t="shared" ca="1" si="156"/>
        <v/>
      </c>
      <c r="I978" s="94" t="str">
        <f t="shared" ca="1" si="157"/>
        <v/>
      </c>
      <c r="J978" s="108" t="str">
        <f t="shared" ca="1" si="158"/>
        <v/>
      </c>
      <c r="K978" s="108" t="str">
        <f t="shared" ca="1" si="159"/>
        <v/>
      </c>
      <c r="L978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978" s="108" t="str">
        <f ca="1">IFERROR(IF(FIND("/", Tabella4[[#This Row],[ODC]]) &gt; 0, MID(Tabella4[[#This Row],[ODC]], FIND("/", Tabella4[[#This Row],[ODC]]) - 3, 6), ""), "")</f>
        <v/>
      </c>
      <c r="S978" s="103">
        <v>24</v>
      </c>
      <c r="T978" s="96">
        <v>14</v>
      </c>
    </row>
    <row r="979" spans="1:20" hidden="1" x14ac:dyDescent="0.25">
      <c r="A979" s="97" t="str">
        <f ca="1">IF(Tabella4[[#This Row],[PERSONALE]]="","",IF(INDIRECT("'" &amp; S979 &amp; "'!L1") &lt;&gt; "0", IF(INDIRECT("'" &amp; S979 &amp; "'!L1") &lt;&gt; "", INDIRECT("'" &amp; S979 &amp; "'!L1"), ""), ""))</f>
        <v/>
      </c>
      <c r="B979" s="97" t="str">
        <f t="shared" ca="1" si="150"/>
        <v/>
      </c>
      <c r="C979" s="106" t="str">
        <f t="shared" ca="1" si="151"/>
        <v/>
      </c>
      <c r="D979" s="1" t="str">
        <f t="shared" ca="1" si="152"/>
        <v/>
      </c>
      <c r="E979" s="93" t="str">
        <f t="shared" ca="1" si="153"/>
        <v/>
      </c>
      <c r="F979" s="93" t="str">
        <f t="shared" ca="1" si="154"/>
        <v/>
      </c>
      <c r="G979" s="93" t="str">
        <f t="shared" ca="1" si="155"/>
        <v/>
      </c>
      <c r="H979" s="93" t="str">
        <f t="shared" ca="1" si="156"/>
        <v/>
      </c>
      <c r="I979" s="94" t="str">
        <f t="shared" ca="1" si="157"/>
        <v/>
      </c>
      <c r="J979" s="108" t="str">
        <f t="shared" ca="1" si="158"/>
        <v/>
      </c>
      <c r="K979" s="108" t="str">
        <f t="shared" ca="1" si="159"/>
        <v/>
      </c>
      <c r="L979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979" s="108" t="str">
        <f ca="1">IFERROR(IF(FIND("/", Tabella4[[#This Row],[ODC]]) &gt; 0, MID(Tabella4[[#This Row],[ODC]], FIND("/", Tabella4[[#This Row],[ODC]]) - 3, 6), ""), "")</f>
        <v/>
      </c>
      <c r="S979" s="103">
        <v>24</v>
      </c>
      <c r="T979" s="96">
        <v>15</v>
      </c>
    </row>
    <row r="980" spans="1:20" hidden="1" x14ac:dyDescent="0.25">
      <c r="A980" s="97" t="str">
        <f ca="1">IF(Tabella4[[#This Row],[PERSONALE]]="","",IF(INDIRECT("'" &amp; S980 &amp; "'!L1") &lt;&gt; "0", IF(INDIRECT("'" &amp; S980 &amp; "'!L1") &lt;&gt; "", INDIRECT("'" &amp; S980 &amp; "'!L1"), ""), ""))</f>
        <v/>
      </c>
      <c r="B980" s="97" t="str">
        <f t="shared" ca="1" si="150"/>
        <v/>
      </c>
      <c r="C980" s="106" t="str">
        <f t="shared" ca="1" si="151"/>
        <v/>
      </c>
      <c r="D980" s="1" t="str">
        <f t="shared" ca="1" si="152"/>
        <v/>
      </c>
      <c r="E980" s="93" t="str">
        <f t="shared" ca="1" si="153"/>
        <v/>
      </c>
      <c r="F980" s="93" t="str">
        <f t="shared" ca="1" si="154"/>
        <v/>
      </c>
      <c r="G980" s="93" t="str">
        <f t="shared" ca="1" si="155"/>
        <v/>
      </c>
      <c r="H980" s="93" t="str">
        <f t="shared" ca="1" si="156"/>
        <v/>
      </c>
      <c r="I980" s="94" t="str">
        <f t="shared" ca="1" si="157"/>
        <v/>
      </c>
      <c r="J980" s="108" t="str">
        <f t="shared" ca="1" si="158"/>
        <v/>
      </c>
      <c r="K980" s="108" t="str">
        <f t="shared" ca="1" si="159"/>
        <v/>
      </c>
      <c r="L980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980" s="108" t="str">
        <f ca="1">IFERROR(IF(FIND("/", Tabella4[[#This Row],[ODC]]) &gt; 0, MID(Tabella4[[#This Row],[ODC]], FIND("/", Tabella4[[#This Row],[ODC]]) - 3, 6), ""), "")</f>
        <v/>
      </c>
      <c r="S980" s="103">
        <v>24</v>
      </c>
      <c r="T980" s="96">
        <v>16</v>
      </c>
    </row>
    <row r="981" spans="1:20" hidden="1" x14ac:dyDescent="0.25">
      <c r="A981" s="97" t="str">
        <f ca="1">IF(Tabella4[[#This Row],[PERSONALE]]="","",IF(INDIRECT("'" &amp; S981 &amp; "'!L1") &lt;&gt; "0", IF(INDIRECT("'" &amp; S981 &amp; "'!L1") &lt;&gt; "", INDIRECT("'" &amp; S981 &amp; "'!L1"), ""), ""))</f>
        <v/>
      </c>
      <c r="B981" s="97" t="str">
        <f t="shared" ca="1" si="150"/>
        <v/>
      </c>
      <c r="C981" s="106" t="str">
        <f t="shared" ca="1" si="151"/>
        <v/>
      </c>
      <c r="D981" s="1" t="str">
        <f t="shared" ca="1" si="152"/>
        <v/>
      </c>
      <c r="E981" s="93" t="str">
        <f t="shared" ca="1" si="153"/>
        <v/>
      </c>
      <c r="F981" s="93" t="str">
        <f t="shared" ca="1" si="154"/>
        <v/>
      </c>
      <c r="G981" s="93" t="str">
        <f t="shared" ca="1" si="155"/>
        <v/>
      </c>
      <c r="H981" s="93" t="str">
        <f t="shared" ca="1" si="156"/>
        <v/>
      </c>
      <c r="I981" s="94" t="str">
        <f t="shared" ca="1" si="157"/>
        <v/>
      </c>
      <c r="J981" s="108" t="str">
        <f t="shared" ca="1" si="158"/>
        <v/>
      </c>
      <c r="K981" s="108" t="str">
        <f t="shared" ca="1" si="159"/>
        <v/>
      </c>
      <c r="L981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981" s="108" t="str">
        <f ca="1">IFERROR(IF(FIND("/", Tabella4[[#This Row],[ODC]]) &gt; 0, MID(Tabella4[[#This Row],[ODC]], FIND("/", Tabella4[[#This Row],[ODC]]) - 3, 6), ""), "")</f>
        <v/>
      </c>
      <c r="S981" s="103">
        <v>24</v>
      </c>
      <c r="T981" s="96">
        <v>17</v>
      </c>
    </row>
    <row r="982" spans="1:20" hidden="1" x14ac:dyDescent="0.25">
      <c r="A982" s="97" t="str">
        <f ca="1">IF(Tabella4[[#This Row],[PERSONALE]]="","",IF(INDIRECT("'" &amp; S982 &amp; "'!L1") &lt;&gt; "0", IF(INDIRECT("'" &amp; S982 &amp; "'!L1") &lt;&gt; "", INDIRECT("'" &amp; S982 &amp; "'!L1"), ""), ""))</f>
        <v/>
      </c>
      <c r="B982" s="97" t="str">
        <f t="shared" ca="1" si="150"/>
        <v/>
      </c>
      <c r="C982" s="106" t="str">
        <f t="shared" ca="1" si="151"/>
        <v/>
      </c>
      <c r="D982" s="1" t="str">
        <f t="shared" ca="1" si="152"/>
        <v/>
      </c>
      <c r="E982" s="93" t="str">
        <f t="shared" ca="1" si="153"/>
        <v/>
      </c>
      <c r="F982" s="93" t="str">
        <f t="shared" ca="1" si="154"/>
        <v/>
      </c>
      <c r="G982" s="93" t="str">
        <f t="shared" ca="1" si="155"/>
        <v/>
      </c>
      <c r="H982" s="93" t="str">
        <f t="shared" ca="1" si="156"/>
        <v/>
      </c>
      <c r="I982" s="94" t="str">
        <f t="shared" ca="1" si="157"/>
        <v/>
      </c>
      <c r="J982" s="108" t="str">
        <f t="shared" ca="1" si="158"/>
        <v/>
      </c>
      <c r="K982" s="108" t="str">
        <f t="shared" ca="1" si="159"/>
        <v/>
      </c>
      <c r="L982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982" s="108" t="str">
        <f ca="1">IFERROR(IF(FIND("/", Tabella4[[#This Row],[ODC]]) &gt; 0, MID(Tabella4[[#This Row],[ODC]], FIND("/", Tabella4[[#This Row],[ODC]]) - 3, 6), ""), "")</f>
        <v/>
      </c>
      <c r="S982" s="103">
        <v>24</v>
      </c>
      <c r="T982" s="96">
        <v>18</v>
      </c>
    </row>
    <row r="983" spans="1:20" hidden="1" x14ac:dyDescent="0.25">
      <c r="A983" s="97" t="str">
        <f ca="1">IF(Tabella4[[#This Row],[PERSONALE]]="","",IF(INDIRECT("'" &amp; S983 &amp; "'!L1") &lt;&gt; "0", IF(INDIRECT("'" &amp; S983 &amp; "'!L1") &lt;&gt; "", INDIRECT("'" &amp; S983 &amp; "'!L1"), ""), ""))</f>
        <v/>
      </c>
      <c r="B983" s="97" t="str">
        <f t="shared" ca="1" si="150"/>
        <v/>
      </c>
      <c r="C983" s="106" t="str">
        <f t="shared" ca="1" si="151"/>
        <v/>
      </c>
      <c r="D983" s="1" t="str">
        <f t="shared" ca="1" si="152"/>
        <v/>
      </c>
      <c r="E983" s="93" t="str">
        <f t="shared" ca="1" si="153"/>
        <v/>
      </c>
      <c r="F983" s="93" t="str">
        <f t="shared" ca="1" si="154"/>
        <v/>
      </c>
      <c r="G983" s="93" t="str">
        <f t="shared" ca="1" si="155"/>
        <v/>
      </c>
      <c r="H983" s="93" t="str">
        <f t="shared" ca="1" si="156"/>
        <v/>
      </c>
      <c r="I983" s="94" t="str">
        <f t="shared" ca="1" si="157"/>
        <v/>
      </c>
      <c r="J983" s="108" t="str">
        <f t="shared" ca="1" si="158"/>
        <v/>
      </c>
      <c r="K983" s="108" t="str">
        <f t="shared" ca="1" si="159"/>
        <v/>
      </c>
      <c r="L983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983" s="108" t="str">
        <f ca="1">IFERROR(IF(FIND("/", Tabella4[[#This Row],[ODC]]) &gt; 0, MID(Tabella4[[#This Row],[ODC]], FIND("/", Tabella4[[#This Row],[ODC]]) - 3, 6), ""), "")</f>
        <v/>
      </c>
      <c r="S983" s="103">
        <v>24</v>
      </c>
      <c r="T983" s="96">
        <v>19</v>
      </c>
    </row>
    <row r="984" spans="1:20" hidden="1" x14ac:dyDescent="0.25">
      <c r="A984" s="97" t="str">
        <f ca="1">IF(Tabella4[[#This Row],[PERSONALE]]="","",IF(INDIRECT("'" &amp; S984 &amp; "'!L1") &lt;&gt; "0", IF(INDIRECT("'" &amp; S984 &amp; "'!L1") &lt;&gt; "", INDIRECT("'" &amp; S984 &amp; "'!L1"), ""), ""))</f>
        <v/>
      </c>
      <c r="B984" s="97" t="str">
        <f t="shared" ca="1" si="150"/>
        <v/>
      </c>
      <c r="C984" s="106" t="str">
        <f t="shared" ca="1" si="151"/>
        <v/>
      </c>
      <c r="D984" s="1" t="str">
        <f t="shared" ca="1" si="152"/>
        <v/>
      </c>
      <c r="E984" s="93" t="str">
        <f t="shared" ca="1" si="153"/>
        <v/>
      </c>
      <c r="F984" s="93" t="str">
        <f t="shared" ca="1" si="154"/>
        <v/>
      </c>
      <c r="G984" s="93" t="str">
        <f t="shared" ca="1" si="155"/>
        <v/>
      </c>
      <c r="H984" s="93" t="str">
        <f t="shared" ca="1" si="156"/>
        <v/>
      </c>
      <c r="I984" s="94" t="str">
        <f t="shared" ca="1" si="157"/>
        <v/>
      </c>
      <c r="J984" s="108" t="str">
        <f t="shared" ca="1" si="158"/>
        <v/>
      </c>
      <c r="K984" s="108" t="str">
        <f t="shared" ca="1" si="159"/>
        <v/>
      </c>
      <c r="L984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984" s="108" t="str">
        <f ca="1">IFERROR(IF(FIND("/", Tabella4[[#This Row],[ODC]]) &gt; 0, MID(Tabella4[[#This Row],[ODC]], FIND("/", Tabella4[[#This Row],[ODC]]) - 3, 6), ""), "")</f>
        <v/>
      </c>
      <c r="S984" s="103">
        <v>24</v>
      </c>
      <c r="T984" s="96">
        <v>20</v>
      </c>
    </row>
    <row r="985" spans="1:20" hidden="1" x14ac:dyDescent="0.25">
      <c r="A985" s="97" t="str">
        <f ca="1">IF(Tabella4[[#This Row],[PERSONALE]]="","",IF(INDIRECT("'" &amp; S985 &amp; "'!L1") &lt;&gt; "0", IF(INDIRECT("'" &amp; S985 &amp; "'!L1") &lt;&gt; "", INDIRECT("'" &amp; S985 &amp; "'!L1"), ""), ""))</f>
        <v/>
      </c>
      <c r="B985" s="97" t="str">
        <f t="shared" ca="1" si="150"/>
        <v/>
      </c>
      <c r="C985" s="106" t="str">
        <f t="shared" ca="1" si="151"/>
        <v/>
      </c>
      <c r="D985" s="1" t="str">
        <f t="shared" ca="1" si="152"/>
        <v/>
      </c>
      <c r="E985" s="93" t="str">
        <f t="shared" ca="1" si="153"/>
        <v/>
      </c>
      <c r="F985" s="93" t="str">
        <f t="shared" ca="1" si="154"/>
        <v/>
      </c>
      <c r="G985" s="93" t="str">
        <f t="shared" ca="1" si="155"/>
        <v/>
      </c>
      <c r="H985" s="93" t="str">
        <f t="shared" ca="1" si="156"/>
        <v/>
      </c>
      <c r="I985" s="94" t="str">
        <f t="shared" ca="1" si="157"/>
        <v/>
      </c>
      <c r="J985" s="108" t="str">
        <f t="shared" ca="1" si="158"/>
        <v/>
      </c>
      <c r="K985" s="108" t="str">
        <f t="shared" ca="1" si="159"/>
        <v/>
      </c>
      <c r="L985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985" s="108" t="str">
        <f ca="1">IFERROR(IF(FIND("/", Tabella4[[#This Row],[ODC]]) &gt; 0, MID(Tabella4[[#This Row],[ODC]], FIND("/", Tabella4[[#This Row],[ODC]]) - 3, 6), ""), "")</f>
        <v/>
      </c>
      <c r="S985" s="103">
        <v>24</v>
      </c>
      <c r="T985" s="96">
        <v>21</v>
      </c>
    </row>
    <row r="986" spans="1:20" hidden="1" x14ac:dyDescent="0.25">
      <c r="A986" s="97" t="str">
        <f ca="1">IF(Tabella4[[#This Row],[PERSONALE]]="","",IF(INDIRECT("'" &amp; S986 &amp; "'!L1") &lt;&gt; "0", IF(INDIRECT("'" &amp; S986 &amp; "'!L1") &lt;&gt; "", INDIRECT("'" &amp; S986 &amp; "'!L1"), ""), ""))</f>
        <v/>
      </c>
      <c r="B986" s="97" t="str">
        <f t="shared" ca="1" si="150"/>
        <v/>
      </c>
      <c r="C986" s="106" t="str">
        <f t="shared" ca="1" si="151"/>
        <v/>
      </c>
      <c r="D986" s="1" t="str">
        <f t="shared" ca="1" si="152"/>
        <v/>
      </c>
      <c r="E986" s="93" t="str">
        <f t="shared" ca="1" si="153"/>
        <v/>
      </c>
      <c r="F986" s="93" t="str">
        <f t="shared" ca="1" si="154"/>
        <v/>
      </c>
      <c r="G986" s="93" t="str">
        <f t="shared" ca="1" si="155"/>
        <v/>
      </c>
      <c r="H986" s="93" t="str">
        <f t="shared" ca="1" si="156"/>
        <v/>
      </c>
      <c r="I986" s="94" t="str">
        <f t="shared" ca="1" si="157"/>
        <v/>
      </c>
      <c r="J986" s="108" t="str">
        <f t="shared" ca="1" si="158"/>
        <v/>
      </c>
      <c r="K986" s="108" t="str">
        <f t="shared" ca="1" si="159"/>
        <v/>
      </c>
      <c r="L986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986" s="108" t="str">
        <f ca="1">IFERROR(IF(FIND("/", Tabella4[[#This Row],[ODC]]) &gt; 0, MID(Tabella4[[#This Row],[ODC]], FIND("/", Tabella4[[#This Row],[ODC]]) - 3, 6), ""), "")</f>
        <v/>
      </c>
      <c r="S986" s="103">
        <v>24</v>
      </c>
      <c r="T986" s="96">
        <v>22</v>
      </c>
    </row>
    <row r="987" spans="1:20" hidden="1" x14ac:dyDescent="0.25">
      <c r="A987" s="97" t="str">
        <f ca="1">IF(Tabella4[[#This Row],[PERSONALE]]="","",IF(INDIRECT("'" &amp; S987 &amp; "'!L1") &lt;&gt; "0", IF(INDIRECT("'" &amp; S987 &amp; "'!L1") &lt;&gt; "", INDIRECT("'" &amp; S987 &amp; "'!L1"), ""), ""))</f>
        <v/>
      </c>
      <c r="B987" s="97" t="str">
        <f t="shared" ca="1" si="150"/>
        <v/>
      </c>
      <c r="C987" s="106" t="str">
        <f t="shared" ca="1" si="151"/>
        <v/>
      </c>
      <c r="D987" s="1" t="str">
        <f t="shared" ca="1" si="152"/>
        <v/>
      </c>
      <c r="E987" s="93" t="str">
        <f t="shared" ca="1" si="153"/>
        <v/>
      </c>
      <c r="F987" s="93" t="str">
        <f t="shared" ca="1" si="154"/>
        <v/>
      </c>
      <c r="G987" s="93" t="str">
        <f t="shared" ca="1" si="155"/>
        <v/>
      </c>
      <c r="H987" s="93" t="str">
        <f t="shared" ca="1" si="156"/>
        <v/>
      </c>
      <c r="I987" s="94" t="str">
        <f t="shared" ca="1" si="157"/>
        <v/>
      </c>
      <c r="J987" s="108" t="str">
        <f t="shared" ca="1" si="158"/>
        <v/>
      </c>
      <c r="K987" s="108" t="str">
        <f t="shared" ca="1" si="159"/>
        <v/>
      </c>
      <c r="L987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987" s="108" t="str">
        <f ca="1">IFERROR(IF(FIND("/", Tabella4[[#This Row],[ODC]]) &gt; 0, MID(Tabella4[[#This Row],[ODC]], FIND("/", Tabella4[[#This Row],[ODC]]) - 3, 6), ""), "")</f>
        <v/>
      </c>
      <c r="S987" s="103">
        <v>24</v>
      </c>
      <c r="T987" s="96">
        <v>23</v>
      </c>
    </row>
    <row r="988" spans="1:20" hidden="1" x14ac:dyDescent="0.25">
      <c r="A988" s="97" t="str">
        <f ca="1">IF(Tabella4[[#This Row],[PERSONALE]]="","",IF(INDIRECT("'" &amp; S988 &amp; "'!L1") &lt;&gt; "0", IF(INDIRECT("'" &amp; S988 &amp; "'!L1") &lt;&gt; "", INDIRECT("'" &amp; S988 &amp; "'!L1"), ""), ""))</f>
        <v/>
      </c>
      <c r="B988" s="97" t="str">
        <f t="shared" ca="1" si="150"/>
        <v/>
      </c>
      <c r="C988" s="106" t="str">
        <f t="shared" ca="1" si="151"/>
        <v/>
      </c>
      <c r="D988" s="1" t="str">
        <f t="shared" ca="1" si="152"/>
        <v/>
      </c>
      <c r="E988" s="93" t="str">
        <f t="shared" ca="1" si="153"/>
        <v/>
      </c>
      <c r="F988" s="93" t="str">
        <f t="shared" ca="1" si="154"/>
        <v/>
      </c>
      <c r="G988" s="93" t="str">
        <f t="shared" ca="1" si="155"/>
        <v/>
      </c>
      <c r="H988" s="93" t="str">
        <f t="shared" ca="1" si="156"/>
        <v/>
      </c>
      <c r="I988" s="94" t="str">
        <f t="shared" ca="1" si="157"/>
        <v/>
      </c>
      <c r="J988" s="108" t="str">
        <f t="shared" ca="1" si="158"/>
        <v/>
      </c>
      <c r="K988" s="108" t="str">
        <f t="shared" ca="1" si="159"/>
        <v/>
      </c>
      <c r="L988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988" s="108" t="str">
        <f ca="1">IFERROR(IF(FIND("/", Tabella4[[#This Row],[ODC]]) &gt; 0, MID(Tabella4[[#This Row],[ODC]], FIND("/", Tabella4[[#This Row],[ODC]]) - 3, 6), ""), "")</f>
        <v/>
      </c>
      <c r="S988" s="103">
        <v>24</v>
      </c>
      <c r="T988" s="96">
        <v>24</v>
      </c>
    </row>
    <row r="989" spans="1:20" hidden="1" x14ac:dyDescent="0.25">
      <c r="A989" s="97" t="str">
        <f ca="1">IF(Tabella4[[#This Row],[PERSONALE]]="","",IF(INDIRECT("'" &amp; S989 &amp; "'!L1") &lt;&gt; "0", IF(INDIRECT("'" &amp; S989 &amp; "'!L1") &lt;&gt; "", INDIRECT("'" &amp; S989 &amp; "'!L1"), ""), ""))</f>
        <v/>
      </c>
      <c r="B989" s="97" t="str">
        <f t="shared" ca="1" si="150"/>
        <v/>
      </c>
      <c r="C989" s="106" t="str">
        <f t="shared" ca="1" si="151"/>
        <v/>
      </c>
      <c r="D989" s="1" t="str">
        <f t="shared" ca="1" si="152"/>
        <v/>
      </c>
      <c r="E989" s="93" t="str">
        <f t="shared" ca="1" si="153"/>
        <v/>
      </c>
      <c r="F989" s="93" t="str">
        <f t="shared" ca="1" si="154"/>
        <v/>
      </c>
      <c r="G989" s="93" t="str">
        <f t="shared" ca="1" si="155"/>
        <v/>
      </c>
      <c r="H989" s="93" t="str">
        <f t="shared" ca="1" si="156"/>
        <v/>
      </c>
      <c r="I989" s="94" t="str">
        <f t="shared" ca="1" si="157"/>
        <v/>
      </c>
      <c r="J989" s="108" t="str">
        <f t="shared" ca="1" si="158"/>
        <v/>
      </c>
      <c r="K989" s="108" t="str">
        <f t="shared" ca="1" si="159"/>
        <v/>
      </c>
      <c r="L989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989" s="108" t="str">
        <f ca="1">IFERROR(IF(FIND("/", Tabella4[[#This Row],[ODC]]) &gt; 0, MID(Tabella4[[#This Row],[ODC]], FIND("/", Tabella4[[#This Row],[ODC]]) - 3, 6), ""), "")</f>
        <v/>
      </c>
      <c r="S989" s="103">
        <v>24</v>
      </c>
      <c r="T989" s="96">
        <v>25</v>
      </c>
    </row>
    <row r="990" spans="1:20" hidden="1" x14ac:dyDescent="0.25">
      <c r="A990" s="97" t="str">
        <f ca="1">IF(Tabella4[[#This Row],[PERSONALE]]="","",IF(INDIRECT("'" &amp; S990 &amp; "'!L1") &lt;&gt; "0", IF(INDIRECT("'" &amp; S990 &amp; "'!L1") &lt;&gt; "", INDIRECT("'" &amp; S990 &amp; "'!L1"), ""), ""))</f>
        <v/>
      </c>
      <c r="B990" s="97" t="str">
        <f t="shared" ca="1" si="150"/>
        <v/>
      </c>
      <c r="C990" s="106" t="str">
        <f t="shared" ca="1" si="151"/>
        <v/>
      </c>
      <c r="D990" s="1" t="str">
        <f t="shared" ca="1" si="152"/>
        <v/>
      </c>
      <c r="E990" s="93" t="str">
        <f t="shared" ca="1" si="153"/>
        <v/>
      </c>
      <c r="F990" s="93" t="str">
        <f t="shared" ca="1" si="154"/>
        <v/>
      </c>
      <c r="G990" s="93" t="str">
        <f t="shared" ca="1" si="155"/>
        <v/>
      </c>
      <c r="H990" s="93" t="str">
        <f t="shared" ca="1" si="156"/>
        <v/>
      </c>
      <c r="I990" s="94" t="str">
        <f t="shared" ca="1" si="157"/>
        <v/>
      </c>
      <c r="J990" s="108" t="str">
        <f t="shared" ca="1" si="158"/>
        <v/>
      </c>
      <c r="K990" s="108" t="str">
        <f t="shared" ca="1" si="159"/>
        <v/>
      </c>
      <c r="L990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990" s="108" t="str">
        <f ca="1">IFERROR(IF(FIND("/", Tabella4[[#This Row],[ODC]]) &gt; 0, MID(Tabella4[[#This Row],[ODC]], FIND("/", Tabella4[[#This Row],[ODC]]) - 3, 6), ""), "")</f>
        <v/>
      </c>
      <c r="S990" s="103">
        <v>24</v>
      </c>
      <c r="T990" s="96">
        <v>26</v>
      </c>
    </row>
    <row r="991" spans="1:20" hidden="1" x14ac:dyDescent="0.25">
      <c r="A991" s="97" t="str">
        <f ca="1">IF(Tabella4[[#This Row],[PERSONALE]]="","",IF(INDIRECT("'" &amp; S991 &amp; "'!L1") &lt;&gt; "0", IF(INDIRECT("'" &amp; S991 &amp; "'!L1") &lt;&gt; "", INDIRECT("'" &amp; S991 &amp; "'!L1"), ""), ""))</f>
        <v/>
      </c>
      <c r="B991" s="97" t="str">
        <f t="shared" ca="1" si="150"/>
        <v/>
      </c>
      <c r="C991" s="106" t="str">
        <f t="shared" ca="1" si="151"/>
        <v/>
      </c>
      <c r="D991" s="1" t="str">
        <f t="shared" ca="1" si="152"/>
        <v/>
      </c>
      <c r="E991" s="93" t="str">
        <f t="shared" ca="1" si="153"/>
        <v/>
      </c>
      <c r="F991" s="93" t="str">
        <f t="shared" ca="1" si="154"/>
        <v/>
      </c>
      <c r="G991" s="93" t="str">
        <f t="shared" ca="1" si="155"/>
        <v/>
      </c>
      <c r="H991" s="93" t="str">
        <f t="shared" ca="1" si="156"/>
        <v/>
      </c>
      <c r="I991" s="94" t="str">
        <f t="shared" ca="1" si="157"/>
        <v/>
      </c>
      <c r="J991" s="108" t="str">
        <f t="shared" ca="1" si="158"/>
        <v/>
      </c>
      <c r="K991" s="108" t="str">
        <f t="shared" ca="1" si="159"/>
        <v/>
      </c>
      <c r="L991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991" s="108" t="str">
        <f ca="1">IFERROR(IF(FIND("/", Tabella4[[#This Row],[ODC]]) &gt; 0, MID(Tabella4[[#This Row],[ODC]], FIND("/", Tabella4[[#This Row],[ODC]]) - 3, 6), ""), "")</f>
        <v/>
      </c>
      <c r="S991" s="103">
        <v>24</v>
      </c>
      <c r="T991" s="96">
        <v>27</v>
      </c>
    </row>
    <row r="992" spans="1:20" hidden="1" x14ac:dyDescent="0.25">
      <c r="A992" s="97" t="str">
        <f ca="1">IF(Tabella4[[#This Row],[PERSONALE]]="","",IF(INDIRECT("'" &amp; S992 &amp; "'!L1") &lt;&gt; "0", IF(INDIRECT("'" &amp; S992 &amp; "'!L1") &lt;&gt; "", INDIRECT("'" &amp; S992 &amp; "'!L1"), ""), ""))</f>
        <v/>
      </c>
      <c r="B992" s="97" t="str">
        <f t="shared" ca="1" si="150"/>
        <v/>
      </c>
      <c r="C992" s="106" t="str">
        <f t="shared" ca="1" si="151"/>
        <v/>
      </c>
      <c r="D992" s="1" t="str">
        <f t="shared" ca="1" si="152"/>
        <v/>
      </c>
      <c r="E992" s="93" t="str">
        <f t="shared" ca="1" si="153"/>
        <v/>
      </c>
      <c r="F992" s="93" t="str">
        <f t="shared" ca="1" si="154"/>
        <v/>
      </c>
      <c r="G992" s="93" t="str">
        <f t="shared" ca="1" si="155"/>
        <v/>
      </c>
      <c r="H992" s="93" t="str">
        <f t="shared" ca="1" si="156"/>
        <v/>
      </c>
      <c r="I992" s="94" t="str">
        <f t="shared" ca="1" si="157"/>
        <v/>
      </c>
      <c r="J992" s="108" t="str">
        <f t="shared" ca="1" si="158"/>
        <v/>
      </c>
      <c r="K992" s="108" t="str">
        <f t="shared" ca="1" si="159"/>
        <v/>
      </c>
      <c r="L992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992" s="108" t="str">
        <f ca="1">IFERROR(IF(FIND("/", Tabella4[[#This Row],[ODC]]) &gt; 0, MID(Tabella4[[#This Row],[ODC]], FIND("/", Tabella4[[#This Row],[ODC]]) - 3, 6), ""), "")</f>
        <v/>
      </c>
      <c r="S992" s="103">
        <v>24</v>
      </c>
      <c r="T992" s="96">
        <v>28</v>
      </c>
    </row>
    <row r="993" spans="1:20" hidden="1" x14ac:dyDescent="0.25">
      <c r="A993" s="97" t="str">
        <f ca="1">IF(Tabella4[[#This Row],[PERSONALE]]="","",IF(INDIRECT("'" &amp; S993 &amp; "'!L1") &lt;&gt; "0", IF(INDIRECT("'" &amp; S993 &amp; "'!L1") &lt;&gt; "", INDIRECT("'" &amp; S993 &amp; "'!L1"), ""), ""))</f>
        <v/>
      </c>
      <c r="B993" s="97" t="str">
        <f t="shared" ca="1" si="150"/>
        <v/>
      </c>
      <c r="C993" s="106" t="str">
        <f t="shared" ca="1" si="151"/>
        <v/>
      </c>
      <c r="D993" s="1" t="str">
        <f t="shared" ca="1" si="152"/>
        <v/>
      </c>
      <c r="E993" s="93" t="str">
        <f t="shared" ca="1" si="153"/>
        <v/>
      </c>
      <c r="F993" s="93" t="str">
        <f t="shared" ca="1" si="154"/>
        <v/>
      </c>
      <c r="G993" s="93" t="str">
        <f t="shared" ca="1" si="155"/>
        <v/>
      </c>
      <c r="H993" s="93" t="str">
        <f t="shared" ca="1" si="156"/>
        <v/>
      </c>
      <c r="I993" s="94" t="str">
        <f t="shared" ca="1" si="157"/>
        <v/>
      </c>
      <c r="J993" s="108" t="str">
        <f t="shared" ca="1" si="158"/>
        <v/>
      </c>
      <c r="K993" s="108" t="str">
        <f t="shared" ca="1" si="159"/>
        <v/>
      </c>
      <c r="L993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993" s="108" t="str">
        <f ca="1">IFERROR(IF(FIND("/", Tabella4[[#This Row],[ODC]]) &gt; 0, MID(Tabella4[[#This Row],[ODC]], FIND("/", Tabella4[[#This Row],[ODC]]) - 3, 6), ""), "")</f>
        <v/>
      </c>
      <c r="S993" s="103">
        <v>24</v>
      </c>
      <c r="T993" s="96">
        <v>29</v>
      </c>
    </row>
    <row r="994" spans="1:20" hidden="1" x14ac:dyDescent="0.25">
      <c r="A994" s="97" t="str">
        <f ca="1">IF(Tabella4[[#This Row],[PERSONALE]]="","",IF(INDIRECT("'" &amp; S994 &amp; "'!L1") &lt;&gt; "0", IF(INDIRECT("'" &amp; S994 &amp; "'!L1") &lt;&gt; "", INDIRECT("'" &amp; S994 &amp; "'!L1"), ""), ""))</f>
        <v/>
      </c>
      <c r="B994" s="97" t="str">
        <f t="shared" ca="1" si="150"/>
        <v/>
      </c>
      <c r="C994" s="106" t="str">
        <f t="shared" ca="1" si="151"/>
        <v/>
      </c>
      <c r="D994" s="1" t="str">
        <f t="shared" ca="1" si="152"/>
        <v/>
      </c>
      <c r="E994" s="93" t="str">
        <f t="shared" ca="1" si="153"/>
        <v/>
      </c>
      <c r="F994" s="93" t="str">
        <f t="shared" ca="1" si="154"/>
        <v/>
      </c>
      <c r="G994" s="93" t="str">
        <f t="shared" ca="1" si="155"/>
        <v/>
      </c>
      <c r="H994" s="93" t="str">
        <f t="shared" ca="1" si="156"/>
        <v/>
      </c>
      <c r="I994" s="94" t="str">
        <f t="shared" ca="1" si="157"/>
        <v/>
      </c>
      <c r="J994" s="108" t="str">
        <f t="shared" ca="1" si="158"/>
        <v/>
      </c>
      <c r="K994" s="108" t="str">
        <f t="shared" ca="1" si="159"/>
        <v/>
      </c>
      <c r="L994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994" s="108" t="str">
        <f ca="1">IFERROR(IF(FIND("/", Tabella4[[#This Row],[ODC]]) &gt; 0, MID(Tabella4[[#This Row],[ODC]], FIND("/", Tabella4[[#This Row],[ODC]]) - 3, 6), ""), "")</f>
        <v/>
      </c>
      <c r="S994" s="103">
        <v>24</v>
      </c>
      <c r="T994" s="96">
        <v>30</v>
      </c>
    </row>
    <row r="995" spans="1:20" hidden="1" x14ac:dyDescent="0.25">
      <c r="A995" s="97" t="str">
        <f ca="1">IF(Tabella4[[#This Row],[PERSONALE]]="","",IF(INDIRECT("'" &amp; S995 &amp; "'!L1") &lt;&gt; "0", IF(INDIRECT("'" &amp; S995 &amp; "'!L1") &lt;&gt; "", INDIRECT("'" &amp; S995 &amp; "'!L1"), ""), ""))</f>
        <v/>
      </c>
      <c r="B995" s="97" t="str">
        <f t="shared" ca="1" si="150"/>
        <v/>
      </c>
      <c r="C995" s="106" t="str">
        <f t="shared" ca="1" si="151"/>
        <v/>
      </c>
      <c r="D995" s="1" t="str">
        <f t="shared" ca="1" si="152"/>
        <v/>
      </c>
      <c r="E995" s="93" t="str">
        <f t="shared" ca="1" si="153"/>
        <v/>
      </c>
      <c r="F995" s="93" t="str">
        <f t="shared" ca="1" si="154"/>
        <v/>
      </c>
      <c r="G995" s="93" t="str">
        <f t="shared" ca="1" si="155"/>
        <v/>
      </c>
      <c r="H995" s="93" t="str">
        <f t="shared" ca="1" si="156"/>
        <v/>
      </c>
      <c r="I995" s="94" t="str">
        <f t="shared" ca="1" si="157"/>
        <v/>
      </c>
      <c r="J995" s="108" t="str">
        <f t="shared" ca="1" si="158"/>
        <v/>
      </c>
      <c r="K995" s="108" t="str">
        <f t="shared" ca="1" si="159"/>
        <v/>
      </c>
      <c r="L995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995" s="108" t="str">
        <f ca="1">IFERROR(IF(FIND("/", Tabella4[[#This Row],[ODC]]) &gt; 0, MID(Tabella4[[#This Row],[ODC]], FIND("/", Tabella4[[#This Row],[ODC]]) - 3, 6), ""), "")</f>
        <v/>
      </c>
      <c r="S995" s="103">
        <v>24</v>
      </c>
      <c r="T995" s="96">
        <v>31</v>
      </c>
    </row>
    <row r="996" spans="1:20" hidden="1" x14ac:dyDescent="0.25">
      <c r="A996" s="97" t="str">
        <f ca="1">IF(Tabella4[[#This Row],[PERSONALE]]="","",IF(INDIRECT("'" &amp; S996 &amp; "'!L1") &lt;&gt; "0", IF(INDIRECT("'" &amp; S996 &amp; "'!L1") &lt;&gt; "", INDIRECT("'" &amp; S996 &amp; "'!L1"), ""), ""))</f>
        <v/>
      </c>
      <c r="B996" s="97" t="str">
        <f t="shared" ca="1" si="150"/>
        <v/>
      </c>
      <c r="C996" s="106" t="str">
        <f t="shared" ca="1" si="151"/>
        <v/>
      </c>
      <c r="D996" s="1" t="str">
        <f t="shared" ca="1" si="152"/>
        <v/>
      </c>
      <c r="E996" s="93" t="str">
        <f t="shared" ca="1" si="153"/>
        <v/>
      </c>
      <c r="F996" s="93" t="str">
        <f t="shared" ca="1" si="154"/>
        <v/>
      </c>
      <c r="G996" s="93" t="str">
        <f t="shared" ca="1" si="155"/>
        <v/>
      </c>
      <c r="H996" s="93" t="str">
        <f t="shared" ca="1" si="156"/>
        <v/>
      </c>
      <c r="I996" s="94" t="str">
        <f t="shared" ca="1" si="157"/>
        <v/>
      </c>
      <c r="J996" s="108" t="str">
        <f t="shared" ca="1" si="158"/>
        <v/>
      </c>
      <c r="K996" s="108" t="str">
        <f t="shared" ca="1" si="159"/>
        <v/>
      </c>
      <c r="L996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996" s="108" t="str">
        <f ca="1">IFERROR(IF(FIND("/", Tabella4[[#This Row],[ODC]]) &gt; 0, MID(Tabella4[[#This Row],[ODC]], FIND("/", Tabella4[[#This Row],[ODC]]) - 3, 6), ""), "")</f>
        <v/>
      </c>
      <c r="S996" s="103">
        <v>24</v>
      </c>
      <c r="T996" s="96">
        <v>32</v>
      </c>
    </row>
    <row r="997" spans="1:20" hidden="1" x14ac:dyDescent="0.25">
      <c r="A997" s="97" t="str">
        <f ca="1">IF(Tabella4[[#This Row],[PERSONALE]]="","",IF(INDIRECT("'" &amp; S997 &amp; "'!L1") &lt;&gt; "0", IF(INDIRECT("'" &amp; S997 &amp; "'!L1") &lt;&gt; "", INDIRECT("'" &amp; S997 &amp; "'!L1"), ""), ""))</f>
        <v/>
      </c>
      <c r="B997" s="97" t="str">
        <f t="shared" ca="1" si="150"/>
        <v/>
      </c>
      <c r="C997" s="106" t="str">
        <f t="shared" ca="1" si="151"/>
        <v/>
      </c>
      <c r="D997" s="1" t="str">
        <f t="shared" ca="1" si="152"/>
        <v/>
      </c>
      <c r="E997" s="93" t="str">
        <f t="shared" ca="1" si="153"/>
        <v/>
      </c>
      <c r="F997" s="93" t="str">
        <f t="shared" ca="1" si="154"/>
        <v/>
      </c>
      <c r="G997" s="93" t="str">
        <f t="shared" ca="1" si="155"/>
        <v/>
      </c>
      <c r="H997" s="93" t="str">
        <f t="shared" ca="1" si="156"/>
        <v/>
      </c>
      <c r="I997" s="94" t="str">
        <f t="shared" ca="1" si="157"/>
        <v/>
      </c>
      <c r="J997" s="108" t="str">
        <f t="shared" ca="1" si="158"/>
        <v/>
      </c>
      <c r="K997" s="108" t="str">
        <f t="shared" ca="1" si="159"/>
        <v/>
      </c>
      <c r="L997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997" s="108" t="str">
        <f ca="1">IFERROR(IF(FIND("/", Tabella4[[#This Row],[ODC]]) &gt; 0, MID(Tabella4[[#This Row],[ODC]], FIND("/", Tabella4[[#This Row],[ODC]]) - 3, 6), ""), "")</f>
        <v/>
      </c>
      <c r="S997" s="103">
        <v>24</v>
      </c>
      <c r="T997" s="96">
        <v>33</v>
      </c>
    </row>
    <row r="998" spans="1:20" hidden="1" x14ac:dyDescent="0.25">
      <c r="A998" s="97" t="str">
        <f ca="1">IF(Tabella4[[#This Row],[PERSONALE]]="","",IF(INDIRECT("'" &amp; S998 &amp; "'!L1") &lt;&gt; "0", IF(INDIRECT("'" &amp; S998 &amp; "'!L1") &lt;&gt; "", INDIRECT("'" &amp; S998 &amp; "'!L1"), ""), ""))</f>
        <v/>
      </c>
      <c r="B998" s="97" t="str">
        <f t="shared" ca="1" si="150"/>
        <v/>
      </c>
      <c r="C998" s="106" t="str">
        <f t="shared" ca="1" si="151"/>
        <v/>
      </c>
      <c r="D998" s="1" t="str">
        <f t="shared" ca="1" si="152"/>
        <v/>
      </c>
      <c r="E998" s="93" t="str">
        <f t="shared" ca="1" si="153"/>
        <v/>
      </c>
      <c r="F998" s="93" t="str">
        <f t="shared" ca="1" si="154"/>
        <v/>
      </c>
      <c r="G998" s="93" t="str">
        <f t="shared" ca="1" si="155"/>
        <v/>
      </c>
      <c r="H998" s="93" t="str">
        <f t="shared" ca="1" si="156"/>
        <v/>
      </c>
      <c r="I998" s="94" t="str">
        <f t="shared" ca="1" si="157"/>
        <v/>
      </c>
      <c r="J998" s="108" t="str">
        <f t="shared" ca="1" si="158"/>
        <v/>
      </c>
      <c r="K998" s="108" t="str">
        <f t="shared" ca="1" si="159"/>
        <v/>
      </c>
      <c r="L998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998" s="108" t="str">
        <f ca="1">IFERROR(IF(FIND("/", Tabella4[[#This Row],[ODC]]) &gt; 0, MID(Tabella4[[#This Row],[ODC]], FIND("/", Tabella4[[#This Row],[ODC]]) - 3, 6), ""), "")</f>
        <v/>
      </c>
      <c r="S998" s="103">
        <v>24</v>
      </c>
      <c r="T998" s="96">
        <v>34</v>
      </c>
    </row>
    <row r="999" spans="1:20" hidden="1" x14ac:dyDescent="0.25">
      <c r="A999" s="97" t="str">
        <f ca="1">IF(Tabella4[[#This Row],[PERSONALE]]="","",IF(INDIRECT("'" &amp; S999 &amp; "'!L1") &lt;&gt; "0", IF(INDIRECT("'" &amp; S999 &amp; "'!L1") &lt;&gt; "", INDIRECT("'" &amp; S999 &amp; "'!L1"), ""), ""))</f>
        <v/>
      </c>
      <c r="B999" s="97" t="str">
        <f t="shared" ca="1" si="150"/>
        <v/>
      </c>
      <c r="C999" s="106" t="str">
        <f t="shared" ca="1" si="151"/>
        <v/>
      </c>
      <c r="D999" s="1" t="str">
        <f t="shared" ca="1" si="152"/>
        <v/>
      </c>
      <c r="E999" s="93" t="str">
        <f t="shared" ca="1" si="153"/>
        <v/>
      </c>
      <c r="F999" s="93" t="str">
        <f t="shared" ca="1" si="154"/>
        <v/>
      </c>
      <c r="G999" s="93" t="str">
        <f t="shared" ca="1" si="155"/>
        <v/>
      </c>
      <c r="H999" s="93" t="str">
        <f t="shared" ca="1" si="156"/>
        <v/>
      </c>
      <c r="I999" s="94" t="str">
        <f t="shared" ca="1" si="157"/>
        <v/>
      </c>
      <c r="J999" s="108" t="str">
        <f t="shared" ca="1" si="158"/>
        <v/>
      </c>
      <c r="K999" s="108" t="str">
        <f t="shared" ca="1" si="159"/>
        <v/>
      </c>
      <c r="L999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999" s="108" t="str">
        <f ca="1">IFERROR(IF(FIND("/", Tabella4[[#This Row],[ODC]]) &gt; 0, MID(Tabella4[[#This Row],[ODC]], FIND("/", Tabella4[[#This Row],[ODC]]) - 3, 6), ""), "")</f>
        <v/>
      </c>
      <c r="S999" s="103">
        <v>24</v>
      </c>
      <c r="T999" s="96">
        <v>35</v>
      </c>
    </row>
    <row r="1000" spans="1:20" hidden="1" x14ac:dyDescent="0.25">
      <c r="A1000" s="97" t="str">
        <f ca="1">IF(Tabella4[[#This Row],[PERSONALE]]="","",IF(INDIRECT("'" &amp; S1000 &amp; "'!L1") &lt;&gt; "0", IF(INDIRECT("'" &amp; S1000 &amp; "'!L1") &lt;&gt; "", INDIRECT("'" &amp; S1000 &amp; "'!L1"), ""), ""))</f>
        <v/>
      </c>
      <c r="B1000" s="97" t="str">
        <f t="shared" ca="1" si="150"/>
        <v/>
      </c>
      <c r="C1000" s="106" t="str">
        <f t="shared" ca="1" si="151"/>
        <v/>
      </c>
      <c r="D1000" s="1" t="str">
        <f t="shared" ca="1" si="152"/>
        <v/>
      </c>
      <c r="E1000" s="93" t="str">
        <f t="shared" ca="1" si="153"/>
        <v/>
      </c>
      <c r="F1000" s="93" t="str">
        <f t="shared" ca="1" si="154"/>
        <v/>
      </c>
      <c r="G1000" s="93" t="str">
        <f t="shared" ca="1" si="155"/>
        <v/>
      </c>
      <c r="H1000" s="93" t="str">
        <f t="shared" ca="1" si="156"/>
        <v/>
      </c>
      <c r="I1000" s="94" t="str">
        <f t="shared" ca="1" si="157"/>
        <v/>
      </c>
      <c r="J1000" s="108" t="str">
        <f t="shared" ca="1" si="158"/>
        <v/>
      </c>
      <c r="K1000" s="108" t="str">
        <f t="shared" ca="1" si="159"/>
        <v/>
      </c>
      <c r="L1000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000" s="108" t="str">
        <f ca="1">IFERROR(IF(FIND("/", Tabella4[[#This Row],[ODC]]) &gt; 0, MID(Tabella4[[#This Row],[ODC]], FIND("/", Tabella4[[#This Row],[ODC]]) - 3, 6), ""), "")</f>
        <v/>
      </c>
      <c r="S1000" s="103">
        <v>24</v>
      </c>
      <c r="T1000" s="96">
        <v>36</v>
      </c>
    </row>
    <row r="1001" spans="1:20" hidden="1" x14ac:dyDescent="0.25">
      <c r="A1001" s="97" t="str">
        <f ca="1">IF(Tabella4[[#This Row],[PERSONALE]]="","",IF(INDIRECT("'" &amp; S1001 &amp; "'!L1") &lt;&gt; "0", IF(INDIRECT("'" &amp; S1001 &amp; "'!L1") &lt;&gt; "", INDIRECT("'" &amp; S1001 &amp; "'!L1"), ""), ""))</f>
        <v/>
      </c>
      <c r="B1001" s="97" t="str">
        <f t="shared" ca="1" si="150"/>
        <v/>
      </c>
      <c r="C1001" s="106" t="str">
        <f t="shared" ca="1" si="151"/>
        <v/>
      </c>
      <c r="D1001" s="1" t="str">
        <f t="shared" ca="1" si="152"/>
        <v/>
      </c>
      <c r="E1001" s="93" t="str">
        <f t="shared" ca="1" si="153"/>
        <v/>
      </c>
      <c r="F1001" s="93" t="str">
        <f t="shared" ca="1" si="154"/>
        <v/>
      </c>
      <c r="G1001" s="93" t="str">
        <f t="shared" ca="1" si="155"/>
        <v/>
      </c>
      <c r="H1001" s="93" t="str">
        <f t="shared" ca="1" si="156"/>
        <v/>
      </c>
      <c r="I1001" s="94" t="str">
        <f t="shared" ca="1" si="157"/>
        <v/>
      </c>
      <c r="J1001" s="108" t="str">
        <f t="shared" ca="1" si="158"/>
        <v/>
      </c>
      <c r="K1001" s="108" t="str">
        <f t="shared" ca="1" si="159"/>
        <v/>
      </c>
      <c r="L1001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001" s="108" t="str">
        <f ca="1">IFERROR(IF(FIND("/", Tabella4[[#This Row],[ODC]]) &gt; 0, MID(Tabella4[[#This Row],[ODC]], FIND("/", Tabella4[[#This Row],[ODC]]) - 3, 6), ""), "")</f>
        <v/>
      </c>
      <c r="S1001" s="103">
        <v>24</v>
      </c>
      <c r="T1001" s="96">
        <v>37</v>
      </c>
    </row>
    <row r="1002" spans="1:20" hidden="1" x14ac:dyDescent="0.25">
      <c r="A1002" s="97" t="str">
        <f ca="1">IF(Tabella4[[#This Row],[PERSONALE]]="","",IF(INDIRECT("'" &amp; S1002 &amp; "'!L1") &lt;&gt; "0", IF(INDIRECT("'" &amp; S1002 &amp; "'!L1") &lt;&gt; "", INDIRECT("'" &amp; S1002 &amp; "'!L1"), ""), ""))</f>
        <v/>
      </c>
      <c r="B1002" s="97" t="str">
        <f t="shared" ca="1" si="150"/>
        <v/>
      </c>
      <c r="C1002" s="106" t="str">
        <f t="shared" ca="1" si="151"/>
        <v/>
      </c>
      <c r="D1002" s="1" t="str">
        <f t="shared" ca="1" si="152"/>
        <v/>
      </c>
      <c r="E1002" s="93" t="str">
        <f t="shared" ca="1" si="153"/>
        <v/>
      </c>
      <c r="F1002" s="93" t="str">
        <f t="shared" ca="1" si="154"/>
        <v/>
      </c>
      <c r="G1002" s="93" t="str">
        <f t="shared" ca="1" si="155"/>
        <v/>
      </c>
      <c r="H1002" s="93" t="str">
        <f t="shared" ca="1" si="156"/>
        <v/>
      </c>
      <c r="I1002" s="94" t="str">
        <f t="shared" ca="1" si="157"/>
        <v/>
      </c>
      <c r="J1002" s="108" t="str">
        <f t="shared" ca="1" si="158"/>
        <v/>
      </c>
      <c r="K1002" s="108" t="str">
        <f t="shared" ca="1" si="159"/>
        <v/>
      </c>
      <c r="L1002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002" s="108" t="str">
        <f ca="1">IFERROR(IF(FIND("/", Tabella4[[#This Row],[ODC]]) &gt; 0, MID(Tabella4[[#This Row],[ODC]], FIND("/", Tabella4[[#This Row],[ODC]]) - 3, 6), ""), "")</f>
        <v/>
      </c>
      <c r="S1002" s="103">
        <v>24</v>
      </c>
      <c r="T1002" s="96">
        <v>38</v>
      </c>
    </row>
    <row r="1003" spans="1:20" hidden="1" x14ac:dyDescent="0.25">
      <c r="A1003" s="97" t="str">
        <f ca="1">IF(Tabella4[[#This Row],[PERSONALE]]="","",IF(INDIRECT("'" &amp; S1003 &amp; "'!L1") &lt;&gt; "0", IF(INDIRECT("'" &amp; S1003 &amp; "'!L1") &lt;&gt; "", INDIRECT("'" &amp; S1003 &amp; "'!L1"), ""), ""))</f>
        <v/>
      </c>
      <c r="B1003" s="97" t="str">
        <f t="shared" ca="1" si="150"/>
        <v/>
      </c>
      <c r="C1003" s="106" t="str">
        <f t="shared" ca="1" si="151"/>
        <v/>
      </c>
      <c r="D1003" s="1" t="str">
        <f t="shared" ca="1" si="152"/>
        <v/>
      </c>
      <c r="E1003" s="93" t="str">
        <f t="shared" ca="1" si="153"/>
        <v/>
      </c>
      <c r="F1003" s="93" t="str">
        <f t="shared" ca="1" si="154"/>
        <v/>
      </c>
      <c r="G1003" s="93" t="str">
        <f t="shared" ca="1" si="155"/>
        <v/>
      </c>
      <c r="H1003" s="93" t="str">
        <f t="shared" ca="1" si="156"/>
        <v/>
      </c>
      <c r="I1003" s="94" t="str">
        <f t="shared" ca="1" si="157"/>
        <v/>
      </c>
      <c r="J1003" s="108" t="str">
        <f t="shared" ca="1" si="158"/>
        <v/>
      </c>
      <c r="K1003" s="108" t="str">
        <f t="shared" ca="1" si="159"/>
        <v/>
      </c>
      <c r="L1003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003" s="108" t="str">
        <f ca="1">IFERROR(IF(FIND("/", Tabella4[[#This Row],[ODC]]) &gt; 0, MID(Tabella4[[#This Row],[ODC]], FIND("/", Tabella4[[#This Row],[ODC]]) - 3, 6), ""), "")</f>
        <v/>
      </c>
      <c r="S1003" s="103">
        <v>24</v>
      </c>
      <c r="T1003" s="96">
        <v>39</v>
      </c>
    </row>
    <row r="1004" spans="1:20" hidden="1" x14ac:dyDescent="0.25">
      <c r="A1004" s="97" t="str">
        <f ca="1">IF(Tabella4[[#This Row],[PERSONALE]]="","",IF(INDIRECT("'" &amp; S1004 &amp; "'!L1") &lt;&gt; "0", IF(INDIRECT("'" &amp; S1004 &amp; "'!L1") &lt;&gt; "", INDIRECT("'" &amp; S1004 &amp; "'!L1"), ""), ""))</f>
        <v/>
      </c>
      <c r="B1004" s="97" t="str">
        <f t="shared" ca="1" si="150"/>
        <v/>
      </c>
      <c r="C1004" s="106" t="str">
        <f t="shared" ca="1" si="151"/>
        <v/>
      </c>
      <c r="D1004" s="1" t="str">
        <f t="shared" ca="1" si="152"/>
        <v/>
      </c>
      <c r="E1004" s="93" t="str">
        <f t="shared" ca="1" si="153"/>
        <v/>
      </c>
      <c r="F1004" s="93" t="str">
        <f t="shared" ca="1" si="154"/>
        <v/>
      </c>
      <c r="G1004" s="93" t="str">
        <f t="shared" ca="1" si="155"/>
        <v/>
      </c>
      <c r="H1004" s="93" t="str">
        <f t="shared" ca="1" si="156"/>
        <v/>
      </c>
      <c r="I1004" s="94" t="str">
        <f t="shared" ca="1" si="157"/>
        <v/>
      </c>
      <c r="J1004" s="108" t="str">
        <f t="shared" ca="1" si="158"/>
        <v/>
      </c>
      <c r="K1004" s="108" t="str">
        <f t="shared" ca="1" si="159"/>
        <v/>
      </c>
      <c r="L1004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004" s="108" t="str">
        <f ca="1">IFERROR(IF(FIND("/", Tabella4[[#This Row],[ODC]]) &gt; 0, MID(Tabella4[[#This Row],[ODC]], FIND("/", Tabella4[[#This Row],[ODC]]) - 3, 6), ""), "")</f>
        <v/>
      </c>
      <c r="S1004" s="103">
        <v>24</v>
      </c>
      <c r="T1004" s="96">
        <v>40</v>
      </c>
    </row>
    <row r="1005" spans="1:20" hidden="1" x14ac:dyDescent="0.25">
      <c r="A1005" s="97" t="str">
        <f ca="1">IF(Tabella4[[#This Row],[PERSONALE]]="","",IF(INDIRECT("'" &amp; S1005 &amp; "'!L1") &lt;&gt; "0", IF(INDIRECT("'" &amp; S1005 &amp; "'!L1") &lt;&gt; "", INDIRECT("'" &amp; S1005 &amp; "'!L1"), ""), ""))</f>
        <v/>
      </c>
      <c r="B1005" s="97" t="str">
        <f t="shared" ca="1" si="150"/>
        <v/>
      </c>
      <c r="C1005" s="106" t="str">
        <f t="shared" ca="1" si="151"/>
        <v/>
      </c>
      <c r="D1005" s="1" t="str">
        <f t="shared" ca="1" si="152"/>
        <v/>
      </c>
      <c r="E1005" s="93" t="str">
        <f t="shared" ca="1" si="153"/>
        <v/>
      </c>
      <c r="F1005" s="93" t="str">
        <f t="shared" ca="1" si="154"/>
        <v/>
      </c>
      <c r="G1005" s="93" t="str">
        <f t="shared" ca="1" si="155"/>
        <v/>
      </c>
      <c r="H1005" s="93" t="str">
        <f t="shared" ca="1" si="156"/>
        <v/>
      </c>
      <c r="I1005" s="94" t="str">
        <f t="shared" ca="1" si="157"/>
        <v/>
      </c>
      <c r="J1005" s="108" t="str">
        <f t="shared" ca="1" si="158"/>
        <v/>
      </c>
      <c r="K1005" s="108" t="str">
        <f t="shared" ca="1" si="159"/>
        <v/>
      </c>
      <c r="L1005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005" s="108" t="str">
        <f ca="1">IFERROR(IF(FIND("/", Tabella4[[#This Row],[ODC]]) &gt; 0, MID(Tabella4[[#This Row],[ODC]], FIND("/", Tabella4[[#This Row],[ODC]]) - 3, 6), ""), "")</f>
        <v/>
      </c>
      <c r="S1005" s="103">
        <v>24</v>
      </c>
      <c r="T1005" s="96">
        <v>41</v>
      </c>
    </row>
    <row r="1006" spans="1:20" hidden="1" x14ac:dyDescent="0.25">
      <c r="A1006" s="97" t="str">
        <f ca="1">IF(Tabella4[[#This Row],[PERSONALE]]="","",IF(INDIRECT("'" &amp; S1006 &amp; "'!L1") &lt;&gt; "0", IF(INDIRECT("'" &amp; S1006 &amp; "'!L1") &lt;&gt; "", INDIRECT("'" &amp; S1006 &amp; "'!L1"), ""), ""))</f>
        <v/>
      </c>
      <c r="B1006" s="97" t="str">
        <f t="shared" ca="1" si="150"/>
        <v/>
      </c>
      <c r="C1006" s="106" t="str">
        <f t="shared" ca="1" si="151"/>
        <v/>
      </c>
      <c r="D1006" s="1" t="str">
        <f t="shared" ca="1" si="152"/>
        <v/>
      </c>
      <c r="E1006" s="93" t="str">
        <f t="shared" ca="1" si="153"/>
        <v/>
      </c>
      <c r="F1006" s="93" t="str">
        <f t="shared" ca="1" si="154"/>
        <v/>
      </c>
      <c r="G1006" s="93" t="str">
        <f t="shared" ca="1" si="155"/>
        <v/>
      </c>
      <c r="H1006" s="93" t="str">
        <f t="shared" ca="1" si="156"/>
        <v/>
      </c>
      <c r="I1006" s="94" t="str">
        <f t="shared" ca="1" si="157"/>
        <v/>
      </c>
      <c r="J1006" s="108" t="str">
        <f t="shared" ca="1" si="158"/>
        <v/>
      </c>
      <c r="K1006" s="108" t="str">
        <f t="shared" ca="1" si="159"/>
        <v/>
      </c>
      <c r="L1006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006" s="108" t="str">
        <f ca="1">IFERROR(IF(FIND("/", Tabella4[[#This Row],[ODC]]) &gt; 0, MID(Tabella4[[#This Row],[ODC]], FIND("/", Tabella4[[#This Row],[ODC]]) - 3, 6), ""), "")</f>
        <v/>
      </c>
      <c r="S1006" s="103">
        <v>24</v>
      </c>
      <c r="T1006" s="96">
        <v>42</v>
      </c>
    </row>
    <row r="1007" spans="1:20" hidden="1" x14ac:dyDescent="0.25">
      <c r="A1007" s="97" t="str">
        <f ca="1">IF(Tabella4[[#This Row],[PERSONALE]]="","",IF(INDIRECT("'" &amp; S1007 &amp; "'!L1") &lt;&gt; "0", IF(INDIRECT("'" &amp; S1007 &amp; "'!L1") &lt;&gt; "", INDIRECT("'" &amp; S1007 &amp; "'!L1"), ""), ""))</f>
        <v/>
      </c>
      <c r="B1007" s="97" t="str">
        <f t="shared" ca="1" si="150"/>
        <v/>
      </c>
      <c r="C1007" s="106" t="str">
        <f t="shared" ca="1" si="151"/>
        <v/>
      </c>
      <c r="D1007" s="1" t="str">
        <f t="shared" ca="1" si="152"/>
        <v/>
      </c>
      <c r="E1007" s="93" t="str">
        <f t="shared" ca="1" si="153"/>
        <v/>
      </c>
      <c r="F1007" s="93" t="str">
        <f t="shared" ca="1" si="154"/>
        <v/>
      </c>
      <c r="G1007" s="93" t="str">
        <f t="shared" ca="1" si="155"/>
        <v/>
      </c>
      <c r="H1007" s="93" t="str">
        <f t="shared" ca="1" si="156"/>
        <v/>
      </c>
      <c r="I1007" s="94" t="str">
        <f t="shared" ca="1" si="157"/>
        <v/>
      </c>
      <c r="J1007" s="108" t="str">
        <f t="shared" ca="1" si="158"/>
        <v/>
      </c>
      <c r="K1007" s="108" t="str">
        <f t="shared" ca="1" si="159"/>
        <v/>
      </c>
      <c r="L1007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007" s="108" t="str">
        <f ca="1">IFERROR(IF(FIND("/", Tabella4[[#This Row],[ODC]]) &gt; 0, MID(Tabella4[[#This Row],[ODC]], FIND("/", Tabella4[[#This Row],[ODC]]) - 3, 6), ""), "")</f>
        <v/>
      </c>
      <c r="S1007" s="103">
        <v>24</v>
      </c>
      <c r="T1007" s="96">
        <v>43</v>
      </c>
    </row>
    <row r="1008" spans="1:20" hidden="1" x14ac:dyDescent="0.25">
      <c r="A1008" s="97" t="str">
        <f ca="1">IF(Tabella4[[#This Row],[PERSONALE]]="","",IF(INDIRECT("'" &amp; S1008 &amp; "'!L1") &lt;&gt; "0", IF(INDIRECT("'" &amp; S1008 &amp; "'!L1") &lt;&gt; "", INDIRECT("'" &amp; S1008 &amp; "'!L1"), ""), ""))</f>
        <v/>
      </c>
      <c r="B1008" s="97" t="str">
        <f t="shared" ca="1" si="150"/>
        <v/>
      </c>
      <c r="C1008" s="106" t="str">
        <f t="shared" ca="1" si="151"/>
        <v/>
      </c>
      <c r="D1008" s="1" t="str">
        <f t="shared" ca="1" si="152"/>
        <v/>
      </c>
      <c r="E1008" s="93" t="str">
        <f t="shared" ca="1" si="153"/>
        <v/>
      </c>
      <c r="F1008" s="93" t="str">
        <f t="shared" ca="1" si="154"/>
        <v/>
      </c>
      <c r="G1008" s="93" t="str">
        <f t="shared" ca="1" si="155"/>
        <v/>
      </c>
      <c r="H1008" s="93" t="str">
        <f t="shared" ca="1" si="156"/>
        <v/>
      </c>
      <c r="I1008" s="94" t="str">
        <f t="shared" ca="1" si="157"/>
        <v/>
      </c>
      <c r="J1008" s="108" t="str">
        <f t="shared" ca="1" si="158"/>
        <v/>
      </c>
      <c r="K1008" s="108" t="str">
        <f t="shared" ca="1" si="159"/>
        <v/>
      </c>
      <c r="L1008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008" s="108" t="str">
        <f ca="1">IFERROR(IF(FIND("/", Tabella4[[#This Row],[ODC]]) &gt; 0, MID(Tabella4[[#This Row],[ODC]], FIND("/", Tabella4[[#This Row],[ODC]]) - 3, 6), ""), "")</f>
        <v/>
      </c>
      <c r="S1008" s="103">
        <v>24</v>
      </c>
      <c r="T1008" s="96">
        <v>44</v>
      </c>
    </row>
    <row r="1009" spans="1:20" hidden="1" x14ac:dyDescent="0.25">
      <c r="A1009" s="97" t="str">
        <f ca="1">IF(Tabella4[[#This Row],[PERSONALE]]="","",IF(INDIRECT("'" &amp; S1009 &amp; "'!L1") &lt;&gt; "0", IF(INDIRECT("'" &amp; S1009 &amp; "'!L1") &lt;&gt; "", INDIRECT("'" &amp; S1009 &amp; "'!L1"), ""), ""))</f>
        <v/>
      </c>
      <c r="B1009" s="97" t="str">
        <f t="shared" ca="1" si="150"/>
        <v/>
      </c>
      <c r="C1009" s="106" t="str">
        <f t="shared" ca="1" si="151"/>
        <v/>
      </c>
      <c r="D1009" s="1" t="str">
        <f t="shared" ca="1" si="152"/>
        <v/>
      </c>
      <c r="E1009" s="93" t="str">
        <f t="shared" ca="1" si="153"/>
        <v/>
      </c>
      <c r="F1009" s="93" t="str">
        <f t="shared" ca="1" si="154"/>
        <v/>
      </c>
      <c r="G1009" s="93" t="str">
        <f t="shared" ca="1" si="155"/>
        <v/>
      </c>
      <c r="H1009" s="93" t="str">
        <f t="shared" ca="1" si="156"/>
        <v/>
      </c>
      <c r="I1009" s="94" t="str">
        <f t="shared" ca="1" si="157"/>
        <v/>
      </c>
      <c r="J1009" s="108" t="str">
        <f t="shared" ca="1" si="158"/>
        <v/>
      </c>
      <c r="K1009" s="108" t="str">
        <f t="shared" ca="1" si="159"/>
        <v/>
      </c>
      <c r="L1009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009" s="108" t="str">
        <f ca="1">IFERROR(IF(FIND("/", Tabella4[[#This Row],[ODC]]) &gt; 0, MID(Tabella4[[#This Row],[ODC]], FIND("/", Tabella4[[#This Row],[ODC]]) - 3, 6), ""), "")</f>
        <v/>
      </c>
      <c r="S1009" s="103">
        <v>24</v>
      </c>
      <c r="T1009" s="102">
        <v>45</v>
      </c>
    </row>
    <row r="1010" spans="1:20" ht="30" hidden="1" x14ac:dyDescent="0.25">
      <c r="A1010" s="97">
        <f ca="1">IF(Tabella4[[#This Row],[PERSONALE]]="","",IF(INDIRECT("'" &amp; S1010 &amp; "'!L1") &lt;&gt; "0", IF(INDIRECT("'" &amp; S1010 &amp; "'!L1") &lt;&gt; "", INDIRECT("'" &amp; S1010 &amp; "'!L1"), ""), ""))</f>
        <v>46106</v>
      </c>
      <c r="B1010" s="97" t="str">
        <f t="shared" ca="1" si="150"/>
        <v>Spinali</v>
      </c>
      <c r="C1010" s="106" t="str">
        <f t="shared" ca="1" si="151"/>
        <v>10241866 - U400 - Rilievi di pressione su linee come da note allegate</v>
      </c>
      <c r="D1010" s="1" t="str">
        <f t="shared" ca="1" si="152"/>
        <v>Agusta</v>
      </c>
      <c r="E1010" s="93" t="str">
        <f t="shared" ca="1" si="153"/>
        <v>5400274437
canone</v>
      </c>
      <c r="F1010" s="93" t="str">
        <f t="shared" ca="1" si="154"/>
        <v>576936/C</v>
      </c>
      <c r="G1010" s="93" t="str">
        <f t="shared" ca="1" si="155"/>
        <v>7:45</v>
      </c>
      <c r="H1010" s="93" t="str">
        <f t="shared" ca="1" si="156"/>
        <v>16:45</v>
      </c>
      <c r="I1010" s="94">
        <f t="shared" ca="1" si="157"/>
        <v>8.25</v>
      </c>
      <c r="J1010" s="108" t="str">
        <f t="shared" ca="1" si="158"/>
        <v>canone agusta</v>
      </c>
      <c r="K1010" s="108" t="str">
        <f t="shared" ca="1" si="159"/>
        <v>SI</v>
      </c>
      <c r="L1010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>AGUSTA D.</v>
      </c>
      <c r="M1010" s="108" t="str">
        <f ca="1">IFERROR(IF(FIND("/", Tabella4[[#This Row],[ODC]]) &gt; 0, MID(Tabella4[[#This Row],[ODC]], FIND("/", Tabella4[[#This Row],[ODC]]) - 3, 6), ""), "")</f>
        <v/>
      </c>
      <c r="S1010" s="103">
        <v>25</v>
      </c>
      <c r="T1010" s="96">
        <v>4</v>
      </c>
    </row>
    <row r="1011" spans="1:20" ht="30" hidden="1" x14ac:dyDescent="0.25">
      <c r="A1011" s="97">
        <f ca="1">IF(Tabella4[[#This Row],[PERSONALE]]="","",IF(INDIRECT("'" &amp; S1011 &amp; "'!L1") &lt;&gt; "0", IF(INDIRECT("'" &amp; S1011 &amp; "'!L1") &lt;&gt; "", INDIRECT("'" &amp; S1011 &amp; "'!L1"), ""), ""))</f>
        <v>46106</v>
      </c>
      <c r="B1011" s="97" t="str">
        <f t="shared" ca="1" si="150"/>
        <v>Serra</v>
      </c>
      <c r="C1011" s="106" t="str">
        <f t="shared" ca="1" si="151"/>
        <v>10241866 - U400 - Rilievi di pressione su linee come da note allegate</v>
      </c>
      <c r="D1011" s="1" t="str">
        <f t="shared" ca="1" si="152"/>
        <v>Agusta</v>
      </c>
      <c r="E1011" s="93" t="str">
        <f t="shared" ca="1" si="153"/>
        <v>5400274437
canone</v>
      </c>
      <c r="F1011" s="93" t="str">
        <f t="shared" ca="1" si="154"/>
        <v>576936/C</v>
      </c>
      <c r="G1011" s="93" t="str">
        <f t="shared" ca="1" si="155"/>
        <v>7:45</v>
      </c>
      <c r="H1011" s="93" t="str">
        <f t="shared" ca="1" si="156"/>
        <v>16:45</v>
      </c>
      <c r="I1011" s="94">
        <f t="shared" ca="1" si="157"/>
        <v>8.25</v>
      </c>
      <c r="J1011" s="108" t="str">
        <f t="shared" ca="1" si="158"/>
        <v>canone agusta</v>
      </c>
      <c r="K1011" s="108" t="str">
        <f t="shared" ca="1" si="159"/>
        <v>SI</v>
      </c>
      <c r="L1011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>AGUSTA D.</v>
      </c>
      <c r="M1011" s="108" t="str">
        <f ca="1">IFERROR(IF(FIND("/", Tabella4[[#This Row],[ODC]]) &gt; 0, MID(Tabella4[[#This Row],[ODC]], FIND("/", Tabella4[[#This Row],[ODC]]) - 3, 6), ""), "")</f>
        <v/>
      </c>
      <c r="S1011" s="103">
        <v>25</v>
      </c>
      <c r="T1011" s="96">
        <v>5</v>
      </c>
    </row>
    <row r="1012" spans="1:20" ht="30" hidden="1" x14ac:dyDescent="0.25">
      <c r="A1012" s="97">
        <f ca="1">IF(Tabella4[[#This Row],[PERSONALE]]="","",IF(INDIRECT("'" &amp; S1012 &amp; "'!L1") &lt;&gt; "0", IF(INDIRECT("'" &amp; S1012 &amp; "'!L1") &lt;&gt; "", INDIRECT("'" &amp; S1012 &amp; "'!L1"), ""), ""))</f>
        <v>46106</v>
      </c>
      <c r="B1012" s="97" t="str">
        <f t="shared" ca="1" si="150"/>
        <v>Tarascio</v>
      </c>
      <c r="C1012" s="106" t="str">
        <f t="shared" ca="1" si="151"/>
        <v>1200-MAX  E OFF SITE CONTROLLO  RIPRISTINO E MOVIMENTAZIONE  KV e HIC. . Proseguimento del permesso n 566045/C</v>
      </c>
      <c r="D1012" s="1" t="str">
        <f t="shared" ca="1" si="152"/>
        <v>Caldarella</v>
      </c>
      <c r="E1012" s="93" t="str">
        <f t="shared" ca="1" si="153"/>
        <v>5400274434
canone</v>
      </c>
      <c r="F1012" s="93" t="str">
        <f t="shared" ca="1" si="154"/>
        <v>575292/C</v>
      </c>
      <c r="G1012" s="93" t="str">
        <f t="shared" ca="1" si="155"/>
        <v>7:45</v>
      </c>
      <c r="H1012" s="93" t="str">
        <f t="shared" ca="1" si="156"/>
        <v>16:45</v>
      </c>
      <c r="I1012" s="94">
        <f t="shared" ca="1" si="157"/>
        <v>8.25</v>
      </c>
      <c r="J1012" s="108" t="str">
        <f t="shared" ca="1" si="158"/>
        <v>canone caldarella</v>
      </c>
      <c r="K1012" s="108" t="str">
        <f t="shared" ca="1" si="159"/>
        <v>SI</v>
      </c>
      <c r="L1012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>CALDARELLA F.</v>
      </c>
      <c r="M1012" s="108" t="str">
        <f ca="1">IFERROR(IF(FIND("/", Tabella4[[#This Row],[ODC]]) &gt; 0, MID(Tabella4[[#This Row],[ODC]], FIND("/", Tabella4[[#This Row],[ODC]]) - 3, 6), ""), "")</f>
        <v/>
      </c>
      <c r="S1012" s="103">
        <v>25</v>
      </c>
      <c r="T1012" s="96">
        <v>6</v>
      </c>
    </row>
    <row r="1013" spans="1:20" ht="30" hidden="1" x14ac:dyDescent="0.25">
      <c r="A1013" s="97">
        <f ca="1">IF(Tabella4[[#This Row],[PERSONALE]]="","",IF(INDIRECT("'" &amp; S1013 &amp; "'!L1") &lt;&gt; "0", IF(INDIRECT("'" &amp; S1013 &amp; "'!L1") &lt;&gt; "", INDIRECT("'" &amp; S1013 &amp; "'!L1"), ""), ""))</f>
        <v>46106</v>
      </c>
      <c r="B1013" s="97" t="str">
        <f t="shared" ca="1" si="150"/>
        <v>Partesano</v>
      </c>
      <c r="C1013" s="106" t="str">
        <f t="shared" ca="1" si="151"/>
        <v>1200-MAX  E OFF SITE CONTROLLO  RIPRISTINO E MOVIMENTAZIONE  KV e HIC. . Proseguimento del permesso n 566045/C</v>
      </c>
      <c r="D1013" s="1" t="str">
        <f t="shared" ca="1" si="152"/>
        <v>Caldarella</v>
      </c>
      <c r="E1013" s="93" t="str">
        <f t="shared" ca="1" si="153"/>
        <v>5400274434
canone</v>
      </c>
      <c r="F1013" s="93" t="str">
        <f t="shared" ca="1" si="154"/>
        <v>575292/C</v>
      </c>
      <c r="G1013" s="93" t="str">
        <f t="shared" ca="1" si="155"/>
        <v>7:45</v>
      </c>
      <c r="H1013" s="93" t="str">
        <f t="shared" ca="1" si="156"/>
        <v>16:45</v>
      </c>
      <c r="I1013" s="94">
        <f t="shared" ca="1" si="157"/>
        <v>8.25</v>
      </c>
      <c r="J1013" s="108" t="str">
        <f t="shared" ca="1" si="158"/>
        <v>canone caldarella</v>
      </c>
      <c r="K1013" s="108" t="str">
        <f t="shared" ca="1" si="159"/>
        <v>SI</v>
      </c>
      <c r="L1013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>CALDARELLA F.</v>
      </c>
      <c r="M1013" s="108" t="str">
        <f ca="1">IFERROR(IF(FIND("/", Tabella4[[#This Row],[ODC]]) &gt; 0, MID(Tabella4[[#This Row],[ODC]], FIND("/", Tabella4[[#This Row],[ODC]]) - 3, 6), ""), "")</f>
        <v/>
      </c>
      <c r="S1013" s="103">
        <v>25</v>
      </c>
      <c r="T1013" s="96">
        <v>7</v>
      </c>
    </row>
    <row r="1014" spans="1:20" ht="30" hidden="1" x14ac:dyDescent="0.25">
      <c r="A1014" s="97">
        <f ca="1">IF(Tabella4[[#This Row],[PERSONALE]]="","",IF(INDIRECT("'" &amp; S1014 &amp; "'!L1") &lt;&gt; "0", IF(INDIRECT("'" &amp; S1014 &amp; "'!L1") &lt;&gt; "", INDIRECT("'" &amp; S1014 &amp; "'!L1"), ""), ""))</f>
        <v>46106</v>
      </c>
      <c r="B1014" s="97" t="str">
        <f t="shared" ca="1" si="150"/>
        <v>Riciputo</v>
      </c>
      <c r="C1014" s="106" t="str">
        <f t="shared" ca="1" si="151"/>
        <v>Revisione elettrovalvole compressore impianto mise SVRE</v>
      </c>
      <c r="D1014" s="1" t="str">
        <f t="shared" ca="1" si="152"/>
        <v>Messina</v>
      </c>
      <c r="E1014" s="93" t="str">
        <f t="shared" ca="1" si="153"/>
        <v>5400274443
canone</v>
      </c>
      <c r="F1014" s="93" t="str">
        <f t="shared" ca="1" si="154"/>
        <v>576953/C</v>
      </c>
      <c r="G1014" s="93" t="str">
        <f t="shared" ca="1" si="155"/>
        <v>7:45</v>
      </c>
      <c r="H1014" s="93" t="str">
        <f t="shared" ca="1" si="156"/>
        <v>16:45</v>
      </c>
      <c r="I1014" s="94">
        <f t="shared" ca="1" si="157"/>
        <v>8.25</v>
      </c>
      <c r="J1014" s="108" t="str">
        <f t="shared" ca="1" si="158"/>
        <v>canone messina</v>
      </c>
      <c r="K1014" s="108" t="str">
        <f t="shared" ca="1" si="159"/>
        <v>SI</v>
      </c>
      <c r="L1014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>MESSINA I.</v>
      </c>
      <c r="M1014" s="108" t="str">
        <f ca="1">IFERROR(IF(FIND("/", Tabella4[[#This Row],[ODC]]) &gt; 0, MID(Tabella4[[#This Row],[ODC]], FIND("/", Tabella4[[#This Row],[ODC]]) - 3, 6), ""), "")</f>
        <v/>
      </c>
      <c r="S1014" s="103">
        <v>25</v>
      </c>
      <c r="T1014" s="96">
        <v>8</v>
      </c>
    </row>
    <row r="1015" spans="1:20" ht="30" hidden="1" x14ac:dyDescent="0.25">
      <c r="A1015" s="97">
        <f ca="1">IF(Tabella4[[#This Row],[PERSONALE]]="","",IF(INDIRECT("'" &amp; S1015 &amp; "'!L1") &lt;&gt; "0", IF(INDIRECT("'" &amp; S1015 &amp; "'!L1") &lt;&gt; "", INDIRECT("'" &amp; S1015 &amp; "'!L1"), ""), ""))</f>
        <v>46106</v>
      </c>
      <c r="B1015" s="97" t="str">
        <f t="shared" ca="1" si="150"/>
        <v>Mira</v>
      </c>
      <c r="C1015" s="106" t="str">
        <f t="shared" ca="1" si="151"/>
        <v>Revisione elettrovalvole compressore impianto mise SVRE</v>
      </c>
      <c r="D1015" s="1" t="str">
        <f t="shared" ca="1" si="152"/>
        <v>Messina</v>
      </c>
      <c r="E1015" s="93" t="str">
        <f t="shared" ca="1" si="153"/>
        <v>5400274443
canone</v>
      </c>
      <c r="F1015" s="93" t="str">
        <f t="shared" ca="1" si="154"/>
        <v>576953/C</v>
      </c>
      <c r="G1015" s="93" t="str">
        <f t="shared" ca="1" si="155"/>
        <v>7:45</v>
      </c>
      <c r="H1015" s="93" t="str">
        <f t="shared" ca="1" si="156"/>
        <v>16:45</v>
      </c>
      <c r="I1015" s="94">
        <f t="shared" ca="1" si="157"/>
        <v>8.25</v>
      </c>
      <c r="J1015" s="108" t="str">
        <f t="shared" ca="1" si="158"/>
        <v>canone messina</v>
      </c>
      <c r="K1015" s="108" t="str">
        <f t="shared" ca="1" si="159"/>
        <v>SI</v>
      </c>
      <c r="L1015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>MESSINA I.</v>
      </c>
      <c r="M1015" s="108" t="str">
        <f ca="1">IFERROR(IF(FIND("/", Tabella4[[#This Row],[ODC]]) &gt; 0, MID(Tabella4[[#This Row],[ODC]], FIND("/", Tabella4[[#This Row],[ODC]]) - 3, 6), ""), "")</f>
        <v/>
      </c>
      <c r="S1015" s="103">
        <v>25</v>
      </c>
      <c r="T1015" s="96">
        <v>9</v>
      </c>
    </row>
    <row r="1016" spans="1:20" ht="30" hidden="1" x14ac:dyDescent="0.25">
      <c r="A1016" s="97">
        <f ca="1">IF(Tabella4[[#This Row],[PERSONALE]]="","",IF(INDIRECT("'" &amp; S1016 &amp; "'!L1") &lt;&gt; "0", IF(INDIRECT("'" &amp; S1016 &amp; "'!L1") &lt;&gt; "", INDIRECT("'" &amp; S1016 &amp; "'!L1"), ""), ""))</f>
        <v>46106</v>
      </c>
      <c r="B1016" s="97" t="str">
        <f t="shared" ca="1" si="150"/>
        <v>Bassetta</v>
      </c>
      <c r="C1016" s="106" t="str">
        <f t="shared" ca="1" si="151"/>
        <v>1600A L535CV USCITA T503 SMONTAGGIO VALVOLA  PER RILOCAZIONE 1400 L004CV</v>
      </c>
      <c r="D1016" s="1" t="str">
        <f t="shared" ca="1" si="152"/>
        <v>Caldarella</v>
      </c>
      <c r="E1016" s="93" t="str">
        <f t="shared" ca="1" si="153"/>
        <v>081/26
squadra</v>
      </c>
      <c r="F1016" s="93" t="str">
        <f t="shared" ca="1" si="154"/>
        <v>577565/C</v>
      </c>
      <c r="G1016" s="93" t="str">
        <f t="shared" ca="1" si="155"/>
        <v>7:45</v>
      </c>
      <c r="H1016" s="93" t="str">
        <f t="shared" ca="1" si="156"/>
        <v>16:45</v>
      </c>
      <c r="I1016" s="94">
        <f t="shared" ca="1" si="157"/>
        <v>8.25</v>
      </c>
      <c r="J1016" s="108" t="str">
        <f t="shared" ca="1" si="158"/>
        <v/>
      </c>
      <c r="K1016" s="108" t="str">
        <f t="shared" ca="1" si="159"/>
        <v>NO</v>
      </c>
      <c r="L1016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016" s="108" t="str">
        <f ca="1">IFERROR(IF(FIND("/", Tabella4[[#This Row],[ODC]]) &gt; 0, MID(Tabella4[[#This Row],[ODC]], FIND("/", Tabella4[[#This Row],[ODC]]) - 3, 6), ""), "")</f>
        <v>081/26</v>
      </c>
      <c r="S1016" s="103">
        <v>25</v>
      </c>
      <c r="T1016" s="96">
        <v>10</v>
      </c>
    </row>
    <row r="1017" spans="1:20" ht="30" hidden="1" x14ac:dyDescent="0.25">
      <c r="A1017" s="97">
        <f ca="1">IF(Tabella4[[#This Row],[PERSONALE]]="","",IF(INDIRECT("'" &amp; S1017 &amp; "'!L1") &lt;&gt; "0", IF(INDIRECT("'" &amp; S1017 &amp; "'!L1") &lt;&gt; "", INDIRECT("'" &amp; S1017 &amp; "'!L1"), ""), ""))</f>
        <v>46106</v>
      </c>
      <c r="B1017" s="97" t="str">
        <f t="shared" ca="1" si="150"/>
        <v>Milardo</v>
      </c>
      <c r="C1017" s="106" t="str">
        <f t="shared" ca="1" si="151"/>
        <v>1600A L535CV USCITA T503 SMONTAGGIO VALVOLA  PER RILOCAZIONE 1400 L004CV</v>
      </c>
      <c r="D1017" s="1" t="str">
        <f t="shared" ca="1" si="152"/>
        <v>Caldarella</v>
      </c>
      <c r="E1017" s="93" t="str">
        <f t="shared" ca="1" si="153"/>
        <v>081/26
squadra</v>
      </c>
      <c r="F1017" s="93" t="str">
        <f t="shared" ca="1" si="154"/>
        <v>577565/C</v>
      </c>
      <c r="G1017" s="93" t="str">
        <f t="shared" ca="1" si="155"/>
        <v>7:45</v>
      </c>
      <c r="H1017" s="93" t="str">
        <f t="shared" ca="1" si="156"/>
        <v>16:45</v>
      </c>
      <c r="I1017" s="94">
        <f t="shared" ca="1" si="157"/>
        <v>8.25</v>
      </c>
      <c r="J1017" s="108" t="str">
        <f t="shared" ca="1" si="158"/>
        <v/>
      </c>
      <c r="K1017" s="108" t="str">
        <f t="shared" ca="1" si="159"/>
        <v>NO</v>
      </c>
      <c r="L1017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017" s="108" t="str">
        <f ca="1">IFERROR(IF(FIND("/", Tabella4[[#This Row],[ODC]]) &gt; 0, MID(Tabella4[[#This Row],[ODC]], FIND("/", Tabella4[[#This Row],[ODC]]) - 3, 6), ""), "")</f>
        <v>081/26</v>
      </c>
      <c r="S1017" s="103">
        <v>25</v>
      </c>
      <c r="T1017" s="96">
        <v>11</v>
      </c>
    </row>
    <row r="1018" spans="1:20" ht="30" hidden="1" x14ac:dyDescent="0.25">
      <c r="A1018" s="97">
        <f ca="1">IF(Tabella4[[#This Row],[PERSONALE]]="","",IF(INDIRECT("'" &amp; S1018 &amp; "'!L1") &lt;&gt; "0", IF(INDIRECT("'" &amp; S1018 &amp; "'!L1") &lt;&gt; "", INDIRECT("'" &amp; S1018 &amp; "'!L1"), ""), ""))</f>
        <v>46106</v>
      </c>
      <c r="B1018" s="97" t="str">
        <f t="shared" ca="1" si="150"/>
        <v>Miceli</v>
      </c>
      <c r="C1018" s="106" t="str">
        <f t="shared" ca="1" si="151"/>
        <v>1200M- RIPRISTINO TUBICINI PERDITA ARIA STRUMENTI PRESSI FCV704</v>
      </c>
      <c r="D1018" s="1" t="str">
        <f t="shared" ca="1" si="152"/>
        <v>Caldarella</v>
      </c>
      <c r="E1018" s="93" t="str">
        <f t="shared" ca="1" si="153"/>
        <v>082/26
squadra</v>
      </c>
      <c r="F1018" s="93" t="str">
        <f t="shared" ca="1" si="154"/>
        <v>577671/C</v>
      </c>
      <c r="G1018" s="93" t="str">
        <f t="shared" ca="1" si="155"/>
        <v>7:45</v>
      </c>
      <c r="H1018" s="93" t="str">
        <f t="shared" ca="1" si="156"/>
        <v>14:45</v>
      </c>
      <c r="I1018" s="94">
        <f t="shared" ca="1" si="157"/>
        <v>6.25</v>
      </c>
      <c r="J1018" s="108" t="str">
        <f t="shared" ca="1" si="158"/>
        <v/>
      </c>
      <c r="K1018" s="108" t="str">
        <f t="shared" ca="1" si="159"/>
        <v>NO</v>
      </c>
      <c r="L1018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018" s="108" t="str">
        <f ca="1">IFERROR(IF(FIND("/", Tabella4[[#This Row],[ODC]]) &gt; 0, MID(Tabella4[[#This Row],[ODC]], FIND("/", Tabella4[[#This Row],[ODC]]) - 3, 6), ""), "")</f>
        <v>082/26</v>
      </c>
      <c r="S1018" s="103">
        <v>25</v>
      </c>
      <c r="T1018" s="96">
        <v>12</v>
      </c>
    </row>
    <row r="1019" spans="1:20" ht="30" hidden="1" x14ac:dyDescent="0.25">
      <c r="A1019" s="97">
        <f ca="1">IF(Tabella4[[#This Row],[PERSONALE]]="","",IF(INDIRECT("'" &amp; S1019 &amp; "'!L1") &lt;&gt; "0", IF(INDIRECT("'" &amp; S1019 &amp; "'!L1") &lt;&gt; "", INDIRECT("'" &amp; S1019 &amp; "'!L1"), ""), ""))</f>
        <v>46106</v>
      </c>
      <c r="B1019" s="97" t="str">
        <f t="shared" ca="1" si="150"/>
        <v>Maggio</v>
      </c>
      <c r="C1019" s="106" t="str">
        <f t="shared" ca="1" si="151"/>
        <v>1200M- RIPRISTINO TUBICINI PERDITA ARIA STRUMENTI PRESSI FCV704</v>
      </c>
      <c r="D1019" s="1" t="str">
        <f t="shared" ca="1" si="152"/>
        <v>Caldarella</v>
      </c>
      <c r="E1019" s="93" t="str">
        <f t="shared" ca="1" si="153"/>
        <v>082/26
squadra</v>
      </c>
      <c r="F1019" s="93" t="str">
        <f t="shared" ca="1" si="154"/>
        <v>577671/C</v>
      </c>
      <c r="G1019" s="93" t="str">
        <f t="shared" ca="1" si="155"/>
        <v>7:45</v>
      </c>
      <c r="H1019" s="93" t="str">
        <f t="shared" ca="1" si="156"/>
        <v>16:45</v>
      </c>
      <c r="I1019" s="94">
        <f t="shared" ca="1" si="157"/>
        <v>8.25</v>
      </c>
      <c r="J1019" s="108" t="str">
        <f t="shared" ca="1" si="158"/>
        <v/>
      </c>
      <c r="K1019" s="108" t="str">
        <f t="shared" ca="1" si="159"/>
        <v>NO</v>
      </c>
      <c r="L1019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019" s="108" t="str">
        <f ca="1">IFERROR(IF(FIND("/", Tabella4[[#This Row],[ODC]]) &gt; 0, MID(Tabella4[[#This Row],[ODC]], FIND("/", Tabella4[[#This Row],[ODC]]) - 3, 6), ""), "")</f>
        <v>082/26</v>
      </c>
      <c r="S1019" s="103">
        <v>25</v>
      </c>
      <c r="T1019" s="96">
        <v>13</v>
      </c>
    </row>
    <row r="1020" spans="1:20" ht="30" hidden="1" x14ac:dyDescent="0.25">
      <c r="A1020" s="97">
        <f ca="1">IF(Tabella4[[#This Row],[PERSONALE]]="","",IF(INDIRECT("'" &amp; S1020 &amp; "'!L1") &lt;&gt; "0", IF(INDIRECT("'" &amp; S1020 &amp; "'!L1") &lt;&gt; "", INDIRECT("'" &amp; S1020 &amp; "'!L1"), ""), ""))</f>
        <v>46106</v>
      </c>
      <c r="B1020" s="97" t="str">
        <f t="shared" ca="1" si="150"/>
        <v>Millo</v>
      </c>
      <c r="C1020" s="106" t="str">
        <f t="shared" ca="1" si="151"/>
        <v>1800 CONTROLLO LIVELLI D111 L 040/041/042 R</v>
      </c>
      <c r="D1020" s="1" t="str">
        <f t="shared" ca="1" si="152"/>
        <v>Caldarella</v>
      </c>
      <c r="E1020" s="93" t="str">
        <f t="shared" ca="1" si="153"/>
        <v>080/26
squadra</v>
      </c>
      <c r="F1020" s="93" t="str">
        <f t="shared" ca="1" si="154"/>
        <v>577670/C</v>
      </c>
      <c r="G1020" s="93" t="str">
        <f t="shared" ca="1" si="155"/>
        <v>7:45</v>
      </c>
      <c r="H1020" s="93" t="str">
        <f t="shared" ca="1" si="156"/>
        <v>16:45</v>
      </c>
      <c r="I1020" s="94">
        <f t="shared" ca="1" si="157"/>
        <v>8.25</v>
      </c>
      <c r="J1020" s="108" t="str">
        <f t="shared" ca="1" si="158"/>
        <v/>
      </c>
      <c r="K1020" s="108" t="str">
        <f t="shared" ca="1" si="159"/>
        <v>NO</v>
      </c>
      <c r="L1020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020" s="108" t="str">
        <f ca="1">IFERROR(IF(FIND("/", Tabella4[[#This Row],[ODC]]) &gt; 0, MID(Tabella4[[#This Row],[ODC]], FIND("/", Tabella4[[#This Row],[ODC]]) - 3, 6), ""), "")</f>
        <v>080/26</v>
      </c>
      <c r="S1020" s="103">
        <v>25</v>
      </c>
      <c r="T1020" s="96">
        <v>14</v>
      </c>
    </row>
    <row r="1021" spans="1:20" hidden="1" x14ac:dyDescent="0.25">
      <c r="A1021" s="97">
        <f ca="1">IF(Tabella4[[#This Row],[PERSONALE]]="","",IF(INDIRECT("'" &amp; S1021 &amp; "'!L1") &lt;&gt; "0", IF(INDIRECT("'" &amp; S1021 &amp; "'!L1") &lt;&gt; "", INDIRECT("'" &amp; S1021 &amp; "'!L1"), ""), ""))</f>
        <v>46106</v>
      </c>
      <c r="B1021" s="97" t="str">
        <f t="shared" ca="1" si="150"/>
        <v>Allegretti</v>
      </c>
      <c r="C1021" s="106" t="str">
        <f t="shared" ca="1" si="151"/>
        <v>C.P.</v>
      </c>
      <c r="D1021" s="1" t="str">
        <f t="shared" ca="1" si="152"/>
        <v/>
      </c>
      <c r="E1021" s="93" t="str">
        <f t="shared" ca="1" si="153"/>
        <v/>
      </c>
      <c r="F1021" s="93" t="str">
        <f t="shared" ca="1" si="154"/>
        <v/>
      </c>
      <c r="G1021" s="93" t="str">
        <f t="shared" ca="1" si="155"/>
        <v>6:45</v>
      </c>
      <c r="H1021" s="93" t="str">
        <f t="shared" ca="1" si="156"/>
        <v>17:45</v>
      </c>
      <c r="I1021" s="94">
        <f t="shared" ca="1" si="157"/>
        <v>10.25</v>
      </c>
      <c r="J1021" s="108" t="str">
        <f t="shared" ca="1" si="158"/>
        <v/>
      </c>
      <c r="K1021" s="108" t="str">
        <f t="shared" ca="1" si="159"/>
        <v/>
      </c>
      <c r="L1021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021" s="108" t="str">
        <f ca="1">IFERROR(IF(FIND("/", Tabella4[[#This Row],[ODC]]) &gt; 0, MID(Tabella4[[#This Row],[ODC]], FIND("/", Tabella4[[#This Row],[ODC]]) - 3, 6), ""), "")</f>
        <v/>
      </c>
      <c r="S1021" s="103">
        <v>25</v>
      </c>
      <c r="T1021" s="96">
        <v>15</v>
      </c>
    </row>
    <row r="1022" spans="1:20" hidden="1" x14ac:dyDescent="0.25">
      <c r="A1022" s="97">
        <f ca="1">IF(Tabella4[[#This Row],[PERSONALE]]="","",IF(INDIRECT("'" &amp; S1022 &amp; "'!L1") &lt;&gt; "0", IF(INDIRECT("'" &amp; S1022 &amp; "'!L1") &lt;&gt; "", INDIRECT("'" &amp; S1022 &amp; "'!L1"), ""), ""))</f>
        <v>46106</v>
      </c>
      <c r="B1022" s="97" t="str">
        <f t="shared" ca="1" si="150"/>
        <v>Millo</v>
      </c>
      <c r="C1022" s="106" t="str">
        <f t="shared" ca="1" si="151"/>
        <v>C.P.</v>
      </c>
      <c r="D1022" s="1" t="str">
        <f t="shared" ca="1" si="152"/>
        <v/>
      </c>
      <c r="E1022" s="93" t="str">
        <f t="shared" ca="1" si="153"/>
        <v/>
      </c>
      <c r="F1022" s="93" t="str">
        <f t="shared" ca="1" si="154"/>
        <v/>
      </c>
      <c r="G1022" s="93" t="str">
        <f t="shared" ca="1" si="155"/>
        <v>16:45</v>
      </c>
      <c r="H1022" s="93" t="str">
        <f t="shared" ca="1" si="156"/>
        <v>17:45</v>
      </c>
      <c r="I1022" s="94">
        <f t="shared" ca="1" si="157"/>
        <v>1</v>
      </c>
      <c r="J1022" s="108" t="str">
        <f t="shared" ca="1" si="158"/>
        <v/>
      </c>
      <c r="K1022" s="108" t="str">
        <f t="shared" ca="1" si="159"/>
        <v/>
      </c>
      <c r="L1022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022" s="108" t="str">
        <f ca="1">IFERROR(IF(FIND("/", Tabella4[[#This Row],[ODC]]) &gt; 0, MID(Tabella4[[#This Row],[ODC]], FIND("/", Tabella4[[#This Row],[ODC]]) - 3, 6), ""), "")</f>
        <v/>
      </c>
      <c r="S1022" s="103">
        <v>25</v>
      </c>
      <c r="T1022" s="96">
        <v>16</v>
      </c>
    </row>
    <row r="1023" spans="1:20" hidden="1" x14ac:dyDescent="0.25">
      <c r="A1023" s="97">
        <f ca="1">IF(Tabella4[[#This Row],[PERSONALE]]="","",IF(INDIRECT("'" &amp; S1023 &amp; "'!L1") &lt;&gt; "0", IF(INDIRECT("'" &amp; S1023 &amp; "'!L1") &lt;&gt; "", INDIRECT("'" &amp; S1023 &amp; "'!L1"), ""), ""))</f>
        <v>46106</v>
      </c>
      <c r="B1023" s="97" t="str">
        <f t="shared" ca="1" si="150"/>
        <v>Arico'</v>
      </c>
      <c r="C1023" s="106" t="str">
        <f t="shared" ca="1" si="151"/>
        <v>C.P.</v>
      </c>
      <c r="D1023" s="1" t="str">
        <f t="shared" ca="1" si="152"/>
        <v/>
      </c>
      <c r="E1023" s="93" t="str">
        <f t="shared" ca="1" si="153"/>
        <v/>
      </c>
      <c r="F1023" s="93" t="str">
        <f t="shared" ca="1" si="154"/>
        <v/>
      </c>
      <c r="G1023" s="93" t="str">
        <f t="shared" ca="1" si="155"/>
        <v>7:45</v>
      </c>
      <c r="H1023" s="93" t="str">
        <f t="shared" ca="1" si="156"/>
        <v>16:45</v>
      </c>
      <c r="I1023" s="94">
        <f t="shared" ca="1" si="157"/>
        <v>8.25</v>
      </c>
      <c r="J1023" s="108" t="str">
        <f t="shared" ca="1" si="158"/>
        <v/>
      </c>
      <c r="K1023" s="108" t="str">
        <f t="shared" ca="1" si="159"/>
        <v/>
      </c>
      <c r="L1023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023" s="108" t="str">
        <f ca="1">IFERROR(IF(FIND("/", Tabella4[[#This Row],[ODC]]) &gt; 0, MID(Tabella4[[#This Row],[ODC]], FIND("/", Tabella4[[#This Row],[ODC]]) - 3, 6), ""), "")</f>
        <v/>
      </c>
      <c r="S1023" s="103">
        <v>25</v>
      </c>
      <c r="T1023" s="96">
        <v>17</v>
      </c>
    </row>
    <row r="1024" spans="1:20" hidden="1" x14ac:dyDescent="0.25">
      <c r="A1024" s="97" t="str">
        <f ca="1">IF(Tabella4[[#This Row],[PERSONALE]]="","",IF(INDIRECT("'" &amp; S1024 &amp; "'!L1") &lt;&gt; "0", IF(INDIRECT("'" &amp; S1024 &amp; "'!L1") &lt;&gt; "", INDIRECT("'" &amp; S1024 &amp; "'!L1"), ""), ""))</f>
        <v/>
      </c>
      <c r="B1024" s="97" t="str">
        <f t="shared" ca="1" si="150"/>
        <v/>
      </c>
      <c r="C1024" s="106" t="str">
        <f t="shared" ca="1" si="151"/>
        <v/>
      </c>
      <c r="D1024" s="1" t="str">
        <f t="shared" ca="1" si="152"/>
        <v/>
      </c>
      <c r="E1024" s="93" t="str">
        <f t="shared" ca="1" si="153"/>
        <v/>
      </c>
      <c r="F1024" s="93" t="str">
        <f t="shared" ca="1" si="154"/>
        <v/>
      </c>
      <c r="G1024" s="93" t="str">
        <f t="shared" ca="1" si="155"/>
        <v/>
      </c>
      <c r="H1024" s="93" t="str">
        <f t="shared" ca="1" si="156"/>
        <v/>
      </c>
      <c r="I1024" s="94" t="str">
        <f t="shared" ca="1" si="157"/>
        <v/>
      </c>
      <c r="J1024" s="108" t="str">
        <f t="shared" ca="1" si="158"/>
        <v/>
      </c>
      <c r="K1024" s="108" t="str">
        <f t="shared" ca="1" si="159"/>
        <v/>
      </c>
      <c r="L1024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024" s="108" t="str">
        <f ca="1">IFERROR(IF(FIND("/", Tabella4[[#This Row],[ODC]]) &gt; 0, MID(Tabella4[[#This Row],[ODC]], FIND("/", Tabella4[[#This Row],[ODC]]) - 3, 6), ""), "")</f>
        <v/>
      </c>
      <c r="S1024" s="103">
        <v>25</v>
      </c>
      <c r="T1024" s="96">
        <v>18</v>
      </c>
    </row>
    <row r="1025" spans="1:20" hidden="1" x14ac:dyDescent="0.25">
      <c r="A1025" s="97" t="str">
        <f ca="1">IF(Tabella4[[#This Row],[PERSONALE]]="","",IF(INDIRECT("'" &amp; S1025 &amp; "'!L1") &lt;&gt; "0", IF(INDIRECT("'" &amp; S1025 &amp; "'!L1") &lt;&gt; "", INDIRECT("'" &amp; S1025 &amp; "'!L1"), ""), ""))</f>
        <v/>
      </c>
      <c r="B1025" s="97" t="str">
        <f t="shared" ca="1" si="150"/>
        <v/>
      </c>
      <c r="C1025" s="106" t="str">
        <f t="shared" ca="1" si="151"/>
        <v/>
      </c>
      <c r="D1025" s="1" t="str">
        <f t="shared" ca="1" si="152"/>
        <v/>
      </c>
      <c r="E1025" s="93" t="str">
        <f t="shared" ca="1" si="153"/>
        <v/>
      </c>
      <c r="F1025" s="93" t="str">
        <f t="shared" ca="1" si="154"/>
        <v/>
      </c>
      <c r="G1025" s="93" t="str">
        <f t="shared" ca="1" si="155"/>
        <v/>
      </c>
      <c r="H1025" s="93" t="str">
        <f t="shared" ca="1" si="156"/>
        <v/>
      </c>
      <c r="I1025" s="94" t="str">
        <f t="shared" ca="1" si="157"/>
        <v/>
      </c>
      <c r="J1025" s="108" t="str">
        <f t="shared" ca="1" si="158"/>
        <v/>
      </c>
      <c r="K1025" s="108" t="str">
        <f t="shared" ca="1" si="159"/>
        <v/>
      </c>
      <c r="L1025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025" s="108" t="str">
        <f ca="1">IFERROR(IF(FIND("/", Tabella4[[#This Row],[ODC]]) &gt; 0, MID(Tabella4[[#This Row],[ODC]], FIND("/", Tabella4[[#This Row],[ODC]]) - 3, 6), ""), "")</f>
        <v/>
      </c>
      <c r="S1025" s="103">
        <v>25</v>
      </c>
      <c r="T1025" s="96">
        <v>19</v>
      </c>
    </row>
    <row r="1026" spans="1:20" hidden="1" x14ac:dyDescent="0.25">
      <c r="A1026" s="97" t="str">
        <f ca="1">IF(Tabella4[[#This Row],[PERSONALE]]="","",IF(INDIRECT("'" &amp; S1026 &amp; "'!L1") &lt;&gt; "0", IF(INDIRECT("'" &amp; S1026 &amp; "'!L1") &lt;&gt; "", INDIRECT("'" &amp; S1026 &amp; "'!L1"), ""), ""))</f>
        <v/>
      </c>
      <c r="B1026" s="97" t="str">
        <f t="shared" ref="B1026:B1089" ca="1" si="160">IF(INDIRECT("'" &amp; S1026 &amp; "'!F" &amp; T1026) &lt;&gt; "0", IF(INDIRECT("'" &amp; S1026 &amp; "'!F" &amp; T1026) &lt;&gt; "", INDIRECT("'" &amp; S1026 &amp; "'!F" &amp; T1026), ""), "")</f>
        <v/>
      </c>
      <c r="C1026" s="106" t="str">
        <f t="shared" ref="C1026:C1089" ca="1" si="161">IF(INDIRECT("'" &amp; S1026 &amp; "'!G" &amp; T1026) &lt;&gt; "0", IF(INDIRECT("'" &amp; S1026 &amp; "'!G" &amp; T1026) &lt;&gt; "", INDIRECT("'" &amp; S1026 &amp; "'!G" &amp; T1026), ""), "")</f>
        <v/>
      </c>
      <c r="D1026" s="1" t="str">
        <f t="shared" ref="D1026:D1089" ca="1" si="162">IF(INDIRECT("'" &amp; S1026 &amp; "'!H" &amp; T1026) &lt;&gt; "0", IF(INDIRECT("'" &amp; S1026 &amp; "'!H" &amp; T1026) &lt;&gt; "", INDIRECT("'" &amp; S1026 &amp; "'!H" &amp; T1026), ""), "")</f>
        <v/>
      </c>
      <c r="E1026" s="93" t="str">
        <f t="shared" ref="E1026:E1089" ca="1" si="163">IF(INDIRECT("'" &amp; S1026 &amp; "'!I" &amp; T1026) &lt;&gt; "0", IF(INDIRECT("'" &amp; S1026 &amp; "'!I" &amp; T1026) &lt;&gt; "", INDIRECT("'" &amp; S1026 &amp; "'!I" &amp; T1026), ""), "")</f>
        <v/>
      </c>
      <c r="F1026" s="93" t="str">
        <f t="shared" ref="F1026:F1089" ca="1" si="164">IF(INDIRECT("'" &amp; S1026 &amp; "'!J" &amp; T1026) &lt;&gt; "0", IF(INDIRECT("'" &amp; S1026 &amp; "'!J" &amp; T1026) &lt;&gt; "", INDIRECT("'" &amp; S1026 &amp; "'!J" &amp; T1026), ""), "")</f>
        <v/>
      </c>
      <c r="G1026" s="93" t="str">
        <f t="shared" ref="G1026:G1089" ca="1" si="165">IF(INDIRECT("'" &amp; S1026 &amp; "'!K" &amp; T1026) &lt;&gt; "0", IF(INDIRECT("'" &amp; S1026 &amp; "'!K" &amp; T1026) &lt;&gt; "", INDIRECT("'" &amp; S1026 &amp; "'!K" &amp; T1026), ""), "")</f>
        <v/>
      </c>
      <c r="H1026" s="93" t="str">
        <f t="shared" ref="H1026:H1089" ca="1" si="166">IF(INDIRECT("'" &amp; S1026 &amp; "'!L" &amp; T1026) &lt;&gt; "0", IF(INDIRECT("'" &amp; S1026 &amp; "'!L" &amp; T1026) &lt;&gt; "", INDIRECT("'" &amp; S1026 &amp; "'!L" &amp; T1026), ""), "")</f>
        <v/>
      </c>
      <c r="I1026" s="94" t="str">
        <f t="shared" ref="I1026:I1089" ca="1" si="167">IF(INDIRECT("'" &amp; S1026 &amp; "'!M" &amp; T1026) &lt;&gt; "0", IF(INDIRECT("'" &amp; S1026 &amp; "'!M" &amp; T1026) &lt;&gt; "", INDIRECT("'" &amp; S1026 &amp; "'!M" &amp; T1026), ""), "")</f>
        <v/>
      </c>
      <c r="J1026" s="108" t="str">
        <f t="shared" ref="J1026:J1089" ca="1" si="168">IF(INDIRECT("'" &amp; S1026 &amp; "'!N" &amp; T1026) &lt;&gt; "0", IF(INDIRECT("'" &amp; S1026 &amp; "'!N" &amp; T1026) &lt;&gt; "", INDIRECT("'" &amp; S1026 &amp; "'!N" &amp; T1026), ""), "")</f>
        <v/>
      </c>
      <c r="K1026" s="108" t="str">
        <f t="shared" ref="K1026:K1089" ca="1" si="169">IF(E1026="", "", IF(ISERROR(SEARCH("canone", E1026)), "NO", "SI"))</f>
        <v/>
      </c>
      <c r="L1026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026" s="108" t="str">
        <f ca="1">IFERROR(IF(FIND("/", Tabella4[[#This Row],[ODC]]) &gt; 0, MID(Tabella4[[#This Row],[ODC]], FIND("/", Tabella4[[#This Row],[ODC]]) - 3, 6), ""), "")</f>
        <v/>
      </c>
      <c r="S1026" s="103">
        <v>25</v>
      </c>
      <c r="T1026" s="96">
        <v>20</v>
      </c>
    </row>
    <row r="1027" spans="1:20" hidden="1" x14ac:dyDescent="0.25">
      <c r="A1027" s="97" t="str">
        <f ca="1">IF(Tabella4[[#This Row],[PERSONALE]]="","",IF(INDIRECT("'" &amp; S1027 &amp; "'!L1") &lt;&gt; "0", IF(INDIRECT("'" &amp; S1027 &amp; "'!L1") &lt;&gt; "", INDIRECT("'" &amp; S1027 &amp; "'!L1"), ""), ""))</f>
        <v/>
      </c>
      <c r="B1027" s="97" t="str">
        <f t="shared" ca="1" si="160"/>
        <v/>
      </c>
      <c r="C1027" s="106" t="str">
        <f t="shared" ca="1" si="161"/>
        <v/>
      </c>
      <c r="D1027" s="1" t="str">
        <f t="shared" ca="1" si="162"/>
        <v/>
      </c>
      <c r="E1027" s="93" t="str">
        <f t="shared" ca="1" si="163"/>
        <v/>
      </c>
      <c r="F1027" s="93" t="str">
        <f t="shared" ca="1" si="164"/>
        <v/>
      </c>
      <c r="G1027" s="93" t="str">
        <f t="shared" ca="1" si="165"/>
        <v/>
      </c>
      <c r="H1027" s="93" t="str">
        <f t="shared" ca="1" si="166"/>
        <v/>
      </c>
      <c r="I1027" s="94" t="str">
        <f t="shared" ca="1" si="167"/>
        <v/>
      </c>
      <c r="J1027" s="108" t="str">
        <f t="shared" ca="1" si="168"/>
        <v/>
      </c>
      <c r="K1027" s="108" t="str">
        <f t="shared" ca="1" si="169"/>
        <v/>
      </c>
      <c r="L1027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027" s="108" t="str">
        <f ca="1">IFERROR(IF(FIND("/", Tabella4[[#This Row],[ODC]]) &gt; 0, MID(Tabella4[[#This Row],[ODC]], FIND("/", Tabella4[[#This Row],[ODC]]) - 3, 6), ""), "")</f>
        <v/>
      </c>
      <c r="S1027" s="103">
        <v>25</v>
      </c>
      <c r="T1027" s="96">
        <v>21</v>
      </c>
    </row>
    <row r="1028" spans="1:20" hidden="1" x14ac:dyDescent="0.25">
      <c r="A1028" s="97" t="str">
        <f ca="1">IF(Tabella4[[#This Row],[PERSONALE]]="","",IF(INDIRECT("'" &amp; S1028 &amp; "'!L1") &lt;&gt; "0", IF(INDIRECT("'" &amp; S1028 &amp; "'!L1") &lt;&gt; "", INDIRECT("'" &amp; S1028 &amp; "'!L1"), ""), ""))</f>
        <v/>
      </c>
      <c r="B1028" s="97" t="str">
        <f t="shared" ca="1" si="160"/>
        <v/>
      </c>
      <c r="C1028" s="106" t="str">
        <f t="shared" ca="1" si="161"/>
        <v/>
      </c>
      <c r="D1028" s="1" t="str">
        <f t="shared" ca="1" si="162"/>
        <v/>
      </c>
      <c r="E1028" s="93" t="str">
        <f t="shared" ca="1" si="163"/>
        <v/>
      </c>
      <c r="F1028" s="93" t="str">
        <f t="shared" ca="1" si="164"/>
        <v/>
      </c>
      <c r="G1028" s="93" t="str">
        <f t="shared" ca="1" si="165"/>
        <v/>
      </c>
      <c r="H1028" s="93" t="str">
        <f t="shared" ca="1" si="166"/>
        <v/>
      </c>
      <c r="I1028" s="94" t="str">
        <f t="shared" ca="1" si="167"/>
        <v/>
      </c>
      <c r="J1028" s="108" t="str">
        <f t="shared" ca="1" si="168"/>
        <v/>
      </c>
      <c r="K1028" s="108" t="str">
        <f t="shared" ca="1" si="169"/>
        <v/>
      </c>
      <c r="L1028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028" s="108" t="str">
        <f ca="1">IFERROR(IF(FIND("/", Tabella4[[#This Row],[ODC]]) &gt; 0, MID(Tabella4[[#This Row],[ODC]], FIND("/", Tabella4[[#This Row],[ODC]]) - 3, 6), ""), "")</f>
        <v/>
      </c>
      <c r="S1028" s="103">
        <v>25</v>
      </c>
      <c r="T1028" s="96">
        <v>22</v>
      </c>
    </row>
    <row r="1029" spans="1:20" hidden="1" x14ac:dyDescent="0.25">
      <c r="A1029" s="97" t="str">
        <f ca="1">IF(Tabella4[[#This Row],[PERSONALE]]="","",IF(INDIRECT("'" &amp; S1029 &amp; "'!L1") &lt;&gt; "0", IF(INDIRECT("'" &amp; S1029 &amp; "'!L1") &lt;&gt; "", INDIRECT("'" &amp; S1029 &amp; "'!L1"), ""), ""))</f>
        <v/>
      </c>
      <c r="B1029" s="97" t="str">
        <f t="shared" ca="1" si="160"/>
        <v/>
      </c>
      <c r="C1029" s="106" t="str">
        <f t="shared" ca="1" si="161"/>
        <v/>
      </c>
      <c r="D1029" s="1" t="str">
        <f t="shared" ca="1" si="162"/>
        <v/>
      </c>
      <c r="E1029" s="93" t="str">
        <f t="shared" ca="1" si="163"/>
        <v/>
      </c>
      <c r="F1029" s="93" t="str">
        <f t="shared" ca="1" si="164"/>
        <v/>
      </c>
      <c r="G1029" s="93" t="str">
        <f t="shared" ca="1" si="165"/>
        <v/>
      </c>
      <c r="H1029" s="93" t="str">
        <f t="shared" ca="1" si="166"/>
        <v/>
      </c>
      <c r="I1029" s="94" t="str">
        <f t="shared" ca="1" si="167"/>
        <v/>
      </c>
      <c r="J1029" s="108" t="str">
        <f t="shared" ca="1" si="168"/>
        <v/>
      </c>
      <c r="K1029" s="108" t="str">
        <f t="shared" ca="1" si="169"/>
        <v/>
      </c>
      <c r="L1029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029" s="108" t="str">
        <f ca="1">IFERROR(IF(FIND("/", Tabella4[[#This Row],[ODC]]) &gt; 0, MID(Tabella4[[#This Row],[ODC]], FIND("/", Tabella4[[#This Row],[ODC]]) - 3, 6), ""), "")</f>
        <v/>
      </c>
      <c r="S1029" s="103">
        <v>25</v>
      </c>
      <c r="T1029" s="96">
        <v>23</v>
      </c>
    </row>
    <row r="1030" spans="1:20" hidden="1" x14ac:dyDescent="0.25">
      <c r="A1030" s="97" t="str">
        <f ca="1">IF(Tabella4[[#This Row],[PERSONALE]]="","",IF(INDIRECT("'" &amp; S1030 &amp; "'!L1") &lt;&gt; "0", IF(INDIRECT("'" &amp; S1030 &amp; "'!L1") &lt;&gt; "", INDIRECT("'" &amp; S1030 &amp; "'!L1"), ""), ""))</f>
        <v/>
      </c>
      <c r="B1030" s="97" t="str">
        <f t="shared" ca="1" si="160"/>
        <v/>
      </c>
      <c r="C1030" s="106" t="str">
        <f t="shared" ca="1" si="161"/>
        <v/>
      </c>
      <c r="D1030" s="1" t="str">
        <f t="shared" ca="1" si="162"/>
        <v/>
      </c>
      <c r="E1030" s="93" t="str">
        <f t="shared" ca="1" si="163"/>
        <v/>
      </c>
      <c r="F1030" s="93" t="str">
        <f t="shared" ca="1" si="164"/>
        <v/>
      </c>
      <c r="G1030" s="93" t="str">
        <f t="shared" ca="1" si="165"/>
        <v/>
      </c>
      <c r="H1030" s="93" t="str">
        <f t="shared" ca="1" si="166"/>
        <v/>
      </c>
      <c r="I1030" s="94" t="str">
        <f t="shared" ca="1" si="167"/>
        <v/>
      </c>
      <c r="J1030" s="108" t="str">
        <f t="shared" ca="1" si="168"/>
        <v/>
      </c>
      <c r="K1030" s="108" t="str">
        <f t="shared" ca="1" si="169"/>
        <v/>
      </c>
      <c r="L1030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030" s="108" t="str">
        <f ca="1">IFERROR(IF(FIND("/", Tabella4[[#This Row],[ODC]]) &gt; 0, MID(Tabella4[[#This Row],[ODC]], FIND("/", Tabella4[[#This Row],[ODC]]) - 3, 6), ""), "")</f>
        <v/>
      </c>
      <c r="S1030" s="103">
        <v>25</v>
      </c>
      <c r="T1030" s="96">
        <v>24</v>
      </c>
    </row>
    <row r="1031" spans="1:20" hidden="1" x14ac:dyDescent="0.25">
      <c r="A1031" s="97" t="str">
        <f ca="1">IF(Tabella4[[#This Row],[PERSONALE]]="","",IF(INDIRECT("'" &amp; S1031 &amp; "'!L1") &lt;&gt; "0", IF(INDIRECT("'" &amp; S1031 &amp; "'!L1") &lt;&gt; "", INDIRECT("'" &amp; S1031 &amp; "'!L1"), ""), ""))</f>
        <v/>
      </c>
      <c r="B1031" s="97" t="str">
        <f t="shared" ca="1" si="160"/>
        <v/>
      </c>
      <c r="C1031" s="106" t="str">
        <f t="shared" ca="1" si="161"/>
        <v/>
      </c>
      <c r="D1031" s="1" t="str">
        <f t="shared" ca="1" si="162"/>
        <v/>
      </c>
      <c r="E1031" s="93" t="str">
        <f t="shared" ca="1" si="163"/>
        <v/>
      </c>
      <c r="F1031" s="93" t="str">
        <f t="shared" ca="1" si="164"/>
        <v/>
      </c>
      <c r="G1031" s="93" t="str">
        <f t="shared" ca="1" si="165"/>
        <v/>
      </c>
      <c r="H1031" s="93" t="str">
        <f t="shared" ca="1" si="166"/>
        <v/>
      </c>
      <c r="I1031" s="94" t="str">
        <f t="shared" ca="1" si="167"/>
        <v/>
      </c>
      <c r="J1031" s="108" t="str">
        <f t="shared" ca="1" si="168"/>
        <v/>
      </c>
      <c r="K1031" s="108" t="str">
        <f t="shared" ca="1" si="169"/>
        <v/>
      </c>
      <c r="L1031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031" s="108" t="str">
        <f ca="1">IFERROR(IF(FIND("/", Tabella4[[#This Row],[ODC]]) &gt; 0, MID(Tabella4[[#This Row],[ODC]], FIND("/", Tabella4[[#This Row],[ODC]]) - 3, 6), ""), "")</f>
        <v/>
      </c>
      <c r="S1031" s="103">
        <v>25</v>
      </c>
      <c r="T1031" s="96">
        <v>25</v>
      </c>
    </row>
    <row r="1032" spans="1:20" hidden="1" x14ac:dyDescent="0.25">
      <c r="A1032" s="97" t="str">
        <f ca="1">IF(Tabella4[[#This Row],[PERSONALE]]="","",IF(INDIRECT("'" &amp; S1032 &amp; "'!L1") &lt;&gt; "0", IF(INDIRECT("'" &amp; S1032 &amp; "'!L1") &lt;&gt; "", INDIRECT("'" &amp; S1032 &amp; "'!L1"), ""), ""))</f>
        <v/>
      </c>
      <c r="B1032" s="97" t="str">
        <f t="shared" ca="1" si="160"/>
        <v/>
      </c>
      <c r="C1032" s="106" t="str">
        <f t="shared" ca="1" si="161"/>
        <v/>
      </c>
      <c r="D1032" s="1" t="str">
        <f t="shared" ca="1" si="162"/>
        <v/>
      </c>
      <c r="E1032" s="93" t="str">
        <f t="shared" ca="1" si="163"/>
        <v/>
      </c>
      <c r="F1032" s="93" t="str">
        <f t="shared" ca="1" si="164"/>
        <v/>
      </c>
      <c r="G1032" s="93" t="str">
        <f t="shared" ca="1" si="165"/>
        <v/>
      </c>
      <c r="H1032" s="93" t="str">
        <f t="shared" ca="1" si="166"/>
        <v/>
      </c>
      <c r="I1032" s="94" t="str">
        <f t="shared" ca="1" si="167"/>
        <v/>
      </c>
      <c r="J1032" s="108" t="str">
        <f t="shared" ca="1" si="168"/>
        <v/>
      </c>
      <c r="K1032" s="108" t="str">
        <f t="shared" ca="1" si="169"/>
        <v/>
      </c>
      <c r="L1032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032" s="108" t="str">
        <f ca="1">IFERROR(IF(FIND("/", Tabella4[[#This Row],[ODC]]) &gt; 0, MID(Tabella4[[#This Row],[ODC]], FIND("/", Tabella4[[#This Row],[ODC]]) - 3, 6), ""), "")</f>
        <v/>
      </c>
      <c r="S1032" s="103">
        <v>25</v>
      </c>
      <c r="T1032" s="96">
        <v>26</v>
      </c>
    </row>
    <row r="1033" spans="1:20" hidden="1" x14ac:dyDescent="0.25">
      <c r="A1033" s="97" t="str">
        <f ca="1">IF(Tabella4[[#This Row],[PERSONALE]]="","",IF(INDIRECT("'" &amp; S1033 &amp; "'!L1") &lt;&gt; "0", IF(INDIRECT("'" &amp; S1033 &amp; "'!L1") &lt;&gt; "", INDIRECT("'" &amp; S1033 &amp; "'!L1"), ""), ""))</f>
        <v/>
      </c>
      <c r="B1033" s="97" t="str">
        <f t="shared" ca="1" si="160"/>
        <v/>
      </c>
      <c r="C1033" s="106" t="str">
        <f t="shared" ca="1" si="161"/>
        <v/>
      </c>
      <c r="D1033" s="1" t="str">
        <f t="shared" ca="1" si="162"/>
        <v/>
      </c>
      <c r="E1033" s="93" t="str">
        <f t="shared" ca="1" si="163"/>
        <v/>
      </c>
      <c r="F1033" s="93" t="str">
        <f t="shared" ca="1" si="164"/>
        <v/>
      </c>
      <c r="G1033" s="93" t="str">
        <f t="shared" ca="1" si="165"/>
        <v/>
      </c>
      <c r="H1033" s="93" t="str">
        <f t="shared" ca="1" si="166"/>
        <v/>
      </c>
      <c r="I1033" s="94" t="str">
        <f t="shared" ca="1" si="167"/>
        <v/>
      </c>
      <c r="J1033" s="108" t="str">
        <f t="shared" ca="1" si="168"/>
        <v/>
      </c>
      <c r="K1033" s="108" t="str">
        <f t="shared" ca="1" si="169"/>
        <v/>
      </c>
      <c r="L1033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033" s="108" t="str">
        <f ca="1">IFERROR(IF(FIND("/", Tabella4[[#This Row],[ODC]]) &gt; 0, MID(Tabella4[[#This Row],[ODC]], FIND("/", Tabella4[[#This Row],[ODC]]) - 3, 6), ""), "")</f>
        <v/>
      </c>
      <c r="S1033" s="103">
        <v>25</v>
      </c>
      <c r="T1033" s="96">
        <v>27</v>
      </c>
    </row>
    <row r="1034" spans="1:20" hidden="1" x14ac:dyDescent="0.25">
      <c r="A1034" s="97" t="str">
        <f ca="1">IF(Tabella4[[#This Row],[PERSONALE]]="","",IF(INDIRECT("'" &amp; S1034 &amp; "'!L1") &lt;&gt; "0", IF(INDIRECT("'" &amp; S1034 &amp; "'!L1") &lt;&gt; "", INDIRECT("'" &amp; S1034 &amp; "'!L1"), ""), ""))</f>
        <v/>
      </c>
      <c r="B1034" s="97" t="str">
        <f t="shared" ca="1" si="160"/>
        <v/>
      </c>
      <c r="C1034" s="106" t="str">
        <f t="shared" ca="1" si="161"/>
        <v/>
      </c>
      <c r="D1034" s="1" t="str">
        <f t="shared" ca="1" si="162"/>
        <v/>
      </c>
      <c r="E1034" s="93" t="str">
        <f t="shared" ca="1" si="163"/>
        <v/>
      </c>
      <c r="F1034" s="93" t="str">
        <f t="shared" ca="1" si="164"/>
        <v/>
      </c>
      <c r="G1034" s="93" t="str">
        <f t="shared" ca="1" si="165"/>
        <v/>
      </c>
      <c r="H1034" s="93" t="str">
        <f t="shared" ca="1" si="166"/>
        <v/>
      </c>
      <c r="I1034" s="94" t="str">
        <f t="shared" ca="1" si="167"/>
        <v/>
      </c>
      <c r="J1034" s="108" t="str">
        <f t="shared" ca="1" si="168"/>
        <v/>
      </c>
      <c r="K1034" s="108" t="str">
        <f t="shared" ca="1" si="169"/>
        <v/>
      </c>
      <c r="L1034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034" s="108" t="str">
        <f ca="1">IFERROR(IF(FIND("/", Tabella4[[#This Row],[ODC]]) &gt; 0, MID(Tabella4[[#This Row],[ODC]], FIND("/", Tabella4[[#This Row],[ODC]]) - 3, 6), ""), "")</f>
        <v/>
      </c>
      <c r="S1034" s="103">
        <v>25</v>
      </c>
      <c r="T1034" s="96">
        <v>28</v>
      </c>
    </row>
    <row r="1035" spans="1:20" hidden="1" x14ac:dyDescent="0.25">
      <c r="A1035" s="97" t="str">
        <f ca="1">IF(Tabella4[[#This Row],[PERSONALE]]="","",IF(INDIRECT("'" &amp; S1035 &amp; "'!L1") &lt;&gt; "0", IF(INDIRECT("'" &amp; S1035 &amp; "'!L1") &lt;&gt; "", INDIRECT("'" &amp; S1035 &amp; "'!L1"), ""), ""))</f>
        <v/>
      </c>
      <c r="B1035" s="97" t="str">
        <f t="shared" ca="1" si="160"/>
        <v/>
      </c>
      <c r="C1035" s="106" t="str">
        <f t="shared" ca="1" si="161"/>
        <v/>
      </c>
      <c r="D1035" s="1" t="str">
        <f t="shared" ca="1" si="162"/>
        <v/>
      </c>
      <c r="E1035" s="93" t="str">
        <f t="shared" ca="1" si="163"/>
        <v/>
      </c>
      <c r="F1035" s="93" t="str">
        <f t="shared" ca="1" si="164"/>
        <v/>
      </c>
      <c r="G1035" s="93" t="str">
        <f t="shared" ca="1" si="165"/>
        <v/>
      </c>
      <c r="H1035" s="93" t="str">
        <f t="shared" ca="1" si="166"/>
        <v/>
      </c>
      <c r="I1035" s="94" t="str">
        <f t="shared" ca="1" si="167"/>
        <v/>
      </c>
      <c r="J1035" s="108" t="str">
        <f t="shared" ca="1" si="168"/>
        <v/>
      </c>
      <c r="K1035" s="108" t="str">
        <f t="shared" ca="1" si="169"/>
        <v/>
      </c>
      <c r="L1035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035" s="108" t="str">
        <f ca="1">IFERROR(IF(FIND("/", Tabella4[[#This Row],[ODC]]) &gt; 0, MID(Tabella4[[#This Row],[ODC]], FIND("/", Tabella4[[#This Row],[ODC]]) - 3, 6), ""), "")</f>
        <v/>
      </c>
      <c r="S1035" s="103">
        <v>25</v>
      </c>
      <c r="T1035" s="96">
        <v>29</v>
      </c>
    </row>
    <row r="1036" spans="1:20" hidden="1" x14ac:dyDescent="0.25">
      <c r="A1036" s="97" t="str">
        <f ca="1">IF(Tabella4[[#This Row],[PERSONALE]]="","",IF(INDIRECT("'" &amp; S1036 &amp; "'!L1") &lt;&gt; "0", IF(INDIRECT("'" &amp; S1036 &amp; "'!L1") &lt;&gt; "", INDIRECT("'" &amp; S1036 &amp; "'!L1"), ""), ""))</f>
        <v/>
      </c>
      <c r="B1036" s="97" t="str">
        <f t="shared" ca="1" si="160"/>
        <v/>
      </c>
      <c r="C1036" s="106" t="str">
        <f t="shared" ca="1" si="161"/>
        <v/>
      </c>
      <c r="D1036" s="1" t="str">
        <f t="shared" ca="1" si="162"/>
        <v/>
      </c>
      <c r="E1036" s="93" t="str">
        <f t="shared" ca="1" si="163"/>
        <v/>
      </c>
      <c r="F1036" s="93" t="str">
        <f t="shared" ca="1" si="164"/>
        <v/>
      </c>
      <c r="G1036" s="93" t="str">
        <f t="shared" ca="1" si="165"/>
        <v/>
      </c>
      <c r="H1036" s="93" t="str">
        <f t="shared" ca="1" si="166"/>
        <v/>
      </c>
      <c r="I1036" s="94" t="str">
        <f t="shared" ca="1" si="167"/>
        <v/>
      </c>
      <c r="J1036" s="108" t="str">
        <f t="shared" ca="1" si="168"/>
        <v/>
      </c>
      <c r="K1036" s="108" t="str">
        <f t="shared" ca="1" si="169"/>
        <v/>
      </c>
      <c r="L1036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036" s="108" t="str">
        <f ca="1">IFERROR(IF(FIND("/", Tabella4[[#This Row],[ODC]]) &gt; 0, MID(Tabella4[[#This Row],[ODC]], FIND("/", Tabella4[[#This Row],[ODC]]) - 3, 6), ""), "")</f>
        <v/>
      </c>
      <c r="S1036" s="103">
        <v>25</v>
      </c>
      <c r="T1036" s="96">
        <v>30</v>
      </c>
    </row>
    <row r="1037" spans="1:20" hidden="1" x14ac:dyDescent="0.25">
      <c r="A1037" s="97" t="str">
        <f ca="1">IF(Tabella4[[#This Row],[PERSONALE]]="","",IF(INDIRECT("'" &amp; S1037 &amp; "'!L1") &lt;&gt; "0", IF(INDIRECT("'" &amp; S1037 &amp; "'!L1") &lt;&gt; "", INDIRECT("'" &amp; S1037 &amp; "'!L1"), ""), ""))</f>
        <v/>
      </c>
      <c r="B1037" s="97" t="str">
        <f t="shared" ca="1" si="160"/>
        <v/>
      </c>
      <c r="C1037" s="106" t="str">
        <f t="shared" ca="1" si="161"/>
        <v/>
      </c>
      <c r="D1037" s="1" t="str">
        <f t="shared" ca="1" si="162"/>
        <v/>
      </c>
      <c r="E1037" s="93" t="str">
        <f t="shared" ca="1" si="163"/>
        <v/>
      </c>
      <c r="F1037" s="93" t="str">
        <f t="shared" ca="1" si="164"/>
        <v/>
      </c>
      <c r="G1037" s="93" t="str">
        <f t="shared" ca="1" si="165"/>
        <v/>
      </c>
      <c r="H1037" s="93" t="str">
        <f t="shared" ca="1" si="166"/>
        <v/>
      </c>
      <c r="I1037" s="94" t="str">
        <f t="shared" ca="1" si="167"/>
        <v/>
      </c>
      <c r="J1037" s="108" t="str">
        <f t="shared" ca="1" si="168"/>
        <v/>
      </c>
      <c r="K1037" s="108" t="str">
        <f t="shared" ca="1" si="169"/>
        <v/>
      </c>
      <c r="L1037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037" s="108" t="str">
        <f ca="1">IFERROR(IF(FIND("/", Tabella4[[#This Row],[ODC]]) &gt; 0, MID(Tabella4[[#This Row],[ODC]], FIND("/", Tabella4[[#This Row],[ODC]]) - 3, 6), ""), "")</f>
        <v/>
      </c>
      <c r="S1037" s="103">
        <v>25</v>
      </c>
      <c r="T1037" s="96">
        <v>31</v>
      </c>
    </row>
    <row r="1038" spans="1:20" hidden="1" x14ac:dyDescent="0.25">
      <c r="A1038" s="97" t="str">
        <f ca="1">IF(Tabella4[[#This Row],[PERSONALE]]="","",IF(INDIRECT("'" &amp; S1038 &amp; "'!L1") &lt;&gt; "0", IF(INDIRECT("'" &amp; S1038 &amp; "'!L1") &lt;&gt; "", INDIRECT("'" &amp; S1038 &amp; "'!L1"), ""), ""))</f>
        <v/>
      </c>
      <c r="B1038" s="97" t="str">
        <f t="shared" ca="1" si="160"/>
        <v/>
      </c>
      <c r="C1038" s="106" t="str">
        <f t="shared" ca="1" si="161"/>
        <v/>
      </c>
      <c r="D1038" s="1" t="str">
        <f t="shared" ca="1" si="162"/>
        <v/>
      </c>
      <c r="E1038" s="93" t="str">
        <f t="shared" ca="1" si="163"/>
        <v/>
      </c>
      <c r="F1038" s="93" t="str">
        <f t="shared" ca="1" si="164"/>
        <v/>
      </c>
      <c r="G1038" s="93" t="str">
        <f t="shared" ca="1" si="165"/>
        <v/>
      </c>
      <c r="H1038" s="93" t="str">
        <f t="shared" ca="1" si="166"/>
        <v/>
      </c>
      <c r="I1038" s="94" t="str">
        <f t="shared" ca="1" si="167"/>
        <v/>
      </c>
      <c r="J1038" s="108" t="str">
        <f t="shared" ca="1" si="168"/>
        <v/>
      </c>
      <c r="K1038" s="108" t="str">
        <f t="shared" ca="1" si="169"/>
        <v/>
      </c>
      <c r="L1038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038" s="108" t="str">
        <f ca="1">IFERROR(IF(FIND("/", Tabella4[[#This Row],[ODC]]) &gt; 0, MID(Tabella4[[#This Row],[ODC]], FIND("/", Tabella4[[#This Row],[ODC]]) - 3, 6), ""), "")</f>
        <v/>
      </c>
      <c r="S1038" s="103">
        <v>25</v>
      </c>
      <c r="T1038" s="96">
        <v>32</v>
      </c>
    </row>
    <row r="1039" spans="1:20" hidden="1" x14ac:dyDescent="0.25">
      <c r="A1039" s="97" t="str">
        <f ca="1">IF(Tabella4[[#This Row],[PERSONALE]]="","",IF(INDIRECT("'" &amp; S1039 &amp; "'!L1") &lt;&gt; "0", IF(INDIRECT("'" &amp; S1039 &amp; "'!L1") &lt;&gt; "", INDIRECT("'" &amp; S1039 &amp; "'!L1"), ""), ""))</f>
        <v/>
      </c>
      <c r="B1039" s="97" t="str">
        <f t="shared" ca="1" si="160"/>
        <v/>
      </c>
      <c r="C1039" s="106" t="str">
        <f t="shared" ca="1" si="161"/>
        <v/>
      </c>
      <c r="D1039" s="1" t="str">
        <f t="shared" ca="1" si="162"/>
        <v/>
      </c>
      <c r="E1039" s="93" t="str">
        <f t="shared" ca="1" si="163"/>
        <v/>
      </c>
      <c r="F1039" s="93" t="str">
        <f t="shared" ca="1" si="164"/>
        <v/>
      </c>
      <c r="G1039" s="93" t="str">
        <f t="shared" ca="1" si="165"/>
        <v/>
      </c>
      <c r="H1039" s="93" t="str">
        <f t="shared" ca="1" si="166"/>
        <v/>
      </c>
      <c r="I1039" s="94" t="str">
        <f t="shared" ca="1" si="167"/>
        <v/>
      </c>
      <c r="J1039" s="108" t="str">
        <f t="shared" ca="1" si="168"/>
        <v/>
      </c>
      <c r="K1039" s="108" t="str">
        <f t="shared" ca="1" si="169"/>
        <v/>
      </c>
      <c r="L1039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039" s="108" t="str">
        <f ca="1">IFERROR(IF(FIND("/", Tabella4[[#This Row],[ODC]]) &gt; 0, MID(Tabella4[[#This Row],[ODC]], FIND("/", Tabella4[[#This Row],[ODC]]) - 3, 6), ""), "")</f>
        <v/>
      </c>
      <c r="S1039" s="103">
        <v>25</v>
      </c>
      <c r="T1039" s="96">
        <v>33</v>
      </c>
    </row>
    <row r="1040" spans="1:20" hidden="1" x14ac:dyDescent="0.25">
      <c r="A1040" s="97" t="str">
        <f ca="1">IF(Tabella4[[#This Row],[PERSONALE]]="","",IF(INDIRECT("'" &amp; S1040 &amp; "'!L1") &lt;&gt; "0", IF(INDIRECT("'" &amp; S1040 &amp; "'!L1") &lt;&gt; "", INDIRECT("'" &amp; S1040 &amp; "'!L1"), ""), ""))</f>
        <v/>
      </c>
      <c r="B1040" s="97" t="str">
        <f t="shared" ca="1" si="160"/>
        <v/>
      </c>
      <c r="C1040" s="106" t="str">
        <f t="shared" ca="1" si="161"/>
        <v/>
      </c>
      <c r="D1040" s="1" t="str">
        <f t="shared" ca="1" si="162"/>
        <v/>
      </c>
      <c r="E1040" s="93" t="str">
        <f t="shared" ca="1" si="163"/>
        <v/>
      </c>
      <c r="F1040" s="93" t="str">
        <f t="shared" ca="1" si="164"/>
        <v/>
      </c>
      <c r="G1040" s="93" t="str">
        <f t="shared" ca="1" si="165"/>
        <v/>
      </c>
      <c r="H1040" s="93" t="str">
        <f t="shared" ca="1" si="166"/>
        <v/>
      </c>
      <c r="I1040" s="94" t="str">
        <f t="shared" ca="1" si="167"/>
        <v/>
      </c>
      <c r="J1040" s="108" t="str">
        <f t="shared" ca="1" si="168"/>
        <v/>
      </c>
      <c r="K1040" s="108" t="str">
        <f t="shared" ca="1" si="169"/>
        <v/>
      </c>
      <c r="L1040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040" s="108" t="str">
        <f ca="1">IFERROR(IF(FIND("/", Tabella4[[#This Row],[ODC]]) &gt; 0, MID(Tabella4[[#This Row],[ODC]], FIND("/", Tabella4[[#This Row],[ODC]]) - 3, 6), ""), "")</f>
        <v/>
      </c>
      <c r="S1040" s="103">
        <v>25</v>
      </c>
      <c r="T1040" s="96">
        <v>34</v>
      </c>
    </row>
    <row r="1041" spans="1:20" hidden="1" x14ac:dyDescent="0.25">
      <c r="A1041" s="97" t="str">
        <f ca="1">IF(Tabella4[[#This Row],[PERSONALE]]="","",IF(INDIRECT("'" &amp; S1041 &amp; "'!L1") &lt;&gt; "0", IF(INDIRECT("'" &amp; S1041 &amp; "'!L1") &lt;&gt; "", INDIRECT("'" &amp; S1041 &amp; "'!L1"), ""), ""))</f>
        <v/>
      </c>
      <c r="B1041" s="97" t="str">
        <f t="shared" ca="1" si="160"/>
        <v/>
      </c>
      <c r="C1041" s="106" t="str">
        <f t="shared" ca="1" si="161"/>
        <v/>
      </c>
      <c r="D1041" s="1" t="str">
        <f t="shared" ca="1" si="162"/>
        <v/>
      </c>
      <c r="E1041" s="93" t="str">
        <f t="shared" ca="1" si="163"/>
        <v/>
      </c>
      <c r="F1041" s="93" t="str">
        <f t="shared" ca="1" si="164"/>
        <v/>
      </c>
      <c r="G1041" s="93" t="str">
        <f t="shared" ca="1" si="165"/>
        <v/>
      </c>
      <c r="H1041" s="93" t="str">
        <f t="shared" ca="1" si="166"/>
        <v/>
      </c>
      <c r="I1041" s="94" t="str">
        <f t="shared" ca="1" si="167"/>
        <v/>
      </c>
      <c r="J1041" s="108" t="str">
        <f t="shared" ca="1" si="168"/>
        <v/>
      </c>
      <c r="K1041" s="108" t="str">
        <f t="shared" ca="1" si="169"/>
        <v/>
      </c>
      <c r="L1041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041" s="108" t="str">
        <f ca="1">IFERROR(IF(FIND("/", Tabella4[[#This Row],[ODC]]) &gt; 0, MID(Tabella4[[#This Row],[ODC]], FIND("/", Tabella4[[#This Row],[ODC]]) - 3, 6), ""), "")</f>
        <v/>
      </c>
      <c r="S1041" s="103">
        <v>25</v>
      </c>
      <c r="T1041" s="96">
        <v>35</v>
      </c>
    </row>
    <row r="1042" spans="1:20" hidden="1" x14ac:dyDescent="0.25">
      <c r="A1042" s="97" t="str">
        <f ca="1">IF(Tabella4[[#This Row],[PERSONALE]]="","",IF(INDIRECT("'" &amp; S1042 &amp; "'!L1") &lt;&gt; "0", IF(INDIRECT("'" &amp; S1042 &amp; "'!L1") &lt;&gt; "", INDIRECT("'" &amp; S1042 &amp; "'!L1"), ""), ""))</f>
        <v/>
      </c>
      <c r="B1042" s="97" t="str">
        <f t="shared" ca="1" si="160"/>
        <v/>
      </c>
      <c r="C1042" s="106" t="str">
        <f t="shared" ca="1" si="161"/>
        <v/>
      </c>
      <c r="D1042" s="1" t="str">
        <f t="shared" ca="1" si="162"/>
        <v/>
      </c>
      <c r="E1042" s="93" t="str">
        <f t="shared" ca="1" si="163"/>
        <v/>
      </c>
      <c r="F1042" s="93" t="str">
        <f t="shared" ca="1" si="164"/>
        <v/>
      </c>
      <c r="G1042" s="93" t="str">
        <f t="shared" ca="1" si="165"/>
        <v/>
      </c>
      <c r="H1042" s="93" t="str">
        <f t="shared" ca="1" si="166"/>
        <v/>
      </c>
      <c r="I1042" s="94" t="str">
        <f t="shared" ca="1" si="167"/>
        <v/>
      </c>
      <c r="J1042" s="108" t="str">
        <f t="shared" ca="1" si="168"/>
        <v/>
      </c>
      <c r="K1042" s="108" t="str">
        <f t="shared" ca="1" si="169"/>
        <v/>
      </c>
      <c r="L1042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042" s="108" t="str">
        <f ca="1">IFERROR(IF(FIND("/", Tabella4[[#This Row],[ODC]]) &gt; 0, MID(Tabella4[[#This Row],[ODC]], FIND("/", Tabella4[[#This Row],[ODC]]) - 3, 6), ""), "")</f>
        <v/>
      </c>
      <c r="S1042" s="103">
        <v>25</v>
      </c>
      <c r="T1042" s="96">
        <v>36</v>
      </c>
    </row>
    <row r="1043" spans="1:20" hidden="1" x14ac:dyDescent="0.25">
      <c r="A1043" s="97" t="str">
        <f ca="1">IF(Tabella4[[#This Row],[PERSONALE]]="","",IF(INDIRECT("'" &amp; S1043 &amp; "'!L1") &lt;&gt; "0", IF(INDIRECT("'" &amp; S1043 &amp; "'!L1") &lt;&gt; "", INDIRECT("'" &amp; S1043 &amp; "'!L1"), ""), ""))</f>
        <v/>
      </c>
      <c r="B1043" s="97" t="str">
        <f t="shared" ca="1" si="160"/>
        <v/>
      </c>
      <c r="C1043" s="106" t="str">
        <f t="shared" ca="1" si="161"/>
        <v/>
      </c>
      <c r="D1043" s="1" t="str">
        <f t="shared" ca="1" si="162"/>
        <v/>
      </c>
      <c r="E1043" s="93" t="str">
        <f t="shared" ca="1" si="163"/>
        <v/>
      </c>
      <c r="F1043" s="93" t="str">
        <f t="shared" ca="1" si="164"/>
        <v/>
      </c>
      <c r="G1043" s="93" t="str">
        <f t="shared" ca="1" si="165"/>
        <v/>
      </c>
      <c r="H1043" s="93" t="str">
        <f t="shared" ca="1" si="166"/>
        <v/>
      </c>
      <c r="I1043" s="94" t="str">
        <f t="shared" ca="1" si="167"/>
        <v/>
      </c>
      <c r="J1043" s="108" t="str">
        <f t="shared" ca="1" si="168"/>
        <v/>
      </c>
      <c r="K1043" s="108" t="str">
        <f t="shared" ca="1" si="169"/>
        <v/>
      </c>
      <c r="L1043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043" s="108" t="str">
        <f ca="1">IFERROR(IF(FIND("/", Tabella4[[#This Row],[ODC]]) &gt; 0, MID(Tabella4[[#This Row],[ODC]], FIND("/", Tabella4[[#This Row],[ODC]]) - 3, 6), ""), "")</f>
        <v/>
      </c>
      <c r="S1043" s="103">
        <v>25</v>
      </c>
      <c r="T1043" s="96">
        <v>37</v>
      </c>
    </row>
    <row r="1044" spans="1:20" hidden="1" x14ac:dyDescent="0.25">
      <c r="A1044" s="97" t="str">
        <f ca="1">IF(Tabella4[[#This Row],[PERSONALE]]="","",IF(INDIRECT("'" &amp; S1044 &amp; "'!L1") &lt;&gt; "0", IF(INDIRECT("'" &amp; S1044 &amp; "'!L1") &lt;&gt; "", INDIRECT("'" &amp; S1044 &amp; "'!L1"), ""), ""))</f>
        <v/>
      </c>
      <c r="B1044" s="97" t="str">
        <f t="shared" ca="1" si="160"/>
        <v/>
      </c>
      <c r="C1044" s="106" t="str">
        <f t="shared" ca="1" si="161"/>
        <v/>
      </c>
      <c r="D1044" s="1" t="str">
        <f t="shared" ca="1" si="162"/>
        <v/>
      </c>
      <c r="E1044" s="93" t="str">
        <f t="shared" ca="1" si="163"/>
        <v/>
      </c>
      <c r="F1044" s="93" t="str">
        <f t="shared" ca="1" si="164"/>
        <v/>
      </c>
      <c r="G1044" s="93" t="str">
        <f t="shared" ca="1" si="165"/>
        <v/>
      </c>
      <c r="H1044" s="93" t="str">
        <f t="shared" ca="1" si="166"/>
        <v/>
      </c>
      <c r="I1044" s="94" t="str">
        <f t="shared" ca="1" si="167"/>
        <v/>
      </c>
      <c r="J1044" s="108" t="str">
        <f t="shared" ca="1" si="168"/>
        <v/>
      </c>
      <c r="K1044" s="108" t="str">
        <f t="shared" ca="1" si="169"/>
        <v/>
      </c>
      <c r="L1044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044" s="108" t="str">
        <f ca="1">IFERROR(IF(FIND("/", Tabella4[[#This Row],[ODC]]) &gt; 0, MID(Tabella4[[#This Row],[ODC]], FIND("/", Tabella4[[#This Row],[ODC]]) - 3, 6), ""), "")</f>
        <v/>
      </c>
      <c r="S1044" s="103">
        <v>25</v>
      </c>
      <c r="T1044" s="96">
        <v>38</v>
      </c>
    </row>
    <row r="1045" spans="1:20" hidden="1" x14ac:dyDescent="0.25">
      <c r="A1045" s="97" t="str">
        <f ca="1">IF(Tabella4[[#This Row],[PERSONALE]]="","",IF(INDIRECT("'" &amp; S1045 &amp; "'!L1") &lt;&gt; "0", IF(INDIRECT("'" &amp; S1045 &amp; "'!L1") &lt;&gt; "", INDIRECT("'" &amp; S1045 &amp; "'!L1"), ""), ""))</f>
        <v/>
      </c>
      <c r="B1045" s="97" t="str">
        <f t="shared" ca="1" si="160"/>
        <v/>
      </c>
      <c r="C1045" s="106" t="str">
        <f t="shared" ca="1" si="161"/>
        <v/>
      </c>
      <c r="D1045" s="1" t="str">
        <f t="shared" ca="1" si="162"/>
        <v/>
      </c>
      <c r="E1045" s="93" t="str">
        <f t="shared" ca="1" si="163"/>
        <v/>
      </c>
      <c r="F1045" s="93" t="str">
        <f t="shared" ca="1" si="164"/>
        <v/>
      </c>
      <c r="G1045" s="93" t="str">
        <f t="shared" ca="1" si="165"/>
        <v/>
      </c>
      <c r="H1045" s="93" t="str">
        <f t="shared" ca="1" si="166"/>
        <v/>
      </c>
      <c r="I1045" s="94" t="str">
        <f t="shared" ca="1" si="167"/>
        <v/>
      </c>
      <c r="J1045" s="108" t="str">
        <f t="shared" ca="1" si="168"/>
        <v/>
      </c>
      <c r="K1045" s="108" t="str">
        <f t="shared" ca="1" si="169"/>
        <v/>
      </c>
      <c r="L1045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045" s="108" t="str">
        <f ca="1">IFERROR(IF(FIND("/", Tabella4[[#This Row],[ODC]]) &gt; 0, MID(Tabella4[[#This Row],[ODC]], FIND("/", Tabella4[[#This Row],[ODC]]) - 3, 6), ""), "")</f>
        <v/>
      </c>
      <c r="S1045" s="103">
        <v>25</v>
      </c>
      <c r="T1045" s="96">
        <v>39</v>
      </c>
    </row>
    <row r="1046" spans="1:20" hidden="1" x14ac:dyDescent="0.25">
      <c r="A1046" s="97" t="str">
        <f ca="1">IF(Tabella4[[#This Row],[PERSONALE]]="","",IF(INDIRECT("'" &amp; S1046 &amp; "'!L1") &lt;&gt; "0", IF(INDIRECT("'" &amp; S1046 &amp; "'!L1") &lt;&gt; "", INDIRECT("'" &amp; S1046 &amp; "'!L1"), ""), ""))</f>
        <v/>
      </c>
      <c r="B1046" s="97" t="str">
        <f t="shared" ca="1" si="160"/>
        <v/>
      </c>
      <c r="C1046" s="106" t="str">
        <f t="shared" ca="1" si="161"/>
        <v/>
      </c>
      <c r="D1046" s="1" t="str">
        <f t="shared" ca="1" si="162"/>
        <v/>
      </c>
      <c r="E1046" s="93" t="str">
        <f t="shared" ca="1" si="163"/>
        <v/>
      </c>
      <c r="F1046" s="93" t="str">
        <f t="shared" ca="1" si="164"/>
        <v/>
      </c>
      <c r="G1046" s="93" t="str">
        <f t="shared" ca="1" si="165"/>
        <v/>
      </c>
      <c r="H1046" s="93" t="str">
        <f t="shared" ca="1" si="166"/>
        <v/>
      </c>
      <c r="I1046" s="94" t="str">
        <f t="shared" ca="1" si="167"/>
        <v/>
      </c>
      <c r="J1046" s="108" t="str">
        <f t="shared" ca="1" si="168"/>
        <v/>
      </c>
      <c r="K1046" s="108" t="str">
        <f t="shared" ca="1" si="169"/>
        <v/>
      </c>
      <c r="L1046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046" s="108" t="str">
        <f ca="1">IFERROR(IF(FIND("/", Tabella4[[#This Row],[ODC]]) &gt; 0, MID(Tabella4[[#This Row],[ODC]], FIND("/", Tabella4[[#This Row],[ODC]]) - 3, 6), ""), "")</f>
        <v/>
      </c>
      <c r="S1046" s="103">
        <v>25</v>
      </c>
      <c r="T1046" s="96">
        <v>40</v>
      </c>
    </row>
    <row r="1047" spans="1:20" hidden="1" x14ac:dyDescent="0.25">
      <c r="A1047" s="97" t="str">
        <f ca="1">IF(Tabella4[[#This Row],[PERSONALE]]="","",IF(INDIRECT("'" &amp; S1047 &amp; "'!L1") &lt;&gt; "0", IF(INDIRECT("'" &amp; S1047 &amp; "'!L1") &lt;&gt; "", INDIRECT("'" &amp; S1047 &amp; "'!L1"), ""), ""))</f>
        <v/>
      </c>
      <c r="B1047" s="97" t="str">
        <f t="shared" ca="1" si="160"/>
        <v/>
      </c>
      <c r="C1047" s="106" t="str">
        <f t="shared" ca="1" si="161"/>
        <v/>
      </c>
      <c r="D1047" s="1" t="str">
        <f t="shared" ca="1" si="162"/>
        <v/>
      </c>
      <c r="E1047" s="93" t="str">
        <f t="shared" ca="1" si="163"/>
        <v/>
      </c>
      <c r="F1047" s="93" t="str">
        <f t="shared" ca="1" si="164"/>
        <v/>
      </c>
      <c r="G1047" s="93" t="str">
        <f t="shared" ca="1" si="165"/>
        <v/>
      </c>
      <c r="H1047" s="93" t="str">
        <f t="shared" ca="1" si="166"/>
        <v/>
      </c>
      <c r="I1047" s="94" t="str">
        <f t="shared" ca="1" si="167"/>
        <v/>
      </c>
      <c r="J1047" s="108" t="str">
        <f t="shared" ca="1" si="168"/>
        <v/>
      </c>
      <c r="K1047" s="108" t="str">
        <f t="shared" ca="1" si="169"/>
        <v/>
      </c>
      <c r="L1047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047" s="108" t="str">
        <f ca="1">IFERROR(IF(FIND("/", Tabella4[[#This Row],[ODC]]) &gt; 0, MID(Tabella4[[#This Row],[ODC]], FIND("/", Tabella4[[#This Row],[ODC]]) - 3, 6), ""), "")</f>
        <v/>
      </c>
      <c r="S1047" s="103">
        <v>25</v>
      </c>
      <c r="T1047" s="96">
        <v>41</v>
      </c>
    </row>
    <row r="1048" spans="1:20" hidden="1" x14ac:dyDescent="0.25">
      <c r="A1048" s="97" t="str">
        <f ca="1">IF(Tabella4[[#This Row],[PERSONALE]]="","",IF(INDIRECT("'" &amp; S1048 &amp; "'!L1") &lt;&gt; "0", IF(INDIRECT("'" &amp; S1048 &amp; "'!L1") &lt;&gt; "", INDIRECT("'" &amp; S1048 &amp; "'!L1"), ""), ""))</f>
        <v/>
      </c>
      <c r="B1048" s="97" t="str">
        <f t="shared" ca="1" si="160"/>
        <v/>
      </c>
      <c r="C1048" s="106" t="str">
        <f t="shared" ca="1" si="161"/>
        <v/>
      </c>
      <c r="D1048" s="1" t="str">
        <f t="shared" ca="1" si="162"/>
        <v/>
      </c>
      <c r="E1048" s="93" t="str">
        <f t="shared" ca="1" si="163"/>
        <v/>
      </c>
      <c r="F1048" s="93" t="str">
        <f t="shared" ca="1" si="164"/>
        <v/>
      </c>
      <c r="G1048" s="93" t="str">
        <f t="shared" ca="1" si="165"/>
        <v/>
      </c>
      <c r="H1048" s="93" t="str">
        <f t="shared" ca="1" si="166"/>
        <v/>
      </c>
      <c r="I1048" s="94" t="str">
        <f t="shared" ca="1" si="167"/>
        <v/>
      </c>
      <c r="J1048" s="108" t="str">
        <f t="shared" ca="1" si="168"/>
        <v/>
      </c>
      <c r="K1048" s="108" t="str">
        <f t="shared" ca="1" si="169"/>
        <v/>
      </c>
      <c r="L1048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048" s="108" t="str">
        <f ca="1">IFERROR(IF(FIND("/", Tabella4[[#This Row],[ODC]]) &gt; 0, MID(Tabella4[[#This Row],[ODC]], FIND("/", Tabella4[[#This Row],[ODC]]) - 3, 6), ""), "")</f>
        <v/>
      </c>
      <c r="S1048" s="103">
        <v>25</v>
      </c>
      <c r="T1048" s="96">
        <v>42</v>
      </c>
    </row>
    <row r="1049" spans="1:20" hidden="1" x14ac:dyDescent="0.25">
      <c r="A1049" s="97" t="str">
        <f ca="1">IF(Tabella4[[#This Row],[PERSONALE]]="","",IF(INDIRECT("'" &amp; S1049 &amp; "'!L1") &lt;&gt; "0", IF(INDIRECT("'" &amp; S1049 &amp; "'!L1") &lt;&gt; "", INDIRECT("'" &amp; S1049 &amp; "'!L1"), ""), ""))</f>
        <v/>
      </c>
      <c r="B1049" s="97" t="str">
        <f t="shared" ca="1" si="160"/>
        <v/>
      </c>
      <c r="C1049" s="106" t="str">
        <f t="shared" ca="1" si="161"/>
        <v/>
      </c>
      <c r="D1049" s="1" t="str">
        <f t="shared" ca="1" si="162"/>
        <v/>
      </c>
      <c r="E1049" s="93" t="str">
        <f t="shared" ca="1" si="163"/>
        <v/>
      </c>
      <c r="F1049" s="93" t="str">
        <f t="shared" ca="1" si="164"/>
        <v/>
      </c>
      <c r="G1049" s="93" t="str">
        <f t="shared" ca="1" si="165"/>
        <v/>
      </c>
      <c r="H1049" s="93" t="str">
        <f t="shared" ca="1" si="166"/>
        <v/>
      </c>
      <c r="I1049" s="94" t="str">
        <f t="shared" ca="1" si="167"/>
        <v/>
      </c>
      <c r="J1049" s="108" t="str">
        <f t="shared" ca="1" si="168"/>
        <v/>
      </c>
      <c r="K1049" s="108" t="str">
        <f t="shared" ca="1" si="169"/>
        <v/>
      </c>
      <c r="L1049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049" s="108" t="str">
        <f ca="1">IFERROR(IF(FIND("/", Tabella4[[#This Row],[ODC]]) &gt; 0, MID(Tabella4[[#This Row],[ODC]], FIND("/", Tabella4[[#This Row],[ODC]]) - 3, 6), ""), "")</f>
        <v/>
      </c>
      <c r="S1049" s="103">
        <v>25</v>
      </c>
      <c r="T1049" s="96">
        <v>43</v>
      </c>
    </row>
    <row r="1050" spans="1:20" hidden="1" x14ac:dyDescent="0.25">
      <c r="A1050" s="97" t="str">
        <f ca="1">IF(Tabella4[[#This Row],[PERSONALE]]="","",IF(INDIRECT("'" &amp; S1050 &amp; "'!L1") &lt;&gt; "0", IF(INDIRECT("'" &amp; S1050 &amp; "'!L1") &lt;&gt; "", INDIRECT("'" &amp; S1050 &amp; "'!L1"), ""), ""))</f>
        <v/>
      </c>
      <c r="B1050" s="97" t="str">
        <f t="shared" ca="1" si="160"/>
        <v/>
      </c>
      <c r="C1050" s="106" t="str">
        <f t="shared" ca="1" si="161"/>
        <v/>
      </c>
      <c r="D1050" s="1" t="str">
        <f t="shared" ca="1" si="162"/>
        <v/>
      </c>
      <c r="E1050" s="93" t="str">
        <f t="shared" ca="1" si="163"/>
        <v/>
      </c>
      <c r="F1050" s="93" t="str">
        <f t="shared" ca="1" si="164"/>
        <v/>
      </c>
      <c r="G1050" s="93" t="str">
        <f t="shared" ca="1" si="165"/>
        <v/>
      </c>
      <c r="H1050" s="93" t="str">
        <f t="shared" ca="1" si="166"/>
        <v/>
      </c>
      <c r="I1050" s="94" t="str">
        <f t="shared" ca="1" si="167"/>
        <v/>
      </c>
      <c r="J1050" s="108" t="str">
        <f t="shared" ca="1" si="168"/>
        <v/>
      </c>
      <c r="K1050" s="108" t="str">
        <f t="shared" ca="1" si="169"/>
        <v/>
      </c>
      <c r="L1050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050" s="108" t="str">
        <f ca="1">IFERROR(IF(FIND("/", Tabella4[[#This Row],[ODC]]) &gt; 0, MID(Tabella4[[#This Row],[ODC]], FIND("/", Tabella4[[#This Row],[ODC]]) - 3, 6), ""), "")</f>
        <v/>
      </c>
      <c r="S1050" s="103">
        <v>25</v>
      </c>
      <c r="T1050" s="96">
        <v>44</v>
      </c>
    </row>
    <row r="1051" spans="1:20" hidden="1" x14ac:dyDescent="0.25">
      <c r="A1051" s="97" t="str">
        <f ca="1">IF(Tabella4[[#This Row],[PERSONALE]]="","",IF(INDIRECT("'" &amp; S1051 &amp; "'!L1") &lt;&gt; "0", IF(INDIRECT("'" &amp; S1051 &amp; "'!L1") &lt;&gt; "", INDIRECT("'" &amp; S1051 &amp; "'!L1"), ""), ""))</f>
        <v/>
      </c>
      <c r="B1051" s="97" t="str">
        <f t="shared" ca="1" si="160"/>
        <v/>
      </c>
      <c r="C1051" s="106" t="str">
        <f t="shared" ca="1" si="161"/>
        <v/>
      </c>
      <c r="D1051" s="1" t="str">
        <f t="shared" ca="1" si="162"/>
        <v/>
      </c>
      <c r="E1051" s="93" t="str">
        <f t="shared" ca="1" si="163"/>
        <v/>
      </c>
      <c r="F1051" s="93" t="str">
        <f t="shared" ca="1" si="164"/>
        <v/>
      </c>
      <c r="G1051" s="93" t="str">
        <f t="shared" ca="1" si="165"/>
        <v/>
      </c>
      <c r="H1051" s="93" t="str">
        <f t="shared" ca="1" si="166"/>
        <v/>
      </c>
      <c r="I1051" s="94" t="str">
        <f t="shared" ca="1" si="167"/>
        <v/>
      </c>
      <c r="J1051" s="108" t="str">
        <f t="shared" ca="1" si="168"/>
        <v/>
      </c>
      <c r="K1051" s="108" t="str">
        <f t="shared" ca="1" si="169"/>
        <v/>
      </c>
      <c r="L1051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051" s="108" t="str">
        <f ca="1">IFERROR(IF(FIND("/", Tabella4[[#This Row],[ODC]]) &gt; 0, MID(Tabella4[[#This Row],[ODC]], FIND("/", Tabella4[[#This Row],[ODC]]) - 3, 6), ""), "")</f>
        <v/>
      </c>
      <c r="S1051" s="103">
        <v>25</v>
      </c>
      <c r="T1051" s="102">
        <v>45</v>
      </c>
    </row>
    <row r="1052" spans="1:20" ht="30" hidden="1" x14ac:dyDescent="0.25">
      <c r="A1052" s="97">
        <f ca="1">IF(Tabella4[[#This Row],[PERSONALE]]="","",IF(INDIRECT("'" &amp; S1052 &amp; "'!L1") &lt;&gt; "0", IF(INDIRECT("'" &amp; S1052 &amp; "'!L1") &lt;&gt; "", INDIRECT("'" &amp; S1052 &amp; "'!L1"), ""), ""))</f>
        <v>46107</v>
      </c>
      <c r="B1052" s="97" t="str">
        <f t="shared" ca="1" si="160"/>
        <v>Spinali</v>
      </c>
      <c r="C1052" s="106" t="str">
        <f t="shared" ca="1" si="161"/>
        <v>10241424 - U500 - Verifica funzionale misuratore portata carica da stoccaggio - 05F001RC
10242011 - U500 - Verifica funzionale portata GPL - 05-F031RC</v>
      </c>
      <c r="D1052" s="1" t="str">
        <f t="shared" ca="1" si="162"/>
        <v>Agusta</v>
      </c>
      <c r="E1052" s="93" t="str">
        <f t="shared" ca="1" si="163"/>
        <v>5400274437
canone</v>
      </c>
      <c r="F1052" s="93" t="str">
        <f t="shared" ca="1" si="164"/>
        <v>576931/C
577117/C</v>
      </c>
      <c r="G1052" s="93" t="str">
        <f t="shared" ca="1" si="165"/>
        <v>7:45</v>
      </c>
      <c r="H1052" s="93" t="str">
        <f t="shared" ca="1" si="166"/>
        <v>16:45</v>
      </c>
      <c r="I1052" s="94">
        <f t="shared" ca="1" si="167"/>
        <v>8.25</v>
      </c>
      <c r="J1052" s="108" t="str">
        <f t="shared" ca="1" si="168"/>
        <v>CANONE AGUSTA</v>
      </c>
      <c r="K1052" s="108" t="str">
        <f t="shared" ca="1" si="169"/>
        <v>SI</v>
      </c>
      <c r="L1052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>AGUSTA D.</v>
      </c>
      <c r="M1052" s="108" t="str">
        <f ca="1">IFERROR(IF(FIND("/", Tabella4[[#This Row],[ODC]]) &gt; 0, MID(Tabella4[[#This Row],[ODC]], FIND("/", Tabella4[[#This Row],[ODC]]) - 3, 6), ""), "")</f>
        <v/>
      </c>
      <c r="S1052" s="103">
        <v>26</v>
      </c>
      <c r="T1052" s="96">
        <v>4</v>
      </c>
    </row>
    <row r="1053" spans="1:20" ht="30" hidden="1" x14ac:dyDescent="0.25">
      <c r="A1053" s="97">
        <f ca="1">IF(Tabella4[[#This Row],[PERSONALE]]="","",IF(INDIRECT("'" &amp; S1053 &amp; "'!L1") &lt;&gt; "0", IF(INDIRECT("'" &amp; S1053 &amp; "'!L1") &lt;&gt; "", INDIRECT("'" &amp; S1053 &amp; "'!L1"), ""), ""))</f>
        <v>46107</v>
      </c>
      <c r="B1053" s="97" t="str">
        <f t="shared" ca="1" si="160"/>
        <v>Serra</v>
      </c>
      <c r="C1053" s="106" t="str">
        <f t="shared" ca="1" si="161"/>
        <v>10241424 - U500 - Verifica funzionale misuratore portata carica da stoccaggio - 05F001RC
10242011 - U500 - Verifica funzionale portata GPL - 05-F031RC</v>
      </c>
      <c r="D1053" s="1" t="str">
        <f t="shared" ca="1" si="162"/>
        <v>Agusta</v>
      </c>
      <c r="E1053" s="93" t="str">
        <f t="shared" ca="1" si="163"/>
        <v>5400274437
canone</v>
      </c>
      <c r="F1053" s="93" t="str">
        <f t="shared" ca="1" si="164"/>
        <v>576931/C
577117/C</v>
      </c>
      <c r="G1053" s="93" t="str">
        <f t="shared" ca="1" si="165"/>
        <v>7:45</v>
      </c>
      <c r="H1053" s="93" t="str">
        <f t="shared" ca="1" si="166"/>
        <v>16:45</v>
      </c>
      <c r="I1053" s="94">
        <f t="shared" ca="1" si="167"/>
        <v>8.25</v>
      </c>
      <c r="J1053" s="108" t="str">
        <f t="shared" ca="1" si="168"/>
        <v>CANONE AGUSTA</v>
      </c>
      <c r="K1053" s="108" t="str">
        <f t="shared" ca="1" si="169"/>
        <v>SI</v>
      </c>
      <c r="L1053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>AGUSTA D.</v>
      </c>
      <c r="M1053" s="108" t="str">
        <f ca="1">IFERROR(IF(FIND("/", Tabella4[[#This Row],[ODC]]) &gt; 0, MID(Tabella4[[#This Row],[ODC]], FIND("/", Tabella4[[#This Row],[ODC]]) - 3, 6), ""), "")</f>
        <v/>
      </c>
      <c r="S1053" s="103">
        <v>26</v>
      </c>
      <c r="T1053" s="96">
        <v>5</v>
      </c>
    </row>
    <row r="1054" spans="1:20" ht="30" hidden="1" x14ac:dyDescent="0.25">
      <c r="A1054" s="97">
        <f ca="1">IF(Tabella4[[#This Row],[PERSONALE]]="","",IF(INDIRECT("'" &amp; S1054 &amp; "'!L1") &lt;&gt; "0", IF(INDIRECT("'" &amp; S1054 &amp; "'!L1") &lt;&gt; "", INDIRECT("'" &amp; S1054 &amp; "'!L1"), ""), ""))</f>
        <v>46107</v>
      </c>
      <c r="B1054" s="97" t="str">
        <f t="shared" ca="1" si="160"/>
        <v>Tarascio</v>
      </c>
      <c r="C1054" s="106" t="str">
        <f t="shared" ca="1" si="161"/>
        <v>10241884 -10241885  11P103DR  11P102DR  11P101DR - FIL102 - FIL103B - FIL104  controllo funzionale</v>
      </c>
      <c r="D1054" s="1" t="str">
        <f t="shared" ca="1" si="162"/>
        <v>Caldarella</v>
      </c>
      <c r="E1054" s="93" t="str">
        <f t="shared" ca="1" si="163"/>
        <v>5400274434
canone</v>
      </c>
      <c r="F1054" s="93" t="str">
        <f t="shared" ca="1" si="164"/>
        <v>576924/C</v>
      </c>
      <c r="G1054" s="93" t="str">
        <f t="shared" ca="1" si="165"/>
        <v>7:45</v>
      </c>
      <c r="H1054" s="93" t="str">
        <f t="shared" ca="1" si="166"/>
        <v>16:45</v>
      </c>
      <c r="I1054" s="94">
        <f t="shared" ca="1" si="167"/>
        <v>8.25</v>
      </c>
      <c r="J1054" s="108" t="str">
        <f t="shared" ca="1" si="168"/>
        <v>CANONE CALDARELLA</v>
      </c>
      <c r="K1054" s="108" t="str">
        <f t="shared" ca="1" si="169"/>
        <v>SI</v>
      </c>
      <c r="L1054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>CALDARELLA F.</v>
      </c>
      <c r="M1054" s="108" t="str">
        <f ca="1">IFERROR(IF(FIND("/", Tabella4[[#This Row],[ODC]]) &gt; 0, MID(Tabella4[[#This Row],[ODC]], FIND("/", Tabella4[[#This Row],[ODC]]) - 3, 6), ""), "")</f>
        <v/>
      </c>
      <c r="S1054" s="103">
        <v>26</v>
      </c>
      <c r="T1054" s="96">
        <v>6</v>
      </c>
    </row>
    <row r="1055" spans="1:20" ht="30" hidden="1" x14ac:dyDescent="0.25">
      <c r="A1055" s="97">
        <f ca="1">IF(Tabella4[[#This Row],[PERSONALE]]="","",IF(INDIRECT("'" &amp; S1055 &amp; "'!L1") &lt;&gt; "0", IF(INDIRECT("'" &amp; S1055 &amp; "'!L1") &lt;&gt; "", INDIRECT("'" &amp; S1055 &amp; "'!L1"), ""), ""))</f>
        <v>46107</v>
      </c>
      <c r="B1055" s="97" t="str">
        <f t="shared" ca="1" si="160"/>
        <v>Partesano</v>
      </c>
      <c r="C1055" s="106" t="str">
        <f t="shared" ca="1" si="161"/>
        <v>10241884 -10241885  11P103DR  11P102DR  11P101DR - FIL102 - FIL103B - FIL104  controllo funzionale</v>
      </c>
      <c r="D1055" s="1" t="str">
        <f t="shared" ca="1" si="162"/>
        <v>Caldarella</v>
      </c>
      <c r="E1055" s="93" t="str">
        <f t="shared" ca="1" si="163"/>
        <v>5400274434
canone</v>
      </c>
      <c r="F1055" s="93" t="str">
        <f t="shared" ca="1" si="164"/>
        <v>576924/C</v>
      </c>
      <c r="G1055" s="93" t="str">
        <f t="shared" ca="1" si="165"/>
        <v>7:45</v>
      </c>
      <c r="H1055" s="93" t="str">
        <f t="shared" ca="1" si="166"/>
        <v>16:45</v>
      </c>
      <c r="I1055" s="94">
        <f t="shared" ca="1" si="167"/>
        <v>8.25</v>
      </c>
      <c r="J1055" s="108" t="str">
        <f t="shared" ca="1" si="168"/>
        <v>CANONE CALDARELLA</v>
      </c>
      <c r="K1055" s="108" t="str">
        <f t="shared" ca="1" si="169"/>
        <v>SI</v>
      </c>
      <c r="L1055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>CALDARELLA F.</v>
      </c>
      <c r="M1055" s="108" t="str">
        <f ca="1">IFERROR(IF(FIND("/", Tabella4[[#This Row],[ODC]]) &gt; 0, MID(Tabella4[[#This Row],[ODC]], FIND("/", Tabella4[[#This Row],[ODC]]) - 3, 6), ""), "")</f>
        <v/>
      </c>
      <c r="S1055" s="103">
        <v>26</v>
      </c>
      <c r="T1055" s="96">
        <v>7</v>
      </c>
    </row>
    <row r="1056" spans="1:20" ht="30" hidden="1" x14ac:dyDescent="0.25">
      <c r="A1056" s="97">
        <f ca="1">IF(Tabella4[[#This Row],[PERSONALE]]="","",IF(INDIRECT("'" &amp; S1056 &amp; "'!L1") &lt;&gt; "0", IF(INDIRECT("'" &amp; S1056 &amp; "'!L1") &lt;&gt; "", INDIRECT("'" &amp; S1056 &amp; "'!L1"), ""), ""))</f>
        <v>46107</v>
      </c>
      <c r="B1056" s="97" t="str">
        <f t="shared" ca="1" si="160"/>
        <v>Riciputo</v>
      </c>
      <c r="C1056" s="106" t="str">
        <f t="shared" ca="1" si="161"/>
        <v xml:space="preserve">controllo ripristino funzionalità livelli VASCA sala pompe 2  (in particolare L001C)
</v>
      </c>
      <c r="D1056" s="1" t="str">
        <f t="shared" ca="1" si="162"/>
        <v>Messina</v>
      </c>
      <c r="E1056" s="93" t="str">
        <f t="shared" ca="1" si="163"/>
        <v>5400274443
canone</v>
      </c>
      <c r="F1056" s="93" t="str">
        <f t="shared" ca="1" si="164"/>
        <v>325627/S</v>
      </c>
      <c r="G1056" s="93" t="str">
        <f t="shared" ca="1" si="165"/>
        <v>7:45</v>
      </c>
      <c r="H1056" s="93" t="str">
        <f t="shared" ca="1" si="166"/>
        <v>16:45</v>
      </c>
      <c r="I1056" s="94">
        <f t="shared" ca="1" si="167"/>
        <v>8.25</v>
      </c>
      <c r="J1056" s="108" t="str">
        <f t="shared" ca="1" si="168"/>
        <v>CANONE MESSINA</v>
      </c>
      <c r="K1056" s="108" t="str">
        <f t="shared" ca="1" si="169"/>
        <v>SI</v>
      </c>
      <c r="L1056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>MESSINA I.</v>
      </c>
      <c r="M1056" s="108" t="str">
        <f ca="1">IFERROR(IF(FIND("/", Tabella4[[#This Row],[ODC]]) &gt; 0, MID(Tabella4[[#This Row],[ODC]], FIND("/", Tabella4[[#This Row],[ODC]]) - 3, 6), ""), "")</f>
        <v/>
      </c>
      <c r="S1056" s="103">
        <v>26</v>
      </c>
      <c r="T1056" s="96">
        <v>8</v>
      </c>
    </row>
    <row r="1057" spans="1:20" ht="30" hidden="1" x14ac:dyDescent="0.25">
      <c r="A1057" s="97">
        <f ca="1">IF(Tabella4[[#This Row],[PERSONALE]]="","",IF(INDIRECT("'" &amp; S1057 &amp; "'!L1") &lt;&gt; "0", IF(INDIRECT("'" &amp; S1057 &amp; "'!L1") &lt;&gt; "", INDIRECT("'" &amp; S1057 &amp; "'!L1"), ""), ""))</f>
        <v>46107</v>
      </c>
      <c r="B1057" s="97" t="str">
        <f t="shared" ca="1" si="160"/>
        <v>Mira</v>
      </c>
      <c r="C1057" s="106" t="str">
        <f t="shared" ca="1" si="161"/>
        <v xml:space="preserve">controllo ripristino funzionalità livelli VASCA sala pompe 2  (in particolare L001C)
</v>
      </c>
      <c r="D1057" s="1" t="str">
        <f t="shared" ca="1" si="162"/>
        <v>Messina</v>
      </c>
      <c r="E1057" s="93" t="str">
        <f t="shared" ca="1" si="163"/>
        <v>5400274443
canone</v>
      </c>
      <c r="F1057" s="93" t="str">
        <f t="shared" ca="1" si="164"/>
        <v>325627/S</v>
      </c>
      <c r="G1057" s="93" t="str">
        <f t="shared" ca="1" si="165"/>
        <v>7:45</v>
      </c>
      <c r="H1057" s="93" t="str">
        <f t="shared" ca="1" si="166"/>
        <v>16:45</v>
      </c>
      <c r="I1057" s="94">
        <f t="shared" ca="1" si="167"/>
        <v>8.25</v>
      </c>
      <c r="J1057" s="108" t="str">
        <f t="shared" ca="1" si="168"/>
        <v>CANONE MESSINA</v>
      </c>
      <c r="K1057" s="108" t="str">
        <f t="shared" ca="1" si="169"/>
        <v>SI</v>
      </c>
      <c r="L1057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>MESSINA I.</v>
      </c>
      <c r="M1057" s="108" t="str">
        <f ca="1">IFERROR(IF(FIND("/", Tabella4[[#This Row],[ODC]]) &gt; 0, MID(Tabella4[[#This Row],[ODC]], FIND("/", Tabella4[[#This Row],[ODC]]) - 3, 6), ""), "")</f>
        <v/>
      </c>
      <c r="S1057" s="103">
        <v>26</v>
      </c>
      <c r="T1057" s="96">
        <v>9</v>
      </c>
    </row>
    <row r="1058" spans="1:20" ht="30" hidden="1" x14ac:dyDescent="0.25">
      <c r="A1058" s="97">
        <f ca="1">IF(Tabella4[[#This Row],[PERSONALE]]="","",IF(INDIRECT("'" &amp; S1058 &amp; "'!L1") &lt;&gt; "0", IF(INDIRECT("'" &amp; S1058 &amp; "'!L1") &lt;&gt; "", INDIRECT("'" &amp; S1058 &amp; "'!L1"), ""), ""))</f>
        <v>46107</v>
      </c>
      <c r="B1058" s="97" t="str">
        <f t="shared" ca="1" si="160"/>
        <v>Millo</v>
      </c>
      <c r="C1058" s="106" t="str">
        <f t="shared" ca="1" si="161"/>
        <v>1200M- RIPRISTINO TUBICINI PERDITA ARIA STRUMENTI PRESSI FCV704</v>
      </c>
      <c r="D1058" s="1" t="str">
        <f t="shared" ca="1" si="162"/>
        <v>Caldarella</v>
      </c>
      <c r="E1058" s="93" t="str">
        <f t="shared" ca="1" si="163"/>
        <v>082/26
squadra</v>
      </c>
      <c r="F1058" s="93" t="str">
        <f t="shared" ca="1" si="164"/>
        <v>577671/C</v>
      </c>
      <c r="G1058" s="93" t="str">
        <f t="shared" ca="1" si="165"/>
        <v>7:45</v>
      </c>
      <c r="H1058" s="93" t="str">
        <f t="shared" ca="1" si="166"/>
        <v>10:15</v>
      </c>
      <c r="I1058" s="94">
        <f t="shared" ca="1" si="167"/>
        <v>2.5</v>
      </c>
      <c r="J1058" s="108" t="str">
        <f t="shared" ca="1" si="168"/>
        <v/>
      </c>
      <c r="K1058" s="108" t="str">
        <f t="shared" ca="1" si="169"/>
        <v>NO</v>
      </c>
      <c r="L1058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058" s="108" t="str">
        <f ca="1">IFERROR(IF(FIND("/", Tabella4[[#This Row],[ODC]]) &gt; 0, MID(Tabella4[[#This Row],[ODC]], FIND("/", Tabella4[[#This Row],[ODC]]) - 3, 6), ""), "")</f>
        <v>082/26</v>
      </c>
      <c r="S1058" s="103">
        <v>26</v>
      </c>
      <c r="T1058" s="96">
        <v>10</v>
      </c>
    </row>
    <row r="1059" spans="1:20" ht="30" hidden="1" x14ac:dyDescent="0.25">
      <c r="A1059" s="97">
        <f ca="1">IF(Tabella4[[#This Row],[PERSONALE]]="","",IF(INDIRECT("'" &amp; S1059 &amp; "'!L1") &lt;&gt; "0", IF(INDIRECT("'" &amp; S1059 &amp; "'!L1") &lt;&gt; "", INDIRECT("'" &amp; S1059 &amp; "'!L1"), ""), ""))</f>
        <v>46107</v>
      </c>
      <c r="B1059" s="97" t="str">
        <f t="shared" ca="1" si="160"/>
        <v>Maggio</v>
      </c>
      <c r="C1059" s="106" t="str">
        <f t="shared" ca="1" si="161"/>
        <v>1200M- RIPRISTINO TUBICINI PERDITA ARIA STRUMENTI PRESSI FCV704</v>
      </c>
      <c r="D1059" s="1" t="str">
        <f t="shared" ca="1" si="162"/>
        <v>Caldarella</v>
      </c>
      <c r="E1059" s="93" t="str">
        <f t="shared" ca="1" si="163"/>
        <v>082/26
squadra</v>
      </c>
      <c r="F1059" s="93" t="str">
        <f t="shared" ca="1" si="164"/>
        <v>577671/C</v>
      </c>
      <c r="G1059" s="93" t="str">
        <f t="shared" ca="1" si="165"/>
        <v>7:45</v>
      </c>
      <c r="H1059" s="93" t="str">
        <f t="shared" ca="1" si="166"/>
        <v>10:15</v>
      </c>
      <c r="I1059" s="94">
        <f t="shared" ca="1" si="167"/>
        <v>2.5</v>
      </c>
      <c r="J1059" s="108" t="str">
        <f t="shared" ca="1" si="168"/>
        <v/>
      </c>
      <c r="K1059" s="108" t="str">
        <f t="shared" ca="1" si="169"/>
        <v>NO</v>
      </c>
      <c r="L1059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059" s="108" t="str">
        <f ca="1">IFERROR(IF(FIND("/", Tabella4[[#This Row],[ODC]]) &gt; 0, MID(Tabella4[[#This Row],[ODC]], FIND("/", Tabella4[[#This Row],[ODC]]) - 3, 6), ""), "")</f>
        <v>082/26</v>
      </c>
      <c r="S1059" s="103">
        <v>26</v>
      </c>
      <c r="T1059" s="96">
        <v>11</v>
      </c>
    </row>
    <row r="1060" spans="1:20" ht="30" hidden="1" x14ac:dyDescent="0.25">
      <c r="A1060" s="97">
        <f ca="1">IF(Tabella4[[#This Row],[PERSONALE]]="","",IF(INDIRECT("'" &amp; S1060 &amp; "'!L1") &lt;&gt; "0", IF(INDIRECT("'" &amp; S1060 &amp; "'!L1") &lt;&gt; "", INDIRECT("'" &amp; S1060 &amp; "'!L1"), ""), ""))</f>
        <v>46107</v>
      </c>
      <c r="B1060" s="97" t="str">
        <f t="shared" ca="1" si="160"/>
        <v>Millo</v>
      </c>
      <c r="C1060" s="106" t="str">
        <f t="shared" ca="1" si="161"/>
        <v>10239907    1000:C101A verifica pressione auto regolatrice circuito olio</v>
      </c>
      <c r="D1060" s="1" t="str">
        <f t="shared" ca="1" si="162"/>
        <v>Caldarella</v>
      </c>
      <c r="E1060" s="93" t="str">
        <f t="shared" ca="1" si="163"/>
        <v>078/26
squadra</v>
      </c>
      <c r="F1060" s="93" t="str">
        <f t="shared" ca="1" si="164"/>
        <v>577793/C</v>
      </c>
      <c r="G1060" s="93" t="str">
        <f t="shared" ca="1" si="165"/>
        <v>10:15</v>
      </c>
      <c r="H1060" s="93" t="str">
        <f t="shared" ca="1" si="166"/>
        <v>14:45</v>
      </c>
      <c r="I1060" s="94">
        <f t="shared" ca="1" si="167"/>
        <v>3.75</v>
      </c>
      <c r="J1060" s="108" t="str">
        <f t="shared" ca="1" si="168"/>
        <v/>
      </c>
      <c r="K1060" s="108" t="str">
        <f t="shared" ca="1" si="169"/>
        <v>NO</v>
      </c>
      <c r="L1060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060" s="108" t="str">
        <f ca="1">IFERROR(IF(FIND("/", Tabella4[[#This Row],[ODC]]) &gt; 0, MID(Tabella4[[#This Row],[ODC]], FIND("/", Tabella4[[#This Row],[ODC]]) - 3, 6), ""), "")</f>
        <v>078/26</v>
      </c>
      <c r="S1060" s="103">
        <v>26</v>
      </c>
      <c r="T1060" s="96">
        <v>12</v>
      </c>
    </row>
    <row r="1061" spans="1:20" ht="30" hidden="1" x14ac:dyDescent="0.25">
      <c r="A1061" s="97">
        <f ca="1">IF(Tabella4[[#This Row],[PERSONALE]]="","",IF(INDIRECT("'" &amp; S1061 &amp; "'!L1") &lt;&gt; "0", IF(INDIRECT("'" &amp; S1061 &amp; "'!L1") &lt;&gt; "", INDIRECT("'" &amp; S1061 &amp; "'!L1"), ""), ""))</f>
        <v>46107</v>
      </c>
      <c r="B1061" s="97" t="str">
        <f t="shared" ca="1" si="160"/>
        <v>Maggio</v>
      </c>
      <c r="C1061" s="106" t="str">
        <f t="shared" ca="1" si="161"/>
        <v>10239907    1000:C101A verifica pressione auto regolatrice circuito olio</v>
      </c>
      <c r="D1061" s="1" t="str">
        <f t="shared" ca="1" si="162"/>
        <v>Caldarella</v>
      </c>
      <c r="E1061" s="93" t="str">
        <f t="shared" ca="1" si="163"/>
        <v>078/26
squadra</v>
      </c>
      <c r="F1061" s="93" t="str">
        <f t="shared" ca="1" si="164"/>
        <v>577793/C</v>
      </c>
      <c r="G1061" s="93" t="str">
        <f t="shared" ca="1" si="165"/>
        <v>10:15</v>
      </c>
      <c r="H1061" s="93" t="str">
        <f t="shared" ca="1" si="166"/>
        <v>14:45</v>
      </c>
      <c r="I1061" s="94">
        <f t="shared" ca="1" si="167"/>
        <v>3.75</v>
      </c>
      <c r="J1061" s="108" t="str">
        <f t="shared" ca="1" si="168"/>
        <v/>
      </c>
      <c r="K1061" s="108" t="str">
        <f t="shared" ca="1" si="169"/>
        <v>NO</v>
      </c>
      <c r="L1061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061" s="108" t="str">
        <f ca="1">IFERROR(IF(FIND("/", Tabella4[[#This Row],[ODC]]) &gt; 0, MID(Tabella4[[#This Row],[ODC]], FIND("/", Tabella4[[#This Row],[ODC]]) - 3, 6), ""), "")</f>
        <v>078/26</v>
      </c>
      <c r="S1061" s="103">
        <v>26</v>
      </c>
      <c r="T1061" s="96">
        <v>13</v>
      </c>
    </row>
    <row r="1062" spans="1:20" ht="30" hidden="1" x14ac:dyDescent="0.25">
      <c r="A1062" s="97">
        <f ca="1">IF(Tabella4[[#This Row],[PERSONALE]]="","",IF(INDIRECT("'" &amp; S1062 &amp; "'!L1") &lt;&gt; "0", IF(INDIRECT("'" &amp; S1062 &amp; "'!L1") &lt;&gt; "", INDIRECT("'" &amp; S1062 &amp; "'!L1"), ""), ""))</f>
        <v>46107</v>
      </c>
      <c r="B1062" s="97" t="str">
        <f t="shared" ca="1" si="160"/>
        <v>Millo</v>
      </c>
      <c r="C1062" s="106" t="str">
        <f t="shared" ca="1" si="161"/>
        <v>1800 MP102C FR 064RDH -065RDH - 066RDH smontaggio tubi traccia vapore</v>
      </c>
      <c r="D1062" s="1" t="str">
        <f t="shared" ca="1" si="162"/>
        <v>Caldarella</v>
      </c>
      <c r="E1062" s="93" t="str">
        <f t="shared" ca="1" si="163"/>
        <v>080/26
squadra</v>
      </c>
      <c r="F1062" s="93" t="str">
        <f t="shared" ca="1" si="164"/>
        <v>577967/C</v>
      </c>
      <c r="G1062" s="93" t="str">
        <f t="shared" ca="1" si="165"/>
        <v>14:45</v>
      </c>
      <c r="H1062" s="93" t="str">
        <f t="shared" ca="1" si="166"/>
        <v>16:45</v>
      </c>
      <c r="I1062" s="94">
        <f t="shared" ca="1" si="167"/>
        <v>2</v>
      </c>
      <c r="J1062" s="108" t="str">
        <f t="shared" ca="1" si="168"/>
        <v/>
      </c>
      <c r="K1062" s="108" t="str">
        <f t="shared" ca="1" si="169"/>
        <v>NO</v>
      </c>
      <c r="L1062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062" s="108" t="str">
        <f ca="1">IFERROR(IF(FIND("/", Tabella4[[#This Row],[ODC]]) &gt; 0, MID(Tabella4[[#This Row],[ODC]], FIND("/", Tabella4[[#This Row],[ODC]]) - 3, 6), ""), "")</f>
        <v>080/26</v>
      </c>
      <c r="S1062" s="103">
        <v>26</v>
      </c>
      <c r="T1062" s="96">
        <v>14</v>
      </c>
    </row>
    <row r="1063" spans="1:20" ht="30" hidden="1" x14ac:dyDescent="0.25">
      <c r="A1063" s="97">
        <f ca="1">IF(Tabella4[[#This Row],[PERSONALE]]="","",IF(INDIRECT("'" &amp; S1063 &amp; "'!L1") &lt;&gt; "0", IF(INDIRECT("'" &amp; S1063 &amp; "'!L1") &lt;&gt; "", INDIRECT("'" &amp; S1063 &amp; "'!L1"), ""), ""))</f>
        <v>46107</v>
      </c>
      <c r="B1063" s="97" t="str">
        <f t="shared" ca="1" si="160"/>
        <v>Maggio</v>
      </c>
      <c r="C1063" s="106" t="str">
        <f t="shared" ca="1" si="161"/>
        <v>1800 MP102C FR 064RDH -065RDH - 066RDH smontaggio tubi traccia vapore</v>
      </c>
      <c r="D1063" s="1" t="str">
        <f t="shared" ca="1" si="162"/>
        <v>Caldarella</v>
      </c>
      <c r="E1063" s="93" t="str">
        <f t="shared" ca="1" si="163"/>
        <v>080/26
squadra</v>
      </c>
      <c r="F1063" s="93" t="str">
        <f t="shared" ca="1" si="164"/>
        <v>577967/C</v>
      </c>
      <c r="G1063" s="93" t="str">
        <f t="shared" ca="1" si="165"/>
        <v>14:45</v>
      </c>
      <c r="H1063" s="93" t="str">
        <f t="shared" ca="1" si="166"/>
        <v>16:45</v>
      </c>
      <c r="I1063" s="94">
        <f t="shared" ca="1" si="167"/>
        <v>2</v>
      </c>
      <c r="J1063" s="108" t="str">
        <f t="shared" ca="1" si="168"/>
        <v/>
      </c>
      <c r="K1063" s="108" t="str">
        <f t="shared" ca="1" si="169"/>
        <v>NO</v>
      </c>
      <c r="L1063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063" s="108" t="str">
        <f ca="1">IFERROR(IF(FIND("/", Tabella4[[#This Row],[ODC]]) &gt; 0, MID(Tabella4[[#This Row],[ODC]], FIND("/", Tabella4[[#This Row],[ODC]]) - 3, 6), ""), "")</f>
        <v>080/26</v>
      </c>
      <c r="S1063" s="103">
        <v>26</v>
      </c>
      <c r="T1063" s="96">
        <v>15</v>
      </c>
    </row>
    <row r="1064" spans="1:20" ht="30" hidden="1" x14ac:dyDescent="0.25">
      <c r="A1064" s="97">
        <f ca="1">IF(Tabella4[[#This Row],[PERSONALE]]="","",IF(INDIRECT("'" &amp; S1064 &amp; "'!L1") &lt;&gt; "0", IF(INDIRECT("'" &amp; S1064 &amp; "'!L1") &lt;&gt; "", INDIRECT("'" &amp; S1064 &amp; "'!L1"), ""), ""))</f>
        <v>46107</v>
      </c>
      <c r="B1064" s="97" t="str">
        <f t="shared" ca="1" si="160"/>
        <v>Bassetta</v>
      </c>
      <c r="C1064" s="106" t="str">
        <f t="shared" ca="1" si="161"/>
        <v>1200-MAX  E OFF SITE CONTROLLO  RIPRISTINO E MOVIMENTAZIONE  KV e HIC. . Proseguimento del permesso n 566045/C</v>
      </c>
      <c r="D1064" s="1" t="str">
        <f t="shared" ca="1" si="162"/>
        <v>Caldarella</v>
      </c>
      <c r="E1064" s="93" t="str">
        <f t="shared" ca="1" si="163"/>
        <v>069/26
squadra</v>
      </c>
      <c r="F1064" s="93" t="str">
        <f t="shared" ca="1" si="164"/>
        <v>575292/C</v>
      </c>
      <c r="G1064" s="93" t="str">
        <f t="shared" ca="1" si="165"/>
        <v>9:00</v>
      </c>
      <c r="H1064" s="93" t="str">
        <f t="shared" ca="1" si="166"/>
        <v>17:00</v>
      </c>
      <c r="I1064" s="94">
        <f t="shared" ca="1" si="167"/>
        <v>7.25</v>
      </c>
      <c r="J1064" s="108" t="str">
        <f t="shared" ca="1" si="168"/>
        <v/>
      </c>
      <c r="K1064" s="108" t="str">
        <f t="shared" ca="1" si="169"/>
        <v>NO</v>
      </c>
      <c r="L1064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064" s="108" t="str">
        <f ca="1">IFERROR(IF(FIND("/", Tabella4[[#This Row],[ODC]]) &gt; 0, MID(Tabella4[[#This Row],[ODC]], FIND("/", Tabella4[[#This Row],[ODC]]) - 3, 6), ""), "")</f>
        <v>069/26</v>
      </c>
      <c r="S1064" s="103">
        <v>26</v>
      </c>
      <c r="T1064" s="96">
        <v>16</v>
      </c>
    </row>
    <row r="1065" spans="1:20" ht="30" hidden="1" x14ac:dyDescent="0.25">
      <c r="A1065" s="97">
        <f ca="1">IF(Tabella4[[#This Row],[PERSONALE]]="","",IF(INDIRECT("'" &amp; S1065 &amp; "'!L1") &lt;&gt; "0", IF(INDIRECT("'" &amp; S1065 &amp; "'!L1") &lt;&gt; "", INDIRECT("'" &amp; S1065 &amp; "'!L1"), ""), ""))</f>
        <v>46107</v>
      </c>
      <c r="B1065" s="97" t="str">
        <f t="shared" ca="1" si="160"/>
        <v>Milardo</v>
      </c>
      <c r="C1065" s="106" t="str">
        <f t="shared" ca="1" si="161"/>
        <v>1200-MAX  E OFF SITE CONTROLLO  RIPRISTINO E MOVIMENTAZIONE  KV e HIC. . Proseguimento del permesso n 566045/C</v>
      </c>
      <c r="D1065" s="1" t="str">
        <f t="shared" ca="1" si="162"/>
        <v>Caldarella</v>
      </c>
      <c r="E1065" s="93" t="str">
        <f t="shared" ca="1" si="163"/>
        <v>069/26
squadra</v>
      </c>
      <c r="F1065" s="93" t="str">
        <f t="shared" ca="1" si="164"/>
        <v>575292/C</v>
      </c>
      <c r="G1065" s="93" t="str">
        <f t="shared" ca="1" si="165"/>
        <v>9:00</v>
      </c>
      <c r="H1065" s="93" t="str">
        <f t="shared" ca="1" si="166"/>
        <v>17:00</v>
      </c>
      <c r="I1065" s="94">
        <f t="shared" ca="1" si="167"/>
        <v>7.25</v>
      </c>
      <c r="J1065" s="108" t="str">
        <f t="shared" ca="1" si="168"/>
        <v/>
      </c>
      <c r="K1065" s="108" t="str">
        <f t="shared" ca="1" si="169"/>
        <v>NO</v>
      </c>
      <c r="L1065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065" s="108" t="str">
        <f ca="1">IFERROR(IF(FIND("/", Tabella4[[#This Row],[ODC]]) &gt; 0, MID(Tabella4[[#This Row],[ODC]], FIND("/", Tabella4[[#This Row],[ODC]]) - 3, 6), ""), "")</f>
        <v>069/26</v>
      </c>
      <c r="S1065" s="103">
        <v>26</v>
      </c>
      <c r="T1065" s="96">
        <v>17</v>
      </c>
    </row>
    <row r="1066" spans="1:20" ht="30" hidden="1" x14ac:dyDescent="0.25">
      <c r="A1066" s="97">
        <f ca="1">IF(Tabella4[[#This Row],[PERSONALE]]="","",IF(INDIRECT("'" &amp; S1066 &amp; "'!L1") &lt;&gt; "0", IF(INDIRECT("'" &amp; S1066 &amp; "'!L1") &lt;&gt; "", INDIRECT("'" &amp; S1066 &amp; "'!L1"), ""), ""))</f>
        <v>46107</v>
      </c>
      <c r="B1066" s="97" t="str">
        <f t="shared" ca="1" si="160"/>
        <v>Arico'</v>
      </c>
      <c r="C1066" s="106" t="str">
        <f t="shared" ca="1" si="161"/>
        <v xml:space="preserve">C.P.
</v>
      </c>
      <c r="D1066" s="1" t="str">
        <f t="shared" ca="1" si="162"/>
        <v/>
      </c>
      <c r="E1066" s="93" t="str">
        <f t="shared" ca="1" si="163"/>
        <v/>
      </c>
      <c r="F1066" s="93" t="str">
        <f t="shared" ca="1" si="164"/>
        <v/>
      </c>
      <c r="G1066" s="93" t="str">
        <f t="shared" ca="1" si="165"/>
        <v>7:45</v>
      </c>
      <c r="H1066" s="93" t="str">
        <f t="shared" ca="1" si="166"/>
        <v>12:00</v>
      </c>
      <c r="I1066" s="94">
        <f t="shared" ca="1" si="167"/>
        <v>4.25</v>
      </c>
      <c r="J1066" s="108" t="str">
        <f t="shared" ca="1" si="168"/>
        <v/>
      </c>
      <c r="K1066" s="108" t="str">
        <f t="shared" ca="1" si="169"/>
        <v/>
      </c>
      <c r="L1066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066" s="108" t="str">
        <f ca="1">IFERROR(IF(FIND("/", Tabella4[[#This Row],[ODC]]) &gt; 0, MID(Tabella4[[#This Row],[ODC]], FIND("/", Tabella4[[#This Row],[ODC]]) - 3, 6), ""), "")</f>
        <v/>
      </c>
      <c r="S1066" s="103">
        <v>26</v>
      </c>
      <c r="T1066" s="96">
        <v>18</v>
      </c>
    </row>
    <row r="1067" spans="1:20" ht="30" hidden="1" x14ac:dyDescent="0.25">
      <c r="A1067" s="97">
        <f ca="1">IF(Tabella4[[#This Row],[PERSONALE]]="","",IF(INDIRECT("'" &amp; S1067 &amp; "'!L1") &lt;&gt; "0", IF(INDIRECT("'" &amp; S1067 &amp; "'!L1") &lt;&gt; "", INDIRECT("'" &amp; S1067 &amp; "'!L1"), ""), ""))</f>
        <v>46107</v>
      </c>
      <c r="B1067" s="97" t="str">
        <f t="shared" ca="1" si="160"/>
        <v>Allegretti</v>
      </c>
      <c r="C1067" s="106" t="str">
        <f t="shared" ca="1" si="161"/>
        <v xml:space="preserve">C.P.
</v>
      </c>
      <c r="D1067" s="1" t="str">
        <f t="shared" ca="1" si="162"/>
        <v/>
      </c>
      <c r="E1067" s="93" t="str">
        <f t="shared" ca="1" si="163"/>
        <v/>
      </c>
      <c r="F1067" s="93" t="str">
        <f t="shared" ca="1" si="164"/>
        <v/>
      </c>
      <c r="G1067" s="93" t="str">
        <f t="shared" ca="1" si="165"/>
        <v>6:45</v>
      </c>
      <c r="H1067" s="93" t="str">
        <f t="shared" ca="1" si="166"/>
        <v>18:15</v>
      </c>
      <c r="I1067" s="94">
        <f t="shared" ca="1" si="167"/>
        <v>10.75</v>
      </c>
      <c r="J1067" s="108" t="str">
        <f t="shared" ca="1" si="168"/>
        <v/>
      </c>
      <c r="K1067" s="108" t="str">
        <f t="shared" ca="1" si="169"/>
        <v/>
      </c>
      <c r="L1067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067" s="108" t="str">
        <f ca="1">IFERROR(IF(FIND("/", Tabella4[[#This Row],[ODC]]) &gt; 0, MID(Tabella4[[#This Row],[ODC]], FIND("/", Tabella4[[#This Row],[ODC]]) - 3, 6), ""), "")</f>
        <v/>
      </c>
      <c r="S1067" s="103">
        <v>26</v>
      </c>
      <c r="T1067" s="96">
        <v>19</v>
      </c>
    </row>
    <row r="1068" spans="1:20" hidden="1" x14ac:dyDescent="0.25">
      <c r="A1068" s="97">
        <f ca="1">IF(Tabella4[[#This Row],[PERSONALE]]="","",IF(INDIRECT("'" &amp; S1068 &amp; "'!L1") &lt;&gt; "0", IF(INDIRECT("'" &amp; S1068 &amp; "'!L1") &lt;&gt; "", INDIRECT("'" &amp; S1068 &amp; "'!L1"), ""), ""))</f>
        <v>46107</v>
      </c>
      <c r="B1068" s="97" t="str">
        <f t="shared" ca="1" si="160"/>
        <v>Arico'</v>
      </c>
      <c r="C1068" s="106" t="str">
        <f t="shared" ca="1" si="161"/>
        <v>SINDACALE</v>
      </c>
      <c r="D1068" s="1" t="str">
        <f t="shared" ca="1" si="162"/>
        <v/>
      </c>
      <c r="E1068" s="93" t="str">
        <f t="shared" ca="1" si="163"/>
        <v/>
      </c>
      <c r="F1068" s="93" t="str">
        <f t="shared" ca="1" si="164"/>
        <v/>
      </c>
      <c r="G1068" s="93" t="str">
        <f t="shared" ca="1" si="165"/>
        <v>12:45</v>
      </c>
      <c r="H1068" s="93" t="str">
        <f t="shared" ca="1" si="166"/>
        <v>16:45</v>
      </c>
      <c r="I1068" s="94">
        <f t="shared" ca="1" si="167"/>
        <v>4</v>
      </c>
      <c r="J1068" s="108" t="str">
        <f t="shared" ca="1" si="168"/>
        <v/>
      </c>
      <c r="K1068" s="108" t="str">
        <f t="shared" ca="1" si="169"/>
        <v/>
      </c>
      <c r="L1068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068" s="108" t="str">
        <f ca="1">IFERROR(IF(FIND("/", Tabella4[[#This Row],[ODC]]) &gt; 0, MID(Tabella4[[#This Row],[ODC]], FIND("/", Tabella4[[#This Row],[ODC]]) - 3, 6), ""), "")</f>
        <v/>
      </c>
      <c r="S1068" s="103">
        <v>26</v>
      </c>
      <c r="T1068" s="96">
        <v>20</v>
      </c>
    </row>
    <row r="1069" spans="1:20" ht="30" hidden="1" x14ac:dyDescent="0.25">
      <c r="A1069" s="97">
        <f ca="1">IF(Tabella4[[#This Row],[PERSONALE]]="","",IF(INDIRECT("'" &amp; S1069 &amp; "'!L1") &lt;&gt; "0", IF(INDIRECT("'" &amp; S1069 &amp; "'!L1") &lt;&gt; "", INDIRECT("'" &amp; S1069 &amp; "'!L1"), ""), ""))</f>
        <v>46107</v>
      </c>
      <c r="B1069" s="97" t="str">
        <f t="shared" ca="1" si="160"/>
        <v>Spinali</v>
      </c>
      <c r="C1069" s="106" t="str">
        <f t="shared" ca="1" si="161"/>
        <v>10241424 - U500 - Verifica funzionale misuratore portata carica da stoccaggio - 05F001RC
10242011 - U500 - Verifica funzionale portata GPL - 05-F031RC</v>
      </c>
      <c r="D1069" s="1" t="str">
        <f t="shared" ca="1" si="162"/>
        <v>Prezzavento</v>
      </c>
      <c r="E1069" s="93" t="str">
        <f t="shared" ca="1" si="163"/>
        <v>074/26
squadra</v>
      </c>
      <c r="F1069" s="93" t="str">
        <f t="shared" ca="1" si="164"/>
        <v>577811/C</v>
      </c>
      <c r="G1069" s="93" t="str">
        <f t="shared" ca="1" si="165"/>
        <v>16:45</v>
      </c>
      <c r="H1069" s="93" t="str">
        <f t="shared" ca="1" si="166"/>
        <v>19:45</v>
      </c>
      <c r="I1069" s="94">
        <f t="shared" ca="1" si="167"/>
        <v>3</v>
      </c>
      <c r="J1069" s="108" t="str">
        <f t="shared" ca="1" si="168"/>
        <v/>
      </c>
      <c r="K1069" s="108" t="str">
        <f t="shared" ca="1" si="169"/>
        <v>NO</v>
      </c>
      <c r="L1069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069" s="108" t="str">
        <f ca="1">IFERROR(IF(FIND("/", Tabella4[[#This Row],[ODC]]) &gt; 0, MID(Tabella4[[#This Row],[ODC]], FIND("/", Tabella4[[#This Row],[ODC]]) - 3, 6), ""), "")</f>
        <v>074/26</v>
      </c>
      <c r="S1069" s="103">
        <v>26</v>
      </c>
      <c r="T1069" s="96">
        <v>21</v>
      </c>
    </row>
    <row r="1070" spans="1:20" ht="30" hidden="1" x14ac:dyDescent="0.25">
      <c r="A1070" s="97">
        <f ca="1">IF(Tabella4[[#This Row],[PERSONALE]]="","",IF(INDIRECT("'" &amp; S1070 &amp; "'!L1") &lt;&gt; "0", IF(INDIRECT("'" &amp; S1070 &amp; "'!L1") &lt;&gt; "", INDIRECT("'" &amp; S1070 &amp; "'!L1"), ""), ""))</f>
        <v>46107</v>
      </c>
      <c r="B1070" s="97" t="str">
        <f t="shared" ca="1" si="160"/>
        <v>Serra</v>
      </c>
      <c r="C1070" s="106" t="str">
        <f t="shared" ca="1" si="161"/>
        <v>10241424 - U500 - Verifica funzionale misuratore portata carica da stoccaggio - 05F001RC
10242011 - U500 - Verifica funzionale portata GPL - 05-F031RC</v>
      </c>
      <c r="D1070" s="1" t="str">
        <f t="shared" ca="1" si="162"/>
        <v>Prezzavento</v>
      </c>
      <c r="E1070" s="93" t="str">
        <f t="shared" ca="1" si="163"/>
        <v>074/26
squadra</v>
      </c>
      <c r="F1070" s="93" t="str">
        <f t="shared" ca="1" si="164"/>
        <v>577811/C</v>
      </c>
      <c r="G1070" s="93" t="str">
        <f t="shared" ca="1" si="165"/>
        <v>16:45</v>
      </c>
      <c r="H1070" s="93" t="str">
        <f t="shared" ca="1" si="166"/>
        <v>19:45</v>
      </c>
      <c r="I1070" s="94">
        <f t="shared" ca="1" si="167"/>
        <v>3</v>
      </c>
      <c r="J1070" s="108" t="str">
        <f t="shared" ca="1" si="168"/>
        <v/>
      </c>
      <c r="K1070" s="108" t="str">
        <f t="shared" ca="1" si="169"/>
        <v>NO</v>
      </c>
      <c r="L1070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070" s="108" t="str">
        <f ca="1">IFERROR(IF(FIND("/", Tabella4[[#This Row],[ODC]]) &gt; 0, MID(Tabella4[[#This Row],[ODC]], FIND("/", Tabella4[[#This Row],[ODC]]) - 3, 6), ""), "")</f>
        <v>074/26</v>
      </c>
      <c r="S1070" s="103">
        <v>26</v>
      </c>
      <c r="T1070" s="96">
        <v>22</v>
      </c>
    </row>
    <row r="1071" spans="1:20" hidden="1" x14ac:dyDescent="0.25">
      <c r="A1071" s="97">
        <f ca="1">IF(Tabella4[[#This Row],[PERSONALE]]="","",IF(INDIRECT("'" &amp; S1071 &amp; "'!L1") &lt;&gt; "0", IF(INDIRECT("'" &amp; S1071 &amp; "'!L1") &lt;&gt; "", INDIRECT("'" &amp; S1071 &amp; "'!L1"), ""), ""))</f>
        <v>46107</v>
      </c>
      <c r="B1071" s="97" t="str">
        <f t="shared" ca="1" si="160"/>
        <v>Millo</v>
      </c>
      <c r="C1071" s="106" t="str">
        <f t="shared" ca="1" si="161"/>
        <v>C.P.</v>
      </c>
      <c r="D1071" s="1" t="str">
        <f t="shared" ca="1" si="162"/>
        <v/>
      </c>
      <c r="E1071" s="93" t="str">
        <f t="shared" ca="1" si="163"/>
        <v/>
      </c>
      <c r="F1071" s="93" t="str">
        <f t="shared" ca="1" si="164"/>
        <v/>
      </c>
      <c r="G1071" s="93" t="str">
        <f t="shared" ca="1" si="165"/>
        <v>16:45</v>
      </c>
      <c r="H1071" s="93" t="str">
        <f t="shared" ca="1" si="166"/>
        <v>18:45</v>
      </c>
      <c r="I1071" s="94">
        <f t="shared" ca="1" si="167"/>
        <v>2</v>
      </c>
      <c r="J1071" s="108" t="str">
        <f t="shared" ca="1" si="168"/>
        <v/>
      </c>
      <c r="K1071" s="108" t="str">
        <f t="shared" ca="1" si="169"/>
        <v/>
      </c>
      <c r="L1071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071" s="108" t="str">
        <f ca="1">IFERROR(IF(FIND("/", Tabella4[[#This Row],[ODC]]) &gt; 0, MID(Tabella4[[#This Row],[ODC]], FIND("/", Tabella4[[#This Row],[ODC]]) - 3, 6), ""), "")</f>
        <v/>
      </c>
      <c r="S1071" s="103">
        <v>26</v>
      </c>
      <c r="T1071" s="96">
        <v>23</v>
      </c>
    </row>
    <row r="1072" spans="1:20" hidden="1" x14ac:dyDescent="0.25">
      <c r="A1072" s="97" t="str">
        <f ca="1">IF(Tabella4[[#This Row],[PERSONALE]]="","",IF(INDIRECT("'" &amp; S1072 &amp; "'!L1") &lt;&gt; "0", IF(INDIRECT("'" &amp; S1072 &amp; "'!L1") &lt;&gt; "", INDIRECT("'" &amp; S1072 &amp; "'!L1"), ""), ""))</f>
        <v/>
      </c>
      <c r="B1072" s="97" t="str">
        <f t="shared" ca="1" si="160"/>
        <v/>
      </c>
      <c r="C1072" s="106" t="str">
        <f t="shared" ca="1" si="161"/>
        <v/>
      </c>
      <c r="D1072" s="1" t="str">
        <f t="shared" ca="1" si="162"/>
        <v/>
      </c>
      <c r="E1072" s="93" t="str">
        <f t="shared" ca="1" si="163"/>
        <v/>
      </c>
      <c r="F1072" s="93" t="str">
        <f t="shared" ca="1" si="164"/>
        <v/>
      </c>
      <c r="G1072" s="93" t="str">
        <f t="shared" ca="1" si="165"/>
        <v/>
      </c>
      <c r="H1072" s="93" t="str">
        <f t="shared" ca="1" si="166"/>
        <v/>
      </c>
      <c r="I1072" s="94" t="str">
        <f t="shared" ca="1" si="167"/>
        <v/>
      </c>
      <c r="J1072" s="108" t="str">
        <f t="shared" ca="1" si="168"/>
        <v/>
      </c>
      <c r="K1072" s="108" t="str">
        <f t="shared" ca="1" si="169"/>
        <v/>
      </c>
      <c r="L1072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072" s="108" t="str">
        <f ca="1">IFERROR(IF(FIND("/", Tabella4[[#This Row],[ODC]]) &gt; 0, MID(Tabella4[[#This Row],[ODC]], FIND("/", Tabella4[[#This Row],[ODC]]) - 3, 6), ""), "")</f>
        <v/>
      </c>
      <c r="S1072" s="103">
        <v>26</v>
      </c>
      <c r="T1072" s="96">
        <v>24</v>
      </c>
    </row>
    <row r="1073" spans="1:20" hidden="1" x14ac:dyDescent="0.25">
      <c r="A1073" s="97" t="str">
        <f ca="1">IF(Tabella4[[#This Row],[PERSONALE]]="","",IF(INDIRECT("'" &amp; S1073 &amp; "'!L1") &lt;&gt; "0", IF(INDIRECT("'" &amp; S1073 &amp; "'!L1") &lt;&gt; "", INDIRECT("'" &amp; S1073 &amp; "'!L1"), ""), ""))</f>
        <v/>
      </c>
      <c r="B1073" s="97" t="str">
        <f t="shared" ca="1" si="160"/>
        <v/>
      </c>
      <c r="C1073" s="106" t="str">
        <f t="shared" ca="1" si="161"/>
        <v/>
      </c>
      <c r="D1073" s="1" t="str">
        <f t="shared" ca="1" si="162"/>
        <v/>
      </c>
      <c r="E1073" s="93" t="str">
        <f t="shared" ca="1" si="163"/>
        <v/>
      </c>
      <c r="F1073" s="93" t="str">
        <f t="shared" ca="1" si="164"/>
        <v/>
      </c>
      <c r="G1073" s="93" t="str">
        <f t="shared" ca="1" si="165"/>
        <v/>
      </c>
      <c r="H1073" s="93" t="str">
        <f t="shared" ca="1" si="166"/>
        <v/>
      </c>
      <c r="I1073" s="94" t="str">
        <f t="shared" ca="1" si="167"/>
        <v/>
      </c>
      <c r="J1073" s="108" t="str">
        <f t="shared" ca="1" si="168"/>
        <v/>
      </c>
      <c r="K1073" s="108" t="str">
        <f t="shared" ca="1" si="169"/>
        <v/>
      </c>
      <c r="L1073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073" s="108" t="str">
        <f ca="1">IFERROR(IF(FIND("/", Tabella4[[#This Row],[ODC]]) &gt; 0, MID(Tabella4[[#This Row],[ODC]], FIND("/", Tabella4[[#This Row],[ODC]]) - 3, 6), ""), "")</f>
        <v/>
      </c>
      <c r="S1073" s="103">
        <v>26</v>
      </c>
      <c r="T1073" s="96">
        <v>25</v>
      </c>
    </row>
    <row r="1074" spans="1:20" hidden="1" x14ac:dyDescent="0.25">
      <c r="A1074" s="97" t="str">
        <f ca="1">IF(Tabella4[[#This Row],[PERSONALE]]="","",IF(INDIRECT("'" &amp; S1074 &amp; "'!L1") &lt;&gt; "0", IF(INDIRECT("'" &amp; S1074 &amp; "'!L1") &lt;&gt; "", INDIRECT("'" &amp; S1074 &amp; "'!L1"), ""), ""))</f>
        <v/>
      </c>
      <c r="B1074" s="97" t="str">
        <f t="shared" ca="1" si="160"/>
        <v/>
      </c>
      <c r="C1074" s="106" t="str">
        <f t="shared" ca="1" si="161"/>
        <v/>
      </c>
      <c r="D1074" s="1" t="str">
        <f t="shared" ca="1" si="162"/>
        <v/>
      </c>
      <c r="E1074" s="93" t="str">
        <f t="shared" ca="1" si="163"/>
        <v/>
      </c>
      <c r="F1074" s="93" t="str">
        <f t="shared" ca="1" si="164"/>
        <v/>
      </c>
      <c r="G1074" s="93" t="str">
        <f t="shared" ca="1" si="165"/>
        <v/>
      </c>
      <c r="H1074" s="93" t="str">
        <f t="shared" ca="1" si="166"/>
        <v/>
      </c>
      <c r="I1074" s="94" t="str">
        <f t="shared" ca="1" si="167"/>
        <v/>
      </c>
      <c r="J1074" s="108" t="str">
        <f t="shared" ca="1" si="168"/>
        <v/>
      </c>
      <c r="K1074" s="108" t="str">
        <f t="shared" ca="1" si="169"/>
        <v/>
      </c>
      <c r="L1074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074" s="108" t="str">
        <f ca="1">IFERROR(IF(FIND("/", Tabella4[[#This Row],[ODC]]) &gt; 0, MID(Tabella4[[#This Row],[ODC]], FIND("/", Tabella4[[#This Row],[ODC]]) - 3, 6), ""), "")</f>
        <v/>
      </c>
      <c r="S1074" s="103">
        <v>26</v>
      </c>
      <c r="T1074" s="96">
        <v>26</v>
      </c>
    </row>
    <row r="1075" spans="1:20" hidden="1" x14ac:dyDescent="0.25">
      <c r="A1075" s="97" t="str">
        <f ca="1">IF(Tabella4[[#This Row],[PERSONALE]]="","",IF(INDIRECT("'" &amp; S1075 &amp; "'!L1") &lt;&gt; "0", IF(INDIRECT("'" &amp; S1075 &amp; "'!L1") &lt;&gt; "", INDIRECT("'" &amp; S1075 &amp; "'!L1"), ""), ""))</f>
        <v/>
      </c>
      <c r="B1075" s="97" t="str">
        <f t="shared" ca="1" si="160"/>
        <v/>
      </c>
      <c r="C1075" s="106" t="str">
        <f t="shared" ca="1" si="161"/>
        <v/>
      </c>
      <c r="D1075" s="1" t="str">
        <f t="shared" ca="1" si="162"/>
        <v/>
      </c>
      <c r="E1075" s="93" t="str">
        <f t="shared" ca="1" si="163"/>
        <v/>
      </c>
      <c r="F1075" s="93" t="str">
        <f t="shared" ca="1" si="164"/>
        <v/>
      </c>
      <c r="G1075" s="93" t="str">
        <f t="shared" ca="1" si="165"/>
        <v/>
      </c>
      <c r="H1075" s="93" t="str">
        <f t="shared" ca="1" si="166"/>
        <v/>
      </c>
      <c r="I1075" s="94" t="str">
        <f t="shared" ca="1" si="167"/>
        <v/>
      </c>
      <c r="J1075" s="108" t="str">
        <f t="shared" ca="1" si="168"/>
        <v/>
      </c>
      <c r="K1075" s="108" t="str">
        <f t="shared" ca="1" si="169"/>
        <v/>
      </c>
      <c r="L1075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075" s="108" t="str">
        <f ca="1">IFERROR(IF(FIND("/", Tabella4[[#This Row],[ODC]]) &gt; 0, MID(Tabella4[[#This Row],[ODC]], FIND("/", Tabella4[[#This Row],[ODC]]) - 3, 6), ""), "")</f>
        <v/>
      </c>
      <c r="S1075" s="103">
        <v>26</v>
      </c>
      <c r="T1075" s="96">
        <v>27</v>
      </c>
    </row>
    <row r="1076" spans="1:20" hidden="1" x14ac:dyDescent="0.25">
      <c r="A1076" s="97" t="str">
        <f ca="1">IF(Tabella4[[#This Row],[PERSONALE]]="","",IF(INDIRECT("'" &amp; S1076 &amp; "'!L1") &lt;&gt; "0", IF(INDIRECT("'" &amp; S1076 &amp; "'!L1") &lt;&gt; "", INDIRECT("'" &amp; S1076 &amp; "'!L1"), ""), ""))</f>
        <v/>
      </c>
      <c r="B1076" s="97" t="str">
        <f t="shared" ca="1" si="160"/>
        <v/>
      </c>
      <c r="C1076" s="106" t="str">
        <f t="shared" ca="1" si="161"/>
        <v/>
      </c>
      <c r="D1076" s="1" t="str">
        <f t="shared" ca="1" si="162"/>
        <v/>
      </c>
      <c r="E1076" s="93" t="str">
        <f t="shared" ca="1" si="163"/>
        <v/>
      </c>
      <c r="F1076" s="93" t="str">
        <f t="shared" ca="1" si="164"/>
        <v/>
      </c>
      <c r="G1076" s="93" t="str">
        <f t="shared" ca="1" si="165"/>
        <v/>
      </c>
      <c r="H1076" s="93" t="str">
        <f t="shared" ca="1" si="166"/>
        <v/>
      </c>
      <c r="I1076" s="94" t="str">
        <f t="shared" ca="1" si="167"/>
        <v/>
      </c>
      <c r="J1076" s="108" t="str">
        <f t="shared" ca="1" si="168"/>
        <v/>
      </c>
      <c r="K1076" s="108" t="str">
        <f t="shared" ca="1" si="169"/>
        <v/>
      </c>
      <c r="L1076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076" s="108" t="str">
        <f ca="1">IFERROR(IF(FIND("/", Tabella4[[#This Row],[ODC]]) &gt; 0, MID(Tabella4[[#This Row],[ODC]], FIND("/", Tabella4[[#This Row],[ODC]]) - 3, 6), ""), "")</f>
        <v/>
      </c>
      <c r="S1076" s="103">
        <v>26</v>
      </c>
      <c r="T1076" s="96">
        <v>28</v>
      </c>
    </row>
    <row r="1077" spans="1:20" hidden="1" x14ac:dyDescent="0.25">
      <c r="A1077" s="97" t="str">
        <f ca="1">IF(Tabella4[[#This Row],[PERSONALE]]="","",IF(INDIRECT("'" &amp; S1077 &amp; "'!L1") &lt;&gt; "0", IF(INDIRECT("'" &amp; S1077 &amp; "'!L1") &lt;&gt; "", INDIRECT("'" &amp; S1077 &amp; "'!L1"), ""), ""))</f>
        <v/>
      </c>
      <c r="B1077" s="97" t="str">
        <f t="shared" ca="1" si="160"/>
        <v/>
      </c>
      <c r="C1077" s="106" t="str">
        <f t="shared" ca="1" si="161"/>
        <v/>
      </c>
      <c r="D1077" s="1" t="str">
        <f t="shared" ca="1" si="162"/>
        <v/>
      </c>
      <c r="E1077" s="93" t="str">
        <f t="shared" ca="1" si="163"/>
        <v/>
      </c>
      <c r="F1077" s="93" t="str">
        <f t="shared" ca="1" si="164"/>
        <v/>
      </c>
      <c r="G1077" s="93" t="str">
        <f t="shared" ca="1" si="165"/>
        <v/>
      </c>
      <c r="H1077" s="93" t="str">
        <f t="shared" ca="1" si="166"/>
        <v/>
      </c>
      <c r="I1077" s="94" t="str">
        <f t="shared" ca="1" si="167"/>
        <v/>
      </c>
      <c r="J1077" s="108" t="str">
        <f t="shared" ca="1" si="168"/>
        <v/>
      </c>
      <c r="K1077" s="108" t="str">
        <f t="shared" ca="1" si="169"/>
        <v/>
      </c>
      <c r="L1077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077" s="108" t="str">
        <f ca="1">IFERROR(IF(FIND("/", Tabella4[[#This Row],[ODC]]) &gt; 0, MID(Tabella4[[#This Row],[ODC]], FIND("/", Tabella4[[#This Row],[ODC]]) - 3, 6), ""), "")</f>
        <v/>
      </c>
      <c r="S1077" s="103">
        <v>26</v>
      </c>
      <c r="T1077" s="96">
        <v>29</v>
      </c>
    </row>
    <row r="1078" spans="1:20" hidden="1" x14ac:dyDescent="0.25">
      <c r="A1078" s="97" t="str">
        <f ca="1">IF(Tabella4[[#This Row],[PERSONALE]]="","",IF(INDIRECT("'" &amp; S1078 &amp; "'!L1") &lt;&gt; "0", IF(INDIRECT("'" &amp; S1078 &amp; "'!L1") &lt;&gt; "", INDIRECT("'" &amp; S1078 &amp; "'!L1"), ""), ""))</f>
        <v/>
      </c>
      <c r="B1078" s="97" t="str">
        <f t="shared" ca="1" si="160"/>
        <v/>
      </c>
      <c r="C1078" s="106" t="str">
        <f t="shared" ca="1" si="161"/>
        <v/>
      </c>
      <c r="D1078" s="1" t="str">
        <f t="shared" ca="1" si="162"/>
        <v/>
      </c>
      <c r="E1078" s="93" t="str">
        <f t="shared" ca="1" si="163"/>
        <v/>
      </c>
      <c r="F1078" s="93" t="str">
        <f t="shared" ca="1" si="164"/>
        <v/>
      </c>
      <c r="G1078" s="93" t="str">
        <f t="shared" ca="1" si="165"/>
        <v/>
      </c>
      <c r="H1078" s="93" t="str">
        <f t="shared" ca="1" si="166"/>
        <v/>
      </c>
      <c r="I1078" s="94" t="str">
        <f t="shared" ca="1" si="167"/>
        <v/>
      </c>
      <c r="J1078" s="108" t="str">
        <f t="shared" ca="1" si="168"/>
        <v/>
      </c>
      <c r="K1078" s="108" t="str">
        <f t="shared" ca="1" si="169"/>
        <v/>
      </c>
      <c r="L1078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078" s="108" t="str">
        <f ca="1">IFERROR(IF(FIND("/", Tabella4[[#This Row],[ODC]]) &gt; 0, MID(Tabella4[[#This Row],[ODC]], FIND("/", Tabella4[[#This Row],[ODC]]) - 3, 6), ""), "")</f>
        <v/>
      </c>
      <c r="S1078" s="103">
        <v>26</v>
      </c>
      <c r="T1078" s="96">
        <v>30</v>
      </c>
    </row>
    <row r="1079" spans="1:20" hidden="1" x14ac:dyDescent="0.25">
      <c r="A1079" s="97" t="str">
        <f ca="1">IF(Tabella4[[#This Row],[PERSONALE]]="","",IF(INDIRECT("'" &amp; S1079 &amp; "'!L1") &lt;&gt; "0", IF(INDIRECT("'" &amp; S1079 &amp; "'!L1") &lt;&gt; "", INDIRECT("'" &amp; S1079 &amp; "'!L1"), ""), ""))</f>
        <v/>
      </c>
      <c r="B1079" s="97" t="str">
        <f t="shared" ca="1" si="160"/>
        <v/>
      </c>
      <c r="C1079" s="106" t="str">
        <f t="shared" ca="1" si="161"/>
        <v/>
      </c>
      <c r="D1079" s="1" t="str">
        <f t="shared" ca="1" si="162"/>
        <v/>
      </c>
      <c r="E1079" s="93" t="str">
        <f t="shared" ca="1" si="163"/>
        <v/>
      </c>
      <c r="F1079" s="93" t="str">
        <f t="shared" ca="1" si="164"/>
        <v/>
      </c>
      <c r="G1079" s="93" t="str">
        <f t="shared" ca="1" si="165"/>
        <v/>
      </c>
      <c r="H1079" s="93" t="str">
        <f t="shared" ca="1" si="166"/>
        <v/>
      </c>
      <c r="I1079" s="94" t="str">
        <f t="shared" ca="1" si="167"/>
        <v/>
      </c>
      <c r="J1079" s="108" t="str">
        <f t="shared" ca="1" si="168"/>
        <v/>
      </c>
      <c r="K1079" s="108" t="str">
        <f t="shared" ca="1" si="169"/>
        <v/>
      </c>
      <c r="L1079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079" s="108" t="str">
        <f ca="1">IFERROR(IF(FIND("/", Tabella4[[#This Row],[ODC]]) &gt; 0, MID(Tabella4[[#This Row],[ODC]], FIND("/", Tabella4[[#This Row],[ODC]]) - 3, 6), ""), "")</f>
        <v/>
      </c>
      <c r="S1079" s="103">
        <v>26</v>
      </c>
      <c r="T1079" s="96">
        <v>31</v>
      </c>
    </row>
    <row r="1080" spans="1:20" hidden="1" x14ac:dyDescent="0.25">
      <c r="A1080" s="97" t="str">
        <f ca="1">IF(Tabella4[[#This Row],[PERSONALE]]="","",IF(INDIRECT("'" &amp; S1080 &amp; "'!L1") &lt;&gt; "0", IF(INDIRECT("'" &amp; S1080 &amp; "'!L1") &lt;&gt; "", INDIRECT("'" &amp; S1080 &amp; "'!L1"), ""), ""))</f>
        <v/>
      </c>
      <c r="B1080" s="97" t="str">
        <f t="shared" ca="1" si="160"/>
        <v/>
      </c>
      <c r="C1080" s="106" t="str">
        <f t="shared" ca="1" si="161"/>
        <v/>
      </c>
      <c r="D1080" s="1" t="str">
        <f t="shared" ca="1" si="162"/>
        <v/>
      </c>
      <c r="E1080" s="93" t="str">
        <f t="shared" ca="1" si="163"/>
        <v/>
      </c>
      <c r="F1080" s="93" t="str">
        <f t="shared" ca="1" si="164"/>
        <v/>
      </c>
      <c r="G1080" s="93" t="str">
        <f t="shared" ca="1" si="165"/>
        <v/>
      </c>
      <c r="H1080" s="93" t="str">
        <f t="shared" ca="1" si="166"/>
        <v/>
      </c>
      <c r="I1080" s="94" t="str">
        <f t="shared" ca="1" si="167"/>
        <v/>
      </c>
      <c r="J1080" s="108" t="str">
        <f t="shared" ca="1" si="168"/>
        <v/>
      </c>
      <c r="K1080" s="108" t="str">
        <f t="shared" ca="1" si="169"/>
        <v/>
      </c>
      <c r="L1080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080" s="108" t="str">
        <f ca="1">IFERROR(IF(FIND("/", Tabella4[[#This Row],[ODC]]) &gt; 0, MID(Tabella4[[#This Row],[ODC]], FIND("/", Tabella4[[#This Row],[ODC]]) - 3, 6), ""), "")</f>
        <v/>
      </c>
      <c r="S1080" s="103">
        <v>26</v>
      </c>
      <c r="T1080" s="96">
        <v>32</v>
      </c>
    </row>
    <row r="1081" spans="1:20" hidden="1" x14ac:dyDescent="0.25">
      <c r="A1081" s="97" t="str">
        <f ca="1">IF(Tabella4[[#This Row],[PERSONALE]]="","",IF(INDIRECT("'" &amp; S1081 &amp; "'!L1") &lt;&gt; "0", IF(INDIRECT("'" &amp; S1081 &amp; "'!L1") &lt;&gt; "", INDIRECT("'" &amp; S1081 &amp; "'!L1"), ""), ""))</f>
        <v/>
      </c>
      <c r="B1081" s="97" t="str">
        <f t="shared" ca="1" si="160"/>
        <v/>
      </c>
      <c r="C1081" s="106" t="str">
        <f t="shared" ca="1" si="161"/>
        <v/>
      </c>
      <c r="D1081" s="1" t="str">
        <f t="shared" ca="1" si="162"/>
        <v/>
      </c>
      <c r="E1081" s="93" t="str">
        <f t="shared" ca="1" si="163"/>
        <v/>
      </c>
      <c r="F1081" s="93" t="str">
        <f t="shared" ca="1" si="164"/>
        <v/>
      </c>
      <c r="G1081" s="93" t="str">
        <f t="shared" ca="1" si="165"/>
        <v/>
      </c>
      <c r="H1081" s="93" t="str">
        <f t="shared" ca="1" si="166"/>
        <v/>
      </c>
      <c r="I1081" s="94" t="str">
        <f t="shared" ca="1" si="167"/>
        <v/>
      </c>
      <c r="J1081" s="108" t="str">
        <f t="shared" ca="1" si="168"/>
        <v/>
      </c>
      <c r="K1081" s="108" t="str">
        <f t="shared" ca="1" si="169"/>
        <v/>
      </c>
      <c r="L1081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081" s="108" t="str">
        <f ca="1">IFERROR(IF(FIND("/", Tabella4[[#This Row],[ODC]]) &gt; 0, MID(Tabella4[[#This Row],[ODC]], FIND("/", Tabella4[[#This Row],[ODC]]) - 3, 6), ""), "")</f>
        <v/>
      </c>
      <c r="S1081" s="103">
        <v>26</v>
      </c>
      <c r="T1081" s="96">
        <v>33</v>
      </c>
    </row>
    <row r="1082" spans="1:20" hidden="1" x14ac:dyDescent="0.25">
      <c r="A1082" s="97" t="str">
        <f ca="1">IF(Tabella4[[#This Row],[PERSONALE]]="","",IF(INDIRECT("'" &amp; S1082 &amp; "'!L1") &lt;&gt; "0", IF(INDIRECT("'" &amp; S1082 &amp; "'!L1") &lt;&gt; "", INDIRECT("'" &amp; S1082 &amp; "'!L1"), ""), ""))</f>
        <v/>
      </c>
      <c r="B1082" s="97" t="str">
        <f t="shared" ca="1" si="160"/>
        <v/>
      </c>
      <c r="C1082" s="106" t="str">
        <f t="shared" ca="1" si="161"/>
        <v/>
      </c>
      <c r="D1082" s="1" t="str">
        <f t="shared" ca="1" si="162"/>
        <v/>
      </c>
      <c r="E1082" s="93" t="str">
        <f t="shared" ca="1" si="163"/>
        <v/>
      </c>
      <c r="F1082" s="93" t="str">
        <f t="shared" ca="1" si="164"/>
        <v/>
      </c>
      <c r="G1082" s="93" t="str">
        <f t="shared" ca="1" si="165"/>
        <v/>
      </c>
      <c r="H1082" s="93" t="str">
        <f t="shared" ca="1" si="166"/>
        <v/>
      </c>
      <c r="I1082" s="94" t="str">
        <f t="shared" ca="1" si="167"/>
        <v/>
      </c>
      <c r="J1082" s="108" t="str">
        <f t="shared" ca="1" si="168"/>
        <v/>
      </c>
      <c r="K1082" s="108" t="str">
        <f t="shared" ca="1" si="169"/>
        <v/>
      </c>
      <c r="L1082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082" s="108" t="str">
        <f ca="1">IFERROR(IF(FIND("/", Tabella4[[#This Row],[ODC]]) &gt; 0, MID(Tabella4[[#This Row],[ODC]], FIND("/", Tabella4[[#This Row],[ODC]]) - 3, 6), ""), "")</f>
        <v/>
      </c>
      <c r="S1082" s="103">
        <v>26</v>
      </c>
      <c r="T1082" s="96">
        <v>34</v>
      </c>
    </row>
    <row r="1083" spans="1:20" hidden="1" x14ac:dyDescent="0.25">
      <c r="A1083" s="97" t="str">
        <f ca="1">IF(Tabella4[[#This Row],[PERSONALE]]="","",IF(INDIRECT("'" &amp; S1083 &amp; "'!L1") &lt;&gt; "0", IF(INDIRECT("'" &amp; S1083 &amp; "'!L1") &lt;&gt; "", INDIRECT("'" &amp; S1083 &amp; "'!L1"), ""), ""))</f>
        <v/>
      </c>
      <c r="B1083" s="97" t="str">
        <f t="shared" ca="1" si="160"/>
        <v/>
      </c>
      <c r="C1083" s="106" t="str">
        <f t="shared" ca="1" si="161"/>
        <v/>
      </c>
      <c r="D1083" s="1" t="str">
        <f t="shared" ca="1" si="162"/>
        <v/>
      </c>
      <c r="E1083" s="93" t="str">
        <f t="shared" ca="1" si="163"/>
        <v/>
      </c>
      <c r="F1083" s="93" t="str">
        <f t="shared" ca="1" si="164"/>
        <v/>
      </c>
      <c r="G1083" s="93" t="str">
        <f t="shared" ca="1" si="165"/>
        <v/>
      </c>
      <c r="H1083" s="93" t="str">
        <f t="shared" ca="1" si="166"/>
        <v/>
      </c>
      <c r="I1083" s="94" t="str">
        <f t="shared" ca="1" si="167"/>
        <v/>
      </c>
      <c r="J1083" s="108" t="str">
        <f t="shared" ca="1" si="168"/>
        <v/>
      </c>
      <c r="K1083" s="108" t="str">
        <f t="shared" ca="1" si="169"/>
        <v/>
      </c>
      <c r="L1083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083" s="108" t="str">
        <f ca="1">IFERROR(IF(FIND("/", Tabella4[[#This Row],[ODC]]) &gt; 0, MID(Tabella4[[#This Row],[ODC]], FIND("/", Tabella4[[#This Row],[ODC]]) - 3, 6), ""), "")</f>
        <v/>
      </c>
      <c r="S1083" s="103">
        <v>26</v>
      </c>
      <c r="T1083" s="96">
        <v>35</v>
      </c>
    </row>
    <row r="1084" spans="1:20" hidden="1" x14ac:dyDescent="0.25">
      <c r="A1084" s="97" t="str">
        <f ca="1">IF(Tabella4[[#This Row],[PERSONALE]]="","",IF(INDIRECT("'" &amp; S1084 &amp; "'!L1") &lt;&gt; "0", IF(INDIRECT("'" &amp; S1084 &amp; "'!L1") &lt;&gt; "", INDIRECT("'" &amp; S1084 &amp; "'!L1"), ""), ""))</f>
        <v/>
      </c>
      <c r="B1084" s="97" t="str">
        <f t="shared" ca="1" si="160"/>
        <v/>
      </c>
      <c r="C1084" s="106" t="str">
        <f t="shared" ca="1" si="161"/>
        <v/>
      </c>
      <c r="D1084" s="1" t="str">
        <f t="shared" ca="1" si="162"/>
        <v/>
      </c>
      <c r="E1084" s="93" t="str">
        <f t="shared" ca="1" si="163"/>
        <v/>
      </c>
      <c r="F1084" s="93" t="str">
        <f t="shared" ca="1" si="164"/>
        <v/>
      </c>
      <c r="G1084" s="93" t="str">
        <f t="shared" ca="1" si="165"/>
        <v/>
      </c>
      <c r="H1084" s="93" t="str">
        <f t="shared" ca="1" si="166"/>
        <v/>
      </c>
      <c r="I1084" s="94" t="str">
        <f t="shared" ca="1" si="167"/>
        <v/>
      </c>
      <c r="J1084" s="108" t="str">
        <f t="shared" ca="1" si="168"/>
        <v/>
      </c>
      <c r="K1084" s="108" t="str">
        <f t="shared" ca="1" si="169"/>
        <v/>
      </c>
      <c r="L1084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084" s="108" t="str">
        <f ca="1">IFERROR(IF(FIND("/", Tabella4[[#This Row],[ODC]]) &gt; 0, MID(Tabella4[[#This Row],[ODC]], FIND("/", Tabella4[[#This Row],[ODC]]) - 3, 6), ""), "")</f>
        <v/>
      </c>
      <c r="S1084" s="103">
        <v>26</v>
      </c>
      <c r="T1084" s="96">
        <v>36</v>
      </c>
    </row>
    <row r="1085" spans="1:20" hidden="1" x14ac:dyDescent="0.25">
      <c r="A1085" s="97" t="str">
        <f ca="1">IF(Tabella4[[#This Row],[PERSONALE]]="","",IF(INDIRECT("'" &amp; S1085 &amp; "'!L1") &lt;&gt; "0", IF(INDIRECT("'" &amp; S1085 &amp; "'!L1") &lt;&gt; "", INDIRECT("'" &amp; S1085 &amp; "'!L1"), ""), ""))</f>
        <v/>
      </c>
      <c r="B1085" s="97" t="str">
        <f t="shared" ca="1" si="160"/>
        <v/>
      </c>
      <c r="C1085" s="106" t="str">
        <f t="shared" ca="1" si="161"/>
        <v/>
      </c>
      <c r="D1085" s="1" t="str">
        <f t="shared" ca="1" si="162"/>
        <v/>
      </c>
      <c r="E1085" s="93" t="str">
        <f t="shared" ca="1" si="163"/>
        <v/>
      </c>
      <c r="F1085" s="93" t="str">
        <f t="shared" ca="1" si="164"/>
        <v/>
      </c>
      <c r="G1085" s="93" t="str">
        <f t="shared" ca="1" si="165"/>
        <v/>
      </c>
      <c r="H1085" s="93" t="str">
        <f t="shared" ca="1" si="166"/>
        <v/>
      </c>
      <c r="I1085" s="94" t="str">
        <f t="shared" ca="1" si="167"/>
        <v/>
      </c>
      <c r="J1085" s="108" t="str">
        <f t="shared" ca="1" si="168"/>
        <v/>
      </c>
      <c r="K1085" s="108" t="str">
        <f t="shared" ca="1" si="169"/>
        <v/>
      </c>
      <c r="L1085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085" s="108" t="str">
        <f ca="1">IFERROR(IF(FIND("/", Tabella4[[#This Row],[ODC]]) &gt; 0, MID(Tabella4[[#This Row],[ODC]], FIND("/", Tabella4[[#This Row],[ODC]]) - 3, 6), ""), "")</f>
        <v/>
      </c>
      <c r="S1085" s="103">
        <v>26</v>
      </c>
      <c r="T1085" s="96">
        <v>37</v>
      </c>
    </row>
    <row r="1086" spans="1:20" hidden="1" x14ac:dyDescent="0.25">
      <c r="A1086" s="97" t="str">
        <f ca="1">IF(Tabella4[[#This Row],[PERSONALE]]="","",IF(INDIRECT("'" &amp; S1086 &amp; "'!L1") &lt;&gt; "0", IF(INDIRECT("'" &amp; S1086 &amp; "'!L1") &lt;&gt; "", INDIRECT("'" &amp; S1086 &amp; "'!L1"), ""), ""))</f>
        <v/>
      </c>
      <c r="B1086" s="97" t="str">
        <f t="shared" ca="1" si="160"/>
        <v/>
      </c>
      <c r="C1086" s="106" t="str">
        <f t="shared" ca="1" si="161"/>
        <v/>
      </c>
      <c r="D1086" s="1" t="str">
        <f t="shared" ca="1" si="162"/>
        <v/>
      </c>
      <c r="E1086" s="93" t="str">
        <f t="shared" ca="1" si="163"/>
        <v/>
      </c>
      <c r="F1086" s="93" t="str">
        <f t="shared" ca="1" si="164"/>
        <v/>
      </c>
      <c r="G1086" s="93" t="str">
        <f t="shared" ca="1" si="165"/>
        <v/>
      </c>
      <c r="H1086" s="93" t="str">
        <f t="shared" ca="1" si="166"/>
        <v/>
      </c>
      <c r="I1086" s="94" t="str">
        <f t="shared" ca="1" si="167"/>
        <v/>
      </c>
      <c r="J1086" s="108" t="str">
        <f t="shared" ca="1" si="168"/>
        <v/>
      </c>
      <c r="K1086" s="108" t="str">
        <f t="shared" ca="1" si="169"/>
        <v/>
      </c>
      <c r="L1086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086" s="108" t="str">
        <f ca="1">IFERROR(IF(FIND("/", Tabella4[[#This Row],[ODC]]) &gt; 0, MID(Tabella4[[#This Row],[ODC]], FIND("/", Tabella4[[#This Row],[ODC]]) - 3, 6), ""), "")</f>
        <v/>
      </c>
      <c r="S1086" s="103">
        <v>26</v>
      </c>
      <c r="T1086" s="96">
        <v>38</v>
      </c>
    </row>
    <row r="1087" spans="1:20" hidden="1" x14ac:dyDescent="0.25">
      <c r="A1087" s="97" t="str">
        <f ca="1">IF(Tabella4[[#This Row],[PERSONALE]]="","",IF(INDIRECT("'" &amp; S1087 &amp; "'!L1") &lt;&gt; "0", IF(INDIRECT("'" &amp; S1087 &amp; "'!L1") &lt;&gt; "", INDIRECT("'" &amp; S1087 &amp; "'!L1"), ""), ""))</f>
        <v/>
      </c>
      <c r="B1087" s="97" t="str">
        <f t="shared" ca="1" si="160"/>
        <v/>
      </c>
      <c r="C1087" s="106" t="str">
        <f t="shared" ca="1" si="161"/>
        <v/>
      </c>
      <c r="D1087" s="1" t="str">
        <f t="shared" ca="1" si="162"/>
        <v/>
      </c>
      <c r="E1087" s="93" t="str">
        <f t="shared" ca="1" si="163"/>
        <v/>
      </c>
      <c r="F1087" s="93" t="str">
        <f t="shared" ca="1" si="164"/>
        <v/>
      </c>
      <c r="G1087" s="93" t="str">
        <f t="shared" ca="1" si="165"/>
        <v/>
      </c>
      <c r="H1087" s="93" t="str">
        <f t="shared" ca="1" si="166"/>
        <v/>
      </c>
      <c r="I1087" s="94" t="str">
        <f t="shared" ca="1" si="167"/>
        <v/>
      </c>
      <c r="J1087" s="108" t="str">
        <f t="shared" ca="1" si="168"/>
        <v/>
      </c>
      <c r="K1087" s="108" t="str">
        <f t="shared" ca="1" si="169"/>
        <v/>
      </c>
      <c r="L1087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087" s="108" t="str">
        <f ca="1">IFERROR(IF(FIND("/", Tabella4[[#This Row],[ODC]]) &gt; 0, MID(Tabella4[[#This Row],[ODC]], FIND("/", Tabella4[[#This Row],[ODC]]) - 3, 6), ""), "")</f>
        <v/>
      </c>
      <c r="S1087" s="103">
        <v>26</v>
      </c>
      <c r="T1087" s="96">
        <v>39</v>
      </c>
    </row>
    <row r="1088" spans="1:20" hidden="1" x14ac:dyDescent="0.25">
      <c r="A1088" s="97" t="str">
        <f ca="1">IF(Tabella4[[#This Row],[PERSONALE]]="","",IF(INDIRECT("'" &amp; S1088 &amp; "'!L1") &lt;&gt; "0", IF(INDIRECT("'" &amp; S1088 &amp; "'!L1") &lt;&gt; "", INDIRECT("'" &amp; S1088 &amp; "'!L1"), ""), ""))</f>
        <v/>
      </c>
      <c r="B1088" s="97" t="str">
        <f t="shared" ca="1" si="160"/>
        <v/>
      </c>
      <c r="C1088" s="106" t="str">
        <f t="shared" ca="1" si="161"/>
        <v/>
      </c>
      <c r="D1088" s="1" t="str">
        <f t="shared" ca="1" si="162"/>
        <v/>
      </c>
      <c r="E1088" s="93" t="str">
        <f t="shared" ca="1" si="163"/>
        <v/>
      </c>
      <c r="F1088" s="93" t="str">
        <f t="shared" ca="1" si="164"/>
        <v/>
      </c>
      <c r="G1088" s="93" t="str">
        <f t="shared" ca="1" si="165"/>
        <v/>
      </c>
      <c r="H1088" s="93" t="str">
        <f t="shared" ca="1" si="166"/>
        <v/>
      </c>
      <c r="I1088" s="94" t="str">
        <f t="shared" ca="1" si="167"/>
        <v/>
      </c>
      <c r="J1088" s="108" t="str">
        <f t="shared" ca="1" si="168"/>
        <v/>
      </c>
      <c r="K1088" s="108" t="str">
        <f t="shared" ca="1" si="169"/>
        <v/>
      </c>
      <c r="L1088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088" s="108" t="str">
        <f ca="1">IFERROR(IF(FIND("/", Tabella4[[#This Row],[ODC]]) &gt; 0, MID(Tabella4[[#This Row],[ODC]], FIND("/", Tabella4[[#This Row],[ODC]]) - 3, 6), ""), "")</f>
        <v/>
      </c>
      <c r="S1088" s="103">
        <v>26</v>
      </c>
      <c r="T1088" s="96">
        <v>40</v>
      </c>
    </row>
    <row r="1089" spans="1:20" hidden="1" x14ac:dyDescent="0.25">
      <c r="A1089" s="97" t="str">
        <f ca="1">IF(Tabella4[[#This Row],[PERSONALE]]="","",IF(INDIRECT("'" &amp; S1089 &amp; "'!L1") &lt;&gt; "0", IF(INDIRECT("'" &amp; S1089 &amp; "'!L1") &lt;&gt; "", INDIRECT("'" &amp; S1089 &amp; "'!L1"), ""), ""))</f>
        <v/>
      </c>
      <c r="B1089" s="97" t="str">
        <f t="shared" ca="1" si="160"/>
        <v/>
      </c>
      <c r="C1089" s="106" t="str">
        <f t="shared" ca="1" si="161"/>
        <v/>
      </c>
      <c r="D1089" s="1" t="str">
        <f t="shared" ca="1" si="162"/>
        <v/>
      </c>
      <c r="E1089" s="93" t="str">
        <f t="shared" ca="1" si="163"/>
        <v/>
      </c>
      <c r="F1089" s="93" t="str">
        <f t="shared" ca="1" si="164"/>
        <v/>
      </c>
      <c r="G1089" s="93" t="str">
        <f t="shared" ca="1" si="165"/>
        <v/>
      </c>
      <c r="H1089" s="93" t="str">
        <f t="shared" ca="1" si="166"/>
        <v/>
      </c>
      <c r="I1089" s="94" t="str">
        <f t="shared" ca="1" si="167"/>
        <v/>
      </c>
      <c r="J1089" s="108" t="str">
        <f t="shared" ca="1" si="168"/>
        <v/>
      </c>
      <c r="K1089" s="108" t="str">
        <f t="shared" ca="1" si="169"/>
        <v/>
      </c>
      <c r="L1089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089" s="108" t="str">
        <f ca="1">IFERROR(IF(FIND("/", Tabella4[[#This Row],[ODC]]) &gt; 0, MID(Tabella4[[#This Row],[ODC]], FIND("/", Tabella4[[#This Row],[ODC]]) - 3, 6), ""), "")</f>
        <v/>
      </c>
      <c r="S1089" s="103">
        <v>26</v>
      </c>
      <c r="T1089" s="96">
        <v>41</v>
      </c>
    </row>
    <row r="1090" spans="1:20" hidden="1" x14ac:dyDescent="0.25">
      <c r="A1090" s="97" t="str">
        <f ca="1">IF(Tabella4[[#This Row],[PERSONALE]]="","",IF(INDIRECT("'" &amp; S1090 &amp; "'!L1") &lt;&gt; "0", IF(INDIRECT("'" &amp; S1090 &amp; "'!L1") &lt;&gt; "", INDIRECT("'" &amp; S1090 &amp; "'!L1"), ""), ""))</f>
        <v/>
      </c>
      <c r="B1090" s="97" t="str">
        <f t="shared" ref="B1090:B1153" ca="1" si="170">IF(INDIRECT("'" &amp; S1090 &amp; "'!F" &amp; T1090) &lt;&gt; "0", IF(INDIRECT("'" &amp; S1090 &amp; "'!F" &amp; T1090) &lt;&gt; "", INDIRECT("'" &amp; S1090 &amp; "'!F" &amp; T1090), ""), "")</f>
        <v/>
      </c>
      <c r="C1090" s="106" t="str">
        <f t="shared" ref="C1090:C1153" ca="1" si="171">IF(INDIRECT("'" &amp; S1090 &amp; "'!G" &amp; T1090) &lt;&gt; "0", IF(INDIRECT("'" &amp; S1090 &amp; "'!G" &amp; T1090) &lt;&gt; "", INDIRECT("'" &amp; S1090 &amp; "'!G" &amp; T1090), ""), "")</f>
        <v/>
      </c>
      <c r="D1090" s="1" t="str">
        <f t="shared" ref="D1090:D1153" ca="1" si="172">IF(INDIRECT("'" &amp; S1090 &amp; "'!H" &amp; T1090) &lt;&gt; "0", IF(INDIRECT("'" &amp; S1090 &amp; "'!H" &amp; T1090) &lt;&gt; "", INDIRECT("'" &amp; S1090 &amp; "'!H" &amp; T1090), ""), "")</f>
        <v/>
      </c>
      <c r="E1090" s="93" t="str">
        <f t="shared" ref="E1090:E1153" ca="1" si="173">IF(INDIRECT("'" &amp; S1090 &amp; "'!I" &amp; T1090) &lt;&gt; "0", IF(INDIRECT("'" &amp; S1090 &amp; "'!I" &amp; T1090) &lt;&gt; "", INDIRECT("'" &amp; S1090 &amp; "'!I" &amp; T1090), ""), "")</f>
        <v/>
      </c>
      <c r="F1090" s="93" t="str">
        <f t="shared" ref="F1090:F1153" ca="1" si="174">IF(INDIRECT("'" &amp; S1090 &amp; "'!J" &amp; T1090) &lt;&gt; "0", IF(INDIRECT("'" &amp; S1090 &amp; "'!J" &amp; T1090) &lt;&gt; "", INDIRECT("'" &amp; S1090 &amp; "'!J" &amp; T1090), ""), "")</f>
        <v/>
      </c>
      <c r="G1090" s="93" t="str">
        <f t="shared" ref="G1090:G1153" ca="1" si="175">IF(INDIRECT("'" &amp; S1090 &amp; "'!K" &amp; T1090) &lt;&gt; "0", IF(INDIRECT("'" &amp; S1090 &amp; "'!K" &amp; T1090) &lt;&gt; "", INDIRECT("'" &amp; S1090 &amp; "'!K" &amp; T1090), ""), "")</f>
        <v/>
      </c>
      <c r="H1090" s="93" t="str">
        <f t="shared" ref="H1090:H1153" ca="1" si="176">IF(INDIRECT("'" &amp; S1090 &amp; "'!L" &amp; T1090) &lt;&gt; "0", IF(INDIRECT("'" &amp; S1090 &amp; "'!L" &amp; T1090) &lt;&gt; "", INDIRECT("'" &amp; S1090 &amp; "'!L" &amp; T1090), ""), "")</f>
        <v/>
      </c>
      <c r="I1090" s="94" t="str">
        <f t="shared" ref="I1090:I1153" ca="1" si="177">IF(INDIRECT("'" &amp; S1090 &amp; "'!M" &amp; T1090) &lt;&gt; "0", IF(INDIRECT("'" &amp; S1090 &amp; "'!M" &amp; T1090) &lt;&gt; "", INDIRECT("'" &amp; S1090 &amp; "'!M" &amp; T1090), ""), "")</f>
        <v/>
      </c>
      <c r="J1090" s="108" t="str">
        <f t="shared" ref="J1090:J1153" ca="1" si="178">IF(INDIRECT("'" &amp; S1090 &amp; "'!N" &amp; T1090) &lt;&gt; "0", IF(INDIRECT("'" &amp; S1090 &amp; "'!N" &amp; T1090) &lt;&gt; "", INDIRECT("'" &amp; S1090 &amp; "'!N" &amp; T1090), ""), "")</f>
        <v/>
      </c>
      <c r="K1090" s="108" t="str">
        <f t="shared" ref="K1090:K1153" ca="1" si="179">IF(E1090="", "", IF(ISERROR(SEARCH("canone", E1090)), "NO", "SI"))</f>
        <v/>
      </c>
      <c r="L1090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090" s="108" t="str">
        <f ca="1">IFERROR(IF(FIND("/", Tabella4[[#This Row],[ODC]]) &gt; 0, MID(Tabella4[[#This Row],[ODC]], FIND("/", Tabella4[[#This Row],[ODC]]) - 3, 6), ""), "")</f>
        <v/>
      </c>
      <c r="S1090" s="103">
        <v>26</v>
      </c>
      <c r="T1090" s="96">
        <v>42</v>
      </c>
    </row>
    <row r="1091" spans="1:20" hidden="1" x14ac:dyDescent="0.25">
      <c r="A1091" s="97" t="str">
        <f ca="1">IF(Tabella4[[#This Row],[PERSONALE]]="","",IF(INDIRECT("'" &amp; S1091 &amp; "'!L1") &lt;&gt; "0", IF(INDIRECT("'" &amp; S1091 &amp; "'!L1") &lt;&gt; "", INDIRECT("'" &amp; S1091 &amp; "'!L1"), ""), ""))</f>
        <v/>
      </c>
      <c r="B1091" s="97" t="str">
        <f t="shared" ca="1" si="170"/>
        <v/>
      </c>
      <c r="C1091" s="106" t="str">
        <f t="shared" ca="1" si="171"/>
        <v/>
      </c>
      <c r="D1091" s="1" t="str">
        <f t="shared" ca="1" si="172"/>
        <v/>
      </c>
      <c r="E1091" s="93" t="str">
        <f t="shared" ca="1" si="173"/>
        <v/>
      </c>
      <c r="F1091" s="93" t="str">
        <f t="shared" ca="1" si="174"/>
        <v/>
      </c>
      <c r="G1091" s="93" t="str">
        <f t="shared" ca="1" si="175"/>
        <v/>
      </c>
      <c r="H1091" s="93" t="str">
        <f t="shared" ca="1" si="176"/>
        <v/>
      </c>
      <c r="I1091" s="94" t="str">
        <f t="shared" ca="1" si="177"/>
        <v/>
      </c>
      <c r="J1091" s="108" t="str">
        <f t="shared" ca="1" si="178"/>
        <v/>
      </c>
      <c r="K1091" s="108" t="str">
        <f t="shared" ca="1" si="179"/>
        <v/>
      </c>
      <c r="L1091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091" s="108" t="str">
        <f ca="1">IFERROR(IF(FIND("/", Tabella4[[#This Row],[ODC]]) &gt; 0, MID(Tabella4[[#This Row],[ODC]], FIND("/", Tabella4[[#This Row],[ODC]]) - 3, 6), ""), "")</f>
        <v/>
      </c>
      <c r="S1091" s="103">
        <v>26</v>
      </c>
      <c r="T1091" s="96">
        <v>43</v>
      </c>
    </row>
    <row r="1092" spans="1:20" hidden="1" x14ac:dyDescent="0.25">
      <c r="A1092" s="97" t="str">
        <f ca="1">IF(Tabella4[[#This Row],[PERSONALE]]="","",IF(INDIRECT("'" &amp; S1092 &amp; "'!L1") &lt;&gt; "0", IF(INDIRECT("'" &amp; S1092 &amp; "'!L1") &lt;&gt; "", INDIRECT("'" &amp; S1092 &amp; "'!L1"), ""), ""))</f>
        <v/>
      </c>
      <c r="B1092" s="97" t="str">
        <f t="shared" ca="1" si="170"/>
        <v/>
      </c>
      <c r="C1092" s="106" t="str">
        <f t="shared" ca="1" si="171"/>
        <v/>
      </c>
      <c r="D1092" s="1" t="str">
        <f t="shared" ca="1" si="172"/>
        <v/>
      </c>
      <c r="E1092" s="93" t="str">
        <f t="shared" ca="1" si="173"/>
        <v/>
      </c>
      <c r="F1092" s="93" t="str">
        <f t="shared" ca="1" si="174"/>
        <v/>
      </c>
      <c r="G1092" s="93" t="str">
        <f t="shared" ca="1" si="175"/>
        <v/>
      </c>
      <c r="H1092" s="93" t="str">
        <f t="shared" ca="1" si="176"/>
        <v/>
      </c>
      <c r="I1092" s="94" t="str">
        <f t="shared" ca="1" si="177"/>
        <v/>
      </c>
      <c r="J1092" s="108" t="str">
        <f t="shared" ca="1" si="178"/>
        <v/>
      </c>
      <c r="K1092" s="108" t="str">
        <f t="shared" ca="1" si="179"/>
        <v/>
      </c>
      <c r="L1092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092" s="108" t="str">
        <f ca="1">IFERROR(IF(FIND("/", Tabella4[[#This Row],[ODC]]) &gt; 0, MID(Tabella4[[#This Row],[ODC]], FIND("/", Tabella4[[#This Row],[ODC]]) - 3, 6), ""), "")</f>
        <v/>
      </c>
      <c r="S1092" s="103">
        <v>26</v>
      </c>
      <c r="T1092" s="96">
        <v>44</v>
      </c>
    </row>
    <row r="1093" spans="1:20" hidden="1" x14ac:dyDescent="0.25">
      <c r="A1093" s="97" t="str">
        <f ca="1">IF(Tabella4[[#This Row],[PERSONALE]]="","",IF(INDIRECT("'" &amp; S1093 &amp; "'!L1") &lt;&gt; "0", IF(INDIRECT("'" &amp; S1093 &amp; "'!L1") &lt;&gt; "", INDIRECT("'" &amp; S1093 &amp; "'!L1"), ""), ""))</f>
        <v/>
      </c>
      <c r="B1093" s="97" t="str">
        <f t="shared" ca="1" si="170"/>
        <v/>
      </c>
      <c r="C1093" s="106" t="str">
        <f t="shared" ca="1" si="171"/>
        <v/>
      </c>
      <c r="D1093" s="1" t="str">
        <f t="shared" ca="1" si="172"/>
        <v/>
      </c>
      <c r="E1093" s="93" t="str">
        <f t="shared" ca="1" si="173"/>
        <v/>
      </c>
      <c r="F1093" s="93" t="str">
        <f t="shared" ca="1" si="174"/>
        <v/>
      </c>
      <c r="G1093" s="93" t="str">
        <f t="shared" ca="1" si="175"/>
        <v/>
      </c>
      <c r="H1093" s="93" t="str">
        <f t="shared" ca="1" si="176"/>
        <v/>
      </c>
      <c r="I1093" s="94" t="str">
        <f t="shared" ca="1" si="177"/>
        <v/>
      </c>
      <c r="J1093" s="108" t="str">
        <f t="shared" ca="1" si="178"/>
        <v/>
      </c>
      <c r="K1093" s="108" t="str">
        <f t="shared" ca="1" si="179"/>
        <v/>
      </c>
      <c r="L1093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093" s="108" t="str">
        <f ca="1">IFERROR(IF(FIND("/", Tabella4[[#This Row],[ODC]]) &gt; 0, MID(Tabella4[[#This Row],[ODC]], FIND("/", Tabella4[[#This Row],[ODC]]) - 3, 6), ""), "")</f>
        <v/>
      </c>
      <c r="S1093" s="103">
        <v>26</v>
      </c>
      <c r="T1093" s="102">
        <v>45</v>
      </c>
    </row>
    <row r="1094" spans="1:20" ht="30" hidden="1" x14ac:dyDescent="0.25">
      <c r="A1094" s="97">
        <f ca="1">IF(Tabella4[[#This Row],[PERSONALE]]="","",IF(INDIRECT("'" &amp; S1094 &amp; "'!L1") &lt;&gt; "0", IF(INDIRECT("'" &amp; S1094 &amp; "'!L1") &lt;&gt; "", INDIRECT("'" &amp; S1094 &amp; "'!L1"), ""), ""))</f>
        <v>46108</v>
      </c>
      <c r="B1094" s="97" t="str">
        <f t="shared" ca="1" si="170"/>
        <v>Spinali</v>
      </c>
      <c r="C1094" s="106" t="str">
        <f t="shared" ca="1" si="171"/>
        <v>10242011 - U500 - Verifica funzionale portata GPL - 05-F031RC
10241424 - U500 - Verifica funzionale misuratore portata carica da stoccaggio - 05F001RC</v>
      </c>
      <c r="D1094" s="1" t="str">
        <f t="shared" ca="1" si="172"/>
        <v>Agusta</v>
      </c>
      <c r="E1094" s="93" t="str">
        <f t="shared" ca="1" si="173"/>
        <v>5400274437
canone</v>
      </c>
      <c r="F1094" s="93" t="str">
        <f t="shared" ca="1" si="174"/>
        <v>577117/C
576931/C</v>
      </c>
      <c r="G1094" s="93" t="str">
        <f t="shared" ca="1" si="175"/>
        <v>7:45</v>
      </c>
      <c r="H1094" s="93" t="str">
        <f t="shared" ca="1" si="176"/>
        <v>12:45</v>
      </c>
      <c r="I1094" s="94">
        <f t="shared" ca="1" si="177"/>
        <v>5</v>
      </c>
      <c r="J1094" s="108" t="str">
        <f t="shared" ca="1" si="178"/>
        <v>canone agusta</v>
      </c>
      <c r="K1094" s="108" t="str">
        <f t="shared" ca="1" si="179"/>
        <v>SI</v>
      </c>
      <c r="L1094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>AGUSTA D.</v>
      </c>
      <c r="M1094" s="108" t="str">
        <f ca="1">IFERROR(IF(FIND("/", Tabella4[[#This Row],[ODC]]) &gt; 0, MID(Tabella4[[#This Row],[ODC]], FIND("/", Tabella4[[#This Row],[ODC]]) - 3, 6), ""), "")</f>
        <v/>
      </c>
      <c r="S1094" s="103">
        <v>27</v>
      </c>
      <c r="T1094" s="96">
        <v>4</v>
      </c>
    </row>
    <row r="1095" spans="1:20" ht="30" hidden="1" x14ac:dyDescent="0.25">
      <c r="A1095" s="97">
        <f ca="1">IF(Tabella4[[#This Row],[PERSONALE]]="","",IF(INDIRECT("'" &amp; S1095 &amp; "'!L1") &lt;&gt; "0", IF(INDIRECT("'" &amp; S1095 &amp; "'!L1") &lt;&gt; "", INDIRECT("'" &amp; S1095 &amp; "'!L1"), ""), ""))</f>
        <v>46108</v>
      </c>
      <c r="B1095" s="97" t="str">
        <f t="shared" ca="1" si="170"/>
        <v>Serra</v>
      </c>
      <c r="C1095" s="106" t="str">
        <f t="shared" ca="1" si="171"/>
        <v>10242011 - U500 - Verifica funzionale portata GPL - 05-F031RC
10241424 - U500 - Verifica funzionale misuratore portata carica da stoccaggio - 05F001RC</v>
      </c>
      <c r="D1095" s="1" t="str">
        <f t="shared" ca="1" si="172"/>
        <v>Agusta</v>
      </c>
      <c r="E1095" s="93" t="str">
        <f t="shared" ca="1" si="173"/>
        <v>5400274437
canone</v>
      </c>
      <c r="F1095" s="93" t="str">
        <f t="shared" ca="1" si="174"/>
        <v>577117/C
576931/C</v>
      </c>
      <c r="G1095" s="93" t="str">
        <f t="shared" ca="1" si="175"/>
        <v>7:45</v>
      </c>
      <c r="H1095" s="93" t="str">
        <f t="shared" ca="1" si="176"/>
        <v>12:45</v>
      </c>
      <c r="I1095" s="94">
        <f t="shared" ca="1" si="177"/>
        <v>5</v>
      </c>
      <c r="J1095" s="108" t="str">
        <f t="shared" ca="1" si="178"/>
        <v>canone agusta</v>
      </c>
      <c r="K1095" s="108" t="str">
        <f t="shared" ca="1" si="179"/>
        <v>SI</v>
      </c>
      <c r="L1095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>AGUSTA D.</v>
      </c>
      <c r="M1095" s="108" t="str">
        <f ca="1">IFERROR(IF(FIND("/", Tabella4[[#This Row],[ODC]]) &gt; 0, MID(Tabella4[[#This Row],[ODC]], FIND("/", Tabella4[[#This Row],[ODC]]) - 3, 6), ""), "")</f>
        <v/>
      </c>
      <c r="S1095" s="103">
        <v>27</v>
      </c>
      <c r="T1095" s="96">
        <v>5</v>
      </c>
    </row>
    <row r="1096" spans="1:20" ht="30" hidden="1" x14ac:dyDescent="0.25">
      <c r="A1096" s="97">
        <f ca="1">IF(Tabella4[[#This Row],[PERSONALE]]="","",IF(INDIRECT("'" &amp; S1096 &amp; "'!L1") &lt;&gt; "0", IF(INDIRECT("'" &amp; S1096 &amp; "'!L1") &lt;&gt; "", INDIRECT("'" &amp; S1096 &amp; "'!L1"), ""), ""))</f>
        <v>46108</v>
      </c>
      <c r="B1096" s="97" t="str">
        <f t="shared" ca="1" si="170"/>
        <v>Tarascio</v>
      </c>
      <c r="C1096" s="106" t="str">
        <f t="shared" ca="1" si="171"/>
        <v>10241884 -10241885  11P103DR  11P102DR  11P101DR - FIL102 - FIL103B - FIL104  controllo funzionale</v>
      </c>
      <c r="D1096" s="1" t="str">
        <f t="shared" ca="1" si="172"/>
        <v>Caldarella</v>
      </c>
      <c r="E1096" s="93" t="str">
        <f t="shared" ca="1" si="173"/>
        <v>5400274434
canone</v>
      </c>
      <c r="F1096" s="93" t="str">
        <f t="shared" ca="1" si="174"/>
        <v>576924/C</v>
      </c>
      <c r="G1096" s="93" t="str">
        <f t="shared" ca="1" si="175"/>
        <v>7:45</v>
      </c>
      <c r="H1096" s="93" t="str">
        <f t="shared" ca="1" si="176"/>
        <v>12:45</v>
      </c>
      <c r="I1096" s="94">
        <f t="shared" ca="1" si="177"/>
        <v>5</v>
      </c>
      <c r="J1096" s="108" t="str">
        <f t="shared" ca="1" si="178"/>
        <v>canone caldarella</v>
      </c>
      <c r="K1096" s="108" t="str">
        <f t="shared" ca="1" si="179"/>
        <v>SI</v>
      </c>
      <c r="L1096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>CALDARELLA F.</v>
      </c>
      <c r="M1096" s="108" t="str">
        <f ca="1">IFERROR(IF(FIND("/", Tabella4[[#This Row],[ODC]]) &gt; 0, MID(Tabella4[[#This Row],[ODC]], FIND("/", Tabella4[[#This Row],[ODC]]) - 3, 6), ""), "")</f>
        <v/>
      </c>
      <c r="S1096" s="103">
        <v>27</v>
      </c>
      <c r="T1096" s="96">
        <v>6</v>
      </c>
    </row>
    <row r="1097" spans="1:20" ht="30" hidden="1" x14ac:dyDescent="0.25">
      <c r="A1097" s="97">
        <f ca="1">IF(Tabella4[[#This Row],[PERSONALE]]="","",IF(INDIRECT("'" &amp; S1097 &amp; "'!L1") &lt;&gt; "0", IF(INDIRECT("'" &amp; S1097 &amp; "'!L1") &lt;&gt; "", INDIRECT("'" &amp; S1097 &amp; "'!L1"), ""), ""))</f>
        <v>46108</v>
      </c>
      <c r="B1097" s="97" t="str">
        <f t="shared" ca="1" si="170"/>
        <v>Partesano</v>
      </c>
      <c r="C1097" s="106" t="str">
        <f t="shared" ca="1" si="171"/>
        <v>10241884 -10241885  11P103DR  11P102DR  11P101DR - FIL102 - FIL103B - FIL104  controllo funzionale</v>
      </c>
      <c r="D1097" s="1" t="str">
        <f t="shared" ca="1" si="172"/>
        <v>Caldarella</v>
      </c>
      <c r="E1097" s="93" t="str">
        <f t="shared" ca="1" si="173"/>
        <v>5400274434
canone</v>
      </c>
      <c r="F1097" s="93" t="str">
        <f t="shared" ca="1" si="174"/>
        <v>576924/C</v>
      </c>
      <c r="G1097" s="93" t="str">
        <f t="shared" ca="1" si="175"/>
        <v>7:45</v>
      </c>
      <c r="H1097" s="93" t="str">
        <f t="shared" ca="1" si="176"/>
        <v>12:45</v>
      </c>
      <c r="I1097" s="94">
        <f t="shared" ca="1" si="177"/>
        <v>5</v>
      </c>
      <c r="J1097" s="108" t="str">
        <f t="shared" ca="1" si="178"/>
        <v>canone caldarella</v>
      </c>
      <c r="K1097" s="108" t="str">
        <f t="shared" ca="1" si="179"/>
        <v>SI</v>
      </c>
      <c r="L1097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>CALDARELLA F.</v>
      </c>
      <c r="M1097" s="108" t="str">
        <f ca="1">IFERROR(IF(FIND("/", Tabella4[[#This Row],[ODC]]) &gt; 0, MID(Tabella4[[#This Row],[ODC]], FIND("/", Tabella4[[#This Row],[ODC]]) - 3, 6), ""), "")</f>
        <v/>
      </c>
      <c r="S1097" s="103">
        <v>27</v>
      </c>
      <c r="T1097" s="96">
        <v>7</v>
      </c>
    </row>
    <row r="1098" spans="1:20" ht="30" hidden="1" x14ac:dyDescent="0.25">
      <c r="A1098" s="97">
        <f ca="1">IF(Tabella4[[#This Row],[PERSONALE]]="","",IF(INDIRECT("'" &amp; S1098 &amp; "'!L1") &lt;&gt; "0", IF(INDIRECT("'" &amp; S1098 &amp; "'!L1") &lt;&gt; "", INDIRECT("'" &amp; S1098 &amp; "'!L1"), ""), ""))</f>
        <v>46108</v>
      </c>
      <c r="B1098" s="97" t="str">
        <f t="shared" ca="1" si="170"/>
        <v>Riciputo</v>
      </c>
      <c r="C1098" s="106" t="str">
        <f t="shared" ca="1" si="171"/>
        <v>Verifica Taratura Sistema di additivazione Flexi Mix</v>
      </c>
      <c r="D1098" s="1" t="str">
        <f t="shared" ca="1" si="172"/>
        <v>Messina</v>
      </c>
      <c r="E1098" s="93" t="str">
        <f t="shared" ca="1" si="173"/>
        <v>5400274443
canone</v>
      </c>
      <c r="F1098" s="93" t="str">
        <f t="shared" ca="1" si="174"/>
        <v>577894/C</v>
      </c>
      <c r="G1098" s="93" t="str">
        <f t="shared" ca="1" si="175"/>
        <v>7:45</v>
      </c>
      <c r="H1098" s="93" t="str">
        <f t="shared" ca="1" si="176"/>
        <v>12:45</v>
      </c>
      <c r="I1098" s="94">
        <f t="shared" ca="1" si="177"/>
        <v>5</v>
      </c>
      <c r="J1098" s="108" t="str">
        <f t="shared" ca="1" si="178"/>
        <v>canone messina</v>
      </c>
      <c r="K1098" s="108" t="str">
        <f t="shared" ca="1" si="179"/>
        <v>SI</v>
      </c>
      <c r="L1098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>MESSINA I.</v>
      </c>
      <c r="M1098" s="108" t="str">
        <f ca="1">IFERROR(IF(FIND("/", Tabella4[[#This Row],[ODC]]) &gt; 0, MID(Tabella4[[#This Row],[ODC]], FIND("/", Tabella4[[#This Row],[ODC]]) - 3, 6), ""), "")</f>
        <v/>
      </c>
      <c r="S1098" s="103">
        <v>27</v>
      </c>
      <c r="T1098" s="96">
        <v>8</v>
      </c>
    </row>
    <row r="1099" spans="1:20" ht="30" hidden="1" x14ac:dyDescent="0.25">
      <c r="A1099" s="97">
        <f ca="1">IF(Tabella4[[#This Row],[PERSONALE]]="","",IF(INDIRECT("'" &amp; S1099 &amp; "'!L1") &lt;&gt; "0", IF(INDIRECT("'" &amp; S1099 &amp; "'!L1") &lt;&gt; "", INDIRECT("'" &amp; S1099 &amp; "'!L1"), ""), ""))</f>
        <v>46108</v>
      </c>
      <c r="B1099" s="97" t="str">
        <f t="shared" ca="1" si="170"/>
        <v>Mira</v>
      </c>
      <c r="C1099" s="106" t="str">
        <f t="shared" ca="1" si="171"/>
        <v>Verifica Taratura Sistema di additivazione Flexi Mix</v>
      </c>
      <c r="D1099" s="1" t="str">
        <f t="shared" ca="1" si="172"/>
        <v>Messina</v>
      </c>
      <c r="E1099" s="93" t="str">
        <f t="shared" ca="1" si="173"/>
        <v>5400274443
canone</v>
      </c>
      <c r="F1099" s="93" t="str">
        <f t="shared" ca="1" si="174"/>
        <v>577894/C</v>
      </c>
      <c r="G1099" s="93" t="str">
        <f t="shared" ca="1" si="175"/>
        <v>7:45</v>
      </c>
      <c r="H1099" s="93" t="str">
        <f t="shared" ca="1" si="176"/>
        <v>12:45</v>
      </c>
      <c r="I1099" s="94">
        <f t="shared" ca="1" si="177"/>
        <v>5</v>
      </c>
      <c r="J1099" s="108" t="str">
        <f t="shared" ca="1" si="178"/>
        <v>canone messina</v>
      </c>
      <c r="K1099" s="108" t="str">
        <f t="shared" ca="1" si="179"/>
        <v>SI</v>
      </c>
      <c r="L1099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>MESSINA I.</v>
      </c>
      <c r="M1099" s="108" t="str">
        <f ca="1">IFERROR(IF(FIND("/", Tabella4[[#This Row],[ODC]]) &gt; 0, MID(Tabella4[[#This Row],[ODC]], FIND("/", Tabella4[[#This Row],[ODC]]) - 3, 6), ""), "")</f>
        <v/>
      </c>
      <c r="S1099" s="103">
        <v>27</v>
      </c>
      <c r="T1099" s="96">
        <v>9</v>
      </c>
    </row>
    <row r="1100" spans="1:20" ht="30" hidden="1" x14ac:dyDescent="0.25">
      <c r="A1100" s="97">
        <f ca="1">IF(Tabella4[[#This Row],[PERSONALE]]="","",IF(INDIRECT("'" &amp; S1100 &amp; "'!L1") &lt;&gt; "0", IF(INDIRECT("'" &amp; S1100 &amp; "'!L1") &lt;&gt; "", INDIRECT("'" &amp; S1100 &amp; "'!L1"), ""), ""))</f>
        <v>46108</v>
      </c>
      <c r="B1100" s="97" t="str">
        <f t="shared" ca="1" si="170"/>
        <v>Millo</v>
      </c>
      <c r="C1100" s="106" t="str">
        <f t="shared" ca="1" si="171"/>
        <v>10242018 - U100 - Controllo funzionale misuratore portata vapore 01F022RC</v>
      </c>
      <c r="D1100" s="1" t="str">
        <f t="shared" ca="1" si="172"/>
        <v>Agusta</v>
      </c>
      <c r="E1100" s="93" t="str">
        <f t="shared" ca="1" si="173"/>
        <v>070/26
squadra</v>
      </c>
      <c r="F1100" s="93" t="str">
        <f t="shared" ca="1" si="174"/>
        <v>577275/C</v>
      </c>
      <c r="G1100" s="93" t="str">
        <f t="shared" ca="1" si="175"/>
        <v>7:45</v>
      </c>
      <c r="H1100" s="93" t="str">
        <f t="shared" ca="1" si="176"/>
        <v>12:45</v>
      </c>
      <c r="I1100" s="94">
        <f t="shared" ca="1" si="177"/>
        <v>5</v>
      </c>
      <c r="J1100" s="108" t="str">
        <f t="shared" ca="1" si="178"/>
        <v/>
      </c>
      <c r="K1100" s="108" t="str">
        <f t="shared" ca="1" si="179"/>
        <v>NO</v>
      </c>
      <c r="L1100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100" s="108" t="str">
        <f ca="1">IFERROR(IF(FIND("/", Tabella4[[#This Row],[ODC]]) &gt; 0, MID(Tabella4[[#This Row],[ODC]], FIND("/", Tabella4[[#This Row],[ODC]]) - 3, 6), ""), "")</f>
        <v>070/26</v>
      </c>
      <c r="S1100" s="103">
        <v>27</v>
      </c>
      <c r="T1100" s="96">
        <v>10</v>
      </c>
    </row>
    <row r="1101" spans="1:20" ht="30" hidden="1" x14ac:dyDescent="0.25">
      <c r="A1101" s="97">
        <f ca="1">IF(Tabella4[[#This Row],[PERSONALE]]="","",IF(INDIRECT("'" &amp; S1101 &amp; "'!L1") &lt;&gt; "0", IF(INDIRECT("'" &amp; S1101 &amp; "'!L1") &lt;&gt; "", INDIRECT("'" &amp; S1101 &amp; "'!L1"), ""), ""))</f>
        <v>46108</v>
      </c>
      <c r="B1101" s="97" t="str">
        <f t="shared" ca="1" si="170"/>
        <v>Maggio</v>
      </c>
      <c r="C1101" s="106" t="str">
        <f t="shared" ca="1" si="171"/>
        <v>10242018 - U100 - Controllo funzionale misuratore portata vapore 01F022RC</v>
      </c>
      <c r="D1101" s="1" t="str">
        <f t="shared" ca="1" si="172"/>
        <v>Agusta</v>
      </c>
      <c r="E1101" s="93" t="str">
        <f t="shared" ca="1" si="173"/>
        <v>070/26
squadra</v>
      </c>
      <c r="F1101" s="93" t="str">
        <f t="shared" ca="1" si="174"/>
        <v>577275/C</v>
      </c>
      <c r="G1101" s="93" t="str">
        <f t="shared" ca="1" si="175"/>
        <v>7:45</v>
      </c>
      <c r="H1101" s="93" t="str">
        <f t="shared" ca="1" si="176"/>
        <v>12:45</v>
      </c>
      <c r="I1101" s="94">
        <f t="shared" ca="1" si="177"/>
        <v>5</v>
      </c>
      <c r="J1101" s="108" t="str">
        <f t="shared" ca="1" si="178"/>
        <v/>
      </c>
      <c r="K1101" s="108" t="str">
        <f t="shared" ca="1" si="179"/>
        <v>NO</v>
      </c>
      <c r="L1101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101" s="108" t="str">
        <f ca="1">IFERROR(IF(FIND("/", Tabella4[[#This Row],[ODC]]) &gt; 0, MID(Tabella4[[#This Row],[ODC]], FIND("/", Tabella4[[#This Row],[ODC]]) - 3, 6), ""), "")</f>
        <v>070/26</v>
      </c>
      <c r="S1101" s="103">
        <v>27</v>
      </c>
      <c r="T1101" s="96">
        <v>11</v>
      </c>
    </row>
    <row r="1102" spans="1:20" ht="30" hidden="1" x14ac:dyDescent="0.25">
      <c r="A1102" s="97">
        <f ca="1">IF(Tabella4[[#This Row],[PERSONALE]]="","",IF(INDIRECT("'" &amp; S1102 &amp; "'!L1") &lt;&gt; "0", IF(INDIRECT("'" &amp; S1102 &amp; "'!L1") &lt;&gt; "", INDIRECT("'" &amp; S1102 &amp; "'!L1"), ""), ""))</f>
        <v>46108</v>
      </c>
      <c r="B1102" s="97" t="str">
        <f t="shared" ca="1" si="170"/>
        <v>Garro L.</v>
      </c>
      <c r="C1102" s="106" t="str">
        <f t="shared" ca="1" si="171"/>
        <v>1200-MAX  E OFF SITE CONTROLLO  RIPRISTINO E MOVIMENTAZIONE  KV e HIC. . Proseguimento del permesso n 566045/C</v>
      </c>
      <c r="D1102" s="1" t="str">
        <f t="shared" ca="1" si="172"/>
        <v>Caldarella</v>
      </c>
      <c r="E1102" s="93" t="str">
        <f t="shared" ca="1" si="173"/>
        <v>069/26
squadra</v>
      </c>
      <c r="F1102" s="93" t="str">
        <f t="shared" ca="1" si="174"/>
        <v>575292/C</v>
      </c>
      <c r="G1102" s="93" t="str">
        <f t="shared" ca="1" si="175"/>
        <v>10:00</v>
      </c>
      <c r="H1102" s="93" t="str">
        <f t="shared" ca="1" si="176"/>
        <v>12:45</v>
      </c>
      <c r="I1102" s="94">
        <f t="shared" ca="1" si="177"/>
        <v>2.75</v>
      </c>
      <c r="J1102" s="108" t="str">
        <f t="shared" ca="1" si="178"/>
        <v/>
      </c>
      <c r="K1102" s="108" t="str">
        <f t="shared" ca="1" si="179"/>
        <v>NO</v>
      </c>
      <c r="L1102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102" s="108" t="str">
        <f ca="1">IFERROR(IF(FIND("/", Tabella4[[#This Row],[ODC]]) &gt; 0, MID(Tabella4[[#This Row],[ODC]], FIND("/", Tabella4[[#This Row],[ODC]]) - 3, 6), ""), "")</f>
        <v>069/26</v>
      </c>
      <c r="S1102" s="103">
        <v>27</v>
      </c>
      <c r="T1102" s="96">
        <v>12</v>
      </c>
    </row>
    <row r="1103" spans="1:20" ht="30" hidden="1" x14ac:dyDescent="0.25">
      <c r="A1103" s="97">
        <f ca="1">IF(Tabella4[[#This Row],[PERSONALE]]="","",IF(INDIRECT("'" &amp; S1103 &amp; "'!L1") &lt;&gt; "0", IF(INDIRECT("'" &amp; S1103 &amp; "'!L1") &lt;&gt; "", INDIRECT("'" &amp; S1103 &amp; "'!L1"), ""), ""))</f>
        <v>46108</v>
      </c>
      <c r="B1103" s="97" t="str">
        <f t="shared" ca="1" si="170"/>
        <v>Gaeta</v>
      </c>
      <c r="C1103" s="106" t="str">
        <f t="shared" ca="1" si="171"/>
        <v>1200-MAX  E OFF SITE CONTROLLO  RIPRISTINO E MOVIMENTAZIONE  KV e HIC. . Proseguimento del permesso n 566045/C</v>
      </c>
      <c r="D1103" s="1" t="str">
        <f t="shared" ca="1" si="172"/>
        <v>Caldarella</v>
      </c>
      <c r="E1103" s="93" t="str">
        <f t="shared" ca="1" si="173"/>
        <v>069/26
squadra</v>
      </c>
      <c r="F1103" s="93" t="str">
        <f t="shared" ca="1" si="174"/>
        <v>575292/C</v>
      </c>
      <c r="G1103" s="93" t="str">
        <f t="shared" ca="1" si="175"/>
        <v>10:00</v>
      </c>
      <c r="H1103" s="93" t="str">
        <f t="shared" ca="1" si="176"/>
        <v>12:45</v>
      </c>
      <c r="I1103" s="94">
        <f t="shared" ca="1" si="177"/>
        <v>2.75</v>
      </c>
      <c r="J1103" s="108" t="str">
        <f t="shared" ca="1" si="178"/>
        <v/>
      </c>
      <c r="K1103" s="108" t="str">
        <f t="shared" ca="1" si="179"/>
        <v>NO</v>
      </c>
      <c r="L1103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103" s="108" t="str">
        <f ca="1">IFERROR(IF(FIND("/", Tabella4[[#This Row],[ODC]]) &gt; 0, MID(Tabella4[[#This Row],[ODC]], FIND("/", Tabella4[[#This Row],[ODC]]) - 3, 6), ""), "")</f>
        <v>069/26</v>
      </c>
      <c r="S1103" s="103">
        <v>27</v>
      </c>
      <c r="T1103" s="96">
        <v>13</v>
      </c>
    </row>
    <row r="1104" spans="1:20" ht="30" hidden="1" x14ac:dyDescent="0.25">
      <c r="A1104" s="97">
        <f ca="1">IF(Tabella4[[#This Row],[PERSONALE]]="","",IF(INDIRECT("'" &amp; S1104 &amp; "'!L1") &lt;&gt; "0", IF(INDIRECT("'" &amp; S1104 &amp; "'!L1") &lt;&gt; "", INDIRECT("'" &amp; S1104 &amp; "'!L1"), ""), ""))</f>
        <v>46108</v>
      </c>
      <c r="B1104" s="97" t="str">
        <f t="shared" ca="1" si="170"/>
        <v>Garro L.</v>
      </c>
      <c r="C1104" s="106" t="str">
        <f t="shared" ca="1" si="171"/>
        <v>Imp.100-Verifica funzionale F021CV (ARIA COMB. SERR. B101A/B)</v>
      </c>
      <c r="D1104" s="1" t="str">
        <f t="shared" ca="1" si="172"/>
        <v>Caldarella</v>
      </c>
      <c r="E1104" s="93" t="str">
        <f t="shared" ca="1" si="173"/>
        <v>070/26
squadra</v>
      </c>
      <c r="F1104" s="93" t="str">
        <f t="shared" ca="1" si="174"/>
        <v>578070/C</v>
      </c>
      <c r="G1104" s="93" t="str">
        <f t="shared" ca="1" si="175"/>
        <v>7:45</v>
      </c>
      <c r="H1104" s="93" t="str">
        <f t="shared" ca="1" si="176"/>
        <v>10:00</v>
      </c>
      <c r="I1104" s="94">
        <f t="shared" ca="1" si="177"/>
        <v>2.25</v>
      </c>
      <c r="J1104" s="108" t="str">
        <f t="shared" ca="1" si="178"/>
        <v/>
      </c>
      <c r="K1104" s="108" t="str">
        <f t="shared" ca="1" si="179"/>
        <v>NO</v>
      </c>
      <c r="L1104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104" s="108" t="str">
        <f ca="1">IFERROR(IF(FIND("/", Tabella4[[#This Row],[ODC]]) &gt; 0, MID(Tabella4[[#This Row],[ODC]], FIND("/", Tabella4[[#This Row],[ODC]]) - 3, 6), ""), "")</f>
        <v>070/26</v>
      </c>
      <c r="S1104" s="103">
        <v>27</v>
      </c>
      <c r="T1104" s="96">
        <v>14</v>
      </c>
    </row>
    <row r="1105" spans="1:20" ht="30" hidden="1" x14ac:dyDescent="0.25">
      <c r="A1105" s="97">
        <f ca="1">IF(Tabella4[[#This Row],[PERSONALE]]="","",IF(INDIRECT("'" &amp; S1105 &amp; "'!L1") &lt;&gt; "0", IF(INDIRECT("'" &amp; S1105 &amp; "'!L1") &lt;&gt; "", INDIRECT("'" &amp; S1105 &amp; "'!L1"), ""), ""))</f>
        <v>46108</v>
      </c>
      <c r="B1105" s="97" t="str">
        <f t="shared" ca="1" si="170"/>
        <v>Gaeta</v>
      </c>
      <c r="C1105" s="106" t="str">
        <f t="shared" ca="1" si="171"/>
        <v>Imp.100-Verifica funzionale F021CV (ARIA COMB. SERR. B101A/B)</v>
      </c>
      <c r="D1105" s="1" t="str">
        <f t="shared" ca="1" si="172"/>
        <v>Caldarella</v>
      </c>
      <c r="E1105" s="93" t="str">
        <f t="shared" ca="1" si="173"/>
        <v>070/26
squadra</v>
      </c>
      <c r="F1105" s="93" t="str">
        <f t="shared" ca="1" si="174"/>
        <v>578070/C</v>
      </c>
      <c r="G1105" s="93" t="str">
        <f t="shared" ca="1" si="175"/>
        <v>7:45</v>
      </c>
      <c r="H1105" s="93" t="str">
        <f t="shared" ca="1" si="176"/>
        <v>10:00</v>
      </c>
      <c r="I1105" s="94">
        <f t="shared" ca="1" si="177"/>
        <v>2.25</v>
      </c>
      <c r="J1105" s="108" t="str">
        <f t="shared" ca="1" si="178"/>
        <v/>
      </c>
      <c r="K1105" s="108" t="str">
        <f t="shared" ca="1" si="179"/>
        <v>NO</v>
      </c>
      <c r="L1105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105" s="108" t="str">
        <f ca="1">IFERROR(IF(FIND("/", Tabella4[[#This Row],[ODC]]) &gt; 0, MID(Tabella4[[#This Row],[ODC]], FIND("/", Tabella4[[#This Row],[ODC]]) - 3, 6), ""), "")</f>
        <v>070/26</v>
      </c>
      <c r="S1105" s="103">
        <v>27</v>
      </c>
      <c r="T1105" s="96">
        <v>15</v>
      </c>
    </row>
    <row r="1106" spans="1:20" ht="30" hidden="1" x14ac:dyDescent="0.25">
      <c r="A1106" s="97">
        <f ca="1">IF(Tabella4[[#This Row],[PERSONALE]]="","",IF(INDIRECT("'" &amp; S1106 &amp; "'!L1") &lt;&gt; "0", IF(INDIRECT("'" &amp; S1106 &amp; "'!L1") &lt;&gt; "", INDIRECT("'" &amp; S1106 &amp; "'!L1"), ""), ""))</f>
        <v>46108</v>
      </c>
      <c r="B1106" s="97" t="str">
        <f t="shared" ca="1" si="170"/>
        <v>Spinali</v>
      </c>
      <c r="C1106" s="106" t="str">
        <f t="shared" ca="1" si="171"/>
        <v>1200-MAX  E OFF SITE CONTROLLO  RIPRISTINO E MOVIMENTAZIONE  KV e HIC. . Proseguimento del permesso n 566045/C</v>
      </c>
      <c r="D1106" s="1" t="str">
        <f t="shared" ca="1" si="172"/>
        <v>Caldarella</v>
      </c>
      <c r="E1106" s="93" t="str">
        <f t="shared" ca="1" si="173"/>
        <v>069/26
squadra</v>
      </c>
      <c r="F1106" s="93" t="str">
        <f t="shared" ca="1" si="174"/>
        <v>575292/C</v>
      </c>
      <c r="G1106" s="93" t="str">
        <f t="shared" ca="1" si="175"/>
        <v>12:45</v>
      </c>
      <c r="H1106" s="93" t="str">
        <f t="shared" ca="1" si="176"/>
        <v>16:45</v>
      </c>
      <c r="I1106" s="94">
        <f t="shared" ca="1" si="177"/>
        <v>4</v>
      </c>
      <c r="J1106" s="108" t="str">
        <f t="shared" ca="1" si="178"/>
        <v/>
      </c>
      <c r="K1106" s="108" t="str">
        <f t="shared" ca="1" si="179"/>
        <v>NO</v>
      </c>
      <c r="L1106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106" s="108" t="str">
        <f ca="1">IFERROR(IF(FIND("/", Tabella4[[#This Row],[ODC]]) &gt; 0, MID(Tabella4[[#This Row],[ODC]], FIND("/", Tabella4[[#This Row],[ODC]]) - 3, 6), ""), "")</f>
        <v>069/26</v>
      </c>
      <c r="S1106" s="103">
        <v>27</v>
      </c>
      <c r="T1106" s="96">
        <v>16</v>
      </c>
    </row>
    <row r="1107" spans="1:20" ht="30" hidden="1" x14ac:dyDescent="0.25">
      <c r="A1107" s="97">
        <f ca="1">IF(Tabella4[[#This Row],[PERSONALE]]="","",IF(INDIRECT("'" &amp; S1107 &amp; "'!L1") &lt;&gt; "0", IF(INDIRECT("'" &amp; S1107 &amp; "'!L1") &lt;&gt; "", INDIRECT("'" &amp; S1107 &amp; "'!L1"), ""), ""))</f>
        <v>46108</v>
      </c>
      <c r="B1107" s="97" t="str">
        <f t="shared" ca="1" si="170"/>
        <v>Maggio</v>
      </c>
      <c r="C1107" s="106" t="str">
        <f t="shared" ca="1" si="171"/>
        <v>1200-MAX  E OFF SITE CONTROLLO  RIPRISTINO E MOVIMENTAZIONE  KV e HIC. . Proseguimento del permesso n 566045/C</v>
      </c>
      <c r="D1107" s="1" t="str">
        <f t="shared" ca="1" si="172"/>
        <v>Caldarella</v>
      </c>
      <c r="E1107" s="93" t="str">
        <f t="shared" ca="1" si="173"/>
        <v>069/26
squadra</v>
      </c>
      <c r="F1107" s="93" t="str">
        <f t="shared" ca="1" si="174"/>
        <v>575292/C</v>
      </c>
      <c r="G1107" s="93" t="str">
        <f t="shared" ca="1" si="175"/>
        <v>12:45</v>
      </c>
      <c r="H1107" s="93" t="str">
        <f t="shared" ca="1" si="176"/>
        <v>16:45</v>
      </c>
      <c r="I1107" s="94">
        <f t="shared" ca="1" si="177"/>
        <v>4</v>
      </c>
      <c r="J1107" s="108" t="str">
        <f t="shared" ca="1" si="178"/>
        <v/>
      </c>
      <c r="K1107" s="108" t="str">
        <f t="shared" ca="1" si="179"/>
        <v>NO</v>
      </c>
      <c r="L1107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107" s="108" t="str">
        <f ca="1">IFERROR(IF(FIND("/", Tabella4[[#This Row],[ODC]]) &gt; 0, MID(Tabella4[[#This Row],[ODC]], FIND("/", Tabella4[[#This Row],[ODC]]) - 3, 6), ""), "")</f>
        <v>069/26</v>
      </c>
      <c r="S1107" s="103">
        <v>27</v>
      </c>
      <c r="T1107" s="96">
        <v>17</v>
      </c>
    </row>
    <row r="1108" spans="1:20" ht="30" hidden="1" x14ac:dyDescent="0.25">
      <c r="A1108" s="97">
        <f ca="1">IF(Tabella4[[#This Row],[PERSONALE]]="","",IF(INDIRECT("'" &amp; S1108 &amp; "'!L1") &lt;&gt; "0", IF(INDIRECT("'" &amp; S1108 &amp; "'!L1") &lt;&gt; "", INDIRECT("'" &amp; S1108 &amp; "'!L1"), ""), ""))</f>
        <v>46108</v>
      </c>
      <c r="B1108" s="97" t="str">
        <f t="shared" ca="1" si="170"/>
        <v>Millo</v>
      </c>
      <c r="C1108" s="106" t="str">
        <f t="shared" ca="1" si="171"/>
        <v>1200-MAX  E OFF SITE CONTROLLO  RIPRISTINO E MOVIMENTAZIONE  KV e HIC. . Proseguimento del permesso n 566045/C</v>
      </c>
      <c r="D1108" s="1" t="str">
        <f t="shared" ca="1" si="172"/>
        <v>Caldarella</v>
      </c>
      <c r="E1108" s="93" t="str">
        <f t="shared" ca="1" si="173"/>
        <v>069/26
squadra</v>
      </c>
      <c r="F1108" s="93" t="str">
        <f t="shared" ca="1" si="174"/>
        <v>575292/C</v>
      </c>
      <c r="G1108" s="93" t="str">
        <f t="shared" ca="1" si="175"/>
        <v>12:45</v>
      </c>
      <c r="H1108" s="93" t="str">
        <f t="shared" ca="1" si="176"/>
        <v>16:45</v>
      </c>
      <c r="I1108" s="94">
        <f t="shared" ca="1" si="177"/>
        <v>4</v>
      </c>
      <c r="J1108" s="108" t="str">
        <f t="shared" ca="1" si="178"/>
        <v/>
      </c>
      <c r="K1108" s="108" t="str">
        <f t="shared" ca="1" si="179"/>
        <v>NO</v>
      </c>
      <c r="L1108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108" s="108" t="str">
        <f ca="1">IFERROR(IF(FIND("/", Tabella4[[#This Row],[ODC]]) &gt; 0, MID(Tabella4[[#This Row],[ODC]], FIND("/", Tabella4[[#This Row],[ODC]]) - 3, 6), ""), "")</f>
        <v>069/26</v>
      </c>
      <c r="S1108" s="103">
        <v>27</v>
      </c>
      <c r="T1108" s="96">
        <v>18</v>
      </c>
    </row>
    <row r="1109" spans="1:20" ht="30" hidden="1" x14ac:dyDescent="0.25">
      <c r="A1109" s="97">
        <f ca="1">IF(Tabella4[[#This Row],[PERSONALE]]="","",IF(INDIRECT("'" &amp; S1109 &amp; "'!L1") &lt;&gt; "0", IF(INDIRECT("'" &amp; S1109 &amp; "'!L1") &lt;&gt; "", INDIRECT("'" &amp; S1109 &amp; "'!L1"), ""), ""))</f>
        <v>46108</v>
      </c>
      <c r="B1109" s="97" t="str">
        <f t="shared" ca="1" si="170"/>
        <v>Mira</v>
      </c>
      <c r="C1109" s="106" t="str">
        <f t="shared" ca="1" si="171"/>
        <v>1200-MAX  E OFF SITE CONTROLLO  RIPRISTINO E MOVIMENTAZIONE  KV e HIC. . Proseguimento del permesso n 566045/C</v>
      </c>
      <c r="D1109" s="1" t="str">
        <f t="shared" ca="1" si="172"/>
        <v>Caldarella</v>
      </c>
      <c r="E1109" s="93" t="str">
        <f t="shared" ca="1" si="173"/>
        <v>069/26
squadra</v>
      </c>
      <c r="F1109" s="93" t="str">
        <f t="shared" ca="1" si="174"/>
        <v>575292/C</v>
      </c>
      <c r="G1109" s="93" t="str">
        <f t="shared" ca="1" si="175"/>
        <v>12:45</v>
      </c>
      <c r="H1109" s="93" t="str">
        <f t="shared" ca="1" si="176"/>
        <v>16:45</v>
      </c>
      <c r="I1109" s="94">
        <f t="shared" ca="1" si="177"/>
        <v>4</v>
      </c>
      <c r="J1109" s="108" t="str">
        <f t="shared" ca="1" si="178"/>
        <v/>
      </c>
      <c r="K1109" s="108" t="str">
        <f t="shared" ca="1" si="179"/>
        <v>NO</v>
      </c>
      <c r="L1109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109" s="108" t="str">
        <f ca="1">IFERROR(IF(FIND("/", Tabella4[[#This Row],[ODC]]) &gt; 0, MID(Tabella4[[#This Row],[ODC]], FIND("/", Tabella4[[#This Row],[ODC]]) - 3, 6), ""), "")</f>
        <v>069/26</v>
      </c>
      <c r="S1109" s="103">
        <v>27</v>
      </c>
      <c r="T1109" s="96">
        <v>19</v>
      </c>
    </row>
    <row r="1110" spans="1:20" hidden="1" x14ac:dyDescent="0.25">
      <c r="A1110" s="97">
        <f ca="1">IF(Tabella4[[#This Row],[PERSONALE]]="","",IF(INDIRECT("'" &amp; S1110 &amp; "'!L1") &lt;&gt; "0", IF(INDIRECT("'" &amp; S1110 &amp; "'!L1") &lt;&gt; "", INDIRECT("'" &amp; S1110 &amp; "'!L1"), ""), ""))</f>
        <v>46108</v>
      </c>
      <c r="B1110" s="97" t="str">
        <f t="shared" ca="1" si="170"/>
        <v>Allegretti</v>
      </c>
      <c r="C1110" s="106" t="str">
        <f t="shared" ca="1" si="171"/>
        <v>C.P.</v>
      </c>
      <c r="D1110" s="1" t="str">
        <f t="shared" ca="1" si="172"/>
        <v/>
      </c>
      <c r="E1110" s="93" t="str">
        <f t="shared" ca="1" si="173"/>
        <v/>
      </c>
      <c r="F1110" s="93" t="str">
        <f t="shared" ca="1" si="174"/>
        <v/>
      </c>
      <c r="G1110" s="93" t="str">
        <f t="shared" ca="1" si="175"/>
        <v>6:45</v>
      </c>
      <c r="H1110" s="93" t="str">
        <f t="shared" ca="1" si="176"/>
        <v>16:45</v>
      </c>
      <c r="I1110" s="94">
        <f t="shared" ca="1" si="177"/>
        <v>10</v>
      </c>
      <c r="J1110" s="108" t="str">
        <f t="shared" ca="1" si="178"/>
        <v/>
      </c>
      <c r="K1110" s="108" t="str">
        <f t="shared" ca="1" si="179"/>
        <v/>
      </c>
      <c r="L1110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110" s="108" t="str">
        <f ca="1">IFERROR(IF(FIND("/", Tabella4[[#This Row],[ODC]]) &gt; 0, MID(Tabella4[[#This Row],[ODC]], FIND("/", Tabella4[[#This Row],[ODC]]) - 3, 6), ""), "")</f>
        <v/>
      </c>
      <c r="S1110" s="103">
        <v>27</v>
      </c>
      <c r="T1110" s="96">
        <v>20</v>
      </c>
    </row>
    <row r="1111" spans="1:20" hidden="1" x14ac:dyDescent="0.25">
      <c r="A1111" s="97">
        <f ca="1">IF(Tabella4[[#This Row],[PERSONALE]]="","",IF(INDIRECT("'" &amp; S1111 &amp; "'!L1") &lt;&gt; "0", IF(INDIRECT("'" &amp; S1111 &amp; "'!L1") &lt;&gt; "", INDIRECT("'" &amp; S1111 &amp; "'!L1"), ""), ""))</f>
        <v>46108</v>
      </c>
      <c r="B1111" s="97" t="str">
        <f t="shared" ca="1" si="170"/>
        <v>Arico'</v>
      </c>
      <c r="C1111" s="106" t="str">
        <f t="shared" ca="1" si="171"/>
        <v>C.P.</v>
      </c>
      <c r="D1111" s="1" t="str">
        <f t="shared" ca="1" si="172"/>
        <v/>
      </c>
      <c r="E1111" s="93" t="str">
        <f t="shared" ca="1" si="173"/>
        <v/>
      </c>
      <c r="F1111" s="93" t="str">
        <f t="shared" ca="1" si="174"/>
        <v/>
      </c>
      <c r="G1111" s="93" t="str">
        <f t="shared" ca="1" si="175"/>
        <v>7:45</v>
      </c>
      <c r="H1111" s="93" t="str">
        <f t="shared" ca="1" si="176"/>
        <v>12:45</v>
      </c>
      <c r="I1111" s="94">
        <f t="shared" ca="1" si="177"/>
        <v>5</v>
      </c>
      <c r="J1111" s="108" t="str">
        <f t="shared" ca="1" si="178"/>
        <v/>
      </c>
      <c r="K1111" s="108" t="str">
        <f t="shared" ca="1" si="179"/>
        <v/>
      </c>
      <c r="L1111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111" s="108" t="str">
        <f ca="1">IFERROR(IF(FIND("/", Tabella4[[#This Row],[ODC]]) &gt; 0, MID(Tabella4[[#This Row],[ODC]], FIND("/", Tabella4[[#This Row],[ODC]]) - 3, 6), ""), "")</f>
        <v/>
      </c>
      <c r="S1111" s="103">
        <v>27</v>
      </c>
      <c r="T1111" s="96">
        <v>21</v>
      </c>
    </row>
    <row r="1112" spans="1:20" hidden="1" x14ac:dyDescent="0.25">
      <c r="A1112" s="97">
        <f ca="1">IF(Tabella4[[#This Row],[PERSONALE]]="","",IF(INDIRECT("'" &amp; S1112 &amp; "'!L1") &lt;&gt; "0", IF(INDIRECT("'" &amp; S1112 &amp; "'!L1") &lt;&gt; "", INDIRECT("'" &amp; S1112 &amp; "'!L1"), ""), ""))</f>
        <v>46108</v>
      </c>
      <c r="B1112" s="97" t="str">
        <f t="shared" ca="1" si="170"/>
        <v>Tarascio</v>
      </c>
      <c r="C1112" s="106" t="str">
        <f t="shared" ca="1" si="171"/>
        <v>C.P.</v>
      </c>
      <c r="D1112" s="1" t="str">
        <f t="shared" ca="1" si="172"/>
        <v/>
      </c>
      <c r="E1112" s="93" t="str">
        <f t="shared" ca="1" si="173"/>
        <v/>
      </c>
      <c r="F1112" s="93" t="str">
        <f t="shared" ca="1" si="174"/>
        <v/>
      </c>
      <c r="G1112" s="93" t="str">
        <f t="shared" ca="1" si="175"/>
        <v>12:45</v>
      </c>
      <c r="H1112" s="93" t="str">
        <f t="shared" ca="1" si="176"/>
        <v>16:45</v>
      </c>
      <c r="I1112" s="94">
        <f t="shared" ca="1" si="177"/>
        <v>4</v>
      </c>
      <c r="J1112" s="108" t="str">
        <f t="shared" ca="1" si="178"/>
        <v/>
      </c>
      <c r="K1112" s="108" t="str">
        <f t="shared" ca="1" si="179"/>
        <v/>
      </c>
      <c r="L1112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112" s="108" t="str">
        <f ca="1">IFERROR(IF(FIND("/", Tabella4[[#This Row],[ODC]]) &gt; 0, MID(Tabella4[[#This Row],[ODC]], FIND("/", Tabella4[[#This Row],[ODC]]) - 3, 6), ""), "")</f>
        <v/>
      </c>
      <c r="S1112" s="103">
        <v>27</v>
      </c>
      <c r="T1112" s="96">
        <v>22</v>
      </c>
    </row>
    <row r="1113" spans="1:20" ht="30" hidden="1" x14ac:dyDescent="0.25">
      <c r="A1113" s="97">
        <f ca="1">IF(Tabella4[[#This Row],[PERSONALE]]="","",IF(INDIRECT("'" &amp; S1113 &amp; "'!L1") &lt;&gt; "0", IF(INDIRECT("'" &amp; S1113 &amp; "'!L1") &lt;&gt; "", INDIRECT("'" &amp; S1113 &amp; "'!L1"), ""), ""))</f>
        <v>46108</v>
      </c>
      <c r="B1113" s="97" t="str">
        <f t="shared" ca="1" si="170"/>
        <v>Spinali</v>
      </c>
      <c r="C1113" s="106" t="str">
        <f t="shared" ca="1" si="171"/>
        <v>1200-MAX  E OFF SITE CONTROLLO  RIPRISTINO E MOVIMENTAZIONE  KV e HIC. . Proseguimento del permesso n 566045/C</v>
      </c>
      <c r="D1113" s="1" t="str">
        <f t="shared" ca="1" si="172"/>
        <v>Caldarella</v>
      </c>
      <c r="E1113" s="93" t="str">
        <f t="shared" ca="1" si="173"/>
        <v>069/26
squadra</v>
      </c>
      <c r="F1113" s="93" t="str">
        <f t="shared" ca="1" si="174"/>
        <v>575292/C</v>
      </c>
      <c r="G1113" s="93" t="str">
        <f t="shared" ca="1" si="175"/>
        <v>19:30</v>
      </c>
      <c r="H1113" s="93" t="str">
        <f t="shared" ca="1" si="176"/>
        <v>22:00</v>
      </c>
      <c r="I1113" s="94">
        <f t="shared" ca="1" si="177"/>
        <v>2.5</v>
      </c>
      <c r="J1113" s="108" t="str">
        <f t="shared" ca="1" si="178"/>
        <v/>
      </c>
      <c r="K1113" s="108" t="str">
        <f t="shared" ca="1" si="179"/>
        <v>NO</v>
      </c>
      <c r="L1113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113" s="108" t="str">
        <f ca="1">IFERROR(IF(FIND("/", Tabella4[[#This Row],[ODC]]) &gt; 0, MID(Tabella4[[#This Row],[ODC]], FIND("/", Tabella4[[#This Row],[ODC]]) - 3, 6), ""), "")</f>
        <v>069/26</v>
      </c>
      <c r="S1113" s="103">
        <v>27</v>
      </c>
      <c r="T1113" s="96">
        <v>23</v>
      </c>
    </row>
    <row r="1114" spans="1:20" ht="30" hidden="1" x14ac:dyDescent="0.25">
      <c r="A1114" s="97">
        <f ca="1">IF(Tabella4[[#This Row],[PERSONALE]]="","",IF(INDIRECT("'" &amp; S1114 &amp; "'!L1") &lt;&gt; "0", IF(INDIRECT("'" &amp; S1114 &amp; "'!L1") &lt;&gt; "", INDIRECT("'" &amp; S1114 &amp; "'!L1"), ""), ""))</f>
        <v>46108</v>
      </c>
      <c r="B1114" s="97" t="str">
        <f t="shared" ca="1" si="170"/>
        <v>Mira</v>
      </c>
      <c r="C1114" s="106" t="str">
        <f t="shared" ca="1" si="171"/>
        <v>1200-MAX  E OFF SITE CONTROLLO  RIPRISTINO E MOVIMENTAZIONE  KV e HIC. . Proseguimento del permesso n 566045/C</v>
      </c>
      <c r="D1114" s="1" t="str">
        <f t="shared" ca="1" si="172"/>
        <v>Caldarella</v>
      </c>
      <c r="E1114" s="93" t="str">
        <f t="shared" ca="1" si="173"/>
        <v>069/26
squadra</v>
      </c>
      <c r="F1114" s="93" t="str">
        <f t="shared" ca="1" si="174"/>
        <v>575292/C</v>
      </c>
      <c r="G1114" s="93" t="str">
        <f t="shared" ca="1" si="175"/>
        <v>19:30</v>
      </c>
      <c r="H1114" s="93" t="str">
        <f t="shared" ca="1" si="176"/>
        <v>22:00</v>
      </c>
      <c r="I1114" s="94">
        <f t="shared" ca="1" si="177"/>
        <v>2.5</v>
      </c>
      <c r="J1114" s="108" t="str">
        <f t="shared" ca="1" si="178"/>
        <v/>
      </c>
      <c r="K1114" s="108" t="str">
        <f t="shared" ca="1" si="179"/>
        <v>NO</v>
      </c>
      <c r="L1114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114" s="108" t="str">
        <f ca="1">IFERROR(IF(FIND("/", Tabella4[[#This Row],[ODC]]) &gt; 0, MID(Tabella4[[#This Row],[ODC]], FIND("/", Tabella4[[#This Row],[ODC]]) - 3, 6), ""), "")</f>
        <v>069/26</v>
      </c>
      <c r="S1114" s="103">
        <v>27</v>
      </c>
      <c r="T1114" s="96">
        <v>24</v>
      </c>
    </row>
    <row r="1115" spans="1:20" hidden="1" x14ac:dyDescent="0.25">
      <c r="A1115" s="97" t="str">
        <f ca="1">IF(Tabella4[[#This Row],[PERSONALE]]="","",IF(INDIRECT("'" &amp; S1115 &amp; "'!L1") &lt;&gt; "0", IF(INDIRECT("'" &amp; S1115 &amp; "'!L1") &lt;&gt; "", INDIRECT("'" &amp; S1115 &amp; "'!L1"), ""), ""))</f>
        <v/>
      </c>
      <c r="B1115" s="97" t="str">
        <f t="shared" ca="1" si="170"/>
        <v/>
      </c>
      <c r="C1115" s="106" t="str">
        <f t="shared" ca="1" si="171"/>
        <v/>
      </c>
      <c r="D1115" s="1" t="str">
        <f t="shared" ca="1" si="172"/>
        <v/>
      </c>
      <c r="E1115" s="93" t="str">
        <f t="shared" ca="1" si="173"/>
        <v/>
      </c>
      <c r="F1115" s="93" t="str">
        <f t="shared" ca="1" si="174"/>
        <v/>
      </c>
      <c r="G1115" s="93" t="str">
        <f t="shared" ca="1" si="175"/>
        <v/>
      </c>
      <c r="H1115" s="93" t="str">
        <f t="shared" ca="1" si="176"/>
        <v/>
      </c>
      <c r="I1115" s="94" t="str">
        <f t="shared" ca="1" si="177"/>
        <v/>
      </c>
      <c r="J1115" s="108" t="str">
        <f t="shared" ca="1" si="178"/>
        <v/>
      </c>
      <c r="K1115" s="108" t="str">
        <f t="shared" ca="1" si="179"/>
        <v/>
      </c>
      <c r="L1115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115" s="108" t="str">
        <f ca="1">IFERROR(IF(FIND("/", Tabella4[[#This Row],[ODC]]) &gt; 0, MID(Tabella4[[#This Row],[ODC]], FIND("/", Tabella4[[#This Row],[ODC]]) - 3, 6), ""), "")</f>
        <v/>
      </c>
      <c r="S1115" s="103">
        <v>27</v>
      </c>
      <c r="T1115" s="96">
        <v>25</v>
      </c>
    </row>
    <row r="1116" spans="1:20" hidden="1" x14ac:dyDescent="0.25">
      <c r="A1116" s="97" t="str">
        <f ca="1">IF(Tabella4[[#This Row],[PERSONALE]]="","",IF(INDIRECT("'" &amp; S1116 &amp; "'!L1") &lt;&gt; "0", IF(INDIRECT("'" &amp; S1116 &amp; "'!L1") &lt;&gt; "", INDIRECT("'" &amp; S1116 &amp; "'!L1"), ""), ""))</f>
        <v/>
      </c>
      <c r="B1116" s="97" t="str">
        <f t="shared" ca="1" si="170"/>
        <v/>
      </c>
      <c r="C1116" s="106" t="str">
        <f t="shared" ca="1" si="171"/>
        <v/>
      </c>
      <c r="D1116" s="1" t="str">
        <f t="shared" ca="1" si="172"/>
        <v/>
      </c>
      <c r="E1116" s="93" t="str">
        <f t="shared" ca="1" si="173"/>
        <v/>
      </c>
      <c r="F1116" s="93" t="str">
        <f t="shared" ca="1" si="174"/>
        <v/>
      </c>
      <c r="G1116" s="93" t="str">
        <f t="shared" ca="1" si="175"/>
        <v/>
      </c>
      <c r="H1116" s="93" t="str">
        <f t="shared" ca="1" si="176"/>
        <v/>
      </c>
      <c r="I1116" s="94" t="str">
        <f t="shared" ca="1" si="177"/>
        <v/>
      </c>
      <c r="J1116" s="108" t="str">
        <f t="shared" ca="1" si="178"/>
        <v/>
      </c>
      <c r="K1116" s="108" t="str">
        <f t="shared" ca="1" si="179"/>
        <v/>
      </c>
      <c r="L1116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116" s="108" t="str">
        <f ca="1">IFERROR(IF(FIND("/", Tabella4[[#This Row],[ODC]]) &gt; 0, MID(Tabella4[[#This Row],[ODC]], FIND("/", Tabella4[[#This Row],[ODC]]) - 3, 6), ""), "")</f>
        <v/>
      </c>
      <c r="S1116" s="103">
        <v>27</v>
      </c>
      <c r="T1116" s="96">
        <v>26</v>
      </c>
    </row>
    <row r="1117" spans="1:20" hidden="1" x14ac:dyDescent="0.25">
      <c r="A1117" s="97" t="str">
        <f ca="1">IF(Tabella4[[#This Row],[PERSONALE]]="","",IF(INDIRECT("'" &amp; S1117 &amp; "'!L1") &lt;&gt; "0", IF(INDIRECT("'" &amp; S1117 &amp; "'!L1") &lt;&gt; "", INDIRECT("'" &amp; S1117 &amp; "'!L1"), ""), ""))</f>
        <v/>
      </c>
      <c r="B1117" s="97" t="str">
        <f t="shared" ca="1" si="170"/>
        <v/>
      </c>
      <c r="C1117" s="106" t="str">
        <f t="shared" ca="1" si="171"/>
        <v/>
      </c>
      <c r="D1117" s="1" t="str">
        <f t="shared" ca="1" si="172"/>
        <v/>
      </c>
      <c r="E1117" s="93" t="str">
        <f t="shared" ca="1" si="173"/>
        <v/>
      </c>
      <c r="F1117" s="93" t="str">
        <f t="shared" ca="1" si="174"/>
        <v/>
      </c>
      <c r="G1117" s="93" t="str">
        <f t="shared" ca="1" si="175"/>
        <v/>
      </c>
      <c r="H1117" s="93" t="str">
        <f t="shared" ca="1" si="176"/>
        <v/>
      </c>
      <c r="I1117" s="94" t="str">
        <f t="shared" ca="1" si="177"/>
        <v/>
      </c>
      <c r="J1117" s="108" t="str">
        <f t="shared" ca="1" si="178"/>
        <v/>
      </c>
      <c r="K1117" s="108" t="str">
        <f t="shared" ca="1" si="179"/>
        <v/>
      </c>
      <c r="L1117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117" s="108" t="str">
        <f ca="1">IFERROR(IF(FIND("/", Tabella4[[#This Row],[ODC]]) &gt; 0, MID(Tabella4[[#This Row],[ODC]], FIND("/", Tabella4[[#This Row],[ODC]]) - 3, 6), ""), "")</f>
        <v/>
      </c>
      <c r="S1117" s="103">
        <v>27</v>
      </c>
      <c r="T1117" s="96">
        <v>27</v>
      </c>
    </row>
    <row r="1118" spans="1:20" hidden="1" x14ac:dyDescent="0.25">
      <c r="A1118" s="97" t="str">
        <f ca="1">IF(Tabella4[[#This Row],[PERSONALE]]="","",IF(INDIRECT("'" &amp; S1118 &amp; "'!L1") &lt;&gt; "0", IF(INDIRECT("'" &amp; S1118 &amp; "'!L1") &lt;&gt; "", INDIRECT("'" &amp; S1118 &amp; "'!L1"), ""), ""))</f>
        <v/>
      </c>
      <c r="B1118" s="97" t="str">
        <f t="shared" ca="1" si="170"/>
        <v/>
      </c>
      <c r="C1118" s="106" t="str">
        <f t="shared" ca="1" si="171"/>
        <v/>
      </c>
      <c r="D1118" s="1" t="str">
        <f t="shared" ca="1" si="172"/>
        <v/>
      </c>
      <c r="E1118" s="93" t="str">
        <f t="shared" ca="1" si="173"/>
        <v/>
      </c>
      <c r="F1118" s="93" t="str">
        <f t="shared" ca="1" si="174"/>
        <v/>
      </c>
      <c r="G1118" s="93" t="str">
        <f t="shared" ca="1" si="175"/>
        <v/>
      </c>
      <c r="H1118" s="93" t="str">
        <f t="shared" ca="1" si="176"/>
        <v/>
      </c>
      <c r="I1118" s="94" t="str">
        <f t="shared" ca="1" si="177"/>
        <v/>
      </c>
      <c r="J1118" s="108" t="str">
        <f t="shared" ca="1" si="178"/>
        <v/>
      </c>
      <c r="K1118" s="108" t="str">
        <f t="shared" ca="1" si="179"/>
        <v/>
      </c>
      <c r="L1118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118" s="108" t="str">
        <f ca="1">IFERROR(IF(FIND("/", Tabella4[[#This Row],[ODC]]) &gt; 0, MID(Tabella4[[#This Row],[ODC]], FIND("/", Tabella4[[#This Row],[ODC]]) - 3, 6), ""), "")</f>
        <v/>
      </c>
      <c r="S1118" s="103">
        <v>27</v>
      </c>
      <c r="T1118" s="96">
        <v>28</v>
      </c>
    </row>
    <row r="1119" spans="1:20" hidden="1" x14ac:dyDescent="0.25">
      <c r="A1119" s="97" t="str">
        <f ca="1">IF(Tabella4[[#This Row],[PERSONALE]]="","",IF(INDIRECT("'" &amp; S1119 &amp; "'!L1") &lt;&gt; "0", IF(INDIRECT("'" &amp; S1119 &amp; "'!L1") &lt;&gt; "", INDIRECT("'" &amp; S1119 &amp; "'!L1"), ""), ""))</f>
        <v/>
      </c>
      <c r="B1119" s="97" t="str">
        <f t="shared" ca="1" si="170"/>
        <v/>
      </c>
      <c r="C1119" s="106" t="str">
        <f t="shared" ca="1" si="171"/>
        <v/>
      </c>
      <c r="D1119" s="1" t="str">
        <f t="shared" ca="1" si="172"/>
        <v/>
      </c>
      <c r="E1119" s="93" t="str">
        <f t="shared" ca="1" si="173"/>
        <v/>
      </c>
      <c r="F1119" s="93" t="str">
        <f t="shared" ca="1" si="174"/>
        <v/>
      </c>
      <c r="G1119" s="93" t="str">
        <f t="shared" ca="1" si="175"/>
        <v/>
      </c>
      <c r="H1119" s="93" t="str">
        <f t="shared" ca="1" si="176"/>
        <v/>
      </c>
      <c r="I1119" s="94" t="str">
        <f t="shared" ca="1" si="177"/>
        <v/>
      </c>
      <c r="J1119" s="108" t="str">
        <f t="shared" ca="1" si="178"/>
        <v/>
      </c>
      <c r="K1119" s="108" t="str">
        <f t="shared" ca="1" si="179"/>
        <v/>
      </c>
      <c r="L1119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119" s="108" t="str">
        <f ca="1">IFERROR(IF(FIND("/", Tabella4[[#This Row],[ODC]]) &gt; 0, MID(Tabella4[[#This Row],[ODC]], FIND("/", Tabella4[[#This Row],[ODC]]) - 3, 6), ""), "")</f>
        <v/>
      </c>
      <c r="S1119" s="103">
        <v>27</v>
      </c>
      <c r="T1119" s="96">
        <v>29</v>
      </c>
    </row>
    <row r="1120" spans="1:20" hidden="1" x14ac:dyDescent="0.25">
      <c r="A1120" s="97" t="str">
        <f ca="1">IF(Tabella4[[#This Row],[PERSONALE]]="","",IF(INDIRECT("'" &amp; S1120 &amp; "'!L1") &lt;&gt; "0", IF(INDIRECT("'" &amp; S1120 &amp; "'!L1") &lt;&gt; "", INDIRECT("'" &amp; S1120 &amp; "'!L1"), ""), ""))</f>
        <v/>
      </c>
      <c r="B1120" s="97" t="str">
        <f t="shared" ca="1" si="170"/>
        <v/>
      </c>
      <c r="C1120" s="106" t="str">
        <f t="shared" ca="1" si="171"/>
        <v/>
      </c>
      <c r="D1120" s="1" t="str">
        <f t="shared" ca="1" si="172"/>
        <v/>
      </c>
      <c r="E1120" s="93" t="str">
        <f t="shared" ca="1" si="173"/>
        <v/>
      </c>
      <c r="F1120" s="93" t="str">
        <f t="shared" ca="1" si="174"/>
        <v/>
      </c>
      <c r="G1120" s="93" t="str">
        <f t="shared" ca="1" si="175"/>
        <v/>
      </c>
      <c r="H1120" s="93" t="str">
        <f t="shared" ca="1" si="176"/>
        <v/>
      </c>
      <c r="I1120" s="94" t="str">
        <f t="shared" ca="1" si="177"/>
        <v/>
      </c>
      <c r="J1120" s="108" t="str">
        <f t="shared" ca="1" si="178"/>
        <v/>
      </c>
      <c r="K1120" s="108" t="str">
        <f t="shared" ca="1" si="179"/>
        <v/>
      </c>
      <c r="L1120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120" s="108" t="str">
        <f ca="1">IFERROR(IF(FIND("/", Tabella4[[#This Row],[ODC]]) &gt; 0, MID(Tabella4[[#This Row],[ODC]], FIND("/", Tabella4[[#This Row],[ODC]]) - 3, 6), ""), "")</f>
        <v/>
      </c>
      <c r="S1120" s="103">
        <v>27</v>
      </c>
      <c r="T1120" s="96">
        <v>30</v>
      </c>
    </row>
    <row r="1121" spans="1:20" hidden="1" x14ac:dyDescent="0.25">
      <c r="A1121" s="97" t="str">
        <f ca="1">IF(Tabella4[[#This Row],[PERSONALE]]="","",IF(INDIRECT("'" &amp; S1121 &amp; "'!L1") &lt;&gt; "0", IF(INDIRECT("'" &amp; S1121 &amp; "'!L1") &lt;&gt; "", INDIRECT("'" &amp; S1121 &amp; "'!L1"), ""), ""))</f>
        <v/>
      </c>
      <c r="B1121" s="97" t="str">
        <f t="shared" ca="1" si="170"/>
        <v/>
      </c>
      <c r="C1121" s="106" t="str">
        <f t="shared" ca="1" si="171"/>
        <v/>
      </c>
      <c r="D1121" s="1" t="str">
        <f t="shared" ca="1" si="172"/>
        <v/>
      </c>
      <c r="E1121" s="93" t="str">
        <f t="shared" ca="1" si="173"/>
        <v/>
      </c>
      <c r="F1121" s="93" t="str">
        <f t="shared" ca="1" si="174"/>
        <v/>
      </c>
      <c r="G1121" s="93" t="str">
        <f t="shared" ca="1" si="175"/>
        <v/>
      </c>
      <c r="H1121" s="93" t="str">
        <f t="shared" ca="1" si="176"/>
        <v/>
      </c>
      <c r="I1121" s="94" t="str">
        <f t="shared" ca="1" si="177"/>
        <v/>
      </c>
      <c r="J1121" s="108" t="str">
        <f t="shared" ca="1" si="178"/>
        <v/>
      </c>
      <c r="K1121" s="108" t="str">
        <f t="shared" ca="1" si="179"/>
        <v/>
      </c>
      <c r="L1121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121" s="108" t="str">
        <f ca="1">IFERROR(IF(FIND("/", Tabella4[[#This Row],[ODC]]) &gt; 0, MID(Tabella4[[#This Row],[ODC]], FIND("/", Tabella4[[#This Row],[ODC]]) - 3, 6), ""), "")</f>
        <v/>
      </c>
      <c r="S1121" s="103">
        <v>27</v>
      </c>
      <c r="T1121" s="96">
        <v>31</v>
      </c>
    </row>
    <row r="1122" spans="1:20" hidden="1" x14ac:dyDescent="0.25">
      <c r="A1122" s="97" t="str">
        <f ca="1">IF(Tabella4[[#This Row],[PERSONALE]]="","",IF(INDIRECT("'" &amp; S1122 &amp; "'!L1") &lt;&gt; "0", IF(INDIRECT("'" &amp; S1122 &amp; "'!L1") &lt;&gt; "", INDIRECT("'" &amp; S1122 &amp; "'!L1"), ""), ""))</f>
        <v/>
      </c>
      <c r="B1122" s="97" t="str">
        <f t="shared" ca="1" si="170"/>
        <v/>
      </c>
      <c r="C1122" s="106" t="str">
        <f t="shared" ca="1" si="171"/>
        <v/>
      </c>
      <c r="D1122" s="1" t="str">
        <f t="shared" ca="1" si="172"/>
        <v/>
      </c>
      <c r="E1122" s="93" t="str">
        <f t="shared" ca="1" si="173"/>
        <v/>
      </c>
      <c r="F1122" s="93" t="str">
        <f t="shared" ca="1" si="174"/>
        <v/>
      </c>
      <c r="G1122" s="93" t="str">
        <f t="shared" ca="1" si="175"/>
        <v/>
      </c>
      <c r="H1122" s="93" t="str">
        <f t="shared" ca="1" si="176"/>
        <v/>
      </c>
      <c r="I1122" s="94" t="str">
        <f t="shared" ca="1" si="177"/>
        <v/>
      </c>
      <c r="J1122" s="108" t="str">
        <f t="shared" ca="1" si="178"/>
        <v/>
      </c>
      <c r="K1122" s="108" t="str">
        <f t="shared" ca="1" si="179"/>
        <v/>
      </c>
      <c r="L1122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122" s="108" t="str">
        <f ca="1">IFERROR(IF(FIND("/", Tabella4[[#This Row],[ODC]]) &gt; 0, MID(Tabella4[[#This Row],[ODC]], FIND("/", Tabella4[[#This Row],[ODC]]) - 3, 6), ""), "")</f>
        <v/>
      </c>
      <c r="S1122" s="103">
        <v>27</v>
      </c>
      <c r="T1122" s="96">
        <v>32</v>
      </c>
    </row>
    <row r="1123" spans="1:20" hidden="1" x14ac:dyDescent="0.25">
      <c r="A1123" s="97" t="str">
        <f ca="1">IF(Tabella4[[#This Row],[PERSONALE]]="","",IF(INDIRECT("'" &amp; S1123 &amp; "'!L1") &lt;&gt; "0", IF(INDIRECT("'" &amp; S1123 &amp; "'!L1") &lt;&gt; "", INDIRECT("'" &amp; S1123 &amp; "'!L1"), ""), ""))</f>
        <v/>
      </c>
      <c r="B1123" s="97" t="str">
        <f t="shared" ca="1" si="170"/>
        <v/>
      </c>
      <c r="C1123" s="106" t="str">
        <f t="shared" ca="1" si="171"/>
        <v/>
      </c>
      <c r="D1123" s="1" t="str">
        <f t="shared" ca="1" si="172"/>
        <v/>
      </c>
      <c r="E1123" s="93" t="str">
        <f t="shared" ca="1" si="173"/>
        <v/>
      </c>
      <c r="F1123" s="93" t="str">
        <f t="shared" ca="1" si="174"/>
        <v/>
      </c>
      <c r="G1123" s="93" t="str">
        <f t="shared" ca="1" si="175"/>
        <v/>
      </c>
      <c r="H1123" s="93" t="str">
        <f t="shared" ca="1" si="176"/>
        <v/>
      </c>
      <c r="I1123" s="94" t="str">
        <f t="shared" ca="1" si="177"/>
        <v/>
      </c>
      <c r="J1123" s="108" t="str">
        <f t="shared" ca="1" si="178"/>
        <v/>
      </c>
      <c r="K1123" s="108" t="str">
        <f t="shared" ca="1" si="179"/>
        <v/>
      </c>
      <c r="L1123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123" s="108" t="str">
        <f ca="1">IFERROR(IF(FIND("/", Tabella4[[#This Row],[ODC]]) &gt; 0, MID(Tabella4[[#This Row],[ODC]], FIND("/", Tabella4[[#This Row],[ODC]]) - 3, 6), ""), "")</f>
        <v/>
      </c>
      <c r="S1123" s="103">
        <v>27</v>
      </c>
      <c r="T1123" s="96">
        <v>33</v>
      </c>
    </row>
    <row r="1124" spans="1:20" hidden="1" x14ac:dyDescent="0.25">
      <c r="A1124" s="97" t="str">
        <f ca="1">IF(Tabella4[[#This Row],[PERSONALE]]="","",IF(INDIRECT("'" &amp; S1124 &amp; "'!L1") &lt;&gt; "0", IF(INDIRECT("'" &amp; S1124 &amp; "'!L1") &lt;&gt; "", INDIRECT("'" &amp; S1124 &amp; "'!L1"), ""), ""))</f>
        <v/>
      </c>
      <c r="B1124" s="97" t="str">
        <f t="shared" ca="1" si="170"/>
        <v/>
      </c>
      <c r="C1124" s="106" t="str">
        <f t="shared" ca="1" si="171"/>
        <v/>
      </c>
      <c r="D1124" s="1" t="str">
        <f t="shared" ca="1" si="172"/>
        <v/>
      </c>
      <c r="E1124" s="93" t="str">
        <f t="shared" ca="1" si="173"/>
        <v/>
      </c>
      <c r="F1124" s="93" t="str">
        <f t="shared" ca="1" si="174"/>
        <v/>
      </c>
      <c r="G1124" s="93" t="str">
        <f t="shared" ca="1" si="175"/>
        <v/>
      </c>
      <c r="H1124" s="93" t="str">
        <f t="shared" ca="1" si="176"/>
        <v/>
      </c>
      <c r="I1124" s="94" t="str">
        <f t="shared" ca="1" si="177"/>
        <v/>
      </c>
      <c r="J1124" s="108" t="str">
        <f t="shared" ca="1" si="178"/>
        <v/>
      </c>
      <c r="K1124" s="108" t="str">
        <f t="shared" ca="1" si="179"/>
        <v/>
      </c>
      <c r="L1124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124" s="108" t="str">
        <f ca="1">IFERROR(IF(FIND("/", Tabella4[[#This Row],[ODC]]) &gt; 0, MID(Tabella4[[#This Row],[ODC]], FIND("/", Tabella4[[#This Row],[ODC]]) - 3, 6), ""), "")</f>
        <v/>
      </c>
      <c r="S1124" s="103">
        <v>27</v>
      </c>
      <c r="T1124" s="96">
        <v>34</v>
      </c>
    </row>
    <row r="1125" spans="1:20" hidden="1" x14ac:dyDescent="0.25">
      <c r="A1125" s="97" t="str">
        <f ca="1">IF(Tabella4[[#This Row],[PERSONALE]]="","",IF(INDIRECT("'" &amp; S1125 &amp; "'!L1") &lt;&gt; "0", IF(INDIRECT("'" &amp; S1125 &amp; "'!L1") &lt;&gt; "", INDIRECT("'" &amp; S1125 &amp; "'!L1"), ""), ""))</f>
        <v/>
      </c>
      <c r="B1125" s="97" t="str">
        <f t="shared" ca="1" si="170"/>
        <v/>
      </c>
      <c r="C1125" s="106" t="str">
        <f t="shared" ca="1" si="171"/>
        <v/>
      </c>
      <c r="D1125" s="1" t="str">
        <f t="shared" ca="1" si="172"/>
        <v/>
      </c>
      <c r="E1125" s="93" t="str">
        <f t="shared" ca="1" si="173"/>
        <v/>
      </c>
      <c r="F1125" s="93" t="str">
        <f t="shared" ca="1" si="174"/>
        <v/>
      </c>
      <c r="G1125" s="93" t="str">
        <f t="shared" ca="1" si="175"/>
        <v/>
      </c>
      <c r="H1125" s="93" t="str">
        <f t="shared" ca="1" si="176"/>
        <v/>
      </c>
      <c r="I1125" s="94" t="str">
        <f t="shared" ca="1" si="177"/>
        <v/>
      </c>
      <c r="J1125" s="108" t="str">
        <f t="shared" ca="1" si="178"/>
        <v/>
      </c>
      <c r="K1125" s="108" t="str">
        <f t="shared" ca="1" si="179"/>
        <v/>
      </c>
      <c r="L1125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125" s="108" t="str">
        <f ca="1">IFERROR(IF(FIND("/", Tabella4[[#This Row],[ODC]]) &gt; 0, MID(Tabella4[[#This Row],[ODC]], FIND("/", Tabella4[[#This Row],[ODC]]) - 3, 6), ""), "")</f>
        <v/>
      </c>
      <c r="S1125" s="103">
        <v>27</v>
      </c>
      <c r="T1125" s="96">
        <v>35</v>
      </c>
    </row>
    <row r="1126" spans="1:20" hidden="1" x14ac:dyDescent="0.25">
      <c r="A1126" s="97" t="str">
        <f ca="1">IF(Tabella4[[#This Row],[PERSONALE]]="","",IF(INDIRECT("'" &amp; S1126 &amp; "'!L1") &lt;&gt; "0", IF(INDIRECT("'" &amp; S1126 &amp; "'!L1") &lt;&gt; "", INDIRECT("'" &amp; S1126 &amp; "'!L1"), ""), ""))</f>
        <v/>
      </c>
      <c r="B1126" s="97" t="str">
        <f t="shared" ca="1" si="170"/>
        <v/>
      </c>
      <c r="C1126" s="106" t="str">
        <f t="shared" ca="1" si="171"/>
        <v/>
      </c>
      <c r="D1126" s="1" t="str">
        <f t="shared" ca="1" si="172"/>
        <v/>
      </c>
      <c r="E1126" s="93" t="str">
        <f t="shared" ca="1" si="173"/>
        <v/>
      </c>
      <c r="F1126" s="93" t="str">
        <f t="shared" ca="1" si="174"/>
        <v/>
      </c>
      <c r="G1126" s="93" t="str">
        <f t="shared" ca="1" si="175"/>
        <v/>
      </c>
      <c r="H1126" s="93" t="str">
        <f t="shared" ca="1" si="176"/>
        <v/>
      </c>
      <c r="I1126" s="94" t="str">
        <f t="shared" ca="1" si="177"/>
        <v/>
      </c>
      <c r="J1126" s="108" t="str">
        <f t="shared" ca="1" si="178"/>
        <v/>
      </c>
      <c r="K1126" s="108" t="str">
        <f t="shared" ca="1" si="179"/>
        <v/>
      </c>
      <c r="L1126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126" s="108" t="str">
        <f ca="1">IFERROR(IF(FIND("/", Tabella4[[#This Row],[ODC]]) &gt; 0, MID(Tabella4[[#This Row],[ODC]], FIND("/", Tabella4[[#This Row],[ODC]]) - 3, 6), ""), "")</f>
        <v/>
      </c>
      <c r="S1126" s="103">
        <v>27</v>
      </c>
      <c r="T1126" s="96">
        <v>36</v>
      </c>
    </row>
    <row r="1127" spans="1:20" hidden="1" x14ac:dyDescent="0.25">
      <c r="A1127" s="97" t="str">
        <f ca="1">IF(Tabella4[[#This Row],[PERSONALE]]="","",IF(INDIRECT("'" &amp; S1127 &amp; "'!L1") &lt;&gt; "0", IF(INDIRECT("'" &amp; S1127 &amp; "'!L1") &lt;&gt; "", INDIRECT("'" &amp; S1127 &amp; "'!L1"), ""), ""))</f>
        <v/>
      </c>
      <c r="B1127" s="97" t="str">
        <f t="shared" ca="1" si="170"/>
        <v/>
      </c>
      <c r="C1127" s="106" t="str">
        <f t="shared" ca="1" si="171"/>
        <v/>
      </c>
      <c r="D1127" s="1" t="str">
        <f t="shared" ca="1" si="172"/>
        <v/>
      </c>
      <c r="E1127" s="93" t="str">
        <f t="shared" ca="1" si="173"/>
        <v/>
      </c>
      <c r="F1127" s="93" t="str">
        <f t="shared" ca="1" si="174"/>
        <v/>
      </c>
      <c r="G1127" s="93" t="str">
        <f t="shared" ca="1" si="175"/>
        <v/>
      </c>
      <c r="H1127" s="93" t="str">
        <f t="shared" ca="1" si="176"/>
        <v/>
      </c>
      <c r="I1127" s="94" t="str">
        <f t="shared" ca="1" si="177"/>
        <v/>
      </c>
      <c r="J1127" s="108" t="str">
        <f t="shared" ca="1" si="178"/>
        <v/>
      </c>
      <c r="K1127" s="108" t="str">
        <f t="shared" ca="1" si="179"/>
        <v/>
      </c>
      <c r="L1127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127" s="108" t="str">
        <f ca="1">IFERROR(IF(FIND("/", Tabella4[[#This Row],[ODC]]) &gt; 0, MID(Tabella4[[#This Row],[ODC]], FIND("/", Tabella4[[#This Row],[ODC]]) - 3, 6), ""), "")</f>
        <v/>
      </c>
      <c r="S1127" s="103">
        <v>27</v>
      </c>
      <c r="T1127" s="96">
        <v>37</v>
      </c>
    </row>
    <row r="1128" spans="1:20" hidden="1" x14ac:dyDescent="0.25">
      <c r="A1128" s="97" t="str">
        <f ca="1">IF(Tabella4[[#This Row],[PERSONALE]]="","",IF(INDIRECT("'" &amp; S1128 &amp; "'!L1") &lt;&gt; "0", IF(INDIRECT("'" &amp; S1128 &amp; "'!L1") &lt;&gt; "", INDIRECT("'" &amp; S1128 &amp; "'!L1"), ""), ""))</f>
        <v/>
      </c>
      <c r="B1128" s="97" t="str">
        <f t="shared" ca="1" si="170"/>
        <v/>
      </c>
      <c r="C1128" s="106" t="str">
        <f t="shared" ca="1" si="171"/>
        <v/>
      </c>
      <c r="D1128" s="1" t="str">
        <f t="shared" ca="1" si="172"/>
        <v/>
      </c>
      <c r="E1128" s="93" t="str">
        <f t="shared" ca="1" si="173"/>
        <v/>
      </c>
      <c r="F1128" s="93" t="str">
        <f t="shared" ca="1" si="174"/>
        <v/>
      </c>
      <c r="G1128" s="93" t="str">
        <f t="shared" ca="1" si="175"/>
        <v/>
      </c>
      <c r="H1128" s="93" t="str">
        <f t="shared" ca="1" si="176"/>
        <v/>
      </c>
      <c r="I1128" s="94" t="str">
        <f t="shared" ca="1" si="177"/>
        <v/>
      </c>
      <c r="J1128" s="108" t="str">
        <f t="shared" ca="1" si="178"/>
        <v/>
      </c>
      <c r="K1128" s="108" t="str">
        <f t="shared" ca="1" si="179"/>
        <v/>
      </c>
      <c r="L1128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128" s="108" t="str">
        <f ca="1">IFERROR(IF(FIND("/", Tabella4[[#This Row],[ODC]]) &gt; 0, MID(Tabella4[[#This Row],[ODC]], FIND("/", Tabella4[[#This Row],[ODC]]) - 3, 6), ""), "")</f>
        <v/>
      </c>
      <c r="S1128" s="103">
        <v>27</v>
      </c>
      <c r="T1128" s="96">
        <v>38</v>
      </c>
    </row>
    <row r="1129" spans="1:20" hidden="1" x14ac:dyDescent="0.25">
      <c r="A1129" s="97" t="str">
        <f ca="1">IF(Tabella4[[#This Row],[PERSONALE]]="","",IF(INDIRECT("'" &amp; S1129 &amp; "'!L1") &lt;&gt; "0", IF(INDIRECT("'" &amp; S1129 &amp; "'!L1") &lt;&gt; "", INDIRECT("'" &amp; S1129 &amp; "'!L1"), ""), ""))</f>
        <v/>
      </c>
      <c r="B1129" s="97" t="str">
        <f t="shared" ca="1" si="170"/>
        <v/>
      </c>
      <c r="C1129" s="106" t="str">
        <f t="shared" ca="1" si="171"/>
        <v/>
      </c>
      <c r="D1129" s="1" t="str">
        <f t="shared" ca="1" si="172"/>
        <v/>
      </c>
      <c r="E1129" s="93" t="str">
        <f t="shared" ca="1" si="173"/>
        <v/>
      </c>
      <c r="F1129" s="93" t="str">
        <f t="shared" ca="1" si="174"/>
        <v/>
      </c>
      <c r="G1129" s="93" t="str">
        <f t="shared" ca="1" si="175"/>
        <v/>
      </c>
      <c r="H1129" s="93" t="str">
        <f t="shared" ca="1" si="176"/>
        <v/>
      </c>
      <c r="I1129" s="94" t="str">
        <f t="shared" ca="1" si="177"/>
        <v/>
      </c>
      <c r="J1129" s="108" t="str">
        <f t="shared" ca="1" si="178"/>
        <v/>
      </c>
      <c r="K1129" s="108" t="str">
        <f t="shared" ca="1" si="179"/>
        <v/>
      </c>
      <c r="L1129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129" s="108" t="str">
        <f ca="1">IFERROR(IF(FIND("/", Tabella4[[#This Row],[ODC]]) &gt; 0, MID(Tabella4[[#This Row],[ODC]], FIND("/", Tabella4[[#This Row],[ODC]]) - 3, 6), ""), "")</f>
        <v/>
      </c>
      <c r="S1129" s="103">
        <v>27</v>
      </c>
      <c r="T1129" s="96">
        <v>39</v>
      </c>
    </row>
    <row r="1130" spans="1:20" hidden="1" x14ac:dyDescent="0.25">
      <c r="A1130" s="97" t="str">
        <f ca="1">IF(Tabella4[[#This Row],[PERSONALE]]="","",IF(INDIRECT("'" &amp; S1130 &amp; "'!L1") &lt;&gt; "0", IF(INDIRECT("'" &amp; S1130 &amp; "'!L1") &lt;&gt; "", INDIRECT("'" &amp; S1130 &amp; "'!L1"), ""), ""))</f>
        <v/>
      </c>
      <c r="B1130" s="97" t="str">
        <f t="shared" ca="1" si="170"/>
        <v/>
      </c>
      <c r="C1130" s="106" t="str">
        <f t="shared" ca="1" si="171"/>
        <v/>
      </c>
      <c r="D1130" s="1" t="str">
        <f t="shared" ca="1" si="172"/>
        <v/>
      </c>
      <c r="E1130" s="93" t="str">
        <f t="shared" ca="1" si="173"/>
        <v/>
      </c>
      <c r="F1130" s="93" t="str">
        <f t="shared" ca="1" si="174"/>
        <v/>
      </c>
      <c r="G1130" s="93" t="str">
        <f t="shared" ca="1" si="175"/>
        <v/>
      </c>
      <c r="H1130" s="93" t="str">
        <f t="shared" ca="1" si="176"/>
        <v/>
      </c>
      <c r="I1130" s="94" t="str">
        <f t="shared" ca="1" si="177"/>
        <v/>
      </c>
      <c r="J1130" s="108" t="str">
        <f t="shared" ca="1" si="178"/>
        <v/>
      </c>
      <c r="K1130" s="108" t="str">
        <f t="shared" ca="1" si="179"/>
        <v/>
      </c>
      <c r="L1130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130" s="108" t="str">
        <f ca="1">IFERROR(IF(FIND("/", Tabella4[[#This Row],[ODC]]) &gt; 0, MID(Tabella4[[#This Row],[ODC]], FIND("/", Tabella4[[#This Row],[ODC]]) - 3, 6), ""), "")</f>
        <v/>
      </c>
      <c r="S1130" s="103">
        <v>27</v>
      </c>
      <c r="T1130" s="96">
        <v>40</v>
      </c>
    </row>
    <row r="1131" spans="1:20" hidden="1" x14ac:dyDescent="0.25">
      <c r="A1131" s="97" t="str">
        <f ca="1">IF(Tabella4[[#This Row],[PERSONALE]]="","",IF(INDIRECT("'" &amp; S1131 &amp; "'!L1") &lt;&gt; "0", IF(INDIRECT("'" &amp; S1131 &amp; "'!L1") &lt;&gt; "", INDIRECT("'" &amp; S1131 &amp; "'!L1"), ""), ""))</f>
        <v/>
      </c>
      <c r="B1131" s="97" t="str">
        <f t="shared" ca="1" si="170"/>
        <v/>
      </c>
      <c r="C1131" s="106" t="str">
        <f t="shared" ca="1" si="171"/>
        <v/>
      </c>
      <c r="D1131" s="1" t="str">
        <f t="shared" ca="1" si="172"/>
        <v/>
      </c>
      <c r="E1131" s="93" t="str">
        <f t="shared" ca="1" si="173"/>
        <v/>
      </c>
      <c r="F1131" s="93" t="str">
        <f t="shared" ca="1" si="174"/>
        <v/>
      </c>
      <c r="G1131" s="93" t="str">
        <f t="shared" ca="1" si="175"/>
        <v/>
      </c>
      <c r="H1131" s="93" t="str">
        <f t="shared" ca="1" si="176"/>
        <v/>
      </c>
      <c r="I1131" s="94" t="str">
        <f t="shared" ca="1" si="177"/>
        <v/>
      </c>
      <c r="J1131" s="108" t="str">
        <f t="shared" ca="1" si="178"/>
        <v/>
      </c>
      <c r="K1131" s="108" t="str">
        <f t="shared" ca="1" si="179"/>
        <v/>
      </c>
      <c r="L1131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131" s="108" t="str">
        <f ca="1">IFERROR(IF(FIND("/", Tabella4[[#This Row],[ODC]]) &gt; 0, MID(Tabella4[[#This Row],[ODC]], FIND("/", Tabella4[[#This Row],[ODC]]) - 3, 6), ""), "")</f>
        <v/>
      </c>
      <c r="S1131" s="103">
        <v>27</v>
      </c>
      <c r="T1131" s="96">
        <v>41</v>
      </c>
    </row>
    <row r="1132" spans="1:20" hidden="1" x14ac:dyDescent="0.25">
      <c r="A1132" s="97" t="str">
        <f ca="1">IF(Tabella4[[#This Row],[PERSONALE]]="","",IF(INDIRECT("'" &amp; S1132 &amp; "'!L1") &lt;&gt; "0", IF(INDIRECT("'" &amp; S1132 &amp; "'!L1") &lt;&gt; "", INDIRECT("'" &amp; S1132 &amp; "'!L1"), ""), ""))</f>
        <v/>
      </c>
      <c r="B1132" s="97" t="str">
        <f t="shared" ca="1" si="170"/>
        <v/>
      </c>
      <c r="C1132" s="106" t="str">
        <f t="shared" ca="1" si="171"/>
        <v/>
      </c>
      <c r="D1132" s="1" t="str">
        <f t="shared" ca="1" si="172"/>
        <v/>
      </c>
      <c r="E1132" s="93" t="str">
        <f t="shared" ca="1" si="173"/>
        <v/>
      </c>
      <c r="F1132" s="93" t="str">
        <f t="shared" ca="1" si="174"/>
        <v/>
      </c>
      <c r="G1132" s="93" t="str">
        <f t="shared" ca="1" si="175"/>
        <v/>
      </c>
      <c r="H1132" s="93" t="str">
        <f t="shared" ca="1" si="176"/>
        <v/>
      </c>
      <c r="I1132" s="94" t="str">
        <f t="shared" ca="1" si="177"/>
        <v/>
      </c>
      <c r="J1132" s="108" t="str">
        <f t="shared" ca="1" si="178"/>
        <v/>
      </c>
      <c r="K1132" s="108" t="str">
        <f t="shared" ca="1" si="179"/>
        <v/>
      </c>
      <c r="L1132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132" s="108" t="str">
        <f ca="1">IFERROR(IF(FIND("/", Tabella4[[#This Row],[ODC]]) &gt; 0, MID(Tabella4[[#This Row],[ODC]], FIND("/", Tabella4[[#This Row],[ODC]]) - 3, 6), ""), "")</f>
        <v/>
      </c>
      <c r="S1132" s="103">
        <v>27</v>
      </c>
      <c r="T1132" s="96">
        <v>42</v>
      </c>
    </row>
    <row r="1133" spans="1:20" hidden="1" x14ac:dyDescent="0.25">
      <c r="A1133" s="97" t="str">
        <f ca="1">IF(Tabella4[[#This Row],[PERSONALE]]="","",IF(INDIRECT("'" &amp; S1133 &amp; "'!L1") &lt;&gt; "0", IF(INDIRECT("'" &amp; S1133 &amp; "'!L1") &lt;&gt; "", INDIRECT("'" &amp; S1133 &amp; "'!L1"), ""), ""))</f>
        <v/>
      </c>
      <c r="B1133" s="97" t="str">
        <f t="shared" ca="1" si="170"/>
        <v/>
      </c>
      <c r="C1133" s="106" t="str">
        <f t="shared" ca="1" si="171"/>
        <v/>
      </c>
      <c r="D1133" s="1" t="str">
        <f t="shared" ca="1" si="172"/>
        <v/>
      </c>
      <c r="E1133" s="93" t="str">
        <f t="shared" ca="1" si="173"/>
        <v/>
      </c>
      <c r="F1133" s="93" t="str">
        <f t="shared" ca="1" si="174"/>
        <v/>
      </c>
      <c r="G1133" s="93" t="str">
        <f t="shared" ca="1" si="175"/>
        <v/>
      </c>
      <c r="H1133" s="93" t="str">
        <f t="shared" ca="1" si="176"/>
        <v/>
      </c>
      <c r="I1133" s="94" t="str">
        <f t="shared" ca="1" si="177"/>
        <v/>
      </c>
      <c r="J1133" s="108" t="str">
        <f t="shared" ca="1" si="178"/>
        <v/>
      </c>
      <c r="K1133" s="108" t="str">
        <f t="shared" ca="1" si="179"/>
        <v/>
      </c>
      <c r="L1133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133" s="108" t="str">
        <f ca="1">IFERROR(IF(FIND("/", Tabella4[[#This Row],[ODC]]) &gt; 0, MID(Tabella4[[#This Row],[ODC]], FIND("/", Tabella4[[#This Row],[ODC]]) - 3, 6), ""), "")</f>
        <v/>
      </c>
      <c r="S1133" s="103">
        <v>27</v>
      </c>
      <c r="T1133" s="96">
        <v>43</v>
      </c>
    </row>
    <row r="1134" spans="1:20" hidden="1" x14ac:dyDescent="0.25">
      <c r="A1134" s="97" t="str">
        <f ca="1">IF(Tabella4[[#This Row],[PERSONALE]]="","",IF(INDIRECT("'" &amp; S1134 &amp; "'!L1") &lt;&gt; "0", IF(INDIRECT("'" &amp; S1134 &amp; "'!L1") &lt;&gt; "", INDIRECT("'" &amp; S1134 &amp; "'!L1"), ""), ""))</f>
        <v/>
      </c>
      <c r="B1134" s="97" t="str">
        <f t="shared" ca="1" si="170"/>
        <v/>
      </c>
      <c r="C1134" s="106" t="str">
        <f t="shared" ca="1" si="171"/>
        <v/>
      </c>
      <c r="D1134" s="1" t="str">
        <f t="shared" ca="1" si="172"/>
        <v/>
      </c>
      <c r="E1134" s="93" t="str">
        <f t="shared" ca="1" si="173"/>
        <v/>
      </c>
      <c r="F1134" s="93" t="str">
        <f t="shared" ca="1" si="174"/>
        <v/>
      </c>
      <c r="G1134" s="93" t="str">
        <f t="shared" ca="1" si="175"/>
        <v/>
      </c>
      <c r="H1134" s="93" t="str">
        <f t="shared" ca="1" si="176"/>
        <v/>
      </c>
      <c r="I1134" s="94" t="str">
        <f t="shared" ca="1" si="177"/>
        <v/>
      </c>
      <c r="J1134" s="108" t="str">
        <f t="shared" ca="1" si="178"/>
        <v/>
      </c>
      <c r="K1134" s="108" t="str">
        <f t="shared" ca="1" si="179"/>
        <v/>
      </c>
      <c r="L1134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134" s="108" t="str">
        <f ca="1">IFERROR(IF(FIND("/", Tabella4[[#This Row],[ODC]]) &gt; 0, MID(Tabella4[[#This Row],[ODC]], FIND("/", Tabella4[[#This Row],[ODC]]) - 3, 6), ""), "")</f>
        <v/>
      </c>
      <c r="S1134" s="103">
        <v>27</v>
      </c>
      <c r="T1134" s="96">
        <v>44</v>
      </c>
    </row>
    <row r="1135" spans="1:20" hidden="1" x14ac:dyDescent="0.25">
      <c r="A1135" s="97" t="str">
        <f ca="1">IF(Tabella4[[#This Row],[PERSONALE]]="","",IF(INDIRECT("'" &amp; S1135 &amp; "'!L1") &lt;&gt; "0", IF(INDIRECT("'" &amp; S1135 &amp; "'!L1") &lt;&gt; "", INDIRECT("'" &amp; S1135 &amp; "'!L1"), ""), ""))</f>
        <v/>
      </c>
      <c r="B1135" s="97" t="str">
        <f t="shared" ca="1" si="170"/>
        <v/>
      </c>
      <c r="C1135" s="106" t="str">
        <f t="shared" ca="1" si="171"/>
        <v/>
      </c>
      <c r="D1135" s="1" t="str">
        <f t="shared" ca="1" si="172"/>
        <v/>
      </c>
      <c r="E1135" s="93" t="str">
        <f t="shared" ca="1" si="173"/>
        <v/>
      </c>
      <c r="F1135" s="93" t="str">
        <f t="shared" ca="1" si="174"/>
        <v/>
      </c>
      <c r="G1135" s="93" t="str">
        <f t="shared" ca="1" si="175"/>
        <v/>
      </c>
      <c r="H1135" s="93" t="str">
        <f t="shared" ca="1" si="176"/>
        <v/>
      </c>
      <c r="I1135" s="94" t="str">
        <f t="shared" ca="1" si="177"/>
        <v/>
      </c>
      <c r="J1135" s="108" t="str">
        <f t="shared" ca="1" si="178"/>
        <v/>
      </c>
      <c r="K1135" s="108" t="str">
        <f t="shared" ca="1" si="179"/>
        <v/>
      </c>
      <c r="L1135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135" s="108" t="str">
        <f ca="1">IFERROR(IF(FIND("/", Tabella4[[#This Row],[ODC]]) &gt; 0, MID(Tabella4[[#This Row],[ODC]], FIND("/", Tabella4[[#This Row],[ODC]]) - 3, 6), ""), "")</f>
        <v/>
      </c>
      <c r="S1135" s="103">
        <v>27</v>
      </c>
      <c r="T1135" s="102">
        <v>45</v>
      </c>
    </row>
    <row r="1136" spans="1:20" ht="30" hidden="1" x14ac:dyDescent="0.25">
      <c r="A1136" s="97">
        <f ca="1">IF(Tabella4[[#This Row],[PERSONALE]]="","",IF(INDIRECT("'" &amp; S1136 &amp; "'!L1") &lt;&gt; "0", IF(INDIRECT("'" &amp; S1136 &amp; "'!L1") &lt;&gt; "", INDIRECT("'" &amp; S1136 &amp; "'!L1"), ""), ""))</f>
        <v>46109</v>
      </c>
      <c r="B1136" s="97" t="str">
        <f t="shared" ca="1" si="170"/>
        <v>Tarascio</v>
      </c>
      <c r="C1136" s="106" t="str">
        <f t="shared" ca="1" si="171"/>
        <v>200-1-T101 L006IC E106A  controllo funzionale</v>
      </c>
      <c r="D1136" s="1" t="str">
        <f t="shared" ca="1" si="172"/>
        <v>Caldarella</v>
      </c>
      <c r="E1136" s="93" t="str">
        <f t="shared" ca="1" si="173"/>
        <v>058/26
squadra</v>
      </c>
      <c r="F1136" s="93" t="str">
        <f t="shared" ca="1" si="174"/>
        <v>578243/C</v>
      </c>
      <c r="G1136" s="93" t="str">
        <f t="shared" ca="1" si="175"/>
        <v>07:00</v>
      </c>
      <c r="H1136" s="93" t="str">
        <f t="shared" ca="1" si="176"/>
        <v>13:00</v>
      </c>
      <c r="I1136" s="94">
        <f t="shared" ca="1" si="177"/>
        <v>6</v>
      </c>
      <c r="J1136" s="108" t="str">
        <f t="shared" ca="1" si="178"/>
        <v/>
      </c>
      <c r="K1136" s="108" t="str">
        <f t="shared" ca="1" si="179"/>
        <v>NO</v>
      </c>
      <c r="L1136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136" s="108" t="str">
        <f ca="1">IFERROR(IF(FIND("/", Tabella4[[#This Row],[ODC]]) &gt; 0, MID(Tabella4[[#This Row],[ODC]], FIND("/", Tabella4[[#This Row],[ODC]]) - 3, 6), ""), "")</f>
        <v>058/26</v>
      </c>
      <c r="S1136" s="103">
        <v>28</v>
      </c>
      <c r="T1136" s="96">
        <v>4</v>
      </c>
    </row>
    <row r="1137" spans="1:20" ht="30" hidden="1" x14ac:dyDescent="0.25">
      <c r="A1137" s="97">
        <f ca="1">IF(Tabella4[[#This Row],[PERSONALE]]="","",IF(INDIRECT("'" &amp; S1137 &amp; "'!L1") &lt;&gt; "0", IF(INDIRECT("'" &amp; S1137 &amp; "'!L1") &lt;&gt; "", INDIRECT("'" &amp; S1137 &amp; "'!L1"), ""), ""))</f>
        <v>46109</v>
      </c>
      <c r="B1137" s="97" t="str">
        <f t="shared" ca="1" si="170"/>
        <v>Spinali</v>
      </c>
      <c r="C1137" s="106" t="str">
        <f t="shared" ca="1" si="171"/>
        <v>200-1-T101 L006IC E106A  controllo funzionale</v>
      </c>
      <c r="D1137" s="1" t="str">
        <f t="shared" ca="1" si="172"/>
        <v>Caldarella</v>
      </c>
      <c r="E1137" s="93" t="str">
        <f t="shared" ca="1" si="173"/>
        <v>058/26
squadra</v>
      </c>
      <c r="F1137" s="93" t="str">
        <f t="shared" ca="1" si="174"/>
        <v>578243/C</v>
      </c>
      <c r="G1137" s="93" t="str">
        <f t="shared" ca="1" si="175"/>
        <v>07:00</v>
      </c>
      <c r="H1137" s="93" t="str">
        <f t="shared" ca="1" si="176"/>
        <v>13:00</v>
      </c>
      <c r="I1137" s="94">
        <f t="shared" ca="1" si="177"/>
        <v>6</v>
      </c>
      <c r="J1137" s="108" t="str">
        <f t="shared" ca="1" si="178"/>
        <v/>
      </c>
      <c r="K1137" s="108" t="str">
        <f t="shared" ca="1" si="179"/>
        <v>NO</v>
      </c>
      <c r="L1137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137" s="108" t="str">
        <f ca="1">IFERROR(IF(FIND("/", Tabella4[[#This Row],[ODC]]) &gt; 0, MID(Tabella4[[#This Row],[ODC]], FIND("/", Tabella4[[#This Row],[ODC]]) - 3, 6), ""), "")</f>
        <v>058/26</v>
      </c>
      <c r="S1137" s="103">
        <v>28</v>
      </c>
      <c r="T1137" s="96">
        <v>5</v>
      </c>
    </row>
    <row r="1138" spans="1:20" hidden="1" x14ac:dyDescent="0.25">
      <c r="A1138" s="97" t="str">
        <f ca="1">IF(Tabella4[[#This Row],[PERSONALE]]="","",IF(INDIRECT("'" &amp; S1138 &amp; "'!L1") &lt;&gt; "0", IF(INDIRECT("'" &amp; S1138 &amp; "'!L1") &lt;&gt; "", INDIRECT("'" &amp; S1138 &amp; "'!L1"), ""), ""))</f>
        <v/>
      </c>
      <c r="B1138" s="97" t="str">
        <f t="shared" ca="1" si="170"/>
        <v/>
      </c>
      <c r="C1138" s="106" t="str">
        <f t="shared" ca="1" si="171"/>
        <v/>
      </c>
      <c r="D1138" s="1" t="str">
        <f t="shared" ca="1" si="172"/>
        <v/>
      </c>
      <c r="E1138" s="93" t="str">
        <f t="shared" ca="1" si="173"/>
        <v/>
      </c>
      <c r="F1138" s="93" t="str">
        <f t="shared" ca="1" si="174"/>
        <v/>
      </c>
      <c r="G1138" s="93" t="str">
        <f t="shared" ca="1" si="175"/>
        <v/>
      </c>
      <c r="H1138" s="93" t="str">
        <f t="shared" ca="1" si="176"/>
        <v/>
      </c>
      <c r="I1138" s="94" t="str">
        <f t="shared" ca="1" si="177"/>
        <v/>
      </c>
      <c r="J1138" s="108" t="str">
        <f t="shared" ca="1" si="178"/>
        <v/>
      </c>
      <c r="K1138" s="108" t="str">
        <f t="shared" ca="1" si="179"/>
        <v/>
      </c>
      <c r="L1138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138" s="108" t="str">
        <f ca="1">IFERROR(IF(FIND("/", Tabella4[[#This Row],[ODC]]) &gt; 0, MID(Tabella4[[#This Row],[ODC]], FIND("/", Tabella4[[#This Row],[ODC]]) - 3, 6), ""), "")</f>
        <v/>
      </c>
      <c r="S1138" s="103">
        <v>28</v>
      </c>
      <c r="T1138" s="96">
        <v>6</v>
      </c>
    </row>
    <row r="1139" spans="1:20" hidden="1" x14ac:dyDescent="0.25">
      <c r="A1139" s="97" t="str">
        <f ca="1">IF(Tabella4[[#This Row],[PERSONALE]]="","",IF(INDIRECT("'" &amp; S1139 &amp; "'!L1") &lt;&gt; "0", IF(INDIRECT("'" &amp; S1139 &amp; "'!L1") &lt;&gt; "", INDIRECT("'" &amp; S1139 &amp; "'!L1"), ""), ""))</f>
        <v/>
      </c>
      <c r="B1139" s="97" t="str">
        <f t="shared" ca="1" si="170"/>
        <v/>
      </c>
      <c r="C1139" s="106" t="str">
        <f t="shared" ca="1" si="171"/>
        <v/>
      </c>
      <c r="D1139" s="1" t="str">
        <f t="shared" ca="1" si="172"/>
        <v/>
      </c>
      <c r="E1139" s="93" t="str">
        <f t="shared" ca="1" si="173"/>
        <v/>
      </c>
      <c r="F1139" s="93" t="str">
        <f t="shared" ca="1" si="174"/>
        <v/>
      </c>
      <c r="G1139" s="93" t="str">
        <f t="shared" ca="1" si="175"/>
        <v/>
      </c>
      <c r="H1139" s="93" t="str">
        <f t="shared" ca="1" si="176"/>
        <v/>
      </c>
      <c r="I1139" s="94" t="str">
        <f t="shared" ca="1" si="177"/>
        <v/>
      </c>
      <c r="J1139" s="108" t="str">
        <f t="shared" ca="1" si="178"/>
        <v/>
      </c>
      <c r="K1139" s="108" t="str">
        <f t="shared" ca="1" si="179"/>
        <v/>
      </c>
      <c r="L1139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139" s="108" t="str">
        <f ca="1">IFERROR(IF(FIND("/", Tabella4[[#This Row],[ODC]]) &gt; 0, MID(Tabella4[[#This Row],[ODC]], FIND("/", Tabella4[[#This Row],[ODC]]) - 3, 6), ""), "")</f>
        <v/>
      </c>
      <c r="S1139" s="103">
        <v>28</v>
      </c>
      <c r="T1139" s="96">
        <v>7</v>
      </c>
    </row>
    <row r="1140" spans="1:20" hidden="1" x14ac:dyDescent="0.25">
      <c r="A1140" s="97" t="str">
        <f ca="1">IF(Tabella4[[#This Row],[PERSONALE]]="","",IF(INDIRECT("'" &amp; S1140 &amp; "'!L1") &lt;&gt; "0", IF(INDIRECT("'" &amp; S1140 &amp; "'!L1") &lt;&gt; "", INDIRECT("'" &amp; S1140 &amp; "'!L1"), ""), ""))</f>
        <v/>
      </c>
      <c r="B1140" s="97" t="str">
        <f t="shared" ca="1" si="170"/>
        <v/>
      </c>
      <c r="C1140" s="106" t="str">
        <f t="shared" ca="1" si="171"/>
        <v/>
      </c>
      <c r="D1140" s="1" t="str">
        <f t="shared" ca="1" si="172"/>
        <v/>
      </c>
      <c r="E1140" s="93" t="str">
        <f t="shared" ca="1" si="173"/>
        <v/>
      </c>
      <c r="F1140" s="93" t="str">
        <f t="shared" ca="1" si="174"/>
        <v/>
      </c>
      <c r="G1140" s="93" t="str">
        <f t="shared" ca="1" si="175"/>
        <v/>
      </c>
      <c r="H1140" s="93" t="str">
        <f t="shared" ca="1" si="176"/>
        <v/>
      </c>
      <c r="I1140" s="94" t="str">
        <f t="shared" ca="1" si="177"/>
        <v/>
      </c>
      <c r="J1140" s="108" t="str">
        <f t="shared" ca="1" si="178"/>
        <v/>
      </c>
      <c r="K1140" s="108" t="str">
        <f t="shared" ca="1" si="179"/>
        <v/>
      </c>
      <c r="L1140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140" s="108" t="str">
        <f ca="1">IFERROR(IF(FIND("/", Tabella4[[#This Row],[ODC]]) &gt; 0, MID(Tabella4[[#This Row],[ODC]], FIND("/", Tabella4[[#This Row],[ODC]]) - 3, 6), ""), "")</f>
        <v/>
      </c>
      <c r="S1140" s="103">
        <v>28</v>
      </c>
      <c r="T1140" s="96">
        <v>8</v>
      </c>
    </row>
    <row r="1141" spans="1:20" hidden="1" x14ac:dyDescent="0.25">
      <c r="A1141" s="97" t="str">
        <f ca="1">IF(Tabella4[[#This Row],[PERSONALE]]="","",IF(INDIRECT("'" &amp; S1141 &amp; "'!L1") &lt;&gt; "0", IF(INDIRECT("'" &amp; S1141 &amp; "'!L1") &lt;&gt; "", INDIRECT("'" &amp; S1141 &amp; "'!L1"), ""), ""))</f>
        <v/>
      </c>
      <c r="B1141" s="97" t="str">
        <f t="shared" ca="1" si="170"/>
        <v/>
      </c>
      <c r="C1141" s="106" t="str">
        <f t="shared" ca="1" si="171"/>
        <v/>
      </c>
      <c r="D1141" s="1" t="str">
        <f t="shared" ca="1" si="172"/>
        <v/>
      </c>
      <c r="E1141" s="93" t="str">
        <f t="shared" ca="1" si="173"/>
        <v/>
      </c>
      <c r="F1141" s="93" t="str">
        <f t="shared" ca="1" si="174"/>
        <v/>
      </c>
      <c r="G1141" s="93" t="str">
        <f t="shared" ca="1" si="175"/>
        <v/>
      </c>
      <c r="H1141" s="93" t="str">
        <f t="shared" ca="1" si="176"/>
        <v/>
      </c>
      <c r="I1141" s="94" t="str">
        <f t="shared" ca="1" si="177"/>
        <v/>
      </c>
      <c r="J1141" s="108" t="str">
        <f t="shared" ca="1" si="178"/>
        <v/>
      </c>
      <c r="K1141" s="108" t="str">
        <f t="shared" ca="1" si="179"/>
        <v/>
      </c>
      <c r="L1141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141" s="108" t="str">
        <f ca="1">IFERROR(IF(FIND("/", Tabella4[[#This Row],[ODC]]) &gt; 0, MID(Tabella4[[#This Row],[ODC]], FIND("/", Tabella4[[#This Row],[ODC]]) - 3, 6), ""), "")</f>
        <v/>
      </c>
      <c r="S1141" s="103">
        <v>28</v>
      </c>
      <c r="T1141" s="96">
        <v>9</v>
      </c>
    </row>
    <row r="1142" spans="1:20" hidden="1" x14ac:dyDescent="0.25">
      <c r="A1142" s="97" t="str">
        <f ca="1">IF(Tabella4[[#This Row],[PERSONALE]]="","",IF(INDIRECT("'" &amp; S1142 &amp; "'!L1") &lt;&gt; "0", IF(INDIRECT("'" &amp; S1142 &amp; "'!L1") &lt;&gt; "", INDIRECT("'" &amp; S1142 &amp; "'!L1"), ""), ""))</f>
        <v/>
      </c>
      <c r="B1142" s="97" t="str">
        <f t="shared" ca="1" si="170"/>
        <v/>
      </c>
      <c r="C1142" s="106" t="str">
        <f t="shared" ca="1" si="171"/>
        <v/>
      </c>
      <c r="D1142" s="1" t="str">
        <f t="shared" ca="1" si="172"/>
        <v/>
      </c>
      <c r="E1142" s="93" t="str">
        <f t="shared" ca="1" si="173"/>
        <v/>
      </c>
      <c r="F1142" s="93" t="str">
        <f t="shared" ca="1" si="174"/>
        <v/>
      </c>
      <c r="G1142" s="93" t="str">
        <f t="shared" ca="1" si="175"/>
        <v/>
      </c>
      <c r="H1142" s="93" t="str">
        <f t="shared" ca="1" si="176"/>
        <v/>
      </c>
      <c r="I1142" s="94" t="str">
        <f t="shared" ca="1" si="177"/>
        <v/>
      </c>
      <c r="J1142" s="108" t="str">
        <f t="shared" ca="1" si="178"/>
        <v/>
      </c>
      <c r="K1142" s="108" t="str">
        <f t="shared" ca="1" si="179"/>
        <v/>
      </c>
      <c r="L1142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142" s="108" t="str">
        <f ca="1">IFERROR(IF(FIND("/", Tabella4[[#This Row],[ODC]]) &gt; 0, MID(Tabella4[[#This Row],[ODC]], FIND("/", Tabella4[[#This Row],[ODC]]) - 3, 6), ""), "")</f>
        <v/>
      </c>
      <c r="S1142" s="103">
        <v>28</v>
      </c>
      <c r="T1142" s="96">
        <v>10</v>
      </c>
    </row>
    <row r="1143" spans="1:20" hidden="1" x14ac:dyDescent="0.25">
      <c r="A1143" s="97" t="str">
        <f ca="1">IF(Tabella4[[#This Row],[PERSONALE]]="","",IF(INDIRECT("'" &amp; S1143 &amp; "'!L1") &lt;&gt; "0", IF(INDIRECT("'" &amp; S1143 &amp; "'!L1") &lt;&gt; "", INDIRECT("'" &amp; S1143 &amp; "'!L1"), ""), ""))</f>
        <v/>
      </c>
      <c r="B1143" s="97" t="str">
        <f t="shared" ca="1" si="170"/>
        <v/>
      </c>
      <c r="C1143" s="106" t="str">
        <f t="shared" ca="1" si="171"/>
        <v/>
      </c>
      <c r="D1143" s="1" t="str">
        <f t="shared" ca="1" si="172"/>
        <v/>
      </c>
      <c r="E1143" s="93" t="str">
        <f t="shared" ca="1" si="173"/>
        <v/>
      </c>
      <c r="F1143" s="93" t="str">
        <f t="shared" ca="1" si="174"/>
        <v/>
      </c>
      <c r="G1143" s="93" t="str">
        <f t="shared" ca="1" si="175"/>
        <v/>
      </c>
      <c r="H1143" s="93" t="str">
        <f t="shared" ca="1" si="176"/>
        <v/>
      </c>
      <c r="I1143" s="94" t="str">
        <f t="shared" ca="1" si="177"/>
        <v/>
      </c>
      <c r="J1143" s="108" t="str">
        <f t="shared" ca="1" si="178"/>
        <v/>
      </c>
      <c r="K1143" s="108" t="str">
        <f t="shared" ca="1" si="179"/>
        <v/>
      </c>
      <c r="L1143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143" s="108" t="str">
        <f ca="1">IFERROR(IF(FIND("/", Tabella4[[#This Row],[ODC]]) &gt; 0, MID(Tabella4[[#This Row],[ODC]], FIND("/", Tabella4[[#This Row],[ODC]]) - 3, 6), ""), "")</f>
        <v/>
      </c>
      <c r="S1143" s="103">
        <v>28</v>
      </c>
      <c r="T1143" s="96">
        <v>11</v>
      </c>
    </row>
    <row r="1144" spans="1:20" hidden="1" x14ac:dyDescent="0.25">
      <c r="A1144" s="97" t="str">
        <f ca="1">IF(Tabella4[[#This Row],[PERSONALE]]="","",IF(INDIRECT("'" &amp; S1144 &amp; "'!L1") &lt;&gt; "0", IF(INDIRECT("'" &amp; S1144 &amp; "'!L1") &lt;&gt; "", INDIRECT("'" &amp; S1144 &amp; "'!L1"), ""), ""))</f>
        <v/>
      </c>
      <c r="B1144" s="97" t="str">
        <f t="shared" ca="1" si="170"/>
        <v/>
      </c>
      <c r="C1144" s="106" t="str">
        <f t="shared" ca="1" si="171"/>
        <v/>
      </c>
      <c r="D1144" s="1" t="str">
        <f t="shared" ca="1" si="172"/>
        <v/>
      </c>
      <c r="E1144" s="93" t="str">
        <f t="shared" ca="1" si="173"/>
        <v/>
      </c>
      <c r="F1144" s="93" t="str">
        <f t="shared" ca="1" si="174"/>
        <v/>
      </c>
      <c r="G1144" s="93" t="str">
        <f t="shared" ca="1" si="175"/>
        <v/>
      </c>
      <c r="H1144" s="93" t="str">
        <f t="shared" ca="1" si="176"/>
        <v/>
      </c>
      <c r="I1144" s="94" t="str">
        <f t="shared" ca="1" si="177"/>
        <v/>
      </c>
      <c r="J1144" s="108" t="str">
        <f t="shared" ca="1" si="178"/>
        <v/>
      </c>
      <c r="K1144" s="108" t="str">
        <f t="shared" ca="1" si="179"/>
        <v/>
      </c>
      <c r="L1144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144" s="108" t="str">
        <f ca="1">IFERROR(IF(FIND("/", Tabella4[[#This Row],[ODC]]) &gt; 0, MID(Tabella4[[#This Row],[ODC]], FIND("/", Tabella4[[#This Row],[ODC]]) - 3, 6), ""), "")</f>
        <v/>
      </c>
      <c r="S1144" s="103">
        <v>28</v>
      </c>
      <c r="T1144" s="96">
        <v>12</v>
      </c>
    </row>
    <row r="1145" spans="1:20" hidden="1" x14ac:dyDescent="0.25">
      <c r="A1145" s="97" t="str">
        <f ca="1">IF(Tabella4[[#This Row],[PERSONALE]]="","",IF(INDIRECT("'" &amp; S1145 &amp; "'!L1") &lt;&gt; "0", IF(INDIRECT("'" &amp; S1145 &amp; "'!L1") &lt;&gt; "", INDIRECT("'" &amp; S1145 &amp; "'!L1"), ""), ""))</f>
        <v/>
      </c>
      <c r="B1145" s="97" t="str">
        <f t="shared" ca="1" si="170"/>
        <v/>
      </c>
      <c r="C1145" s="106" t="str">
        <f t="shared" ca="1" si="171"/>
        <v/>
      </c>
      <c r="D1145" s="1" t="str">
        <f t="shared" ca="1" si="172"/>
        <v/>
      </c>
      <c r="E1145" s="93" t="str">
        <f t="shared" ca="1" si="173"/>
        <v/>
      </c>
      <c r="F1145" s="93" t="str">
        <f t="shared" ca="1" si="174"/>
        <v/>
      </c>
      <c r="G1145" s="93" t="str">
        <f t="shared" ca="1" si="175"/>
        <v/>
      </c>
      <c r="H1145" s="93" t="str">
        <f t="shared" ca="1" si="176"/>
        <v/>
      </c>
      <c r="I1145" s="94" t="str">
        <f t="shared" ca="1" si="177"/>
        <v/>
      </c>
      <c r="J1145" s="108" t="str">
        <f t="shared" ca="1" si="178"/>
        <v/>
      </c>
      <c r="K1145" s="108" t="str">
        <f t="shared" ca="1" si="179"/>
        <v/>
      </c>
      <c r="L1145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145" s="108" t="str">
        <f ca="1">IFERROR(IF(FIND("/", Tabella4[[#This Row],[ODC]]) &gt; 0, MID(Tabella4[[#This Row],[ODC]], FIND("/", Tabella4[[#This Row],[ODC]]) - 3, 6), ""), "")</f>
        <v/>
      </c>
      <c r="S1145" s="103">
        <v>28</v>
      </c>
      <c r="T1145" s="96">
        <v>13</v>
      </c>
    </row>
    <row r="1146" spans="1:20" hidden="1" x14ac:dyDescent="0.25">
      <c r="A1146" s="97" t="str">
        <f ca="1">IF(Tabella4[[#This Row],[PERSONALE]]="","",IF(INDIRECT("'" &amp; S1146 &amp; "'!L1") &lt;&gt; "0", IF(INDIRECT("'" &amp; S1146 &amp; "'!L1") &lt;&gt; "", INDIRECT("'" &amp; S1146 &amp; "'!L1"), ""), ""))</f>
        <v/>
      </c>
      <c r="B1146" s="97" t="str">
        <f t="shared" ca="1" si="170"/>
        <v/>
      </c>
      <c r="C1146" s="106" t="str">
        <f t="shared" ca="1" si="171"/>
        <v/>
      </c>
      <c r="D1146" s="1" t="str">
        <f t="shared" ca="1" si="172"/>
        <v/>
      </c>
      <c r="E1146" s="93" t="str">
        <f t="shared" ca="1" si="173"/>
        <v/>
      </c>
      <c r="F1146" s="93" t="str">
        <f t="shared" ca="1" si="174"/>
        <v/>
      </c>
      <c r="G1146" s="93" t="str">
        <f t="shared" ca="1" si="175"/>
        <v/>
      </c>
      <c r="H1146" s="93" t="str">
        <f t="shared" ca="1" si="176"/>
        <v/>
      </c>
      <c r="I1146" s="94" t="str">
        <f t="shared" ca="1" si="177"/>
        <v/>
      </c>
      <c r="J1146" s="108" t="str">
        <f t="shared" ca="1" si="178"/>
        <v/>
      </c>
      <c r="K1146" s="108" t="str">
        <f t="shared" ca="1" si="179"/>
        <v/>
      </c>
      <c r="L1146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146" s="108" t="str">
        <f ca="1">IFERROR(IF(FIND("/", Tabella4[[#This Row],[ODC]]) &gt; 0, MID(Tabella4[[#This Row],[ODC]], FIND("/", Tabella4[[#This Row],[ODC]]) - 3, 6), ""), "")</f>
        <v/>
      </c>
      <c r="S1146" s="103">
        <v>28</v>
      </c>
      <c r="T1146" s="96">
        <v>14</v>
      </c>
    </row>
    <row r="1147" spans="1:20" hidden="1" x14ac:dyDescent="0.25">
      <c r="A1147" s="97" t="str">
        <f ca="1">IF(Tabella4[[#This Row],[PERSONALE]]="","",IF(INDIRECT("'" &amp; S1147 &amp; "'!L1") &lt;&gt; "0", IF(INDIRECT("'" &amp; S1147 &amp; "'!L1") &lt;&gt; "", INDIRECT("'" &amp; S1147 &amp; "'!L1"), ""), ""))</f>
        <v/>
      </c>
      <c r="B1147" s="97" t="str">
        <f t="shared" ca="1" si="170"/>
        <v/>
      </c>
      <c r="C1147" s="106" t="str">
        <f t="shared" ca="1" si="171"/>
        <v/>
      </c>
      <c r="D1147" s="1" t="str">
        <f t="shared" ca="1" si="172"/>
        <v/>
      </c>
      <c r="E1147" s="93" t="str">
        <f t="shared" ca="1" si="173"/>
        <v/>
      </c>
      <c r="F1147" s="93" t="str">
        <f t="shared" ca="1" si="174"/>
        <v/>
      </c>
      <c r="G1147" s="93" t="str">
        <f t="shared" ca="1" si="175"/>
        <v/>
      </c>
      <c r="H1147" s="93" t="str">
        <f t="shared" ca="1" si="176"/>
        <v/>
      </c>
      <c r="I1147" s="94" t="str">
        <f t="shared" ca="1" si="177"/>
        <v/>
      </c>
      <c r="J1147" s="108" t="str">
        <f t="shared" ca="1" si="178"/>
        <v/>
      </c>
      <c r="K1147" s="108" t="str">
        <f t="shared" ca="1" si="179"/>
        <v/>
      </c>
      <c r="L1147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147" s="108" t="str">
        <f ca="1">IFERROR(IF(FIND("/", Tabella4[[#This Row],[ODC]]) &gt; 0, MID(Tabella4[[#This Row],[ODC]], FIND("/", Tabella4[[#This Row],[ODC]]) - 3, 6), ""), "")</f>
        <v/>
      </c>
      <c r="S1147" s="103">
        <v>28</v>
      </c>
      <c r="T1147" s="96">
        <v>15</v>
      </c>
    </row>
    <row r="1148" spans="1:20" hidden="1" x14ac:dyDescent="0.25">
      <c r="A1148" s="97" t="str">
        <f ca="1">IF(Tabella4[[#This Row],[PERSONALE]]="","",IF(INDIRECT("'" &amp; S1148 &amp; "'!L1") &lt;&gt; "0", IF(INDIRECT("'" &amp; S1148 &amp; "'!L1") &lt;&gt; "", INDIRECT("'" &amp; S1148 &amp; "'!L1"), ""), ""))</f>
        <v/>
      </c>
      <c r="B1148" s="97" t="str">
        <f t="shared" ca="1" si="170"/>
        <v/>
      </c>
      <c r="C1148" s="106" t="str">
        <f t="shared" ca="1" si="171"/>
        <v/>
      </c>
      <c r="D1148" s="1" t="str">
        <f t="shared" ca="1" si="172"/>
        <v/>
      </c>
      <c r="E1148" s="93" t="str">
        <f t="shared" ca="1" si="173"/>
        <v/>
      </c>
      <c r="F1148" s="93" t="str">
        <f t="shared" ca="1" si="174"/>
        <v/>
      </c>
      <c r="G1148" s="93" t="str">
        <f t="shared" ca="1" si="175"/>
        <v/>
      </c>
      <c r="H1148" s="93" t="str">
        <f t="shared" ca="1" si="176"/>
        <v/>
      </c>
      <c r="I1148" s="94" t="str">
        <f t="shared" ca="1" si="177"/>
        <v/>
      </c>
      <c r="J1148" s="108" t="str">
        <f t="shared" ca="1" si="178"/>
        <v/>
      </c>
      <c r="K1148" s="108" t="str">
        <f t="shared" ca="1" si="179"/>
        <v/>
      </c>
      <c r="L1148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148" s="108" t="str">
        <f ca="1">IFERROR(IF(FIND("/", Tabella4[[#This Row],[ODC]]) &gt; 0, MID(Tabella4[[#This Row],[ODC]], FIND("/", Tabella4[[#This Row],[ODC]]) - 3, 6), ""), "")</f>
        <v/>
      </c>
      <c r="S1148" s="103">
        <v>28</v>
      </c>
      <c r="T1148" s="96">
        <v>16</v>
      </c>
    </row>
    <row r="1149" spans="1:20" hidden="1" x14ac:dyDescent="0.25">
      <c r="A1149" s="97" t="str">
        <f ca="1">IF(Tabella4[[#This Row],[PERSONALE]]="","",IF(INDIRECT("'" &amp; S1149 &amp; "'!L1") &lt;&gt; "0", IF(INDIRECT("'" &amp; S1149 &amp; "'!L1") &lt;&gt; "", INDIRECT("'" &amp; S1149 &amp; "'!L1"), ""), ""))</f>
        <v/>
      </c>
      <c r="B1149" s="97" t="str">
        <f t="shared" ca="1" si="170"/>
        <v/>
      </c>
      <c r="C1149" s="106" t="str">
        <f t="shared" ca="1" si="171"/>
        <v/>
      </c>
      <c r="D1149" s="1" t="str">
        <f t="shared" ca="1" si="172"/>
        <v/>
      </c>
      <c r="E1149" s="93" t="str">
        <f t="shared" ca="1" si="173"/>
        <v/>
      </c>
      <c r="F1149" s="93" t="str">
        <f t="shared" ca="1" si="174"/>
        <v/>
      </c>
      <c r="G1149" s="93" t="str">
        <f t="shared" ca="1" si="175"/>
        <v/>
      </c>
      <c r="H1149" s="93" t="str">
        <f t="shared" ca="1" si="176"/>
        <v/>
      </c>
      <c r="I1149" s="94" t="str">
        <f t="shared" ca="1" si="177"/>
        <v/>
      </c>
      <c r="J1149" s="108" t="str">
        <f t="shared" ca="1" si="178"/>
        <v/>
      </c>
      <c r="K1149" s="108" t="str">
        <f t="shared" ca="1" si="179"/>
        <v/>
      </c>
      <c r="L1149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149" s="108" t="str">
        <f ca="1">IFERROR(IF(FIND("/", Tabella4[[#This Row],[ODC]]) &gt; 0, MID(Tabella4[[#This Row],[ODC]], FIND("/", Tabella4[[#This Row],[ODC]]) - 3, 6), ""), "")</f>
        <v/>
      </c>
      <c r="S1149" s="103">
        <v>28</v>
      </c>
      <c r="T1149" s="96">
        <v>17</v>
      </c>
    </row>
    <row r="1150" spans="1:20" hidden="1" x14ac:dyDescent="0.25">
      <c r="A1150" s="97" t="str">
        <f ca="1">IF(Tabella4[[#This Row],[PERSONALE]]="","",IF(INDIRECT("'" &amp; S1150 &amp; "'!L1") &lt;&gt; "0", IF(INDIRECT("'" &amp; S1150 &amp; "'!L1") &lt;&gt; "", INDIRECT("'" &amp; S1150 &amp; "'!L1"), ""), ""))</f>
        <v/>
      </c>
      <c r="B1150" s="97" t="str">
        <f t="shared" ca="1" si="170"/>
        <v/>
      </c>
      <c r="C1150" s="106" t="str">
        <f t="shared" ca="1" si="171"/>
        <v/>
      </c>
      <c r="D1150" s="1" t="str">
        <f t="shared" ca="1" si="172"/>
        <v/>
      </c>
      <c r="E1150" s="93" t="str">
        <f t="shared" ca="1" si="173"/>
        <v/>
      </c>
      <c r="F1150" s="93" t="str">
        <f t="shared" ca="1" si="174"/>
        <v/>
      </c>
      <c r="G1150" s="93" t="str">
        <f t="shared" ca="1" si="175"/>
        <v/>
      </c>
      <c r="H1150" s="93" t="str">
        <f t="shared" ca="1" si="176"/>
        <v/>
      </c>
      <c r="I1150" s="94" t="str">
        <f t="shared" ca="1" si="177"/>
        <v/>
      </c>
      <c r="J1150" s="108" t="str">
        <f t="shared" ca="1" si="178"/>
        <v/>
      </c>
      <c r="K1150" s="108" t="str">
        <f t="shared" ca="1" si="179"/>
        <v/>
      </c>
      <c r="L1150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150" s="108" t="str">
        <f ca="1">IFERROR(IF(FIND("/", Tabella4[[#This Row],[ODC]]) &gt; 0, MID(Tabella4[[#This Row],[ODC]], FIND("/", Tabella4[[#This Row],[ODC]]) - 3, 6), ""), "")</f>
        <v/>
      </c>
      <c r="S1150" s="103">
        <v>28</v>
      </c>
      <c r="T1150" s="96">
        <v>18</v>
      </c>
    </row>
    <row r="1151" spans="1:20" hidden="1" x14ac:dyDescent="0.25">
      <c r="A1151" s="97" t="str">
        <f ca="1">IF(Tabella4[[#This Row],[PERSONALE]]="","",IF(INDIRECT("'" &amp; S1151 &amp; "'!L1") &lt;&gt; "0", IF(INDIRECT("'" &amp; S1151 &amp; "'!L1") &lt;&gt; "", INDIRECT("'" &amp; S1151 &amp; "'!L1"), ""), ""))</f>
        <v/>
      </c>
      <c r="B1151" s="97" t="str">
        <f t="shared" ca="1" si="170"/>
        <v/>
      </c>
      <c r="C1151" s="106" t="str">
        <f t="shared" ca="1" si="171"/>
        <v/>
      </c>
      <c r="D1151" s="1" t="str">
        <f t="shared" ca="1" si="172"/>
        <v/>
      </c>
      <c r="E1151" s="93" t="str">
        <f t="shared" ca="1" si="173"/>
        <v/>
      </c>
      <c r="F1151" s="93" t="str">
        <f t="shared" ca="1" si="174"/>
        <v/>
      </c>
      <c r="G1151" s="93" t="str">
        <f t="shared" ca="1" si="175"/>
        <v/>
      </c>
      <c r="H1151" s="93" t="str">
        <f t="shared" ca="1" si="176"/>
        <v/>
      </c>
      <c r="I1151" s="94" t="str">
        <f t="shared" ca="1" si="177"/>
        <v/>
      </c>
      <c r="J1151" s="108" t="str">
        <f t="shared" ca="1" si="178"/>
        <v/>
      </c>
      <c r="K1151" s="108" t="str">
        <f t="shared" ca="1" si="179"/>
        <v/>
      </c>
      <c r="L1151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151" s="108" t="str">
        <f ca="1">IFERROR(IF(FIND("/", Tabella4[[#This Row],[ODC]]) &gt; 0, MID(Tabella4[[#This Row],[ODC]], FIND("/", Tabella4[[#This Row],[ODC]]) - 3, 6), ""), "")</f>
        <v/>
      </c>
      <c r="S1151" s="103">
        <v>28</v>
      </c>
      <c r="T1151" s="96">
        <v>19</v>
      </c>
    </row>
    <row r="1152" spans="1:20" hidden="1" x14ac:dyDescent="0.25">
      <c r="A1152" s="97" t="str">
        <f ca="1">IF(Tabella4[[#This Row],[PERSONALE]]="","",IF(INDIRECT("'" &amp; S1152 &amp; "'!L1") &lt;&gt; "0", IF(INDIRECT("'" &amp; S1152 &amp; "'!L1") &lt;&gt; "", INDIRECT("'" &amp; S1152 &amp; "'!L1"), ""), ""))</f>
        <v/>
      </c>
      <c r="B1152" s="97" t="str">
        <f t="shared" ca="1" si="170"/>
        <v/>
      </c>
      <c r="C1152" s="106" t="str">
        <f t="shared" ca="1" si="171"/>
        <v/>
      </c>
      <c r="D1152" s="1" t="str">
        <f t="shared" ca="1" si="172"/>
        <v/>
      </c>
      <c r="E1152" s="93" t="str">
        <f t="shared" ca="1" si="173"/>
        <v/>
      </c>
      <c r="F1152" s="93" t="str">
        <f t="shared" ca="1" si="174"/>
        <v/>
      </c>
      <c r="G1152" s="93" t="str">
        <f t="shared" ca="1" si="175"/>
        <v/>
      </c>
      <c r="H1152" s="93" t="str">
        <f t="shared" ca="1" si="176"/>
        <v/>
      </c>
      <c r="I1152" s="94" t="str">
        <f t="shared" ca="1" si="177"/>
        <v/>
      </c>
      <c r="J1152" s="108" t="str">
        <f t="shared" ca="1" si="178"/>
        <v/>
      </c>
      <c r="K1152" s="108" t="str">
        <f t="shared" ca="1" si="179"/>
        <v/>
      </c>
      <c r="L1152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152" s="108" t="str">
        <f ca="1">IFERROR(IF(FIND("/", Tabella4[[#This Row],[ODC]]) &gt; 0, MID(Tabella4[[#This Row],[ODC]], FIND("/", Tabella4[[#This Row],[ODC]]) - 3, 6), ""), "")</f>
        <v/>
      </c>
      <c r="S1152" s="103">
        <v>28</v>
      </c>
      <c r="T1152" s="96">
        <v>20</v>
      </c>
    </row>
    <row r="1153" spans="1:20" hidden="1" x14ac:dyDescent="0.25">
      <c r="A1153" s="97" t="str">
        <f ca="1">IF(Tabella4[[#This Row],[PERSONALE]]="","",IF(INDIRECT("'" &amp; S1153 &amp; "'!L1") &lt;&gt; "0", IF(INDIRECT("'" &amp; S1153 &amp; "'!L1") &lt;&gt; "", INDIRECT("'" &amp; S1153 &amp; "'!L1"), ""), ""))</f>
        <v/>
      </c>
      <c r="B1153" s="97" t="str">
        <f t="shared" ca="1" si="170"/>
        <v/>
      </c>
      <c r="C1153" s="106" t="str">
        <f t="shared" ca="1" si="171"/>
        <v/>
      </c>
      <c r="D1153" s="1" t="str">
        <f t="shared" ca="1" si="172"/>
        <v/>
      </c>
      <c r="E1153" s="93" t="str">
        <f t="shared" ca="1" si="173"/>
        <v/>
      </c>
      <c r="F1153" s="93" t="str">
        <f t="shared" ca="1" si="174"/>
        <v/>
      </c>
      <c r="G1153" s="93" t="str">
        <f t="shared" ca="1" si="175"/>
        <v/>
      </c>
      <c r="H1153" s="93" t="str">
        <f t="shared" ca="1" si="176"/>
        <v/>
      </c>
      <c r="I1153" s="94" t="str">
        <f t="shared" ca="1" si="177"/>
        <v/>
      </c>
      <c r="J1153" s="108" t="str">
        <f t="shared" ca="1" si="178"/>
        <v/>
      </c>
      <c r="K1153" s="108" t="str">
        <f t="shared" ca="1" si="179"/>
        <v/>
      </c>
      <c r="L1153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153" s="108" t="str">
        <f ca="1">IFERROR(IF(FIND("/", Tabella4[[#This Row],[ODC]]) &gt; 0, MID(Tabella4[[#This Row],[ODC]], FIND("/", Tabella4[[#This Row],[ODC]]) - 3, 6), ""), "")</f>
        <v/>
      </c>
      <c r="S1153" s="103">
        <v>28</v>
      </c>
      <c r="T1153" s="96">
        <v>21</v>
      </c>
    </row>
    <row r="1154" spans="1:20" hidden="1" x14ac:dyDescent="0.25">
      <c r="A1154" s="97" t="str">
        <f ca="1">IF(Tabella4[[#This Row],[PERSONALE]]="","",IF(INDIRECT("'" &amp; S1154 &amp; "'!L1") &lt;&gt; "0", IF(INDIRECT("'" &amp; S1154 &amp; "'!L1") &lt;&gt; "", INDIRECT("'" &amp; S1154 &amp; "'!L1"), ""), ""))</f>
        <v/>
      </c>
      <c r="B1154" s="97" t="str">
        <f t="shared" ref="B1154:B1217" ca="1" si="180">IF(INDIRECT("'" &amp; S1154 &amp; "'!F" &amp; T1154) &lt;&gt; "0", IF(INDIRECT("'" &amp; S1154 &amp; "'!F" &amp; T1154) &lt;&gt; "", INDIRECT("'" &amp; S1154 &amp; "'!F" &amp; T1154), ""), "")</f>
        <v/>
      </c>
      <c r="C1154" s="106" t="str">
        <f t="shared" ref="C1154:C1217" ca="1" si="181">IF(INDIRECT("'" &amp; S1154 &amp; "'!G" &amp; T1154) &lt;&gt; "0", IF(INDIRECT("'" &amp; S1154 &amp; "'!G" &amp; T1154) &lt;&gt; "", INDIRECT("'" &amp; S1154 &amp; "'!G" &amp; T1154), ""), "")</f>
        <v/>
      </c>
      <c r="D1154" s="1" t="str">
        <f t="shared" ref="D1154:D1217" ca="1" si="182">IF(INDIRECT("'" &amp; S1154 &amp; "'!H" &amp; T1154) &lt;&gt; "0", IF(INDIRECT("'" &amp; S1154 &amp; "'!H" &amp; T1154) &lt;&gt; "", INDIRECT("'" &amp; S1154 &amp; "'!H" &amp; T1154), ""), "")</f>
        <v/>
      </c>
      <c r="E1154" s="93" t="str">
        <f t="shared" ref="E1154:E1217" ca="1" si="183">IF(INDIRECT("'" &amp; S1154 &amp; "'!I" &amp; T1154) &lt;&gt; "0", IF(INDIRECT("'" &amp; S1154 &amp; "'!I" &amp; T1154) &lt;&gt; "", INDIRECT("'" &amp; S1154 &amp; "'!I" &amp; T1154), ""), "")</f>
        <v/>
      </c>
      <c r="F1154" s="93" t="str">
        <f t="shared" ref="F1154:F1217" ca="1" si="184">IF(INDIRECT("'" &amp; S1154 &amp; "'!J" &amp; T1154) &lt;&gt; "0", IF(INDIRECT("'" &amp; S1154 &amp; "'!J" &amp; T1154) &lt;&gt; "", INDIRECT("'" &amp; S1154 &amp; "'!J" &amp; T1154), ""), "")</f>
        <v/>
      </c>
      <c r="G1154" s="93" t="str">
        <f t="shared" ref="G1154:G1217" ca="1" si="185">IF(INDIRECT("'" &amp; S1154 &amp; "'!K" &amp; T1154) &lt;&gt; "0", IF(INDIRECT("'" &amp; S1154 &amp; "'!K" &amp; T1154) &lt;&gt; "", INDIRECT("'" &amp; S1154 &amp; "'!K" &amp; T1154), ""), "")</f>
        <v/>
      </c>
      <c r="H1154" s="93" t="str">
        <f t="shared" ref="H1154:H1217" ca="1" si="186">IF(INDIRECT("'" &amp; S1154 &amp; "'!L" &amp; T1154) &lt;&gt; "0", IF(INDIRECT("'" &amp; S1154 &amp; "'!L" &amp; T1154) &lt;&gt; "", INDIRECT("'" &amp; S1154 &amp; "'!L" &amp; T1154), ""), "")</f>
        <v/>
      </c>
      <c r="I1154" s="94" t="str">
        <f t="shared" ref="I1154:I1217" ca="1" si="187">IF(INDIRECT("'" &amp; S1154 &amp; "'!M" &amp; T1154) &lt;&gt; "0", IF(INDIRECT("'" &amp; S1154 &amp; "'!M" &amp; T1154) &lt;&gt; "", INDIRECT("'" &amp; S1154 &amp; "'!M" &amp; T1154), ""), "")</f>
        <v/>
      </c>
      <c r="J1154" s="108" t="str">
        <f t="shared" ref="J1154:J1217" ca="1" si="188">IF(INDIRECT("'" &amp; S1154 &amp; "'!N" &amp; T1154) &lt;&gt; "0", IF(INDIRECT("'" &amp; S1154 &amp; "'!N" &amp; T1154) &lt;&gt; "", INDIRECT("'" &amp; S1154 &amp; "'!N" &amp; T1154), ""), "")</f>
        <v/>
      </c>
      <c r="K1154" s="108" t="str">
        <f t="shared" ref="K1154:K1217" ca="1" si="189">IF(E1154="", "", IF(ISERROR(SEARCH("canone", E1154)), "NO", "SI"))</f>
        <v/>
      </c>
      <c r="L1154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154" s="108" t="str">
        <f ca="1">IFERROR(IF(FIND("/", Tabella4[[#This Row],[ODC]]) &gt; 0, MID(Tabella4[[#This Row],[ODC]], FIND("/", Tabella4[[#This Row],[ODC]]) - 3, 6), ""), "")</f>
        <v/>
      </c>
      <c r="S1154" s="103">
        <v>28</v>
      </c>
      <c r="T1154" s="96">
        <v>22</v>
      </c>
    </row>
    <row r="1155" spans="1:20" hidden="1" x14ac:dyDescent="0.25">
      <c r="A1155" s="97" t="str">
        <f ca="1">IF(Tabella4[[#This Row],[PERSONALE]]="","",IF(INDIRECT("'" &amp; S1155 &amp; "'!L1") &lt;&gt; "0", IF(INDIRECT("'" &amp; S1155 &amp; "'!L1") &lt;&gt; "", INDIRECT("'" &amp; S1155 &amp; "'!L1"), ""), ""))</f>
        <v/>
      </c>
      <c r="B1155" s="97" t="str">
        <f t="shared" ca="1" si="180"/>
        <v/>
      </c>
      <c r="C1155" s="106" t="str">
        <f t="shared" ca="1" si="181"/>
        <v/>
      </c>
      <c r="D1155" s="1" t="str">
        <f t="shared" ca="1" si="182"/>
        <v/>
      </c>
      <c r="E1155" s="93" t="str">
        <f t="shared" ca="1" si="183"/>
        <v/>
      </c>
      <c r="F1155" s="93" t="str">
        <f t="shared" ca="1" si="184"/>
        <v/>
      </c>
      <c r="G1155" s="93" t="str">
        <f t="shared" ca="1" si="185"/>
        <v/>
      </c>
      <c r="H1155" s="93" t="str">
        <f t="shared" ca="1" si="186"/>
        <v/>
      </c>
      <c r="I1155" s="94" t="str">
        <f t="shared" ca="1" si="187"/>
        <v/>
      </c>
      <c r="J1155" s="108" t="str">
        <f t="shared" ca="1" si="188"/>
        <v/>
      </c>
      <c r="K1155" s="108" t="str">
        <f t="shared" ca="1" si="189"/>
        <v/>
      </c>
      <c r="L1155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155" s="108" t="str">
        <f ca="1">IFERROR(IF(FIND("/", Tabella4[[#This Row],[ODC]]) &gt; 0, MID(Tabella4[[#This Row],[ODC]], FIND("/", Tabella4[[#This Row],[ODC]]) - 3, 6), ""), "")</f>
        <v/>
      </c>
      <c r="S1155" s="103">
        <v>28</v>
      </c>
      <c r="T1155" s="96">
        <v>23</v>
      </c>
    </row>
    <row r="1156" spans="1:20" hidden="1" x14ac:dyDescent="0.25">
      <c r="A1156" s="97" t="str">
        <f ca="1">IF(Tabella4[[#This Row],[PERSONALE]]="","",IF(INDIRECT("'" &amp; S1156 &amp; "'!L1") &lt;&gt; "0", IF(INDIRECT("'" &amp; S1156 &amp; "'!L1") &lt;&gt; "", INDIRECT("'" &amp; S1156 &amp; "'!L1"), ""), ""))</f>
        <v/>
      </c>
      <c r="B1156" s="97" t="str">
        <f t="shared" ca="1" si="180"/>
        <v/>
      </c>
      <c r="C1156" s="106" t="str">
        <f t="shared" ca="1" si="181"/>
        <v/>
      </c>
      <c r="D1156" s="1" t="str">
        <f t="shared" ca="1" si="182"/>
        <v/>
      </c>
      <c r="E1156" s="93" t="str">
        <f t="shared" ca="1" si="183"/>
        <v/>
      </c>
      <c r="F1156" s="93" t="str">
        <f t="shared" ca="1" si="184"/>
        <v/>
      </c>
      <c r="G1156" s="93" t="str">
        <f t="shared" ca="1" si="185"/>
        <v/>
      </c>
      <c r="H1156" s="93" t="str">
        <f t="shared" ca="1" si="186"/>
        <v/>
      </c>
      <c r="I1156" s="94" t="str">
        <f t="shared" ca="1" si="187"/>
        <v/>
      </c>
      <c r="J1156" s="108" t="str">
        <f t="shared" ca="1" si="188"/>
        <v/>
      </c>
      <c r="K1156" s="108" t="str">
        <f t="shared" ca="1" si="189"/>
        <v/>
      </c>
      <c r="L1156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156" s="108" t="str">
        <f ca="1">IFERROR(IF(FIND("/", Tabella4[[#This Row],[ODC]]) &gt; 0, MID(Tabella4[[#This Row],[ODC]], FIND("/", Tabella4[[#This Row],[ODC]]) - 3, 6), ""), "")</f>
        <v/>
      </c>
      <c r="S1156" s="103">
        <v>28</v>
      </c>
      <c r="T1156" s="96">
        <v>24</v>
      </c>
    </row>
    <row r="1157" spans="1:20" hidden="1" x14ac:dyDescent="0.25">
      <c r="A1157" s="97" t="str">
        <f ca="1">IF(Tabella4[[#This Row],[PERSONALE]]="","",IF(INDIRECT("'" &amp; S1157 &amp; "'!L1") &lt;&gt; "0", IF(INDIRECT("'" &amp; S1157 &amp; "'!L1") &lt;&gt; "", INDIRECT("'" &amp; S1157 &amp; "'!L1"), ""), ""))</f>
        <v/>
      </c>
      <c r="B1157" s="97" t="str">
        <f t="shared" ca="1" si="180"/>
        <v/>
      </c>
      <c r="C1157" s="106" t="str">
        <f t="shared" ca="1" si="181"/>
        <v/>
      </c>
      <c r="D1157" s="1" t="str">
        <f t="shared" ca="1" si="182"/>
        <v/>
      </c>
      <c r="E1157" s="93" t="str">
        <f t="shared" ca="1" si="183"/>
        <v/>
      </c>
      <c r="F1157" s="93" t="str">
        <f t="shared" ca="1" si="184"/>
        <v/>
      </c>
      <c r="G1157" s="93" t="str">
        <f t="shared" ca="1" si="185"/>
        <v/>
      </c>
      <c r="H1157" s="93" t="str">
        <f t="shared" ca="1" si="186"/>
        <v/>
      </c>
      <c r="I1157" s="94" t="str">
        <f t="shared" ca="1" si="187"/>
        <v/>
      </c>
      <c r="J1157" s="108" t="str">
        <f t="shared" ca="1" si="188"/>
        <v/>
      </c>
      <c r="K1157" s="108" t="str">
        <f t="shared" ca="1" si="189"/>
        <v/>
      </c>
      <c r="L1157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157" s="108" t="str">
        <f ca="1">IFERROR(IF(FIND("/", Tabella4[[#This Row],[ODC]]) &gt; 0, MID(Tabella4[[#This Row],[ODC]], FIND("/", Tabella4[[#This Row],[ODC]]) - 3, 6), ""), "")</f>
        <v/>
      </c>
      <c r="S1157" s="103">
        <v>28</v>
      </c>
      <c r="T1157" s="96">
        <v>25</v>
      </c>
    </row>
    <row r="1158" spans="1:20" hidden="1" x14ac:dyDescent="0.25">
      <c r="A1158" s="97" t="str">
        <f ca="1">IF(Tabella4[[#This Row],[PERSONALE]]="","",IF(INDIRECT("'" &amp; S1158 &amp; "'!L1") &lt;&gt; "0", IF(INDIRECT("'" &amp; S1158 &amp; "'!L1") &lt;&gt; "", INDIRECT("'" &amp; S1158 &amp; "'!L1"), ""), ""))</f>
        <v/>
      </c>
      <c r="B1158" s="97" t="str">
        <f t="shared" ca="1" si="180"/>
        <v/>
      </c>
      <c r="C1158" s="106" t="str">
        <f t="shared" ca="1" si="181"/>
        <v/>
      </c>
      <c r="D1158" s="1" t="str">
        <f t="shared" ca="1" si="182"/>
        <v/>
      </c>
      <c r="E1158" s="93" t="str">
        <f t="shared" ca="1" si="183"/>
        <v/>
      </c>
      <c r="F1158" s="93" t="str">
        <f t="shared" ca="1" si="184"/>
        <v/>
      </c>
      <c r="G1158" s="93" t="str">
        <f t="shared" ca="1" si="185"/>
        <v/>
      </c>
      <c r="H1158" s="93" t="str">
        <f t="shared" ca="1" si="186"/>
        <v/>
      </c>
      <c r="I1158" s="94" t="str">
        <f t="shared" ca="1" si="187"/>
        <v/>
      </c>
      <c r="J1158" s="108" t="str">
        <f t="shared" ca="1" si="188"/>
        <v/>
      </c>
      <c r="K1158" s="108" t="str">
        <f t="shared" ca="1" si="189"/>
        <v/>
      </c>
      <c r="L1158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158" s="108" t="str">
        <f ca="1">IFERROR(IF(FIND("/", Tabella4[[#This Row],[ODC]]) &gt; 0, MID(Tabella4[[#This Row],[ODC]], FIND("/", Tabella4[[#This Row],[ODC]]) - 3, 6), ""), "")</f>
        <v/>
      </c>
      <c r="S1158" s="103">
        <v>28</v>
      </c>
      <c r="T1158" s="96">
        <v>26</v>
      </c>
    </row>
    <row r="1159" spans="1:20" hidden="1" x14ac:dyDescent="0.25">
      <c r="A1159" s="97" t="str">
        <f ca="1">IF(Tabella4[[#This Row],[PERSONALE]]="","",IF(INDIRECT("'" &amp; S1159 &amp; "'!L1") &lt;&gt; "0", IF(INDIRECT("'" &amp; S1159 &amp; "'!L1") &lt;&gt; "", INDIRECT("'" &amp; S1159 &amp; "'!L1"), ""), ""))</f>
        <v/>
      </c>
      <c r="B1159" s="97" t="str">
        <f t="shared" ca="1" si="180"/>
        <v/>
      </c>
      <c r="C1159" s="106" t="str">
        <f t="shared" ca="1" si="181"/>
        <v/>
      </c>
      <c r="D1159" s="1" t="str">
        <f t="shared" ca="1" si="182"/>
        <v/>
      </c>
      <c r="E1159" s="93" t="str">
        <f t="shared" ca="1" si="183"/>
        <v/>
      </c>
      <c r="F1159" s="93" t="str">
        <f t="shared" ca="1" si="184"/>
        <v/>
      </c>
      <c r="G1159" s="93" t="str">
        <f t="shared" ca="1" si="185"/>
        <v/>
      </c>
      <c r="H1159" s="93" t="str">
        <f t="shared" ca="1" si="186"/>
        <v/>
      </c>
      <c r="I1159" s="94" t="str">
        <f t="shared" ca="1" si="187"/>
        <v/>
      </c>
      <c r="J1159" s="108" t="str">
        <f t="shared" ca="1" si="188"/>
        <v/>
      </c>
      <c r="K1159" s="108" t="str">
        <f t="shared" ca="1" si="189"/>
        <v/>
      </c>
      <c r="L1159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159" s="108" t="str">
        <f ca="1">IFERROR(IF(FIND("/", Tabella4[[#This Row],[ODC]]) &gt; 0, MID(Tabella4[[#This Row],[ODC]], FIND("/", Tabella4[[#This Row],[ODC]]) - 3, 6), ""), "")</f>
        <v/>
      </c>
      <c r="S1159" s="103">
        <v>28</v>
      </c>
      <c r="T1159" s="96">
        <v>27</v>
      </c>
    </row>
    <row r="1160" spans="1:20" hidden="1" x14ac:dyDescent="0.25">
      <c r="A1160" s="97" t="str">
        <f ca="1">IF(Tabella4[[#This Row],[PERSONALE]]="","",IF(INDIRECT("'" &amp; S1160 &amp; "'!L1") &lt;&gt; "0", IF(INDIRECT("'" &amp; S1160 &amp; "'!L1") &lt;&gt; "", INDIRECT("'" &amp; S1160 &amp; "'!L1"), ""), ""))</f>
        <v/>
      </c>
      <c r="B1160" s="97" t="str">
        <f t="shared" ca="1" si="180"/>
        <v/>
      </c>
      <c r="C1160" s="106" t="str">
        <f t="shared" ca="1" si="181"/>
        <v/>
      </c>
      <c r="D1160" s="1" t="str">
        <f t="shared" ca="1" si="182"/>
        <v/>
      </c>
      <c r="E1160" s="93" t="str">
        <f t="shared" ca="1" si="183"/>
        <v/>
      </c>
      <c r="F1160" s="93" t="str">
        <f t="shared" ca="1" si="184"/>
        <v/>
      </c>
      <c r="G1160" s="93" t="str">
        <f t="shared" ca="1" si="185"/>
        <v/>
      </c>
      <c r="H1160" s="93" t="str">
        <f t="shared" ca="1" si="186"/>
        <v/>
      </c>
      <c r="I1160" s="94" t="str">
        <f t="shared" ca="1" si="187"/>
        <v/>
      </c>
      <c r="J1160" s="108" t="str">
        <f t="shared" ca="1" si="188"/>
        <v/>
      </c>
      <c r="K1160" s="108" t="str">
        <f t="shared" ca="1" si="189"/>
        <v/>
      </c>
      <c r="L1160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160" s="108" t="str">
        <f ca="1">IFERROR(IF(FIND("/", Tabella4[[#This Row],[ODC]]) &gt; 0, MID(Tabella4[[#This Row],[ODC]], FIND("/", Tabella4[[#This Row],[ODC]]) - 3, 6), ""), "")</f>
        <v/>
      </c>
      <c r="S1160" s="103">
        <v>28</v>
      </c>
      <c r="T1160" s="96">
        <v>28</v>
      </c>
    </row>
    <row r="1161" spans="1:20" hidden="1" x14ac:dyDescent="0.25">
      <c r="A1161" s="97" t="str">
        <f ca="1">IF(Tabella4[[#This Row],[PERSONALE]]="","",IF(INDIRECT("'" &amp; S1161 &amp; "'!L1") &lt;&gt; "0", IF(INDIRECT("'" &amp; S1161 &amp; "'!L1") &lt;&gt; "", INDIRECT("'" &amp; S1161 &amp; "'!L1"), ""), ""))</f>
        <v/>
      </c>
      <c r="B1161" s="97" t="str">
        <f t="shared" ca="1" si="180"/>
        <v/>
      </c>
      <c r="C1161" s="106" t="str">
        <f t="shared" ca="1" si="181"/>
        <v/>
      </c>
      <c r="D1161" s="1" t="str">
        <f t="shared" ca="1" si="182"/>
        <v/>
      </c>
      <c r="E1161" s="93" t="str">
        <f t="shared" ca="1" si="183"/>
        <v/>
      </c>
      <c r="F1161" s="93" t="str">
        <f t="shared" ca="1" si="184"/>
        <v/>
      </c>
      <c r="G1161" s="93" t="str">
        <f t="shared" ca="1" si="185"/>
        <v/>
      </c>
      <c r="H1161" s="93" t="str">
        <f t="shared" ca="1" si="186"/>
        <v/>
      </c>
      <c r="I1161" s="94" t="str">
        <f t="shared" ca="1" si="187"/>
        <v/>
      </c>
      <c r="J1161" s="108" t="str">
        <f t="shared" ca="1" si="188"/>
        <v/>
      </c>
      <c r="K1161" s="108" t="str">
        <f t="shared" ca="1" si="189"/>
        <v/>
      </c>
      <c r="L1161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161" s="108" t="str">
        <f ca="1">IFERROR(IF(FIND("/", Tabella4[[#This Row],[ODC]]) &gt; 0, MID(Tabella4[[#This Row],[ODC]], FIND("/", Tabella4[[#This Row],[ODC]]) - 3, 6), ""), "")</f>
        <v/>
      </c>
      <c r="S1161" s="103">
        <v>28</v>
      </c>
      <c r="T1161" s="96">
        <v>29</v>
      </c>
    </row>
    <row r="1162" spans="1:20" hidden="1" x14ac:dyDescent="0.25">
      <c r="A1162" s="97" t="str">
        <f ca="1">IF(Tabella4[[#This Row],[PERSONALE]]="","",IF(INDIRECT("'" &amp; S1162 &amp; "'!L1") &lt;&gt; "0", IF(INDIRECT("'" &amp; S1162 &amp; "'!L1") &lt;&gt; "", INDIRECT("'" &amp; S1162 &amp; "'!L1"), ""), ""))</f>
        <v/>
      </c>
      <c r="B1162" s="97" t="str">
        <f t="shared" ca="1" si="180"/>
        <v/>
      </c>
      <c r="C1162" s="106" t="str">
        <f t="shared" ca="1" si="181"/>
        <v/>
      </c>
      <c r="D1162" s="1" t="str">
        <f t="shared" ca="1" si="182"/>
        <v/>
      </c>
      <c r="E1162" s="93" t="str">
        <f t="shared" ca="1" si="183"/>
        <v/>
      </c>
      <c r="F1162" s="93" t="str">
        <f t="shared" ca="1" si="184"/>
        <v/>
      </c>
      <c r="G1162" s="93" t="str">
        <f t="shared" ca="1" si="185"/>
        <v/>
      </c>
      <c r="H1162" s="93" t="str">
        <f t="shared" ca="1" si="186"/>
        <v/>
      </c>
      <c r="I1162" s="94" t="str">
        <f t="shared" ca="1" si="187"/>
        <v/>
      </c>
      <c r="J1162" s="108" t="str">
        <f t="shared" ca="1" si="188"/>
        <v/>
      </c>
      <c r="K1162" s="108" t="str">
        <f t="shared" ca="1" si="189"/>
        <v/>
      </c>
      <c r="L1162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162" s="108" t="str">
        <f ca="1">IFERROR(IF(FIND("/", Tabella4[[#This Row],[ODC]]) &gt; 0, MID(Tabella4[[#This Row],[ODC]], FIND("/", Tabella4[[#This Row],[ODC]]) - 3, 6), ""), "")</f>
        <v/>
      </c>
      <c r="S1162" s="103">
        <v>28</v>
      </c>
      <c r="T1162" s="96">
        <v>30</v>
      </c>
    </row>
    <row r="1163" spans="1:20" hidden="1" x14ac:dyDescent="0.25">
      <c r="A1163" s="97" t="str">
        <f ca="1">IF(Tabella4[[#This Row],[PERSONALE]]="","",IF(INDIRECT("'" &amp; S1163 &amp; "'!L1") &lt;&gt; "0", IF(INDIRECT("'" &amp; S1163 &amp; "'!L1") &lt;&gt; "", INDIRECT("'" &amp; S1163 &amp; "'!L1"), ""), ""))</f>
        <v/>
      </c>
      <c r="B1163" s="97" t="str">
        <f t="shared" ca="1" si="180"/>
        <v/>
      </c>
      <c r="C1163" s="106" t="str">
        <f t="shared" ca="1" si="181"/>
        <v/>
      </c>
      <c r="D1163" s="1" t="str">
        <f t="shared" ca="1" si="182"/>
        <v/>
      </c>
      <c r="E1163" s="93" t="str">
        <f t="shared" ca="1" si="183"/>
        <v/>
      </c>
      <c r="F1163" s="93" t="str">
        <f t="shared" ca="1" si="184"/>
        <v/>
      </c>
      <c r="G1163" s="93" t="str">
        <f t="shared" ca="1" si="185"/>
        <v/>
      </c>
      <c r="H1163" s="93" t="str">
        <f t="shared" ca="1" si="186"/>
        <v/>
      </c>
      <c r="I1163" s="94" t="str">
        <f t="shared" ca="1" si="187"/>
        <v/>
      </c>
      <c r="J1163" s="108" t="str">
        <f t="shared" ca="1" si="188"/>
        <v/>
      </c>
      <c r="K1163" s="108" t="str">
        <f t="shared" ca="1" si="189"/>
        <v/>
      </c>
      <c r="L1163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163" s="108" t="str">
        <f ca="1">IFERROR(IF(FIND("/", Tabella4[[#This Row],[ODC]]) &gt; 0, MID(Tabella4[[#This Row],[ODC]], FIND("/", Tabella4[[#This Row],[ODC]]) - 3, 6), ""), "")</f>
        <v/>
      </c>
      <c r="S1163" s="103">
        <v>28</v>
      </c>
      <c r="T1163" s="96">
        <v>31</v>
      </c>
    </row>
    <row r="1164" spans="1:20" hidden="1" x14ac:dyDescent="0.25">
      <c r="A1164" s="97" t="str">
        <f ca="1">IF(Tabella4[[#This Row],[PERSONALE]]="","",IF(INDIRECT("'" &amp; S1164 &amp; "'!L1") &lt;&gt; "0", IF(INDIRECT("'" &amp; S1164 &amp; "'!L1") &lt;&gt; "", INDIRECT("'" &amp; S1164 &amp; "'!L1"), ""), ""))</f>
        <v/>
      </c>
      <c r="B1164" s="97" t="str">
        <f t="shared" ca="1" si="180"/>
        <v/>
      </c>
      <c r="C1164" s="106" t="str">
        <f t="shared" ca="1" si="181"/>
        <v/>
      </c>
      <c r="D1164" s="1" t="str">
        <f t="shared" ca="1" si="182"/>
        <v/>
      </c>
      <c r="E1164" s="93" t="str">
        <f t="shared" ca="1" si="183"/>
        <v/>
      </c>
      <c r="F1164" s="93" t="str">
        <f t="shared" ca="1" si="184"/>
        <v/>
      </c>
      <c r="G1164" s="93" t="str">
        <f t="shared" ca="1" si="185"/>
        <v/>
      </c>
      <c r="H1164" s="93" t="str">
        <f t="shared" ca="1" si="186"/>
        <v/>
      </c>
      <c r="I1164" s="94" t="str">
        <f t="shared" ca="1" si="187"/>
        <v/>
      </c>
      <c r="J1164" s="108" t="str">
        <f t="shared" ca="1" si="188"/>
        <v/>
      </c>
      <c r="K1164" s="108" t="str">
        <f t="shared" ca="1" si="189"/>
        <v/>
      </c>
      <c r="L1164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164" s="108" t="str">
        <f ca="1">IFERROR(IF(FIND("/", Tabella4[[#This Row],[ODC]]) &gt; 0, MID(Tabella4[[#This Row],[ODC]], FIND("/", Tabella4[[#This Row],[ODC]]) - 3, 6), ""), "")</f>
        <v/>
      </c>
      <c r="S1164" s="103">
        <v>28</v>
      </c>
      <c r="T1164" s="96">
        <v>32</v>
      </c>
    </row>
    <row r="1165" spans="1:20" hidden="1" x14ac:dyDescent="0.25">
      <c r="A1165" s="97" t="str">
        <f ca="1">IF(Tabella4[[#This Row],[PERSONALE]]="","",IF(INDIRECT("'" &amp; S1165 &amp; "'!L1") &lt;&gt; "0", IF(INDIRECT("'" &amp; S1165 &amp; "'!L1") &lt;&gt; "", INDIRECT("'" &amp; S1165 &amp; "'!L1"), ""), ""))</f>
        <v/>
      </c>
      <c r="B1165" s="97" t="str">
        <f t="shared" ca="1" si="180"/>
        <v/>
      </c>
      <c r="C1165" s="106" t="str">
        <f t="shared" ca="1" si="181"/>
        <v/>
      </c>
      <c r="D1165" s="1" t="str">
        <f t="shared" ca="1" si="182"/>
        <v/>
      </c>
      <c r="E1165" s="93" t="str">
        <f t="shared" ca="1" si="183"/>
        <v/>
      </c>
      <c r="F1165" s="93" t="str">
        <f t="shared" ca="1" si="184"/>
        <v/>
      </c>
      <c r="G1165" s="93" t="str">
        <f t="shared" ca="1" si="185"/>
        <v/>
      </c>
      <c r="H1165" s="93" t="str">
        <f t="shared" ca="1" si="186"/>
        <v/>
      </c>
      <c r="I1165" s="94" t="str">
        <f t="shared" ca="1" si="187"/>
        <v/>
      </c>
      <c r="J1165" s="108" t="str">
        <f t="shared" ca="1" si="188"/>
        <v/>
      </c>
      <c r="K1165" s="108" t="str">
        <f t="shared" ca="1" si="189"/>
        <v/>
      </c>
      <c r="L1165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165" s="108" t="str">
        <f ca="1">IFERROR(IF(FIND("/", Tabella4[[#This Row],[ODC]]) &gt; 0, MID(Tabella4[[#This Row],[ODC]], FIND("/", Tabella4[[#This Row],[ODC]]) - 3, 6), ""), "")</f>
        <v/>
      </c>
      <c r="S1165" s="103">
        <v>28</v>
      </c>
      <c r="T1165" s="96">
        <v>33</v>
      </c>
    </row>
    <row r="1166" spans="1:20" hidden="1" x14ac:dyDescent="0.25">
      <c r="A1166" s="97" t="str">
        <f ca="1">IF(Tabella4[[#This Row],[PERSONALE]]="","",IF(INDIRECT("'" &amp; S1166 &amp; "'!L1") &lt;&gt; "0", IF(INDIRECT("'" &amp; S1166 &amp; "'!L1") &lt;&gt; "", INDIRECT("'" &amp; S1166 &amp; "'!L1"), ""), ""))</f>
        <v/>
      </c>
      <c r="B1166" s="97" t="str">
        <f t="shared" ca="1" si="180"/>
        <v/>
      </c>
      <c r="C1166" s="106" t="str">
        <f t="shared" ca="1" si="181"/>
        <v/>
      </c>
      <c r="D1166" s="1" t="str">
        <f t="shared" ca="1" si="182"/>
        <v/>
      </c>
      <c r="E1166" s="93" t="str">
        <f t="shared" ca="1" si="183"/>
        <v/>
      </c>
      <c r="F1166" s="93" t="str">
        <f t="shared" ca="1" si="184"/>
        <v/>
      </c>
      <c r="G1166" s="93" t="str">
        <f t="shared" ca="1" si="185"/>
        <v/>
      </c>
      <c r="H1166" s="93" t="str">
        <f t="shared" ca="1" si="186"/>
        <v/>
      </c>
      <c r="I1166" s="94" t="str">
        <f t="shared" ca="1" si="187"/>
        <v/>
      </c>
      <c r="J1166" s="108" t="str">
        <f t="shared" ca="1" si="188"/>
        <v/>
      </c>
      <c r="K1166" s="108" t="str">
        <f t="shared" ca="1" si="189"/>
        <v/>
      </c>
      <c r="L1166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166" s="108" t="str">
        <f ca="1">IFERROR(IF(FIND("/", Tabella4[[#This Row],[ODC]]) &gt; 0, MID(Tabella4[[#This Row],[ODC]], FIND("/", Tabella4[[#This Row],[ODC]]) - 3, 6), ""), "")</f>
        <v/>
      </c>
      <c r="S1166" s="103">
        <v>28</v>
      </c>
      <c r="T1166" s="96">
        <v>34</v>
      </c>
    </row>
    <row r="1167" spans="1:20" hidden="1" x14ac:dyDescent="0.25">
      <c r="A1167" s="97" t="str">
        <f ca="1">IF(Tabella4[[#This Row],[PERSONALE]]="","",IF(INDIRECT("'" &amp; S1167 &amp; "'!L1") &lt;&gt; "0", IF(INDIRECT("'" &amp; S1167 &amp; "'!L1") &lt;&gt; "", INDIRECT("'" &amp; S1167 &amp; "'!L1"), ""), ""))</f>
        <v/>
      </c>
      <c r="B1167" s="97" t="str">
        <f t="shared" ca="1" si="180"/>
        <v/>
      </c>
      <c r="C1167" s="106" t="str">
        <f t="shared" ca="1" si="181"/>
        <v/>
      </c>
      <c r="D1167" s="1" t="str">
        <f t="shared" ca="1" si="182"/>
        <v/>
      </c>
      <c r="E1167" s="93" t="str">
        <f t="shared" ca="1" si="183"/>
        <v/>
      </c>
      <c r="F1167" s="93" t="str">
        <f t="shared" ca="1" si="184"/>
        <v/>
      </c>
      <c r="G1167" s="93" t="str">
        <f t="shared" ca="1" si="185"/>
        <v/>
      </c>
      <c r="H1167" s="93" t="str">
        <f t="shared" ca="1" si="186"/>
        <v/>
      </c>
      <c r="I1167" s="94" t="str">
        <f t="shared" ca="1" si="187"/>
        <v/>
      </c>
      <c r="J1167" s="108" t="str">
        <f t="shared" ca="1" si="188"/>
        <v/>
      </c>
      <c r="K1167" s="108" t="str">
        <f t="shared" ca="1" si="189"/>
        <v/>
      </c>
      <c r="L1167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167" s="108" t="str">
        <f ca="1">IFERROR(IF(FIND("/", Tabella4[[#This Row],[ODC]]) &gt; 0, MID(Tabella4[[#This Row],[ODC]], FIND("/", Tabella4[[#This Row],[ODC]]) - 3, 6), ""), "")</f>
        <v/>
      </c>
      <c r="S1167" s="103">
        <v>28</v>
      </c>
      <c r="T1167" s="96">
        <v>35</v>
      </c>
    </row>
    <row r="1168" spans="1:20" hidden="1" x14ac:dyDescent="0.25">
      <c r="A1168" s="97" t="str">
        <f ca="1">IF(Tabella4[[#This Row],[PERSONALE]]="","",IF(INDIRECT("'" &amp; S1168 &amp; "'!L1") &lt;&gt; "0", IF(INDIRECT("'" &amp; S1168 &amp; "'!L1") &lt;&gt; "", INDIRECT("'" &amp; S1168 &amp; "'!L1"), ""), ""))</f>
        <v/>
      </c>
      <c r="B1168" s="97" t="str">
        <f t="shared" ca="1" si="180"/>
        <v/>
      </c>
      <c r="C1168" s="106" t="str">
        <f t="shared" ca="1" si="181"/>
        <v/>
      </c>
      <c r="D1168" s="1" t="str">
        <f t="shared" ca="1" si="182"/>
        <v/>
      </c>
      <c r="E1168" s="93" t="str">
        <f t="shared" ca="1" si="183"/>
        <v/>
      </c>
      <c r="F1168" s="93" t="str">
        <f t="shared" ca="1" si="184"/>
        <v/>
      </c>
      <c r="G1168" s="93" t="str">
        <f t="shared" ca="1" si="185"/>
        <v/>
      </c>
      <c r="H1168" s="93" t="str">
        <f t="shared" ca="1" si="186"/>
        <v/>
      </c>
      <c r="I1168" s="94" t="str">
        <f t="shared" ca="1" si="187"/>
        <v/>
      </c>
      <c r="J1168" s="108" t="str">
        <f t="shared" ca="1" si="188"/>
        <v/>
      </c>
      <c r="K1168" s="108" t="str">
        <f t="shared" ca="1" si="189"/>
        <v/>
      </c>
      <c r="L1168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168" s="108" t="str">
        <f ca="1">IFERROR(IF(FIND("/", Tabella4[[#This Row],[ODC]]) &gt; 0, MID(Tabella4[[#This Row],[ODC]], FIND("/", Tabella4[[#This Row],[ODC]]) - 3, 6), ""), "")</f>
        <v/>
      </c>
      <c r="S1168" s="103">
        <v>28</v>
      </c>
      <c r="T1168" s="96">
        <v>36</v>
      </c>
    </row>
    <row r="1169" spans="1:20" hidden="1" x14ac:dyDescent="0.25">
      <c r="A1169" s="97" t="str">
        <f ca="1">IF(Tabella4[[#This Row],[PERSONALE]]="","",IF(INDIRECT("'" &amp; S1169 &amp; "'!L1") &lt;&gt; "0", IF(INDIRECT("'" &amp; S1169 &amp; "'!L1") &lt;&gt; "", INDIRECT("'" &amp; S1169 &amp; "'!L1"), ""), ""))</f>
        <v/>
      </c>
      <c r="B1169" s="97" t="str">
        <f t="shared" ca="1" si="180"/>
        <v/>
      </c>
      <c r="C1169" s="106" t="str">
        <f t="shared" ca="1" si="181"/>
        <v/>
      </c>
      <c r="D1169" s="1" t="str">
        <f t="shared" ca="1" si="182"/>
        <v/>
      </c>
      <c r="E1169" s="93" t="str">
        <f t="shared" ca="1" si="183"/>
        <v/>
      </c>
      <c r="F1169" s="93" t="str">
        <f t="shared" ca="1" si="184"/>
        <v/>
      </c>
      <c r="G1169" s="93" t="str">
        <f t="shared" ca="1" si="185"/>
        <v/>
      </c>
      <c r="H1169" s="93" t="str">
        <f t="shared" ca="1" si="186"/>
        <v/>
      </c>
      <c r="I1169" s="94" t="str">
        <f t="shared" ca="1" si="187"/>
        <v/>
      </c>
      <c r="J1169" s="108" t="str">
        <f t="shared" ca="1" si="188"/>
        <v/>
      </c>
      <c r="K1169" s="108" t="str">
        <f t="shared" ca="1" si="189"/>
        <v/>
      </c>
      <c r="L1169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169" s="108" t="str">
        <f ca="1">IFERROR(IF(FIND("/", Tabella4[[#This Row],[ODC]]) &gt; 0, MID(Tabella4[[#This Row],[ODC]], FIND("/", Tabella4[[#This Row],[ODC]]) - 3, 6), ""), "")</f>
        <v/>
      </c>
      <c r="S1169" s="103">
        <v>28</v>
      </c>
      <c r="T1169" s="96">
        <v>37</v>
      </c>
    </row>
    <row r="1170" spans="1:20" hidden="1" x14ac:dyDescent="0.25">
      <c r="A1170" s="97" t="str">
        <f ca="1">IF(Tabella4[[#This Row],[PERSONALE]]="","",IF(INDIRECT("'" &amp; S1170 &amp; "'!L1") &lt;&gt; "0", IF(INDIRECT("'" &amp; S1170 &amp; "'!L1") &lt;&gt; "", INDIRECT("'" &amp; S1170 &amp; "'!L1"), ""), ""))</f>
        <v/>
      </c>
      <c r="B1170" s="97" t="str">
        <f t="shared" ca="1" si="180"/>
        <v/>
      </c>
      <c r="C1170" s="106" t="str">
        <f t="shared" ca="1" si="181"/>
        <v/>
      </c>
      <c r="D1170" s="1" t="str">
        <f t="shared" ca="1" si="182"/>
        <v/>
      </c>
      <c r="E1170" s="93" t="str">
        <f t="shared" ca="1" si="183"/>
        <v/>
      </c>
      <c r="F1170" s="93" t="str">
        <f t="shared" ca="1" si="184"/>
        <v/>
      </c>
      <c r="G1170" s="93" t="str">
        <f t="shared" ca="1" si="185"/>
        <v/>
      </c>
      <c r="H1170" s="93" t="str">
        <f t="shared" ca="1" si="186"/>
        <v/>
      </c>
      <c r="I1170" s="94" t="str">
        <f t="shared" ca="1" si="187"/>
        <v/>
      </c>
      <c r="J1170" s="108" t="str">
        <f t="shared" ca="1" si="188"/>
        <v/>
      </c>
      <c r="K1170" s="108" t="str">
        <f t="shared" ca="1" si="189"/>
        <v/>
      </c>
      <c r="L1170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170" s="108" t="str">
        <f ca="1">IFERROR(IF(FIND("/", Tabella4[[#This Row],[ODC]]) &gt; 0, MID(Tabella4[[#This Row],[ODC]], FIND("/", Tabella4[[#This Row],[ODC]]) - 3, 6), ""), "")</f>
        <v/>
      </c>
      <c r="S1170" s="103">
        <v>28</v>
      </c>
      <c r="T1170" s="96">
        <v>38</v>
      </c>
    </row>
    <row r="1171" spans="1:20" hidden="1" x14ac:dyDescent="0.25">
      <c r="A1171" s="97" t="str">
        <f ca="1">IF(Tabella4[[#This Row],[PERSONALE]]="","",IF(INDIRECT("'" &amp; S1171 &amp; "'!L1") &lt;&gt; "0", IF(INDIRECT("'" &amp; S1171 &amp; "'!L1") &lt;&gt; "", INDIRECT("'" &amp; S1171 &amp; "'!L1"), ""), ""))</f>
        <v/>
      </c>
      <c r="B1171" s="97" t="str">
        <f t="shared" ca="1" si="180"/>
        <v/>
      </c>
      <c r="C1171" s="106" t="str">
        <f t="shared" ca="1" si="181"/>
        <v/>
      </c>
      <c r="D1171" s="1" t="str">
        <f t="shared" ca="1" si="182"/>
        <v/>
      </c>
      <c r="E1171" s="93" t="str">
        <f t="shared" ca="1" si="183"/>
        <v/>
      </c>
      <c r="F1171" s="93" t="str">
        <f t="shared" ca="1" si="184"/>
        <v/>
      </c>
      <c r="G1171" s="93" t="str">
        <f t="shared" ca="1" si="185"/>
        <v/>
      </c>
      <c r="H1171" s="93" t="str">
        <f t="shared" ca="1" si="186"/>
        <v/>
      </c>
      <c r="I1171" s="94" t="str">
        <f t="shared" ca="1" si="187"/>
        <v/>
      </c>
      <c r="J1171" s="108" t="str">
        <f t="shared" ca="1" si="188"/>
        <v/>
      </c>
      <c r="K1171" s="108" t="str">
        <f t="shared" ca="1" si="189"/>
        <v/>
      </c>
      <c r="L1171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171" s="108" t="str">
        <f ca="1">IFERROR(IF(FIND("/", Tabella4[[#This Row],[ODC]]) &gt; 0, MID(Tabella4[[#This Row],[ODC]], FIND("/", Tabella4[[#This Row],[ODC]]) - 3, 6), ""), "")</f>
        <v/>
      </c>
      <c r="S1171" s="103">
        <v>28</v>
      </c>
      <c r="T1171" s="96">
        <v>39</v>
      </c>
    </row>
    <row r="1172" spans="1:20" hidden="1" x14ac:dyDescent="0.25">
      <c r="A1172" s="97" t="str">
        <f ca="1">IF(Tabella4[[#This Row],[PERSONALE]]="","",IF(INDIRECT("'" &amp; S1172 &amp; "'!L1") &lt;&gt; "0", IF(INDIRECT("'" &amp; S1172 &amp; "'!L1") &lt;&gt; "", INDIRECT("'" &amp; S1172 &amp; "'!L1"), ""), ""))</f>
        <v/>
      </c>
      <c r="B1172" s="97" t="str">
        <f t="shared" ca="1" si="180"/>
        <v/>
      </c>
      <c r="C1172" s="106" t="str">
        <f t="shared" ca="1" si="181"/>
        <v/>
      </c>
      <c r="D1172" s="1" t="str">
        <f t="shared" ca="1" si="182"/>
        <v/>
      </c>
      <c r="E1172" s="93" t="str">
        <f t="shared" ca="1" si="183"/>
        <v/>
      </c>
      <c r="F1172" s="93" t="str">
        <f t="shared" ca="1" si="184"/>
        <v/>
      </c>
      <c r="G1172" s="93" t="str">
        <f t="shared" ca="1" si="185"/>
        <v/>
      </c>
      <c r="H1172" s="93" t="str">
        <f t="shared" ca="1" si="186"/>
        <v/>
      </c>
      <c r="I1172" s="94" t="str">
        <f t="shared" ca="1" si="187"/>
        <v/>
      </c>
      <c r="J1172" s="108" t="str">
        <f t="shared" ca="1" si="188"/>
        <v/>
      </c>
      <c r="K1172" s="108" t="str">
        <f t="shared" ca="1" si="189"/>
        <v/>
      </c>
      <c r="L1172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172" s="108" t="str">
        <f ca="1">IFERROR(IF(FIND("/", Tabella4[[#This Row],[ODC]]) &gt; 0, MID(Tabella4[[#This Row],[ODC]], FIND("/", Tabella4[[#This Row],[ODC]]) - 3, 6), ""), "")</f>
        <v/>
      </c>
      <c r="S1172" s="103">
        <v>28</v>
      </c>
      <c r="T1172" s="96">
        <v>40</v>
      </c>
    </row>
    <row r="1173" spans="1:20" hidden="1" x14ac:dyDescent="0.25">
      <c r="A1173" s="97" t="str">
        <f ca="1">IF(Tabella4[[#This Row],[PERSONALE]]="","",IF(INDIRECT("'" &amp; S1173 &amp; "'!L1") &lt;&gt; "0", IF(INDIRECT("'" &amp; S1173 &amp; "'!L1") &lt;&gt; "", INDIRECT("'" &amp; S1173 &amp; "'!L1"), ""), ""))</f>
        <v/>
      </c>
      <c r="B1173" s="97" t="str">
        <f t="shared" ca="1" si="180"/>
        <v/>
      </c>
      <c r="C1173" s="106" t="str">
        <f t="shared" ca="1" si="181"/>
        <v/>
      </c>
      <c r="D1173" s="1" t="str">
        <f t="shared" ca="1" si="182"/>
        <v/>
      </c>
      <c r="E1173" s="93" t="str">
        <f t="shared" ca="1" si="183"/>
        <v/>
      </c>
      <c r="F1173" s="93" t="str">
        <f t="shared" ca="1" si="184"/>
        <v/>
      </c>
      <c r="G1173" s="93" t="str">
        <f t="shared" ca="1" si="185"/>
        <v/>
      </c>
      <c r="H1173" s="93" t="str">
        <f t="shared" ca="1" si="186"/>
        <v/>
      </c>
      <c r="I1173" s="94" t="str">
        <f t="shared" ca="1" si="187"/>
        <v/>
      </c>
      <c r="J1173" s="108" t="str">
        <f t="shared" ca="1" si="188"/>
        <v/>
      </c>
      <c r="K1173" s="108" t="str">
        <f t="shared" ca="1" si="189"/>
        <v/>
      </c>
      <c r="L1173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173" s="108" t="str">
        <f ca="1">IFERROR(IF(FIND("/", Tabella4[[#This Row],[ODC]]) &gt; 0, MID(Tabella4[[#This Row],[ODC]], FIND("/", Tabella4[[#This Row],[ODC]]) - 3, 6), ""), "")</f>
        <v/>
      </c>
      <c r="S1173" s="103">
        <v>28</v>
      </c>
      <c r="T1173" s="96">
        <v>41</v>
      </c>
    </row>
    <row r="1174" spans="1:20" hidden="1" x14ac:dyDescent="0.25">
      <c r="A1174" s="97" t="str">
        <f ca="1">IF(Tabella4[[#This Row],[PERSONALE]]="","",IF(INDIRECT("'" &amp; S1174 &amp; "'!L1") &lt;&gt; "0", IF(INDIRECT("'" &amp; S1174 &amp; "'!L1") &lt;&gt; "", INDIRECT("'" &amp; S1174 &amp; "'!L1"), ""), ""))</f>
        <v/>
      </c>
      <c r="B1174" s="97" t="str">
        <f t="shared" ca="1" si="180"/>
        <v/>
      </c>
      <c r="C1174" s="106" t="str">
        <f t="shared" ca="1" si="181"/>
        <v/>
      </c>
      <c r="D1174" s="1" t="str">
        <f t="shared" ca="1" si="182"/>
        <v/>
      </c>
      <c r="E1174" s="93" t="str">
        <f t="shared" ca="1" si="183"/>
        <v/>
      </c>
      <c r="F1174" s="93" t="str">
        <f t="shared" ca="1" si="184"/>
        <v/>
      </c>
      <c r="G1174" s="93" t="str">
        <f t="shared" ca="1" si="185"/>
        <v/>
      </c>
      <c r="H1174" s="93" t="str">
        <f t="shared" ca="1" si="186"/>
        <v/>
      </c>
      <c r="I1174" s="94" t="str">
        <f t="shared" ca="1" si="187"/>
        <v/>
      </c>
      <c r="J1174" s="108" t="str">
        <f t="shared" ca="1" si="188"/>
        <v/>
      </c>
      <c r="K1174" s="108" t="str">
        <f t="shared" ca="1" si="189"/>
        <v/>
      </c>
      <c r="L1174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174" s="108" t="str">
        <f ca="1">IFERROR(IF(FIND("/", Tabella4[[#This Row],[ODC]]) &gt; 0, MID(Tabella4[[#This Row],[ODC]], FIND("/", Tabella4[[#This Row],[ODC]]) - 3, 6), ""), "")</f>
        <v/>
      </c>
      <c r="S1174" s="103">
        <v>28</v>
      </c>
      <c r="T1174" s="96">
        <v>42</v>
      </c>
    </row>
    <row r="1175" spans="1:20" hidden="1" x14ac:dyDescent="0.25">
      <c r="A1175" s="97" t="str">
        <f ca="1">IF(Tabella4[[#This Row],[PERSONALE]]="","",IF(INDIRECT("'" &amp; S1175 &amp; "'!L1") &lt;&gt; "0", IF(INDIRECT("'" &amp; S1175 &amp; "'!L1") &lt;&gt; "", INDIRECT("'" &amp; S1175 &amp; "'!L1"), ""), ""))</f>
        <v/>
      </c>
      <c r="B1175" s="97" t="str">
        <f t="shared" ca="1" si="180"/>
        <v/>
      </c>
      <c r="C1175" s="106" t="str">
        <f t="shared" ca="1" si="181"/>
        <v/>
      </c>
      <c r="D1175" s="1" t="str">
        <f t="shared" ca="1" si="182"/>
        <v/>
      </c>
      <c r="E1175" s="93" t="str">
        <f t="shared" ca="1" si="183"/>
        <v/>
      </c>
      <c r="F1175" s="93" t="str">
        <f t="shared" ca="1" si="184"/>
        <v/>
      </c>
      <c r="G1175" s="93" t="str">
        <f t="shared" ca="1" si="185"/>
        <v/>
      </c>
      <c r="H1175" s="93" t="str">
        <f t="shared" ca="1" si="186"/>
        <v/>
      </c>
      <c r="I1175" s="94" t="str">
        <f t="shared" ca="1" si="187"/>
        <v/>
      </c>
      <c r="J1175" s="108" t="str">
        <f t="shared" ca="1" si="188"/>
        <v/>
      </c>
      <c r="K1175" s="108" t="str">
        <f t="shared" ca="1" si="189"/>
        <v/>
      </c>
      <c r="L1175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175" s="108" t="str">
        <f ca="1">IFERROR(IF(FIND("/", Tabella4[[#This Row],[ODC]]) &gt; 0, MID(Tabella4[[#This Row],[ODC]], FIND("/", Tabella4[[#This Row],[ODC]]) - 3, 6), ""), "")</f>
        <v/>
      </c>
      <c r="S1175" s="103">
        <v>28</v>
      </c>
      <c r="T1175" s="96">
        <v>43</v>
      </c>
    </row>
    <row r="1176" spans="1:20" hidden="1" x14ac:dyDescent="0.25">
      <c r="A1176" s="97" t="str">
        <f ca="1">IF(Tabella4[[#This Row],[PERSONALE]]="","",IF(INDIRECT("'" &amp; S1176 &amp; "'!L1") &lt;&gt; "0", IF(INDIRECT("'" &amp; S1176 &amp; "'!L1") &lt;&gt; "", INDIRECT("'" &amp; S1176 &amp; "'!L1"), ""), ""))</f>
        <v/>
      </c>
      <c r="B1176" s="97" t="str">
        <f t="shared" ca="1" si="180"/>
        <v/>
      </c>
      <c r="C1176" s="106" t="str">
        <f t="shared" ca="1" si="181"/>
        <v/>
      </c>
      <c r="D1176" s="1" t="str">
        <f t="shared" ca="1" si="182"/>
        <v/>
      </c>
      <c r="E1176" s="93" t="str">
        <f t="shared" ca="1" si="183"/>
        <v/>
      </c>
      <c r="F1176" s="93" t="str">
        <f t="shared" ca="1" si="184"/>
        <v/>
      </c>
      <c r="G1176" s="93" t="str">
        <f t="shared" ca="1" si="185"/>
        <v/>
      </c>
      <c r="H1176" s="93" t="str">
        <f t="shared" ca="1" si="186"/>
        <v/>
      </c>
      <c r="I1176" s="94" t="str">
        <f t="shared" ca="1" si="187"/>
        <v/>
      </c>
      <c r="J1176" s="108" t="str">
        <f t="shared" ca="1" si="188"/>
        <v/>
      </c>
      <c r="K1176" s="108" t="str">
        <f t="shared" ca="1" si="189"/>
        <v/>
      </c>
      <c r="L1176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176" s="108" t="str">
        <f ca="1">IFERROR(IF(FIND("/", Tabella4[[#This Row],[ODC]]) &gt; 0, MID(Tabella4[[#This Row],[ODC]], FIND("/", Tabella4[[#This Row],[ODC]]) - 3, 6), ""), "")</f>
        <v/>
      </c>
      <c r="S1176" s="103">
        <v>28</v>
      </c>
      <c r="T1176" s="96">
        <v>44</v>
      </c>
    </row>
    <row r="1177" spans="1:20" hidden="1" x14ac:dyDescent="0.25">
      <c r="A1177" s="97" t="str">
        <f ca="1">IF(Tabella4[[#This Row],[PERSONALE]]="","",IF(INDIRECT("'" &amp; S1177 &amp; "'!L1") &lt;&gt; "0", IF(INDIRECT("'" &amp; S1177 &amp; "'!L1") &lt;&gt; "", INDIRECT("'" &amp; S1177 &amp; "'!L1"), ""), ""))</f>
        <v/>
      </c>
      <c r="B1177" s="97" t="str">
        <f t="shared" ca="1" si="180"/>
        <v/>
      </c>
      <c r="C1177" s="106" t="str">
        <f t="shared" ca="1" si="181"/>
        <v/>
      </c>
      <c r="D1177" s="1" t="str">
        <f t="shared" ca="1" si="182"/>
        <v/>
      </c>
      <c r="E1177" s="93" t="str">
        <f t="shared" ca="1" si="183"/>
        <v/>
      </c>
      <c r="F1177" s="93" t="str">
        <f t="shared" ca="1" si="184"/>
        <v/>
      </c>
      <c r="G1177" s="93" t="str">
        <f t="shared" ca="1" si="185"/>
        <v/>
      </c>
      <c r="H1177" s="93" t="str">
        <f t="shared" ca="1" si="186"/>
        <v/>
      </c>
      <c r="I1177" s="94" t="str">
        <f t="shared" ca="1" si="187"/>
        <v/>
      </c>
      <c r="J1177" s="108" t="str">
        <f t="shared" ca="1" si="188"/>
        <v/>
      </c>
      <c r="K1177" s="108" t="str">
        <f t="shared" ca="1" si="189"/>
        <v/>
      </c>
      <c r="L1177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177" s="108" t="str">
        <f ca="1">IFERROR(IF(FIND("/", Tabella4[[#This Row],[ODC]]) &gt; 0, MID(Tabella4[[#This Row],[ODC]], FIND("/", Tabella4[[#This Row],[ODC]]) - 3, 6), ""), "")</f>
        <v/>
      </c>
      <c r="S1177" s="103">
        <v>28</v>
      </c>
      <c r="T1177" s="102">
        <v>45</v>
      </c>
    </row>
    <row r="1178" spans="1:20" hidden="1" x14ac:dyDescent="0.25">
      <c r="A1178" s="97" t="str">
        <f ca="1">IF(Tabella4[[#This Row],[PERSONALE]]="","",IF(INDIRECT("'" &amp; S1178 &amp; "'!L1") &lt;&gt; "0", IF(INDIRECT("'" &amp; S1178 &amp; "'!L1") &lt;&gt; "", INDIRECT("'" &amp; S1178 &amp; "'!L1"), ""), ""))</f>
        <v/>
      </c>
      <c r="B1178" s="97" t="str">
        <f t="shared" ca="1" si="180"/>
        <v/>
      </c>
      <c r="C1178" s="106" t="str">
        <f t="shared" ca="1" si="181"/>
        <v/>
      </c>
      <c r="D1178" s="1" t="str">
        <f t="shared" ca="1" si="182"/>
        <v/>
      </c>
      <c r="E1178" s="93" t="str">
        <f t="shared" ca="1" si="183"/>
        <v/>
      </c>
      <c r="F1178" s="93" t="str">
        <f t="shared" ca="1" si="184"/>
        <v/>
      </c>
      <c r="G1178" s="93" t="str">
        <f t="shared" ca="1" si="185"/>
        <v/>
      </c>
      <c r="H1178" s="93" t="str">
        <f t="shared" ca="1" si="186"/>
        <v/>
      </c>
      <c r="I1178" s="94" t="str">
        <f t="shared" ca="1" si="187"/>
        <v/>
      </c>
      <c r="J1178" s="108" t="str">
        <f t="shared" ca="1" si="188"/>
        <v/>
      </c>
      <c r="K1178" s="108" t="str">
        <f t="shared" ca="1" si="189"/>
        <v/>
      </c>
      <c r="L1178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178" s="108" t="str">
        <f ca="1">IFERROR(IF(FIND("/", Tabella4[[#This Row],[ODC]]) &gt; 0, MID(Tabella4[[#This Row],[ODC]], FIND("/", Tabella4[[#This Row],[ODC]]) - 3, 6), ""), "")</f>
        <v/>
      </c>
      <c r="S1178" s="103">
        <v>29</v>
      </c>
      <c r="T1178" s="96">
        <v>4</v>
      </c>
    </row>
    <row r="1179" spans="1:20" hidden="1" x14ac:dyDescent="0.25">
      <c r="A1179" s="97" t="str">
        <f ca="1">IF(Tabella4[[#This Row],[PERSONALE]]="","",IF(INDIRECT("'" &amp; S1179 &amp; "'!L1") &lt;&gt; "0", IF(INDIRECT("'" &amp; S1179 &amp; "'!L1") &lt;&gt; "", INDIRECT("'" &amp; S1179 &amp; "'!L1"), ""), ""))</f>
        <v/>
      </c>
      <c r="B1179" s="97" t="str">
        <f t="shared" ca="1" si="180"/>
        <v/>
      </c>
      <c r="C1179" s="106" t="str">
        <f t="shared" ca="1" si="181"/>
        <v/>
      </c>
      <c r="D1179" s="1" t="str">
        <f t="shared" ca="1" si="182"/>
        <v/>
      </c>
      <c r="E1179" s="93" t="str">
        <f t="shared" ca="1" si="183"/>
        <v/>
      </c>
      <c r="F1179" s="93" t="str">
        <f t="shared" ca="1" si="184"/>
        <v/>
      </c>
      <c r="G1179" s="93" t="str">
        <f t="shared" ca="1" si="185"/>
        <v/>
      </c>
      <c r="H1179" s="93" t="str">
        <f t="shared" ca="1" si="186"/>
        <v/>
      </c>
      <c r="I1179" s="94" t="str">
        <f t="shared" ca="1" si="187"/>
        <v/>
      </c>
      <c r="J1179" s="108" t="str">
        <f t="shared" ca="1" si="188"/>
        <v/>
      </c>
      <c r="K1179" s="108" t="str">
        <f t="shared" ca="1" si="189"/>
        <v/>
      </c>
      <c r="L1179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179" s="108" t="str">
        <f ca="1">IFERROR(IF(FIND("/", Tabella4[[#This Row],[ODC]]) &gt; 0, MID(Tabella4[[#This Row],[ODC]], FIND("/", Tabella4[[#This Row],[ODC]]) - 3, 6), ""), "")</f>
        <v/>
      </c>
      <c r="S1179" s="103">
        <v>29</v>
      </c>
      <c r="T1179" s="96">
        <v>5</v>
      </c>
    </row>
    <row r="1180" spans="1:20" hidden="1" x14ac:dyDescent="0.25">
      <c r="A1180" s="97" t="str">
        <f ca="1">IF(Tabella4[[#This Row],[PERSONALE]]="","",IF(INDIRECT("'" &amp; S1180 &amp; "'!L1") &lt;&gt; "0", IF(INDIRECT("'" &amp; S1180 &amp; "'!L1") &lt;&gt; "", INDIRECT("'" &amp; S1180 &amp; "'!L1"), ""), ""))</f>
        <v/>
      </c>
      <c r="B1180" s="97" t="str">
        <f t="shared" ca="1" si="180"/>
        <v/>
      </c>
      <c r="C1180" s="106" t="str">
        <f t="shared" ca="1" si="181"/>
        <v/>
      </c>
      <c r="D1180" s="1" t="str">
        <f t="shared" ca="1" si="182"/>
        <v/>
      </c>
      <c r="E1180" s="93" t="str">
        <f t="shared" ca="1" si="183"/>
        <v/>
      </c>
      <c r="F1180" s="93" t="str">
        <f t="shared" ca="1" si="184"/>
        <v/>
      </c>
      <c r="G1180" s="93" t="str">
        <f t="shared" ca="1" si="185"/>
        <v/>
      </c>
      <c r="H1180" s="93" t="str">
        <f t="shared" ca="1" si="186"/>
        <v/>
      </c>
      <c r="I1180" s="94" t="str">
        <f t="shared" ca="1" si="187"/>
        <v/>
      </c>
      <c r="J1180" s="108" t="str">
        <f t="shared" ca="1" si="188"/>
        <v/>
      </c>
      <c r="K1180" s="108" t="str">
        <f t="shared" ca="1" si="189"/>
        <v/>
      </c>
      <c r="L1180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180" s="108" t="str">
        <f ca="1">IFERROR(IF(FIND("/", Tabella4[[#This Row],[ODC]]) &gt; 0, MID(Tabella4[[#This Row],[ODC]], FIND("/", Tabella4[[#This Row],[ODC]]) - 3, 6), ""), "")</f>
        <v/>
      </c>
      <c r="S1180" s="103">
        <v>29</v>
      </c>
      <c r="T1180" s="96">
        <v>6</v>
      </c>
    </row>
    <row r="1181" spans="1:20" hidden="1" x14ac:dyDescent="0.25">
      <c r="A1181" s="97" t="str">
        <f ca="1">IF(Tabella4[[#This Row],[PERSONALE]]="","",IF(INDIRECT("'" &amp; S1181 &amp; "'!L1") &lt;&gt; "0", IF(INDIRECT("'" &amp; S1181 &amp; "'!L1") &lt;&gt; "", INDIRECT("'" &amp; S1181 &amp; "'!L1"), ""), ""))</f>
        <v/>
      </c>
      <c r="B1181" s="97" t="str">
        <f t="shared" ca="1" si="180"/>
        <v/>
      </c>
      <c r="C1181" s="106" t="str">
        <f t="shared" ca="1" si="181"/>
        <v/>
      </c>
      <c r="D1181" s="1" t="str">
        <f t="shared" ca="1" si="182"/>
        <v/>
      </c>
      <c r="E1181" s="93" t="str">
        <f t="shared" ca="1" si="183"/>
        <v/>
      </c>
      <c r="F1181" s="93" t="str">
        <f t="shared" ca="1" si="184"/>
        <v/>
      </c>
      <c r="G1181" s="93" t="str">
        <f t="shared" ca="1" si="185"/>
        <v/>
      </c>
      <c r="H1181" s="93" t="str">
        <f t="shared" ca="1" si="186"/>
        <v/>
      </c>
      <c r="I1181" s="94" t="str">
        <f t="shared" ca="1" si="187"/>
        <v/>
      </c>
      <c r="J1181" s="108" t="str">
        <f t="shared" ca="1" si="188"/>
        <v/>
      </c>
      <c r="K1181" s="108" t="str">
        <f t="shared" ca="1" si="189"/>
        <v/>
      </c>
      <c r="L1181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181" s="108" t="str">
        <f ca="1">IFERROR(IF(FIND("/", Tabella4[[#This Row],[ODC]]) &gt; 0, MID(Tabella4[[#This Row],[ODC]], FIND("/", Tabella4[[#This Row],[ODC]]) - 3, 6), ""), "")</f>
        <v/>
      </c>
      <c r="S1181" s="103">
        <v>29</v>
      </c>
      <c r="T1181" s="96">
        <v>7</v>
      </c>
    </row>
    <row r="1182" spans="1:20" hidden="1" x14ac:dyDescent="0.25">
      <c r="A1182" s="97" t="str">
        <f ca="1">IF(Tabella4[[#This Row],[PERSONALE]]="","",IF(INDIRECT("'" &amp; S1182 &amp; "'!L1") &lt;&gt; "0", IF(INDIRECT("'" &amp; S1182 &amp; "'!L1") &lt;&gt; "", INDIRECT("'" &amp; S1182 &amp; "'!L1"), ""), ""))</f>
        <v/>
      </c>
      <c r="B1182" s="97" t="str">
        <f t="shared" ca="1" si="180"/>
        <v/>
      </c>
      <c r="C1182" s="106" t="str">
        <f t="shared" ca="1" si="181"/>
        <v/>
      </c>
      <c r="D1182" s="1" t="str">
        <f t="shared" ca="1" si="182"/>
        <v/>
      </c>
      <c r="E1182" s="93" t="str">
        <f t="shared" ca="1" si="183"/>
        <v/>
      </c>
      <c r="F1182" s="93" t="str">
        <f t="shared" ca="1" si="184"/>
        <v/>
      </c>
      <c r="G1182" s="93" t="str">
        <f t="shared" ca="1" si="185"/>
        <v/>
      </c>
      <c r="H1182" s="93" t="str">
        <f t="shared" ca="1" si="186"/>
        <v/>
      </c>
      <c r="I1182" s="94" t="str">
        <f t="shared" ca="1" si="187"/>
        <v/>
      </c>
      <c r="J1182" s="108" t="str">
        <f t="shared" ca="1" si="188"/>
        <v/>
      </c>
      <c r="K1182" s="108" t="str">
        <f t="shared" ca="1" si="189"/>
        <v/>
      </c>
      <c r="L1182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182" s="108" t="str">
        <f ca="1">IFERROR(IF(FIND("/", Tabella4[[#This Row],[ODC]]) &gt; 0, MID(Tabella4[[#This Row],[ODC]], FIND("/", Tabella4[[#This Row],[ODC]]) - 3, 6), ""), "")</f>
        <v/>
      </c>
      <c r="S1182" s="103">
        <v>29</v>
      </c>
      <c r="T1182" s="96">
        <v>8</v>
      </c>
    </row>
    <row r="1183" spans="1:20" hidden="1" x14ac:dyDescent="0.25">
      <c r="A1183" s="97" t="str">
        <f ca="1">IF(Tabella4[[#This Row],[PERSONALE]]="","",IF(INDIRECT("'" &amp; S1183 &amp; "'!L1") &lt;&gt; "0", IF(INDIRECT("'" &amp; S1183 &amp; "'!L1") &lt;&gt; "", INDIRECT("'" &amp; S1183 &amp; "'!L1"), ""), ""))</f>
        <v/>
      </c>
      <c r="B1183" s="97" t="str">
        <f t="shared" ca="1" si="180"/>
        <v/>
      </c>
      <c r="C1183" s="106" t="str">
        <f t="shared" ca="1" si="181"/>
        <v/>
      </c>
      <c r="D1183" s="1" t="str">
        <f t="shared" ca="1" si="182"/>
        <v/>
      </c>
      <c r="E1183" s="93" t="str">
        <f t="shared" ca="1" si="183"/>
        <v/>
      </c>
      <c r="F1183" s="93" t="str">
        <f t="shared" ca="1" si="184"/>
        <v/>
      </c>
      <c r="G1183" s="93" t="str">
        <f t="shared" ca="1" si="185"/>
        <v/>
      </c>
      <c r="H1183" s="93" t="str">
        <f t="shared" ca="1" si="186"/>
        <v/>
      </c>
      <c r="I1183" s="94" t="str">
        <f t="shared" ca="1" si="187"/>
        <v/>
      </c>
      <c r="J1183" s="108" t="str">
        <f t="shared" ca="1" si="188"/>
        <v/>
      </c>
      <c r="K1183" s="108" t="str">
        <f t="shared" ca="1" si="189"/>
        <v/>
      </c>
      <c r="L1183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183" s="108" t="str">
        <f ca="1">IFERROR(IF(FIND("/", Tabella4[[#This Row],[ODC]]) &gt; 0, MID(Tabella4[[#This Row],[ODC]], FIND("/", Tabella4[[#This Row],[ODC]]) - 3, 6), ""), "")</f>
        <v/>
      </c>
      <c r="S1183" s="103">
        <v>29</v>
      </c>
      <c r="T1183" s="96">
        <v>9</v>
      </c>
    </row>
    <row r="1184" spans="1:20" hidden="1" x14ac:dyDescent="0.25">
      <c r="A1184" s="97" t="str">
        <f ca="1">IF(Tabella4[[#This Row],[PERSONALE]]="","",IF(INDIRECT("'" &amp; S1184 &amp; "'!L1") &lt;&gt; "0", IF(INDIRECT("'" &amp; S1184 &amp; "'!L1") &lt;&gt; "", INDIRECT("'" &amp; S1184 &amp; "'!L1"), ""), ""))</f>
        <v/>
      </c>
      <c r="B1184" s="97" t="str">
        <f t="shared" ca="1" si="180"/>
        <v/>
      </c>
      <c r="C1184" s="106" t="str">
        <f t="shared" ca="1" si="181"/>
        <v/>
      </c>
      <c r="D1184" s="1" t="str">
        <f t="shared" ca="1" si="182"/>
        <v/>
      </c>
      <c r="E1184" s="93" t="str">
        <f t="shared" ca="1" si="183"/>
        <v/>
      </c>
      <c r="F1184" s="93" t="str">
        <f t="shared" ca="1" si="184"/>
        <v/>
      </c>
      <c r="G1184" s="93" t="str">
        <f t="shared" ca="1" si="185"/>
        <v/>
      </c>
      <c r="H1184" s="93" t="str">
        <f t="shared" ca="1" si="186"/>
        <v/>
      </c>
      <c r="I1184" s="94" t="str">
        <f t="shared" ca="1" si="187"/>
        <v/>
      </c>
      <c r="J1184" s="108" t="str">
        <f t="shared" ca="1" si="188"/>
        <v/>
      </c>
      <c r="K1184" s="108" t="str">
        <f t="shared" ca="1" si="189"/>
        <v/>
      </c>
      <c r="L1184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184" s="108" t="str">
        <f ca="1">IFERROR(IF(FIND("/", Tabella4[[#This Row],[ODC]]) &gt; 0, MID(Tabella4[[#This Row],[ODC]], FIND("/", Tabella4[[#This Row],[ODC]]) - 3, 6), ""), "")</f>
        <v/>
      </c>
      <c r="S1184" s="103">
        <v>29</v>
      </c>
      <c r="T1184" s="96">
        <v>10</v>
      </c>
    </row>
    <row r="1185" spans="1:20" hidden="1" x14ac:dyDescent="0.25">
      <c r="A1185" s="97" t="str">
        <f ca="1">IF(Tabella4[[#This Row],[PERSONALE]]="","",IF(INDIRECT("'" &amp; S1185 &amp; "'!L1") &lt;&gt; "0", IF(INDIRECT("'" &amp; S1185 &amp; "'!L1") &lt;&gt; "", INDIRECT("'" &amp; S1185 &amp; "'!L1"), ""), ""))</f>
        <v/>
      </c>
      <c r="B1185" s="97" t="str">
        <f t="shared" ca="1" si="180"/>
        <v/>
      </c>
      <c r="C1185" s="106" t="str">
        <f t="shared" ca="1" si="181"/>
        <v/>
      </c>
      <c r="D1185" s="1" t="str">
        <f t="shared" ca="1" si="182"/>
        <v/>
      </c>
      <c r="E1185" s="93" t="str">
        <f t="shared" ca="1" si="183"/>
        <v/>
      </c>
      <c r="F1185" s="93" t="str">
        <f t="shared" ca="1" si="184"/>
        <v/>
      </c>
      <c r="G1185" s="93" t="str">
        <f t="shared" ca="1" si="185"/>
        <v/>
      </c>
      <c r="H1185" s="93" t="str">
        <f t="shared" ca="1" si="186"/>
        <v/>
      </c>
      <c r="I1185" s="94" t="str">
        <f t="shared" ca="1" si="187"/>
        <v/>
      </c>
      <c r="J1185" s="108" t="str">
        <f t="shared" ca="1" si="188"/>
        <v/>
      </c>
      <c r="K1185" s="108" t="str">
        <f t="shared" ca="1" si="189"/>
        <v/>
      </c>
      <c r="L1185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185" s="108" t="str">
        <f ca="1">IFERROR(IF(FIND("/", Tabella4[[#This Row],[ODC]]) &gt; 0, MID(Tabella4[[#This Row],[ODC]], FIND("/", Tabella4[[#This Row],[ODC]]) - 3, 6), ""), "")</f>
        <v/>
      </c>
      <c r="S1185" s="103">
        <v>29</v>
      </c>
      <c r="T1185" s="96">
        <v>11</v>
      </c>
    </row>
    <row r="1186" spans="1:20" hidden="1" x14ac:dyDescent="0.25">
      <c r="A1186" s="97" t="str">
        <f ca="1">IF(Tabella4[[#This Row],[PERSONALE]]="","",IF(INDIRECT("'" &amp; S1186 &amp; "'!L1") &lt;&gt; "0", IF(INDIRECT("'" &amp; S1186 &amp; "'!L1") &lt;&gt; "", INDIRECT("'" &amp; S1186 &amp; "'!L1"), ""), ""))</f>
        <v/>
      </c>
      <c r="B1186" s="97" t="str">
        <f t="shared" ca="1" si="180"/>
        <v/>
      </c>
      <c r="C1186" s="106" t="str">
        <f t="shared" ca="1" si="181"/>
        <v/>
      </c>
      <c r="D1186" s="1" t="str">
        <f t="shared" ca="1" si="182"/>
        <v/>
      </c>
      <c r="E1186" s="93" t="str">
        <f t="shared" ca="1" si="183"/>
        <v/>
      </c>
      <c r="F1186" s="93" t="str">
        <f t="shared" ca="1" si="184"/>
        <v/>
      </c>
      <c r="G1186" s="93" t="str">
        <f t="shared" ca="1" si="185"/>
        <v/>
      </c>
      <c r="H1186" s="93" t="str">
        <f t="shared" ca="1" si="186"/>
        <v/>
      </c>
      <c r="I1186" s="94" t="str">
        <f t="shared" ca="1" si="187"/>
        <v/>
      </c>
      <c r="J1186" s="108" t="str">
        <f t="shared" ca="1" si="188"/>
        <v/>
      </c>
      <c r="K1186" s="108" t="str">
        <f t="shared" ca="1" si="189"/>
        <v/>
      </c>
      <c r="L1186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186" s="108" t="str">
        <f ca="1">IFERROR(IF(FIND("/", Tabella4[[#This Row],[ODC]]) &gt; 0, MID(Tabella4[[#This Row],[ODC]], FIND("/", Tabella4[[#This Row],[ODC]]) - 3, 6), ""), "")</f>
        <v/>
      </c>
      <c r="S1186" s="103">
        <v>29</v>
      </c>
      <c r="T1186" s="96">
        <v>12</v>
      </c>
    </row>
    <row r="1187" spans="1:20" hidden="1" x14ac:dyDescent="0.25">
      <c r="A1187" s="97" t="str">
        <f ca="1">IF(Tabella4[[#This Row],[PERSONALE]]="","",IF(INDIRECT("'" &amp; S1187 &amp; "'!L1") &lt;&gt; "0", IF(INDIRECT("'" &amp; S1187 &amp; "'!L1") &lt;&gt; "", INDIRECT("'" &amp; S1187 &amp; "'!L1"), ""), ""))</f>
        <v/>
      </c>
      <c r="B1187" s="97" t="str">
        <f t="shared" ca="1" si="180"/>
        <v/>
      </c>
      <c r="C1187" s="106" t="str">
        <f t="shared" ca="1" si="181"/>
        <v/>
      </c>
      <c r="D1187" s="1" t="str">
        <f t="shared" ca="1" si="182"/>
        <v/>
      </c>
      <c r="E1187" s="93" t="str">
        <f t="shared" ca="1" si="183"/>
        <v/>
      </c>
      <c r="F1187" s="93" t="str">
        <f t="shared" ca="1" si="184"/>
        <v/>
      </c>
      <c r="G1187" s="93" t="str">
        <f t="shared" ca="1" si="185"/>
        <v/>
      </c>
      <c r="H1187" s="93" t="str">
        <f t="shared" ca="1" si="186"/>
        <v/>
      </c>
      <c r="I1187" s="94" t="str">
        <f t="shared" ca="1" si="187"/>
        <v/>
      </c>
      <c r="J1187" s="108" t="str">
        <f t="shared" ca="1" si="188"/>
        <v/>
      </c>
      <c r="K1187" s="108" t="str">
        <f t="shared" ca="1" si="189"/>
        <v/>
      </c>
      <c r="L1187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187" s="108" t="str">
        <f ca="1">IFERROR(IF(FIND("/", Tabella4[[#This Row],[ODC]]) &gt; 0, MID(Tabella4[[#This Row],[ODC]], FIND("/", Tabella4[[#This Row],[ODC]]) - 3, 6), ""), "")</f>
        <v/>
      </c>
      <c r="S1187" s="103">
        <v>29</v>
      </c>
      <c r="T1187" s="96">
        <v>13</v>
      </c>
    </row>
    <row r="1188" spans="1:20" hidden="1" x14ac:dyDescent="0.25">
      <c r="A1188" s="97" t="str">
        <f ca="1">IF(Tabella4[[#This Row],[PERSONALE]]="","",IF(INDIRECT("'" &amp; S1188 &amp; "'!L1") &lt;&gt; "0", IF(INDIRECT("'" &amp; S1188 &amp; "'!L1") &lt;&gt; "", INDIRECT("'" &amp; S1188 &amp; "'!L1"), ""), ""))</f>
        <v/>
      </c>
      <c r="B1188" s="97" t="str">
        <f t="shared" ca="1" si="180"/>
        <v/>
      </c>
      <c r="C1188" s="106" t="str">
        <f t="shared" ca="1" si="181"/>
        <v/>
      </c>
      <c r="D1188" s="1" t="str">
        <f t="shared" ca="1" si="182"/>
        <v/>
      </c>
      <c r="E1188" s="93" t="str">
        <f t="shared" ca="1" si="183"/>
        <v/>
      </c>
      <c r="F1188" s="93" t="str">
        <f t="shared" ca="1" si="184"/>
        <v/>
      </c>
      <c r="G1188" s="93" t="str">
        <f t="shared" ca="1" si="185"/>
        <v/>
      </c>
      <c r="H1188" s="93" t="str">
        <f t="shared" ca="1" si="186"/>
        <v/>
      </c>
      <c r="I1188" s="94" t="str">
        <f t="shared" ca="1" si="187"/>
        <v/>
      </c>
      <c r="J1188" s="108" t="str">
        <f t="shared" ca="1" si="188"/>
        <v/>
      </c>
      <c r="K1188" s="108" t="str">
        <f t="shared" ca="1" si="189"/>
        <v/>
      </c>
      <c r="L1188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188" s="108" t="str">
        <f ca="1">IFERROR(IF(FIND("/", Tabella4[[#This Row],[ODC]]) &gt; 0, MID(Tabella4[[#This Row],[ODC]], FIND("/", Tabella4[[#This Row],[ODC]]) - 3, 6), ""), "")</f>
        <v/>
      </c>
      <c r="S1188" s="103">
        <v>29</v>
      </c>
      <c r="T1188" s="96">
        <v>14</v>
      </c>
    </row>
    <row r="1189" spans="1:20" hidden="1" x14ac:dyDescent="0.25">
      <c r="A1189" s="97" t="str">
        <f ca="1">IF(Tabella4[[#This Row],[PERSONALE]]="","",IF(INDIRECT("'" &amp; S1189 &amp; "'!L1") &lt;&gt; "0", IF(INDIRECT("'" &amp; S1189 &amp; "'!L1") &lt;&gt; "", INDIRECT("'" &amp; S1189 &amp; "'!L1"), ""), ""))</f>
        <v/>
      </c>
      <c r="B1189" s="97" t="str">
        <f t="shared" ca="1" si="180"/>
        <v/>
      </c>
      <c r="C1189" s="106" t="str">
        <f t="shared" ca="1" si="181"/>
        <v/>
      </c>
      <c r="D1189" s="1" t="str">
        <f t="shared" ca="1" si="182"/>
        <v/>
      </c>
      <c r="E1189" s="93" t="str">
        <f t="shared" ca="1" si="183"/>
        <v/>
      </c>
      <c r="F1189" s="93" t="str">
        <f t="shared" ca="1" si="184"/>
        <v/>
      </c>
      <c r="G1189" s="93" t="str">
        <f t="shared" ca="1" si="185"/>
        <v/>
      </c>
      <c r="H1189" s="93" t="str">
        <f t="shared" ca="1" si="186"/>
        <v/>
      </c>
      <c r="I1189" s="94" t="str">
        <f t="shared" ca="1" si="187"/>
        <v/>
      </c>
      <c r="J1189" s="108" t="str">
        <f t="shared" ca="1" si="188"/>
        <v/>
      </c>
      <c r="K1189" s="108" t="str">
        <f t="shared" ca="1" si="189"/>
        <v/>
      </c>
      <c r="L1189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189" s="108" t="str">
        <f ca="1">IFERROR(IF(FIND("/", Tabella4[[#This Row],[ODC]]) &gt; 0, MID(Tabella4[[#This Row],[ODC]], FIND("/", Tabella4[[#This Row],[ODC]]) - 3, 6), ""), "")</f>
        <v/>
      </c>
      <c r="S1189" s="103">
        <v>29</v>
      </c>
      <c r="T1189" s="96">
        <v>15</v>
      </c>
    </row>
    <row r="1190" spans="1:20" hidden="1" x14ac:dyDescent="0.25">
      <c r="A1190" s="97" t="str">
        <f ca="1">IF(Tabella4[[#This Row],[PERSONALE]]="","",IF(INDIRECT("'" &amp; S1190 &amp; "'!L1") &lt;&gt; "0", IF(INDIRECT("'" &amp; S1190 &amp; "'!L1") &lt;&gt; "", INDIRECT("'" &amp; S1190 &amp; "'!L1"), ""), ""))</f>
        <v/>
      </c>
      <c r="B1190" s="97" t="str">
        <f t="shared" ca="1" si="180"/>
        <v/>
      </c>
      <c r="C1190" s="106" t="str">
        <f t="shared" ca="1" si="181"/>
        <v/>
      </c>
      <c r="D1190" s="1" t="str">
        <f t="shared" ca="1" si="182"/>
        <v/>
      </c>
      <c r="E1190" s="93" t="str">
        <f t="shared" ca="1" si="183"/>
        <v/>
      </c>
      <c r="F1190" s="93" t="str">
        <f t="shared" ca="1" si="184"/>
        <v/>
      </c>
      <c r="G1190" s="93" t="str">
        <f t="shared" ca="1" si="185"/>
        <v/>
      </c>
      <c r="H1190" s="93" t="str">
        <f t="shared" ca="1" si="186"/>
        <v/>
      </c>
      <c r="I1190" s="94" t="str">
        <f t="shared" ca="1" si="187"/>
        <v/>
      </c>
      <c r="J1190" s="108" t="str">
        <f t="shared" ca="1" si="188"/>
        <v/>
      </c>
      <c r="K1190" s="108" t="str">
        <f t="shared" ca="1" si="189"/>
        <v/>
      </c>
      <c r="L1190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190" s="108" t="str">
        <f ca="1">IFERROR(IF(FIND("/", Tabella4[[#This Row],[ODC]]) &gt; 0, MID(Tabella4[[#This Row],[ODC]], FIND("/", Tabella4[[#This Row],[ODC]]) - 3, 6), ""), "")</f>
        <v/>
      </c>
      <c r="S1190" s="103">
        <v>29</v>
      </c>
      <c r="T1190" s="96">
        <v>16</v>
      </c>
    </row>
    <row r="1191" spans="1:20" hidden="1" x14ac:dyDescent="0.25">
      <c r="A1191" s="97" t="str">
        <f ca="1">IF(Tabella4[[#This Row],[PERSONALE]]="","",IF(INDIRECT("'" &amp; S1191 &amp; "'!L1") &lt;&gt; "0", IF(INDIRECT("'" &amp; S1191 &amp; "'!L1") &lt;&gt; "", INDIRECT("'" &amp; S1191 &amp; "'!L1"), ""), ""))</f>
        <v/>
      </c>
      <c r="B1191" s="97" t="str">
        <f t="shared" ca="1" si="180"/>
        <v/>
      </c>
      <c r="C1191" s="106" t="str">
        <f t="shared" ca="1" si="181"/>
        <v/>
      </c>
      <c r="D1191" s="1" t="str">
        <f t="shared" ca="1" si="182"/>
        <v/>
      </c>
      <c r="E1191" s="93" t="str">
        <f t="shared" ca="1" si="183"/>
        <v/>
      </c>
      <c r="F1191" s="93" t="str">
        <f t="shared" ca="1" si="184"/>
        <v/>
      </c>
      <c r="G1191" s="93" t="str">
        <f t="shared" ca="1" si="185"/>
        <v/>
      </c>
      <c r="H1191" s="93" t="str">
        <f t="shared" ca="1" si="186"/>
        <v/>
      </c>
      <c r="I1191" s="94" t="str">
        <f t="shared" ca="1" si="187"/>
        <v/>
      </c>
      <c r="J1191" s="108" t="str">
        <f t="shared" ca="1" si="188"/>
        <v/>
      </c>
      <c r="K1191" s="108" t="str">
        <f t="shared" ca="1" si="189"/>
        <v/>
      </c>
      <c r="L1191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191" s="108" t="str">
        <f ca="1">IFERROR(IF(FIND("/", Tabella4[[#This Row],[ODC]]) &gt; 0, MID(Tabella4[[#This Row],[ODC]], FIND("/", Tabella4[[#This Row],[ODC]]) - 3, 6), ""), "")</f>
        <v/>
      </c>
      <c r="S1191" s="103">
        <v>29</v>
      </c>
      <c r="T1191" s="96">
        <v>17</v>
      </c>
    </row>
    <row r="1192" spans="1:20" hidden="1" x14ac:dyDescent="0.25">
      <c r="A1192" s="97" t="str">
        <f ca="1">IF(Tabella4[[#This Row],[PERSONALE]]="","",IF(INDIRECT("'" &amp; S1192 &amp; "'!L1") &lt;&gt; "0", IF(INDIRECT("'" &amp; S1192 &amp; "'!L1") &lt;&gt; "", INDIRECT("'" &amp; S1192 &amp; "'!L1"), ""), ""))</f>
        <v/>
      </c>
      <c r="B1192" s="97" t="str">
        <f t="shared" ca="1" si="180"/>
        <v/>
      </c>
      <c r="C1192" s="106" t="str">
        <f t="shared" ca="1" si="181"/>
        <v/>
      </c>
      <c r="D1192" s="1" t="str">
        <f t="shared" ca="1" si="182"/>
        <v/>
      </c>
      <c r="E1192" s="93" t="str">
        <f t="shared" ca="1" si="183"/>
        <v/>
      </c>
      <c r="F1192" s="93" t="str">
        <f t="shared" ca="1" si="184"/>
        <v/>
      </c>
      <c r="G1192" s="93" t="str">
        <f t="shared" ca="1" si="185"/>
        <v/>
      </c>
      <c r="H1192" s="93" t="str">
        <f t="shared" ca="1" si="186"/>
        <v/>
      </c>
      <c r="I1192" s="94" t="str">
        <f t="shared" ca="1" si="187"/>
        <v/>
      </c>
      <c r="J1192" s="108" t="str">
        <f t="shared" ca="1" si="188"/>
        <v/>
      </c>
      <c r="K1192" s="108" t="str">
        <f t="shared" ca="1" si="189"/>
        <v/>
      </c>
      <c r="L1192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192" s="108" t="str">
        <f ca="1">IFERROR(IF(FIND("/", Tabella4[[#This Row],[ODC]]) &gt; 0, MID(Tabella4[[#This Row],[ODC]], FIND("/", Tabella4[[#This Row],[ODC]]) - 3, 6), ""), "")</f>
        <v/>
      </c>
      <c r="S1192" s="103">
        <v>29</v>
      </c>
      <c r="T1192" s="96">
        <v>18</v>
      </c>
    </row>
    <row r="1193" spans="1:20" hidden="1" x14ac:dyDescent="0.25">
      <c r="A1193" s="97" t="str">
        <f ca="1">IF(Tabella4[[#This Row],[PERSONALE]]="","",IF(INDIRECT("'" &amp; S1193 &amp; "'!L1") &lt;&gt; "0", IF(INDIRECT("'" &amp; S1193 &amp; "'!L1") &lt;&gt; "", INDIRECT("'" &amp; S1193 &amp; "'!L1"), ""), ""))</f>
        <v/>
      </c>
      <c r="B1193" s="97" t="str">
        <f t="shared" ca="1" si="180"/>
        <v/>
      </c>
      <c r="C1193" s="106" t="str">
        <f t="shared" ca="1" si="181"/>
        <v/>
      </c>
      <c r="D1193" s="1" t="str">
        <f t="shared" ca="1" si="182"/>
        <v/>
      </c>
      <c r="E1193" s="93" t="str">
        <f t="shared" ca="1" si="183"/>
        <v/>
      </c>
      <c r="F1193" s="93" t="str">
        <f t="shared" ca="1" si="184"/>
        <v/>
      </c>
      <c r="G1193" s="93" t="str">
        <f t="shared" ca="1" si="185"/>
        <v/>
      </c>
      <c r="H1193" s="93" t="str">
        <f t="shared" ca="1" si="186"/>
        <v/>
      </c>
      <c r="I1193" s="94" t="str">
        <f t="shared" ca="1" si="187"/>
        <v/>
      </c>
      <c r="J1193" s="108" t="str">
        <f t="shared" ca="1" si="188"/>
        <v/>
      </c>
      <c r="K1193" s="108" t="str">
        <f t="shared" ca="1" si="189"/>
        <v/>
      </c>
      <c r="L1193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193" s="108" t="str">
        <f ca="1">IFERROR(IF(FIND("/", Tabella4[[#This Row],[ODC]]) &gt; 0, MID(Tabella4[[#This Row],[ODC]], FIND("/", Tabella4[[#This Row],[ODC]]) - 3, 6), ""), "")</f>
        <v/>
      </c>
      <c r="S1193" s="103">
        <v>29</v>
      </c>
      <c r="T1193" s="96">
        <v>19</v>
      </c>
    </row>
    <row r="1194" spans="1:20" hidden="1" x14ac:dyDescent="0.25">
      <c r="A1194" s="97" t="str">
        <f ca="1">IF(Tabella4[[#This Row],[PERSONALE]]="","",IF(INDIRECT("'" &amp; S1194 &amp; "'!L1") &lt;&gt; "0", IF(INDIRECT("'" &amp; S1194 &amp; "'!L1") &lt;&gt; "", INDIRECT("'" &amp; S1194 &amp; "'!L1"), ""), ""))</f>
        <v/>
      </c>
      <c r="B1194" s="97" t="str">
        <f t="shared" ca="1" si="180"/>
        <v/>
      </c>
      <c r="C1194" s="106" t="str">
        <f t="shared" ca="1" si="181"/>
        <v/>
      </c>
      <c r="D1194" s="1" t="str">
        <f t="shared" ca="1" si="182"/>
        <v/>
      </c>
      <c r="E1194" s="93" t="str">
        <f t="shared" ca="1" si="183"/>
        <v/>
      </c>
      <c r="F1194" s="93" t="str">
        <f t="shared" ca="1" si="184"/>
        <v/>
      </c>
      <c r="G1194" s="93" t="str">
        <f t="shared" ca="1" si="185"/>
        <v/>
      </c>
      <c r="H1194" s="93" t="str">
        <f t="shared" ca="1" si="186"/>
        <v/>
      </c>
      <c r="I1194" s="94" t="str">
        <f t="shared" ca="1" si="187"/>
        <v/>
      </c>
      <c r="J1194" s="108" t="str">
        <f t="shared" ca="1" si="188"/>
        <v/>
      </c>
      <c r="K1194" s="108" t="str">
        <f t="shared" ca="1" si="189"/>
        <v/>
      </c>
      <c r="L1194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194" s="108" t="str">
        <f ca="1">IFERROR(IF(FIND("/", Tabella4[[#This Row],[ODC]]) &gt; 0, MID(Tabella4[[#This Row],[ODC]], FIND("/", Tabella4[[#This Row],[ODC]]) - 3, 6), ""), "")</f>
        <v/>
      </c>
      <c r="S1194" s="103">
        <v>29</v>
      </c>
      <c r="T1194" s="96">
        <v>20</v>
      </c>
    </row>
    <row r="1195" spans="1:20" hidden="1" x14ac:dyDescent="0.25">
      <c r="A1195" s="97" t="str">
        <f ca="1">IF(Tabella4[[#This Row],[PERSONALE]]="","",IF(INDIRECT("'" &amp; S1195 &amp; "'!L1") &lt;&gt; "0", IF(INDIRECT("'" &amp; S1195 &amp; "'!L1") &lt;&gt; "", INDIRECT("'" &amp; S1195 &amp; "'!L1"), ""), ""))</f>
        <v/>
      </c>
      <c r="B1195" s="97" t="str">
        <f t="shared" ca="1" si="180"/>
        <v/>
      </c>
      <c r="C1195" s="106" t="str">
        <f t="shared" ca="1" si="181"/>
        <v/>
      </c>
      <c r="D1195" s="1" t="str">
        <f t="shared" ca="1" si="182"/>
        <v/>
      </c>
      <c r="E1195" s="93" t="str">
        <f t="shared" ca="1" si="183"/>
        <v/>
      </c>
      <c r="F1195" s="93" t="str">
        <f t="shared" ca="1" si="184"/>
        <v/>
      </c>
      <c r="G1195" s="93" t="str">
        <f t="shared" ca="1" si="185"/>
        <v/>
      </c>
      <c r="H1195" s="93" t="str">
        <f t="shared" ca="1" si="186"/>
        <v/>
      </c>
      <c r="I1195" s="94" t="str">
        <f t="shared" ca="1" si="187"/>
        <v/>
      </c>
      <c r="J1195" s="108" t="str">
        <f t="shared" ca="1" si="188"/>
        <v/>
      </c>
      <c r="K1195" s="108" t="str">
        <f t="shared" ca="1" si="189"/>
        <v/>
      </c>
      <c r="L1195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195" s="108" t="str">
        <f ca="1">IFERROR(IF(FIND("/", Tabella4[[#This Row],[ODC]]) &gt; 0, MID(Tabella4[[#This Row],[ODC]], FIND("/", Tabella4[[#This Row],[ODC]]) - 3, 6), ""), "")</f>
        <v/>
      </c>
      <c r="S1195" s="103">
        <v>29</v>
      </c>
      <c r="T1195" s="96">
        <v>21</v>
      </c>
    </row>
    <row r="1196" spans="1:20" hidden="1" x14ac:dyDescent="0.25">
      <c r="A1196" s="97" t="str">
        <f ca="1">IF(Tabella4[[#This Row],[PERSONALE]]="","",IF(INDIRECT("'" &amp; S1196 &amp; "'!L1") &lt;&gt; "0", IF(INDIRECT("'" &amp; S1196 &amp; "'!L1") &lt;&gt; "", INDIRECT("'" &amp; S1196 &amp; "'!L1"), ""), ""))</f>
        <v/>
      </c>
      <c r="B1196" s="97" t="str">
        <f t="shared" ca="1" si="180"/>
        <v/>
      </c>
      <c r="C1196" s="106" t="str">
        <f t="shared" ca="1" si="181"/>
        <v/>
      </c>
      <c r="D1196" s="1" t="str">
        <f t="shared" ca="1" si="182"/>
        <v/>
      </c>
      <c r="E1196" s="93" t="str">
        <f t="shared" ca="1" si="183"/>
        <v/>
      </c>
      <c r="F1196" s="93" t="str">
        <f t="shared" ca="1" si="184"/>
        <v/>
      </c>
      <c r="G1196" s="93" t="str">
        <f t="shared" ca="1" si="185"/>
        <v/>
      </c>
      <c r="H1196" s="93" t="str">
        <f t="shared" ca="1" si="186"/>
        <v/>
      </c>
      <c r="I1196" s="94" t="str">
        <f t="shared" ca="1" si="187"/>
        <v/>
      </c>
      <c r="J1196" s="108" t="str">
        <f t="shared" ca="1" si="188"/>
        <v/>
      </c>
      <c r="K1196" s="108" t="str">
        <f t="shared" ca="1" si="189"/>
        <v/>
      </c>
      <c r="L1196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196" s="108" t="str">
        <f ca="1">IFERROR(IF(FIND("/", Tabella4[[#This Row],[ODC]]) &gt; 0, MID(Tabella4[[#This Row],[ODC]], FIND("/", Tabella4[[#This Row],[ODC]]) - 3, 6), ""), "")</f>
        <v/>
      </c>
      <c r="S1196" s="103">
        <v>29</v>
      </c>
      <c r="T1196" s="96">
        <v>22</v>
      </c>
    </row>
    <row r="1197" spans="1:20" hidden="1" x14ac:dyDescent="0.25">
      <c r="A1197" s="97" t="str">
        <f ca="1">IF(Tabella4[[#This Row],[PERSONALE]]="","",IF(INDIRECT("'" &amp; S1197 &amp; "'!L1") &lt;&gt; "0", IF(INDIRECT("'" &amp; S1197 &amp; "'!L1") &lt;&gt; "", INDIRECT("'" &amp; S1197 &amp; "'!L1"), ""), ""))</f>
        <v/>
      </c>
      <c r="B1197" s="97" t="str">
        <f t="shared" ca="1" si="180"/>
        <v/>
      </c>
      <c r="C1197" s="106" t="str">
        <f t="shared" ca="1" si="181"/>
        <v/>
      </c>
      <c r="D1197" s="1" t="str">
        <f t="shared" ca="1" si="182"/>
        <v/>
      </c>
      <c r="E1197" s="93" t="str">
        <f t="shared" ca="1" si="183"/>
        <v/>
      </c>
      <c r="F1197" s="93" t="str">
        <f t="shared" ca="1" si="184"/>
        <v/>
      </c>
      <c r="G1197" s="93" t="str">
        <f t="shared" ca="1" si="185"/>
        <v/>
      </c>
      <c r="H1197" s="93" t="str">
        <f t="shared" ca="1" si="186"/>
        <v/>
      </c>
      <c r="I1197" s="94" t="str">
        <f t="shared" ca="1" si="187"/>
        <v/>
      </c>
      <c r="J1197" s="108" t="str">
        <f t="shared" ca="1" si="188"/>
        <v/>
      </c>
      <c r="K1197" s="108" t="str">
        <f t="shared" ca="1" si="189"/>
        <v/>
      </c>
      <c r="L1197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197" s="108" t="str">
        <f ca="1">IFERROR(IF(FIND("/", Tabella4[[#This Row],[ODC]]) &gt; 0, MID(Tabella4[[#This Row],[ODC]], FIND("/", Tabella4[[#This Row],[ODC]]) - 3, 6), ""), "")</f>
        <v/>
      </c>
      <c r="S1197" s="103">
        <v>29</v>
      </c>
      <c r="T1197" s="96">
        <v>23</v>
      </c>
    </row>
    <row r="1198" spans="1:20" hidden="1" x14ac:dyDescent="0.25">
      <c r="A1198" s="97" t="str">
        <f ca="1">IF(Tabella4[[#This Row],[PERSONALE]]="","",IF(INDIRECT("'" &amp; S1198 &amp; "'!L1") &lt;&gt; "0", IF(INDIRECT("'" &amp; S1198 &amp; "'!L1") &lt;&gt; "", INDIRECT("'" &amp; S1198 &amp; "'!L1"), ""), ""))</f>
        <v/>
      </c>
      <c r="B1198" s="97" t="str">
        <f t="shared" ca="1" si="180"/>
        <v/>
      </c>
      <c r="C1198" s="106" t="str">
        <f t="shared" ca="1" si="181"/>
        <v/>
      </c>
      <c r="D1198" s="1" t="str">
        <f t="shared" ca="1" si="182"/>
        <v/>
      </c>
      <c r="E1198" s="93" t="str">
        <f t="shared" ca="1" si="183"/>
        <v/>
      </c>
      <c r="F1198" s="93" t="str">
        <f t="shared" ca="1" si="184"/>
        <v/>
      </c>
      <c r="G1198" s="93" t="str">
        <f t="shared" ca="1" si="185"/>
        <v/>
      </c>
      <c r="H1198" s="93" t="str">
        <f t="shared" ca="1" si="186"/>
        <v/>
      </c>
      <c r="I1198" s="94" t="str">
        <f t="shared" ca="1" si="187"/>
        <v/>
      </c>
      <c r="J1198" s="108" t="str">
        <f t="shared" ca="1" si="188"/>
        <v/>
      </c>
      <c r="K1198" s="108" t="str">
        <f t="shared" ca="1" si="189"/>
        <v/>
      </c>
      <c r="L1198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198" s="108" t="str">
        <f ca="1">IFERROR(IF(FIND("/", Tabella4[[#This Row],[ODC]]) &gt; 0, MID(Tabella4[[#This Row],[ODC]], FIND("/", Tabella4[[#This Row],[ODC]]) - 3, 6), ""), "")</f>
        <v/>
      </c>
      <c r="S1198" s="103">
        <v>29</v>
      </c>
      <c r="T1198" s="96">
        <v>24</v>
      </c>
    </row>
    <row r="1199" spans="1:20" hidden="1" x14ac:dyDescent="0.25">
      <c r="A1199" s="97" t="str">
        <f ca="1">IF(Tabella4[[#This Row],[PERSONALE]]="","",IF(INDIRECT("'" &amp; S1199 &amp; "'!L1") &lt;&gt; "0", IF(INDIRECT("'" &amp; S1199 &amp; "'!L1") &lt;&gt; "", INDIRECT("'" &amp; S1199 &amp; "'!L1"), ""), ""))</f>
        <v/>
      </c>
      <c r="B1199" s="97" t="str">
        <f t="shared" ca="1" si="180"/>
        <v/>
      </c>
      <c r="C1199" s="106" t="str">
        <f t="shared" ca="1" si="181"/>
        <v/>
      </c>
      <c r="D1199" s="1" t="str">
        <f t="shared" ca="1" si="182"/>
        <v/>
      </c>
      <c r="E1199" s="93" t="str">
        <f t="shared" ca="1" si="183"/>
        <v/>
      </c>
      <c r="F1199" s="93" t="str">
        <f t="shared" ca="1" si="184"/>
        <v/>
      </c>
      <c r="G1199" s="93" t="str">
        <f t="shared" ca="1" si="185"/>
        <v/>
      </c>
      <c r="H1199" s="93" t="str">
        <f t="shared" ca="1" si="186"/>
        <v/>
      </c>
      <c r="I1199" s="94" t="str">
        <f t="shared" ca="1" si="187"/>
        <v/>
      </c>
      <c r="J1199" s="108" t="str">
        <f t="shared" ca="1" si="188"/>
        <v/>
      </c>
      <c r="K1199" s="108" t="str">
        <f t="shared" ca="1" si="189"/>
        <v/>
      </c>
      <c r="L1199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199" s="108" t="str">
        <f ca="1">IFERROR(IF(FIND("/", Tabella4[[#This Row],[ODC]]) &gt; 0, MID(Tabella4[[#This Row],[ODC]], FIND("/", Tabella4[[#This Row],[ODC]]) - 3, 6), ""), "")</f>
        <v/>
      </c>
      <c r="S1199" s="103">
        <v>29</v>
      </c>
      <c r="T1199" s="96">
        <v>25</v>
      </c>
    </row>
    <row r="1200" spans="1:20" hidden="1" x14ac:dyDescent="0.25">
      <c r="A1200" s="97" t="str">
        <f ca="1">IF(Tabella4[[#This Row],[PERSONALE]]="","",IF(INDIRECT("'" &amp; S1200 &amp; "'!L1") &lt;&gt; "0", IF(INDIRECT("'" &amp; S1200 &amp; "'!L1") &lt;&gt; "", INDIRECT("'" &amp; S1200 &amp; "'!L1"), ""), ""))</f>
        <v/>
      </c>
      <c r="B1200" s="97" t="str">
        <f t="shared" ca="1" si="180"/>
        <v/>
      </c>
      <c r="C1200" s="106" t="str">
        <f t="shared" ca="1" si="181"/>
        <v/>
      </c>
      <c r="D1200" s="1" t="str">
        <f t="shared" ca="1" si="182"/>
        <v/>
      </c>
      <c r="E1200" s="93" t="str">
        <f t="shared" ca="1" si="183"/>
        <v/>
      </c>
      <c r="F1200" s="93" t="str">
        <f t="shared" ca="1" si="184"/>
        <v/>
      </c>
      <c r="G1200" s="93" t="str">
        <f t="shared" ca="1" si="185"/>
        <v/>
      </c>
      <c r="H1200" s="93" t="str">
        <f t="shared" ca="1" si="186"/>
        <v/>
      </c>
      <c r="I1200" s="94" t="str">
        <f t="shared" ca="1" si="187"/>
        <v/>
      </c>
      <c r="J1200" s="108" t="str">
        <f t="shared" ca="1" si="188"/>
        <v/>
      </c>
      <c r="K1200" s="108" t="str">
        <f t="shared" ca="1" si="189"/>
        <v/>
      </c>
      <c r="L1200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200" s="108" t="str">
        <f ca="1">IFERROR(IF(FIND("/", Tabella4[[#This Row],[ODC]]) &gt; 0, MID(Tabella4[[#This Row],[ODC]], FIND("/", Tabella4[[#This Row],[ODC]]) - 3, 6), ""), "")</f>
        <v/>
      </c>
      <c r="S1200" s="103">
        <v>29</v>
      </c>
      <c r="T1200" s="96">
        <v>26</v>
      </c>
    </row>
    <row r="1201" spans="1:20" hidden="1" x14ac:dyDescent="0.25">
      <c r="A1201" s="97" t="str">
        <f ca="1">IF(Tabella4[[#This Row],[PERSONALE]]="","",IF(INDIRECT("'" &amp; S1201 &amp; "'!L1") &lt;&gt; "0", IF(INDIRECT("'" &amp; S1201 &amp; "'!L1") &lt;&gt; "", INDIRECT("'" &amp; S1201 &amp; "'!L1"), ""), ""))</f>
        <v/>
      </c>
      <c r="B1201" s="97" t="str">
        <f t="shared" ca="1" si="180"/>
        <v/>
      </c>
      <c r="C1201" s="106" t="str">
        <f t="shared" ca="1" si="181"/>
        <v/>
      </c>
      <c r="D1201" s="1" t="str">
        <f t="shared" ca="1" si="182"/>
        <v/>
      </c>
      <c r="E1201" s="93" t="str">
        <f t="shared" ca="1" si="183"/>
        <v/>
      </c>
      <c r="F1201" s="93" t="str">
        <f t="shared" ca="1" si="184"/>
        <v/>
      </c>
      <c r="G1201" s="93" t="str">
        <f t="shared" ca="1" si="185"/>
        <v/>
      </c>
      <c r="H1201" s="93" t="str">
        <f t="shared" ca="1" si="186"/>
        <v/>
      </c>
      <c r="I1201" s="94" t="str">
        <f t="shared" ca="1" si="187"/>
        <v/>
      </c>
      <c r="J1201" s="108" t="str">
        <f t="shared" ca="1" si="188"/>
        <v/>
      </c>
      <c r="K1201" s="108" t="str">
        <f t="shared" ca="1" si="189"/>
        <v/>
      </c>
      <c r="L1201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201" s="108" t="str">
        <f ca="1">IFERROR(IF(FIND("/", Tabella4[[#This Row],[ODC]]) &gt; 0, MID(Tabella4[[#This Row],[ODC]], FIND("/", Tabella4[[#This Row],[ODC]]) - 3, 6), ""), "")</f>
        <v/>
      </c>
      <c r="S1201" s="103">
        <v>29</v>
      </c>
      <c r="T1201" s="96">
        <v>27</v>
      </c>
    </row>
    <row r="1202" spans="1:20" hidden="1" x14ac:dyDescent="0.25">
      <c r="A1202" s="97" t="str">
        <f ca="1">IF(Tabella4[[#This Row],[PERSONALE]]="","",IF(INDIRECT("'" &amp; S1202 &amp; "'!L1") &lt;&gt; "0", IF(INDIRECT("'" &amp; S1202 &amp; "'!L1") &lt;&gt; "", INDIRECT("'" &amp; S1202 &amp; "'!L1"), ""), ""))</f>
        <v/>
      </c>
      <c r="B1202" s="97" t="str">
        <f t="shared" ca="1" si="180"/>
        <v/>
      </c>
      <c r="C1202" s="106" t="str">
        <f t="shared" ca="1" si="181"/>
        <v/>
      </c>
      <c r="D1202" s="1" t="str">
        <f t="shared" ca="1" si="182"/>
        <v/>
      </c>
      <c r="E1202" s="93" t="str">
        <f t="shared" ca="1" si="183"/>
        <v/>
      </c>
      <c r="F1202" s="93" t="str">
        <f t="shared" ca="1" si="184"/>
        <v/>
      </c>
      <c r="G1202" s="93" t="str">
        <f t="shared" ca="1" si="185"/>
        <v/>
      </c>
      <c r="H1202" s="93" t="str">
        <f t="shared" ca="1" si="186"/>
        <v/>
      </c>
      <c r="I1202" s="94" t="str">
        <f t="shared" ca="1" si="187"/>
        <v/>
      </c>
      <c r="J1202" s="108" t="str">
        <f t="shared" ca="1" si="188"/>
        <v/>
      </c>
      <c r="K1202" s="108" t="str">
        <f t="shared" ca="1" si="189"/>
        <v/>
      </c>
      <c r="L1202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202" s="108" t="str">
        <f ca="1">IFERROR(IF(FIND("/", Tabella4[[#This Row],[ODC]]) &gt; 0, MID(Tabella4[[#This Row],[ODC]], FIND("/", Tabella4[[#This Row],[ODC]]) - 3, 6), ""), "")</f>
        <v/>
      </c>
      <c r="S1202" s="103">
        <v>29</v>
      </c>
      <c r="T1202" s="96">
        <v>28</v>
      </c>
    </row>
    <row r="1203" spans="1:20" hidden="1" x14ac:dyDescent="0.25">
      <c r="A1203" s="97" t="str">
        <f ca="1">IF(Tabella4[[#This Row],[PERSONALE]]="","",IF(INDIRECT("'" &amp; S1203 &amp; "'!L1") &lt;&gt; "0", IF(INDIRECT("'" &amp; S1203 &amp; "'!L1") &lt;&gt; "", INDIRECT("'" &amp; S1203 &amp; "'!L1"), ""), ""))</f>
        <v/>
      </c>
      <c r="B1203" s="97" t="str">
        <f t="shared" ca="1" si="180"/>
        <v/>
      </c>
      <c r="C1203" s="106" t="str">
        <f t="shared" ca="1" si="181"/>
        <v/>
      </c>
      <c r="D1203" s="1" t="str">
        <f t="shared" ca="1" si="182"/>
        <v/>
      </c>
      <c r="E1203" s="93" t="str">
        <f t="shared" ca="1" si="183"/>
        <v/>
      </c>
      <c r="F1203" s="93" t="str">
        <f t="shared" ca="1" si="184"/>
        <v/>
      </c>
      <c r="G1203" s="93" t="str">
        <f t="shared" ca="1" si="185"/>
        <v/>
      </c>
      <c r="H1203" s="93" t="str">
        <f t="shared" ca="1" si="186"/>
        <v/>
      </c>
      <c r="I1203" s="94" t="str">
        <f t="shared" ca="1" si="187"/>
        <v/>
      </c>
      <c r="J1203" s="108" t="str">
        <f t="shared" ca="1" si="188"/>
        <v/>
      </c>
      <c r="K1203" s="108" t="str">
        <f t="shared" ca="1" si="189"/>
        <v/>
      </c>
      <c r="L1203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203" s="108" t="str">
        <f ca="1">IFERROR(IF(FIND("/", Tabella4[[#This Row],[ODC]]) &gt; 0, MID(Tabella4[[#This Row],[ODC]], FIND("/", Tabella4[[#This Row],[ODC]]) - 3, 6), ""), "")</f>
        <v/>
      </c>
      <c r="S1203" s="103">
        <v>29</v>
      </c>
      <c r="T1203" s="96">
        <v>29</v>
      </c>
    </row>
    <row r="1204" spans="1:20" hidden="1" x14ac:dyDescent="0.25">
      <c r="A1204" s="97" t="str">
        <f ca="1">IF(Tabella4[[#This Row],[PERSONALE]]="","",IF(INDIRECT("'" &amp; S1204 &amp; "'!L1") &lt;&gt; "0", IF(INDIRECT("'" &amp; S1204 &amp; "'!L1") &lt;&gt; "", INDIRECT("'" &amp; S1204 &amp; "'!L1"), ""), ""))</f>
        <v/>
      </c>
      <c r="B1204" s="97" t="str">
        <f t="shared" ca="1" si="180"/>
        <v/>
      </c>
      <c r="C1204" s="106" t="str">
        <f t="shared" ca="1" si="181"/>
        <v/>
      </c>
      <c r="D1204" s="1" t="str">
        <f t="shared" ca="1" si="182"/>
        <v/>
      </c>
      <c r="E1204" s="93" t="str">
        <f t="shared" ca="1" si="183"/>
        <v/>
      </c>
      <c r="F1204" s="93" t="str">
        <f t="shared" ca="1" si="184"/>
        <v/>
      </c>
      <c r="G1204" s="93" t="str">
        <f t="shared" ca="1" si="185"/>
        <v/>
      </c>
      <c r="H1204" s="93" t="str">
        <f t="shared" ca="1" si="186"/>
        <v/>
      </c>
      <c r="I1204" s="94" t="str">
        <f t="shared" ca="1" si="187"/>
        <v/>
      </c>
      <c r="J1204" s="108" t="str">
        <f t="shared" ca="1" si="188"/>
        <v/>
      </c>
      <c r="K1204" s="108" t="str">
        <f t="shared" ca="1" si="189"/>
        <v/>
      </c>
      <c r="L1204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204" s="108" t="str">
        <f ca="1">IFERROR(IF(FIND("/", Tabella4[[#This Row],[ODC]]) &gt; 0, MID(Tabella4[[#This Row],[ODC]], FIND("/", Tabella4[[#This Row],[ODC]]) - 3, 6), ""), "")</f>
        <v/>
      </c>
      <c r="S1204" s="103">
        <v>29</v>
      </c>
      <c r="T1204" s="96">
        <v>30</v>
      </c>
    </row>
    <row r="1205" spans="1:20" hidden="1" x14ac:dyDescent="0.25">
      <c r="A1205" s="97" t="str">
        <f ca="1">IF(Tabella4[[#This Row],[PERSONALE]]="","",IF(INDIRECT("'" &amp; S1205 &amp; "'!L1") &lt;&gt; "0", IF(INDIRECT("'" &amp; S1205 &amp; "'!L1") &lt;&gt; "", INDIRECT("'" &amp; S1205 &amp; "'!L1"), ""), ""))</f>
        <v/>
      </c>
      <c r="B1205" s="97" t="str">
        <f t="shared" ca="1" si="180"/>
        <v/>
      </c>
      <c r="C1205" s="106" t="str">
        <f t="shared" ca="1" si="181"/>
        <v/>
      </c>
      <c r="D1205" s="1" t="str">
        <f t="shared" ca="1" si="182"/>
        <v/>
      </c>
      <c r="E1205" s="93" t="str">
        <f t="shared" ca="1" si="183"/>
        <v/>
      </c>
      <c r="F1205" s="93" t="str">
        <f t="shared" ca="1" si="184"/>
        <v/>
      </c>
      <c r="G1205" s="93" t="str">
        <f t="shared" ca="1" si="185"/>
        <v/>
      </c>
      <c r="H1205" s="93" t="str">
        <f t="shared" ca="1" si="186"/>
        <v/>
      </c>
      <c r="I1205" s="94" t="str">
        <f t="shared" ca="1" si="187"/>
        <v/>
      </c>
      <c r="J1205" s="108" t="str">
        <f t="shared" ca="1" si="188"/>
        <v/>
      </c>
      <c r="K1205" s="108" t="str">
        <f t="shared" ca="1" si="189"/>
        <v/>
      </c>
      <c r="L1205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205" s="108" t="str">
        <f ca="1">IFERROR(IF(FIND("/", Tabella4[[#This Row],[ODC]]) &gt; 0, MID(Tabella4[[#This Row],[ODC]], FIND("/", Tabella4[[#This Row],[ODC]]) - 3, 6), ""), "")</f>
        <v/>
      </c>
      <c r="S1205" s="103">
        <v>29</v>
      </c>
      <c r="T1205" s="96">
        <v>31</v>
      </c>
    </row>
    <row r="1206" spans="1:20" hidden="1" x14ac:dyDescent="0.25">
      <c r="A1206" s="97" t="str">
        <f ca="1">IF(Tabella4[[#This Row],[PERSONALE]]="","",IF(INDIRECT("'" &amp; S1206 &amp; "'!L1") &lt;&gt; "0", IF(INDIRECT("'" &amp; S1206 &amp; "'!L1") &lt;&gt; "", INDIRECT("'" &amp; S1206 &amp; "'!L1"), ""), ""))</f>
        <v/>
      </c>
      <c r="B1206" s="97" t="str">
        <f t="shared" ca="1" si="180"/>
        <v/>
      </c>
      <c r="C1206" s="106" t="str">
        <f t="shared" ca="1" si="181"/>
        <v/>
      </c>
      <c r="D1206" s="1" t="str">
        <f t="shared" ca="1" si="182"/>
        <v/>
      </c>
      <c r="E1206" s="93" t="str">
        <f t="shared" ca="1" si="183"/>
        <v/>
      </c>
      <c r="F1206" s="93" t="str">
        <f t="shared" ca="1" si="184"/>
        <v/>
      </c>
      <c r="G1206" s="93" t="str">
        <f t="shared" ca="1" si="185"/>
        <v/>
      </c>
      <c r="H1206" s="93" t="str">
        <f t="shared" ca="1" si="186"/>
        <v/>
      </c>
      <c r="I1206" s="94" t="str">
        <f t="shared" ca="1" si="187"/>
        <v/>
      </c>
      <c r="J1206" s="108" t="str">
        <f t="shared" ca="1" si="188"/>
        <v/>
      </c>
      <c r="K1206" s="108" t="str">
        <f t="shared" ca="1" si="189"/>
        <v/>
      </c>
      <c r="L1206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206" s="108" t="str">
        <f ca="1">IFERROR(IF(FIND("/", Tabella4[[#This Row],[ODC]]) &gt; 0, MID(Tabella4[[#This Row],[ODC]], FIND("/", Tabella4[[#This Row],[ODC]]) - 3, 6), ""), "")</f>
        <v/>
      </c>
      <c r="S1206" s="103">
        <v>29</v>
      </c>
      <c r="T1206" s="96">
        <v>32</v>
      </c>
    </row>
    <row r="1207" spans="1:20" hidden="1" x14ac:dyDescent="0.25">
      <c r="A1207" s="97" t="str">
        <f ca="1">IF(Tabella4[[#This Row],[PERSONALE]]="","",IF(INDIRECT("'" &amp; S1207 &amp; "'!L1") &lt;&gt; "0", IF(INDIRECT("'" &amp; S1207 &amp; "'!L1") &lt;&gt; "", INDIRECT("'" &amp; S1207 &amp; "'!L1"), ""), ""))</f>
        <v/>
      </c>
      <c r="B1207" s="97" t="str">
        <f t="shared" ca="1" si="180"/>
        <v/>
      </c>
      <c r="C1207" s="106" t="str">
        <f t="shared" ca="1" si="181"/>
        <v/>
      </c>
      <c r="D1207" s="1" t="str">
        <f t="shared" ca="1" si="182"/>
        <v/>
      </c>
      <c r="E1207" s="93" t="str">
        <f t="shared" ca="1" si="183"/>
        <v/>
      </c>
      <c r="F1207" s="93" t="str">
        <f t="shared" ca="1" si="184"/>
        <v/>
      </c>
      <c r="G1207" s="93" t="str">
        <f t="shared" ca="1" si="185"/>
        <v/>
      </c>
      <c r="H1207" s="93" t="str">
        <f t="shared" ca="1" si="186"/>
        <v/>
      </c>
      <c r="I1207" s="94" t="str">
        <f t="shared" ca="1" si="187"/>
        <v/>
      </c>
      <c r="J1207" s="108" t="str">
        <f t="shared" ca="1" si="188"/>
        <v/>
      </c>
      <c r="K1207" s="108" t="str">
        <f t="shared" ca="1" si="189"/>
        <v/>
      </c>
      <c r="L1207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207" s="108" t="str">
        <f ca="1">IFERROR(IF(FIND("/", Tabella4[[#This Row],[ODC]]) &gt; 0, MID(Tabella4[[#This Row],[ODC]], FIND("/", Tabella4[[#This Row],[ODC]]) - 3, 6), ""), "")</f>
        <v/>
      </c>
      <c r="S1207" s="103">
        <v>29</v>
      </c>
      <c r="T1207" s="96">
        <v>33</v>
      </c>
    </row>
    <row r="1208" spans="1:20" hidden="1" x14ac:dyDescent="0.25">
      <c r="A1208" s="97" t="str">
        <f ca="1">IF(Tabella4[[#This Row],[PERSONALE]]="","",IF(INDIRECT("'" &amp; S1208 &amp; "'!L1") &lt;&gt; "0", IF(INDIRECT("'" &amp; S1208 &amp; "'!L1") &lt;&gt; "", INDIRECT("'" &amp; S1208 &amp; "'!L1"), ""), ""))</f>
        <v/>
      </c>
      <c r="B1208" s="97" t="str">
        <f t="shared" ca="1" si="180"/>
        <v/>
      </c>
      <c r="C1208" s="106" t="str">
        <f t="shared" ca="1" si="181"/>
        <v/>
      </c>
      <c r="D1208" s="1" t="str">
        <f t="shared" ca="1" si="182"/>
        <v/>
      </c>
      <c r="E1208" s="93" t="str">
        <f t="shared" ca="1" si="183"/>
        <v/>
      </c>
      <c r="F1208" s="93" t="str">
        <f t="shared" ca="1" si="184"/>
        <v/>
      </c>
      <c r="G1208" s="93" t="str">
        <f t="shared" ca="1" si="185"/>
        <v/>
      </c>
      <c r="H1208" s="93" t="str">
        <f t="shared" ca="1" si="186"/>
        <v/>
      </c>
      <c r="I1208" s="94" t="str">
        <f t="shared" ca="1" si="187"/>
        <v/>
      </c>
      <c r="J1208" s="108" t="str">
        <f t="shared" ca="1" si="188"/>
        <v/>
      </c>
      <c r="K1208" s="108" t="str">
        <f t="shared" ca="1" si="189"/>
        <v/>
      </c>
      <c r="L1208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208" s="108" t="str">
        <f ca="1">IFERROR(IF(FIND("/", Tabella4[[#This Row],[ODC]]) &gt; 0, MID(Tabella4[[#This Row],[ODC]], FIND("/", Tabella4[[#This Row],[ODC]]) - 3, 6), ""), "")</f>
        <v/>
      </c>
      <c r="S1208" s="103">
        <v>29</v>
      </c>
      <c r="T1208" s="96">
        <v>34</v>
      </c>
    </row>
    <row r="1209" spans="1:20" hidden="1" x14ac:dyDescent="0.25">
      <c r="A1209" s="97" t="str">
        <f ca="1">IF(Tabella4[[#This Row],[PERSONALE]]="","",IF(INDIRECT("'" &amp; S1209 &amp; "'!L1") &lt;&gt; "0", IF(INDIRECT("'" &amp; S1209 &amp; "'!L1") &lt;&gt; "", INDIRECT("'" &amp; S1209 &amp; "'!L1"), ""), ""))</f>
        <v/>
      </c>
      <c r="B1209" s="97" t="str">
        <f t="shared" ca="1" si="180"/>
        <v/>
      </c>
      <c r="C1209" s="106" t="str">
        <f t="shared" ca="1" si="181"/>
        <v/>
      </c>
      <c r="D1209" s="1" t="str">
        <f t="shared" ca="1" si="182"/>
        <v/>
      </c>
      <c r="E1209" s="93" t="str">
        <f t="shared" ca="1" si="183"/>
        <v/>
      </c>
      <c r="F1209" s="93" t="str">
        <f t="shared" ca="1" si="184"/>
        <v/>
      </c>
      <c r="G1209" s="93" t="str">
        <f t="shared" ca="1" si="185"/>
        <v/>
      </c>
      <c r="H1209" s="93" t="str">
        <f t="shared" ca="1" si="186"/>
        <v/>
      </c>
      <c r="I1209" s="94" t="str">
        <f t="shared" ca="1" si="187"/>
        <v/>
      </c>
      <c r="J1209" s="108" t="str">
        <f t="shared" ca="1" si="188"/>
        <v/>
      </c>
      <c r="K1209" s="108" t="str">
        <f t="shared" ca="1" si="189"/>
        <v/>
      </c>
      <c r="L1209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209" s="108" t="str">
        <f ca="1">IFERROR(IF(FIND("/", Tabella4[[#This Row],[ODC]]) &gt; 0, MID(Tabella4[[#This Row],[ODC]], FIND("/", Tabella4[[#This Row],[ODC]]) - 3, 6), ""), "")</f>
        <v/>
      </c>
      <c r="S1209" s="103">
        <v>29</v>
      </c>
      <c r="T1209" s="96">
        <v>35</v>
      </c>
    </row>
    <row r="1210" spans="1:20" hidden="1" x14ac:dyDescent="0.25">
      <c r="A1210" s="97" t="str">
        <f ca="1">IF(Tabella4[[#This Row],[PERSONALE]]="","",IF(INDIRECT("'" &amp; S1210 &amp; "'!L1") &lt;&gt; "0", IF(INDIRECT("'" &amp; S1210 &amp; "'!L1") &lt;&gt; "", INDIRECT("'" &amp; S1210 &amp; "'!L1"), ""), ""))</f>
        <v/>
      </c>
      <c r="B1210" s="97" t="str">
        <f t="shared" ca="1" si="180"/>
        <v/>
      </c>
      <c r="C1210" s="106" t="str">
        <f t="shared" ca="1" si="181"/>
        <v/>
      </c>
      <c r="D1210" s="1" t="str">
        <f t="shared" ca="1" si="182"/>
        <v/>
      </c>
      <c r="E1210" s="93" t="str">
        <f t="shared" ca="1" si="183"/>
        <v/>
      </c>
      <c r="F1210" s="93" t="str">
        <f t="shared" ca="1" si="184"/>
        <v/>
      </c>
      <c r="G1210" s="93" t="str">
        <f t="shared" ca="1" si="185"/>
        <v/>
      </c>
      <c r="H1210" s="93" t="str">
        <f t="shared" ca="1" si="186"/>
        <v/>
      </c>
      <c r="I1210" s="94" t="str">
        <f t="shared" ca="1" si="187"/>
        <v/>
      </c>
      <c r="J1210" s="108" t="str">
        <f t="shared" ca="1" si="188"/>
        <v/>
      </c>
      <c r="K1210" s="108" t="str">
        <f t="shared" ca="1" si="189"/>
        <v/>
      </c>
      <c r="L1210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210" s="108" t="str">
        <f ca="1">IFERROR(IF(FIND("/", Tabella4[[#This Row],[ODC]]) &gt; 0, MID(Tabella4[[#This Row],[ODC]], FIND("/", Tabella4[[#This Row],[ODC]]) - 3, 6), ""), "")</f>
        <v/>
      </c>
      <c r="S1210" s="103">
        <v>29</v>
      </c>
      <c r="T1210" s="96">
        <v>36</v>
      </c>
    </row>
    <row r="1211" spans="1:20" hidden="1" x14ac:dyDescent="0.25">
      <c r="A1211" s="97" t="str">
        <f ca="1">IF(Tabella4[[#This Row],[PERSONALE]]="","",IF(INDIRECT("'" &amp; S1211 &amp; "'!L1") &lt;&gt; "0", IF(INDIRECT("'" &amp; S1211 &amp; "'!L1") &lt;&gt; "", INDIRECT("'" &amp; S1211 &amp; "'!L1"), ""), ""))</f>
        <v/>
      </c>
      <c r="B1211" s="97" t="str">
        <f t="shared" ca="1" si="180"/>
        <v/>
      </c>
      <c r="C1211" s="106" t="str">
        <f t="shared" ca="1" si="181"/>
        <v/>
      </c>
      <c r="D1211" s="1" t="str">
        <f t="shared" ca="1" si="182"/>
        <v/>
      </c>
      <c r="E1211" s="93" t="str">
        <f t="shared" ca="1" si="183"/>
        <v/>
      </c>
      <c r="F1211" s="93" t="str">
        <f t="shared" ca="1" si="184"/>
        <v/>
      </c>
      <c r="G1211" s="93" t="str">
        <f t="shared" ca="1" si="185"/>
        <v/>
      </c>
      <c r="H1211" s="93" t="str">
        <f t="shared" ca="1" si="186"/>
        <v/>
      </c>
      <c r="I1211" s="94" t="str">
        <f t="shared" ca="1" si="187"/>
        <v/>
      </c>
      <c r="J1211" s="108" t="str">
        <f t="shared" ca="1" si="188"/>
        <v/>
      </c>
      <c r="K1211" s="108" t="str">
        <f t="shared" ca="1" si="189"/>
        <v/>
      </c>
      <c r="L1211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211" s="108" t="str">
        <f ca="1">IFERROR(IF(FIND("/", Tabella4[[#This Row],[ODC]]) &gt; 0, MID(Tabella4[[#This Row],[ODC]], FIND("/", Tabella4[[#This Row],[ODC]]) - 3, 6), ""), "")</f>
        <v/>
      </c>
      <c r="S1211" s="103">
        <v>29</v>
      </c>
      <c r="T1211" s="96">
        <v>37</v>
      </c>
    </row>
    <row r="1212" spans="1:20" hidden="1" x14ac:dyDescent="0.25">
      <c r="A1212" s="97" t="str">
        <f ca="1">IF(Tabella4[[#This Row],[PERSONALE]]="","",IF(INDIRECT("'" &amp; S1212 &amp; "'!L1") &lt;&gt; "0", IF(INDIRECT("'" &amp; S1212 &amp; "'!L1") &lt;&gt; "", INDIRECT("'" &amp; S1212 &amp; "'!L1"), ""), ""))</f>
        <v/>
      </c>
      <c r="B1212" s="97" t="str">
        <f t="shared" ca="1" si="180"/>
        <v/>
      </c>
      <c r="C1212" s="106" t="str">
        <f t="shared" ca="1" si="181"/>
        <v/>
      </c>
      <c r="D1212" s="1" t="str">
        <f t="shared" ca="1" si="182"/>
        <v/>
      </c>
      <c r="E1212" s="93" t="str">
        <f t="shared" ca="1" si="183"/>
        <v/>
      </c>
      <c r="F1212" s="93" t="str">
        <f t="shared" ca="1" si="184"/>
        <v/>
      </c>
      <c r="G1212" s="93" t="str">
        <f t="shared" ca="1" si="185"/>
        <v/>
      </c>
      <c r="H1212" s="93" t="str">
        <f t="shared" ca="1" si="186"/>
        <v/>
      </c>
      <c r="I1212" s="94" t="str">
        <f t="shared" ca="1" si="187"/>
        <v/>
      </c>
      <c r="J1212" s="108" t="str">
        <f t="shared" ca="1" si="188"/>
        <v/>
      </c>
      <c r="K1212" s="108" t="str">
        <f t="shared" ca="1" si="189"/>
        <v/>
      </c>
      <c r="L1212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212" s="108" t="str">
        <f ca="1">IFERROR(IF(FIND("/", Tabella4[[#This Row],[ODC]]) &gt; 0, MID(Tabella4[[#This Row],[ODC]], FIND("/", Tabella4[[#This Row],[ODC]]) - 3, 6), ""), "")</f>
        <v/>
      </c>
      <c r="S1212" s="103">
        <v>29</v>
      </c>
      <c r="T1212" s="96">
        <v>38</v>
      </c>
    </row>
    <row r="1213" spans="1:20" hidden="1" x14ac:dyDescent="0.25">
      <c r="A1213" s="97" t="str">
        <f ca="1">IF(Tabella4[[#This Row],[PERSONALE]]="","",IF(INDIRECT("'" &amp; S1213 &amp; "'!L1") &lt;&gt; "0", IF(INDIRECT("'" &amp; S1213 &amp; "'!L1") &lt;&gt; "", INDIRECT("'" &amp; S1213 &amp; "'!L1"), ""), ""))</f>
        <v/>
      </c>
      <c r="B1213" s="97" t="str">
        <f t="shared" ca="1" si="180"/>
        <v/>
      </c>
      <c r="C1213" s="106" t="str">
        <f t="shared" ca="1" si="181"/>
        <v/>
      </c>
      <c r="D1213" s="1" t="str">
        <f t="shared" ca="1" si="182"/>
        <v/>
      </c>
      <c r="E1213" s="93" t="str">
        <f t="shared" ca="1" si="183"/>
        <v/>
      </c>
      <c r="F1213" s="93" t="str">
        <f t="shared" ca="1" si="184"/>
        <v/>
      </c>
      <c r="G1213" s="93" t="str">
        <f t="shared" ca="1" si="185"/>
        <v/>
      </c>
      <c r="H1213" s="93" t="str">
        <f t="shared" ca="1" si="186"/>
        <v/>
      </c>
      <c r="I1213" s="94" t="str">
        <f t="shared" ca="1" si="187"/>
        <v/>
      </c>
      <c r="J1213" s="108" t="str">
        <f t="shared" ca="1" si="188"/>
        <v/>
      </c>
      <c r="K1213" s="108" t="str">
        <f t="shared" ca="1" si="189"/>
        <v/>
      </c>
      <c r="L1213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213" s="108" t="str">
        <f ca="1">IFERROR(IF(FIND("/", Tabella4[[#This Row],[ODC]]) &gt; 0, MID(Tabella4[[#This Row],[ODC]], FIND("/", Tabella4[[#This Row],[ODC]]) - 3, 6), ""), "")</f>
        <v/>
      </c>
      <c r="S1213" s="103">
        <v>29</v>
      </c>
      <c r="T1213" s="96">
        <v>39</v>
      </c>
    </row>
    <row r="1214" spans="1:20" hidden="1" x14ac:dyDescent="0.25">
      <c r="A1214" s="97" t="str">
        <f ca="1">IF(Tabella4[[#This Row],[PERSONALE]]="","",IF(INDIRECT("'" &amp; S1214 &amp; "'!L1") &lt;&gt; "0", IF(INDIRECT("'" &amp; S1214 &amp; "'!L1") &lt;&gt; "", INDIRECT("'" &amp; S1214 &amp; "'!L1"), ""), ""))</f>
        <v/>
      </c>
      <c r="B1214" s="97" t="str">
        <f t="shared" ca="1" si="180"/>
        <v/>
      </c>
      <c r="C1214" s="106" t="str">
        <f t="shared" ca="1" si="181"/>
        <v/>
      </c>
      <c r="D1214" s="1" t="str">
        <f t="shared" ca="1" si="182"/>
        <v/>
      </c>
      <c r="E1214" s="93" t="str">
        <f t="shared" ca="1" si="183"/>
        <v/>
      </c>
      <c r="F1214" s="93" t="str">
        <f t="shared" ca="1" si="184"/>
        <v/>
      </c>
      <c r="G1214" s="93" t="str">
        <f t="shared" ca="1" si="185"/>
        <v/>
      </c>
      <c r="H1214" s="93" t="str">
        <f t="shared" ca="1" si="186"/>
        <v/>
      </c>
      <c r="I1214" s="94" t="str">
        <f t="shared" ca="1" si="187"/>
        <v/>
      </c>
      <c r="J1214" s="108" t="str">
        <f t="shared" ca="1" si="188"/>
        <v/>
      </c>
      <c r="K1214" s="108" t="str">
        <f t="shared" ca="1" si="189"/>
        <v/>
      </c>
      <c r="L1214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214" s="108" t="str">
        <f ca="1">IFERROR(IF(FIND("/", Tabella4[[#This Row],[ODC]]) &gt; 0, MID(Tabella4[[#This Row],[ODC]], FIND("/", Tabella4[[#This Row],[ODC]]) - 3, 6), ""), "")</f>
        <v/>
      </c>
      <c r="S1214" s="103">
        <v>29</v>
      </c>
      <c r="T1214" s="96">
        <v>40</v>
      </c>
    </row>
    <row r="1215" spans="1:20" hidden="1" x14ac:dyDescent="0.25">
      <c r="A1215" s="97" t="str">
        <f ca="1">IF(Tabella4[[#This Row],[PERSONALE]]="","",IF(INDIRECT("'" &amp; S1215 &amp; "'!L1") &lt;&gt; "0", IF(INDIRECT("'" &amp; S1215 &amp; "'!L1") &lt;&gt; "", INDIRECT("'" &amp; S1215 &amp; "'!L1"), ""), ""))</f>
        <v/>
      </c>
      <c r="B1215" s="97" t="str">
        <f t="shared" ca="1" si="180"/>
        <v/>
      </c>
      <c r="C1215" s="106" t="str">
        <f t="shared" ca="1" si="181"/>
        <v/>
      </c>
      <c r="D1215" s="1" t="str">
        <f t="shared" ca="1" si="182"/>
        <v/>
      </c>
      <c r="E1215" s="93" t="str">
        <f t="shared" ca="1" si="183"/>
        <v/>
      </c>
      <c r="F1215" s="93" t="str">
        <f t="shared" ca="1" si="184"/>
        <v/>
      </c>
      <c r="G1215" s="93" t="str">
        <f t="shared" ca="1" si="185"/>
        <v/>
      </c>
      <c r="H1215" s="93" t="str">
        <f t="shared" ca="1" si="186"/>
        <v/>
      </c>
      <c r="I1215" s="94" t="str">
        <f t="shared" ca="1" si="187"/>
        <v/>
      </c>
      <c r="J1215" s="108" t="str">
        <f t="shared" ca="1" si="188"/>
        <v/>
      </c>
      <c r="K1215" s="108" t="str">
        <f t="shared" ca="1" si="189"/>
        <v/>
      </c>
      <c r="L1215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215" s="108" t="str">
        <f ca="1">IFERROR(IF(FIND("/", Tabella4[[#This Row],[ODC]]) &gt; 0, MID(Tabella4[[#This Row],[ODC]], FIND("/", Tabella4[[#This Row],[ODC]]) - 3, 6), ""), "")</f>
        <v/>
      </c>
      <c r="S1215" s="103">
        <v>29</v>
      </c>
      <c r="T1215" s="96">
        <v>41</v>
      </c>
    </row>
    <row r="1216" spans="1:20" hidden="1" x14ac:dyDescent="0.25">
      <c r="A1216" s="97" t="str">
        <f ca="1">IF(Tabella4[[#This Row],[PERSONALE]]="","",IF(INDIRECT("'" &amp; S1216 &amp; "'!L1") &lt;&gt; "0", IF(INDIRECT("'" &amp; S1216 &amp; "'!L1") &lt;&gt; "", INDIRECT("'" &amp; S1216 &amp; "'!L1"), ""), ""))</f>
        <v/>
      </c>
      <c r="B1216" s="97" t="str">
        <f t="shared" ca="1" si="180"/>
        <v/>
      </c>
      <c r="C1216" s="106" t="str">
        <f t="shared" ca="1" si="181"/>
        <v/>
      </c>
      <c r="D1216" s="1" t="str">
        <f t="shared" ca="1" si="182"/>
        <v/>
      </c>
      <c r="E1216" s="93" t="str">
        <f t="shared" ca="1" si="183"/>
        <v/>
      </c>
      <c r="F1216" s="93" t="str">
        <f t="shared" ca="1" si="184"/>
        <v/>
      </c>
      <c r="G1216" s="93" t="str">
        <f t="shared" ca="1" si="185"/>
        <v/>
      </c>
      <c r="H1216" s="93" t="str">
        <f t="shared" ca="1" si="186"/>
        <v/>
      </c>
      <c r="I1216" s="94" t="str">
        <f t="shared" ca="1" si="187"/>
        <v/>
      </c>
      <c r="J1216" s="108" t="str">
        <f t="shared" ca="1" si="188"/>
        <v/>
      </c>
      <c r="K1216" s="108" t="str">
        <f t="shared" ca="1" si="189"/>
        <v/>
      </c>
      <c r="L1216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216" s="108" t="str">
        <f ca="1">IFERROR(IF(FIND("/", Tabella4[[#This Row],[ODC]]) &gt; 0, MID(Tabella4[[#This Row],[ODC]], FIND("/", Tabella4[[#This Row],[ODC]]) - 3, 6), ""), "")</f>
        <v/>
      </c>
      <c r="S1216" s="103">
        <v>29</v>
      </c>
      <c r="T1216" s="96">
        <v>42</v>
      </c>
    </row>
    <row r="1217" spans="1:20" hidden="1" x14ac:dyDescent="0.25">
      <c r="A1217" s="97" t="str">
        <f ca="1">IF(Tabella4[[#This Row],[PERSONALE]]="","",IF(INDIRECT("'" &amp; S1217 &amp; "'!L1") &lt;&gt; "0", IF(INDIRECT("'" &amp; S1217 &amp; "'!L1") &lt;&gt; "", INDIRECT("'" &amp; S1217 &amp; "'!L1"), ""), ""))</f>
        <v/>
      </c>
      <c r="B1217" s="97" t="str">
        <f t="shared" ca="1" si="180"/>
        <v/>
      </c>
      <c r="C1217" s="106" t="str">
        <f t="shared" ca="1" si="181"/>
        <v/>
      </c>
      <c r="D1217" s="1" t="str">
        <f t="shared" ca="1" si="182"/>
        <v/>
      </c>
      <c r="E1217" s="93" t="str">
        <f t="shared" ca="1" si="183"/>
        <v/>
      </c>
      <c r="F1217" s="93" t="str">
        <f t="shared" ca="1" si="184"/>
        <v/>
      </c>
      <c r="G1217" s="93" t="str">
        <f t="shared" ca="1" si="185"/>
        <v/>
      </c>
      <c r="H1217" s="93" t="str">
        <f t="shared" ca="1" si="186"/>
        <v/>
      </c>
      <c r="I1217" s="94" t="str">
        <f t="shared" ca="1" si="187"/>
        <v/>
      </c>
      <c r="J1217" s="108" t="str">
        <f t="shared" ca="1" si="188"/>
        <v/>
      </c>
      <c r="K1217" s="108" t="str">
        <f t="shared" ca="1" si="189"/>
        <v/>
      </c>
      <c r="L1217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217" s="108" t="str">
        <f ca="1">IFERROR(IF(FIND("/", Tabella4[[#This Row],[ODC]]) &gt; 0, MID(Tabella4[[#This Row],[ODC]], FIND("/", Tabella4[[#This Row],[ODC]]) - 3, 6), ""), "")</f>
        <v/>
      </c>
      <c r="S1217" s="103">
        <v>29</v>
      </c>
      <c r="T1217" s="96">
        <v>43</v>
      </c>
    </row>
    <row r="1218" spans="1:20" hidden="1" x14ac:dyDescent="0.25">
      <c r="A1218" s="97" t="str">
        <f ca="1">IF(Tabella4[[#This Row],[PERSONALE]]="","",IF(INDIRECT("'" &amp; S1218 &amp; "'!L1") &lt;&gt; "0", IF(INDIRECT("'" &amp; S1218 &amp; "'!L1") &lt;&gt; "", INDIRECT("'" &amp; S1218 &amp; "'!L1"), ""), ""))</f>
        <v/>
      </c>
      <c r="B1218" s="97" t="str">
        <f t="shared" ref="B1218:B1281" ca="1" si="190">IF(INDIRECT("'" &amp; S1218 &amp; "'!F" &amp; T1218) &lt;&gt; "0", IF(INDIRECT("'" &amp; S1218 &amp; "'!F" &amp; T1218) &lt;&gt; "", INDIRECT("'" &amp; S1218 &amp; "'!F" &amp; T1218), ""), "")</f>
        <v/>
      </c>
      <c r="C1218" s="106" t="str">
        <f t="shared" ref="C1218:C1281" ca="1" si="191">IF(INDIRECT("'" &amp; S1218 &amp; "'!G" &amp; T1218) &lt;&gt; "0", IF(INDIRECT("'" &amp; S1218 &amp; "'!G" &amp; T1218) &lt;&gt; "", INDIRECT("'" &amp; S1218 &amp; "'!G" &amp; T1218), ""), "")</f>
        <v/>
      </c>
      <c r="D1218" s="1" t="str">
        <f t="shared" ref="D1218:D1281" ca="1" si="192">IF(INDIRECT("'" &amp; S1218 &amp; "'!H" &amp; T1218) &lt;&gt; "0", IF(INDIRECT("'" &amp; S1218 &amp; "'!H" &amp; T1218) &lt;&gt; "", INDIRECT("'" &amp; S1218 &amp; "'!H" &amp; T1218), ""), "")</f>
        <v/>
      </c>
      <c r="E1218" s="93" t="str">
        <f t="shared" ref="E1218:E1281" ca="1" si="193">IF(INDIRECT("'" &amp; S1218 &amp; "'!I" &amp; T1218) &lt;&gt; "0", IF(INDIRECT("'" &amp; S1218 &amp; "'!I" &amp; T1218) &lt;&gt; "", INDIRECT("'" &amp; S1218 &amp; "'!I" &amp; T1218), ""), "")</f>
        <v/>
      </c>
      <c r="F1218" s="93" t="str">
        <f t="shared" ref="F1218:F1281" ca="1" si="194">IF(INDIRECT("'" &amp; S1218 &amp; "'!J" &amp; T1218) &lt;&gt; "0", IF(INDIRECT("'" &amp; S1218 &amp; "'!J" &amp; T1218) &lt;&gt; "", INDIRECT("'" &amp; S1218 &amp; "'!J" &amp; T1218), ""), "")</f>
        <v/>
      </c>
      <c r="G1218" s="93" t="str">
        <f t="shared" ref="G1218:G1281" ca="1" si="195">IF(INDIRECT("'" &amp; S1218 &amp; "'!K" &amp; T1218) &lt;&gt; "0", IF(INDIRECT("'" &amp; S1218 &amp; "'!K" &amp; T1218) &lt;&gt; "", INDIRECT("'" &amp; S1218 &amp; "'!K" &amp; T1218), ""), "")</f>
        <v/>
      </c>
      <c r="H1218" s="93" t="str">
        <f t="shared" ref="H1218:H1281" ca="1" si="196">IF(INDIRECT("'" &amp; S1218 &amp; "'!L" &amp; T1218) &lt;&gt; "0", IF(INDIRECT("'" &amp; S1218 &amp; "'!L" &amp; T1218) &lt;&gt; "", INDIRECT("'" &amp; S1218 &amp; "'!L" &amp; T1218), ""), "")</f>
        <v/>
      </c>
      <c r="I1218" s="94" t="str">
        <f t="shared" ref="I1218:I1281" ca="1" si="197">IF(INDIRECT("'" &amp; S1218 &amp; "'!M" &amp; T1218) &lt;&gt; "0", IF(INDIRECT("'" &amp; S1218 &amp; "'!M" &amp; T1218) &lt;&gt; "", INDIRECT("'" &amp; S1218 &amp; "'!M" &amp; T1218), ""), "")</f>
        <v/>
      </c>
      <c r="J1218" s="108" t="str">
        <f t="shared" ref="J1218:J1281" ca="1" si="198">IF(INDIRECT("'" &amp; S1218 &amp; "'!N" &amp; T1218) &lt;&gt; "0", IF(INDIRECT("'" &amp; S1218 &amp; "'!N" &amp; T1218) &lt;&gt; "", INDIRECT("'" &amp; S1218 &amp; "'!N" &amp; T1218), ""), "")</f>
        <v/>
      </c>
      <c r="K1218" s="108" t="str">
        <f t="shared" ref="K1218:K1281" ca="1" si="199">IF(E1218="", "", IF(ISERROR(SEARCH("canone", E1218)), "NO", "SI"))</f>
        <v/>
      </c>
      <c r="L1218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218" s="108" t="str">
        <f ca="1">IFERROR(IF(FIND("/", Tabella4[[#This Row],[ODC]]) &gt; 0, MID(Tabella4[[#This Row],[ODC]], FIND("/", Tabella4[[#This Row],[ODC]]) - 3, 6), ""), "")</f>
        <v/>
      </c>
      <c r="S1218" s="103">
        <v>29</v>
      </c>
      <c r="T1218" s="96">
        <v>44</v>
      </c>
    </row>
    <row r="1219" spans="1:20" hidden="1" x14ac:dyDescent="0.25">
      <c r="A1219" s="97" t="str">
        <f ca="1">IF(Tabella4[[#This Row],[PERSONALE]]="","",IF(INDIRECT("'" &amp; S1219 &amp; "'!L1") &lt;&gt; "0", IF(INDIRECT("'" &amp; S1219 &amp; "'!L1") &lt;&gt; "", INDIRECT("'" &amp; S1219 &amp; "'!L1"), ""), ""))</f>
        <v/>
      </c>
      <c r="B1219" s="97" t="str">
        <f t="shared" ca="1" si="190"/>
        <v/>
      </c>
      <c r="C1219" s="106" t="str">
        <f t="shared" ca="1" si="191"/>
        <v/>
      </c>
      <c r="D1219" s="1" t="str">
        <f t="shared" ca="1" si="192"/>
        <v/>
      </c>
      <c r="E1219" s="93" t="str">
        <f t="shared" ca="1" si="193"/>
        <v/>
      </c>
      <c r="F1219" s="93" t="str">
        <f t="shared" ca="1" si="194"/>
        <v/>
      </c>
      <c r="G1219" s="93" t="str">
        <f t="shared" ca="1" si="195"/>
        <v/>
      </c>
      <c r="H1219" s="93" t="str">
        <f t="shared" ca="1" si="196"/>
        <v/>
      </c>
      <c r="I1219" s="94" t="str">
        <f t="shared" ca="1" si="197"/>
        <v/>
      </c>
      <c r="J1219" s="108" t="str">
        <f t="shared" ca="1" si="198"/>
        <v/>
      </c>
      <c r="K1219" s="108" t="str">
        <f t="shared" ca="1" si="199"/>
        <v/>
      </c>
      <c r="L1219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219" s="108" t="str">
        <f ca="1">IFERROR(IF(FIND("/", Tabella4[[#This Row],[ODC]]) &gt; 0, MID(Tabella4[[#This Row],[ODC]], FIND("/", Tabella4[[#This Row],[ODC]]) - 3, 6), ""), "")</f>
        <v/>
      </c>
      <c r="S1219" s="103">
        <v>29</v>
      </c>
      <c r="T1219" s="102">
        <v>45</v>
      </c>
    </row>
    <row r="1220" spans="1:20" ht="30" hidden="1" x14ac:dyDescent="0.25">
      <c r="A1220" s="97">
        <f ca="1">IF(Tabella4[[#This Row],[PERSONALE]]="","",IF(INDIRECT("'" &amp; S1220 &amp; "'!L1") &lt;&gt; "0", IF(INDIRECT("'" &amp; S1220 &amp; "'!L1") &lt;&gt; "", INDIRECT("'" &amp; S1220 &amp; "'!L1"), ""), ""))</f>
        <v>46111</v>
      </c>
      <c r="B1220" s="97" t="str">
        <f t="shared" ca="1" si="190"/>
        <v>Garro L.</v>
      </c>
      <c r="C1220" s="106" t="str">
        <f t="shared" ca="1" si="191"/>
        <v>1200-MAX  E OFF SITE CONTROLLO  RIPRISTINO E MOVIMENTAZIONE  KV e HIC. . Proseguimento del permesso n 566045/C</v>
      </c>
      <c r="D1220" s="1" t="str">
        <f t="shared" ca="1" si="192"/>
        <v>Caldarella</v>
      </c>
      <c r="E1220" s="93" t="str">
        <f t="shared" ca="1" si="193"/>
        <v>069/26
squadra</v>
      </c>
      <c r="F1220" s="93" t="str">
        <f t="shared" ca="1" si="194"/>
        <v>575292/C</v>
      </c>
      <c r="G1220" s="93" t="str">
        <f t="shared" ca="1" si="195"/>
        <v>7:45</v>
      </c>
      <c r="H1220" s="93" t="str">
        <f t="shared" ca="1" si="196"/>
        <v>16:45</v>
      </c>
      <c r="I1220" s="94">
        <f t="shared" ca="1" si="197"/>
        <v>8.25</v>
      </c>
      <c r="J1220" s="108" t="str">
        <f t="shared" ca="1" si="198"/>
        <v/>
      </c>
      <c r="K1220" s="108" t="str">
        <f t="shared" ca="1" si="199"/>
        <v>NO</v>
      </c>
      <c r="L1220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220" s="108" t="str">
        <f ca="1">IFERROR(IF(FIND("/", Tabella4[[#This Row],[ODC]]) &gt; 0, MID(Tabella4[[#This Row],[ODC]], FIND("/", Tabella4[[#This Row],[ODC]]) - 3, 6), ""), "")</f>
        <v>069/26</v>
      </c>
      <c r="S1220" s="103">
        <v>30</v>
      </c>
      <c r="T1220" s="96">
        <v>4</v>
      </c>
    </row>
    <row r="1221" spans="1:20" ht="30" hidden="1" x14ac:dyDescent="0.25">
      <c r="A1221" s="97">
        <f ca="1">IF(Tabella4[[#This Row],[PERSONALE]]="","",IF(INDIRECT("'" &amp; S1221 &amp; "'!L1") &lt;&gt; "0", IF(INDIRECT("'" &amp; S1221 &amp; "'!L1") &lt;&gt; "", INDIRECT("'" &amp; S1221 &amp; "'!L1"), ""), ""))</f>
        <v>46111</v>
      </c>
      <c r="B1221" s="97" t="str">
        <f t="shared" ca="1" si="190"/>
        <v>Maggio</v>
      </c>
      <c r="C1221" s="106" t="str">
        <f t="shared" ca="1" si="191"/>
        <v>1200-MAX  E OFF SITE CONTROLLO  RIPRISTINO E MOVIMENTAZIONE  KV e HIC. . Proseguimento del permesso n 566045/C</v>
      </c>
      <c r="D1221" s="1" t="str">
        <f t="shared" ca="1" si="192"/>
        <v>Caldarella</v>
      </c>
      <c r="E1221" s="93" t="str">
        <f t="shared" ca="1" si="193"/>
        <v>069/26
squadra</v>
      </c>
      <c r="F1221" s="93" t="str">
        <f t="shared" ca="1" si="194"/>
        <v>575292/C</v>
      </c>
      <c r="G1221" s="93" t="str">
        <f t="shared" ca="1" si="195"/>
        <v>7:45</v>
      </c>
      <c r="H1221" s="93" t="str">
        <f t="shared" ca="1" si="196"/>
        <v>16:45</v>
      </c>
      <c r="I1221" s="94">
        <f t="shared" ca="1" si="197"/>
        <v>8.25</v>
      </c>
      <c r="J1221" s="108" t="str">
        <f t="shared" ca="1" si="198"/>
        <v/>
      </c>
      <c r="K1221" s="108" t="str">
        <f t="shared" ca="1" si="199"/>
        <v>NO</v>
      </c>
      <c r="L1221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221" s="108" t="str">
        <f ca="1">IFERROR(IF(FIND("/", Tabella4[[#This Row],[ODC]]) &gt; 0, MID(Tabella4[[#This Row],[ODC]], FIND("/", Tabella4[[#This Row],[ODC]]) - 3, 6), ""), "")</f>
        <v>069/26</v>
      </c>
      <c r="S1221" s="103">
        <v>30</v>
      </c>
      <c r="T1221" s="96">
        <v>5</v>
      </c>
    </row>
    <row r="1222" spans="1:20" ht="30" hidden="1" x14ac:dyDescent="0.25">
      <c r="A1222" s="97">
        <f ca="1">IF(Tabella4[[#This Row],[PERSONALE]]="","",IF(INDIRECT("'" &amp; S1222 &amp; "'!L1") &lt;&gt; "0", IF(INDIRECT("'" &amp; S1222 &amp; "'!L1") &lt;&gt; "", INDIRECT("'" &amp; S1222 &amp; "'!L1"), ""), ""))</f>
        <v>46111</v>
      </c>
      <c r="B1222" s="97" t="str">
        <f t="shared" ca="1" si="190"/>
        <v>Spinali</v>
      </c>
      <c r="C1222" s="106" t="str">
        <f t="shared" ca="1" si="191"/>
        <v>10242415 - U100 - Verifica funzionale misuratore portata VAPORE A T104 - F030RC</v>
      </c>
      <c r="D1222" s="1" t="str">
        <f t="shared" ca="1" si="192"/>
        <v>Agusta</v>
      </c>
      <c r="E1222" s="93" t="str">
        <f t="shared" ca="1" si="193"/>
        <v>5400274437
canone</v>
      </c>
      <c r="F1222" s="93" t="str">
        <f t="shared" ca="1" si="194"/>
        <v>578209/C</v>
      </c>
      <c r="G1222" s="93" t="str">
        <f t="shared" ca="1" si="195"/>
        <v>7:45</v>
      </c>
      <c r="H1222" s="93" t="str">
        <f t="shared" ca="1" si="196"/>
        <v>16:45</v>
      </c>
      <c r="I1222" s="94">
        <f t="shared" ca="1" si="197"/>
        <v>8.25</v>
      </c>
      <c r="J1222" s="108" t="str">
        <f t="shared" ca="1" si="198"/>
        <v>canone agusta</v>
      </c>
      <c r="K1222" s="108" t="str">
        <f t="shared" ca="1" si="199"/>
        <v>SI</v>
      </c>
      <c r="L1222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>AGUSTA D.</v>
      </c>
      <c r="M1222" s="108" t="str">
        <f ca="1">IFERROR(IF(FIND("/", Tabella4[[#This Row],[ODC]]) &gt; 0, MID(Tabella4[[#This Row],[ODC]], FIND("/", Tabella4[[#This Row],[ODC]]) - 3, 6), ""), "")</f>
        <v/>
      </c>
      <c r="S1222" s="103">
        <v>30</v>
      </c>
      <c r="T1222" s="96">
        <v>6</v>
      </c>
    </row>
    <row r="1223" spans="1:20" ht="30" hidden="1" x14ac:dyDescent="0.25">
      <c r="A1223" s="97">
        <f ca="1">IF(Tabella4[[#This Row],[PERSONALE]]="","",IF(INDIRECT("'" &amp; S1223 &amp; "'!L1") &lt;&gt; "0", IF(INDIRECT("'" &amp; S1223 &amp; "'!L1") &lt;&gt; "", INDIRECT("'" &amp; S1223 &amp; "'!L1"), ""), ""))</f>
        <v>46111</v>
      </c>
      <c r="B1223" s="97" t="str">
        <f t="shared" ca="1" si="190"/>
        <v>Serra</v>
      </c>
      <c r="C1223" s="106" t="str">
        <f t="shared" ca="1" si="191"/>
        <v>10242415 - U100 - Verifica funzionale misuratore portata VAPORE A T104 - F030RC</v>
      </c>
      <c r="D1223" s="1" t="str">
        <f t="shared" ca="1" si="192"/>
        <v>Agusta</v>
      </c>
      <c r="E1223" s="93" t="str">
        <f t="shared" ca="1" si="193"/>
        <v>5400274437
canone</v>
      </c>
      <c r="F1223" s="93" t="str">
        <f t="shared" ca="1" si="194"/>
        <v>578209/C</v>
      </c>
      <c r="G1223" s="93" t="str">
        <f t="shared" ca="1" si="195"/>
        <v>7:45</v>
      </c>
      <c r="H1223" s="93" t="str">
        <f t="shared" ca="1" si="196"/>
        <v>16:45</v>
      </c>
      <c r="I1223" s="94">
        <f t="shared" ca="1" si="197"/>
        <v>8.25</v>
      </c>
      <c r="J1223" s="108" t="str">
        <f t="shared" ca="1" si="198"/>
        <v>canone agusta</v>
      </c>
      <c r="K1223" s="108" t="str">
        <f t="shared" ca="1" si="199"/>
        <v>SI</v>
      </c>
      <c r="L1223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>AGUSTA D.</v>
      </c>
      <c r="M1223" s="108" t="str">
        <f ca="1">IFERROR(IF(FIND("/", Tabella4[[#This Row],[ODC]]) &gt; 0, MID(Tabella4[[#This Row],[ODC]], FIND("/", Tabella4[[#This Row],[ODC]]) - 3, 6), ""), "")</f>
        <v/>
      </c>
      <c r="S1223" s="103">
        <v>30</v>
      </c>
      <c r="T1223" s="96">
        <v>7</v>
      </c>
    </row>
    <row r="1224" spans="1:20" ht="30" hidden="1" x14ac:dyDescent="0.25">
      <c r="A1224" s="97">
        <f ca="1">IF(Tabella4[[#This Row],[PERSONALE]]="","",IF(INDIRECT("'" &amp; S1224 &amp; "'!L1") &lt;&gt; "0", IF(INDIRECT("'" &amp; S1224 &amp; "'!L1") &lt;&gt; "", INDIRECT("'" &amp; S1224 &amp; "'!L1"), ""), ""))</f>
        <v>46111</v>
      </c>
      <c r="B1224" s="97" t="str">
        <f t="shared" ca="1" si="190"/>
        <v>Tarascio</v>
      </c>
      <c r="C1224" s="106" t="str">
        <f t="shared" ca="1" si="191"/>
        <v>10242285 - U100 - Verifica funzionale misuratore di portata GASOLIO DA E118 - F033RC</v>
      </c>
      <c r="D1224" s="1" t="str">
        <f t="shared" ca="1" si="192"/>
        <v>Caldarella</v>
      </c>
      <c r="E1224" s="93" t="str">
        <f t="shared" ca="1" si="193"/>
        <v>5400274434
canone</v>
      </c>
      <c r="F1224" s="93" t="str">
        <f t="shared" ca="1" si="194"/>
        <v>578067/C</v>
      </c>
      <c r="G1224" s="93" t="str">
        <f t="shared" ca="1" si="195"/>
        <v>7:45</v>
      </c>
      <c r="H1224" s="93" t="str">
        <f t="shared" ca="1" si="196"/>
        <v>16:45</v>
      </c>
      <c r="I1224" s="94">
        <f t="shared" ca="1" si="197"/>
        <v>8.25</v>
      </c>
      <c r="J1224" s="108" t="str">
        <f t="shared" ca="1" si="198"/>
        <v>CANONE CALDARELLA</v>
      </c>
      <c r="K1224" s="108" t="str">
        <f t="shared" ca="1" si="199"/>
        <v>SI</v>
      </c>
      <c r="L1224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>CALDARELLA F.</v>
      </c>
      <c r="M1224" s="108" t="str">
        <f ca="1">IFERROR(IF(FIND("/", Tabella4[[#This Row],[ODC]]) &gt; 0, MID(Tabella4[[#This Row],[ODC]], FIND("/", Tabella4[[#This Row],[ODC]]) - 3, 6), ""), "")</f>
        <v/>
      </c>
      <c r="S1224" s="103">
        <v>30</v>
      </c>
      <c r="T1224" s="96">
        <v>8</v>
      </c>
    </row>
    <row r="1225" spans="1:20" ht="30" hidden="1" x14ac:dyDescent="0.25">
      <c r="A1225" s="97">
        <f ca="1">IF(Tabella4[[#This Row],[PERSONALE]]="","",IF(INDIRECT("'" &amp; S1225 &amp; "'!L1") &lt;&gt; "0", IF(INDIRECT("'" &amp; S1225 &amp; "'!L1") &lt;&gt; "", INDIRECT("'" &amp; S1225 &amp; "'!L1"), ""), ""))</f>
        <v>46111</v>
      </c>
      <c r="B1225" s="97" t="str">
        <f t="shared" ca="1" si="190"/>
        <v>Partesano</v>
      </c>
      <c r="C1225" s="106" t="str">
        <f t="shared" ca="1" si="191"/>
        <v>10242285 - U100 - Verifica funzionale misuratore di portata GASOLIO DA E118 - F033RC</v>
      </c>
      <c r="D1225" s="1" t="str">
        <f t="shared" ca="1" si="192"/>
        <v>Caldarella</v>
      </c>
      <c r="E1225" s="93" t="str">
        <f t="shared" ca="1" si="193"/>
        <v>5400274434
canone</v>
      </c>
      <c r="F1225" s="93" t="str">
        <f t="shared" ca="1" si="194"/>
        <v>578067/C</v>
      </c>
      <c r="G1225" s="93" t="str">
        <f t="shared" ca="1" si="195"/>
        <v>7:45</v>
      </c>
      <c r="H1225" s="93" t="str">
        <f t="shared" ca="1" si="196"/>
        <v>16:45</v>
      </c>
      <c r="I1225" s="94">
        <f t="shared" ca="1" si="197"/>
        <v>8.25</v>
      </c>
      <c r="J1225" s="108" t="str">
        <f t="shared" ca="1" si="198"/>
        <v>CANONE CALDARELLA</v>
      </c>
      <c r="K1225" s="108" t="str">
        <f t="shared" ca="1" si="199"/>
        <v>SI</v>
      </c>
      <c r="L1225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>CALDARELLA F.</v>
      </c>
      <c r="M1225" s="108" t="str">
        <f ca="1">IFERROR(IF(FIND("/", Tabella4[[#This Row],[ODC]]) &gt; 0, MID(Tabella4[[#This Row],[ODC]], FIND("/", Tabella4[[#This Row],[ODC]]) - 3, 6), ""), "")</f>
        <v/>
      </c>
      <c r="S1225" s="103">
        <v>30</v>
      </c>
      <c r="T1225" s="96">
        <v>9</v>
      </c>
    </row>
    <row r="1226" spans="1:20" ht="30" hidden="1" x14ac:dyDescent="0.25">
      <c r="A1226" s="97">
        <f ca="1">IF(Tabella4[[#This Row],[PERSONALE]]="","",IF(INDIRECT("'" &amp; S1226 &amp; "'!L1") &lt;&gt; "0", IF(INDIRECT("'" &amp; S1226 &amp; "'!L1") &lt;&gt; "", INDIRECT("'" &amp; S1226 &amp; "'!L1"), ""), ""))</f>
        <v>46111</v>
      </c>
      <c r="B1226" s="97" t="str">
        <f t="shared" ca="1" si="190"/>
        <v>Riciputo</v>
      </c>
      <c r="C1226" s="106" t="str">
        <f t="shared" ca="1" si="191"/>
        <v>Controllo funzionalità livellostati cut_in e cut_off MP112_A-B</v>
      </c>
      <c r="D1226" s="1" t="str">
        <f t="shared" ca="1" si="192"/>
        <v>Messina</v>
      </c>
      <c r="E1226" s="93" t="str">
        <f t="shared" ca="1" si="193"/>
        <v>5400274443
canone</v>
      </c>
      <c r="F1226" s="93" t="str">
        <f t="shared" ca="1" si="194"/>
        <v>325931/S</v>
      </c>
      <c r="G1226" s="93" t="str">
        <f t="shared" ca="1" si="195"/>
        <v>7:45</v>
      </c>
      <c r="H1226" s="93" t="str">
        <f t="shared" ca="1" si="196"/>
        <v>16:45</v>
      </c>
      <c r="I1226" s="94">
        <f t="shared" ca="1" si="197"/>
        <v>8.25</v>
      </c>
      <c r="J1226" s="108" t="str">
        <f t="shared" ca="1" si="198"/>
        <v>canone messina</v>
      </c>
      <c r="K1226" s="108" t="str">
        <f t="shared" ca="1" si="199"/>
        <v>SI</v>
      </c>
      <c r="L1226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>MESSINA I.</v>
      </c>
      <c r="M1226" s="108" t="str">
        <f ca="1">IFERROR(IF(FIND("/", Tabella4[[#This Row],[ODC]]) &gt; 0, MID(Tabella4[[#This Row],[ODC]], FIND("/", Tabella4[[#This Row],[ODC]]) - 3, 6), ""), "")</f>
        <v/>
      </c>
      <c r="S1226" s="103">
        <v>30</v>
      </c>
      <c r="T1226" s="96">
        <v>10</v>
      </c>
    </row>
    <row r="1227" spans="1:20" ht="30" hidden="1" x14ac:dyDescent="0.25">
      <c r="A1227" s="97">
        <f ca="1">IF(Tabella4[[#This Row],[PERSONALE]]="","",IF(INDIRECT("'" &amp; S1227 &amp; "'!L1") &lt;&gt; "0", IF(INDIRECT("'" &amp; S1227 &amp; "'!L1") &lt;&gt; "", INDIRECT("'" &amp; S1227 &amp; "'!L1"), ""), ""))</f>
        <v>46111</v>
      </c>
      <c r="B1227" s="97" t="str">
        <f t="shared" ca="1" si="190"/>
        <v>Mira</v>
      </c>
      <c r="C1227" s="106" t="str">
        <f t="shared" ca="1" si="191"/>
        <v>Controllo funzionalità livellostati cut_in e cut_off MP112_A-B</v>
      </c>
      <c r="D1227" s="1" t="str">
        <f t="shared" ca="1" si="192"/>
        <v>Messina</v>
      </c>
      <c r="E1227" s="93" t="str">
        <f t="shared" ca="1" si="193"/>
        <v>5400274443
canone</v>
      </c>
      <c r="F1227" s="93" t="str">
        <f t="shared" ca="1" si="194"/>
        <v>325931/S</v>
      </c>
      <c r="G1227" s="93" t="str">
        <f t="shared" ca="1" si="195"/>
        <v>7:45</v>
      </c>
      <c r="H1227" s="93" t="str">
        <f t="shared" ca="1" si="196"/>
        <v>16:45</v>
      </c>
      <c r="I1227" s="94">
        <f t="shared" ca="1" si="197"/>
        <v>8.25</v>
      </c>
      <c r="J1227" s="108" t="str">
        <f t="shared" ca="1" si="198"/>
        <v>canone messina</v>
      </c>
      <c r="K1227" s="108" t="str">
        <f t="shared" ca="1" si="199"/>
        <v>SI</v>
      </c>
      <c r="L1227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>MESSINA I.</v>
      </c>
      <c r="M1227" s="108" t="str">
        <f ca="1">IFERROR(IF(FIND("/", Tabella4[[#This Row],[ODC]]) &gt; 0, MID(Tabella4[[#This Row],[ODC]], FIND("/", Tabella4[[#This Row],[ODC]]) - 3, 6), ""), "")</f>
        <v/>
      </c>
      <c r="S1227" s="103">
        <v>30</v>
      </c>
      <c r="T1227" s="96">
        <v>11</v>
      </c>
    </row>
    <row r="1228" spans="1:20" ht="30" hidden="1" x14ac:dyDescent="0.25">
      <c r="A1228" s="97">
        <f ca="1">IF(Tabella4[[#This Row],[PERSONALE]]="","",IF(INDIRECT("'" &amp; S1228 &amp; "'!L1") &lt;&gt; "0", IF(INDIRECT("'" &amp; S1228 &amp; "'!L1") &lt;&gt; "", INDIRECT("'" &amp; S1228 &amp; "'!L1"), ""), ""))</f>
        <v>46111</v>
      </c>
      <c r="B1228" s="97" t="str">
        <f t="shared" ca="1" si="190"/>
        <v>Millo</v>
      </c>
      <c r="C1228" s="106" t="str">
        <f t="shared" ca="1" si="191"/>
        <v>18000163237 - 400P401/B  Scollegamento strumentazione lato opposto giunto</v>
      </c>
      <c r="D1228" s="1" t="str">
        <f t="shared" ca="1" si="192"/>
        <v>Agusta</v>
      </c>
      <c r="E1228" s="93" t="str">
        <f t="shared" ca="1" si="193"/>
        <v>5400274437
canone</v>
      </c>
      <c r="F1228" s="93" t="str">
        <f t="shared" ca="1" si="194"/>
        <v>578415/C</v>
      </c>
      <c r="G1228" s="93" t="str">
        <f t="shared" ca="1" si="195"/>
        <v>7:45</v>
      </c>
      <c r="H1228" s="93" t="str">
        <f t="shared" ca="1" si="196"/>
        <v>16:45</v>
      </c>
      <c r="I1228" s="94">
        <f t="shared" ca="1" si="197"/>
        <v>8.25</v>
      </c>
      <c r="J1228" s="108" t="str">
        <f t="shared" ca="1" si="198"/>
        <v>CANONE AGUSTA</v>
      </c>
      <c r="K1228" s="108" t="str">
        <f t="shared" ca="1" si="199"/>
        <v>SI</v>
      </c>
      <c r="L1228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>AGUSTA D.</v>
      </c>
      <c r="M1228" s="108" t="str">
        <f ca="1">IFERROR(IF(FIND("/", Tabella4[[#This Row],[ODC]]) &gt; 0, MID(Tabella4[[#This Row],[ODC]], FIND("/", Tabella4[[#This Row],[ODC]]) - 3, 6), ""), "")</f>
        <v/>
      </c>
      <c r="S1228" s="103">
        <v>30</v>
      </c>
      <c r="T1228" s="96">
        <v>12</v>
      </c>
    </row>
    <row r="1229" spans="1:20" ht="30" hidden="1" x14ac:dyDescent="0.25">
      <c r="A1229" s="97">
        <f ca="1">IF(Tabella4[[#This Row],[PERSONALE]]="","",IF(INDIRECT("'" &amp; S1229 &amp; "'!L1") &lt;&gt; "0", IF(INDIRECT("'" &amp; S1229 &amp; "'!L1") &lt;&gt; "", INDIRECT("'" &amp; S1229 &amp; "'!L1"), ""), ""))</f>
        <v>46111</v>
      </c>
      <c r="B1229" s="97" t="str">
        <f t="shared" ca="1" si="190"/>
        <v>De Luca</v>
      </c>
      <c r="C1229" s="106" t="str">
        <f t="shared" ca="1" si="191"/>
        <v>18000163237 - 400P401/B  Scollegamento strumentazione lato opposto giunto</v>
      </c>
      <c r="D1229" s="1" t="str">
        <f t="shared" ca="1" si="192"/>
        <v>Agusta</v>
      </c>
      <c r="E1229" s="93" t="str">
        <f t="shared" ca="1" si="193"/>
        <v>071/26
squadra</v>
      </c>
      <c r="F1229" s="93" t="str">
        <f t="shared" ca="1" si="194"/>
        <v>578415/C</v>
      </c>
      <c r="G1229" s="93" t="str">
        <f t="shared" ca="1" si="195"/>
        <v>7:45</v>
      </c>
      <c r="H1229" s="93" t="str">
        <f t="shared" ca="1" si="196"/>
        <v>16:45</v>
      </c>
      <c r="I1229" s="94">
        <f t="shared" ca="1" si="197"/>
        <v>8.25</v>
      </c>
      <c r="J1229" s="108" t="str">
        <f t="shared" ca="1" si="198"/>
        <v/>
      </c>
      <c r="K1229" s="108" t="str">
        <f t="shared" ca="1" si="199"/>
        <v>NO</v>
      </c>
      <c r="L1229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229" s="108" t="str">
        <f ca="1">IFERROR(IF(FIND("/", Tabella4[[#This Row],[ODC]]) &gt; 0, MID(Tabella4[[#This Row],[ODC]], FIND("/", Tabella4[[#This Row],[ODC]]) - 3, 6), ""), "")</f>
        <v>071/26</v>
      </c>
      <c r="S1229" s="103">
        <v>30</v>
      </c>
      <c r="T1229" s="96">
        <v>13</v>
      </c>
    </row>
    <row r="1230" spans="1:20" ht="30" hidden="1" x14ac:dyDescent="0.25">
      <c r="A1230" s="97">
        <f ca="1">IF(Tabella4[[#This Row],[PERSONALE]]="","",IF(INDIRECT("'" &amp; S1230 &amp; "'!L1") &lt;&gt; "0", IF(INDIRECT("'" &amp; S1230 &amp; "'!L1") &lt;&gt; "", INDIRECT("'" &amp; S1230 &amp; "'!L1"), ""), ""))</f>
        <v>46111</v>
      </c>
      <c r="B1230" s="97" t="str">
        <f t="shared" ca="1" si="190"/>
        <v>Virgillito</v>
      </c>
      <c r="C1230" s="106" t="str">
        <f t="shared" ca="1" si="191"/>
        <v>18000163237 - 400P401/B  Scollegamento strumentazione lato opposto giunto</v>
      </c>
      <c r="D1230" s="1" t="str">
        <f t="shared" ca="1" si="192"/>
        <v>Agusta</v>
      </c>
      <c r="E1230" s="93" t="str">
        <f t="shared" ca="1" si="193"/>
        <v>071/26
squadra</v>
      </c>
      <c r="F1230" s="93" t="str">
        <f t="shared" ca="1" si="194"/>
        <v>578415/C</v>
      </c>
      <c r="G1230" s="93" t="str">
        <f t="shared" ca="1" si="195"/>
        <v>7:45</v>
      </c>
      <c r="H1230" s="93" t="str">
        <f t="shared" ca="1" si="196"/>
        <v>16:45</v>
      </c>
      <c r="I1230" s="94">
        <f t="shared" ca="1" si="197"/>
        <v>8.25</v>
      </c>
      <c r="J1230" s="108" t="str">
        <f t="shared" ca="1" si="198"/>
        <v/>
      </c>
      <c r="K1230" s="108" t="str">
        <f t="shared" ca="1" si="199"/>
        <v>NO</v>
      </c>
      <c r="L1230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230" s="108" t="str">
        <f ca="1">IFERROR(IF(FIND("/", Tabella4[[#This Row],[ODC]]) &gt; 0, MID(Tabella4[[#This Row],[ODC]], FIND("/", Tabella4[[#This Row],[ODC]]) - 3, 6), ""), "")</f>
        <v>071/26</v>
      </c>
      <c r="S1230" s="103">
        <v>30</v>
      </c>
      <c r="T1230" s="96">
        <v>14</v>
      </c>
    </row>
    <row r="1231" spans="1:20" hidden="1" x14ac:dyDescent="0.25">
      <c r="A1231" s="97">
        <f ca="1">IF(Tabella4[[#This Row],[PERSONALE]]="","",IF(INDIRECT("'" &amp; S1231 &amp; "'!L1") &lt;&gt; "0", IF(INDIRECT("'" &amp; S1231 &amp; "'!L1") &lt;&gt; "", INDIRECT("'" &amp; S1231 &amp; "'!L1"), ""), ""))</f>
        <v>46111</v>
      </c>
      <c r="B1231" s="97" t="str">
        <f t="shared" ca="1" si="190"/>
        <v>Arico'</v>
      </c>
      <c r="C1231" s="106" t="str">
        <f t="shared" ca="1" si="191"/>
        <v>C.P.</v>
      </c>
      <c r="D1231" s="1" t="str">
        <f t="shared" ca="1" si="192"/>
        <v/>
      </c>
      <c r="E1231" s="93" t="str">
        <f t="shared" ca="1" si="193"/>
        <v/>
      </c>
      <c r="F1231" s="93" t="str">
        <f t="shared" ca="1" si="194"/>
        <v/>
      </c>
      <c r="G1231" s="93" t="str">
        <f t="shared" ca="1" si="195"/>
        <v>7:45</v>
      </c>
      <c r="H1231" s="93" t="str">
        <f t="shared" ca="1" si="196"/>
        <v>16:45</v>
      </c>
      <c r="I1231" s="94">
        <f t="shared" ca="1" si="197"/>
        <v>8.25</v>
      </c>
      <c r="J1231" s="108" t="str">
        <f t="shared" ca="1" si="198"/>
        <v/>
      </c>
      <c r="K1231" s="108" t="str">
        <f t="shared" ca="1" si="199"/>
        <v/>
      </c>
      <c r="L1231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231" s="108" t="str">
        <f ca="1">IFERROR(IF(FIND("/", Tabella4[[#This Row],[ODC]]) &gt; 0, MID(Tabella4[[#This Row],[ODC]], FIND("/", Tabella4[[#This Row],[ODC]]) - 3, 6), ""), "")</f>
        <v/>
      </c>
      <c r="S1231" s="103">
        <v>30</v>
      </c>
      <c r="T1231" s="96">
        <v>15</v>
      </c>
    </row>
    <row r="1232" spans="1:20" hidden="1" x14ac:dyDescent="0.25">
      <c r="A1232" s="97">
        <f ca="1">IF(Tabella4[[#This Row],[PERSONALE]]="","",IF(INDIRECT("'" &amp; S1232 &amp; "'!L1") &lt;&gt; "0", IF(INDIRECT("'" &amp; S1232 &amp; "'!L1") &lt;&gt; "", INDIRECT("'" &amp; S1232 &amp; "'!L1"), ""), ""))</f>
        <v>46111</v>
      </c>
      <c r="B1232" s="97" t="str">
        <f t="shared" ca="1" si="190"/>
        <v>Allegretti</v>
      </c>
      <c r="C1232" s="106" t="str">
        <f t="shared" ca="1" si="191"/>
        <v>C.P.</v>
      </c>
      <c r="D1232" s="1" t="str">
        <f t="shared" ca="1" si="192"/>
        <v/>
      </c>
      <c r="E1232" s="93" t="str">
        <f t="shared" ca="1" si="193"/>
        <v/>
      </c>
      <c r="F1232" s="93" t="str">
        <f t="shared" ca="1" si="194"/>
        <v/>
      </c>
      <c r="G1232" s="93" t="str">
        <f t="shared" ca="1" si="195"/>
        <v>6:45</v>
      </c>
      <c r="H1232" s="93" t="str">
        <f t="shared" ca="1" si="196"/>
        <v>17:15</v>
      </c>
      <c r="I1232" s="94">
        <f t="shared" ca="1" si="197"/>
        <v>9.75</v>
      </c>
      <c r="J1232" s="108" t="str">
        <f t="shared" ca="1" si="198"/>
        <v/>
      </c>
      <c r="K1232" s="108" t="str">
        <f t="shared" ca="1" si="199"/>
        <v/>
      </c>
      <c r="L1232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232" s="108" t="str">
        <f ca="1">IFERROR(IF(FIND("/", Tabella4[[#This Row],[ODC]]) &gt; 0, MID(Tabella4[[#This Row],[ODC]], FIND("/", Tabella4[[#This Row],[ODC]]) - 3, 6), ""), "")</f>
        <v/>
      </c>
      <c r="S1232" s="103">
        <v>30</v>
      </c>
      <c r="T1232" s="96">
        <v>16</v>
      </c>
    </row>
    <row r="1233" spans="1:20" hidden="1" x14ac:dyDescent="0.25">
      <c r="A1233" s="97" t="str">
        <f ca="1">IF(Tabella4[[#This Row],[PERSONALE]]="","",IF(INDIRECT("'" &amp; S1233 &amp; "'!L1") &lt;&gt; "0", IF(INDIRECT("'" &amp; S1233 &amp; "'!L1") &lt;&gt; "", INDIRECT("'" &amp; S1233 &amp; "'!L1"), ""), ""))</f>
        <v/>
      </c>
      <c r="B1233" s="97" t="str">
        <f t="shared" ca="1" si="190"/>
        <v/>
      </c>
      <c r="C1233" s="106" t="str">
        <f t="shared" ca="1" si="191"/>
        <v/>
      </c>
      <c r="D1233" s="1" t="str">
        <f t="shared" ca="1" si="192"/>
        <v/>
      </c>
      <c r="E1233" s="93" t="str">
        <f t="shared" ca="1" si="193"/>
        <v/>
      </c>
      <c r="F1233" s="93" t="str">
        <f t="shared" ca="1" si="194"/>
        <v/>
      </c>
      <c r="G1233" s="93" t="str">
        <f t="shared" ca="1" si="195"/>
        <v/>
      </c>
      <c r="H1233" s="93" t="str">
        <f t="shared" ca="1" si="196"/>
        <v/>
      </c>
      <c r="I1233" s="94" t="str">
        <f t="shared" ca="1" si="197"/>
        <v/>
      </c>
      <c r="J1233" s="108" t="str">
        <f t="shared" ca="1" si="198"/>
        <v/>
      </c>
      <c r="K1233" s="108" t="str">
        <f t="shared" ca="1" si="199"/>
        <v/>
      </c>
      <c r="L1233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233" s="108" t="str">
        <f ca="1">IFERROR(IF(FIND("/", Tabella4[[#This Row],[ODC]]) &gt; 0, MID(Tabella4[[#This Row],[ODC]], FIND("/", Tabella4[[#This Row],[ODC]]) - 3, 6), ""), "")</f>
        <v/>
      </c>
      <c r="S1233" s="103">
        <v>30</v>
      </c>
      <c r="T1233" s="96">
        <v>17</v>
      </c>
    </row>
    <row r="1234" spans="1:20" hidden="1" x14ac:dyDescent="0.25">
      <c r="A1234" s="97" t="str">
        <f ca="1">IF(Tabella4[[#This Row],[PERSONALE]]="","",IF(INDIRECT("'" &amp; S1234 &amp; "'!L1") &lt;&gt; "0", IF(INDIRECT("'" &amp; S1234 &amp; "'!L1") &lt;&gt; "", INDIRECT("'" &amp; S1234 &amp; "'!L1"), ""), ""))</f>
        <v/>
      </c>
      <c r="B1234" s="97" t="str">
        <f t="shared" ca="1" si="190"/>
        <v/>
      </c>
      <c r="C1234" s="106" t="str">
        <f t="shared" ca="1" si="191"/>
        <v/>
      </c>
      <c r="D1234" s="1" t="str">
        <f t="shared" ca="1" si="192"/>
        <v/>
      </c>
      <c r="E1234" s="93" t="str">
        <f t="shared" ca="1" si="193"/>
        <v/>
      </c>
      <c r="F1234" s="93" t="str">
        <f t="shared" ca="1" si="194"/>
        <v/>
      </c>
      <c r="G1234" s="93" t="str">
        <f t="shared" ca="1" si="195"/>
        <v/>
      </c>
      <c r="H1234" s="93" t="str">
        <f t="shared" ca="1" si="196"/>
        <v/>
      </c>
      <c r="I1234" s="94" t="str">
        <f t="shared" ca="1" si="197"/>
        <v/>
      </c>
      <c r="J1234" s="108" t="str">
        <f t="shared" ca="1" si="198"/>
        <v/>
      </c>
      <c r="K1234" s="108" t="str">
        <f t="shared" ca="1" si="199"/>
        <v/>
      </c>
      <c r="L1234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234" s="108" t="str">
        <f ca="1">IFERROR(IF(FIND("/", Tabella4[[#This Row],[ODC]]) &gt; 0, MID(Tabella4[[#This Row],[ODC]], FIND("/", Tabella4[[#This Row],[ODC]]) - 3, 6), ""), "")</f>
        <v/>
      </c>
      <c r="S1234" s="103">
        <v>30</v>
      </c>
      <c r="T1234" s="96">
        <v>18</v>
      </c>
    </row>
    <row r="1235" spans="1:20" hidden="1" x14ac:dyDescent="0.25">
      <c r="A1235" s="97" t="str">
        <f ca="1">IF(Tabella4[[#This Row],[PERSONALE]]="","",IF(INDIRECT("'" &amp; S1235 &amp; "'!L1") &lt;&gt; "0", IF(INDIRECT("'" &amp; S1235 &amp; "'!L1") &lt;&gt; "", INDIRECT("'" &amp; S1235 &amp; "'!L1"), ""), ""))</f>
        <v/>
      </c>
      <c r="B1235" s="97" t="str">
        <f t="shared" ca="1" si="190"/>
        <v/>
      </c>
      <c r="C1235" s="106" t="str">
        <f t="shared" ca="1" si="191"/>
        <v/>
      </c>
      <c r="D1235" s="1" t="str">
        <f t="shared" ca="1" si="192"/>
        <v/>
      </c>
      <c r="E1235" s="93" t="str">
        <f t="shared" ca="1" si="193"/>
        <v/>
      </c>
      <c r="F1235" s="93" t="str">
        <f t="shared" ca="1" si="194"/>
        <v/>
      </c>
      <c r="G1235" s="93" t="str">
        <f t="shared" ca="1" si="195"/>
        <v/>
      </c>
      <c r="H1235" s="93" t="str">
        <f t="shared" ca="1" si="196"/>
        <v/>
      </c>
      <c r="I1235" s="94" t="str">
        <f t="shared" ca="1" si="197"/>
        <v/>
      </c>
      <c r="J1235" s="108" t="str">
        <f t="shared" ca="1" si="198"/>
        <v/>
      </c>
      <c r="K1235" s="108" t="str">
        <f t="shared" ca="1" si="199"/>
        <v/>
      </c>
      <c r="L1235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235" s="108" t="str">
        <f ca="1">IFERROR(IF(FIND("/", Tabella4[[#This Row],[ODC]]) &gt; 0, MID(Tabella4[[#This Row],[ODC]], FIND("/", Tabella4[[#This Row],[ODC]]) - 3, 6), ""), "")</f>
        <v/>
      </c>
      <c r="S1235" s="103">
        <v>30</v>
      </c>
      <c r="T1235" s="96">
        <v>19</v>
      </c>
    </row>
    <row r="1236" spans="1:20" hidden="1" x14ac:dyDescent="0.25">
      <c r="A1236" s="97" t="str">
        <f ca="1">IF(Tabella4[[#This Row],[PERSONALE]]="","",IF(INDIRECT("'" &amp; S1236 &amp; "'!L1") &lt;&gt; "0", IF(INDIRECT("'" &amp; S1236 &amp; "'!L1") &lt;&gt; "", INDIRECT("'" &amp; S1236 &amp; "'!L1"), ""), ""))</f>
        <v/>
      </c>
      <c r="B1236" s="97" t="str">
        <f t="shared" ca="1" si="190"/>
        <v/>
      </c>
      <c r="C1236" s="106" t="str">
        <f t="shared" ca="1" si="191"/>
        <v/>
      </c>
      <c r="D1236" s="1" t="str">
        <f t="shared" ca="1" si="192"/>
        <v/>
      </c>
      <c r="E1236" s="93" t="str">
        <f t="shared" ca="1" si="193"/>
        <v/>
      </c>
      <c r="F1236" s="93" t="str">
        <f t="shared" ca="1" si="194"/>
        <v/>
      </c>
      <c r="G1236" s="93" t="str">
        <f t="shared" ca="1" si="195"/>
        <v/>
      </c>
      <c r="H1236" s="93" t="str">
        <f t="shared" ca="1" si="196"/>
        <v/>
      </c>
      <c r="I1236" s="94" t="str">
        <f t="shared" ca="1" si="197"/>
        <v/>
      </c>
      <c r="J1236" s="108" t="str">
        <f t="shared" ca="1" si="198"/>
        <v/>
      </c>
      <c r="K1236" s="108" t="str">
        <f t="shared" ca="1" si="199"/>
        <v/>
      </c>
      <c r="L1236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236" s="108" t="str">
        <f ca="1">IFERROR(IF(FIND("/", Tabella4[[#This Row],[ODC]]) &gt; 0, MID(Tabella4[[#This Row],[ODC]], FIND("/", Tabella4[[#This Row],[ODC]]) - 3, 6), ""), "")</f>
        <v/>
      </c>
      <c r="S1236" s="103">
        <v>30</v>
      </c>
      <c r="T1236" s="96">
        <v>20</v>
      </c>
    </row>
    <row r="1237" spans="1:20" hidden="1" x14ac:dyDescent="0.25">
      <c r="A1237" s="97" t="str">
        <f ca="1">IF(Tabella4[[#This Row],[PERSONALE]]="","",IF(INDIRECT("'" &amp; S1237 &amp; "'!L1") &lt;&gt; "0", IF(INDIRECT("'" &amp; S1237 &amp; "'!L1") &lt;&gt; "", INDIRECT("'" &amp; S1237 &amp; "'!L1"), ""), ""))</f>
        <v/>
      </c>
      <c r="B1237" s="97" t="str">
        <f t="shared" ca="1" si="190"/>
        <v/>
      </c>
      <c r="C1237" s="106" t="str">
        <f t="shared" ca="1" si="191"/>
        <v/>
      </c>
      <c r="D1237" s="1" t="str">
        <f t="shared" ca="1" si="192"/>
        <v/>
      </c>
      <c r="E1237" s="93" t="str">
        <f t="shared" ca="1" si="193"/>
        <v/>
      </c>
      <c r="F1237" s="93" t="str">
        <f t="shared" ca="1" si="194"/>
        <v/>
      </c>
      <c r="G1237" s="93" t="str">
        <f t="shared" ca="1" si="195"/>
        <v/>
      </c>
      <c r="H1237" s="93" t="str">
        <f t="shared" ca="1" si="196"/>
        <v/>
      </c>
      <c r="I1237" s="94" t="str">
        <f t="shared" ca="1" si="197"/>
        <v/>
      </c>
      <c r="J1237" s="108" t="str">
        <f t="shared" ca="1" si="198"/>
        <v/>
      </c>
      <c r="K1237" s="108" t="str">
        <f t="shared" ca="1" si="199"/>
        <v/>
      </c>
      <c r="L1237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237" s="108" t="str">
        <f ca="1">IFERROR(IF(FIND("/", Tabella4[[#This Row],[ODC]]) &gt; 0, MID(Tabella4[[#This Row],[ODC]], FIND("/", Tabella4[[#This Row],[ODC]]) - 3, 6), ""), "")</f>
        <v/>
      </c>
      <c r="S1237" s="103">
        <v>30</v>
      </c>
      <c r="T1237" s="96">
        <v>21</v>
      </c>
    </row>
    <row r="1238" spans="1:20" hidden="1" x14ac:dyDescent="0.25">
      <c r="A1238" s="97" t="str">
        <f ca="1">IF(Tabella4[[#This Row],[PERSONALE]]="","",IF(INDIRECT("'" &amp; S1238 &amp; "'!L1") &lt;&gt; "0", IF(INDIRECT("'" &amp; S1238 &amp; "'!L1") &lt;&gt; "", INDIRECT("'" &amp; S1238 &amp; "'!L1"), ""), ""))</f>
        <v/>
      </c>
      <c r="B1238" s="97" t="str">
        <f t="shared" ca="1" si="190"/>
        <v/>
      </c>
      <c r="C1238" s="106" t="str">
        <f t="shared" ca="1" si="191"/>
        <v/>
      </c>
      <c r="D1238" s="1" t="str">
        <f t="shared" ca="1" si="192"/>
        <v/>
      </c>
      <c r="E1238" s="93" t="str">
        <f t="shared" ca="1" si="193"/>
        <v/>
      </c>
      <c r="F1238" s="93" t="str">
        <f t="shared" ca="1" si="194"/>
        <v/>
      </c>
      <c r="G1238" s="93" t="str">
        <f t="shared" ca="1" si="195"/>
        <v/>
      </c>
      <c r="H1238" s="93" t="str">
        <f t="shared" ca="1" si="196"/>
        <v/>
      </c>
      <c r="I1238" s="94" t="str">
        <f t="shared" ca="1" si="197"/>
        <v/>
      </c>
      <c r="J1238" s="108" t="str">
        <f t="shared" ca="1" si="198"/>
        <v/>
      </c>
      <c r="K1238" s="108" t="str">
        <f t="shared" ca="1" si="199"/>
        <v/>
      </c>
      <c r="L1238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238" s="108" t="str">
        <f ca="1">IFERROR(IF(FIND("/", Tabella4[[#This Row],[ODC]]) &gt; 0, MID(Tabella4[[#This Row],[ODC]], FIND("/", Tabella4[[#This Row],[ODC]]) - 3, 6), ""), "")</f>
        <v/>
      </c>
      <c r="S1238" s="103">
        <v>30</v>
      </c>
      <c r="T1238" s="96">
        <v>22</v>
      </c>
    </row>
    <row r="1239" spans="1:20" hidden="1" x14ac:dyDescent="0.25">
      <c r="A1239" s="97" t="str">
        <f ca="1">IF(Tabella4[[#This Row],[PERSONALE]]="","",IF(INDIRECT("'" &amp; S1239 &amp; "'!L1") &lt;&gt; "0", IF(INDIRECT("'" &amp; S1239 &amp; "'!L1") &lt;&gt; "", INDIRECT("'" &amp; S1239 &amp; "'!L1"), ""), ""))</f>
        <v/>
      </c>
      <c r="B1239" s="97" t="str">
        <f t="shared" ca="1" si="190"/>
        <v/>
      </c>
      <c r="C1239" s="106" t="str">
        <f t="shared" ca="1" si="191"/>
        <v/>
      </c>
      <c r="D1239" s="1" t="str">
        <f t="shared" ca="1" si="192"/>
        <v/>
      </c>
      <c r="E1239" s="93" t="str">
        <f t="shared" ca="1" si="193"/>
        <v/>
      </c>
      <c r="F1239" s="93" t="str">
        <f t="shared" ca="1" si="194"/>
        <v/>
      </c>
      <c r="G1239" s="93" t="str">
        <f t="shared" ca="1" si="195"/>
        <v/>
      </c>
      <c r="H1239" s="93" t="str">
        <f t="shared" ca="1" si="196"/>
        <v/>
      </c>
      <c r="I1239" s="94" t="str">
        <f t="shared" ca="1" si="197"/>
        <v/>
      </c>
      <c r="J1239" s="108" t="str">
        <f t="shared" ca="1" si="198"/>
        <v/>
      </c>
      <c r="K1239" s="108" t="str">
        <f t="shared" ca="1" si="199"/>
        <v/>
      </c>
      <c r="L1239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239" s="108" t="str">
        <f ca="1">IFERROR(IF(FIND("/", Tabella4[[#This Row],[ODC]]) &gt; 0, MID(Tabella4[[#This Row],[ODC]], FIND("/", Tabella4[[#This Row],[ODC]]) - 3, 6), ""), "")</f>
        <v/>
      </c>
      <c r="S1239" s="103">
        <v>30</v>
      </c>
      <c r="T1239" s="96">
        <v>23</v>
      </c>
    </row>
    <row r="1240" spans="1:20" hidden="1" x14ac:dyDescent="0.25">
      <c r="A1240" s="97" t="str">
        <f ca="1">IF(Tabella4[[#This Row],[PERSONALE]]="","",IF(INDIRECT("'" &amp; S1240 &amp; "'!L1") &lt;&gt; "0", IF(INDIRECT("'" &amp; S1240 &amp; "'!L1") &lt;&gt; "", INDIRECT("'" &amp; S1240 &amp; "'!L1"), ""), ""))</f>
        <v/>
      </c>
      <c r="B1240" s="97" t="str">
        <f t="shared" ca="1" si="190"/>
        <v/>
      </c>
      <c r="C1240" s="106" t="str">
        <f t="shared" ca="1" si="191"/>
        <v/>
      </c>
      <c r="D1240" s="1" t="str">
        <f t="shared" ca="1" si="192"/>
        <v/>
      </c>
      <c r="E1240" s="93" t="str">
        <f t="shared" ca="1" si="193"/>
        <v/>
      </c>
      <c r="F1240" s="93" t="str">
        <f t="shared" ca="1" si="194"/>
        <v/>
      </c>
      <c r="G1240" s="93" t="str">
        <f t="shared" ca="1" si="195"/>
        <v/>
      </c>
      <c r="H1240" s="93" t="str">
        <f t="shared" ca="1" si="196"/>
        <v/>
      </c>
      <c r="I1240" s="94" t="str">
        <f t="shared" ca="1" si="197"/>
        <v/>
      </c>
      <c r="J1240" s="108" t="str">
        <f t="shared" ca="1" si="198"/>
        <v/>
      </c>
      <c r="K1240" s="108" t="str">
        <f t="shared" ca="1" si="199"/>
        <v/>
      </c>
      <c r="L1240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240" s="108" t="str">
        <f ca="1">IFERROR(IF(FIND("/", Tabella4[[#This Row],[ODC]]) &gt; 0, MID(Tabella4[[#This Row],[ODC]], FIND("/", Tabella4[[#This Row],[ODC]]) - 3, 6), ""), "")</f>
        <v/>
      </c>
      <c r="S1240" s="103">
        <v>30</v>
      </c>
      <c r="T1240" s="96">
        <v>24</v>
      </c>
    </row>
    <row r="1241" spans="1:20" hidden="1" x14ac:dyDescent="0.25">
      <c r="A1241" s="97" t="str">
        <f ca="1">IF(Tabella4[[#This Row],[PERSONALE]]="","",IF(INDIRECT("'" &amp; S1241 &amp; "'!L1") &lt;&gt; "0", IF(INDIRECT("'" &amp; S1241 &amp; "'!L1") &lt;&gt; "", INDIRECT("'" &amp; S1241 &amp; "'!L1"), ""), ""))</f>
        <v/>
      </c>
      <c r="B1241" s="97" t="str">
        <f t="shared" ca="1" si="190"/>
        <v/>
      </c>
      <c r="C1241" s="106" t="str">
        <f t="shared" ca="1" si="191"/>
        <v/>
      </c>
      <c r="D1241" s="1" t="str">
        <f t="shared" ca="1" si="192"/>
        <v/>
      </c>
      <c r="E1241" s="93" t="str">
        <f t="shared" ca="1" si="193"/>
        <v/>
      </c>
      <c r="F1241" s="93" t="str">
        <f t="shared" ca="1" si="194"/>
        <v/>
      </c>
      <c r="G1241" s="93" t="str">
        <f t="shared" ca="1" si="195"/>
        <v/>
      </c>
      <c r="H1241" s="93" t="str">
        <f t="shared" ca="1" si="196"/>
        <v/>
      </c>
      <c r="I1241" s="94" t="str">
        <f t="shared" ca="1" si="197"/>
        <v/>
      </c>
      <c r="J1241" s="108" t="str">
        <f t="shared" ca="1" si="198"/>
        <v/>
      </c>
      <c r="K1241" s="108" t="str">
        <f t="shared" ca="1" si="199"/>
        <v/>
      </c>
      <c r="L1241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241" s="108" t="str">
        <f ca="1">IFERROR(IF(FIND("/", Tabella4[[#This Row],[ODC]]) &gt; 0, MID(Tabella4[[#This Row],[ODC]], FIND("/", Tabella4[[#This Row],[ODC]]) - 3, 6), ""), "")</f>
        <v/>
      </c>
      <c r="S1241" s="103">
        <v>30</v>
      </c>
      <c r="T1241" s="96">
        <v>25</v>
      </c>
    </row>
    <row r="1242" spans="1:20" hidden="1" x14ac:dyDescent="0.25">
      <c r="A1242" s="97" t="str">
        <f ca="1">IF(Tabella4[[#This Row],[PERSONALE]]="","",IF(INDIRECT("'" &amp; S1242 &amp; "'!L1") &lt;&gt; "0", IF(INDIRECT("'" &amp; S1242 &amp; "'!L1") &lt;&gt; "", INDIRECT("'" &amp; S1242 &amp; "'!L1"), ""), ""))</f>
        <v/>
      </c>
      <c r="B1242" s="97" t="str">
        <f t="shared" ca="1" si="190"/>
        <v/>
      </c>
      <c r="C1242" s="106" t="str">
        <f t="shared" ca="1" si="191"/>
        <v/>
      </c>
      <c r="D1242" s="1" t="str">
        <f t="shared" ca="1" si="192"/>
        <v/>
      </c>
      <c r="E1242" s="93" t="str">
        <f t="shared" ca="1" si="193"/>
        <v/>
      </c>
      <c r="F1242" s="93" t="str">
        <f t="shared" ca="1" si="194"/>
        <v/>
      </c>
      <c r="G1242" s="93" t="str">
        <f t="shared" ca="1" si="195"/>
        <v/>
      </c>
      <c r="H1242" s="93" t="str">
        <f t="shared" ca="1" si="196"/>
        <v/>
      </c>
      <c r="I1242" s="94" t="str">
        <f t="shared" ca="1" si="197"/>
        <v/>
      </c>
      <c r="J1242" s="108" t="str">
        <f t="shared" ca="1" si="198"/>
        <v/>
      </c>
      <c r="K1242" s="108" t="str">
        <f t="shared" ca="1" si="199"/>
        <v/>
      </c>
      <c r="L1242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242" s="108" t="str">
        <f ca="1">IFERROR(IF(FIND("/", Tabella4[[#This Row],[ODC]]) &gt; 0, MID(Tabella4[[#This Row],[ODC]], FIND("/", Tabella4[[#This Row],[ODC]]) - 3, 6), ""), "")</f>
        <v/>
      </c>
      <c r="S1242" s="103">
        <v>30</v>
      </c>
      <c r="T1242" s="96">
        <v>26</v>
      </c>
    </row>
    <row r="1243" spans="1:20" hidden="1" x14ac:dyDescent="0.25">
      <c r="A1243" s="97" t="str">
        <f ca="1">IF(Tabella4[[#This Row],[PERSONALE]]="","",IF(INDIRECT("'" &amp; S1243 &amp; "'!L1") &lt;&gt; "0", IF(INDIRECT("'" &amp; S1243 &amp; "'!L1") &lt;&gt; "", INDIRECT("'" &amp; S1243 &amp; "'!L1"), ""), ""))</f>
        <v/>
      </c>
      <c r="B1243" s="97" t="str">
        <f t="shared" ca="1" si="190"/>
        <v/>
      </c>
      <c r="C1243" s="106" t="str">
        <f t="shared" ca="1" si="191"/>
        <v/>
      </c>
      <c r="D1243" s="1" t="str">
        <f t="shared" ca="1" si="192"/>
        <v/>
      </c>
      <c r="E1243" s="93" t="str">
        <f t="shared" ca="1" si="193"/>
        <v/>
      </c>
      <c r="F1243" s="93" t="str">
        <f t="shared" ca="1" si="194"/>
        <v/>
      </c>
      <c r="G1243" s="93" t="str">
        <f t="shared" ca="1" si="195"/>
        <v/>
      </c>
      <c r="H1243" s="93" t="str">
        <f t="shared" ca="1" si="196"/>
        <v/>
      </c>
      <c r="I1243" s="94" t="str">
        <f t="shared" ca="1" si="197"/>
        <v/>
      </c>
      <c r="J1243" s="108" t="str">
        <f t="shared" ca="1" si="198"/>
        <v/>
      </c>
      <c r="K1243" s="108" t="str">
        <f t="shared" ca="1" si="199"/>
        <v/>
      </c>
      <c r="L1243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243" s="108" t="str">
        <f ca="1">IFERROR(IF(FIND("/", Tabella4[[#This Row],[ODC]]) &gt; 0, MID(Tabella4[[#This Row],[ODC]], FIND("/", Tabella4[[#This Row],[ODC]]) - 3, 6), ""), "")</f>
        <v/>
      </c>
      <c r="S1243" s="103">
        <v>30</v>
      </c>
      <c r="T1243" s="96">
        <v>27</v>
      </c>
    </row>
    <row r="1244" spans="1:20" hidden="1" x14ac:dyDescent="0.25">
      <c r="A1244" s="97" t="str">
        <f ca="1">IF(Tabella4[[#This Row],[PERSONALE]]="","",IF(INDIRECT("'" &amp; S1244 &amp; "'!L1") &lt;&gt; "0", IF(INDIRECT("'" &amp; S1244 &amp; "'!L1") &lt;&gt; "", INDIRECT("'" &amp; S1244 &amp; "'!L1"), ""), ""))</f>
        <v/>
      </c>
      <c r="B1244" s="97" t="str">
        <f t="shared" ca="1" si="190"/>
        <v/>
      </c>
      <c r="C1244" s="106" t="str">
        <f t="shared" ca="1" si="191"/>
        <v/>
      </c>
      <c r="D1244" s="1" t="str">
        <f t="shared" ca="1" si="192"/>
        <v/>
      </c>
      <c r="E1244" s="93" t="str">
        <f t="shared" ca="1" si="193"/>
        <v/>
      </c>
      <c r="F1244" s="93" t="str">
        <f t="shared" ca="1" si="194"/>
        <v/>
      </c>
      <c r="G1244" s="93" t="str">
        <f t="shared" ca="1" si="195"/>
        <v/>
      </c>
      <c r="H1244" s="93" t="str">
        <f t="shared" ca="1" si="196"/>
        <v/>
      </c>
      <c r="I1244" s="94" t="str">
        <f t="shared" ca="1" si="197"/>
        <v/>
      </c>
      <c r="J1244" s="108" t="str">
        <f t="shared" ca="1" si="198"/>
        <v/>
      </c>
      <c r="K1244" s="108" t="str">
        <f t="shared" ca="1" si="199"/>
        <v/>
      </c>
      <c r="L1244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244" s="108" t="str">
        <f ca="1">IFERROR(IF(FIND("/", Tabella4[[#This Row],[ODC]]) &gt; 0, MID(Tabella4[[#This Row],[ODC]], FIND("/", Tabella4[[#This Row],[ODC]]) - 3, 6), ""), "")</f>
        <v/>
      </c>
      <c r="S1244" s="103">
        <v>30</v>
      </c>
      <c r="T1244" s="96">
        <v>28</v>
      </c>
    </row>
    <row r="1245" spans="1:20" hidden="1" x14ac:dyDescent="0.25">
      <c r="A1245" s="97" t="str">
        <f ca="1">IF(Tabella4[[#This Row],[PERSONALE]]="","",IF(INDIRECT("'" &amp; S1245 &amp; "'!L1") &lt;&gt; "0", IF(INDIRECT("'" &amp; S1245 &amp; "'!L1") &lt;&gt; "", INDIRECT("'" &amp; S1245 &amp; "'!L1"), ""), ""))</f>
        <v/>
      </c>
      <c r="B1245" s="97" t="str">
        <f t="shared" ca="1" si="190"/>
        <v/>
      </c>
      <c r="C1245" s="106" t="str">
        <f t="shared" ca="1" si="191"/>
        <v/>
      </c>
      <c r="D1245" s="1" t="str">
        <f t="shared" ca="1" si="192"/>
        <v/>
      </c>
      <c r="E1245" s="93" t="str">
        <f t="shared" ca="1" si="193"/>
        <v/>
      </c>
      <c r="F1245" s="93" t="str">
        <f t="shared" ca="1" si="194"/>
        <v/>
      </c>
      <c r="G1245" s="93" t="str">
        <f t="shared" ca="1" si="195"/>
        <v/>
      </c>
      <c r="H1245" s="93" t="str">
        <f t="shared" ca="1" si="196"/>
        <v/>
      </c>
      <c r="I1245" s="94" t="str">
        <f t="shared" ca="1" si="197"/>
        <v/>
      </c>
      <c r="J1245" s="108" t="str">
        <f t="shared" ca="1" si="198"/>
        <v/>
      </c>
      <c r="K1245" s="108" t="str">
        <f t="shared" ca="1" si="199"/>
        <v/>
      </c>
      <c r="L1245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245" s="108" t="str">
        <f ca="1">IFERROR(IF(FIND("/", Tabella4[[#This Row],[ODC]]) &gt; 0, MID(Tabella4[[#This Row],[ODC]], FIND("/", Tabella4[[#This Row],[ODC]]) - 3, 6), ""), "")</f>
        <v/>
      </c>
      <c r="S1245" s="103">
        <v>30</v>
      </c>
      <c r="T1245" s="96">
        <v>29</v>
      </c>
    </row>
    <row r="1246" spans="1:20" hidden="1" x14ac:dyDescent="0.25">
      <c r="A1246" s="97" t="str">
        <f ca="1">IF(Tabella4[[#This Row],[PERSONALE]]="","",IF(INDIRECT("'" &amp; S1246 &amp; "'!L1") &lt;&gt; "0", IF(INDIRECT("'" &amp; S1246 &amp; "'!L1") &lt;&gt; "", INDIRECT("'" &amp; S1246 &amp; "'!L1"), ""), ""))</f>
        <v/>
      </c>
      <c r="B1246" s="97" t="str">
        <f t="shared" ca="1" si="190"/>
        <v/>
      </c>
      <c r="C1246" s="106" t="str">
        <f t="shared" ca="1" si="191"/>
        <v/>
      </c>
      <c r="D1246" s="1" t="str">
        <f t="shared" ca="1" si="192"/>
        <v/>
      </c>
      <c r="E1246" s="93" t="str">
        <f t="shared" ca="1" si="193"/>
        <v/>
      </c>
      <c r="F1246" s="93" t="str">
        <f t="shared" ca="1" si="194"/>
        <v/>
      </c>
      <c r="G1246" s="93" t="str">
        <f t="shared" ca="1" si="195"/>
        <v/>
      </c>
      <c r="H1246" s="93" t="str">
        <f t="shared" ca="1" si="196"/>
        <v/>
      </c>
      <c r="I1246" s="94" t="str">
        <f t="shared" ca="1" si="197"/>
        <v/>
      </c>
      <c r="J1246" s="108" t="str">
        <f t="shared" ca="1" si="198"/>
        <v/>
      </c>
      <c r="K1246" s="108" t="str">
        <f t="shared" ca="1" si="199"/>
        <v/>
      </c>
      <c r="L1246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246" s="108" t="str">
        <f ca="1">IFERROR(IF(FIND("/", Tabella4[[#This Row],[ODC]]) &gt; 0, MID(Tabella4[[#This Row],[ODC]], FIND("/", Tabella4[[#This Row],[ODC]]) - 3, 6), ""), "")</f>
        <v/>
      </c>
      <c r="S1246" s="103">
        <v>30</v>
      </c>
      <c r="T1246" s="96">
        <v>30</v>
      </c>
    </row>
    <row r="1247" spans="1:20" hidden="1" x14ac:dyDescent="0.25">
      <c r="A1247" s="97" t="str">
        <f ca="1">IF(Tabella4[[#This Row],[PERSONALE]]="","",IF(INDIRECT("'" &amp; S1247 &amp; "'!L1") &lt;&gt; "0", IF(INDIRECT("'" &amp; S1247 &amp; "'!L1") &lt;&gt; "", INDIRECT("'" &amp; S1247 &amp; "'!L1"), ""), ""))</f>
        <v/>
      </c>
      <c r="B1247" s="97" t="str">
        <f t="shared" ca="1" si="190"/>
        <v/>
      </c>
      <c r="C1247" s="106" t="str">
        <f t="shared" ca="1" si="191"/>
        <v/>
      </c>
      <c r="D1247" s="1" t="str">
        <f t="shared" ca="1" si="192"/>
        <v/>
      </c>
      <c r="E1247" s="93" t="str">
        <f t="shared" ca="1" si="193"/>
        <v/>
      </c>
      <c r="F1247" s="93" t="str">
        <f t="shared" ca="1" si="194"/>
        <v/>
      </c>
      <c r="G1247" s="93" t="str">
        <f t="shared" ca="1" si="195"/>
        <v/>
      </c>
      <c r="H1247" s="93" t="str">
        <f t="shared" ca="1" si="196"/>
        <v/>
      </c>
      <c r="I1247" s="94" t="str">
        <f t="shared" ca="1" si="197"/>
        <v/>
      </c>
      <c r="J1247" s="108" t="str">
        <f t="shared" ca="1" si="198"/>
        <v/>
      </c>
      <c r="K1247" s="108" t="str">
        <f t="shared" ca="1" si="199"/>
        <v/>
      </c>
      <c r="L1247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247" s="108" t="str">
        <f ca="1">IFERROR(IF(FIND("/", Tabella4[[#This Row],[ODC]]) &gt; 0, MID(Tabella4[[#This Row],[ODC]], FIND("/", Tabella4[[#This Row],[ODC]]) - 3, 6), ""), "")</f>
        <v/>
      </c>
      <c r="S1247" s="103">
        <v>30</v>
      </c>
      <c r="T1247" s="96">
        <v>31</v>
      </c>
    </row>
    <row r="1248" spans="1:20" hidden="1" x14ac:dyDescent="0.25">
      <c r="A1248" s="97" t="str">
        <f ca="1">IF(Tabella4[[#This Row],[PERSONALE]]="","",IF(INDIRECT("'" &amp; S1248 &amp; "'!L1") &lt;&gt; "0", IF(INDIRECT("'" &amp; S1248 &amp; "'!L1") &lt;&gt; "", INDIRECT("'" &amp; S1248 &amp; "'!L1"), ""), ""))</f>
        <v/>
      </c>
      <c r="B1248" s="97" t="str">
        <f t="shared" ca="1" si="190"/>
        <v/>
      </c>
      <c r="C1248" s="106" t="str">
        <f t="shared" ca="1" si="191"/>
        <v/>
      </c>
      <c r="D1248" s="1" t="str">
        <f t="shared" ca="1" si="192"/>
        <v/>
      </c>
      <c r="E1248" s="93" t="str">
        <f t="shared" ca="1" si="193"/>
        <v/>
      </c>
      <c r="F1248" s="93" t="str">
        <f t="shared" ca="1" si="194"/>
        <v/>
      </c>
      <c r="G1248" s="93" t="str">
        <f t="shared" ca="1" si="195"/>
        <v/>
      </c>
      <c r="H1248" s="93" t="str">
        <f t="shared" ca="1" si="196"/>
        <v/>
      </c>
      <c r="I1248" s="94" t="str">
        <f t="shared" ca="1" si="197"/>
        <v/>
      </c>
      <c r="J1248" s="108" t="str">
        <f t="shared" ca="1" si="198"/>
        <v/>
      </c>
      <c r="K1248" s="108" t="str">
        <f t="shared" ca="1" si="199"/>
        <v/>
      </c>
      <c r="L1248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248" s="108" t="str">
        <f ca="1">IFERROR(IF(FIND("/", Tabella4[[#This Row],[ODC]]) &gt; 0, MID(Tabella4[[#This Row],[ODC]], FIND("/", Tabella4[[#This Row],[ODC]]) - 3, 6), ""), "")</f>
        <v/>
      </c>
      <c r="S1248" s="103">
        <v>30</v>
      </c>
      <c r="T1248" s="96">
        <v>32</v>
      </c>
    </row>
    <row r="1249" spans="1:20" hidden="1" x14ac:dyDescent="0.25">
      <c r="A1249" s="97" t="str">
        <f ca="1">IF(Tabella4[[#This Row],[PERSONALE]]="","",IF(INDIRECT("'" &amp; S1249 &amp; "'!L1") &lt;&gt; "0", IF(INDIRECT("'" &amp; S1249 &amp; "'!L1") &lt;&gt; "", INDIRECT("'" &amp; S1249 &amp; "'!L1"), ""), ""))</f>
        <v/>
      </c>
      <c r="B1249" s="97" t="str">
        <f t="shared" ca="1" si="190"/>
        <v/>
      </c>
      <c r="C1249" s="106" t="str">
        <f t="shared" ca="1" si="191"/>
        <v/>
      </c>
      <c r="D1249" s="1" t="str">
        <f t="shared" ca="1" si="192"/>
        <v/>
      </c>
      <c r="E1249" s="93" t="str">
        <f t="shared" ca="1" si="193"/>
        <v/>
      </c>
      <c r="F1249" s="93" t="str">
        <f t="shared" ca="1" si="194"/>
        <v/>
      </c>
      <c r="G1249" s="93" t="str">
        <f t="shared" ca="1" si="195"/>
        <v/>
      </c>
      <c r="H1249" s="93" t="str">
        <f t="shared" ca="1" si="196"/>
        <v/>
      </c>
      <c r="I1249" s="94" t="str">
        <f t="shared" ca="1" si="197"/>
        <v/>
      </c>
      <c r="J1249" s="108" t="str">
        <f t="shared" ca="1" si="198"/>
        <v/>
      </c>
      <c r="K1249" s="108" t="str">
        <f t="shared" ca="1" si="199"/>
        <v/>
      </c>
      <c r="L1249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249" s="108" t="str">
        <f ca="1">IFERROR(IF(FIND("/", Tabella4[[#This Row],[ODC]]) &gt; 0, MID(Tabella4[[#This Row],[ODC]], FIND("/", Tabella4[[#This Row],[ODC]]) - 3, 6), ""), "")</f>
        <v/>
      </c>
      <c r="S1249" s="103">
        <v>30</v>
      </c>
      <c r="T1249" s="96">
        <v>33</v>
      </c>
    </row>
    <row r="1250" spans="1:20" hidden="1" x14ac:dyDescent="0.25">
      <c r="A1250" s="97" t="str">
        <f ca="1">IF(Tabella4[[#This Row],[PERSONALE]]="","",IF(INDIRECT("'" &amp; S1250 &amp; "'!L1") &lt;&gt; "0", IF(INDIRECT("'" &amp; S1250 &amp; "'!L1") &lt;&gt; "", INDIRECT("'" &amp; S1250 &amp; "'!L1"), ""), ""))</f>
        <v/>
      </c>
      <c r="B1250" s="97" t="str">
        <f t="shared" ca="1" si="190"/>
        <v/>
      </c>
      <c r="C1250" s="106" t="str">
        <f t="shared" ca="1" si="191"/>
        <v/>
      </c>
      <c r="D1250" s="1" t="str">
        <f t="shared" ca="1" si="192"/>
        <v/>
      </c>
      <c r="E1250" s="93" t="str">
        <f t="shared" ca="1" si="193"/>
        <v/>
      </c>
      <c r="F1250" s="93" t="str">
        <f t="shared" ca="1" si="194"/>
        <v/>
      </c>
      <c r="G1250" s="93" t="str">
        <f t="shared" ca="1" si="195"/>
        <v/>
      </c>
      <c r="H1250" s="93" t="str">
        <f t="shared" ca="1" si="196"/>
        <v/>
      </c>
      <c r="I1250" s="94" t="str">
        <f t="shared" ca="1" si="197"/>
        <v/>
      </c>
      <c r="J1250" s="108" t="str">
        <f t="shared" ca="1" si="198"/>
        <v/>
      </c>
      <c r="K1250" s="108" t="str">
        <f t="shared" ca="1" si="199"/>
        <v/>
      </c>
      <c r="L1250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250" s="108" t="str">
        <f ca="1">IFERROR(IF(FIND("/", Tabella4[[#This Row],[ODC]]) &gt; 0, MID(Tabella4[[#This Row],[ODC]], FIND("/", Tabella4[[#This Row],[ODC]]) - 3, 6), ""), "")</f>
        <v/>
      </c>
      <c r="S1250" s="103">
        <v>30</v>
      </c>
      <c r="T1250" s="96">
        <v>34</v>
      </c>
    </row>
    <row r="1251" spans="1:20" hidden="1" x14ac:dyDescent="0.25">
      <c r="A1251" s="97" t="str">
        <f ca="1">IF(Tabella4[[#This Row],[PERSONALE]]="","",IF(INDIRECT("'" &amp; S1251 &amp; "'!L1") &lt;&gt; "0", IF(INDIRECT("'" &amp; S1251 &amp; "'!L1") &lt;&gt; "", INDIRECT("'" &amp; S1251 &amp; "'!L1"), ""), ""))</f>
        <v/>
      </c>
      <c r="B1251" s="97" t="str">
        <f t="shared" ca="1" si="190"/>
        <v/>
      </c>
      <c r="C1251" s="106" t="str">
        <f t="shared" ca="1" si="191"/>
        <v/>
      </c>
      <c r="D1251" s="1" t="str">
        <f t="shared" ca="1" si="192"/>
        <v/>
      </c>
      <c r="E1251" s="93" t="str">
        <f t="shared" ca="1" si="193"/>
        <v/>
      </c>
      <c r="F1251" s="93" t="str">
        <f t="shared" ca="1" si="194"/>
        <v/>
      </c>
      <c r="G1251" s="93" t="str">
        <f t="shared" ca="1" si="195"/>
        <v/>
      </c>
      <c r="H1251" s="93" t="str">
        <f t="shared" ca="1" si="196"/>
        <v/>
      </c>
      <c r="I1251" s="94" t="str">
        <f t="shared" ca="1" si="197"/>
        <v/>
      </c>
      <c r="J1251" s="108" t="str">
        <f t="shared" ca="1" si="198"/>
        <v/>
      </c>
      <c r="K1251" s="108" t="str">
        <f t="shared" ca="1" si="199"/>
        <v/>
      </c>
      <c r="L1251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251" s="108" t="str">
        <f ca="1">IFERROR(IF(FIND("/", Tabella4[[#This Row],[ODC]]) &gt; 0, MID(Tabella4[[#This Row],[ODC]], FIND("/", Tabella4[[#This Row],[ODC]]) - 3, 6), ""), "")</f>
        <v/>
      </c>
      <c r="S1251" s="103">
        <v>30</v>
      </c>
      <c r="T1251" s="96">
        <v>35</v>
      </c>
    </row>
    <row r="1252" spans="1:20" hidden="1" x14ac:dyDescent="0.25">
      <c r="A1252" s="97" t="str">
        <f ca="1">IF(Tabella4[[#This Row],[PERSONALE]]="","",IF(INDIRECT("'" &amp; S1252 &amp; "'!L1") &lt;&gt; "0", IF(INDIRECT("'" &amp; S1252 &amp; "'!L1") &lt;&gt; "", INDIRECT("'" &amp; S1252 &amp; "'!L1"), ""), ""))</f>
        <v/>
      </c>
      <c r="B1252" s="97" t="str">
        <f t="shared" ca="1" si="190"/>
        <v/>
      </c>
      <c r="C1252" s="106" t="str">
        <f t="shared" ca="1" si="191"/>
        <v/>
      </c>
      <c r="D1252" s="1" t="str">
        <f t="shared" ca="1" si="192"/>
        <v/>
      </c>
      <c r="E1252" s="93" t="str">
        <f t="shared" ca="1" si="193"/>
        <v/>
      </c>
      <c r="F1252" s="93" t="str">
        <f t="shared" ca="1" si="194"/>
        <v/>
      </c>
      <c r="G1252" s="93" t="str">
        <f t="shared" ca="1" si="195"/>
        <v/>
      </c>
      <c r="H1252" s="93" t="str">
        <f t="shared" ca="1" si="196"/>
        <v/>
      </c>
      <c r="I1252" s="94" t="str">
        <f t="shared" ca="1" si="197"/>
        <v/>
      </c>
      <c r="J1252" s="108" t="str">
        <f t="shared" ca="1" si="198"/>
        <v/>
      </c>
      <c r="K1252" s="108" t="str">
        <f t="shared" ca="1" si="199"/>
        <v/>
      </c>
      <c r="L1252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252" s="108" t="str">
        <f ca="1">IFERROR(IF(FIND("/", Tabella4[[#This Row],[ODC]]) &gt; 0, MID(Tabella4[[#This Row],[ODC]], FIND("/", Tabella4[[#This Row],[ODC]]) - 3, 6), ""), "")</f>
        <v/>
      </c>
      <c r="S1252" s="103">
        <v>30</v>
      </c>
      <c r="T1252" s="96">
        <v>36</v>
      </c>
    </row>
    <row r="1253" spans="1:20" hidden="1" x14ac:dyDescent="0.25">
      <c r="A1253" s="97" t="str">
        <f ca="1">IF(Tabella4[[#This Row],[PERSONALE]]="","",IF(INDIRECT("'" &amp; S1253 &amp; "'!L1") &lt;&gt; "0", IF(INDIRECT("'" &amp; S1253 &amp; "'!L1") &lt;&gt; "", INDIRECT("'" &amp; S1253 &amp; "'!L1"), ""), ""))</f>
        <v/>
      </c>
      <c r="B1253" s="97" t="str">
        <f t="shared" ca="1" si="190"/>
        <v/>
      </c>
      <c r="C1253" s="106" t="str">
        <f t="shared" ca="1" si="191"/>
        <v/>
      </c>
      <c r="D1253" s="1" t="str">
        <f t="shared" ca="1" si="192"/>
        <v/>
      </c>
      <c r="E1253" s="93" t="str">
        <f t="shared" ca="1" si="193"/>
        <v/>
      </c>
      <c r="F1253" s="93" t="str">
        <f t="shared" ca="1" si="194"/>
        <v/>
      </c>
      <c r="G1253" s="93" t="str">
        <f t="shared" ca="1" si="195"/>
        <v/>
      </c>
      <c r="H1253" s="93" t="str">
        <f t="shared" ca="1" si="196"/>
        <v/>
      </c>
      <c r="I1253" s="94" t="str">
        <f t="shared" ca="1" si="197"/>
        <v/>
      </c>
      <c r="J1253" s="108" t="str">
        <f t="shared" ca="1" si="198"/>
        <v/>
      </c>
      <c r="K1253" s="108" t="str">
        <f t="shared" ca="1" si="199"/>
        <v/>
      </c>
      <c r="L1253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253" s="108" t="str">
        <f ca="1">IFERROR(IF(FIND("/", Tabella4[[#This Row],[ODC]]) &gt; 0, MID(Tabella4[[#This Row],[ODC]], FIND("/", Tabella4[[#This Row],[ODC]]) - 3, 6), ""), "")</f>
        <v/>
      </c>
      <c r="S1253" s="103">
        <v>30</v>
      </c>
      <c r="T1253" s="96">
        <v>37</v>
      </c>
    </row>
    <row r="1254" spans="1:20" hidden="1" x14ac:dyDescent="0.25">
      <c r="A1254" s="97" t="str">
        <f ca="1">IF(Tabella4[[#This Row],[PERSONALE]]="","",IF(INDIRECT("'" &amp; S1254 &amp; "'!L1") &lt;&gt; "0", IF(INDIRECT("'" &amp; S1254 &amp; "'!L1") &lt;&gt; "", INDIRECT("'" &amp; S1254 &amp; "'!L1"), ""), ""))</f>
        <v/>
      </c>
      <c r="B1254" s="97" t="str">
        <f t="shared" ca="1" si="190"/>
        <v/>
      </c>
      <c r="C1254" s="106" t="str">
        <f t="shared" ca="1" si="191"/>
        <v/>
      </c>
      <c r="D1254" s="1" t="str">
        <f t="shared" ca="1" si="192"/>
        <v/>
      </c>
      <c r="E1254" s="93" t="str">
        <f t="shared" ca="1" si="193"/>
        <v/>
      </c>
      <c r="F1254" s="93" t="str">
        <f t="shared" ca="1" si="194"/>
        <v/>
      </c>
      <c r="G1254" s="93" t="str">
        <f t="shared" ca="1" si="195"/>
        <v/>
      </c>
      <c r="H1254" s="93" t="str">
        <f t="shared" ca="1" si="196"/>
        <v/>
      </c>
      <c r="I1254" s="94" t="str">
        <f t="shared" ca="1" si="197"/>
        <v/>
      </c>
      <c r="J1254" s="108" t="str">
        <f t="shared" ca="1" si="198"/>
        <v/>
      </c>
      <c r="K1254" s="108" t="str">
        <f t="shared" ca="1" si="199"/>
        <v/>
      </c>
      <c r="L1254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254" s="108" t="str">
        <f ca="1">IFERROR(IF(FIND("/", Tabella4[[#This Row],[ODC]]) &gt; 0, MID(Tabella4[[#This Row],[ODC]], FIND("/", Tabella4[[#This Row],[ODC]]) - 3, 6), ""), "")</f>
        <v/>
      </c>
      <c r="S1254" s="103">
        <v>30</v>
      </c>
      <c r="T1254" s="96">
        <v>38</v>
      </c>
    </row>
    <row r="1255" spans="1:20" hidden="1" x14ac:dyDescent="0.25">
      <c r="A1255" s="97" t="str">
        <f ca="1">IF(Tabella4[[#This Row],[PERSONALE]]="","",IF(INDIRECT("'" &amp; S1255 &amp; "'!L1") &lt;&gt; "0", IF(INDIRECT("'" &amp; S1255 &amp; "'!L1") &lt;&gt; "", INDIRECT("'" &amp; S1255 &amp; "'!L1"), ""), ""))</f>
        <v/>
      </c>
      <c r="B1255" s="97" t="str">
        <f t="shared" ca="1" si="190"/>
        <v/>
      </c>
      <c r="C1255" s="106" t="str">
        <f t="shared" ca="1" si="191"/>
        <v/>
      </c>
      <c r="D1255" s="1" t="str">
        <f t="shared" ca="1" si="192"/>
        <v/>
      </c>
      <c r="E1255" s="93" t="str">
        <f t="shared" ca="1" si="193"/>
        <v/>
      </c>
      <c r="F1255" s="93" t="str">
        <f t="shared" ca="1" si="194"/>
        <v/>
      </c>
      <c r="G1255" s="93" t="str">
        <f t="shared" ca="1" si="195"/>
        <v/>
      </c>
      <c r="H1255" s="93" t="str">
        <f t="shared" ca="1" si="196"/>
        <v/>
      </c>
      <c r="I1255" s="94" t="str">
        <f t="shared" ca="1" si="197"/>
        <v/>
      </c>
      <c r="J1255" s="108" t="str">
        <f t="shared" ca="1" si="198"/>
        <v/>
      </c>
      <c r="K1255" s="108" t="str">
        <f t="shared" ca="1" si="199"/>
        <v/>
      </c>
      <c r="L1255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255" s="108" t="str">
        <f ca="1">IFERROR(IF(FIND("/", Tabella4[[#This Row],[ODC]]) &gt; 0, MID(Tabella4[[#This Row],[ODC]], FIND("/", Tabella4[[#This Row],[ODC]]) - 3, 6), ""), "")</f>
        <v/>
      </c>
      <c r="S1255" s="103">
        <v>30</v>
      </c>
      <c r="T1255" s="96">
        <v>39</v>
      </c>
    </row>
    <row r="1256" spans="1:20" hidden="1" x14ac:dyDescent="0.25">
      <c r="A1256" s="97" t="str">
        <f ca="1">IF(Tabella4[[#This Row],[PERSONALE]]="","",IF(INDIRECT("'" &amp; S1256 &amp; "'!L1") &lt;&gt; "0", IF(INDIRECT("'" &amp; S1256 &amp; "'!L1") &lt;&gt; "", INDIRECT("'" &amp; S1256 &amp; "'!L1"), ""), ""))</f>
        <v/>
      </c>
      <c r="B1256" s="97" t="str">
        <f t="shared" ca="1" si="190"/>
        <v/>
      </c>
      <c r="C1256" s="106" t="str">
        <f t="shared" ca="1" si="191"/>
        <v/>
      </c>
      <c r="D1256" s="1" t="str">
        <f t="shared" ca="1" si="192"/>
        <v/>
      </c>
      <c r="E1256" s="93" t="str">
        <f t="shared" ca="1" si="193"/>
        <v/>
      </c>
      <c r="F1256" s="93" t="str">
        <f t="shared" ca="1" si="194"/>
        <v/>
      </c>
      <c r="G1256" s="93" t="str">
        <f t="shared" ca="1" si="195"/>
        <v/>
      </c>
      <c r="H1256" s="93" t="str">
        <f t="shared" ca="1" si="196"/>
        <v/>
      </c>
      <c r="I1256" s="94" t="str">
        <f t="shared" ca="1" si="197"/>
        <v/>
      </c>
      <c r="J1256" s="108" t="str">
        <f t="shared" ca="1" si="198"/>
        <v/>
      </c>
      <c r="K1256" s="108" t="str">
        <f t="shared" ca="1" si="199"/>
        <v/>
      </c>
      <c r="L1256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256" s="108" t="str">
        <f ca="1">IFERROR(IF(FIND("/", Tabella4[[#This Row],[ODC]]) &gt; 0, MID(Tabella4[[#This Row],[ODC]], FIND("/", Tabella4[[#This Row],[ODC]]) - 3, 6), ""), "")</f>
        <v/>
      </c>
      <c r="S1256" s="103">
        <v>30</v>
      </c>
      <c r="T1256" s="96">
        <v>40</v>
      </c>
    </row>
    <row r="1257" spans="1:20" hidden="1" x14ac:dyDescent="0.25">
      <c r="A1257" s="97" t="str">
        <f ca="1">IF(Tabella4[[#This Row],[PERSONALE]]="","",IF(INDIRECT("'" &amp; S1257 &amp; "'!L1") &lt;&gt; "0", IF(INDIRECT("'" &amp; S1257 &amp; "'!L1") &lt;&gt; "", INDIRECT("'" &amp; S1257 &amp; "'!L1"), ""), ""))</f>
        <v/>
      </c>
      <c r="B1257" s="97" t="str">
        <f t="shared" ca="1" si="190"/>
        <v/>
      </c>
      <c r="C1257" s="106" t="str">
        <f t="shared" ca="1" si="191"/>
        <v/>
      </c>
      <c r="D1257" s="1" t="str">
        <f t="shared" ca="1" si="192"/>
        <v/>
      </c>
      <c r="E1257" s="93" t="str">
        <f t="shared" ca="1" si="193"/>
        <v/>
      </c>
      <c r="F1257" s="93" t="str">
        <f t="shared" ca="1" si="194"/>
        <v/>
      </c>
      <c r="G1257" s="93" t="str">
        <f t="shared" ca="1" si="195"/>
        <v/>
      </c>
      <c r="H1257" s="93" t="str">
        <f t="shared" ca="1" si="196"/>
        <v/>
      </c>
      <c r="I1257" s="94" t="str">
        <f t="shared" ca="1" si="197"/>
        <v/>
      </c>
      <c r="J1257" s="108" t="str">
        <f t="shared" ca="1" si="198"/>
        <v/>
      </c>
      <c r="K1257" s="108" t="str">
        <f t="shared" ca="1" si="199"/>
        <v/>
      </c>
      <c r="L1257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257" s="108" t="str">
        <f ca="1">IFERROR(IF(FIND("/", Tabella4[[#This Row],[ODC]]) &gt; 0, MID(Tabella4[[#This Row],[ODC]], FIND("/", Tabella4[[#This Row],[ODC]]) - 3, 6), ""), "")</f>
        <v/>
      </c>
      <c r="S1257" s="103">
        <v>30</v>
      </c>
      <c r="T1257" s="96">
        <v>41</v>
      </c>
    </row>
    <row r="1258" spans="1:20" hidden="1" x14ac:dyDescent="0.25">
      <c r="A1258" s="97" t="str">
        <f ca="1">IF(Tabella4[[#This Row],[PERSONALE]]="","",IF(INDIRECT("'" &amp; S1258 &amp; "'!L1") &lt;&gt; "0", IF(INDIRECT("'" &amp; S1258 &amp; "'!L1") &lt;&gt; "", INDIRECT("'" &amp; S1258 &amp; "'!L1"), ""), ""))</f>
        <v/>
      </c>
      <c r="B1258" s="97" t="str">
        <f t="shared" ca="1" si="190"/>
        <v/>
      </c>
      <c r="C1258" s="106" t="str">
        <f t="shared" ca="1" si="191"/>
        <v/>
      </c>
      <c r="D1258" s="1" t="str">
        <f t="shared" ca="1" si="192"/>
        <v/>
      </c>
      <c r="E1258" s="93" t="str">
        <f t="shared" ca="1" si="193"/>
        <v/>
      </c>
      <c r="F1258" s="93" t="str">
        <f t="shared" ca="1" si="194"/>
        <v/>
      </c>
      <c r="G1258" s="93" t="str">
        <f t="shared" ca="1" si="195"/>
        <v/>
      </c>
      <c r="H1258" s="93" t="str">
        <f t="shared" ca="1" si="196"/>
        <v/>
      </c>
      <c r="I1258" s="94" t="str">
        <f t="shared" ca="1" si="197"/>
        <v/>
      </c>
      <c r="J1258" s="108" t="str">
        <f t="shared" ca="1" si="198"/>
        <v/>
      </c>
      <c r="K1258" s="108" t="str">
        <f t="shared" ca="1" si="199"/>
        <v/>
      </c>
      <c r="L1258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258" s="108" t="str">
        <f ca="1">IFERROR(IF(FIND("/", Tabella4[[#This Row],[ODC]]) &gt; 0, MID(Tabella4[[#This Row],[ODC]], FIND("/", Tabella4[[#This Row],[ODC]]) - 3, 6), ""), "")</f>
        <v/>
      </c>
      <c r="S1258" s="103">
        <v>30</v>
      </c>
      <c r="T1258" s="96">
        <v>42</v>
      </c>
    </row>
    <row r="1259" spans="1:20" hidden="1" x14ac:dyDescent="0.25">
      <c r="A1259" s="97" t="str">
        <f ca="1">IF(Tabella4[[#This Row],[PERSONALE]]="","",IF(INDIRECT("'" &amp; S1259 &amp; "'!L1") &lt;&gt; "0", IF(INDIRECT("'" &amp; S1259 &amp; "'!L1") &lt;&gt; "", INDIRECT("'" &amp; S1259 &amp; "'!L1"), ""), ""))</f>
        <v/>
      </c>
      <c r="B1259" s="97" t="str">
        <f t="shared" ca="1" si="190"/>
        <v/>
      </c>
      <c r="C1259" s="106" t="str">
        <f t="shared" ca="1" si="191"/>
        <v/>
      </c>
      <c r="D1259" s="1" t="str">
        <f t="shared" ca="1" si="192"/>
        <v/>
      </c>
      <c r="E1259" s="93" t="str">
        <f t="shared" ca="1" si="193"/>
        <v/>
      </c>
      <c r="F1259" s="93" t="str">
        <f t="shared" ca="1" si="194"/>
        <v/>
      </c>
      <c r="G1259" s="93" t="str">
        <f t="shared" ca="1" si="195"/>
        <v/>
      </c>
      <c r="H1259" s="93" t="str">
        <f t="shared" ca="1" si="196"/>
        <v/>
      </c>
      <c r="I1259" s="94" t="str">
        <f t="shared" ca="1" si="197"/>
        <v/>
      </c>
      <c r="J1259" s="108" t="str">
        <f t="shared" ca="1" si="198"/>
        <v/>
      </c>
      <c r="K1259" s="108" t="str">
        <f t="shared" ca="1" si="199"/>
        <v/>
      </c>
      <c r="L1259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259" s="108" t="str">
        <f ca="1">IFERROR(IF(FIND("/", Tabella4[[#This Row],[ODC]]) &gt; 0, MID(Tabella4[[#This Row],[ODC]], FIND("/", Tabella4[[#This Row],[ODC]]) - 3, 6), ""), "")</f>
        <v/>
      </c>
      <c r="S1259" s="103">
        <v>30</v>
      </c>
      <c r="T1259" s="96">
        <v>43</v>
      </c>
    </row>
    <row r="1260" spans="1:20" hidden="1" x14ac:dyDescent="0.25">
      <c r="A1260" s="97" t="str">
        <f ca="1">IF(Tabella4[[#This Row],[PERSONALE]]="","",IF(INDIRECT("'" &amp; S1260 &amp; "'!L1") &lt;&gt; "0", IF(INDIRECT("'" &amp; S1260 &amp; "'!L1") &lt;&gt; "", INDIRECT("'" &amp; S1260 &amp; "'!L1"), ""), ""))</f>
        <v/>
      </c>
      <c r="B1260" s="97" t="str">
        <f t="shared" ca="1" si="190"/>
        <v/>
      </c>
      <c r="C1260" s="106" t="str">
        <f t="shared" ca="1" si="191"/>
        <v/>
      </c>
      <c r="D1260" s="1" t="str">
        <f t="shared" ca="1" si="192"/>
        <v/>
      </c>
      <c r="E1260" s="93" t="str">
        <f t="shared" ca="1" si="193"/>
        <v/>
      </c>
      <c r="F1260" s="93" t="str">
        <f t="shared" ca="1" si="194"/>
        <v/>
      </c>
      <c r="G1260" s="93" t="str">
        <f t="shared" ca="1" si="195"/>
        <v/>
      </c>
      <c r="H1260" s="93" t="str">
        <f t="shared" ca="1" si="196"/>
        <v/>
      </c>
      <c r="I1260" s="94" t="str">
        <f t="shared" ca="1" si="197"/>
        <v/>
      </c>
      <c r="J1260" s="108" t="str">
        <f t="shared" ca="1" si="198"/>
        <v/>
      </c>
      <c r="K1260" s="108" t="str">
        <f t="shared" ca="1" si="199"/>
        <v/>
      </c>
      <c r="L1260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260" s="108" t="str">
        <f ca="1">IFERROR(IF(FIND("/", Tabella4[[#This Row],[ODC]]) &gt; 0, MID(Tabella4[[#This Row],[ODC]], FIND("/", Tabella4[[#This Row],[ODC]]) - 3, 6), ""), "")</f>
        <v/>
      </c>
      <c r="S1260" s="103">
        <v>30</v>
      </c>
      <c r="T1260" s="96">
        <v>44</v>
      </c>
    </row>
    <row r="1261" spans="1:20" hidden="1" x14ac:dyDescent="0.25">
      <c r="A1261" s="97" t="str">
        <f ca="1">IF(Tabella4[[#This Row],[PERSONALE]]="","",IF(INDIRECT("'" &amp; S1261 &amp; "'!L1") &lt;&gt; "0", IF(INDIRECT("'" &amp; S1261 &amp; "'!L1") &lt;&gt; "", INDIRECT("'" &amp; S1261 &amp; "'!L1"), ""), ""))</f>
        <v/>
      </c>
      <c r="B1261" s="97" t="str">
        <f t="shared" ca="1" si="190"/>
        <v/>
      </c>
      <c r="C1261" s="106" t="str">
        <f t="shared" ca="1" si="191"/>
        <v/>
      </c>
      <c r="D1261" s="1" t="str">
        <f t="shared" ca="1" si="192"/>
        <v/>
      </c>
      <c r="E1261" s="93" t="str">
        <f t="shared" ca="1" si="193"/>
        <v/>
      </c>
      <c r="F1261" s="93" t="str">
        <f t="shared" ca="1" si="194"/>
        <v/>
      </c>
      <c r="G1261" s="93" t="str">
        <f t="shared" ca="1" si="195"/>
        <v/>
      </c>
      <c r="H1261" s="93" t="str">
        <f t="shared" ca="1" si="196"/>
        <v/>
      </c>
      <c r="I1261" s="94" t="str">
        <f t="shared" ca="1" si="197"/>
        <v/>
      </c>
      <c r="J1261" s="108" t="str">
        <f t="shared" ca="1" si="198"/>
        <v/>
      </c>
      <c r="K1261" s="108" t="str">
        <f t="shared" ca="1" si="199"/>
        <v/>
      </c>
      <c r="L1261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261" s="108" t="str">
        <f ca="1">IFERROR(IF(FIND("/", Tabella4[[#This Row],[ODC]]) &gt; 0, MID(Tabella4[[#This Row],[ODC]], FIND("/", Tabella4[[#This Row],[ODC]]) - 3, 6), ""), "")</f>
        <v/>
      </c>
      <c r="S1261" s="103">
        <v>30</v>
      </c>
      <c r="T1261" s="102">
        <v>45</v>
      </c>
    </row>
    <row r="1262" spans="1:20" ht="30" hidden="1" x14ac:dyDescent="0.25">
      <c r="A1262" s="97">
        <f ca="1">IF(Tabella4[[#This Row],[PERSONALE]]="","",IF(INDIRECT("'" &amp; S1262 &amp; "'!L1") &lt;&gt; "0", IF(INDIRECT("'" &amp; S1262 &amp; "'!L1") &lt;&gt; "", INDIRECT("'" &amp; S1262 &amp; "'!L1"), ""), ""))</f>
        <v>46112</v>
      </c>
      <c r="B1262" s="97" t="str">
        <f t="shared" ca="1" si="190"/>
        <v>Spinali</v>
      </c>
      <c r="C1262" s="106" t="str">
        <f t="shared" ca="1" si="191"/>
        <v>10241397  18F003RC VAP/COND E102 MS
10241397  18F003BI VAPORE E102</v>
      </c>
      <c r="D1262" s="1" t="str">
        <f t="shared" ca="1" si="192"/>
        <v>Agusta</v>
      </c>
      <c r="E1262" s="93" t="str">
        <f t="shared" ca="1" si="193"/>
        <v>5400274437
canone</v>
      </c>
      <c r="F1262" s="93" t="str">
        <f t="shared" ca="1" si="194"/>
        <v>575195/C
575197/C</v>
      </c>
      <c r="G1262" s="93" t="str">
        <f t="shared" ca="1" si="195"/>
        <v>7:45</v>
      </c>
      <c r="H1262" s="93" t="str">
        <f t="shared" ca="1" si="196"/>
        <v>16:45</v>
      </c>
      <c r="I1262" s="94">
        <f t="shared" ca="1" si="197"/>
        <v>8.25</v>
      </c>
      <c r="J1262" s="108" t="str">
        <f t="shared" ca="1" si="198"/>
        <v>CANONE AGUSTA</v>
      </c>
      <c r="K1262" s="108" t="str">
        <f t="shared" ca="1" si="199"/>
        <v>SI</v>
      </c>
      <c r="L1262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>AGUSTA D.</v>
      </c>
      <c r="M1262" s="108" t="str">
        <f ca="1">IFERROR(IF(FIND("/", Tabella4[[#This Row],[ODC]]) &gt; 0, MID(Tabella4[[#This Row],[ODC]], FIND("/", Tabella4[[#This Row],[ODC]]) - 3, 6), ""), "")</f>
        <v/>
      </c>
      <c r="S1262" s="103">
        <v>31</v>
      </c>
      <c r="T1262" s="96">
        <v>4</v>
      </c>
    </row>
    <row r="1263" spans="1:20" ht="30" hidden="1" x14ac:dyDescent="0.25">
      <c r="A1263" s="97">
        <f ca="1">IF(Tabella4[[#This Row],[PERSONALE]]="","",IF(INDIRECT("'" &amp; S1263 &amp; "'!L1") &lt;&gt; "0", IF(INDIRECT("'" &amp; S1263 &amp; "'!L1") &lt;&gt; "", INDIRECT("'" &amp; S1263 &amp; "'!L1"), ""), ""))</f>
        <v>46112</v>
      </c>
      <c r="B1263" s="97" t="str">
        <f t="shared" ca="1" si="190"/>
        <v>Serra</v>
      </c>
      <c r="C1263" s="106" t="str">
        <f t="shared" ca="1" si="191"/>
        <v>10241397  18F003RC VAP/COND E102 MS
10241397  18F003BI VAPORE E102</v>
      </c>
      <c r="D1263" s="1" t="str">
        <f t="shared" ca="1" si="192"/>
        <v>Agusta</v>
      </c>
      <c r="E1263" s="93" t="str">
        <f t="shared" ca="1" si="193"/>
        <v>5400274437
canone</v>
      </c>
      <c r="F1263" s="93" t="str">
        <f t="shared" ca="1" si="194"/>
        <v>575195/C
575197/C</v>
      </c>
      <c r="G1263" s="93" t="str">
        <f t="shared" ca="1" si="195"/>
        <v>7:45</v>
      </c>
      <c r="H1263" s="93" t="str">
        <f t="shared" ca="1" si="196"/>
        <v>16:45</v>
      </c>
      <c r="I1263" s="94">
        <f t="shared" ca="1" si="197"/>
        <v>8.25</v>
      </c>
      <c r="J1263" s="108" t="str">
        <f t="shared" ca="1" si="198"/>
        <v>CANONE AGUSTA</v>
      </c>
      <c r="K1263" s="108" t="str">
        <f t="shared" ca="1" si="199"/>
        <v>SI</v>
      </c>
      <c r="L1263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>AGUSTA D.</v>
      </c>
      <c r="M1263" s="108" t="str">
        <f ca="1">IFERROR(IF(FIND("/", Tabella4[[#This Row],[ODC]]) &gt; 0, MID(Tabella4[[#This Row],[ODC]], FIND("/", Tabella4[[#This Row],[ODC]]) - 3, 6), ""), "")</f>
        <v/>
      </c>
      <c r="S1263" s="103">
        <v>31</v>
      </c>
      <c r="T1263" s="96">
        <v>5</v>
      </c>
    </row>
    <row r="1264" spans="1:20" ht="30" hidden="1" x14ac:dyDescent="0.25">
      <c r="A1264" s="97">
        <f ca="1">IF(Tabella4[[#This Row],[PERSONALE]]="","",IF(INDIRECT("'" &amp; S1264 &amp; "'!L1") &lt;&gt; "0", IF(INDIRECT("'" &amp; S1264 &amp; "'!L1") &lt;&gt; "", INDIRECT("'" &amp; S1264 &amp; "'!L1"), ""), ""))</f>
        <v>46112</v>
      </c>
      <c r="B1264" s="97" t="str">
        <f t="shared" ca="1" si="190"/>
        <v>Millo</v>
      </c>
      <c r="C1264" s="106" t="str">
        <f t="shared" ca="1" si="191"/>
        <v>1400-LCV004 RIPRISTINO CABLAGGIO ELETTROPNEUMATICO VALVOLA</v>
      </c>
      <c r="D1264" s="1" t="str">
        <f t="shared" ca="1" si="192"/>
        <v>Caldarella</v>
      </c>
      <c r="E1264" s="93" t="str">
        <f t="shared" ca="1" si="193"/>
        <v>072/26
squadra</v>
      </c>
      <c r="F1264" s="93" t="str">
        <f t="shared" ca="1" si="194"/>
        <v>578660/C</v>
      </c>
      <c r="G1264" s="93" t="str">
        <f t="shared" ca="1" si="195"/>
        <v>7:45</v>
      </c>
      <c r="H1264" s="93" t="str">
        <f t="shared" ca="1" si="196"/>
        <v>16:45</v>
      </c>
      <c r="I1264" s="94">
        <f t="shared" ca="1" si="197"/>
        <v>8.25</v>
      </c>
      <c r="J1264" s="108" t="str">
        <f t="shared" ca="1" si="198"/>
        <v/>
      </c>
      <c r="K1264" s="108" t="str">
        <f t="shared" ca="1" si="199"/>
        <v>NO</v>
      </c>
      <c r="L1264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264" s="108" t="str">
        <f ca="1">IFERROR(IF(FIND("/", Tabella4[[#This Row],[ODC]]) &gt; 0, MID(Tabella4[[#This Row],[ODC]], FIND("/", Tabella4[[#This Row],[ODC]]) - 3, 6), ""), "")</f>
        <v>072/26</v>
      </c>
      <c r="S1264" s="103">
        <v>31</v>
      </c>
      <c r="T1264" s="96">
        <v>6</v>
      </c>
    </row>
    <row r="1265" spans="1:20" ht="30" hidden="1" x14ac:dyDescent="0.25">
      <c r="A1265" s="97">
        <f ca="1">IF(Tabella4[[#This Row],[PERSONALE]]="","",IF(INDIRECT("'" &amp; S1265 &amp; "'!L1") &lt;&gt; "0", IF(INDIRECT("'" &amp; S1265 &amp; "'!L1") &lt;&gt; "", INDIRECT("'" &amp; S1265 &amp; "'!L1"), ""), ""))</f>
        <v>46112</v>
      </c>
      <c r="B1265" s="97" t="str">
        <f t="shared" ca="1" si="190"/>
        <v>De Luca</v>
      </c>
      <c r="C1265" s="106" t="str">
        <f t="shared" ca="1" si="191"/>
        <v>1400-LCV004 RIPRISTINO CABLAGGIO ELETTROPNEUMATICO VALVOLA</v>
      </c>
      <c r="D1265" s="1" t="str">
        <f t="shared" ca="1" si="192"/>
        <v>Caldarella</v>
      </c>
      <c r="E1265" s="93" t="str">
        <f t="shared" ca="1" si="193"/>
        <v>072/26
squadra</v>
      </c>
      <c r="F1265" s="93" t="str">
        <f t="shared" ca="1" si="194"/>
        <v>578660/C</v>
      </c>
      <c r="G1265" s="93" t="str">
        <f t="shared" ca="1" si="195"/>
        <v>7:45</v>
      </c>
      <c r="H1265" s="93" t="str">
        <f t="shared" ca="1" si="196"/>
        <v>16:45</v>
      </c>
      <c r="I1265" s="94">
        <f t="shared" ca="1" si="197"/>
        <v>8.25</v>
      </c>
      <c r="J1265" s="108" t="str">
        <f t="shared" ca="1" si="198"/>
        <v/>
      </c>
      <c r="K1265" s="108" t="str">
        <f t="shared" ca="1" si="199"/>
        <v>NO</v>
      </c>
      <c r="L1265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265" s="108" t="str">
        <f ca="1">IFERROR(IF(FIND("/", Tabella4[[#This Row],[ODC]]) &gt; 0, MID(Tabella4[[#This Row],[ODC]], FIND("/", Tabella4[[#This Row],[ODC]]) - 3, 6), ""), "")</f>
        <v>072/26</v>
      </c>
      <c r="S1265" s="103">
        <v>31</v>
      </c>
      <c r="T1265" s="96">
        <v>7</v>
      </c>
    </row>
    <row r="1266" spans="1:20" ht="30" hidden="1" x14ac:dyDescent="0.25">
      <c r="A1266" s="97">
        <f ca="1">IF(Tabella4[[#This Row],[PERSONALE]]="","",IF(INDIRECT("'" &amp; S1266 &amp; "'!L1") &lt;&gt; "0", IF(INDIRECT("'" &amp; S1266 &amp; "'!L1") &lt;&gt; "", INDIRECT("'" &amp; S1266 &amp; "'!L1"), ""), ""))</f>
        <v>46112</v>
      </c>
      <c r="B1266" s="97" t="str">
        <f t="shared" ca="1" si="190"/>
        <v>Tarascio</v>
      </c>
      <c r="C1266" s="106" t="str">
        <f t="shared" ca="1" si="191"/>
        <v>10242141 - U400 - Verifica funzionale misuratore portata gasolio - 04-F021RC
10242144 - U400 - Verifica funzionale misuratore portata gasolio - 04-F029RC</v>
      </c>
      <c r="D1266" s="1" t="str">
        <f t="shared" ca="1" si="192"/>
        <v>Caldarella</v>
      </c>
      <c r="E1266" s="93" t="str">
        <f t="shared" ca="1" si="193"/>
        <v>5400274434
canone</v>
      </c>
      <c r="F1266" s="93" t="str">
        <f t="shared" ca="1" si="194"/>
        <v>577707/C
577719/C</v>
      </c>
      <c r="G1266" s="93" t="str">
        <f t="shared" ca="1" si="195"/>
        <v>7:45</v>
      </c>
      <c r="H1266" s="93" t="str">
        <f t="shared" ca="1" si="196"/>
        <v>9:45</v>
      </c>
      <c r="I1266" s="94">
        <f t="shared" ca="1" si="197"/>
        <v>2</v>
      </c>
      <c r="J1266" s="108" t="str">
        <f t="shared" ca="1" si="198"/>
        <v>canone caldarella</v>
      </c>
      <c r="K1266" s="108" t="str">
        <f t="shared" ca="1" si="199"/>
        <v>SI</v>
      </c>
      <c r="L1266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>CALDARELLA F.</v>
      </c>
      <c r="M1266" s="108" t="str">
        <f ca="1">IFERROR(IF(FIND("/", Tabella4[[#This Row],[ODC]]) &gt; 0, MID(Tabella4[[#This Row],[ODC]], FIND("/", Tabella4[[#This Row],[ODC]]) - 3, 6), ""), "")</f>
        <v/>
      </c>
      <c r="S1266" s="103">
        <v>31</v>
      </c>
      <c r="T1266" s="96">
        <v>8</v>
      </c>
    </row>
    <row r="1267" spans="1:20" ht="30" hidden="1" x14ac:dyDescent="0.25">
      <c r="A1267" s="97">
        <f ca="1">IF(Tabella4[[#This Row],[PERSONALE]]="","",IF(INDIRECT("'" &amp; S1267 &amp; "'!L1") &lt;&gt; "0", IF(INDIRECT("'" &amp; S1267 &amp; "'!L1") &lt;&gt; "", INDIRECT("'" &amp; S1267 &amp; "'!L1"), ""), ""))</f>
        <v>46112</v>
      </c>
      <c r="B1267" s="97" t="str">
        <f t="shared" ca="1" si="190"/>
        <v>Partesano</v>
      </c>
      <c r="C1267" s="106" t="str">
        <f t="shared" ca="1" si="191"/>
        <v>10242141 - U400 - Verifica funzionale misuratore portata gasolio - 04-F021RC
10242144 - U400 - Verifica funzionale misuratore portata gasolio - 04-F029RC</v>
      </c>
      <c r="D1267" s="1" t="str">
        <f t="shared" ca="1" si="192"/>
        <v>Caldarella</v>
      </c>
      <c r="E1267" s="93" t="str">
        <f t="shared" ca="1" si="193"/>
        <v>5400274434
canone</v>
      </c>
      <c r="F1267" s="93" t="str">
        <f t="shared" ca="1" si="194"/>
        <v>577707/C
577719/C</v>
      </c>
      <c r="G1267" s="93" t="str">
        <f t="shared" ca="1" si="195"/>
        <v>7:45</v>
      </c>
      <c r="H1267" s="93" t="str">
        <f t="shared" ca="1" si="196"/>
        <v>9:45</v>
      </c>
      <c r="I1267" s="94">
        <f t="shared" ca="1" si="197"/>
        <v>2</v>
      </c>
      <c r="J1267" s="108" t="str">
        <f t="shared" ca="1" si="198"/>
        <v>canone caldarella</v>
      </c>
      <c r="K1267" s="108" t="str">
        <f t="shared" ca="1" si="199"/>
        <v>SI</v>
      </c>
      <c r="L1267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>CALDARELLA F.</v>
      </c>
      <c r="M1267" s="108" t="str">
        <f ca="1">IFERROR(IF(FIND("/", Tabella4[[#This Row],[ODC]]) &gt; 0, MID(Tabella4[[#This Row],[ODC]], FIND("/", Tabella4[[#This Row],[ODC]]) - 3, 6), ""), "")</f>
        <v/>
      </c>
      <c r="S1267" s="103">
        <v>31</v>
      </c>
      <c r="T1267" s="96">
        <v>9</v>
      </c>
    </row>
    <row r="1268" spans="1:20" ht="30" hidden="1" x14ac:dyDescent="0.25">
      <c r="A1268" s="97">
        <f ca="1">IF(Tabella4[[#This Row],[PERSONALE]]="","",IF(INDIRECT("'" &amp; S1268 &amp; "'!L1") &lt;&gt; "0", IF(INDIRECT("'" &amp; S1268 &amp; "'!L1") &lt;&gt; "", INDIRECT("'" &amp; S1268 &amp; "'!L1"), ""), ""))</f>
        <v>46112</v>
      </c>
      <c r="B1268" s="97" t="str">
        <f t="shared" ca="1" si="190"/>
        <v>Tarascio</v>
      </c>
      <c r="C1268" s="106" t="str">
        <f t="shared" ca="1" si="191"/>
        <v>10242141 - U400 - Verifica funzionale misuratore portata gasolio - 04-F021RC
10242144 - U400 - Verifica funzionale misuratore portata gasolio - 04-F029RC</v>
      </c>
      <c r="D1268" s="1" t="str">
        <f t="shared" ca="1" si="192"/>
        <v>Caldarella</v>
      </c>
      <c r="E1268" s="93" t="str">
        <f t="shared" ca="1" si="193"/>
        <v>071/26
squadra</v>
      </c>
      <c r="F1268" s="93" t="str">
        <f t="shared" ca="1" si="194"/>
        <v>577707/C
577719/C</v>
      </c>
      <c r="G1268" s="93" t="str">
        <f t="shared" ca="1" si="195"/>
        <v>9:45</v>
      </c>
      <c r="H1268" s="93" t="str">
        <f t="shared" ca="1" si="196"/>
        <v>16:45</v>
      </c>
      <c r="I1268" s="94">
        <f t="shared" ca="1" si="197"/>
        <v>6.25</v>
      </c>
      <c r="J1268" s="108" t="str">
        <f t="shared" ca="1" si="198"/>
        <v/>
      </c>
      <c r="K1268" s="108" t="str">
        <f t="shared" ca="1" si="199"/>
        <v>NO</v>
      </c>
      <c r="L1268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268" s="108" t="str">
        <f ca="1">IFERROR(IF(FIND("/", Tabella4[[#This Row],[ODC]]) &gt; 0, MID(Tabella4[[#This Row],[ODC]], FIND("/", Tabella4[[#This Row],[ODC]]) - 3, 6), ""), "")</f>
        <v>071/26</v>
      </c>
      <c r="S1268" s="103">
        <v>31</v>
      </c>
      <c r="T1268" s="96">
        <v>10</v>
      </c>
    </row>
    <row r="1269" spans="1:20" ht="30" hidden="1" x14ac:dyDescent="0.25">
      <c r="A1269" s="97">
        <f ca="1">IF(Tabella4[[#This Row],[PERSONALE]]="","",IF(INDIRECT("'" &amp; S1269 &amp; "'!L1") &lt;&gt; "0", IF(INDIRECT("'" &amp; S1269 &amp; "'!L1") &lt;&gt; "", INDIRECT("'" &amp; S1269 &amp; "'!L1"), ""), ""))</f>
        <v>46112</v>
      </c>
      <c r="B1269" s="97" t="str">
        <f t="shared" ca="1" si="190"/>
        <v>Partesano</v>
      </c>
      <c r="C1269" s="106" t="str">
        <f t="shared" ca="1" si="191"/>
        <v>10242141 - U400 - Verifica funzionale misuratore portata gasolio - 04-F021RC
10242144 - U400 - Verifica funzionale misuratore portata gasolio - 04-F029RC</v>
      </c>
      <c r="D1269" s="1" t="str">
        <f t="shared" ca="1" si="192"/>
        <v>Caldarella</v>
      </c>
      <c r="E1269" s="93" t="str">
        <f t="shared" ca="1" si="193"/>
        <v>071/26
squadra</v>
      </c>
      <c r="F1269" s="93" t="str">
        <f t="shared" ca="1" si="194"/>
        <v>577707/C
577719/C</v>
      </c>
      <c r="G1269" s="93" t="str">
        <f t="shared" ca="1" si="195"/>
        <v>9:45</v>
      </c>
      <c r="H1269" s="93" t="str">
        <f t="shared" ca="1" si="196"/>
        <v>16:45</v>
      </c>
      <c r="I1269" s="94">
        <f t="shared" ca="1" si="197"/>
        <v>6.25</v>
      </c>
      <c r="J1269" s="108" t="str">
        <f t="shared" ca="1" si="198"/>
        <v/>
      </c>
      <c r="K1269" s="108" t="str">
        <f t="shared" ca="1" si="199"/>
        <v>NO</v>
      </c>
      <c r="L1269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269" s="108" t="str">
        <f ca="1">IFERROR(IF(FIND("/", Tabella4[[#This Row],[ODC]]) &gt; 0, MID(Tabella4[[#This Row],[ODC]], FIND("/", Tabella4[[#This Row],[ODC]]) - 3, 6), ""), "")</f>
        <v>071/26</v>
      </c>
      <c r="S1269" s="103">
        <v>31</v>
      </c>
      <c r="T1269" s="96">
        <v>11</v>
      </c>
    </row>
    <row r="1270" spans="1:20" ht="30" hidden="1" x14ac:dyDescent="0.25">
      <c r="A1270" s="97">
        <f ca="1">IF(Tabella4[[#This Row],[PERSONALE]]="","",IF(INDIRECT("'" &amp; S1270 &amp; "'!L1") &lt;&gt; "0", IF(INDIRECT("'" &amp; S1270 &amp; "'!L1") &lt;&gt; "", INDIRECT("'" &amp; S1270 &amp; "'!L1"), ""), ""))</f>
        <v>46112</v>
      </c>
      <c r="B1270" s="97" t="str">
        <f t="shared" ca="1" si="190"/>
        <v>Riciputo</v>
      </c>
      <c r="C1270" s="106" t="str">
        <f t="shared" ca="1" si="191"/>
        <v>controllo funzionalita' trasmettitori di livello</v>
      </c>
      <c r="D1270" s="1" t="str">
        <f t="shared" ca="1" si="192"/>
        <v>Messina</v>
      </c>
      <c r="E1270" s="93" t="str">
        <f t="shared" ca="1" si="193"/>
        <v>5400274443
canone</v>
      </c>
      <c r="F1270" s="93" t="str">
        <f t="shared" ca="1" si="194"/>
        <v>578427/C</v>
      </c>
      <c r="G1270" s="93" t="str">
        <f t="shared" ca="1" si="195"/>
        <v>7:45</v>
      </c>
      <c r="H1270" s="93" t="str">
        <f t="shared" ca="1" si="196"/>
        <v>16:45</v>
      </c>
      <c r="I1270" s="94">
        <f t="shared" ca="1" si="197"/>
        <v>8.25</v>
      </c>
      <c r="J1270" s="108" t="str">
        <f t="shared" ca="1" si="198"/>
        <v>CANONE MESSINA</v>
      </c>
      <c r="K1270" s="108" t="str">
        <f t="shared" ca="1" si="199"/>
        <v>SI</v>
      </c>
      <c r="L1270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>MESSINA I.</v>
      </c>
      <c r="M1270" s="108" t="str">
        <f ca="1">IFERROR(IF(FIND("/", Tabella4[[#This Row],[ODC]]) &gt; 0, MID(Tabella4[[#This Row],[ODC]], FIND("/", Tabella4[[#This Row],[ODC]]) - 3, 6), ""), "")</f>
        <v/>
      </c>
      <c r="S1270" s="103">
        <v>31</v>
      </c>
      <c r="T1270" s="96">
        <v>12</v>
      </c>
    </row>
    <row r="1271" spans="1:20" ht="30" hidden="1" x14ac:dyDescent="0.25">
      <c r="A1271" s="97">
        <f ca="1">IF(Tabella4[[#This Row],[PERSONALE]]="","",IF(INDIRECT("'" &amp; S1271 &amp; "'!L1") &lt;&gt; "0", IF(INDIRECT("'" &amp; S1271 &amp; "'!L1") &lt;&gt; "", INDIRECT("'" &amp; S1271 &amp; "'!L1"), ""), ""))</f>
        <v>46112</v>
      </c>
      <c r="B1271" s="97" t="str">
        <f t="shared" ca="1" si="190"/>
        <v>Mira</v>
      </c>
      <c r="C1271" s="106" t="str">
        <f t="shared" ca="1" si="191"/>
        <v>controllo funzionalita' trasmettitori di livello</v>
      </c>
      <c r="D1271" s="1" t="str">
        <f t="shared" ca="1" si="192"/>
        <v>Messina</v>
      </c>
      <c r="E1271" s="93" t="str">
        <f t="shared" ca="1" si="193"/>
        <v>5400274443
canone</v>
      </c>
      <c r="F1271" s="93" t="str">
        <f t="shared" ca="1" si="194"/>
        <v>578427/C</v>
      </c>
      <c r="G1271" s="93" t="str">
        <f t="shared" ca="1" si="195"/>
        <v>7:45</v>
      </c>
      <c r="H1271" s="93" t="str">
        <f t="shared" ca="1" si="196"/>
        <v>16:45</v>
      </c>
      <c r="I1271" s="94">
        <f t="shared" ca="1" si="197"/>
        <v>8.25</v>
      </c>
      <c r="J1271" s="108" t="str">
        <f t="shared" ca="1" si="198"/>
        <v>CANONE MESSINA</v>
      </c>
      <c r="K1271" s="108" t="str">
        <f t="shared" ca="1" si="199"/>
        <v>SI</v>
      </c>
      <c r="L1271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>MESSINA I.</v>
      </c>
      <c r="M1271" s="108" t="str">
        <f ca="1">IFERROR(IF(FIND("/", Tabella4[[#This Row],[ODC]]) &gt; 0, MID(Tabella4[[#This Row],[ODC]], FIND("/", Tabella4[[#This Row],[ODC]]) - 3, 6), ""), "")</f>
        <v/>
      </c>
      <c r="S1271" s="103">
        <v>31</v>
      </c>
      <c r="T1271" s="96">
        <v>13</v>
      </c>
    </row>
    <row r="1272" spans="1:20" ht="30" hidden="1" x14ac:dyDescent="0.25">
      <c r="A1272" s="97">
        <f ca="1">IF(Tabella4[[#This Row],[PERSONALE]]="","",IF(INDIRECT("'" &amp; S1272 &amp; "'!L1") &lt;&gt; "0", IF(INDIRECT("'" &amp; S1272 &amp; "'!L1") &lt;&gt; "", INDIRECT("'" &amp; S1272 &amp; "'!L1"), ""), ""))</f>
        <v>46112</v>
      </c>
      <c r="B1272" s="97" t="str">
        <f t="shared" ca="1" si="190"/>
        <v>Garro L.</v>
      </c>
      <c r="C1272" s="106" t="str">
        <f t="shared" ca="1" si="191"/>
        <v>1200-MAX  E OFF SITE CONTROLLO  RIPRISTINO E MOVIMENTAZIONE  KV e HIC. . Proseguimento del permesso n 566045/C</v>
      </c>
      <c r="D1272" s="1" t="str">
        <f t="shared" ca="1" si="192"/>
        <v>Caldarella</v>
      </c>
      <c r="E1272" s="93" t="str">
        <f t="shared" ca="1" si="193"/>
        <v>069/26
squadra</v>
      </c>
      <c r="F1272" s="93" t="str">
        <f t="shared" ca="1" si="194"/>
        <v>575292/C</v>
      </c>
      <c r="G1272" s="93" t="str">
        <f t="shared" ca="1" si="195"/>
        <v>7:45</v>
      </c>
      <c r="H1272" s="93" t="str">
        <f t="shared" ca="1" si="196"/>
        <v>16:45</v>
      </c>
      <c r="I1272" s="94">
        <f t="shared" ca="1" si="197"/>
        <v>8.25</v>
      </c>
      <c r="J1272" s="108" t="str">
        <f t="shared" ca="1" si="198"/>
        <v/>
      </c>
      <c r="K1272" s="108" t="str">
        <f t="shared" ca="1" si="199"/>
        <v>NO</v>
      </c>
      <c r="L1272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272" s="108" t="str">
        <f ca="1">IFERROR(IF(FIND("/", Tabella4[[#This Row],[ODC]]) &gt; 0, MID(Tabella4[[#This Row],[ODC]], FIND("/", Tabella4[[#This Row],[ODC]]) - 3, 6), ""), "")</f>
        <v>069/26</v>
      </c>
      <c r="S1272" s="103">
        <v>31</v>
      </c>
      <c r="T1272" s="96">
        <v>14</v>
      </c>
    </row>
    <row r="1273" spans="1:20" ht="30" hidden="1" x14ac:dyDescent="0.25">
      <c r="A1273" s="97">
        <f ca="1">IF(Tabella4[[#This Row],[PERSONALE]]="","",IF(INDIRECT("'" &amp; S1273 &amp; "'!L1") &lt;&gt; "0", IF(INDIRECT("'" &amp; S1273 &amp; "'!L1") &lt;&gt; "", INDIRECT("'" &amp; S1273 &amp; "'!L1"), ""), ""))</f>
        <v>46112</v>
      </c>
      <c r="B1273" s="97" t="str">
        <f t="shared" ca="1" si="190"/>
        <v>Garro S.</v>
      </c>
      <c r="C1273" s="106" t="str">
        <f t="shared" ca="1" si="191"/>
        <v>1200-MAX  E OFF SITE CONTROLLO  RIPRISTINO E MOVIMENTAZIONE  KV e HIC. . Proseguimento del permesso n 566045/C</v>
      </c>
      <c r="D1273" s="1" t="str">
        <f t="shared" ca="1" si="192"/>
        <v>Caldarella</v>
      </c>
      <c r="E1273" s="93" t="str">
        <f t="shared" ca="1" si="193"/>
        <v>069/26
squadra</v>
      </c>
      <c r="F1273" s="93" t="str">
        <f t="shared" ca="1" si="194"/>
        <v>575292/C</v>
      </c>
      <c r="G1273" s="93" t="str">
        <f t="shared" ca="1" si="195"/>
        <v>7:45</v>
      </c>
      <c r="H1273" s="93" t="str">
        <f t="shared" ca="1" si="196"/>
        <v>16:45</v>
      </c>
      <c r="I1273" s="94">
        <f t="shared" ca="1" si="197"/>
        <v>8.25</v>
      </c>
      <c r="J1273" s="108" t="str">
        <f t="shared" ca="1" si="198"/>
        <v/>
      </c>
      <c r="K1273" s="108" t="str">
        <f t="shared" ca="1" si="199"/>
        <v>NO</v>
      </c>
      <c r="L1273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273" s="108" t="str">
        <f ca="1">IFERROR(IF(FIND("/", Tabella4[[#This Row],[ODC]]) &gt; 0, MID(Tabella4[[#This Row],[ODC]], FIND("/", Tabella4[[#This Row],[ODC]]) - 3, 6), ""), "")</f>
        <v>069/26</v>
      </c>
      <c r="S1273" s="103">
        <v>31</v>
      </c>
      <c r="T1273" s="96">
        <v>15</v>
      </c>
    </row>
    <row r="1274" spans="1:20" ht="30" hidden="1" x14ac:dyDescent="0.25">
      <c r="A1274" s="97">
        <f ca="1">IF(Tabella4[[#This Row],[PERSONALE]]="","",IF(INDIRECT("'" &amp; S1274 &amp; "'!L1") &lt;&gt; "0", IF(INDIRECT("'" &amp; S1274 &amp; "'!L1") &lt;&gt; "", INDIRECT("'" &amp; S1274 &amp; "'!L1"), ""), ""))</f>
        <v>46112</v>
      </c>
      <c r="B1274" s="97" t="str">
        <f t="shared" ca="1" si="190"/>
        <v>Maggio</v>
      </c>
      <c r="C1274" s="106" t="str">
        <f t="shared" ca="1" si="191"/>
        <v>10242562 - 700A: Ripristino funzionalit RCV201 riciclo impianto</v>
      </c>
      <c r="D1274" s="1" t="str">
        <f t="shared" ca="1" si="192"/>
        <v>Caldarella</v>
      </c>
      <c r="E1274" s="93" t="str">
        <f t="shared" ca="1" si="193"/>
        <v>073/26
squadra</v>
      </c>
      <c r="F1274" s="93" t="str">
        <f t="shared" ca="1" si="194"/>
        <v>578490/C</v>
      </c>
      <c r="G1274" s="93" t="str">
        <f t="shared" ca="1" si="195"/>
        <v>7:45</v>
      </c>
      <c r="H1274" s="93" t="str">
        <f t="shared" ca="1" si="196"/>
        <v>9:45</v>
      </c>
      <c r="I1274" s="94">
        <f t="shared" ca="1" si="197"/>
        <v>2</v>
      </c>
      <c r="J1274" s="108" t="str">
        <f t="shared" ca="1" si="198"/>
        <v/>
      </c>
      <c r="K1274" s="108" t="str">
        <f t="shared" ca="1" si="199"/>
        <v>NO</v>
      </c>
      <c r="L1274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274" s="108" t="str">
        <f ca="1">IFERROR(IF(FIND("/", Tabella4[[#This Row],[ODC]]) &gt; 0, MID(Tabella4[[#This Row],[ODC]], FIND("/", Tabella4[[#This Row],[ODC]]) - 3, 6), ""), "")</f>
        <v>073/26</v>
      </c>
      <c r="S1274" s="103">
        <v>31</v>
      </c>
      <c r="T1274" s="96">
        <v>16</v>
      </c>
    </row>
    <row r="1275" spans="1:20" ht="30" hidden="1" x14ac:dyDescent="0.25">
      <c r="A1275" s="97">
        <f ca="1">IF(Tabella4[[#This Row],[PERSONALE]]="","",IF(INDIRECT("'" &amp; S1275 &amp; "'!L1") &lt;&gt; "0", IF(INDIRECT("'" &amp; S1275 &amp; "'!L1") &lt;&gt; "", INDIRECT("'" &amp; S1275 &amp; "'!L1"), ""), ""))</f>
        <v>46112</v>
      </c>
      <c r="B1275" s="97" t="str">
        <f t="shared" ca="1" si="190"/>
        <v>Virgillito</v>
      </c>
      <c r="C1275" s="106" t="str">
        <f t="shared" ca="1" si="191"/>
        <v>10242562 - 700A: Ripristino funzionalit RCV201 riciclo impianto</v>
      </c>
      <c r="D1275" s="1" t="str">
        <f t="shared" ca="1" si="192"/>
        <v>Caldarella</v>
      </c>
      <c r="E1275" s="93" t="str">
        <f t="shared" ca="1" si="193"/>
        <v>073/26
squadra</v>
      </c>
      <c r="F1275" s="93" t="str">
        <f t="shared" ca="1" si="194"/>
        <v>578490/C</v>
      </c>
      <c r="G1275" s="93" t="str">
        <f t="shared" ca="1" si="195"/>
        <v>7:45</v>
      </c>
      <c r="H1275" s="93" t="str">
        <f t="shared" ca="1" si="196"/>
        <v>9:45</v>
      </c>
      <c r="I1275" s="94">
        <f t="shared" ca="1" si="197"/>
        <v>2</v>
      </c>
      <c r="J1275" s="108" t="str">
        <f t="shared" ca="1" si="198"/>
        <v/>
      </c>
      <c r="K1275" s="108" t="str">
        <f t="shared" ca="1" si="199"/>
        <v>NO</v>
      </c>
      <c r="L1275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275" s="108" t="str">
        <f ca="1">IFERROR(IF(FIND("/", Tabella4[[#This Row],[ODC]]) &gt; 0, MID(Tabella4[[#This Row],[ODC]], FIND("/", Tabella4[[#This Row],[ODC]]) - 3, 6), ""), "")</f>
        <v>073/26</v>
      </c>
      <c r="S1275" s="103">
        <v>31</v>
      </c>
      <c r="T1275" s="96">
        <v>17</v>
      </c>
    </row>
    <row r="1276" spans="1:20" hidden="1" x14ac:dyDescent="0.25">
      <c r="A1276" s="97">
        <f ca="1">IF(Tabella4[[#This Row],[PERSONALE]]="","",IF(INDIRECT("'" &amp; S1276 &amp; "'!L1") &lt;&gt; "0", IF(INDIRECT("'" &amp; S1276 &amp; "'!L1") &lt;&gt; "", INDIRECT("'" &amp; S1276 &amp; "'!L1"), ""), ""))</f>
        <v>46112</v>
      </c>
      <c r="B1276" s="97" t="str">
        <f t="shared" ca="1" si="190"/>
        <v>Allegretti</v>
      </c>
      <c r="C1276" s="106" t="str">
        <f t="shared" ca="1" si="191"/>
        <v>C.P.</v>
      </c>
      <c r="D1276" s="1" t="str">
        <f t="shared" ca="1" si="192"/>
        <v/>
      </c>
      <c r="E1276" s="93" t="str">
        <f t="shared" ca="1" si="193"/>
        <v/>
      </c>
      <c r="F1276" s="93" t="str">
        <f t="shared" ca="1" si="194"/>
        <v/>
      </c>
      <c r="G1276" s="93" t="str">
        <f t="shared" ca="1" si="195"/>
        <v>6:45</v>
      </c>
      <c r="H1276" s="93" t="str">
        <f t="shared" ca="1" si="196"/>
        <v>17:15</v>
      </c>
      <c r="I1276" s="94">
        <f t="shared" ca="1" si="197"/>
        <v>9.75</v>
      </c>
      <c r="J1276" s="108" t="str">
        <f t="shared" ca="1" si="198"/>
        <v/>
      </c>
      <c r="K1276" s="108" t="str">
        <f t="shared" ca="1" si="199"/>
        <v/>
      </c>
      <c r="L1276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276" s="108" t="str">
        <f ca="1">IFERROR(IF(FIND("/", Tabella4[[#This Row],[ODC]]) &gt; 0, MID(Tabella4[[#This Row],[ODC]], FIND("/", Tabella4[[#This Row],[ODC]]) - 3, 6), ""), "")</f>
        <v/>
      </c>
      <c r="S1276" s="103">
        <v>31</v>
      </c>
      <c r="T1276" s="96">
        <v>18</v>
      </c>
    </row>
    <row r="1277" spans="1:20" hidden="1" x14ac:dyDescent="0.25">
      <c r="A1277" s="97">
        <f ca="1">IF(Tabella4[[#This Row],[PERSONALE]]="","",IF(INDIRECT("'" &amp; S1277 &amp; "'!L1") &lt;&gt; "0", IF(INDIRECT("'" &amp; S1277 &amp; "'!L1") &lt;&gt; "", INDIRECT("'" &amp; S1277 &amp; "'!L1"), ""), ""))</f>
        <v>46112</v>
      </c>
      <c r="B1277" s="97" t="str">
        <f t="shared" ca="1" si="190"/>
        <v>Arico'</v>
      </c>
      <c r="C1277" s="106" t="str">
        <f t="shared" ca="1" si="191"/>
        <v>C.P.</v>
      </c>
      <c r="D1277" s="1" t="str">
        <f t="shared" ca="1" si="192"/>
        <v/>
      </c>
      <c r="E1277" s="93" t="str">
        <f t="shared" ca="1" si="193"/>
        <v/>
      </c>
      <c r="F1277" s="93" t="str">
        <f t="shared" ca="1" si="194"/>
        <v/>
      </c>
      <c r="G1277" s="93" t="str">
        <f t="shared" ca="1" si="195"/>
        <v>7:45</v>
      </c>
      <c r="H1277" s="93" t="str">
        <f t="shared" ca="1" si="196"/>
        <v>9:45</v>
      </c>
      <c r="I1277" s="94">
        <f t="shared" ca="1" si="197"/>
        <v>2</v>
      </c>
      <c r="J1277" s="108" t="str">
        <f t="shared" ca="1" si="198"/>
        <v/>
      </c>
      <c r="K1277" s="108" t="str">
        <f t="shared" ca="1" si="199"/>
        <v/>
      </c>
      <c r="L1277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277" s="108" t="str">
        <f ca="1">IFERROR(IF(FIND("/", Tabella4[[#This Row],[ODC]]) &gt; 0, MID(Tabella4[[#This Row],[ODC]], FIND("/", Tabella4[[#This Row],[ODC]]) - 3, 6), ""), "")</f>
        <v/>
      </c>
      <c r="S1277" s="103">
        <v>31</v>
      </c>
      <c r="T1277" s="96">
        <v>19</v>
      </c>
    </row>
    <row r="1278" spans="1:20" hidden="1" x14ac:dyDescent="0.25">
      <c r="A1278" s="97" t="str">
        <f ca="1">IF(Tabella4[[#This Row],[PERSONALE]]="","",IF(INDIRECT("'" &amp; S1278 &amp; "'!L1") &lt;&gt; "0", IF(INDIRECT("'" &amp; S1278 &amp; "'!L1") &lt;&gt; "", INDIRECT("'" &amp; S1278 &amp; "'!L1"), ""), ""))</f>
        <v/>
      </c>
      <c r="B1278" s="97" t="str">
        <f t="shared" ca="1" si="190"/>
        <v/>
      </c>
      <c r="C1278" s="106" t="str">
        <f t="shared" ca="1" si="191"/>
        <v/>
      </c>
      <c r="D1278" s="1" t="str">
        <f t="shared" ca="1" si="192"/>
        <v/>
      </c>
      <c r="E1278" s="93" t="str">
        <f t="shared" ca="1" si="193"/>
        <v/>
      </c>
      <c r="F1278" s="93" t="str">
        <f t="shared" ca="1" si="194"/>
        <v/>
      </c>
      <c r="G1278" s="93" t="str">
        <f t="shared" ca="1" si="195"/>
        <v/>
      </c>
      <c r="H1278" s="93" t="str">
        <f t="shared" ca="1" si="196"/>
        <v/>
      </c>
      <c r="I1278" s="94" t="str">
        <f t="shared" ca="1" si="197"/>
        <v/>
      </c>
      <c r="J1278" s="108" t="str">
        <f t="shared" ca="1" si="198"/>
        <v/>
      </c>
      <c r="K1278" s="108" t="str">
        <f t="shared" ca="1" si="199"/>
        <v/>
      </c>
      <c r="L1278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278" s="108" t="str">
        <f ca="1">IFERROR(IF(FIND("/", Tabella4[[#This Row],[ODC]]) &gt; 0, MID(Tabella4[[#This Row],[ODC]], FIND("/", Tabella4[[#This Row],[ODC]]) - 3, 6), ""), "")</f>
        <v/>
      </c>
      <c r="S1278" s="103">
        <v>31</v>
      </c>
      <c r="T1278" s="96">
        <v>20</v>
      </c>
    </row>
    <row r="1279" spans="1:20" hidden="1" x14ac:dyDescent="0.25">
      <c r="A1279" s="97" t="str">
        <f ca="1">IF(Tabella4[[#This Row],[PERSONALE]]="","",IF(INDIRECT("'" &amp; S1279 &amp; "'!L1") &lt;&gt; "0", IF(INDIRECT("'" &amp; S1279 &amp; "'!L1") &lt;&gt; "", INDIRECT("'" &amp; S1279 &amp; "'!L1"), ""), ""))</f>
        <v/>
      </c>
      <c r="B1279" s="97" t="str">
        <f t="shared" ca="1" si="190"/>
        <v/>
      </c>
      <c r="C1279" s="106" t="str">
        <f t="shared" ca="1" si="191"/>
        <v/>
      </c>
      <c r="D1279" s="1" t="str">
        <f t="shared" ca="1" si="192"/>
        <v/>
      </c>
      <c r="E1279" s="93" t="str">
        <f t="shared" ca="1" si="193"/>
        <v/>
      </c>
      <c r="F1279" s="93" t="str">
        <f t="shared" ca="1" si="194"/>
        <v/>
      </c>
      <c r="G1279" s="93" t="str">
        <f t="shared" ca="1" si="195"/>
        <v/>
      </c>
      <c r="H1279" s="93" t="str">
        <f t="shared" ca="1" si="196"/>
        <v/>
      </c>
      <c r="I1279" s="94" t="str">
        <f t="shared" ca="1" si="197"/>
        <v/>
      </c>
      <c r="J1279" s="108" t="str">
        <f t="shared" ca="1" si="198"/>
        <v/>
      </c>
      <c r="K1279" s="108" t="str">
        <f t="shared" ca="1" si="199"/>
        <v/>
      </c>
      <c r="L1279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279" s="108" t="str">
        <f ca="1">IFERROR(IF(FIND("/", Tabella4[[#This Row],[ODC]]) &gt; 0, MID(Tabella4[[#This Row],[ODC]], FIND("/", Tabella4[[#This Row],[ODC]]) - 3, 6), ""), "")</f>
        <v/>
      </c>
      <c r="S1279" s="103">
        <v>31</v>
      </c>
      <c r="T1279" s="96">
        <v>21</v>
      </c>
    </row>
    <row r="1280" spans="1:20" hidden="1" x14ac:dyDescent="0.25">
      <c r="A1280" s="97" t="str">
        <f ca="1">IF(Tabella4[[#This Row],[PERSONALE]]="","",IF(INDIRECT("'" &amp; S1280 &amp; "'!L1") &lt;&gt; "0", IF(INDIRECT("'" &amp; S1280 &amp; "'!L1") &lt;&gt; "", INDIRECT("'" &amp; S1280 &amp; "'!L1"), ""), ""))</f>
        <v/>
      </c>
      <c r="B1280" s="97" t="str">
        <f t="shared" ca="1" si="190"/>
        <v/>
      </c>
      <c r="C1280" s="106" t="str">
        <f t="shared" ca="1" si="191"/>
        <v/>
      </c>
      <c r="D1280" s="1" t="str">
        <f t="shared" ca="1" si="192"/>
        <v/>
      </c>
      <c r="E1280" s="93" t="str">
        <f t="shared" ca="1" si="193"/>
        <v/>
      </c>
      <c r="F1280" s="93" t="str">
        <f t="shared" ca="1" si="194"/>
        <v/>
      </c>
      <c r="G1280" s="93" t="str">
        <f t="shared" ca="1" si="195"/>
        <v/>
      </c>
      <c r="H1280" s="93" t="str">
        <f t="shared" ca="1" si="196"/>
        <v/>
      </c>
      <c r="I1280" s="94" t="str">
        <f t="shared" ca="1" si="197"/>
        <v/>
      </c>
      <c r="J1280" s="108" t="str">
        <f t="shared" ca="1" si="198"/>
        <v/>
      </c>
      <c r="K1280" s="108" t="str">
        <f t="shared" ca="1" si="199"/>
        <v/>
      </c>
      <c r="L1280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280" s="108" t="str">
        <f ca="1">IFERROR(IF(FIND("/", Tabella4[[#This Row],[ODC]]) &gt; 0, MID(Tabella4[[#This Row],[ODC]], FIND("/", Tabella4[[#This Row],[ODC]]) - 3, 6), ""), "")</f>
        <v/>
      </c>
      <c r="S1280" s="103">
        <v>31</v>
      </c>
      <c r="T1280" s="96">
        <v>22</v>
      </c>
    </row>
    <row r="1281" spans="1:20" hidden="1" x14ac:dyDescent="0.25">
      <c r="A1281" s="97" t="str">
        <f ca="1">IF(Tabella4[[#This Row],[PERSONALE]]="","",IF(INDIRECT("'" &amp; S1281 &amp; "'!L1") &lt;&gt; "0", IF(INDIRECT("'" &amp; S1281 &amp; "'!L1") &lt;&gt; "", INDIRECT("'" &amp; S1281 &amp; "'!L1"), ""), ""))</f>
        <v/>
      </c>
      <c r="B1281" s="97" t="str">
        <f t="shared" ca="1" si="190"/>
        <v/>
      </c>
      <c r="C1281" s="106" t="str">
        <f t="shared" ca="1" si="191"/>
        <v/>
      </c>
      <c r="D1281" s="1" t="str">
        <f t="shared" ca="1" si="192"/>
        <v/>
      </c>
      <c r="E1281" s="93" t="str">
        <f t="shared" ca="1" si="193"/>
        <v/>
      </c>
      <c r="F1281" s="93" t="str">
        <f t="shared" ca="1" si="194"/>
        <v/>
      </c>
      <c r="G1281" s="93" t="str">
        <f t="shared" ca="1" si="195"/>
        <v/>
      </c>
      <c r="H1281" s="93" t="str">
        <f t="shared" ca="1" si="196"/>
        <v/>
      </c>
      <c r="I1281" s="94" t="str">
        <f t="shared" ca="1" si="197"/>
        <v/>
      </c>
      <c r="J1281" s="108" t="str">
        <f t="shared" ca="1" si="198"/>
        <v/>
      </c>
      <c r="K1281" s="108" t="str">
        <f t="shared" ca="1" si="199"/>
        <v/>
      </c>
      <c r="L1281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281" s="108" t="str">
        <f ca="1">IFERROR(IF(FIND("/", Tabella4[[#This Row],[ODC]]) &gt; 0, MID(Tabella4[[#This Row],[ODC]], FIND("/", Tabella4[[#This Row],[ODC]]) - 3, 6), ""), "")</f>
        <v/>
      </c>
      <c r="S1281" s="103">
        <v>31</v>
      </c>
      <c r="T1281" s="96">
        <v>23</v>
      </c>
    </row>
    <row r="1282" spans="1:20" hidden="1" x14ac:dyDescent="0.25">
      <c r="A1282" s="97" t="str">
        <f ca="1">IF(Tabella4[[#This Row],[PERSONALE]]="","",IF(INDIRECT("'" &amp; S1282 &amp; "'!L1") &lt;&gt; "0", IF(INDIRECT("'" &amp; S1282 &amp; "'!L1") &lt;&gt; "", INDIRECT("'" &amp; S1282 &amp; "'!L1"), ""), ""))</f>
        <v/>
      </c>
      <c r="B1282" s="97" t="str">
        <f t="shared" ref="B1282:B1303" ca="1" si="200">IF(INDIRECT("'" &amp; S1282 &amp; "'!F" &amp; T1282) &lt;&gt; "0", IF(INDIRECT("'" &amp; S1282 &amp; "'!F" &amp; T1282) &lt;&gt; "", INDIRECT("'" &amp; S1282 &amp; "'!F" &amp; T1282), ""), "")</f>
        <v/>
      </c>
      <c r="C1282" s="106" t="str">
        <f t="shared" ref="C1282:C1303" ca="1" si="201">IF(INDIRECT("'" &amp; S1282 &amp; "'!G" &amp; T1282) &lt;&gt; "0", IF(INDIRECT("'" &amp; S1282 &amp; "'!G" &amp; T1282) &lt;&gt; "", INDIRECT("'" &amp; S1282 &amp; "'!G" &amp; T1282), ""), "")</f>
        <v/>
      </c>
      <c r="D1282" s="1" t="str">
        <f t="shared" ref="D1282:D1303" ca="1" si="202">IF(INDIRECT("'" &amp; S1282 &amp; "'!H" &amp; T1282) &lt;&gt; "0", IF(INDIRECT("'" &amp; S1282 &amp; "'!H" &amp; T1282) &lt;&gt; "", INDIRECT("'" &amp; S1282 &amp; "'!H" &amp; T1282), ""), "")</f>
        <v/>
      </c>
      <c r="E1282" s="93" t="str">
        <f t="shared" ref="E1282:E1303" ca="1" si="203">IF(INDIRECT("'" &amp; S1282 &amp; "'!I" &amp; T1282) &lt;&gt; "0", IF(INDIRECT("'" &amp; S1282 &amp; "'!I" &amp; T1282) &lt;&gt; "", INDIRECT("'" &amp; S1282 &amp; "'!I" &amp; T1282), ""), "")</f>
        <v/>
      </c>
      <c r="F1282" s="93" t="str">
        <f t="shared" ref="F1282:F1303" ca="1" si="204">IF(INDIRECT("'" &amp; S1282 &amp; "'!J" &amp; T1282) &lt;&gt; "0", IF(INDIRECT("'" &amp; S1282 &amp; "'!J" &amp; T1282) &lt;&gt; "", INDIRECT("'" &amp; S1282 &amp; "'!J" &amp; T1282), ""), "")</f>
        <v/>
      </c>
      <c r="G1282" s="93" t="str">
        <f t="shared" ref="G1282:G1303" ca="1" si="205">IF(INDIRECT("'" &amp; S1282 &amp; "'!K" &amp; T1282) &lt;&gt; "0", IF(INDIRECT("'" &amp; S1282 &amp; "'!K" &amp; T1282) &lt;&gt; "", INDIRECT("'" &amp; S1282 &amp; "'!K" &amp; T1282), ""), "")</f>
        <v/>
      </c>
      <c r="H1282" s="93" t="str">
        <f t="shared" ref="H1282:H1303" ca="1" si="206">IF(INDIRECT("'" &amp; S1282 &amp; "'!L" &amp; T1282) &lt;&gt; "0", IF(INDIRECT("'" &amp; S1282 &amp; "'!L" &amp; T1282) &lt;&gt; "", INDIRECT("'" &amp; S1282 &amp; "'!L" &amp; T1282), ""), "")</f>
        <v/>
      </c>
      <c r="I1282" s="94" t="str">
        <f t="shared" ref="I1282:I1303" ca="1" si="207">IF(INDIRECT("'" &amp; S1282 &amp; "'!M" &amp; T1282) &lt;&gt; "0", IF(INDIRECT("'" &amp; S1282 &amp; "'!M" &amp; T1282) &lt;&gt; "", INDIRECT("'" &amp; S1282 &amp; "'!M" &amp; T1282), ""), "")</f>
        <v/>
      </c>
      <c r="J1282" s="108" t="str">
        <f t="shared" ref="J1282:J1303" ca="1" si="208">IF(INDIRECT("'" &amp; S1282 &amp; "'!N" &amp; T1282) &lt;&gt; "0", IF(INDIRECT("'" &amp; S1282 &amp; "'!N" &amp; T1282) &lt;&gt; "", INDIRECT("'" &amp; S1282 &amp; "'!N" &amp; T1282), ""), "")</f>
        <v/>
      </c>
      <c r="K1282" s="108" t="str">
        <f t="shared" ref="K1282:K1303" ca="1" si="209">IF(E1282="", "", IF(ISERROR(SEARCH("canone", E1282)), "NO", "SI"))</f>
        <v/>
      </c>
      <c r="L1282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282" s="108" t="str">
        <f ca="1">IFERROR(IF(FIND("/", Tabella4[[#This Row],[ODC]]) &gt; 0, MID(Tabella4[[#This Row],[ODC]], FIND("/", Tabella4[[#This Row],[ODC]]) - 3, 6), ""), "")</f>
        <v/>
      </c>
      <c r="S1282" s="103">
        <v>31</v>
      </c>
      <c r="T1282" s="96">
        <v>24</v>
      </c>
    </row>
    <row r="1283" spans="1:20" hidden="1" x14ac:dyDescent="0.25">
      <c r="A1283" s="97" t="str">
        <f ca="1">IF(Tabella4[[#This Row],[PERSONALE]]="","",IF(INDIRECT("'" &amp; S1283 &amp; "'!L1") &lt;&gt; "0", IF(INDIRECT("'" &amp; S1283 &amp; "'!L1") &lt;&gt; "", INDIRECT("'" &amp; S1283 &amp; "'!L1"), ""), ""))</f>
        <v/>
      </c>
      <c r="B1283" s="97" t="str">
        <f t="shared" ca="1" si="200"/>
        <v/>
      </c>
      <c r="C1283" s="106" t="str">
        <f t="shared" ca="1" si="201"/>
        <v/>
      </c>
      <c r="D1283" s="1" t="str">
        <f t="shared" ca="1" si="202"/>
        <v/>
      </c>
      <c r="E1283" s="93" t="str">
        <f t="shared" ca="1" si="203"/>
        <v/>
      </c>
      <c r="F1283" s="93" t="str">
        <f t="shared" ca="1" si="204"/>
        <v/>
      </c>
      <c r="G1283" s="93" t="str">
        <f t="shared" ca="1" si="205"/>
        <v/>
      </c>
      <c r="H1283" s="93" t="str">
        <f t="shared" ca="1" si="206"/>
        <v/>
      </c>
      <c r="I1283" s="94" t="str">
        <f t="shared" ca="1" si="207"/>
        <v/>
      </c>
      <c r="J1283" s="108" t="str">
        <f t="shared" ca="1" si="208"/>
        <v/>
      </c>
      <c r="K1283" s="108" t="str">
        <f t="shared" ca="1" si="209"/>
        <v/>
      </c>
      <c r="L1283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283" s="108" t="str">
        <f ca="1">IFERROR(IF(FIND("/", Tabella4[[#This Row],[ODC]]) &gt; 0, MID(Tabella4[[#This Row],[ODC]], FIND("/", Tabella4[[#This Row],[ODC]]) - 3, 6), ""), "")</f>
        <v/>
      </c>
      <c r="S1283" s="103">
        <v>31</v>
      </c>
      <c r="T1283" s="96">
        <v>25</v>
      </c>
    </row>
    <row r="1284" spans="1:20" hidden="1" x14ac:dyDescent="0.25">
      <c r="A1284" s="97" t="str">
        <f ca="1">IF(Tabella4[[#This Row],[PERSONALE]]="","",IF(INDIRECT("'" &amp; S1284 &amp; "'!L1") &lt;&gt; "0", IF(INDIRECT("'" &amp; S1284 &amp; "'!L1") &lt;&gt; "", INDIRECT("'" &amp; S1284 &amp; "'!L1"), ""), ""))</f>
        <v/>
      </c>
      <c r="B1284" s="97" t="str">
        <f t="shared" ca="1" si="200"/>
        <v/>
      </c>
      <c r="C1284" s="106" t="str">
        <f t="shared" ca="1" si="201"/>
        <v/>
      </c>
      <c r="D1284" s="1" t="str">
        <f t="shared" ca="1" si="202"/>
        <v/>
      </c>
      <c r="E1284" s="93" t="str">
        <f t="shared" ca="1" si="203"/>
        <v/>
      </c>
      <c r="F1284" s="93" t="str">
        <f t="shared" ca="1" si="204"/>
        <v/>
      </c>
      <c r="G1284" s="93" t="str">
        <f t="shared" ca="1" si="205"/>
        <v/>
      </c>
      <c r="H1284" s="93" t="str">
        <f t="shared" ca="1" si="206"/>
        <v/>
      </c>
      <c r="I1284" s="94" t="str">
        <f t="shared" ca="1" si="207"/>
        <v/>
      </c>
      <c r="J1284" s="108" t="str">
        <f t="shared" ca="1" si="208"/>
        <v/>
      </c>
      <c r="K1284" s="108" t="str">
        <f t="shared" ca="1" si="209"/>
        <v/>
      </c>
      <c r="L1284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284" s="108" t="str">
        <f ca="1">IFERROR(IF(FIND("/", Tabella4[[#This Row],[ODC]]) &gt; 0, MID(Tabella4[[#This Row],[ODC]], FIND("/", Tabella4[[#This Row],[ODC]]) - 3, 6), ""), "")</f>
        <v/>
      </c>
      <c r="S1284" s="103">
        <v>31</v>
      </c>
      <c r="T1284" s="96">
        <v>26</v>
      </c>
    </row>
    <row r="1285" spans="1:20" hidden="1" x14ac:dyDescent="0.25">
      <c r="A1285" s="97" t="str">
        <f ca="1">IF(Tabella4[[#This Row],[PERSONALE]]="","",IF(INDIRECT("'" &amp; S1285 &amp; "'!L1") &lt;&gt; "0", IF(INDIRECT("'" &amp; S1285 &amp; "'!L1") &lt;&gt; "", INDIRECT("'" &amp; S1285 &amp; "'!L1"), ""), ""))</f>
        <v/>
      </c>
      <c r="B1285" s="97" t="str">
        <f t="shared" ca="1" si="200"/>
        <v/>
      </c>
      <c r="C1285" s="106" t="str">
        <f t="shared" ca="1" si="201"/>
        <v/>
      </c>
      <c r="D1285" s="1" t="str">
        <f t="shared" ca="1" si="202"/>
        <v/>
      </c>
      <c r="E1285" s="93" t="str">
        <f t="shared" ca="1" si="203"/>
        <v/>
      </c>
      <c r="F1285" s="93" t="str">
        <f t="shared" ca="1" si="204"/>
        <v/>
      </c>
      <c r="G1285" s="93" t="str">
        <f t="shared" ca="1" si="205"/>
        <v/>
      </c>
      <c r="H1285" s="93" t="str">
        <f t="shared" ca="1" si="206"/>
        <v/>
      </c>
      <c r="I1285" s="94" t="str">
        <f t="shared" ca="1" si="207"/>
        <v/>
      </c>
      <c r="J1285" s="108" t="str">
        <f t="shared" ca="1" si="208"/>
        <v/>
      </c>
      <c r="K1285" s="108" t="str">
        <f t="shared" ca="1" si="209"/>
        <v/>
      </c>
      <c r="L1285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285" s="108" t="str">
        <f ca="1">IFERROR(IF(FIND("/", Tabella4[[#This Row],[ODC]]) &gt; 0, MID(Tabella4[[#This Row],[ODC]], FIND("/", Tabella4[[#This Row],[ODC]]) - 3, 6), ""), "")</f>
        <v/>
      </c>
      <c r="S1285" s="103">
        <v>31</v>
      </c>
      <c r="T1285" s="96">
        <v>27</v>
      </c>
    </row>
    <row r="1286" spans="1:20" hidden="1" x14ac:dyDescent="0.25">
      <c r="A1286" s="97" t="str">
        <f ca="1">IF(Tabella4[[#This Row],[PERSONALE]]="","",IF(INDIRECT("'" &amp; S1286 &amp; "'!L1") &lt;&gt; "0", IF(INDIRECT("'" &amp; S1286 &amp; "'!L1") &lt;&gt; "", INDIRECT("'" &amp; S1286 &amp; "'!L1"), ""), ""))</f>
        <v/>
      </c>
      <c r="B1286" s="97" t="str">
        <f t="shared" ca="1" si="200"/>
        <v/>
      </c>
      <c r="C1286" s="106" t="str">
        <f t="shared" ca="1" si="201"/>
        <v/>
      </c>
      <c r="D1286" s="1" t="str">
        <f t="shared" ca="1" si="202"/>
        <v/>
      </c>
      <c r="E1286" s="93" t="str">
        <f t="shared" ca="1" si="203"/>
        <v/>
      </c>
      <c r="F1286" s="93" t="str">
        <f t="shared" ca="1" si="204"/>
        <v/>
      </c>
      <c r="G1286" s="93" t="str">
        <f t="shared" ca="1" si="205"/>
        <v/>
      </c>
      <c r="H1286" s="93" t="str">
        <f t="shared" ca="1" si="206"/>
        <v/>
      </c>
      <c r="I1286" s="94" t="str">
        <f t="shared" ca="1" si="207"/>
        <v/>
      </c>
      <c r="J1286" s="108" t="str">
        <f t="shared" ca="1" si="208"/>
        <v/>
      </c>
      <c r="K1286" s="108" t="str">
        <f t="shared" ca="1" si="209"/>
        <v/>
      </c>
      <c r="L1286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286" s="108" t="str">
        <f ca="1">IFERROR(IF(FIND("/", Tabella4[[#This Row],[ODC]]) &gt; 0, MID(Tabella4[[#This Row],[ODC]], FIND("/", Tabella4[[#This Row],[ODC]]) - 3, 6), ""), "")</f>
        <v/>
      </c>
      <c r="S1286" s="103">
        <v>31</v>
      </c>
      <c r="T1286" s="96">
        <v>28</v>
      </c>
    </row>
    <row r="1287" spans="1:20" hidden="1" x14ac:dyDescent="0.25">
      <c r="A1287" s="97" t="str">
        <f ca="1">IF(Tabella4[[#This Row],[PERSONALE]]="","",IF(INDIRECT("'" &amp; S1287 &amp; "'!L1") &lt;&gt; "0", IF(INDIRECT("'" &amp; S1287 &amp; "'!L1") &lt;&gt; "", INDIRECT("'" &amp; S1287 &amp; "'!L1"), ""), ""))</f>
        <v/>
      </c>
      <c r="B1287" s="97" t="str">
        <f t="shared" ca="1" si="200"/>
        <v/>
      </c>
      <c r="C1287" s="106" t="str">
        <f t="shared" ca="1" si="201"/>
        <v/>
      </c>
      <c r="D1287" s="1" t="str">
        <f t="shared" ca="1" si="202"/>
        <v/>
      </c>
      <c r="E1287" s="93" t="str">
        <f t="shared" ca="1" si="203"/>
        <v/>
      </c>
      <c r="F1287" s="93" t="str">
        <f t="shared" ca="1" si="204"/>
        <v/>
      </c>
      <c r="G1287" s="93" t="str">
        <f t="shared" ca="1" si="205"/>
        <v/>
      </c>
      <c r="H1287" s="93" t="str">
        <f t="shared" ca="1" si="206"/>
        <v/>
      </c>
      <c r="I1287" s="94" t="str">
        <f t="shared" ca="1" si="207"/>
        <v/>
      </c>
      <c r="J1287" s="108" t="str">
        <f t="shared" ca="1" si="208"/>
        <v/>
      </c>
      <c r="K1287" s="108" t="str">
        <f t="shared" ca="1" si="209"/>
        <v/>
      </c>
      <c r="L1287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287" s="108" t="str">
        <f ca="1">IFERROR(IF(FIND("/", Tabella4[[#This Row],[ODC]]) &gt; 0, MID(Tabella4[[#This Row],[ODC]], FIND("/", Tabella4[[#This Row],[ODC]]) - 3, 6), ""), "")</f>
        <v/>
      </c>
      <c r="S1287" s="103">
        <v>31</v>
      </c>
      <c r="T1287" s="96">
        <v>29</v>
      </c>
    </row>
    <row r="1288" spans="1:20" hidden="1" x14ac:dyDescent="0.25">
      <c r="A1288" s="97" t="str">
        <f ca="1">IF(Tabella4[[#This Row],[PERSONALE]]="","",IF(INDIRECT("'" &amp; S1288 &amp; "'!L1") &lt;&gt; "0", IF(INDIRECT("'" &amp; S1288 &amp; "'!L1") &lt;&gt; "", INDIRECT("'" &amp; S1288 &amp; "'!L1"), ""), ""))</f>
        <v/>
      </c>
      <c r="B1288" s="97" t="str">
        <f t="shared" ca="1" si="200"/>
        <v/>
      </c>
      <c r="C1288" s="106" t="str">
        <f t="shared" ca="1" si="201"/>
        <v/>
      </c>
      <c r="D1288" s="1" t="str">
        <f t="shared" ca="1" si="202"/>
        <v/>
      </c>
      <c r="E1288" s="93" t="str">
        <f t="shared" ca="1" si="203"/>
        <v/>
      </c>
      <c r="F1288" s="93" t="str">
        <f t="shared" ca="1" si="204"/>
        <v/>
      </c>
      <c r="G1288" s="93" t="str">
        <f t="shared" ca="1" si="205"/>
        <v/>
      </c>
      <c r="H1288" s="93" t="str">
        <f t="shared" ca="1" si="206"/>
        <v/>
      </c>
      <c r="I1288" s="94" t="str">
        <f t="shared" ca="1" si="207"/>
        <v/>
      </c>
      <c r="J1288" s="108" t="str">
        <f t="shared" ca="1" si="208"/>
        <v/>
      </c>
      <c r="K1288" s="108" t="str">
        <f t="shared" ca="1" si="209"/>
        <v/>
      </c>
      <c r="L1288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288" s="108" t="str">
        <f ca="1">IFERROR(IF(FIND("/", Tabella4[[#This Row],[ODC]]) &gt; 0, MID(Tabella4[[#This Row],[ODC]], FIND("/", Tabella4[[#This Row],[ODC]]) - 3, 6), ""), "")</f>
        <v/>
      </c>
      <c r="S1288" s="103">
        <v>31</v>
      </c>
      <c r="T1288" s="96">
        <v>30</v>
      </c>
    </row>
    <row r="1289" spans="1:20" hidden="1" x14ac:dyDescent="0.25">
      <c r="A1289" s="97" t="str">
        <f ca="1">IF(Tabella4[[#This Row],[PERSONALE]]="","",IF(INDIRECT("'" &amp; S1289 &amp; "'!L1") &lt;&gt; "0", IF(INDIRECT("'" &amp; S1289 &amp; "'!L1") &lt;&gt; "", INDIRECT("'" &amp; S1289 &amp; "'!L1"), ""), ""))</f>
        <v/>
      </c>
      <c r="B1289" s="97" t="str">
        <f t="shared" ca="1" si="200"/>
        <v/>
      </c>
      <c r="C1289" s="106" t="str">
        <f t="shared" ca="1" si="201"/>
        <v/>
      </c>
      <c r="D1289" s="1" t="str">
        <f t="shared" ca="1" si="202"/>
        <v/>
      </c>
      <c r="E1289" s="93" t="str">
        <f t="shared" ca="1" si="203"/>
        <v/>
      </c>
      <c r="F1289" s="93" t="str">
        <f t="shared" ca="1" si="204"/>
        <v/>
      </c>
      <c r="G1289" s="93" t="str">
        <f t="shared" ca="1" si="205"/>
        <v/>
      </c>
      <c r="H1289" s="93" t="str">
        <f t="shared" ca="1" si="206"/>
        <v/>
      </c>
      <c r="I1289" s="94" t="str">
        <f t="shared" ca="1" si="207"/>
        <v/>
      </c>
      <c r="J1289" s="108" t="str">
        <f t="shared" ca="1" si="208"/>
        <v/>
      </c>
      <c r="K1289" s="108" t="str">
        <f t="shared" ca="1" si="209"/>
        <v/>
      </c>
      <c r="L1289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289" s="108" t="str">
        <f ca="1">IFERROR(IF(FIND("/", Tabella4[[#This Row],[ODC]]) &gt; 0, MID(Tabella4[[#This Row],[ODC]], FIND("/", Tabella4[[#This Row],[ODC]]) - 3, 6), ""), "")</f>
        <v/>
      </c>
      <c r="S1289" s="103">
        <v>31</v>
      </c>
      <c r="T1289" s="96">
        <v>31</v>
      </c>
    </row>
    <row r="1290" spans="1:20" hidden="1" x14ac:dyDescent="0.25">
      <c r="A1290" s="97" t="str">
        <f ca="1">IF(Tabella4[[#This Row],[PERSONALE]]="","",IF(INDIRECT("'" &amp; S1290 &amp; "'!L1") &lt;&gt; "0", IF(INDIRECT("'" &amp; S1290 &amp; "'!L1") &lt;&gt; "", INDIRECT("'" &amp; S1290 &amp; "'!L1"), ""), ""))</f>
        <v/>
      </c>
      <c r="B1290" s="97" t="str">
        <f t="shared" ca="1" si="200"/>
        <v/>
      </c>
      <c r="C1290" s="106" t="str">
        <f t="shared" ca="1" si="201"/>
        <v/>
      </c>
      <c r="D1290" s="1" t="str">
        <f t="shared" ca="1" si="202"/>
        <v/>
      </c>
      <c r="E1290" s="93" t="str">
        <f t="shared" ca="1" si="203"/>
        <v/>
      </c>
      <c r="F1290" s="93" t="str">
        <f t="shared" ca="1" si="204"/>
        <v/>
      </c>
      <c r="G1290" s="93" t="str">
        <f t="shared" ca="1" si="205"/>
        <v/>
      </c>
      <c r="H1290" s="93" t="str">
        <f t="shared" ca="1" si="206"/>
        <v/>
      </c>
      <c r="I1290" s="94" t="str">
        <f t="shared" ca="1" si="207"/>
        <v/>
      </c>
      <c r="J1290" s="108" t="str">
        <f t="shared" ca="1" si="208"/>
        <v/>
      </c>
      <c r="K1290" s="108" t="str">
        <f t="shared" ca="1" si="209"/>
        <v/>
      </c>
      <c r="L1290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290" s="108" t="str">
        <f ca="1">IFERROR(IF(FIND("/", Tabella4[[#This Row],[ODC]]) &gt; 0, MID(Tabella4[[#This Row],[ODC]], FIND("/", Tabella4[[#This Row],[ODC]]) - 3, 6), ""), "")</f>
        <v/>
      </c>
      <c r="S1290" s="103">
        <v>31</v>
      </c>
      <c r="T1290" s="96">
        <v>32</v>
      </c>
    </row>
    <row r="1291" spans="1:20" hidden="1" x14ac:dyDescent="0.25">
      <c r="A1291" s="97" t="str">
        <f ca="1">IF(Tabella4[[#This Row],[PERSONALE]]="","",IF(INDIRECT("'" &amp; S1291 &amp; "'!L1") &lt;&gt; "0", IF(INDIRECT("'" &amp; S1291 &amp; "'!L1") &lt;&gt; "", INDIRECT("'" &amp; S1291 &amp; "'!L1"), ""), ""))</f>
        <v/>
      </c>
      <c r="B1291" s="97" t="str">
        <f t="shared" ca="1" si="200"/>
        <v/>
      </c>
      <c r="C1291" s="106" t="str">
        <f t="shared" ca="1" si="201"/>
        <v/>
      </c>
      <c r="D1291" s="1" t="str">
        <f t="shared" ca="1" si="202"/>
        <v/>
      </c>
      <c r="E1291" s="93" t="str">
        <f t="shared" ca="1" si="203"/>
        <v/>
      </c>
      <c r="F1291" s="93" t="str">
        <f t="shared" ca="1" si="204"/>
        <v/>
      </c>
      <c r="G1291" s="93" t="str">
        <f t="shared" ca="1" si="205"/>
        <v/>
      </c>
      <c r="H1291" s="93" t="str">
        <f t="shared" ca="1" si="206"/>
        <v/>
      </c>
      <c r="I1291" s="94" t="str">
        <f t="shared" ca="1" si="207"/>
        <v/>
      </c>
      <c r="J1291" s="108" t="str">
        <f t="shared" ca="1" si="208"/>
        <v/>
      </c>
      <c r="K1291" s="108" t="str">
        <f t="shared" ca="1" si="209"/>
        <v/>
      </c>
      <c r="L1291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291" s="108" t="str">
        <f ca="1">IFERROR(IF(FIND("/", Tabella4[[#This Row],[ODC]]) &gt; 0, MID(Tabella4[[#This Row],[ODC]], FIND("/", Tabella4[[#This Row],[ODC]]) - 3, 6), ""), "")</f>
        <v/>
      </c>
      <c r="S1291" s="103">
        <v>31</v>
      </c>
      <c r="T1291" s="96">
        <v>33</v>
      </c>
    </row>
    <row r="1292" spans="1:20" hidden="1" x14ac:dyDescent="0.25">
      <c r="A1292" s="97" t="str">
        <f ca="1">IF(Tabella4[[#This Row],[PERSONALE]]="","",IF(INDIRECT("'" &amp; S1292 &amp; "'!L1") &lt;&gt; "0", IF(INDIRECT("'" &amp; S1292 &amp; "'!L1") &lt;&gt; "", INDIRECT("'" &amp; S1292 &amp; "'!L1"), ""), ""))</f>
        <v/>
      </c>
      <c r="B1292" s="97" t="str">
        <f t="shared" ca="1" si="200"/>
        <v/>
      </c>
      <c r="C1292" s="106" t="str">
        <f t="shared" ca="1" si="201"/>
        <v/>
      </c>
      <c r="D1292" s="1" t="str">
        <f t="shared" ca="1" si="202"/>
        <v/>
      </c>
      <c r="E1292" s="93" t="str">
        <f t="shared" ca="1" si="203"/>
        <v/>
      </c>
      <c r="F1292" s="93" t="str">
        <f t="shared" ca="1" si="204"/>
        <v/>
      </c>
      <c r="G1292" s="93" t="str">
        <f t="shared" ca="1" si="205"/>
        <v/>
      </c>
      <c r="H1292" s="93" t="str">
        <f t="shared" ca="1" si="206"/>
        <v/>
      </c>
      <c r="I1292" s="94" t="str">
        <f t="shared" ca="1" si="207"/>
        <v/>
      </c>
      <c r="J1292" s="108" t="str">
        <f t="shared" ca="1" si="208"/>
        <v/>
      </c>
      <c r="K1292" s="108" t="str">
        <f t="shared" ca="1" si="209"/>
        <v/>
      </c>
      <c r="L1292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292" s="108" t="str">
        <f ca="1">IFERROR(IF(FIND("/", Tabella4[[#This Row],[ODC]]) &gt; 0, MID(Tabella4[[#This Row],[ODC]], FIND("/", Tabella4[[#This Row],[ODC]]) - 3, 6), ""), "")</f>
        <v/>
      </c>
      <c r="S1292" s="103">
        <v>31</v>
      </c>
      <c r="T1292" s="96">
        <v>34</v>
      </c>
    </row>
    <row r="1293" spans="1:20" hidden="1" x14ac:dyDescent="0.25">
      <c r="A1293" s="97" t="str">
        <f ca="1">IF(Tabella4[[#This Row],[PERSONALE]]="","",IF(INDIRECT("'" &amp; S1293 &amp; "'!L1") &lt;&gt; "0", IF(INDIRECT("'" &amp; S1293 &amp; "'!L1") &lt;&gt; "", INDIRECT("'" &amp; S1293 &amp; "'!L1"), ""), ""))</f>
        <v/>
      </c>
      <c r="B1293" s="97" t="str">
        <f t="shared" ca="1" si="200"/>
        <v/>
      </c>
      <c r="C1293" s="106" t="str">
        <f t="shared" ca="1" si="201"/>
        <v/>
      </c>
      <c r="D1293" s="1" t="str">
        <f t="shared" ca="1" si="202"/>
        <v/>
      </c>
      <c r="E1293" s="93" t="str">
        <f t="shared" ca="1" si="203"/>
        <v/>
      </c>
      <c r="F1293" s="93" t="str">
        <f t="shared" ca="1" si="204"/>
        <v/>
      </c>
      <c r="G1293" s="93" t="str">
        <f t="shared" ca="1" si="205"/>
        <v/>
      </c>
      <c r="H1293" s="93" t="str">
        <f t="shared" ca="1" si="206"/>
        <v/>
      </c>
      <c r="I1293" s="94" t="str">
        <f t="shared" ca="1" si="207"/>
        <v/>
      </c>
      <c r="J1293" s="108" t="str">
        <f t="shared" ca="1" si="208"/>
        <v/>
      </c>
      <c r="K1293" s="108" t="str">
        <f t="shared" ca="1" si="209"/>
        <v/>
      </c>
      <c r="L1293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293" s="108" t="str">
        <f ca="1">IFERROR(IF(FIND("/", Tabella4[[#This Row],[ODC]]) &gt; 0, MID(Tabella4[[#This Row],[ODC]], FIND("/", Tabella4[[#This Row],[ODC]]) - 3, 6), ""), "")</f>
        <v/>
      </c>
      <c r="S1293" s="103">
        <v>31</v>
      </c>
      <c r="T1293" s="96">
        <v>35</v>
      </c>
    </row>
    <row r="1294" spans="1:20" hidden="1" x14ac:dyDescent="0.25">
      <c r="A1294" s="97" t="str">
        <f ca="1">IF(Tabella4[[#This Row],[PERSONALE]]="","",IF(INDIRECT("'" &amp; S1294 &amp; "'!L1") &lt;&gt; "0", IF(INDIRECT("'" &amp; S1294 &amp; "'!L1") &lt;&gt; "", INDIRECT("'" &amp; S1294 &amp; "'!L1"), ""), ""))</f>
        <v/>
      </c>
      <c r="B1294" s="97" t="str">
        <f t="shared" ca="1" si="200"/>
        <v/>
      </c>
      <c r="C1294" s="106" t="str">
        <f t="shared" ca="1" si="201"/>
        <v/>
      </c>
      <c r="D1294" s="1" t="str">
        <f t="shared" ca="1" si="202"/>
        <v/>
      </c>
      <c r="E1294" s="93" t="str">
        <f t="shared" ca="1" si="203"/>
        <v/>
      </c>
      <c r="F1294" s="93" t="str">
        <f t="shared" ca="1" si="204"/>
        <v/>
      </c>
      <c r="G1294" s="93" t="str">
        <f t="shared" ca="1" si="205"/>
        <v/>
      </c>
      <c r="H1294" s="93" t="str">
        <f t="shared" ca="1" si="206"/>
        <v/>
      </c>
      <c r="I1294" s="94" t="str">
        <f t="shared" ca="1" si="207"/>
        <v/>
      </c>
      <c r="J1294" s="108" t="str">
        <f t="shared" ca="1" si="208"/>
        <v/>
      </c>
      <c r="K1294" s="108" t="str">
        <f t="shared" ca="1" si="209"/>
        <v/>
      </c>
      <c r="L1294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294" s="108" t="str">
        <f ca="1">IFERROR(IF(FIND("/", Tabella4[[#This Row],[ODC]]) &gt; 0, MID(Tabella4[[#This Row],[ODC]], FIND("/", Tabella4[[#This Row],[ODC]]) - 3, 6), ""), "")</f>
        <v/>
      </c>
      <c r="S1294" s="103">
        <v>31</v>
      </c>
      <c r="T1294" s="96">
        <v>36</v>
      </c>
    </row>
    <row r="1295" spans="1:20" hidden="1" x14ac:dyDescent="0.25">
      <c r="A1295" s="97" t="str">
        <f ca="1">IF(Tabella4[[#This Row],[PERSONALE]]="","",IF(INDIRECT("'" &amp; S1295 &amp; "'!L1") &lt;&gt; "0", IF(INDIRECT("'" &amp; S1295 &amp; "'!L1") &lt;&gt; "", INDIRECT("'" &amp; S1295 &amp; "'!L1"), ""), ""))</f>
        <v/>
      </c>
      <c r="B1295" s="97" t="str">
        <f t="shared" ca="1" si="200"/>
        <v/>
      </c>
      <c r="C1295" s="106" t="str">
        <f t="shared" ca="1" si="201"/>
        <v/>
      </c>
      <c r="D1295" s="1" t="str">
        <f t="shared" ca="1" si="202"/>
        <v/>
      </c>
      <c r="E1295" s="93" t="str">
        <f t="shared" ca="1" si="203"/>
        <v/>
      </c>
      <c r="F1295" s="93" t="str">
        <f t="shared" ca="1" si="204"/>
        <v/>
      </c>
      <c r="G1295" s="93" t="str">
        <f t="shared" ca="1" si="205"/>
        <v/>
      </c>
      <c r="H1295" s="93" t="str">
        <f t="shared" ca="1" si="206"/>
        <v/>
      </c>
      <c r="I1295" s="94" t="str">
        <f t="shared" ca="1" si="207"/>
        <v/>
      </c>
      <c r="J1295" s="108" t="str">
        <f t="shared" ca="1" si="208"/>
        <v/>
      </c>
      <c r="K1295" s="108" t="str">
        <f t="shared" ca="1" si="209"/>
        <v/>
      </c>
      <c r="L1295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295" s="108" t="str">
        <f ca="1">IFERROR(IF(FIND("/", Tabella4[[#This Row],[ODC]]) &gt; 0, MID(Tabella4[[#This Row],[ODC]], FIND("/", Tabella4[[#This Row],[ODC]]) - 3, 6), ""), "")</f>
        <v/>
      </c>
      <c r="S1295" s="103">
        <v>31</v>
      </c>
      <c r="T1295" s="96">
        <v>37</v>
      </c>
    </row>
    <row r="1296" spans="1:20" hidden="1" x14ac:dyDescent="0.25">
      <c r="A1296" s="97" t="str">
        <f ca="1">IF(Tabella4[[#This Row],[PERSONALE]]="","",IF(INDIRECT("'" &amp; S1296 &amp; "'!L1") &lt;&gt; "0", IF(INDIRECT("'" &amp; S1296 &amp; "'!L1") &lt;&gt; "", INDIRECT("'" &amp; S1296 &amp; "'!L1"), ""), ""))</f>
        <v/>
      </c>
      <c r="B1296" s="97" t="str">
        <f t="shared" ca="1" si="200"/>
        <v/>
      </c>
      <c r="C1296" s="106" t="str">
        <f t="shared" ca="1" si="201"/>
        <v/>
      </c>
      <c r="D1296" s="1" t="str">
        <f t="shared" ca="1" si="202"/>
        <v/>
      </c>
      <c r="E1296" s="93" t="str">
        <f t="shared" ca="1" si="203"/>
        <v/>
      </c>
      <c r="F1296" s="93" t="str">
        <f t="shared" ca="1" si="204"/>
        <v/>
      </c>
      <c r="G1296" s="93" t="str">
        <f t="shared" ca="1" si="205"/>
        <v/>
      </c>
      <c r="H1296" s="93" t="str">
        <f t="shared" ca="1" si="206"/>
        <v/>
      </c>
      <c r="I1296" s="94" t="str">
        <f t="shared" ca="1" si="207"/>
        <v/>
      </c>
      <c r="J1296" s="108" t="str">
        <f t="shared" ca="1" si="208"/>
        <v/>
      </c>
      <c r="K1296" s="108" t="str">
        <f t="shared" ca="1" si="209"/>
        <v/>
      </c>
      <c r="L1296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296" s="108" t="str">
        <f ca="1">IFERROR(IF(FIND("/", Tabella4[[#This Row],[ODC]]) &gt; 0, MID(Tabella4[[#This Row],[ODC]], FIND("/", Tabella4[[#This Row],[ODC]]) - 3, 6), ""), "")</f>
        <v/>
      </c>
      <c r="S1296" s="103">
        <v>31</v>
      </c>
      <c r="T1296" s="96">
        <v>38</v>
      </c>
    </row>
    <row r="1297" spans="1:20" hidden="1" x14ac:dyDescent="0.25">
      <c r="A1297" s="97" t="str">
        <f ca="1">IF(Tabella4[[#This Row],[PERSONALE]]="","",IF(INDIRECT("'" &amp; S1297 &amp; "'!L1") &lt;&gt; "0", IF(INDIRECT("'" &amp; S1297 &amp; "'!L1") &lt;&gt; "", INDIRECT("'" &amp; S1297 &amp; "'!L1"), ""), ""))</f>
        <v/>
      </c>
      <c r="B1297" s="97" t="str">
        <f t="shared" ca="1" si="200"/>
        <v/>
      </c>
      <c r="C1297" s="106" t="str">
        <f t="shared" ca="1" si="201"/>
        <v/>
      </c>
      <c r="D1297" s="1" t="str">
        <f t="shared" ca="1" si="202"/>
        <v/>
      </c>
      <c r="E1297" s="93" t="str">
        <f t="shared" ca="1" si="203"/>
        <v/>
      </c>
      <c r="F1297" s="93" t="str">
        <f t="shared" ca="1" si="204"/>
        <v/>
      </c>
      <c r="G1297" s="93" t="str">
        <f t="shared" ca="1" si="205"/>
        <v/>
      </c>
      <c r="H1297" s="93" t="str">
        <f t="shared" ca="1" si="206"/>
        <v/>
      </c>
      <c r="I1297" s="94" t="str">
        <f t="shared" ca="1" si="207"/>
        <v/>
      </c>
      <c r="J1297" s="108" t="str">
        <f t="shared" ca="1" si="208"/>
        <v/>
      </c>
      <c r="K1297" s="108" t="str">
        <f t="shared" ca="1" si="209"/>
        <v/>
      </c>
      <c r="L1297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297" s="108" t="str">
        <f ca="1">IFERROR(IF(FIND("/", Tabella4[[#This Row],[ODC]]) &gt; 0, MID(Tabella4[[#This Row],[ODC]], FIND("/", Tabella4[[#This Row],[ODC]]) - 3, 6), ""), "")</f>
        <v/>
      </c>
      <c r="S1297" s="103">
        <v>31</v>
      </c>
      <c r="T1297" s="96">
        <v>39</v>
      </c>
    </row>
    <row r="1298" spans="1:20" hidden="1" x14ac:dyDescent="0.25">
      <c r="A1298" s="97" t="str">
        <f ca="1">IF(Tabella4[[#This Row],[PERSONALE]]="","",IF(INDIRECT("'" &amp; S1298 &amp; "'!L1") &lt;&gt; "0", IF(INDIRECT("'" &amp; S1298 &amp; "'!L1") &lt;&gt; "", INDIRECT("'" &amp; S1298 &amp; "'!L1"), ""), ""))</f>
        <v/>
      </c>
      <c r="B1298" s="97" t="str">
        <f t="shared" ca="1" si="200"/>
        <v/>
      </c>
      <c r="C1298" s="106" t="str">
        <f t="shared" ca="1" si="201"/>
        <v/>
      </c>
      <c r="D1298" s="1" t="str">
        <f t="shared" ca="1" si="202"/>
        <v/>
      </c>
      <c r="E1298" s="93" t="str">
        <f t="shared" ca="1" si="203"/>
        <v/>
      </c>
      <c r="F1298" s="93" t="str">
        <f t="shared" ca="1" si="204"/>
        <v/>
      </c>
      <c r="G1298" s="93" t="str">
        <f t="shared" ca="1" si="205"/>
        <v/>
      </c>
      <c r="H1298" s="93" t="str">
        <f t="shared" ca="1" si="206"/>
        <v/>
      </c>
      <c r="I1298" s="94" t="str">
        <f t="shared" ca="1" si="207"/>
        <v/>
      </c>
      <c r="J1298" s="108" t="str">
        <f t="shared" ca="1" si="208"/>
        <v/>
      </c>
      <c r="K1298" s="108" t="str">
        <f t="shared" ca="1" si="209"/>
        <v/>
      </c>
      <c r="L1298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298" s="108" t="str">
        <f ca="1">IFERROR(IF(FIND("/", Tabella4[[#This Row],[ODC]]) &gt; 0, MID(Tabella4[[#This Row],[ODC]], FIND("/", Tabella4[[#This Row],[ODC]]) - 3, 6), ""), "")</f>
        <v/>
      </c>
      <c r="S1298" s="103">
        <v>31</v>
      </c>
      <c r="T1298" s="96">
        <v>40</v>
      </c>
    </row>
    <row r="1299" spans="1:20" hidden="1" x14ac:dyDescent="0.25">
      <c r="A1299" s="97" t="str">
        <f ca="1">IF(Tabella4[[#This Row],[PERSONALE]]="","",IF(INDIRECT("'" &amp; S1299 &amp; "'!L1") &lt;&gt; "0", IF(INDIRECT("'" &amp; S1299 &amp; "'!L1") &lt;&gt; "", INDIRECT("'" &amp; S1299 &amp; "'!L1"), ""), ""))</f>
        <v/>
      </c>
      <c r="B1299" s="97" t="str">
        <f t="shared" ca="1" si="200"/>
        <v/>
      </c>
      <c r="C1299" s="106" t="str">
        <f t="shared" ca="1" si="201"/>
        <v/>
      </c>
      <c r="D1299" s="1" t="str">
        <f t="shared" ca="1" si="202"/>
        <v/>
      </c>
      <c r="E1299" s="93" t="str">
        <f t="shared" ca="1" si="203"/>
        <v/>
      </c>
      <c r="F1299" s="93" t="str">
        <f t="shared" ca="1" si="204"/>
        <v/>
      </c>
      <c r="G1299" s="93" t="str">
        <f t="shared" ca="1" si="205"/>
        <v/>
      </c>
      <c r="H1299" s="93" t="str">
        <f t="shared" ca="1" si="206"/>
        <v/>
      </c>
      <c r="I1299" s="94" t="str">
        <f t="shared" ca="1" si="207"/>
        <v/>
      </c>
      <c r="J1299" s="108" t="str">
        <f t="shared" ca="1" si="208"/>
        <v/>
      </c>
      <c r="K1299" s="108" t="str">
        <f t="shared" ca="1" si="209"/>
        <v/>
      </c>
      <c r="L1299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299" s="108" t="str">
        <f ca="1">IFERROR(IF(FIND("/", Tabella4[[#This Row],[ODC]]) &gt; 0, MID(Tabella4[[#This Row],[ODC]], FIND("/", Tabella4[[#This Row],[ODC]]) - 3, 6), ""), "")</f>
        <v/>
      </c>
      <c r="S1299" s="103">
        <v>31</v>
      </c>
      <c r="T1299" s="96">
        <v>41</v>
      </c>
    </row>
    <row r="1300" spans="1:20" hidden="1" x14ac:dyDescent="0.25">
      <c r="A1300" s="97" t="str">
        <f ca="1">IF(Tabella4[[#This Row],[PERSONALE]]="","",IF(INDIRECT("'" &amp; S1300 &amp; "'!L1") &lt;&gt; "0", IF(INDIRECT("'" &amp; S1300 &amp; "'!L1") &lt;&gt; "", INDIRECT("'" &amp; S1300 &amp; "'!L1"), ""), ""))</f>
        <v/>
      </c>
      <c r="B1300" s="97" t="str">
        <f t="shared" ca="1" si="200"/>
        <v/>
      </c>
      <c r="C1300" s="106" t="str">
        <f t="shared" ca="1" si="201"/>
        <v/>
      </c>
      <c r="D1300" s="1" t="str">
        <f t="shared" ca="1" si="202"/>
        <v/>
      </c>
      <c r="E1300" s="93" t="str">
        <f t="shared" ca="1" si="203"/>
        <v/>
      </c>
      <c r="F1300" s="93" t="str">
        <f t="shared" ca="1" si="204"/>
        <v/>
      </c>
      <c r="G1300" s="93" t="str">
        <f t="shared" ca="1" si="205"/>
        <v/>
      </c>
      <c r="H1300" s="93" t="str">
        <f t="shared" ca="1" si="206"/>
        <v/>
      </c>
      <c r="I1300" s="94" t="str">
        <f t="shared" ca="1" si="207"/>
        <v/>
      </c>
      <c r="J1300" s="108" t="str">
        <f t="shared" ca="1" si="208"/>
        <v/>
      </c>
      <c r="K1300" s="108" t="str">
        <f t="shared" ca="1" si="209"/>
        <v/>
      </c>
      <c r="L1300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300" s="108" t="str">
        <f ca="1">IFERROR(IF(FIND("/", Tabella4[[#This Row],[ODC]]) &gt; 0, MID(Tabella4[[#This Row],[ODC]], FIND("/", Tabella4[[#This Row],[ODC]]) - 3, 6), ""), "")</f>
        <v/>
      </c>
      <c r="S1300" s="103">
        <v>31</v>
      </c>
      <c r="T1300" s="96">
        <v>42</v>
      </c>
    </row>
    <row r="1301" spans="1:20" hidden="1" x14ac:dyDescent="0.25">
      <c r="A1301" s="97" t="str">
        <f ca="1">IF(Tabella4[[#This Row],[PERSONALE]]="","",IF(INDIRECT("'" &amp; S1301 &amp; "'!L1") &lt;&gt; "0", IF(INDIRECT("'" &amp; S1301 &amp; "'!L1") &lt;&gt; "", INDIRECT("'" &amp; S1301 &amp; "'!L1"), ""), ""))</f>
        <v/>
      </c>
      <c r="B1301" s="97" t="str">
        <f t="shared" ca="1" si="200"/>
        <v/>
      </c>
      <c r="C1301" s="106" t="str">
        <f t="shared" ca="1" si="201"/>
        <v/>
      </c>
      <c r="D1301" s="1" t="str">
        <f t="shared" ca="1" si="202"/>
        <v/>
      </c>
      <c r="E1301" s="93" t="str">
        <f t="shared" ca="1" si="203"/>
        <v/>
      </c>
      <c r="F1301" s="93" t="str">
        <f t="shared" ca="1" si="204"/>
        <v/>
      </c>
      <c r="G1301" s="93" t="str">
        <f t="shared" ca="1" si="205"/>
        <v/>
      </c>
      <c r="H1301" s="93" t="str">
        <f t="shared" ca="1" si="206"/>
        <v/>
      </c>
      <c r="I1301" s="94" t="str">
        <f t="shared" ca="1" si="207"/>
        <v/>
      </c>
      <c r="J1301" s="108" t="str">
        <f t="shared" ca="1" si="208"/>
        <v/>
      </c>
      <c r="K1301" s="108" t="str">
        <f t="shared" ca="1" si="209"/>
        <v/>
      </c>
      <c r="L1301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301" s="108" t="str">
        <f ca="1">IFERROR(IF(FIND("/", Tabella4[[#This Row],[ODC]]) &gt; 0, MID(Tabella4[[#This Row],[ODC]], FIND("/", Tabella4[[#This Row],[ODC]]) - 3, 6), ""), "")</f>
        <v/>
      </c>
      <c r="S1301" s="103">
        <v>31</v>
      </c>
      <c r="T1301" s="96">
        <v>43</v>
      </c>
    </row>
    <row r="1302" spans="1:20" hidden="1" x14ac:dyDescent="0.25">
      <c r="A1302" s="97" t="str">
        <f ca="1">IF(Tabella4[[#This Row],[PERSONALE]]="","",IF(INDIRECT("'" &amp; S1302 &amp; "'!L1") &lt;&gt; "0", IF(INDIRECT("'" &amp; S1302 &amp; "'!L1") &lt;&gt; "", INDIRECT("'" &amp; S1302 &amp; "'!L1"), ""), ""))</f>
        <v/>
      </c>
      <c r="B1302" s="97" t="str">
        <f t="shared" ca="1" si="200"/>
        <v/>
      </c>
      <c r="C1302" s="106" t="str">
        <f t="shared" ca="1" si="201"/>
        <v/>
      </c>
      <c r="D1302" s="1" t="str">
        <f t="shared" ca="1" si="202"/>
        <v/>
      </c>
      <c r="E1302" s="93" t="str">
        <f t="shared" ca="1" si="203"/>
        <v/>
      </c>
      <c r="F1302" s="93" t="str">
        <f t="shared" ca="1" si="204"/>
        <v/>
      </c>
      <c r="G1302" s="93" t="str">
        <f t="shared" ca="1" si="205"/>
        <v/>
      </c>
      <c r="H1302" s="93" t="str">
        <f t="shared" ca="1" si="206"/>
        <v/>
      </c>
      <c r="I1302" s="94" t="str">
        <f t="shared" ca="1" si="207"/>
        <v/>
      </c>
      <c r="J1302" s="108" t="str">
        <f t="shared" ca="1" si="208"/>
        <v/>
      </c>
      <c r="K1302" s="108" t="str">
        <f t="shared" ca="1" si="209"/>
        <v/>
      </c>
      <c r="L1302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302" s="108" t="str">
        <f ca="1">IFERROR(IF(FIND("/", Tabella4[[#This Row],[ODC]]) &gt; 0, MID(Tabella4[[#This Row],[ODC]], FIND("/", Tabella4[[#This Row],[ODC]]) - 3, 6), ""), "")</f>
        <v/>
      </c>
      <c r="S1302" s="103">
        <v>31</v>
      </c>
      <c r="T1302" s="96">
        <v>44</v>
      </c>
    </row>
    <row r="1303" spans="1:20" hidden="1" x14ac:dyDescent="0.25">
      <c r="A1303" s="97" t="str">
        <f ca="1">IF(Tabella4[[#This Row],[PERSONALE]]="","",IF(INDIRECT("'" &amp; S1303 &amp; "'!L1") &lt;&gt; "0", IF(INDIRECT("'" &amp; S1303 &amp; "'!L1") &lt;&gt; "", INDIRECT("'" &amp; S1303 &amp; "'!L1"), ""), ""))</f>
        <v/>
      </c>
      <c r="B1303" s="97" t="str">
        <f t="shared" ca="1" si="200"/>
        <v/>
      </c>
      <c r="C1303" s="106" t="str">
        <f t="shared" ca="1" si="201"/>
        <v/>
      </c>
      <c r="D1303" s="1" t="str">
        <f t="shared" ca="1" si="202"/>
        <v/>
      </c>
      <c r="E1303" s="93" t="str">
        <f t="shared" ca="1" si="203"/>
        <v/>
      </c>
      <c r="F1303" s="93" t="str">
        <f t="shared" ca="1" si="204"/>
        <v/>
      </c>
      <c r="G1303" s="93" t="str">
        <f t="shared" ca="1" si="205"/>
        <v/>
      </c>
      <c r="H1303" s="93" t="str">
        <f t="shared" ca="1" si="206"/>
        <v/>
      </c>
      <c r="I1303" s="94" t="str">
        <f t="shared" ca="1" si="207"/>
        <v/>
      </c>
      <c r="J1303" s="108" t="str">
        <f t="shared" ca="1" si="208"/>
        <v/>
      </c>
      <c r="K1303" s="108" t="str">
        <f t="shared" ca="1" si="209"/>
        <v/>
      </c>
      <c r="L1303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303" s="108" t="str">
        <f ca="1">IFERROR(IF(FIND("/", Tabella4[[#This Row],[ODC]]) &gt; 0, MID(Tabella4[[#This Row],[ODC]], FIND("/", Tabella4[[#This Row],[ODC]]) - 3, 6), ""), "")</f>
        <v/>
      </c>
      <c r="S1303" s="103">
        <v>31</v>
      </c>
      <c r="T1303" s="102">
        <v>45</v>
      </c>
    </row>
    <row r="1304" spans="1:20" x14ac:dyDescent="0.25">
      <c r="A1304" s="99" t="s">
        <v>129</v>
      </c>
      <c r="B1304" s="99"/>
      <c r="C1304" s="98"/>
      <c r="E1304" s="98"/>
      <c r="F1304" s="98"/>
      <c r="G1304" s="98"/>
      <c r="H1304" s="98"/>
      <c r="I1304" s="100">
        <f>SUBTOTAL(109,Tabella4[ORE])</f>
        <v>0</v>
      </c>
      <c r="J1304" s="98"/>
      <c r="K1304" s="98"/>
      <c r="L1304" s="98"/>
      <c r="M1304" s="98"/>
    </row>
  </sheetData>
  <pageMargins left="0" right="0" top="0" bottom="0" header="0" footer="0"/>
  <pageSetup paperSize="8" scale="76" fitToHeight="0" orientation="landscape" r:id="rId1"/>
  <colBreaks count="2" manualBreakCount="2">
    <brk id="9" max="1048575" man="1"/>
    <brk id="10" max="1048575" man="1"/>
  </colBreaks>
  <ignoredErrors>
    <ignoredError sqref="B3:J1303 B2:J2" calculatedColumn="1"/>
  </ignoredErrors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oglio34"/>
  <dimension ref="A1:Z49"/>
  <sheetViews>
    <sheetView workbookViewId="0"/>
  </sheetViews>
  <sheetFormatPr defaultRowHeight="15" x14ac:dyDescent="0.25"/>
  <cols>
    <col min="1" max="1" width="21.7109375" customWidth="1"/>
    <col min="2" max="2" width="20.7109375" bestFit="1" customWidth="1"/>
    <col min="3" max="3" width="164" bestFit="1" customWidth="1"/>
    <col min="4" max="4" width="15.7109375" customWidth="1"/>
    <col min="5" max="5" width="23.28515625" customWidth="1"/>
    <col min="6" max="6" width="20.140625" bestFit="1" customWidth="1"/>
    <col min="7" max="7" width="17.5703125" customWidth="1"/>
    <col min="8" max="8" width="22" bestFit="1" customWidth="1"/>
    <col min="9" max="9" width="27.28515625" customWidth="1"/>
    <col min="10" max="10" width="50.42578125" customWidth="1"/>
    <col min="11" max="11" width="28.42578125" bestFit="1" customWidth="1"/>
    <col min="12" max="13" width="5.5703125" hidden="1" customWidth="1"/>
    <col min="14" max="14" width="5.85546875" hidden="1" customWidth="1"/>
    <col min="15" max="15" width="5.5703125" hidden="1" customWidth="1"/>
    <col min="16" max="16" width="5.28515625" hidden="1" customWidth="1"/>
    <col min="17" max="17" width="0" hidden="1" customWidth="1"/>
    <col min="18" max="19" width="3.5703125" hidden="1" customWidth="1"/>
    <col min="20" max="20" width="7.42578125" hidden="1" customWidth="1"/>
    <col min="21" max="23" width="3.5703125" hidden="1" customWidth="1"/>
    <col min="24" max="24" width="2.5703125" hidden="1" customWidth="1"/>
    <col min="25" max="25" width="0" hidden="1" customWidth="1"/>
    <col min="26" max="26" width="12.85546875" bestFit="1" customWidth="1"/>
  </cols>
  <sheetData>
    <row r="1" spans="1:26" ht="21" thickBot="1" x14ac:dyDescent="0.3">
      <c r="A1" s="61" t="s">
        <v>112</v>
      </c>
      <c r="B1" s="61" t="s">
        <v>1</v>
      </c>
      <c r="C1" s="61" t="s">
        <v>10</v>
      </c>
      <c r="D1" s="62" t="s">
        <v>113</v>
      </c>
      <c r="E1" s="63" t="s">
        <v>9</v>
      </c>
      <c r="F1" s="61" t="s">
        <v>0</v>
      </c>
      <c r="G1" s="63" t="s">
        <v>11</v>
      </c>
      <c r="H1" s="63" t="s">
        <v>114</v>
      </c>
      <c r="I1" s="64"/>
    </row>
    <row r="2" spans="1:26" ht="79.900000000000006" customHeight="1" thickTop="1" thickBot="1" x14ac:dyDescent="0.3">
      <c r="A2" s="56" t="str">
        <f ca="1">IF(B2="","","Millo")</f>
        <v/>
      </c>
      <c r="B2" s="56" t="str">
        <f ca="1">IF(S2=0,"",S2)</f>
        <v/>
      </c>
      <c r="C2" s="56" t="str">
        <f ca="1">IF(U2=0,"",U2)</f>
        <v/>
      </c>
      <c r="D2" s="152"/>
      <c r="E2" s="56" t="str">
        <f t="shared" ref="E2:E27" si="0">IF(OR(TRIM(D2)="100",TRIM(D2)="200",TRIM(D2)="200A",TRIM(D2)="300",TRIM(D2)="400",TRIM(D2)="900"),"AGUSTA",IF(OR(TRIM(D2)="500",TRIM(D2)="600",TRIM(D2)="1000",TRIM(D2)="1600A",TRIM(D2)="1600VK",TRIM(D2)="SDA"),"PREZZAVENTO",IF(OR(TRIM(D2)="700",TRIM(D2)="CTE",TRIM(D2)="700A",TRIM(D2)="800",TRIM(D2)="1100",TRIM(D2)="1200",TRIM(D2)="1200/1",TRIM(D2)="1200/2",TRIM(D2)="1200/3",TRIM(D2)="1200/4",TRIM(D2)="1200/M",TRIM(D2)="1200/MAX",TRIM(D2)="2000",TRIM(D2)="1200/0",TRIM(D2)="1400",TRIM(D2)="1800",TRIM(D2)="2200",TRIM(D2)="2200BD",TRIM(D2)="2400",TRIM(D2)="2500",TRIM(D2)="2600"),"CALDARELLA",IF(OR(TRIM(D2)="ANTICENDIO",TRIM(D2)="1300",TRIM(D2)="BLENDING",TRIM(D2)="PONTILE",TRIM(D2)="CVT",TRIM(D2)="ARCOM"),"MESSINA",""))))</f>
        <v/>
      </c>
      <c r="F2" s="56" t="str">
        <f>IF(E2="CALDARELLA", RIEPILOGO!$V$17,
   IF(E2="MESSINA", RIEPILOGO!$S$17,
      IF(OR(E2="AGUSTA", E2="PREZZAVENTO"), RIEPILOGO!$U$17, "")
   )
)</f>
        <v/>
      </c>
      <c r="G2" s="56" t="str">
        <f ca="1">IF(W2=0,"",W2)</f>
        <v/>
      </c>
      <c r="H2" s="56" t="str">
        <f t="shared" ref="H2:H27" si="1">IF(X2=0,"",X2)</f>
        <v/>
      </c>
      <c r="I2" s="60"/>
      <c r="J2" s="65" t="s">
        <v>115</v>
      </c>
      <c r="K2" s="70">
        <v>1</v>
      </c>
      <c r="L2" t="s">
        <v>40</v>
      </c>
      <c r="M2" t="s">
        <v>58</v>
      </c>
      <c r="N2" t="s">
        <v>76</v>
      </c>
      <c r="O2" t="s">
        <v>94</v>
      </c>
      <c r="P2" t="s">
        <v>173</v>
      </c>
      <c r="R2" s="56">
        <f t="shared" ref="R2:S17" ca="1" si="2">INDIRECT($K$2&amp;"!"&amp;L2)</f>
        <v>0</v>
      </c>
      <c r="S2" s="56">
        <f t="shared" ca="1" si="2"/>
        <v>0</v>
      </c>
      <c r="T2" s="54"/>
      <c r="U2" s="56">
        <f t="shared" ref="U2:W17" ca="1" si="3">INDIRECT($K$2&amp;"!"&amp;N2)</f>
        <v>0</v>
      </c>
      <c r="V2" s="56">
        <f t="shared" ca="1" si="3"/>
        <v>0</v>
      </c>
      <c r="W2" s="56">
        <f t="shared" ca="1" si="3"/>
        <v>0</v>
      </c>
      <c r="X2" s="55"/>
      <c r="Z2" s="69">
        <f ca="1">TODAY()</f>
        <v>46132</v>
      </c>
    </row>
    <row r="3" spans="1:26" ht="79.900000000000006" customHeight="1" thickTop="1" x14ac:dyDescent="0.25">
      <c r="A3" s="56" t="str">
        <f t="shared" ref="A3:A27" ca="1" si="4">IF(B3="","","Millo")</f>
        <v/>
      </c>
      <c r="B3" s="56" t="str">
        <f t="shared" ref="B3:B27" ca="1" si="5">IF(S3=0,"",S3)</f>
        <v/>
      </c>
      <c r="C3" s="56" t="str">
        <f t="shared" ref="C3:C27" ca="1" si="6">IF(U3=0,"",U3)</f>
        <v/>
      </c>
      <c r="D3" s="152"/>
      <c r="E3" s="56" t="str">
        <f t="shared" si="0"/>
        <v/>
      </c>
      <c r="F3" s="56" t="str">
        <f>IF(E3="CALDARELLA", RIEPILOGO!$V$17,
   IF(E3="MESSINA", RIEPILOGO!$S$17,
      IF(OR(E3="AGUSTA", E3="PREZZAVENTO"), RIEPILOGO!$U$17, "")
   )
)</f>
        <v/>
      </c>
      <c r="G3" s="56" t="str">
        <f t="shared" ref="G3:G27" ca="1" si="7">IF(W3=0,"",W3)</f>
        <v/>
      </c>
      <c r="H3" s="56" t="str">
        <f t="shared" si="1"/>
        <v/>
      </c>
      <c r="I3" s="60"/>
      <c r="K3" s="113" t="s">
        <v>191</v>
      </c>
      <c r="L3" t="s">
        <v>41</v>
      </c>
      <c r="M3" t="s">
        <v>59</v>
      </c>
      <c r="N3" t="s">
        <v>77</v>
      </c>
      <c r="O3" t="s">
        <v>95</v>
      </c>
      <c r="P3" t="s">
        <v>174</v>
      </c>
      <c r="R3" s="56">
        <f t="shared" ca="1" si="2"/>
        <v>0</v>
      </c>
      <c r="S3" s="56">
        <f t="shared" ca="1" si="2"/>
        <v>0</v>
      </c>
      <c r="T3" s="54"/>
      <c r="U3" s="56" t="str">
        <f t="shared" ca="1" si="3"/>
        <v/>
      </c>
      <c r="V3" s="56" t="str">
        <f t="shared" ca="1" si="3"/>
        <v/>
      </c>
      <c r="W3" s="56" t="str">
        <f t="shared" ca="1" si="3"/>
        <v/>
      </c>
      <c r="X3" s="55"/>
    </row>
    <row r="4" spans="1:26" ht="79.900000000000006" customHeight="1" x14ac:dyDescent="0.25">
      <c r="A4" s="56" t="str">
        <f t="shared" ca="1" si="4"/>
        <v/>
      </c>
      <c r="B4" s="56" t="str">
        <f t="shared" ca="1" si="5"/>
        <v/>
      </c>
      <c r="C4" s="56" t="str">
        <f t="shared" ca="1" si="6"/>
        <v/>
      </c>
      <c r="D4" s="152"/>
      <c r="E4" s="56" t="str">
        <f t="shared" si="0"/>
        <v/>
      </c>
      <c r="F4" s="56" t="str">
        <f>IF(E4="CALDARELLA", RIEPILOGO!$V$17,
   IF(E4="MESSINA", RIEPILOGO!$S$17,
      IF(OR(E4="AGUSTA", E4="PREZZAVENTO"), RIEPILOGO!$U$17, "")
   )
)</f>
        <v/>
      </c>
      <c r="G4" s="56" t="str">
        <f t="shared" ca="1" si="7"/>
        <v/>
      </c>
      <c r="H4" s="56" t="str">
        <f t="shared" si="1"/>
        <v/>
      </c>
      <c r="I4" s="60"/>
      <c r="L4" t="s">
        <v>42</v>
      </c>
      <c r="M4" t="s">
        <v>60</v>
      </c>
      <c r="N4" t="s">
        <v>78</v>
      </c>
      <c r="O4" t="s">
        <v>96</v>
      </c>
      <c r="P4" t="s">
        <v>175</v>
      </c>
      <c r="R4" s="56">
        <f t="shared" ca="1" si="2"/>
        <v>0</v>
      </c>
      <c r="S4" s="56">
        <f t="shared" ca="1" si="2"/>
        <v>0</v>
      </c>
      <c r="T4" s="54"/>
      <c r="U4" s="56">
        <f t="shared" ca="1" si="3"/>
        <v>0</v>
      </c>
      <c r="V4" s="56">
        <f t="shared" ca="1" si="3"/>
        <v>0</v>
      </c>
      <c r="W4" s="56">
        <f t="shared" ca="1" si="3"/>
        <v>0</v>
      </c>
      <c r="X4" s="55"/>
    </row>
    <row r="5" spans="1:26" ht="79.900000000000006" customHeight="1" x14ac:dyDescent="0.25">
      <c r="A5" s="56" t="str">
        <f t="shared" ca="1" si="4"/>
        <v/>
      </c>
      <c r="B5" s="56" t="str">
        <f t="shared" ca="1" si="5"/>
        <v/>
      </c>
      <c r="C5" s="56" t="str">
        <f t="shared" ca="1" si="6"/>
        <v/>
      </c>
      <c r="D5" s="152"/>
      <c r="E5" s="56" t="str">
        <f t="shared" si="0"/>
        <v/>
      </c>
      <c r="F5" s="56" t="str">
        <f>IF(E5="CALDARELLA", RIEPILOGO!$V$17,
   IF(E5="MESSINA", RIEPILOGO!$S$17,
      IF(OR(E5="AGUSTA", E5="PREZZAVENTO"), RIEPILOGO!$U$17, "")
   )
)</f>
        <v/>
      </c>
      <c r="G5" s="56" t="str">
        <f t="shared" ca="1" si="7"/>
        <v/>
      </c>
      <c r="H5" s="56" t="str">
        <f t="shared" si="1"/>
        <v/>
      </c>
      <c r="I5" s="60"/>
      <c r="L5" t="s">
        <v>43</v>
      </c>
      <c r="M5" t="s">
        <v>61</v>
      </c>
      <c r="N5" t="s">
        <v>79</v>
      </c>
      <c r="O5" t="s">
        <v>97</v>
      </c>
      <c r="P5" t="s">
        <v>176</v>
      </c>
      <c r="R5" s="56">
        <f t="shared" ca="1" si="2"/>
        <v>0</v>
      </c>
      <c r="S5" s="56">
        <f t="shared" ca="1" si="2"/>
        <v>0</v>
      </c>
      <c r="T5" s="54"/>
      <c r="U5" s="56" t="str">
        <f t="shared" ca="1" si="3"/>
        <v/>
      </c>
      <c r="V5" s="56" t="str">
        <f t="shared" ca="1" si="3"/>
        <v/>
      </c>
      <c r="W5" s="56" t="str">
        <f t="shared" ca="1" si="3"/>
        <v/>
      </c>
      <c r="X5" s="55"/>
    </row>
    <row r="6" spans="1:26" ht="79.900000000000006" customHeight="1" x14ac:dyDescent="0.25">
      <c r="A6" s="56" t="str">
        <f t="shared" ca="1" si="4"/>
        <v/>
      </c>
      <c r="B6" s="56" t="str">
        <f t="shared" ca="1" si="5"/>
        <v/>
      </c>
      <c r="C6" s="56" t="str">
        <f t="shared" ca="1" si="6"/>
        <v/>
      </c>
      <c r="D6" s="152"/>
      <c r="E6" s="56" t="str">
        <f t="shared" si="0"/>
        <v/>
      </c>
      <c r="F6" s="56" t="str">
        <f>IF(E6="CALDARELLA", RIEPILOGO!$V$17,
   IF(E6="MESSINA", RIEPILOGO!$S$17,
      IF(OR(E6="AGUSTA", E6="PREZZAVENTO"), RIEPILOGO!$U$17, "")
   )
)</f>
        <v/>
      </c>
      <c r="G6" s="56" t="str">
        <f t="shared" ca="1" si="7"/>
        <v/>
      </c>
      <c r="H6" s="56" t="str">
        <f t="shared" si="1"/>
        <v/>
      </c>
      <c r="I6" s="60"/>
      <c r="L6" t="s">
        <v>44</v>
      </c>
      <c r="M6" t="s">
        <v>62</v>
      </c>
      <c r="N6" t="s">
        <v>80</v>
      </c>
      <c r="O6" t="s">
        <v>98</v>
      </c>
      <c r="P6" t="s">
        <v>177</v>
      </c>
      <c r="R6" s="56">
        <f t="shared" ca="1" si="2"/>
        <v>0</v>
      </c>
      <c r="S6" s="56">
        <f t="shared" ca="1" si="2"/>
        <v>0</v>
      </c>
      <c r="T6" s="54"/>
      <c r="U6" s="56">
        <f t="shared" ca="1" si="3"/>
        <v>0</v>
      </c>
      <c r="V6" s="56">
        <f t="shared" ca="1" si="3"/>
        <v>0</v>
      </c>
      <c r="W6" s="56">
        <f t="shared" ca="1" si="3"/>
        <v>0</v>
      </c>
      <c r="X6" s="55"/>
    </row>
    <row r="7" spans="1:26" ht="79.900000000000006" customHeight="1" x14ac:dyDescent="0.25">
      <c r="A7" s="56" t="str">
        <f t="shared" ca="1" si="4"/>
        <v/>
      </c>
      <c r="B7" s="56" t="str">
        <f t="shared" ca="1" si="5"/>
        <v/>
      </c>
      <c r="C7" s="56" t="str">
        <f t="shared" ca="1" si="6"/>
        <v/>
      </c>
      <c r="D7" s="152"/>
      <c r="E7" s="56" t="str">
        <f t="shared" si="0"/>
        <v/>
      </c>
      <c r="F7" s="56" t="str">
        <f>IF(E7="CALDARELLA", RIEPILOGO!$V$17,
   IF(E7="MESSINA", RIEPILOGO!$S$17,
      IF(OR(E7="AGUSTA", E7="PREZZAVENTO"), RIEPILOGO!$U$17, "")
   )
)</f>
        <v/>
      </c>
      <c r="G7" s="56" t="str">
        <f t="shared" ca="1" si="7"/>
        <v/>
      </c>
      <c r="H7" s="56" t="str">
        <f t="shared" si="1"/>
        <v/>
      </c>
      <c r="I7" s="60"/>
      <c r="L7" t="s">
        <v>45</v>
      </c>
      <c r="M7" t="s">
        <v>63</v>
      </c>
      <c r="N7" t="s">
        <v>81</v>
      </c>
      <c r="O7" t="s">
        <v>99</v>
      </c>
      <c r="P7" t="s">
        <v>178</v>
      </c>
      <c r="R7" s="56">
        <f t="shared" ca="1" si="2"/>
        <v>0</v>
      </c>
      <c r="S7" s="56">
        <f t="shared" ca="1" si="2"/>
        <v>0</v>
      </c>
      <c r="T7" s="54"/>
      <c r="U7" s="56" t="str">
        <f t="shared" ca="1" si="3"/>
        <v/>
      </c>
      <c r="V7" s="56" t="str">
        <f t="shared" ca="1" si="3"/>
        <v/>
      </c>
      <c r="W7" s="56" t="str">
        <f t="shared" ca="1" si="3"/>
        <v/>
      </c>
      <c r="X7" s="55"/>
    </row>
    <row r="8" spans="1:26" ht="79.900000000000006" customHeight="1" x14ac:dyDescent="0.25">
      <c r="A8" s="56" t="str">
        <f t="shared" ca="1" si="4"/>
        <v/>
      </c>
      <c r="B8" s="56" t="str">
        <f t="shared" ca="1" si="5"/>
        <v/>
      </c>
      <c r="C8" s="56" t="str">
        <f ca="1">IF(U8=0,"",U8)</f>
        <v/>
      </c>
      <c r="D8" s="152"/>
      <c r="E8" s="56" t="str">
        <f t="shared" si="0"/>
        <v/>
      </c>
      <c r="F8" s="56" t="str">
        <f>IF(E8="CALDARELLA", RIEPILOGO!$V$17,
   IF(E8="MESSINA", RIEPILOGO!$S$17,
      IF(OR(E8="AGUSTA", E8="PREZZAVENTO"), RIEPILOGO!$U$17, "")
   )
)</f>
        <v/>
      </c>
      <c r="G8" s="56" t="str">
        <f t="shared" ca="1" si="7"/>
        <v/>
      </c>
      <c r="H8" s="56" t="str">
        <f t="shared" si="1"/>
        <v/>
      </c>
      <c r="I8" s="60"/>
      <c r="L8" t="s">
        <v>46</v>
      </c>
      <c r="M8" t="s">
        <v>64</v>
      </c>
      <c r="N8" t="s">
        <v>82</v>
      </c>
      <c r="O8" t="s">
        <v>100</v>
      </c>
      <c r="P8" t="s">
        <v>179</v>
      </c>
      <c r="R8" s="56">
        <f t="shared" ca="1" si="2"/>
        <v>0</v>
      </c>
      <c r="S8" s="56">
        <f t="shared" ca="1" si="2"/>
        <v>0</v>
      </c>
      <c r="T8" s="54"/>
      <c r="U8" s="56">
        <f t="shared" ca="1" si="3"/>
        <v>0</v>
      </c>
      <c r="V8" s="56">
        <f t="shared" ca="1" si="3"/>
        <v>0</v>
      </c>
      <c r="W8" s="56">
        <f t="shared" ca="1" si="3"/>
        <v>0</v>
      </c>
      <c r="X8" s="55"/>
    </row>
    <row r="9" spans="1:26" ht="79.900000000000006" customHeight="1" x14ac:dyDescent="0.25">
      <c r="A9" s="56" t="str">
        <f t="shared" ca="1" si="4"/>
        <v/>
      </c>
      <c r="B9" s="56" t="str">
        <f t="shared" ca="1" si="5"/>
        <v/>
      </c>
      <c r="C9" s="56" t="str">
        <f ca="1">IF(U9=0,"",U9)</f>
        <v/>
      </c>
      <c r="D9" s="152"/>
      <c r="E9" s="56" t="str">
        <f t="shared" si="0"/>
        <v/>
      </c>
      <c r="F9" s="56" t="str">
        <f>IF(E9="CALDARELLA", RIEPILOGO!$V$17,
   IF(E9="MESSINA", RIEPILOGO!$S$17,
      IF(OR(E9="AGUSTA", E9="PREZZAVENTO"), RIEPILOGO!$U$17, "")
   )
)</f>
        <v/>
      </c>
      <c r="G9" s="56" t="str">
        <f t="shared" ca="1" si="7"/>
        <v/>
      </c>
      <c r="H9" s="56" t="str">
        <f t="shared" si="1"/>
        <v/>
      </c>
      <c r="I9" s="60"/>
      <c r="L9" t="s">
        <v>47</v>
      </c>
      <c r="M9" t="s">
        <v>65</v>
      </c>
      <c r="N9" t="s">
        <v>83</v>
      </c>
      <c r="O9" t="s">
        <v>101</v>
      </c>
      <c r="P9" t="s">
        <v>180</v>
      </c>
      <c r="R9" s="56">
        <f t="shared" ca="1" si="2"/>
        <v>0</v>
      </c>
      <c r="S9" s="56">
        <f t="shared" ca="1" si="2"/>
        <v>0</v>
      </c>
      <c r="T9" s="54"/>
      <c r="U9" s="56" t="str">
        <f t="shared" ca="1" si="3"/>
        <v/>
      </c>
      <c r="V9" s="56" t="str">
        <f t="shared" ca="1" si="3"/>
        <v/>
      </c>
      <c r="W9" s="56" t="str">
        <f t="shared" ca="1" si="3"/>
        <v/>
      </c>
      <c r="X9" s="55"/>
    </row>
    <row r="10" spans="1:26" ht="79.900000000000006" customHeight="1" x14ac:dyDescent="0.25">
      <c r="A10" s="56" t="str">
        <f t="shared" ca="1" si="4"/>
        <v/>
      </c>
      <c r="B10" s="56" t="str">
        <f t="shared" ca="1" si="5"/>
        <v/>
      </c>
      <c r="C10" s="56" t="str">
        <f t="shared" ca="1" si="6"/>
        <v/>
      </c>
      <c r="D10" s="152"/>
      <c r="E10" s="56" t="str">
        <f t="shared" si="0"/>
        <v/>
      </c>
      <c r="F10" s="56" t="str">
        <f>IF(E10="CALDARELLA", RIEPILOGO!$V$17,
   IF(E10="MESSINA", RIEPILOGO!$S$17,
      IF(OR(E10="AGUSTA", E10="PREZZAVENTO"), RIEPILOGO!$U$17, "")
   )
)</f>
        <v/>
      </c>
      <c r="G10" s="56" t="str">
        <f t="shared" ca="1" si="7"/>
        <v/>
      </c>
      <c r="H10" s="56" t="str">
        <f t="shared" si="1"/>
        <v/>
      </c>
      <c r="I10" s="60"/>
      <c r="L10" t="s">
        <v>48</v>
      </c>
      <c r="M10" t="s">
        <v>66</v>
      </c>
      <c r="N10" t="s">
        <v>84</v>
      </c>
      <c r="O10" t="s">
        <v>102</v>
      </c>
      <c r="P10" t="s">
        <v>181</v>
      </c>
      <c r="R10" s="56">
        <f t="shared" ca="1" si="2"/>
        <v>0</v>
      </c>
      <c r="S10" s="56">
        <f t="shared" ca="1" si="2"/>
        <v>0</v>
      </c>
      <c r="T10" s="54"/>
      <c r="U10" s="56">
        <f t="shared" ca="1" si="3"/>
        <v>0</v>
      </c>
      <c r="V10" s="56">
        <f t="shared" ca="1" si="3"/>
        <v>0</v>
      </c>
      <c r="W10" s="56">
        <f t="shared" ca="1" si="3"/>
        <v>0</v>
      </c>
      <c r="X10" s="55"/>
    </row>
    <row r="11" spans="1:26" ht="79.900000000000006" customHeight="1" x14ac:dyDescent="0.25">
      <c r="A11" s="56" t="str">
        <f t="shared" ca="1" si="4"/>
        <v/>
      </c>
      <c r="B11" s="56" t="str">
        <f t="shared" ca="1" si="5"/>
        <v/>
      </c>
      <c r="C11" s="56" t="str">
        <f t="shared" ca="1" si="6"/>
        <v/>
      </c>
      <c r="D11" s="133"/>
      <c r="E11" s="56" t="str">
        <f t="shared" si="0"/>
        <v/>
      </c>
      <c r="F11" s="56" t="str">
        <f>IF(E11="CALDARELLA", RIEPILOGO!$V$17,
   IF(E11="MESSINA", RIEPILOGO!$S$17,
      IF(OR(E11="AGUSTA", E11="PREZZAVENTO"), RIEPILOGO!$U$17, "")
   )
)</f>
        <v/>
      </c>
      <c r="G11" s="56" t="str">
        <f t="shared" ca="1" si="7"/>
        <v/>
      </c>
      <c r="H11" s="56" t="str">
        <f t="shared" si="1"/>
        <v/>
      </c>
      <c r="I11" s="60"/>
      <c r="L11" t="s">
        <v>49</v>
      </c>
      <c r="M11" t="s">
        <v>67</v>
      </c>
      <c r="N11" t="s">
        <v>85</v>
      </c>
      <c r="O11" t="s">
        <v>103</v>
      </c>
      <c r="P11" t="s">
        <v>182</v>
      </c>
      <c r="R11" s="56">
        <f t="shared" ca="1" si="2"/>
        <v>0</v>
      </c>
      <c r="S11" s="56">
        <f t="shared" ca="1" si="2"/>
        <v>0</v>
      </c>
      <c r="T11" s="54"/>
      <c r="U11" s="56" t="str">
        <f t="shared" ca="1" si="3"/>
        <v/>
      </c>
      <c r="V11" s="56" t="str">
        <f t="shared" ca="1" si="3"/>
        <v/>
      </c>
      <c r="W11" s="56" t="str">
        <f t="shared" ca="1" si="3"/>
        <v/>
      </c>
      <c r="X11" s="55"/>
    </row>
    <row r="12" spans="1:26" ht="79.900000000000006" customHeight="1" x14ac:dyDescent="0.25">
      <c r="A12" s="56" t="str">
        <f t="shared" ca="1" si="4"/>
        <v/>
      </c>
      <c r="B12" s="56" t="str">
        <f t="shared" ca="1" si="5"/>
        <v/>
      </c>
      <c r="C12" s="56" t="str">
        <f t="shared" ca="1" si="6"/>
        <v/>
      </c>
      <c r="D12" s="133"/>
      <c r="E12" s="56" t="str">
        <f t="shared" si="0"/>
        <v/>
      </c>
      <c r="F12" s="56" t="str">
        <f>IF(E12="CALDARELLA", RIEPILOGO!$V$17,
   IF(E12="MESSINA", RIEPILOGO!$S$17,
      IF(OR(E12="AGUSTA", E12="PREZZAVENTO"), RIEPILOGO!$U$17, "")
   )
)</f>
        <v/>
      </c>
      <c r="G12" s="56" t="str">
        <f t="shared" ca="1" si="7"/>
        <v/>
      </c>
      <c r="H12" s="56" t="str">
        <f t="shared" si="1"/>
        <v/>
      </c>
      <c r="I12" s="60"/>
      <c r="L12" t="s">
        <v>50</v>
      </c>
      <c r="M12" t="s">
        <v>68</v>
      </c>
      <c r="N12" t="s">
        <v>86</v>
      </c>
      <c r="O12" t="s">
        <v>104</v>
      </c>
      <c r="P12" t="s">
        <v>183</v>
      </c>
      <c r="R12" s="56">
        <f t="shared" ca="1" si="2"/>
        <v>0</v>
      </c>
      <c r="S12" s="56">
        <f t="shared" ca="1" si="2"/>
        <v>0</v>
      </c>
      <c r="T12" s="54"/>
      <c r="U12" s="56">
        <f t="shared" ca="1" si="3"/>
        <v>0</v>
      </c>
      <c r="V12" s="56">
        <f t="shared" ca="1" si="3"/>
        <v>0</v>
      </c>
      <c r="W12" s="56">
        <f t="shared" ca="1" si="3"/>
        <v>0</v>
      </c>
      <c r="X12" s="55"/>
    </row>
    <row r="13" spans="1:26" ht="79.900000000000006" customHeight="1" x14ac:dyDescent="0.25">
      <c r="A13" s="56" t="str">
        <f t="shared" ca="1" si="4"/>
        <v/>
      </c>
      <c r="B13" s="56" t="str">
        <f t="shared" ca="1" si="5"/>
        <v/>
      </c>
      <c r="C13" s="56" t="str">
        <f t="shared" ca="1" si="6"/>
        <v/>
      </c>
      <c r="D13" s="133"/>
      <c r="E13" s="56" t="str">
        <f t="shared" si="0"/>
        <v/>
      </c>
      <c r="F13" s="56" t="str">
        <f>IF(E13="CALDARELLA", RIEPILOGO!$V$17,
   IF(E13="MESSINA", RIEPILOGO!$S$17,
      IF(OR(E13="AGUSTA", E13="PREZZAVENTO"), RIEPILOGO!$U$17, "")
   )
)</f>
        <v/>
      </c>
      <c r="G13" s="56" t="str">
        <f t="shared" ca="1" si="7"/>
        <v/>
      </c>
      <c r="H13" s="56" t="str">
        <f t="shared" si="1"/>
        <v/>
      </c>
      <c r="I13" s="60"/>
      <c r="L13" t="s">
        <v>51</v>
      </c>
      <c r="M13" t="s">
        <v>69</v>
      </c>
      <c r="N13" t="s">
        <v>87</v>
      </c>
      <c r="O13" t="s">
        <v>105</v>
      </c>
      <c r="P13" t="s">
        <v>184</v>
      </c>
      <c r="R13" s="56">
        <f t="shared" ca="1" si="2"/>
        <v>0</v>
      </c>
      <c r="S13" s="56">
        <f t="shared" ca="1" si="2"/>
        <v>0</v>
      </c>
      <c r="T13" s="54"/>
      <c r="U13" s="56" t="str">
        <f t="shared" ca="1" si="3"/>
        <v/>
      </c>
      <c r="V13" s="56" t="str">
        <f t="shared" ca="1" si="3"/>
        <v/>
      </c>
      <c r="W13" s="56" t="str">
        <f t="shared" ca="1" si="3"/>
        <v/>
      </c>
      <c r="X13" s="55"/>
    </row>
    <row r="14" spans="1:26" ht="79.900000000000006" customHeight="1" x14ac:dyDescent="0.25">
      <c r="A14" s="56" t="str">
        <f t="shared" ca="1" si="4"/>
        <v/>
      </c>
      <c r="B14" s="56" t="str">
        <f t="shared" ca="1" si="5"/>
        <v/>
      </c>
      <c r="C14" s="56" t="str">
        <f t="shared" ca="1" si="6"/>
        <v/>
      </c>
      <c r="D14" s="133"/>
      <c r="E14" s="56" t="str">
        <f t="shared" si="0"/>
        <v/>
      </c>
      <c r="F14" s="56" t="str">
        <f>IF(E14="CALDARELLA", RIEPILOGO!$V$17,
   IF(E14="MESSINA", RIEPILOGO!$S$17,
      IF(OR(E14="AGUSTA", E14="PREZZAVENTO"), RIEPILOGO!$U$17, "")
   )
)</f>
        <v/>
      </c>
      <c r="G14" s="56" t="str">
        <f t="shared" ca="1" si="7"/>
        <v/>
      </c>
      <c r="H14" s="56" t="str">
        <f t="shared" si="1"/>
        <v/>
      </c>
      <c r="I14" s="60"/>
      <c r="L14" t="s">
        <v>52</v>
      </c>
      <c r="M14" t="s">
        <v>70</v>
      </c>
      <c r="N14" t="s">
        <v>88</v>
      </c>
      <c r="O14" t="s">
        <v>106</v>
      </c>
      <c r="P14" t="s">
        <v>185</v>
      </c>
      <c r="R14" s="56">
        <f t="shared" ca="1" si="2"/>
        <v>0</v>
      </c>
      <c r="S14" s="56">
        <f t="shared" ca="1" si="2"/>
        <v>0</v>
      </c>
      <c r="T14" s="54"/>
      <c r="U14" s="56">
        <f t="shared" ca="1" si="3"/>
        <v>0</v>
      </c>
      <c r="V14" s="56">
        <f t="shared" ca="1" si="3"/>
        <v>0</v>
      </c>
      <c r="W14" s="56">
        <f t="shared" ca="1" si="3"/>
        <v>0</v>
      </c>
      <c r="X14" s="55"/>
    </row>
    <row r="15" spans="1:26" ht="79.900000000000006" customHeight="1" x14ac:dyDescent="0.25">
      <c r="A15" s="56" t="str">
        <f t="shared" ca="1" si="4"/>
        <v/>
      </c>
      <c r="B15" s="56" t="str">
        <f t="shared" ca="1" si="5"/>
        <v/>
      </c>
      <c r="C15" s="56" t="str">
        <f t="shared" ca="1" si="6"/>
        <v/>
      </c>
      <c r="D15" s="133"/>
      <c r="E15" s="56" t="str">
        <f t="shared" si="0"/>
        <v/>
      </c>
      <c r="F15" s="56" t="str">
        <f>IF(E15="CALDARELLA", RIEPILOGO!$V$17,
   IF(E15="MESSINA", RIEPILOGO!$S$17,
      IF(OR(E15="AGUSTA", E15="PREZZAVENTO"), RIEPILOGO!$U$17, "")
   )
)</f>
        <v/>
      </c>
      <c r="G15" s="56" t="str">
        <f t="shared" ca="1" si="7"/>
        <v/>
      </c>
      <c r="H15" s="56" t="str">
        <f t="shared" si="1"/>
        <v/>
      </c>
      <c r="I15" s="60"/>
      <c r="L15" t="s">
        <v>53</v>
      </c>
      <c r="M15" t="s">
        <v>71</v>
      </c>
      <c r="N15" t="s">
        <v>89</v>
      </c>
      <c r="O15" t="s">
        <v>107</v>
      </c>
      <c r="P15" t="s">
        <v>186</v>
      </c>
      <c r="R15" s="56">
        <f t="shared" ca="1" si="2"/>
        <v>0</v>
      </c>
      <c r="S15" s="56">
        <f t="shared" ca="1" si="2"/>
        <v>0</v>
      </c>
      <c r="T15" s="54"/>
      <c r="U15" s="56" t="str">
        <f t="shared" ca="1" si="3"/>
        <v/>
      </c>
      <c r="V15" s="56" t="str">
        <f t="shared" ca="1" si="3"/>
        <v/>
      </c>
      <c r="W15" s="56" t="str">
        <f t="shared" ca="1" si="3"/>
        <v/>
      </c>
      <c r="X15" s="55"/>
    </row>
    <row r="16" spans="1:26" ht="79.900000000000006" customHeight="1" x14ac:dyDescent="0.25">
      <c r="A16" s="56" t="str">
        <f t="shared" ca="1" si="4"/>
        <v/>
      </c>
      <c r="B16" s="56" t="str">
        <f t="shared" ca="1" si="5"/>
        <v/>
      </c>
      <c r="C16" s="56" t="str">
        <f t="shared" ca="1" si="6"/>
        <v/>
      </c>
      <c r="D16" s="133"/>
      <c r="E16" s="56" t="str">
        <f t="shared" si="0"/>
        <v/>
      </c>
      <c r="F16" s="56" t="str">
        <f>IF(E16="CALDARELLA", RIEPILOGO!$V$17,
   IF(E16="MESSINA", RIEPILOGO!$S$17,
      IF(OR(E16="AGUSTA", E16="PREZZAVENTO"), RIEPILOGO!$U$17, "")
   )
)</f>
        <v/>
      </c>
      <c r="G16" s="56" t="str">
        <f t="shared" ca="1" si="7"/>
        <v/>
      </c>
      <c r="H16" s="56" t="str">
        <f t="shared" si="1"/>
        <v/>
      </c>
      <c r="I16" s="60"/>
      <c r="L16" t="s">
        <v>54</v>
      </c>
      <c r="M16" t="s">
        <v>72</v>
      </c>
      <c r="N16" t="s">
        <v>90</v>
      </c>
      <c r="O16" t="s">
        <v>108</v>
      </c>
      <c r="P16" t="s">
        <v>187</v>
      </c>
      <c r="R16" s="56">
        <f t="shared" ca="1" si="2"/>
        <v>0</v>
      </c>
      <c r="S16" s="56">
        <f t="shared" ca="1" si="2"/>
        <v>0</v>
      </c>
      <c r="T16" s="54"/>
      <c r="U16" s="56">
        <f t="shared" ca="1" si="3"/>
        <v>0</v>
      </c>
      <c r="V16" s="56">
        <f t="shared" ca="1" si="3"/>
        <v>0</v>
      </c>
      <c r="W16" s="56">
        <f t="shared" ca="1" si="3"/>
        <v>0</v>
      </c>
      <c r="X16" s="55"/>
    </row>
    <row r="17" spans="1:24" ht="79.900000000000006" customHeight="1" x14ac:dyDescent="0.25">
      <c r="A17" s="56" t="str">
        <f t="shared" ca="1" si="4"/>
        <v/>
      </c>
      <c r="B17" s="56" t="str">
        <f t="shared" ca="1" si="5"/>
        <v/>
      </c>
      <c r="C17" s="56" t="str">
        <f t="shared" ca="1" si="6"/>
        <v/>
      </c>
      <c r="D17" s="133"/>
      <c r="E17" s="56" t="str">
        <f t="shared" si="0"/>
        <v/>
      </c>
      <c r="F17" s="56" t="str">
        <f>IF(E17="CALDARELLA", RIEPILOGO!$V$17,
   IF(E17="MESSINA", RIEPILOGO!$S$17,
      IF(OR(E17="AGUSTA", E17="PREZZAVENTO"), RIEPILOGO!$U$17, "")
   )
)</f>
        <v/>
      </c>
      <c r="G17" s="56" t="str">
        <f t="shared" ca="1" si="7"/>
        <v/>
      </c>
      <c r="H17" s="56" t="str">
        <f t="shared" si="1"/>
        <v/>
      </c>
      <c r="I17" s="60"/>
      <c r="L17" t="s">
        <v>55</v>
      </c>
      <c r="M17" t="s">
        <v>73</v>
      </c>
      <c r="N17" t="s">
        <v>91</v>
      </c>
      <c r="O17" t="s">
        <v>109</v>
      </c>
      <c r="P17" t="s">
        <v>188</v>
      </c>
      <c r="R17" s="56">
        <f t="shared" ca="1" si="2"/>
        <v>0</v>
      </c>
      <c r="S17" s="56">
        <f t="shared" ca="1" si="2"/>
        <v>0</v>
      </c>
      <c r="T17" s="54"/>
      <c r="U17" s="56" t="str">
        <f t="shared" ca="1" si="3"/>
        <v/>
      </c>
      <c r="V17" s="56" t="str">
        <f t="shared" ca="1" si="3"/>
        <v/>
      </c>
      <c r="W17" s="56" t="str">
        <f t="shared" ca="1" si="3"/>
        <v/>
      </c>
      <c r="X17" s="55"/>
    </row>
    <row r="18" spans="1:24" ht="79.5" customHeight="1" x14ac:dyDescent="0.25">
      <c r="A18" s="56" t="str">
        <f t="shared" ca="1" si="4"/>
        <v/>
      </c>
      <c r="B18" s="56" t="str">
        <f t="shared" ca="1" si="5"/>
        <v/>
      </c>
      <c r="C18" s="56" t="str">
        <f t="shared" ca="1" si="6"/>
        <v/>
      </c>
      <c r="D18" s="133"/>
      <c r="E18" s="56" t="str">
        <f t="shared" si="0"/>
        <v/>
      </c>
      <c r="F18" s="56" t="str">
        <f>IF(E18="CALDARELLA", RIEPILOGO!$V$17,
   IF(E18="MESSINA", RIEPILOGO!$S$17,
      IF(OR(E18="AGUSTA", E18="PREZZAVENTO"), RIEPILOGO!$U$17, "")
   )
)</f>
        <v/>
      </c>
      <c r="G18" s="56" t="str">
        <f t="shared" ca="1" si="7"/>
        <v/>
      </c>
      <c r="H18" s="56" t="str">
        <f t="shared" si="1"/>
        <v/>
      </c>
      <c r="I18" s="60"/>
      <c r="L18" t="s">
        <v>56</v>
      </c>
      <c r="M18" t="s">
        <v>74</v>
      </c>
      <c r="N18" t="s">
        <v>92</v>
      </c>
      <c r="O18" t="s">
        <v>110</v>
      </c>
      <c r="P18" t="s">
        <v>189</v>
      </c>
      <c r="R18" s="56">
        <f t="shared" ref="R18:S19" ca="1" si="8">INDIRECT($K$2&amp;"!"&amp;L18)</f>
        <v>0</v>
      </c>
      <c r="S18" s="56">
        <f t="shared" ca="1" si="8"/>
        <v>0</v>
      </c>
      <c r="T18" s="54"/>
      <c r="U18" s="56">
        <f t="shared" ref="U18:W19" ca="1" si="9">INDIRECT($K$2&amp;"!"&amp;N18)</f>
        <v>0</v>
      </c>
      <c r="V18" s="56">
        <f t="shared" ca="1" si="9"/>
        <v>0</v>
      </c>
      <c r="W18" s="56">
        <f t="shared" ca="1" si="9"/>
        <v>0</v>
      </c>
      <c r="X18" s="55"/>
    </row>
    <row r="19" spans="1:24" ht="79.900000000000006" customHeight="1" x14ac:dyDescent="0.25">
      <c r="A19" s="56" t="str">
        <f t="shared" ca="1" si="4"/>
        <v/>
      </c>
      <c r="B19" s="56" t="str">
        <f t="shared" ca="1" si="5"/>
        <v/>
      </c>
      <c r="C19" s="56" t="str">
        <f t="shared" ca="1" si="6"/>
        <v/>
      </c>
      <c r="D19" s="133"/>
      <c r="E19" s="56" t="str">
        <f t="shared" si="0"/>
        <v/>
      </c>
      <c r="F19" s="56" t="str">
        <f>IF(E19="CALDARELLA", RIEPILOGO!$V$17,
   IF(E19="MESSINA", RIEPILOGO!$S$17,
      IF(OR(E19="AGUSTA", E19="PREZZAVENTO"), RIEPILOGO!$U$17, "")
   )
)</f>
        <v/>
      </c>
      <c r="G19" s="56" t="str">
        <f t="shared" ca="1" si="7"/>
        <v/>
      </c>
      <c r="H19" s="56" t="str">
        <f t="shared" si="1"/>
        <v/>
      </c>
      <c r="I19" s="60"/>
      <c r="L19" t="s">
        <v>57</v>
      </c>
      <c r="M19" t="s">
        <v>75</v>
      </c>
      <c r="N19" t="s">
        <v>93</v>
      </c>
      <c r="O19" t="s">
        <v>111</v>
      </c>
      <c r="P19" t="s">
        <v>190</v>
      </c>
      <c r="R19" s="56">
        <f t="shared" ca="1" si="8"/>
        <v>0</v>
      </c>
      <c r="S19" s="56">
        <f t="shared" ca="1" si="8"/>
        <v>0</v>
      </c>
      <c r="T19" s="54"/>
      <c r="U19" s="56" t="str">
        <f t="shared" ca="1" si="9"/>
        <v/>
      </c>
      <c r="V19" s="56" t="str">
        <f t="shared" ca="1" si="9"/>
        <v/>
      </c>
      <c r="W19" s="56" t="str">
        <f t="shared" ca="1" si="9"/>
        <v/>
      </c>
      <c r="X19" s="55"/>
    </row>
    <row r="20" spans="1:24" ht="79.900000000000006" customHeight="1" x14ac:dyDescent="0.25">
      <c r="A20" s="56" t="str">
        <f t="shared" ca="1" si="4"/>
        <v/>
      </c>
      <c r="B20" s="56" t="str">
        <f t="shared" ca="1" si="5"/>
        <v/>
      </c>
      <c r="C20" s="56" t="str">
        <f t="shared" ca="1" si="6"/>
        <v/>
      </c>
      <c r="D20" s="133"/>
      <c r="E20" s="56" t="str">
        <f t="shared" si="0"/>
        <v/>
      </c>
      <c r="F20" s="56" t="str">
        <f>IF(E20="CALDARELLA", RIEPILOGO!$V$17,
   IF(E20="MESSINA", RIEPILOGO!$S$17,
      IF(OR(E20="AGUSTA", E20="PREZZAVENTO"), RIEPILOGO!$U$17, "")
   )
)</f>
        <v/>
      </c>
      <c r="G20" s="56" t="str">
        <f t="shared" ca="1" si="7"/>
        <v/>
      </c>
      <c r="H20" s="56" t="str">
        <f t="shared" si="1"/>
        <v/>
      </c>
      <c r="I20" s="60"/>
      <c r="J20" s="114"/>
      <c r="K20" s="114"/>
      <c r="L20" s="114" t="s">
        <v>57</v>
      </c>
      <c r="M20" s="114" t="s">
        <v>75</v>
      </c>
      <c r="N20" s="114" t="s">
        <v>93</v>
      </c>
      <c r="O20" s="114" t="s">
        <v>111</v>
      </c>
      <c r="P20" s="114" t="s">
        <v>190</v>
      </c>
      <c r="Q20" s="114"/>
      <c r="R20" s="56">
        <f t="shared" ref="R20:R27" ca="1" si="10">INDIRECT($K$2&amp;"!"&amp;L20)</f>
        <v>0</v>
      </c>
      <c r="S20" s="56">
        <f t="shared" ref="S20:S27" ca="1" si="11">INDIRECT($K$2&amp;"!"&amp;M20)</f>
        <v>0</v>
      </c>
      <c r="T20" s="54"/>
      <c r="U20" s="56" t="str">
        <f t="shared" ref="U20:U27" ca="1" si="12">INDIRECT($K$2&amp;"!"&amp;N20)</f>
        <v/>
      </c>
      <c r="V20" s="56" t="str">
        <f t="shared" ref="V20:V27" ca="1" si="13">INDIRECT($K$2&amp;"!"&amp;O20)</f>
        <v/>
      </c>
      <c r="W20" s="56" t="str">
        <f t="shared" ref="W20:W27" ca="1" si="14">INDIRECT($K$2&amp;"!"&amp;P20)</f>
        <v/>
      </c>
    </row>
    <row r="21" spans="1:24" ht="79.900000000000006" customHeight="1" x14ac:dyDescent="0.25">
      <c r="A21" s="56" t="str">
        <f t="shared" ca="1" si="4"/>
        <v/>
      </c>
      <c r="B21" s="56" t="str">
        <f t="shared" ca="1" si="5"/>
        <v/>
      </c>
      <c r="C21" s="56" t="str">
        <f t="shared" ca="1" si="6"/>
        <v/>
      </c>
      <c r="D21" s="133"/>
      <c r="E21" s="56" t="str">
        <f t="shared" si="0"/>
        <v/>
      </c>
      <c r="F21" s="56" t="str">
        <f>IF(E21="CALDARELLA", RIEPILOGO!$V$17,
   IF(E21="MESSINA", RIEPILOGO!$S$17,
      IF(OR(E21="AGUSTA", E21="PREZZAVENTO"), RIEPILOGO!$U$17, "")
   )
)</f>
        <v/>
      </c>
      <c r="G21" s="56" t="str">
        <f t="shared" ca="1" si="7"/>
        <v/>
      </c>
      <c r="H21" s="56" t="str">
        <f t="shared" si="1"/>
        <v/>
      </c>
      <c r="I21" s="60"/>
      <c r="J21" s="114"/>
      <c r="K21" s="114"/>
      <c r="L21" s="114" t="s">
        <v>57</v>
      </c>
      <c r="M21" s="114" t="s">
        <v>75</v>
      </c>
      <c r="N21" s="114" t="s">
        <v>93</v>
      </c>
      <c r="O21" s="114" t="s">
        <v>111</v>
      </c>
      <c r="P21" s="114" t="s">
        <v>190</v>
      </c>
      <c r="Q21" s="114"/>
      <c r="R21" s="56">
        <f t="shared" ca="1" si="10"/>
        <v>0</v>
      </c>
      <c r="S21" s="56">
        <f t="shared" ca="1" si="11"/>
        <v>0</v>
      </c>
      <c r="T21" s="54"/>
      <c r="U21" s="56" t="str">
        <f t="shared" ca="1" si="12"/>
        <v/>
      </c>
      <c r="V21" s="56" t="str">
        <f t="shared" ca="1" si="13"/>
        <v/>
      </c>
      <c r="W21" s="56" t="str">
        <f t="shared" ca="1" si="14"/>
        <v/>
      </c>
    </row>
    <row r="22" spans="1:24" ht="79.900000000000006" customHeight="1" x14ac:dyDescent="0.25">
      <c r="A22" s="56" t="str">
        <f t="shared" ca="1" si="4"/>
        <v/>
      </c>
      <c r="B22" s="56" t="str">
        <f t="shared" ca="1" si="5"/>
        <v/>
      </c>
      <c r="C22" s="56" t="str">
        <f t="shared" ca="1" si="6"/>
        <v/>
      </c>
      <c r="D22" s="133"/>
      <c r="E22" s="56" t="str">
        <f t="shared" si="0"/>
        <v/>
      </c>
      <c r="F22" s="56" t="str">
        <f>IF(E22="CALDARELLA", RIEPILOGO!$V$17,
   IF(E22="MESSINA", RIEPILOGO!$S$17,
      IF(OR(E22="AGUSTA", E22="PREZZAVENTO"), RIEPILOGO!$U$17, "")
   )
)</f>
        <v/>
      </c>
      <c r="G22" s="56" t="str">
        <f t="shared" ca="1" si="7"/>
        <v/>
      </c>
      <c r="H22" s="56" t="str">
        <f t="shared" si="1"/>
        <v/>
      </c>
      <c r="I22" s="60"/>
      <c r="J22" s="114"/>
      <c r="K22" s="114"/>
      <c r="L22" s="114" t="s">
        <v>57</v>
      </c>
      <c r="M22" s="114" t="s">
        <v>75</v>
      </c>
      <c r="N22" s="114" t="s">
        <v>93</v>
      </c>
      <c r="O22" s="114" t="s">
        <v>111</v>
      </c>
      <c r="P22" s="114" t="s">
        <v>190</v>
      </c>
      <c r="Q22" s="114"/>
      <c r="R22" s="56">
        <f t="shared" ca="1" si="10"/>
        <v>0</v>
      </c>
      <c r="S22" s="56">
        <f t="shared" ca="1" si="11"/>
        <v>0</v>
      </c>
      <c r="T22" s="54"/>
      <c r="U22" s="56" t="str">
        <f t="shared" ca="1" si="12"/>
        <v/>
      </c>
      <c r="V22" s="56" t="str">
        <f t="shared" ca="1" si="13"/>
        <v/>
      </c>
      <c r="W22" s="56" t="str">
        <f t="shared" ca="1" si="14"/>
        <v/>
      </c>
    </row>
    <row r="23" spans="1:24" ht="79.900000000000006" customHeight="1" x14ac:dyDescent="0.25">
      <c r="A23" s="56" t="str">
        <f t="shared" ca="1" si="4"/>
        <v/>
      </c>
      <c r="B23" s="56" t="str">
        <f t="shared" ca="1" si="5"/>
        <v/>
      </c>
      <c r="C23" s="56" t="str">
        <f t="shared" ca="1" si="6"/>
        <v/>
      </c>
      <c r="D23" s="133"/>
      <c r="E23" s="56" t="str">
        <f t="shared" si="0"/>
        <v/>
      </c>
      <c r="F23" s="56" t="str">
        <f>IF(E23="CALDARELLA", RIEPILOGO!$V$17,
   IF(E23="MESSINA", RIEPILOGO!$S$17,
      IF(OR(E23="AGUSTA", E23="PREZZAVENTO"), RIEPILOGO!$U$17, "")
   )
)</f>
        <v/>
      </c>
      <c r="G23" s="56" t="str">
        <f t="shared" ca="1" si="7"/>
        <v/>
      </c>
      <c r="H23" s="56" t="str">
        <f t="shared" si="1"/>
        <v/>
      </c>
      <c r="I23" s="60"/>
      <c r="J23" s="114"/>
      <c r="K23" s="114"/>
      <c r="L23" s="114" t="s">
        <v>57</v>
      </c>
      <c r="M23" s="114" t="s">
        <v>75</v>
      </c>
      <c r="N23" s="114" t="s">
        <v>93</v>
      </c>
      <c r="O23" s="114" t="s">
        <v>111</v>
      </c>
      <c r="P23" s="114" t="s">
        <v>190</v>
      </c>
      <c r="Q23" s="114"/>
      <c r="R23" s="56">
        <f t="shared" ca="1" si="10"/>
        <v>0</v>
      </c>
      <c r="S23" s="56">
        <f t="shared" ca="1" si="11"/>
        <v>0</v>
      </c>
      <c r="T23" s="54"/>
      <c r="U23" s="56" t="str">
        <f t="shared" ca="1" si="12"/>
        <v/>
      </c>
      <c r="V23" s="56" t="str">
        <f t="shared" ca="1" si="13"/>
        <v/>
      </c>
      <c r="W23" s="56" t="str">
        <f t="shared" ca="1" si="14"/>
        <v/>
      </c>
    </row>
    <row r="24" spans="1:24" ht="79.900000000000006" customHeight="1" x14ac:dyDescent="0.25">
      <c r="A24" s="56" t="str">
        <f t="shared" ca="1" si="4"/>
        <v/>
      </c>
      <c r="B24" s="56" t="str">
        <f t="shared" ca="1" si="5"/>
        <v/>
      </c>
      <c r="C24" s="56" t="str">
        <f t="shared" ca="1" si="6"/>
        <v/>
      </c>
      <c r="D24" s="133"/>
      <c r="E24" s="56" t="str">
        <f t="shared" si="0"/>
        <v/>
      </c>
      <c r="F24" s="56" t="str">
        <f>IF(E24="CALDARELLA", RIEPILOGO!$V$17,
   IF(E24="MESSINA", RIEPILOGO!$S$17,
      IF(OR(E24="AGUSTA", E24="PREZZAVENTO"), RIEPILOGO!$U$17, "")
   )
)</f>
        <v/>
      </c>
      <c r="G24" s="56" t="str">
        <f t="shared" ca="1" si="7"/>
        <v/>
      </c>
      <c r="H24" s="56" t="str">
        <f t="shared" si="1"/>
        <v/>
      </c>
      <c r="I24" s="60"/>
      <c r="J24" s="114"/>
      <c r="K24" s="114"/>
      <c r="L24" s="114" t="s">
        <v>57</v>
      </c>
      <c r="M24" s="114" t="s">
        <v>75</v>
      </c>
      <c r="N24" s="114" t="s">
        <v>93</v>
      </c>
      <c r="O24" s="114" t="s">
        <v>111</v>
      </c>
      <c r="P24" s="114" t="s">
        <v>190</v>
      </c>
      <c r="Q24" s="114"/>
      <c r="R24" s="56">
        <f t="shared" ca="1" si="10"/>
        <v>0</v>
      </c>
      <c r="S24" s="56">
        <f t="shared" ca="1" si="11"/>
        <v>0</v>
      </c>
      <c r="T24" s="54"/>
      <c r="U24" s="56" t="str">
        <f t="shared" ca="1" si="12"/>
        <v/>
      </c>
      <c r="V24" s="56" t="str">
        <f t="shared" ca="1" si="13"/>
        <v/>
      </c>
      <c r="W24" s="56" t="str">
        <f t="shared" ca="1" si="14"/>
        <v/>
      </c>
    </row>
    <row r="25" spans="1:24" ht="79.900000000000006" customHeight="1" x14ac:dyDescent="0.25">
      <c r="A25" s="56" t="str">
        <f t="shared" ca="1" si="4"/>
        <v/>
      </c>
      <c r="B25" s="56" t="str">
        <f t="shared" ca="1" si="5"/>
        <v/>
      </c>
      <c r="C25" s="56" t="str">
        <f t="shared" ca="1" si="6"/>
        <v/>
      </c>
      <c r="D25" s="133"/>
      <c r="E25" s="56" t="str">
        <f t="shared" si="0"/>
        <v/>
      </c>
      <c r="F25" s="56" t="str">
        <f>IF(E25="CALDARELLA", RIEPILOGO!$V$17,
   IF(E25="MESSINA", RIEPILOGO!$S$17,
      IF(OR(E25="AGUSTA", E25="PREZZAVENTO"), RIEPILOGO!$U$17, "")
   )
)</f>
        <v/>
      </c>
      <c r="G25" s="56" t="str">
        <f t="shared" ca="1" si="7"/>
        <v/>
      </c>
      <c r="H25" s="56" t="str">
        <f t="shared" si="1"/>
        <v/>
      </c>
      <c r="I25" s="60"/>
      <c r="J25" s="114"/>
      <c r="K25" s="114"/>
      <c r="L25" s="114" t="s">
        <v>57</v>
      </c>
      <c r="M25" s="114" t="s">
        <v>75</v>
      </c>
      <c r="N25" s="114" t="s">
        <v>93</v>
      </c>
      <c r="O25" s="114" t="s">
        <v>111</v>
      </c>
      <c r="P25" s="114" t="s">
        <v>190</v>
      </c>
      <c r="Q25" s="114"/>
      <c r="R25" s="56">
        <f t="shared" ca="1" si="10"/>
        <v>0</v>
      </c>
      <c r="S25" s="56">
        <f t="shared" ca="1" si="11"/>
        <v>0</v>
      </c>
      <c r="T25" s="54"/>
      <c r="U25" s="56" t="str">
        <f t="shared" ca="1" si="12"/>
        <v/>
      </c>
      <c r="V25" s="56" t="str">
        <f t="shared" ca="1" si="13"/>
        <v/>
      </c>
      <c r="W25" s="56" t="str">
        <f t="shared" ca="1" si="14"/>
        <v/>
      </c>
    </row>
    <row r="26" spans="1:24" ht="79.900000000000006" customHeight="1" x14ac:dyDescent="0.25">
      <c r="A26" s="56" t="str">
        <f t="shared" ca="1" si="4"/>
        <v/>
      </c>
      <c r="B26" s="56" t="str">
        <f t="shared" ca="1" si="5"/>
        <v/>
      </c>
      <c r="C26" s="56" t="str">
        <f t="shared" ca="1" si="6"/>
        <v/>
      </c>
      <c r="D26" s="133"/>
      <c r="E26" s="56" t="str">
        <f t="shared" si="0"/>
        <v/>
      </c>
      <c r="F26" s="56" t="str">
        <f>IF(E26="CALDARELLA", RIEPILOGO!$V$17,
   IF(E26="MESSINA", RIEPILOGO!$S$17,
      IF(OR(E26="AGUSTA", E26="PREZZAVENTO"), RIEPILOGO!$U$17, "")
   )
)</f>
        <v/>
      </c>
      <c r="G26" s="56" t="str">
        <f t="shared" ca="1" si="7"/>
        <v/>
      </c>
      <c r="H26" s="56" t="str">
        <f t="shared" si="1"/>
        <v/>
      </c>
      <c r="I26" s="60"/>
      <c r="J26" s="114"/>
      <c r="K26" s="114"/>
      <c r="L26" s="114" t="s">
        <v>57</v>
      </c>
      <c r="M26" s="114" t="s">
        <v>75</v>
      </c>
      <c r="N26" s="114" t="s">
        <v>93</v>
      </c>
      <c r="O26" s="114" t="s">
        <v>111</v>
      </c>
      <c r="P26" s="114" t="s">
        <v>190</v>
      </c>
      <c r="Q26" s="114"/>
      <c r="R26" s="56">
        <f t="shared" ca="1" si="10"/>
        <v>0</v>
      </c>
      <c r="S26" s="56">
        <f t="shared" ca="1" si="11"/>
        <v>0</v>
      </c>
      <c r="T26" s="54"/>
      <c r="U26" s="56" t="str">
        <f t="shared" ca="1" si="12"/>
        <v/>
      </c>
      <c r="V26" s="56" t="str">
        <f t="shared" ca="1" si="13"/>
        <v/>
      </c>
      <c r="W26" s="56" t="str">
        <f t="shared" ca="1" si="14"/>
        <v/>
      </c>
    </row>
    <row r="27" spans="1:24" ht="79.900000000000006" customHeight="1" x14ac:dyDescent="0.25">
      <c r="A27" s="56" t="str">
        <f t="shared" ca="1" si="4"/>
        <v/>
      </c>
      <c r="B27" s="56" t="str">
        <f t="shared" ca="1" si="5"/>
        <v/>
      </c>
      <c r="C27" s="56" t="str">
        <f t="shared" ca="1" si="6"/>
        <v/>
      </c>
      <c r="D27" s="133"/>
      <c r="E27" s="56" t="str">
        <f t="shared" si="0"/>
        <v/>
      </c>
      <c r="F27" s="56" t="str">
        <f>IF(E27="CALDARELLA", RIEPILOGO!$V$17,
   IF(E27="MESSINA", RIEPILOGO!$S$17,
      IF(OR(E27="AGUSTA", E27="PREZZAVENTO"), RIEPILOGO!$U$17, "")
   )
)</f>
        <v/>
      </c>
      <c r="G27" s="56" t="str">
        <f t="shared" ca="1" si="7"/>
        <v/>
      </c>
      <c r="H27" s="56" t="str">
        <f t="shared" si="1"/>
        <v/>
      </c>
      <c r="I27" s="60"/>
      <c r="J27" s="114"/>
      <c r="K27" s="114"/>
      <c r="L27" s="114" t="s">
        <v>57</v>
      </c>
      <c r="M27" s="114" t="s">
        <v>75</v>
      </c>
      <c r="N27" s="114" t="s">
        <v>93</v>
      </c>
      <c r="O27" s="114" t="s">
        <v>111</v>
      </c>
      <c r="P27" s="114" t="s">
        <v>190</v>
      </c>
      <c r="Q27" s="114"/>
      <c r="R27" s="56">
        <f t="shared" ca="1" si="10"/>
        <v>0</v>
      </c>
      <c r="S27" s="56">
        <f t="shared" ca="1" si="11"/>
        <v>0</v>
      </c>
      <c r="T27" s="54"/>
      <c r="U27" s="56" t="str">
        <f t="shared" ca="1" si="12"/>
        <v/>
      </c>
      <c r="V27" s="56" t="str">
        <f t="shared" ca="1" si="13"/>
        <v/>
      </c>
      <c r="W27" s="56" t="str">
        <f t="shared" ca="1" si="14"/>
        <v/>
      </c>
    </row>
    <row r="28" spans="1:24" ht="79.900000000000006" customHeight="1" x14ac:dyDescent="0.25"/>
    <row r="29" spans="1:24" ht="79.900000000000006" customHeight="1" x14ac:dyDescent="0.25"/>
    <row r="30" spans="1:24" ht="79.900000000000006" customHeight="1" x14ac:dyDescent="0.25"/>
    <row r="31" spans="1:24" ht="79.900000000000006" customHeight="1" x14ac:dyDescent="0.25">
      <c r="B31" s="191" t="e">
        <f>IF(#REF!="","",#REF!)</f>
        <v>#REF!</v>
      </c>
      <c r="C31" s="191"/>
      <c r="D31" s="191"/>
      <c r="E31" s="191"/>
      <c r="F31" s="191"/>
      <c r="G31" s="191"/>
      <c r="H31" s="191"/>
      <c r="I31" s="191"/>
      <c r="J31" s="191"/>
      <c r="K31" s="191"/>
      <c r="L31" s="191"/>
    </row>
    <row r="32" spans="1:24" ht="84" customHeight="1" x14ac:dyDescent="0.25">
      <c r="B32" s="191"/>
      <c r="C32" s="191"/>
      <c r="D32" s="191"/>
      <c r="E32" s="191"/>
      <c r="F32" s="191"/>
      <c r="G32" s="191"/>
      <c r="H32" s="191"/>
      <c r="I32" s="191"/>
      <c r="J32" s="191"/>
      <c r="K32" s="191"/>
      <c r="L32" s="191"/>
    </row>
    <row r="33" spans="1:1" ht="45" customHeight="1" x14ac:dyDescent="0.25"/>
    <row r="34" spans="1:1" ht="35.1" customHeight="1" x14ac:dyDescent="0.25"/>
    <row r="35" spans="1:1" ht="35.1" customHeight="1" x14ac:dyDescent="0.25"/>
    <row r="36" spans="1:1" ht="35.1" customHeight="1" x14ac:dyDescent="0.25"/>
    <row r="37" spans="1:1" ht="35.1" customHeight="1" x14ac:dyDescent="0.25"/>
    <row r="38" spans="1:1" ht="35.1" customHeight="1" x14ac:dyDescent="0.25"/>
    <row r="39" spans="1:1" ht="35.1" customHeight="1" x14ac:dyDescent="0.25"/>
    <row r="40" spans="1:1" ht="35.1" customHeight="1" x14ac:dyDescent="0.25"/>
    <row r="41" spans="1:1" ht="35.1" customHeight="1" x14ac:dyDescent="0.25"/>
    <row r="42" spans="1:1" ht="35.1" customHeight="1" x14ac:dyDescent="0.25"/>
    <row r="43" spans="1:1" ht="35.1" customHeight="1" x14ac:dyDescent="0.25"/>
    <row r="44" spans="1:1" s="12" customFormat="1" ht="35.1" customHeight="1" x14ac:dyDescent="0.25">
      <c r="A44"/>
    </row>
    <row r="45" spans="1:1" s="12" customFormat="1" ht="35.1" customHeight="1" x14ac:dyDescent="0.25">
      <c r="A45"/>
    </row>
    <row r="46" spans="1:1" s="12" customFormat="1" ht="35.1" customHeight="1" x14ac:dyDescent="0.25">
      <c r="A46"/>
    </row>
    <row r="47" spans="1:1" s="12" customFormat="1" ht="14.65" customHeight="1" x14ac:dyDescent="0.25">
      <c r="A47"/>
    </row>
    <row r="48" spans="1:1" s="12" customFormat="1" ht="14.65" customHeight="1" x14ac:dyDescent="0.25">
      <c r="A48"/>
    </row>
    <row r="49" spans="1:1" s="12" customFormat="1" ht="15" customHeight="1" x14ac:dyDescent="0.25">
      <c r="A49"/>
    </row>
  </sheetData>
  <mergeCells count="1">
    <mergeCell ref="B31:L32"/>
  </mergeCells>
  <dataValidations count="1">
    <dataValidation type="list" allowBlank="1" showInputMessage="1" showErrorMessage="1" sqref="K3" xr:uid="{00000000-0002-0000-0200-000000000000}">
      <formula1>"OGGI,DOMANI,LUNEDI,"</formula1>
    </dataValidation>
  </dataValidations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oglio37"/>
  <dimension ref="A1:AU32"/>
  <sheetViews>
    <sheetView topLeftCell="D1" workbookViewId="0"/>
  </sheetViews>
  <sheetFormatPr defaultColWidth="16.28515625" defaultRowHeight="15" x14ac:dyDescent="0.25"/>
  <cols>
    <col min="1" max="1" width="18" hidden="1" customWidth="1"/>
    <col min="2" max="2" width="16.28515625" hidden="1" customWidth="1"/>
    <col min="3" max="3" width="3.5703125" hidden="1" customWidth="1"/>
    <col min="5" max="5" width="21.28515625" customWidth="1"/>
    <col min="6" max="6" width="16.28515625" customWidth="1"/>
    <col min="9" max="9" width="8.28515625" customWidth="1"/>
    <col min="11" max="11" width="19.85546875" customWidth="1"/>
    <col min="16" max="16" width="16.28515625" style="125"/>
  </cols>
  <sheetData>
    <row r="1" spans="1:47" ht="47.25" x14ac:dyDescent="0.25">
      <c r="A1" s="37" t="s">
        <v>205</v>
      </c>
      <c r="B1">
        <f ca="1">WEEKDAY(INDIRECT("'" &amp; P1 &amp; "'!L1"),2)</f>
        <v>7</v>
      </c>
      <c r="D1" s="138" t="s">
        <v>225</v>
      </c>
      <c r="E1" s="137" t="str">
        <f>IF(L1="NAS LOCALE PC GIANKY","C:\Users\Coemi\Documents\MEGA\NAS_LOCALE_STRUMENTALE\NAS_LOCALE_STRUMENTALE\cartella strumentale condivisa\ATTIVITA_PROGRAMMATE.xlsm",
IF(L1="NAS","\\192.168.11.251\Database_Tecnico_SMI\cartella strumentale condivisa\ALLEGRETTI\ATTIVITA_PROGRAMMATE.xlsm",
IF(L1="NAS LOCALE PC COEMI","C:\Users\Coemi\Documents\MEGA\NAS_LOCALE_STRUMENTALE\NAS_LOCALE_STRUMENTALE\cartella strumentale condivisa\ATTIVITA_PROGRAMMATE.xlsm",
""
)))</f>
        <v>\\192.168.11.251\Database_Tecnico_SMI\cartella strumentale condivisa\ALLEGRETTI\ATTIVITA_PROGRAMMATE.xlsm</v>
      </c>
      <c r="F1" s="139" t="s">
        <v>226</v>
      </c>
      <c r="G1" s="140" t="s">
        <v>258</v>
      </c>
      <c r="H1" s="139" t="s">
        <v>227</v>
      </c>
      <c r="I1" s="140">
        <v>1</v>
      </c>
      <c r="K1" s="141" t="s">
        <v>228</v>
      </c>
      <c r="L1" s="140" t="s">
        <v>241</v>
      </c>
      <c r="O1" s="124" t="s">
        <v>206</v>
      </c>
      <c r="P1" s="125">
        <v>1</v>
      </c>
      <c r="Q1" t="s">
        <v>15</v>
      </c>
      <c r="R1" t="s">
        <v>12</v>
      </c>
      <c r="S1" t="s">
        <v>12</v>
      </c>
      <c r="T1" t="s">
        <v>12</v>
      </c>
      <c r="U1" t="s">
        <v>12</v>
      </c>
      <c r="V1" t="s">
        <v>12</v>
      </c>
      <c r="W1" t="s">
        <v>12</v>
      </c>
      <c r="X1" t="s">
        <v>12</v>
      </c>
      <c r="Y1" t="s">
        <v>12</v>
      </c>
      <c r="Z1" t="s">
        <v>12</v>
      </c>
      <c r="AA1" t="s">
        <v>16</v>
      </c>
      <c r="AB1" t="s">
        <v>16</v>
      </c>
      <c r="AC1" t="s">
        <v>15</v>
      </c>
      <c r="AD1" t="s">
        <v>18</v>
      </c>
      <c r="AE1" t="s">
        <v>15</v>
      </c>
      <c r="AF1" t="s">
        <v>13</v>
      </c>
      <c r="AG1" t="s">
        <v>15</v>
      </c>
      <c r="AH1" t="s">
        <v>13</v>
      </c>
      <c r="AI1" t="s">
        <v>13</v>
      </c>
      <c r="AJ1" t="s">
        <v>12</v>
      </c>
      <c r="AK1" t="s">
        <v>12</v>
      </c>
      <c r="AM1" t="s">
        <v>13</v>
      </c>
      <c r="AN1" t="s">
        <v>12</v>
      </c>
      <c r="AO1" t="s">
        <v>12</v>
      </c>
      <c r="AP1" t="s">
        <v>12</v>
      </c>
      <c r="AQ1" t="s">
        <v>12</v>
      </c>
      <c r="AR1" t="s">
        <v>15</v>
      </c>
      <c r="AT1" t="s">
        <v>16</v>
      </c>
      <c r="AU1" t="s">
        <v>12</v>
      </c>
    </row>
    <row r="2" spans="1:47" x14ac:dyDescent="0.25">
      <c r="B2" s="114">
        <f t="shared" ref="B2:B31" ca="1" si="0">WEEKDAY(INDIRECT("'" &amp; P2 &amp; "'!L1"),2)</f>
        <v>1</v>
      </c>
      <c r="D2" s="146" t="s">
        <v>230</v>
      </c>
      <c r="E2" s="146" t="s">
        <v>230</v>
      </c>
      <c r="F2" s="146" t="s">
        <v>230</v>
      </c>
      <c r="G2" s="146" t="s">
        <v>230</v>
      </c>
      <c r="H2" s="146" t="s">
        <v>230</v>
      </c>
      <c r="P2" s="125">
        <v>2</v>
      </c>
      <c r="Q2" t="s">
        <v>14</v>
      </c>
      <c r="R2" t="s">
        <v>211</v>
      </c>
      <c r="S2" t="s">
        <v>211</v>
      </c>
      <c r="T2" t="s">
        <v>211</v>
      </c>
      <c r="U2" t="s">
        <v>211</v>
      </c>
      <c r="V2" t="s">
        <v>211</v>
      </c>
      <c r="W2" t="s">
        <v>257</v>
      </c>
      <c r="X2" t="s">
        <v>253</v>
      </c>
      <c r="Y2" t="s">
        <v>211</v>
      </c>
      <c r="Z2" t="s">
        <v>211</v>
      </c>
      <c r="AA2" t="s">
        <v>14</v>
      </c>
      <c r="AB2" t="s">
        <v>14</v>
      </c>
      <c r="AC2" t="s">
        <v>12</v>
      </c>
      <c r="AD2" t="s">
        <v>289</v>
      </c>
      <c r="AE2" t="s">
        <v>14</v>
      </c>
      <c r="AF2" t="s">
        <v>288</v>
      </c>
      <c r="AG2" t="s">
        <v>14</v>
      </c>
      <c r="AH2" t="s">
        <v>288</v>
      </c>
      <c r="AI2" t="s">
        <v>288</v>
      </c>
      <c r="AJ2" t="s">
        <v>289</v>
      </c>
      <c r="AK2" t="s">
        <v>15</v>
      </c>
      <c r="AM2" t="s">
        <v>253</v>
      </c>
      <c r="AN2" t="s">
        <v>211</v>
      </c>
      <c r="AO2" t="s">
        <v>211</v>
      </c>
      <c r="AP2" t="s">
        <v>211</v>
      </c>
      <c r="AQ2" t="s">
        <v>211</v>
      </c>
      <c r="AR2" t="s">
        <v>12</v>
      </c>
      <c r="AT2" t="s">
        <v>289</v>
      </c>
      <c r="AU2" t="s">
        <v>211</v>
      </c>
    </row>
    <row r="3" spans="1:47" ht="15.75" x14ac:dyDescent="0.25">
      <c r="B3" s="114">
        <f t="shared" ca="1" si="0"/>
        <v>2</v>
      </c>
      <c r="D3" s="134" t="s">
        <v>220</v>
      </c>
      <c r="E3" s="135" t="s">
        <v>221</v>
      </c>
      <c r="F3" s="135" t="s">
        <v>222</v>
      </c>
      <c r="G3" s="135" t="s">
        <v>223</v>
      </c>
      <c r="H3" s="136" t="s">
        <v>224</v>
      </c>
      <c r="P3" s="125">
        <v>3</v>
      </c>
      <c r="Q3" t="s">
        <v>12</v>
      </c>
      <c r="R3" t="s">
        <v>13</v>
      </c>
      <c r="S3" t="s">
        <v>13</v>
      </c>
      <c r="T3" t="s">
        <v>251</v>
      </c>
      <c r="U3" t="s">
        <v>15</v>
      </c>
      <c r="V3" t="s">
        <v>15</v>
      </c>
      <c r="W3" t="s">
        <v>13</v>
      </c>
      <c r="X3" t="s">
        <v>16</v>
      </c>
      <c r="Y3" t="s">
        <v>15</v>
      </c>
      <c r="Z3" t="s">
        <v>16</v>
      </c>
      <c r="AA3" t="s">
        <v>13</v>
      </c>
      <c r="AB3" t="s">
        <v>13</v>
      </c>
      <c r="AC3" t="s">
        <v>16</v>
      </c>
      <c r="AD3" t="s">
        <v>19</v>
      </c>
      <c r="AE3" t="s">
        <v>18</v>
      </c>
      <c r="AF3" t="s">
        <v>12</v>
      </c>
      <c r="AG3" t="s">
        <v>16</v>
      </c>
      <c r="AH3" t="s">
        <v>16</v>
      </c>
      <c r="AI3" t="s">
        <v>16</v>
      </c>
      <c r="AJ3" t="s">
        <v>15</v>
      </c>
      <c r="AK3" t="s">
        <v>16</v>
      </c>
      <c r="AM3" t="s">
        <v>12</v>
      </c>
      <c r="AN3" t="s">
        <v>13</v>
      </c>
      <c r="AO3" t="s">
        <v>15</v>
      </c>
      <c r="AP3" t="s">
        <v>15</v>
      </c>
      <c r="AQ3" t="s">
        <v>15</v>
      </c>
      <c r="AT3" t="s">
        <v>12</v>
      </c>
      <c r="AU3" t="s">
        <v>18</v>
      </c>
    </row>
    <row r="4" spans="1:47" x14ac:dyDescent="0.25">
      <c r="B4" s="114">
        <f t="shared" ca="1" si="0"/>
        <v>3</v>
      </c>
      <c r="D4" s="137" t="s">
        <v>132</v>
      </c>
      <c r="E4" s="137" t="s">
        <v>134</v>
      </c>
      <c r="F4" s="137" t="s">
        <v>137</v>
      </c>
      <c r="G4" s="137" t="s">
        <v>157</v>
      </c>
      <c r="H4" s="137" t="s">
        <v>194</v>
      </c>
      <c r="P4" s="125">
        <v>4</v>
      </c>
      <c r="Q4" t="s">
        <v>211</v>
      </c>
      <c r="R4" t="s">
        <v>288</v>
      </c>
      <c r="S4" t="s">
        <v>288</v>
      </c>
      <c r="T4" t="s">
        <v>288</v>
      </c>
      <c r="U4" t="s">
        <v>14</v>
      </c>
      <c r="V4" t="s">
        <v>14</v>
      </c>
      <c r="W4" t="s">
        <v>288</v>
      </c>
      <c r="X4" t="s">
        <v>17</v>
      </c>
      <c r="Y4" t="s">
        <v>14</v>
      </c>
      <c r="Z4" t="s">
        <v>17</v>
      </c>
      <c r="AA4" t="s">
        <v>288</v>
      </c>
      <c r="AB4" t="s">
        <v>288</v>
      </c>
      <c r="AC4" t="s">
        <v>17</v>
      </c>
      <c r="AD4" t="s">
        <v>16</v>
      </c>
      <c r="AE4" t="s">
        <v>289</v>
      </c>
      <c r="AF4" t="s">
        <v>211</v>
      </c>
      <c r="AG4" t="s">
        <v>17</v>
      </c>
      <c r="AH4" t="s">
        <v>17</v>
      </c>
      <c r="AI4" t="s">
        <v>17</v>
      </c>
      <c r="AJ4" t="s">
        <v>14</v>
      </c>
      <c r="AK4" t="s">
        <v>289</v>
      </c>
      <c r="AM4" t="s">
        <v>211</v>
      </c>
      <c r="AN4" t="s">
        <v>288</v>
      </c>
      <c r="AO4" t="s">
        <v>14</v>
      </c>
      <c r="AP4" t="s">
        <v>14</v>
      </c>
      <c r="AQ4" t="s">
        <v>14</v>
      </c>
      <c r="AT4" t="s">
        <v>211</v>
      </c>
      <c r="AU4" t="s">
        <v>251</v>
      </c>
    </row>
    <row r="5" spans="1:47" x14ac:dyDescent="0.25">
      <c r="B5" s="114">
        <f t="shared" ca="1" si="0"/>
        <v>4</v>
      </c>
      <c r="D5" s="137" t="s">
        <v>193</v>
      </c>
      <c r="E5" s="137" t="s">
        <v>265</v>
      </c>
      <c r="F5" s="137" t="s">
        <v>138</v>
      </c>
      <c r="G5" s="137" t="s">
        <v>149</v>
      </c>
      <c r="H5" s="137" t="s">
        <v>266</v>
      </c>
      <c r="P5" s="125">
        <v>5</v>
      </c>
      <c r="Q5" t="s">
        <v>13</v>
      </c>
      <c r="R5" t="s">
        <v>15</v>
      </c>
      <c r="S5" t="s">
        <v>15</v>
      </c>
      <c r="T5" t="s">
        <v>15</v>
      </c>
      <c r="U5" s="37" t="s">
        <v>18</v>
      </c>
      <c r="V5" t="s">
        <v>18</v>
      </c>
      <c r="X5" t="s">
        <v>13</v>
      </c>
      <c r="Y5" t="s">
        <v>18</v>
      </c>
      <c r="Z5" t="s">
        <v>15</v>
      </c>
      <c r="AA5" t="s">
        <v>12</v>
      </c>
      <c r="AB5" t="s">
        <v>289</v>
      </c>
      <c r="AC5" t="s">
        <v>13</v>
      </c>
      <c r="AD5" t="s">
        <v>15</v>
      </c>
      <c r="AE5" t="s">
        <v>13</v>
      </c>
      <c r="AF5" t="s">
        <v>16</v>
      </c>
      <c r="AG5" t="s">
        <v>18</v>
      </c>
      <c r="AH5" t="s">
        <v>211</v>
      </c>
      <c r="AI5" t="s">
        <v>211</v>
      </c>
      <c r="AJ5" t="s">
        <v>16</v>
      </c>
      <c r="AM5" t="s">
        <v>17</v>
      </c>
      <c r="AN5" t="s">
        <v>15</v>
      </c>
      <c r="AO5" t="s">
        <v>13</v>
      </c>
      <c r="AP5" t="s">
        <v>13</v>
      </c>
      <c r="AQ5" t="s">
        <v>13</v>
      </c>
      <c r="AT5" t="s">
        <v>15</v>
      </c>
      <c r="AU5" t="s">
        <v>15</v>
      </c>
    </row>
    <row r="6" spans="1:47" x14ac:dyDescent="0.25">
      <c r="B6" s="114">
        <f t="shared" ca="1" si="0"/>
        <v>5</v>
      </c>
      <c r="D6" s="146" t="s">
        <v>39</v>
      </c>
      <c r="E6" s="146" t="s">
        <v>39</v>
      </c>
      <c r="F6" s="146" t="s">
        <v>39</v>
      </c>
      <c r="G6" s="146" t="s">
        <v>39</v>
      </c>
      <c r="H6" s="146" t="s">
        <v>39</v>
      </c>
      <c r="P6" s="125">
        <v>6</v>
      </c>
      <c r="Q6" t="s">
        <v>214</v>
      </c>
      <c r="R6" t="s">
        <v>14</v>
      </c>
      <c r="S6" t="s">
        <v>14</v>
      </c>
      <c r="T6" t="s">
        <v>14</v>
      </c>
      <c r="U6" t="s">
        <v>318</v>
      </c>
      <c r="V6" t="s">
        <v>289</v>
      </c>
      <c r="X6" t="s">
        <v>214</v>
      </c>
      <c r="Y6" t="s">
        <v>289</v>
      </c>
      <c r="Z6" t="s">
        <v>14</v>
      </c>
      <c r="AA6" t="s">
        <v>211</v>
      </c>
      <c r="AB6" t="s">
        <v>211</v>
      </c>
      <c r="AC6" t="s">
        <v>288</v>
      </c>
      <c r="AD6" t="s">
        <v>14</v>
      </c>
      <c r="AE6" t="s">
        <v>288</v>
      </c>
      <c r="AF6" t="s">
        <v>17</v>
      </c>
      <c r="AG6" t="s">
        <v>289</v>
      </c>
      <c r="AH6" t="s">
        <v>289</v>
      </c>
      <c r="AI6" t="s">
        <v>12</v>
      </c>
      <c r="AJ6" t="s">
        <v>17</v>
      </c>
      <c r="AM6" t="s">
        <v>16</v>
      </c>
      <c r="AN6" t="s">
        <v>14</v>
      </c>
      <c r="AO6" t="s">
        <v>288</v>
      </c>
      <c r="AP6" t="s">
        <v>288</v>
      </c>
      <c r="AQ6" t="s">
        <v>288</v>
      </c>
      <c r="AT6" t="s">
        <v>14</v>
      </c>
      <c r="AU6" t="s">
        <v>14</v>
      </c>
    </row>
    <row r="7" spans="1:47" x14ac:dyDescent="0.25">
      <c r="B7" s="114">
        <f t="shared" ca="1" si="0"/>
        <v>6</v>
      </c>
      <c r="D7" s="146" t="s">
        <v>230</v>
      </c>
      <c r="E7" s="146" t="s">
        <v>230</v>
      </c>
      <c r="F7" s="146" t="s">
        <v>230</v>
      </c>
      <c r="G7" s="146" t="s">
        <v>230</v>
      </c>
      <c r="H7" s="146" t="s">
        <v>230</v>
      </c>
      <c r="P7" s="125">
        <v>7</v>
      </c>
      <c r="Q7" t="s">
        <v>16</v>
      </c>
      <c r="R7" t="s">
        <v>18</v>
      </c>
      <c r="S7" t="s">
        <v>18</v>
      </c>
      <c r="T7" t="s">
        <v>18</v>
      </c>
      <c r="U7" t="s">
        <v>13</v>
      </c>
      <c r="V7" t="s">
        <v>251</v>
      </c>
      <c r="X7" t="s">
        <v>18</v>
      </c>
      <c r="Y7" t="s">
        <v>13</v>
      </c>
      <c r="Z7" t="s">
        <v>18</v>
      </c>
      <c r="AA7" t="s">
        <v>251</v>
      </c>
      <c r="AB7" t="s">
        <v>251</v>
      </c>
      <c r="AC7" t="s">
        <v>18</v>
      </c>
      <c r="AD7" t="s">
        <v>12</v>
      </c>
      <c r="AF7" t="s">
        <v>14</v>
      </c>
      <c r="AG7" t="s">
        <v>211</v>
      </c>
      <c r="AH7" t="s">
        <v>15</v>
      </c>
      <c r="AI7" t="s">
        <v>15</v>
      </c>
      <c r="AJ7" t="s">
        <v>13</v>
      </c>
      <c r="AM7" t="s">
        <v>15</v>
      </c>
      <c r="AN7" t="s">
        <v>289</v>
      </c>
      <c r="AO7" t="s">
        <v>537</v>
      </c>
      <c r="AP7" t="s">
        <v>18</v>
      </c>
      <c r="AQ7" t="s">
        <v>18</v>
      </c>
      <c r="AT7" t="s">
        <v>13</v>
      </c>
      <c r="AU7" t="s">
        <v>13</v>
      </c>
    </row>
    <row r="8" spans="1:47" ht="15.75" x14ac:dyDescent="0.25">
      <c r="B8" s="114">
        <f t="shared" ca="1" si="0"/>
        <v>7</v>
      </c>
      <c r="D8" s="134" t="s">
        <v>231</v>
      </c>
      <c r="E8" s="135" t="s">
        <v>232</v>
      </c>
      <c r="F8" s="135" t="s">
        <v>233</v>
      </c>
      <c r="G8" s="135" t="s">
        <v>234</v>
      </c>
      <c r="H8" s="136" t="s">
        <v>235</v>
      </c>
      <c r="P8" s="125">
        <v>8</v>
      </c>
      <c r="Q8" t="s">
        <v>17</v>
      </c>
      <c r="R8" t="s">
        <v>289</v>
      </c>
      <c r="S8" t="s">
        <v>289</v>
      </c>
      <c r="T8" t="s">
        <v>289</v>
      </c>
      <c r="U8" t="s">
        <v>288</v>
      </c>
      <c r="V8" t="s">
        <v>13</v>
      </c>
      <c r="X8" t="s">
        <v>257</v>
      </c>
      <c r="Y8" t="s">
        <v>288</v>
      </c>
      <c r="Z8" t="s">
        <v>289</v>
      </c>
      <c r="AA8" t="s">
        <v>17</v>
      </c>
      <c r="AB8" t="s">
        <v>17</v>
      </c>
      <c r="AC8" t="s">
        <v>289</v>
      </c>
      <c r="AD8" t="s">
        <v>211</v>
      </c>
      <c r="AF8" t="s">
        <v>15</v>
      </c>
      <c r="AG8" t="s">
        <v>13</v>
      </c>
      <c r="AH8" t="s">
        <v>14</v>
      </c>
      <c r="AI8" t="s">
        <v>14</v>
      </c>
      <c r="AJ8" t="s">
        <v>288</v>
      </c>
      <c r="AM8" t="s">
        <v>14</v>
      </c>
      <c r="AN8" t="s">
        <v>16</v>
      </c>
      <c r="AO8" t="s">
        <v>538</v>
      </c>
      <c r="AP8" t="s">
        <v>289</v>
      </c>
      <c r="AQ8" t="s">
        <v>289</v>
      </c>
      <c r="AT8" t="s">
        <v>288</v>
      </c>
      <c r="AU8" t="s">
        <v>288</v>
      </c>
    </row>
    <row r="9" spans="1:47" x14ac:dyDescent="0.25">
      <c r="B9" s="114">
        <f t="shared" ca="1" si="0"/>
        <v>1</v>
      </c>
      <c r="D9" s="137" t="s">
        <v>148</v>
      </c>
      <c r="E9" s="137" t="s">
        <v>194</v>
      </c>
      <c r="F9" s="137" t="s">
        <v>236</v>
      </c>
      <c r="G9" s="137" t="s">
        <v>141</v>
      </c>
      <c r="H9" s="137" t="s">
        <v>136</v>
      </c>
      <c r="P9" s="125">
        <v>9</v>
      </c>
      <c r="Q9" t="s">
        <v>18</v>
      </c>
      <c r="R9" t="s">
        <v>16</v>
      </c>
      <c r="S9" t="s">
        <v>16</v>
      </c>
      <c r="T9" t="s">
        <v>16</v>
      </c>
      <c r="U9" t="s">
        <v>16</v>
      </c>
      <c r="V9" t="s">
        <v>288</v>
      </c>
      <c r="X9" t="s">
        <v>15</v>
      </c>
      <c r="Y9" t="s">
        <v>16</v>
      </c>
      <c r="Z9" t="s">
        <v>13</v>
      </c>
      <c r="AA9" t="s">
        <v>289</v>
      </c>
      <c r="AB9" t="s">
        <v>19</v>
      </c>
      <c r="AC9" t="s">
        <v>14</v>
      </c>
      <c r="AF9" t="s">
        <v>251</v>
      </c>
      <c r="AG9" t="s">
        <v>288</v>
      </c>
      <c r="AH9" t="s">
        <v>18</v>
      </c>
      <c r="AI9" t="s">
        <v>18</v>
      </c>
      <c r="AJ9" t="s">
        <v>18</v>
      </c>
      <c r="AM9" t="s">
        <v>289</v>
      </c>
      <c r="AN9" t="s">
        <v>17</v>
      </c>
      <c r="AO9" t="s">
        <v>539</v>
      </c>
      <c r="AP9" t="s">
        <v>537</v>
      </c>
      <c r="AQ9" t="s">
        <v>16</v>
      </c>
      <c r="AT9" t="s">
        <v>18</v>
      </c>
      <c r="AU9" t="s">
        <v>16</v>
      </c>
    </row>
    <row r="10" spans="1:47" x14ac:dyDescent="0.25">
      <c r="B10" s="114">
        <f t="shared" ca="1" si="0"/>
        <v>2</v>
      </c>
      <c r="D10" s="137" t="s">
        <v>163</v>
      </c>
      <c r="E10" s="137" t="s">
        <v>213</v>
      </c>
      <c r="F10" s="137" t="s">
        <v>229</v>
      </c>
      <c r="G10" s="137" t="s">
        <v>218</v>
      </c>
      <c r="H10" s="137" t="s">
        <v>153</v>
      </c>
      <c r="P10" s="125">
        <v>10</v>
      </c>
      <c r="Q10" t="s">
        <v>19</v>
      </c>
      <c r="R10" t="s">
        <v>17</v>
      </c>
      <c r="S10" t="s">
        <v>17</v>
      </c>
      <c r="T10" t="s">
        <v>17</v>
      </c>
      <c r="U10" t="s">
        <v>289</v>
      </c>
      <c r="V10" t="s">
        <v>19</v>
      </c>
      <c r="X10" t="s">
        <v>14</v>
      </c>
      <c r="Y10" t="s">
        <v>17</v>
      </c>
      <c r="Z10" t="s">
        <v>288</v>
      </c>
      <c r="AA10" t="s">
        <v>19</v>
      </c>
      <c r="AB10" t="s">
        <v>18</v>
      </c>
      <c r="AC10" t="s">
        <v>19</v>
      </c>
      <c r="AF10" t="s">
        <v>289</v>
      </c>
      <c r="AG10" t="s">
        <v>19</v>
      </c>
      <c r="AH10" t="s">
        <v>19</v>
      </c>
      <c r="AI10" t="s">
        <v>289</v>
      </c>
      <c r="AJ10" t="s">
        <v>19</v>
      </c>
      <c r="AM10" t="s">
        <v>256</v>
      </c>
      <c r="AN10" t="s">
        <v>256</v>
      </c>
      <c r="AO10" t="s">
        <v>289</v>
      </c>
      <c r="AP10" t="s">
        <v>538</v>
      </c>
      <c r="AQ10" t="s">
        <v>552</v>
      </c>
      <c r="AT10" t="s">
        <v>251</v>
      </c>
      <c r="AU10" t="s">
        <v>17</v>
      </c>
    </row>
    <row r="11" spans="1:47" x14ac:dyDescent="0.25">
      <c r="B11" s="114">
        <f t="shared" ca="1" si="0"/>
        <v>3</v>
      </c>
      <c r="D11" s="146" t="s">
        <v>39</v>
      </c>
      <c r="E11" s="146" t="s">
        <v>30</v>
      </c>
      <c r="F11" s="146" t="s">
        <v>30</v>
      </c>
      <c r="G11" s="146" t="s">
        <v>30</v>
      </c>
      <c r="H11" s="146" t="s">
        <v>30</v>
      </c>
      <c r="P11" s="125">
        <v>11</v>
      </c>
      <c r="R11" t="s">
        <v>251</v>
      </c>
      <c r="S11" t="s">
        <v>251</v>
      </c>
      <c r="T11" t="s">
        <v>256</v>
      </c>
      <c r="U11" t="s">
        <v>256</v>
      </c>
      <c r="V11" t="s">
        <v>256</v>
      </c>
      <c r="X11" t="s">
        <v>251</v>
      </c>
      <c r="Y11" t="s">
        <v>19</v>
      </c>
      <c r="Z11" t="s">
        <v>251</v>
      </c>
      <c r="AA11" t="s">
        <v>18</v>
      </c>
      <c r="AB11" t="s">
        <v>15</v>
      </c>
      <c r="AC11" t="s">
        <v>251</v>
      </c>
      <c r="AF11" t="s">
        <v>18</v>
      </c>
      <c r="AG11" t="s">
        <v>256</v>
      </c>
      <c r="AH11" t="s">
        <v>256</v>
      </c>
      <c r="AI11" t="s">
        <v>251</v>
      </c>
      <c r="AJ11" t="s">
        <v>256</v>
      </c>
      <c r="AO11" t="s">
        <v>18</v>
      </c>
      <c r="AP11" t="s">
        <v>256</v>
      </c>
      <c r="AQ11" t="s">
        <v>19</v>
      </c>
      <c r="AT11" t="s">
        <v>572</v>
      </c>
      <c r="AU11" t="s">
        <v>289</v>
      </c>
    </row>
    <row r="12" spans="1:47" x14ac:dyDescent="0.25">
      <c r="B12" s="114">
        <f t="shared" ca="1" si="0"/>
        <v>4</v>
      </c>
      <c r="P12" s="125">
        <v>12</v>
      </c>
      <c r="R12" t="s">
        <v>290</v>
      </c>
      <c r="S12" t="s">
        <v>290</v>
      </c>
      <c r="T12" t="s">
        <v>19</v>
      </c>
      <c r="U12" t="s">
        <v>19</v>
      </c>
      <c r="V12" t="s">
        <v>257</v>
      </c>
      <c r="X12" t="s">
        <v>254</v>
      </c>
      <c r="Y12" t="s">
        <v>256</v>
      </c>
      <c r="Z12" t="s">
        <v>290</v>
      </c>
      <c r="AA12" t="s">
        <v>15</v>
      </c>
      <c r="AC12" t="s">
        <v>461</v>
      </c>
      <c r="AF12" t="s">
        <v>256</v>
      </c>
      <c r="AI12" t="s">
        <v>503</v>
      </c>
      <c r="AO12" t="s">
        <v>19</v>
      </c>
      <c r="AP12" t="s">
        <v>19</v>
      </c>
      <c r="AQ12" t="s">
        <v>256</v>
      </c>
      <c r="AT12" t="s">
        <v>256</v>
      </c>
      <c r="AU12" t="s">
        <v>572</v>
      </c>
    </row>
    <row r="13" spans="1:47" x14ac:dyDescent="0.25">
      <c r="B13" s="114">
        <f t="shared" ca="1" si="0"/>
        <v>5</v>
      </c>
      <c r="P13" s="125">
        <v>13</v>
      </c>
      <c r="R13" t="s">
        <v>19</v>
      </c>
      <c r="S13" t="s">
        <v>19</v>
      </c>
      <c r="X13" t="s">
        <v>255</v>
      </c>
      <c r="Z13" t="s">
        <v>19</v>
      </c>
      <c r="AC13" t="s">
        <v>211</v>
      </c>
      <c r="AF13" t="s">
        <v>19</v>
      </c>
      <c r="AI13" t="s">
        <v>19</v>
      </c>
      <c r="AO13" t="s">
        <v>256</v>
      </c>
      <c r="AT13" t="s">
        <v>19</v>
      </c>
      <c r="AU13" t="s">
        <v>19</v>
      </c>
    </row>
    <row r="14" spans="1:47" x14ac:dyDescent="0.25">
      <c r="B14" s="114">
        <f t="shared" ca="1" si="0"/>
        <v>6</v>
      </c>
      <c r="P14" s="125">
        <v>14</v>
      </c>
      <c r="R14" t="s">
        <v>256</v>
      </c>
      <c r="X14" t="s">
        <v>252</v>
      </c>
      <c r="Z14" t="s">
        <v>256</v>
      </c>
      <c r="AI14" t="s">
        <v>256</v>
      </c>
      <c r="AU14" t="s">
        <v>256</v>
      </c>
    </row>
    <row r="15" spans="1:47" x14ac:dyDescent="0.25">
      <c r="B15" s="114">
        <f t="shared" ca="1" si="0"/>
        <v>7</v>
      </c>
      <c r="P15" s="125">
        <v>15</v>
      </c>
      <c r="X15" t="s">
        <v>19</v>
      </c>
    </row>
    <row r="16" spans="1:47" x14ac:dyDescent="0.25">
      <c r="B16" s="114">
        <f t="shared" ca="1" si="0"/>
        <v>1</v>
      </c>
      <c r="P16" s="125">
        <v>16</v>
      </c>
      <c r="X16" t="s">
        <v>256</v>
      </c>
    </row>
    <row r="17" spans="2:16" x14ac:dyDescent="0.25">
      <c r="B17" s="114">
        <f t="shared" ca="1" si="0"/>
        <v>2</v>
      </c>
      <c r="P17" s="125">
        <v>17</v>
      </c>
    </row>
    <row r="18" spans="2:16" x14ac:dyDescent="0.25">
      <c r="B18" s="114">
        <f t="shared" ca="1" si="0"/>
        <v>3</v>
      </c>
      <c r="P18" s="125">
        <v>18</v>
      </c>
    </row>
    <row r="19" spans="2:16" x14ac:dyDescent="0.25">
      <c r="B19" s="114">
        <f t="shared" ca="1" si="0"/>
        <v>4</v>
      </c>
      <c r="P19" s="125">
        <v>19</v>
      </c>
    </row>
    <row r="20" spans="2:16" x14ac:dyDescent="0.25">
      <c r="B20" s="114">
        <f t="shared" ca="1" si="0"/>
        <v>5</v>
      </c>
      <c r="P20" s="125">
        <v>20</v>
      </c>
    </row>
    <row r="21" spans="2:16" x14ac:dyDescent="0.25">
      <c r="B21" s="114">
        <f t="shared" ca="1" si="0"/>
        <v>6</v>
      </c>
      <c r="P21" s="125">
        <v>21</v>
      </c>
    </row>
    <row r="22" spans="2:16" x14ac:dyDescent="0.25">
      <c r="B22" s="114">
        <f t="shared" ca="1" si="0"/>
        <v>7</v>
      </c>
      <c r="P22" s="125">
        <v>22</v>
      </c>
    </row>
    <row r="23" spans="2:16" x14ac:dyDescent="0.25">
      <c r="B23" s="114">
        <f t="shared" ca="1" si="0"/>
        <v>1</v>
      </c>
      <c r="P23" s="125">
        <v>23</v>
      </c>
    </row>
    <row r="24" spans="2:16" x14ac:dyDescent="0.25">
      <c r="B24" s="114">
        <f t="shared" ca="1" si="0"/>
        <v>2</v>
      </c>
      <c r="P24" s="125">
        <v>24</v>
      </c>
    </row>
    <row r="25" spans="2:16" x14ac:dyDescent="0.25">
      <c r="B25" s="114">
        <f t="shared" ca="1" si="0"/>
        <v>3</v>
      </c>
      <c r="P25" s="125">
        <v>25</v>
      </c>
    </row>
    <row r="26" spans="2:16" x14ac:dyDescent="0.25">
      <c r="B26" s="114">
        <f t="shared" ca="1" si="0"/>
        <v>4</v>
      </c>
      <c r="P26" s="125">
        <v>26</v>
      </c>
    </row>
    <row r="27" spans="2:16" x14ac:dyDescent="0.25">
      <c r="B27" s="114">
        <f t="shared" ca="1" si="0"/>
        <v>5</v>
      </c>
      <c r="P27" s="125">
        <v>27</v>
      </c>
    </row>
    <row r="28" spans="2:16" x14ac:dyDescent="0.25">
      <c r="B28" s="114">
        <f t="shared" ca="1" si="0"/>
        <v>6</v>
      </c>
      <c r="P28" s="125">
        <v>28</v>
      </c>
    </row>
    <row r="29" spans="2:16" x14ac:dyDescent="0.25">
      <c r="B29" s="114">
        <f t="shared" ca="1" si="0"/>
        <v>7</v>
      </c>
      <c r="P29" s="125">
        <v>29</v>
      </c>
    </row>
    <row r="30" spans="2:16" x14ac:dyDescent="0.25">
      <c r="B30" s="114">
        <f t="shared" ca="1" si="0"/>
        <v>1</v>
      </c>
      <c r="P30" s="125">
        <v>30</v>
      </c>
    </row>
    <row r="31" spans="2:16" x14ac:dyDescent="0.25">
      <c r="B31" s="114">
        <f t="shared" ca="1" si="0"/>
        <v>2</v>
      </c>
      <c r="P31" s="125">
        <v>31</v>
      </c>
    </row>
    <row r="32" spans="2:16" x14ac:dyDescent="0.25">
      <c r="B32" s="114"/>
    </row>
  </sheetData>
  <dataValidations count="2">
    <dataValidation type="list" allowBlank="1" showInputMessage="1" showErrorMessage="1" sqref="G1" xr:uid="{00000000-0002-0000-0300-000000000000}">
      <formula1>"OGGI,DOMANI,LUNEDI,"</formula1>
    </dataValidation>
    <dataValidation type="list" allowBlank="1" showInputMessage="1" showErrorMessage="1" sqref="L1" xr:uid="{00000000-0002-0000-0300-000001000000}">
      <formula1>"NAS,NAS LOCALE PC COEMI,NAS LOCALE PC GIANKY,"</formula1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oglio18">
    <tabColor rgb="FFFF0000"/>
    <pageSetUpPr fitToPage="1"/>
  </sheetPr>
  <dimension ref="A1:BK64"/>
  <sheetViews>
    <sheetView workbookViewId="0"/>
  </sheetViews>
  <sheetFormatPr defaultColWidth="8.85546875" defaultRowHeight="23.25" x14ac:dyDescent="0.25"/>
  <cols>
    <col min="1" max="1" width="5.7109375" style="114" customWidth="1"/>
    <col min="2" max="2" width="5.85546875" style="114" customWidth="1"/>
    <col min="3" max="3" width="4.5703125" style="114" customWidth="1"/>
    <col min="4" max="4" width="4.42578125" style="114" customWidth="1"/>
    <col min="5" max="5" width="3.5703125" style="114" customWidth="1"/>
    <col min="6" max="6" width="30.7109375" style="1" customWidth="1"/>
    <col min="7" max="7" width="76.28515625" style="144" customWidth="1"/>
    <col min="8" max="8" width="26.5703125" style="1" customWidth="1"/>
    <col min="9" max="9" width="29" style="22" customWidth="1"/>
    <col min="10" max="10" width="20" style="1" customWidth="1"/>
    <col min="11" max="12" width="16.7109375" style="1" customWidth="1"/>
    <col min="13" max="13" width="24.28515625" style="1" customWidth="1"/>
    <col min="14" max="14" width="29.140625" style="20" customWidth="1"/>
    <col min="15" max="15" width="1.85546875" style="20" customWidth="1"/>
    <col min="16" max="16" width="27.5703125" style="114" customWidth="1"/>
    <col min="17" max="18" width="24.140625" style="114" customWidth="1"/>
    <col min="19" max="19" width="25.85546875" style="114" bestFit="1" customWidth="1"/>
    <col min="20" max="20" width="30" style="114" bestFit="1" customWidth="1"/>
    <col min="21" max="21" width="28.7109375" style="114" customWidth="1"/>
    <col min="22" max="25" width="18.7109375" style="37" customWidth="1"/>
    <col min="26" max="28" width="18.7109375" style="37" hidden="1" customWidth="1"/>
    <col min="29" max="29" width="30" style="114" hidden="1" customWidth="1"/>
    <col min="30" max="30" width="12.28515625" style="114" hidden="1" customWidth="1"/>
    <col min="31" max="31" width="10.5703125" style="114" hidden="1" customWidth="1"/>
    <col min="32" max="32" width="11.7109375" style="114" hidden="1" customWidth="1"/>
    <col min="33" max="34" width="9.7109375" style="114" hidden="1" customWidth="1"/>
    <col min="35" max="35" width="8" style="114" hidden="1" customWidth="1"/>
    <col min="36" max="36" width="8.28515625" style="114" hidden="1" customWidth="1"/>
    <col min="37" max="37" width="9.7109375" style="114" hidden="1" customWidth="1"/>
    <col min="38" max="38" width="11.42578125" style="114" hidden="1" customWidth="1"/>
    <col min="39" max="39" width="8.28515625" style="114" hidden="1" customWidth="1"/>
    <col min="40" max="40" width="8.7109375" style="114" hidden="1" customWidth="1"/>
    <col min="41" max="41" width="25.140625" style="114" bestFit="1" customWidth="1"/>
    <col min="42" max="42" width="11.7109375" style="114" customWidth="1"/>
    <col min="43" max="47" width="10.140625" style="114" customWidth="1"/>
    <col min="48" max="63" width="16.5703125" style="114" customWidth="1"/>
    <col min="64" max="72" width="8.85546875" style="114"/>
    <col min="73" max="74" width="15.42578125" style="114" bestFit="1" customWidth="1"/>
    <col min="75" max="75" width="17.5703125" style="114" bestFit="1" customWidth="1"/>
    <col min="76" max="76" width="13.42578125" style="114" bestFit="1" customWidth="1"/>
    <col min="77" max="77" width="12.28515625" style="114" bestFit="1" customWidth="1"/>
    <col min="78" max="78" width="13.42578125" style="114" bestFit="1" customWidth="1"/>
    <col min="79" max="79" width="0" style="114" hidden="1" customWidth="1"/>
    <col min="80" max="16384" width="8.85546875" style="114"/>
  </cols>
  <sheetData>
    <row r="1" spans="1:41" ht="35.25" customHeight="1" x14ac:dyDescent="0.25">
      <c r="B1" s="200"/>
      <c r="C1" s="201"/>
      <c r="D1" s="201"/>
      <c r="E1" s="202"/>
      <c r="F1" s="203" t="s">
        <v>212</v>
      </c>
      <c r="G1" s="204"/>
      <c r="H1" s="204"/>
      <c r="I1" s="155"/>
      <c r="K1" s="132"/>
      <c r="L1" s="206">
        <v>46082</v>
      </c>
      <c r="M1" s="206"/>
      <c r="N1" s="128"/>
    </row>
    <row r="2" spans="1:41" ht="35.25" customHeight="1" x14ac:dyDescent="0.5">
      <c r="B2" s="200"/>
      <c r="C2" s="201"/>
      <c r="D2" s="201"/>
      <c r="E2" s="202"/>
      <c r="F2" s="205"/>
      <c r="G2" s="205"/>
      <c r="H2" s="205"/>
      <c r="K2" s="151"/>
      <c r="L2" s="207" t="str">
        <f>TEXT(L1, "gggg")</f>
        <v>domenica</v>
      </c>
      <c r="M2" s="207"/>
      <c r="N2" s="129"/>
      <c r="O2" s="19"/>
      <c r="P2" s="199" t="s">
        <v>215</v>
      </c>
      <c r="Q2" s="199"/>
      <c r="R2" s="199"/>
      <c r="S2" s="199"/>
      <c r="T2" s="13"/>
    </row>
    <row r="3" spans="1:41" ht="66" customHeight="1" x14ac:dyDescent="0.25">
      <c r="A3" s="127"/>
      <c r="B3" s="16" t="s">
        <v>2</v>
      </c>
      <c r="C3" s="16" t="s">
        <v>3</v>
      </c>
      <c r="D3" s="16" t="s">
        <v>5</v>
      </c>
      <c r="E3" s="16" t="s">
        <v>4</v>
      </c>
      <c r="F3" s="130" t="s">
        <v>1</v>
      </c>
      <c r="G3" s="142" t="s">
        <v>128</v>
      </c>
      <c r="H3" s="130" t="s">
        <v>9</v>
      </c>
      <c r="I3" s="131" t="s">
        <v>0</v>
      </c>
      <c r="J3" s="130" t="s">
        <v>11</v>
      </c>
      <c r="K3" s="130" t="s">
        <v>6</v>
      </c>
      <c r="L3" s="130" t="s">
        <v>7</v>
      </c>
      <c r="M3" s="130" t="s">
        <v>8</v>
      </c>
      <c r="N3" s="130" t="s">
        <v>22</v>
      </c>
      <c r="O3" s="16"/>
      <c r="P3" s="46" t="s">
        <v>202</v>
      </c>
      <c r="Q3" s="46" t="s">
        <v>203</v>
      </c>
      <c r="R3" s="46" t="s">
        <v>262</v>
      </c>
      <c r="S3" s="46" t="s">
        <v>204</v>
      </c>
      <c r="T3" s="46" t="s">
        <v>34</v>
      </c>
      <c r="U3" s="47" t="s">
        <v>25</v>
      </c>
      <c r="V3" s="192" t="s">
        <v>216</v>
      </c>
      <c r="W3" s="193"/>
      <c r="X3" s="194"/>
      <c r="Y3" s="121"/>
      <c r="AD3" s="37"/>
    </row>
    <row r="4" spans="1:41" ht="80.099999999999994" customHeight="1" x14ac:dyDescent="0.25">
      <c r="A4" s="112" t="str">
        <f>IFERROR(INDEX(Tabella256[cognomenome], MATCH(F4, Tabella256[cognome], 0)), "")</f>
        <v/>
      </c>
      <c r="B4" s="110"/>
      <c r="C4" s="110"/>
      <c r="D4" s="111"/>
      <c r="E4" s="111"/>
      <c r="F4" s="30"/>
      <c r="G4" s="56"/>
      <c r="H4" s="31"/>
      <c r="I4" s="32" t="str">
        <f>IF(ISERROR(SEARCH("canone extra", N4)),
    IF(ISERROR(SEARCH("caldarella2", N4)),
        IF(ISERROR(SEARCH("messina", N4)),
            IF(ISERROR(SEARCH("agusta", N4)),
                IF(ISERROR(SEARCH("caldarella", N4)),
                    "",
                    $X$6
                ),
                $W$6
            ),
            $V$6
        ),
        $Y$6
    ),
    $AO$6
)</f>
        <v/>
      </c>
      <c r="J4" s="33"/>
      <c r="K4" s="34"/>
      <c r="L4" s="34"/>
      <c r="M4" s="31" t="str">
        <f>IF(AN4=0,"",AN4)</f>
        <v/>
      </c>
      <c r="N4" s="35"/>
      <c r="O4" s="35"/>
      <c r="P4" s="18" t="str">
        <f>IF(OR($L$1=RIEPILOGO!$T$2,$L$1=RIEPILOGO!$T$3,$L$1=RIEPILOGO!$T$4,$L$1=RIEPILOGO!$T$5),"FESTIVO",
  IF(L2="sabato","SABATO",
    IF(L2="domenica","DOMENICA",
      IF(RIEPILOGO!V19="ABILITATO",
        IFERROR((SUMIF(N4:N45,"*canone messina*",M4:M45)/(IF(WEEKDAY(L1,2)=5,10,16.5)))-1,-1),
        0))))</f>
        <v>DOMENICA</v>
      </c>
      <c r="Q4" s="18" t="str">
        <f>IF(OR($L$1=RIEPILOGO!$T$2,$L$1=RIEPILOGO!$T$3,$L$1=RIEPILOGO!$T$4,$L$1=RIEPILOGO!$T$5),"FESTIVO",
  IF(L2="sabato","SABATO",
    IF(L2="domenica","DOMENICA",
      IF(RIEPILOGO!V19="ABILITATO",
        IFERROR((SUMIF(N4:N45,"canone caldarella",M4:M45)/(IF(WEEKDAY(L1,2)=5,10,16.5)))-1,-1),
        0))))</f>
        <v>DOMENICA</v>
      </c>
      <c r="R4" s="18" t="str">
        <f>IF(OR($L$1=RIEPILOGO!$T$2,$L$1=RIEPILOGO!$T$3,$L$1=RIEPILOGO!$T$4,$L$1=RIEPILOGO!$T$5),"FESTIVO",
  IF(L2="sabato","SABATO",
    IF(L2="domenica","DOMENICA",
      IF(RIEPILOGO!U19="ABILITATO",
        IFERROR((SUMIF(N4:N45,"*canone agusta*",M4:M45)/(IF(WEEKDAY(L1,2)=5,10,16.5)))-1,-1),
        0))))</f>
        <v>DOMENICA</v>
      </c>
      <c r="S4" s="18" t="str">
        <f>IF(OR($L$1=RIEPILOGO!$T$2,$L$1=RIEPILOGO!$T$3,$L$1=RIEPILOGO!$T$4,$L$1=RIEPILOGO!$T$5),"FESTIVO",
  IF(L2="sabato","SABATO",
    IF(L2="domenica","DOMENICA",
      IF(RIEPILOGO!W19="ABILITATO",
        IFERROR((SUMIF(N4:N45,"*canone caldarella2*",M4:M45)/(IF(WEEKDAY(L1,2)=5,10,16.5)))-1,-1),
        0))))</f>
        <v>DOMENICA</v>
      </c>
      <c r="T4" s="18" t="s">
        <v>294</v>
      </c>
      <c r="U4" s="18" t="s">
        <v>294</v>
      </c>
      <c r="V4" s="195">
        <f ca="1">RIEPILOGO!M33</f>
        <v>-6.0606060606060552E-2</v>
      </c>
      <c r="W4" s="196"/>
      <c r="X4" s="197"/>
      <c r="Y4" s="122"/>
      <c r="AD4" s="114" t="str">
        <f>IFERROR(IF(SEARCH("assistenza", N4) &gt; 0, TRUE, ""), "NO")</f>
        <v>NO</v>
      </c>
      <c r="AG4" s="3">
        <f t="shared" ref="AG4:AG45" si="0">IF(K4="24:00",24,(HOUR(K4)+MINUTE(K4)/60))</f>
        <v>0</v>
      </c>
      <c r="AH4" s="3">
        <f t="shared" ref="AH4:AH45" si="1">IF(L4="24:00",24,(HOUR(L4)+MINUTE(L4)/60))</f>
        <v>0</v>
      </c>
      <c r="AI4" s="3">
        <f t="shared" ref="AI4:AI45" si="2">IF(AM4=TRUE,(HOUR(AJ4)+MINUTE(AJ4)/60),0)</f>
        <v>0</v>
      </c>
      <c r="AJ4" s="4">
        <v>3.125E-2</v>
      </c>
      <c r="AK4" s="3">
        <f t="shared" ref="AK4:AK45" si="3">AH4-AG4</f>
        <v>0</v>
      </c>
      <c r="AL4" s="53" t="s">
        <v>30</v>
      </c>
      <c r="AM4" s="8" t="b">
        <f t="shared" ref="AM4:AM45" si="4">IF(AND(AG4&lt;12.75,AH4&gt;12,AD4="NO"),OR($L$2="lunedì",($L$2="martedì"),($L$2="mercoledì"),($L$2="giovedì")))</f>
        <v>0</v>
      </c>
      <c r="AN4" s="15">
        <f t="shared" ref="AN4:AN45" si="5">IF(AM4=TRUE,AK4-AI4, AK4*1)</f>
        <v>0</v>
      </c>
    </row>
    <row r="5" spans="1:41" ht="80.099999999999994" customHeight="1" thickBot="1" x14ac:dyDescent="0.95">
      <c r="A5" s="112" t="str">
        <f>IFERROR(INDEX(Tabella256[cognomenome], MATCH(F5, Tabella256[cognome], 0)), "")</f>
        <v/>
      </c>
      <c r="B5" s="28"/>
      <c r="C5" s="28"/>
      <c r="D5" s="29"/>
      <c r="E5" s="29"/>
      <c r="F5" s="30"/>
      <c r="G5" s="56" t="str">
        <f>IF(G4="","",G4)</f>
        <v/>
      </c>
      <c r="H5" s="31" t="str">
        <f>IF(H4="","",H4)</f>
        <v/>
      </c>
      <c r="I5" s="32" t="str">
        <f t="shared" ref="I5:I45" si="6">IF(ISERROR(SEARCH("canone extra", N5)),
    IF(ISERROR(SEARCH("caldarella2", N5)),
        IF(ISERROR(SEARCH("messina", N5)),
            IF(ISERROR(SEARCH("agusta", N5)),
                IF(ISERROR(SEARCH("caldarella", N5)),
                    "",
                    $X$6
                ),
                $W$6
            ),
            $V$6
        ),
        $Y$6
    ),
    $AO$6
)</f>
        <v/>
      </c>
      <c r="J5" s="33" t="str">
        <f>IF(J4="","",J4)</f>
        <v/>
      </c>
      <c r="K5" s="34"/>
      <c r="L5" s="34"/>
      <c r="M5" s="31" t="str">
        <f>IF(AN5=0,"",AN5)</f>
        <v/>
      </c>
      <c r="N5" s="35"/>
      <c r="O5" s="35"/>
      <c r="P5" s="109"/>
      <c r="Q5" s="109"/>
      <c r="R5" s="109"/>
      <c r="S5" s="109"/>
      <c r="V5" s="14" t="s">
        <v>35</v>
      </c>
      <c r="W5" s="14" t="s">
        <v>260</v>
      </c>
      <c r="X5" s="14" t="s">
        <v>36</v>
      </c>
      <c r="Y5" s="14" t="s">
        <v>207</v>
      </c>
      <c r="Z5" s="14" t="s">
        <v>35</v>
      </c>
      <c r="AA5" s="14" t="s">
        <v>260</v>
      </c>
      <c r="AB5" s="14" t="s">
        <v>36</v>
      </c>
      <c r="AC5" s="14" t="s">
        <v>207</v>
      </c>
      <c r="AD5" s="114" t="str">
        <f t="shared" ref="AD5:AD45" si="7">IFERROR(IF(SEARCH("assistenza", N5) &gt; 0, TRUE, ""), "NO")</f>
        <v>NO</v>
      </c>
      <c r="AG5" s="3">
        <f t="shared" si="0"/>
        <v>0</v>
      </c>
      <c r="AH5" s="3">
        <f t="shared" si="1"/>
        <v>0</v>
      </c>
      <c r="AI5" s="3">
        <f t="shared" si="2"/>
        <v>0</v>
      </c>
      <c r="AJ5" s="4">
        <v>3.125E-2</v>
      </c>
      <c r="AK5" s="3">
        <f t="shared" si="3"/>
        <v>0</v>
      </c>
      <c r="AL5" s="53" t="s">
        <v>30</v>
      </c>
      <c r="AM5" s="8" t="b">
        <f t="shared" si="4"/>
        <v>0</v>
      </c>
      <c r="AN5" s="15">
        <f t="shared" si="5"/>
        <v>0</v>
      </c>
      <c r="AO5" s="14" t="s">
        <v>238</v>
      </c>
    </row>
    <row r="6" spans="1:41" ht="80.099999999999994" customHeight="1" x14ac:dyDescent="0.25">
      <c r="A6" s="112" t="str">
        <f>IFERROR(INDEX(Tabella256[cognomenome], MATCH(F6, Tabella256[cognome], 0)), "")</f>
        <v/>
      </c>
      <c r="B6" s="28"/>
      <c r="C6" s="28"/>
      <c r="D6" s="29"/>
      <c r="E6" s="29"/>
      <c r="F6" s="30"/>
      <c r="G6" s="56"/>
      <c r="H6" s="31"/>
      <c r="I6" s="32" t="str">
        <f t="shared" si="6"/>
        <v/>
      </c>
      <c r="J6" s="33"/>
      <c r="K6" s="34"/>
      <c r="L6" s="34"/>
      <c r="M6" s="31" t="str">
        <f t="shared" ref="M6:M45" si="8">IF(AN6=0,"",AN6)</f>
        <v/>
      </c>
      <c r="N6" s="35"/>
      <c r="O6" s="35"/>
      <c r="P6" s="73" t="s">
        <v>23</v>
      </c>
      <c r="Q6" s="74" t="s">
        <v>20</v>
      </c>
      <c r="R6" s="74" t="s">
        <v>21</v>
      </c>
      <c r="S6" s="75" t="s">
        <v>24</v>
      </c>
      <c r="T6" s="2"/>
      <c r="V6" s="32" t="str">
        <f>RIEPILOGO!$S$17</f>
        <v>5400274443
canone</v>
      </c>
      <c r="W6" s="32" t="str">
        <f>RIEPILOGO!$U$17</f>
        <v>5400274437
canone</v>
      </c>
      <c r="X6" s="32" t="str">
        <f>RIEPILOGO!$V$17</f>
        <v>5400274434
canone</v>
      </c>
      <c r="Y6" s="32" t="str">
        <f>RIEPILOGO!$W$17</f>
        <v xml:space="preserve">
canone</v>
      </c>
      <c r="AD6" s="114" t="str">
        <f t="shared" si="7"/>
        <v>NO</v>
      </c>
      <c r="AG6" s="3">
        <f t="shared" si="0"/>
        <v>0</v>
      </c>
      <c r="AH6" s="3">
        <f t="shared" si="1"/>
        <v>0</v>
      </c>
      <c r="AI6" s="3">
        <f t="shared" si="2"/>
        <v>0</v>
      </c>
      <c r="AJ6" s="4">
        <v>3.125E-2</v>
      </c>
      <c r="AK6" s="3">
        <f t="shared" si="3"/>
        <v>0</v>
      </c>
      <c r="AL6" s="53" t="s">
        <v>30</v>
      </c>
      <c r="AM6" s="8" t="b">
        <f t="shared" si="4"/>
        <v>0</v>
      </c>
      <c r="AN6" s="15">
        <f t="shared" si="5"/>
        <v>0</v>
      </c>
      <c r="AO6" s="32">
        <f>RIEPILOGO!$X$17</f>
        <v>0</v>
      </c>
    </row>
    <row r="7" spans="1:41" ht="80.099999999999994" customHeight="1" x14ac:dyDescent="0.25">
      <c r="A7" s="112" t="str">
        <f>IFERROR(INDEX(Tabella256[cognomenome], MATCH(F7, Tabella256[cognome], 0)), "")</f>
        <v/>
      </c>
      <c r="B7" s="28"/>
      <c r="C7" s="28"/>
      <c r="D7" s="29"/>
      <c r="E7" s="29"/>
      <c r="F7" s="30"/>
      <c r="G7" s="56" t="str">
        <f>IF(G6="","",G6)</f>
        <v/>
      </c>
      <c r="H7" s="31" t="str">
        <f>IF(H6="","",H6)</f>
        <v/>
      </c>
      <c r="I7" s="32" t="str">
        <f t="shared" si="6"/>
        <v/>
      </c>
      <c r="J7" s="33" t="str">
        <f>IF(J6="","",J6)</f>
        <v/>
      </c>
      <c r="K7" s="34"/>
      <c r="L7" s="34"/>
      <c r="M7" s="31" t="str">
        <f t="shared" si="8"/>
        <v/>
      </c>
      <c r="N7" s="35"/>
      <c r="O7" s="35"/>
      <c r="P7" s="76"/>
      <c r="Q7" s="18">
        <f>IF(ISBLANK(P7), 99, SUMIF($F$4:$F$45,"*"&amp;P7&amp;"*",$M$4:$M$45))</f>
        <v>99</v>
      </c>
      <c r="R7" s="18">
        <v>99</v>
      </c>
      <c r="S7" s="77">
        <f t="shared" ref="S7:S30" si="9">R7-Q7</f>
        <v>0</v>
      </c>
      <c r="T7" s="2"/>
      <c r="V7" s="66">
        <f ca="1">RIEPILOGO!N33</f>
        <v>-3.0303030303030276E-2</v>
      </c>
      <c r="W7" s="66">
        <f ca="1">RIEPILOGO!P33</f>
        <v>-1.5151515151515138E-2</v>
      </c>
      <c r="X7" s="66">
        <f ca="1">RIEPILOGO!O33</f>
        <v>-1.5151515151515138E-2</v>
      </c>
      <c r="Y7" s="66">
        <f ca="1">RIEPILOGO!Q33</f>
        <v>0</v>
      </c>
      <c r="Z7" s="71">
        <f ca="1">V7</f>
        <v>-3.0303030303030276E-2</v>
      </c>
      <c r="AA7" s="71">
        <f ca="1">W7</f>
        <v>-1.5151515151515138E-2</v>
      </c>
      <c r="AB7" s="71">
        <f ca="1">X7</f>
        <v>-1.5151515151515138E-2</v>
      </c>
      <c r="AC7" s="71">
        <f ca="1">Y7</f>
        <v>0</v>
      </c>
      <c r="AD7" s="114" t="str">
        <f t="shared" si="7"/>
        <v>NO</v>
      </c>
      <c r="AG7" s="3">
        <f t="shared" si="0"/>
        <v>0</v>
      </c>
      <c r="AH7" s="3">
        <f t="shared" si="1"/>
        <v>0</v>
      </c>
      <c r="AI7" s="3">
        <f t="shared" si="2"/>
        <v>0</v>
      </c>
      <c r="AJ7" s="4">
        <v>3.125E-2</v>
      </c>
      <c r="AK7" s="3">
        <f t="shared" si="3"/>
        <v>0</v>
      </c>
      <c r="AL7" s="53" t="s">
        <v>30</v>
      </c>
      <c r="AM7" s="8" t="b">
        <f t="shared" si="4"/>
        <v>0</v>
      </c>
      <c r="AN7" s="15">
        <f t="shared" si="5"/>
        <v>0</v>
      </c>
    </row>
    <row r="8" spans="1:41" ht="80.099999999999994" customHeight="1" x14ac:dyDescent="0.45">
      <c r="A8" s="112" t="str">
        <f>IFERROR(INDEX(Tabella256[cognomenome], MATCH(F8, Tabella256[cognome], 0)), "")</f>
        <v/>
      </c>
      <c r="B8" s="28"/>
      <c r="C8" s="28"/>
      <c r="D8" s="29"/>
      <c r="E8" s="29"/>
      <c r="F8" s="30"/>
      <c r="G8" s="56"/>
      <c r="H8" s="31"/>
      <c r="I8" s="32" t="str">
        <f t="shared" si="6"/>
        <v/>
      </c>
      <c r="J8" s="33"/>
      <c r="K8" s="34"/>
      <c r="L8" s="34"/>
      <c r="M8" s="31" t="str">
        <f t="shared" si="8"/>
        <v/>
      </c>
      <c r="N8" s="35"/>
      <c r="O8" s="35"/>
      <c r="P8" s="76"/>
      <c r="Q8" s="18">
        <f t="shared" ref="Q8:Q30" si="10">IF(ISBLANK(P8), 99, SUMIF($F$4:$F$45,"*"&amp;P8&amp;"*",$M$4:$M$45))</f>
        <v>99</v>
      </c>
      <c r="R8" s="18">
        <v>99</v>
      </c>
      <c r="S8" s="77">
        <f t="shared" si="9"/>
        <v>0</v>
      </c>
      <c r="T8" s="2"/>
      <c r="V8" s="198" t="s">
        <v>116</v>
      </c>
      <c r="W8" s="198"/>
      <c r="X8" s="198"/>
      <c r="Y8" s="123"/>
      <c r="AD8" s="114" t="str">
        <f>IFERROR(IF(SEARCH("assistenza", N8) &gt; 0, TRUE, ""), "NO")</f>
        <v>NO</v>
      </c>
      <c r="AG8" s="3">
        <f t="shared" si="0"/>
        <v>0</v>
      </c>
      <c r="AH8" s="3">
        <f t="shared" si="1"/>
        <v>0</v>
      </c>
      <c r="AI8" s="3">
        <f t="shared" si="2"/>
        <v>0</v>
      </c>
      <c r="AJ8" s="4">
        <v>3.125E-2</v>
      </c>
      <c r="AK8" s="3">
        <f t="shared" si="3"/>
        <v>0</v>
      </c>
      <c r="AL8" s="53" t="s">
        <v>30</v>
      </c>
      <c r="AM8" s="8" t="b">
        <f t="shared" si="4"/>
        <v>0</v>
      </c>
      <c r="AN8" s="15">
        <f t="shared" si="5"/>
        <v>0</v>
      </c>
    </row>
    <row r="9" spans="1:41" ht="80.099999999999994" customHeight="1" x14ac:dyDescent="0.25">
      <c r="A9" s="112" t="str">
        <f>IFERROR(INDEX(Tabella256[cognomenome], MATCH(F9, Tabella256[cognome], 0)), "")</f>
        <v/>
      </c>
      <c r="B9" s="28"/>
      <c r="C9" s="28"/>
      <c r="D9" s="29"/>
      <c r="E9" s="29"/>
      <c r="F9" s="30"/>
      <c r="G9" s="56" t="str">
        <f>IF(G8="","",G8)</f>
        <v/>
      </c>
      <c r="H9" s="31" t="str">
        <f>IF(H8="","",H8)</f>
        <v/>
      </c>
      <c r="I9" s="32" t="str">
        <f t="shared" si="6"/>
        <v/>
      </c>
      <c r="J9" s="33" t="str">
        <f>IF(J8="","",J8)</f>
        <v/>
      </c>
      <c r="K9" s="34"/>
      <c r="L9" s="34"/>
      <c r="M9" s="31" t="str">
        <f t="shared" si="8"/>
        <v/>
      </c>
      <c r="N9" s="35"/>
      <c r="O9" s="35"/>
      <c r="P9" s="76"/>
      <c r="Q9" s="18">
        <f t="shared" si="10"/>
        <v>99</v>
      </c>
      <c r="R9" s="18">
        <v>99</v>
      </c>
      <c r="S9" s="77">
        <f t="shared" si="9"/>
        <v>0</v>
      </c>
      <c r="T9" s="2"/>
      <c r="V9" s="66">
        <f ca="1">IF(Z7&gt;0,"SATURATO DI "&amp;8.25*Z7,8.25*Z7)</f>
        <v>-0.24999999999999978</v>
      </c>
      <c r="W9" s="66">
        <f ca="1">IF(AA7&gt;0,"SATURATO DI "&amp;8.25*AA7,8.25*AA7)</f>
        <v>-0.12499999999999989</v>
      </c>
      <c r="X9" s="66">
        <f ca="1">IF(AB7&gt;0,"SATURATO DI "&amp;8.25*AB7,8.25*AB7)</f>
        <v>-0.12499999999999989</v>
      </c>
      <c r="Y9" s="66">
        <f ca="1">IF(AC7&gt;0,"SATURATO DI "&amp;8.25*AC7,8.25*AC7)</f>
        <v>0</v>
      </c>
      <c r="AD9" s="114" t="str">
        <f t="shared" si="7"/>
        <v>NO</v>
      </c>
      <c r="AG9" s="3">
        <f t="shared" si="0"/>
        <v>0</v>
      </c>
      <c r="AH9" s="3">
        <f t="shared" si="1"/>
        <v>0</v>
      </c>
      <c r="AI9" s="3">
        <f t="shared" si="2"/>
        <v>0</v>
      </c>
      <c r="AJ9" s="4">
        <v>3.125E-2</v>
      </c>
      <c r="AK9" s="3">
        <f t="shared" si="3"/>
        <v>0</v>
      </c>
      <c r="AL9" s="53" t="s">
        <v>30</v>
      </c>
      <c r="AM9" s="8" t="b">
        <f t="shared" si="4"/>
        <v>0</v>
      </c>
      <c r="AN9" s="15">
        <f t="shared" si="5"/>
        <v>0</v>
      </c>
    </row>
    <row r="10" spans="1:41" ht="80.099999999999994" customHeight="1" x14ac:dyDescent="0.25">
      <c r="A10" s="112" t="str">
        <f>IFERROR(INDEX(Tabella256[cognomenome], MATCH(F10, Tabella256[cognome], 0)), "")</f>
        <v/>
      </c>
      <c r="B10" s="28"/>
      <c r="C10" s="28"/>
      <c r="D10" s="29"/>
      <c r="E10" s="29"/>
      <c r="F10" s="30"/>
      <c r="G10" s="56"/>
      <c r="H10" s="31"/>
      <c r="I10" s="32" t="str">
        <f t="shared" si="6"/>
        <v/>
      </c>
      <c r="J10" s="33"/>
      <c r="K10" s="34"/>
      <c r="L10" s="34"/>
      <c r="M10" s="31" t="str">
        <f t="shared" si="8"/>
        <v/>
      </c>
      <c r="N10" s="35"/>
      <c r="O10" s="35"/>
      <c r="P10" s="76"/>
      <c r="Q10" s="18">
        <f t="shared" si="10"/>
        <v>99</v>
      </c>
      <c r="R10" s="18">
        <v>99</v>
      </c>
      <c r="S10" s="77">
        <f t="shared" si="9"/>
        <v>0</v>
      </c>
      <c r="T10" s="2"/>
      <c r="AD10" s="114" t="str">
        <f t="shared" si="7"/>
        <v>NO</v>
      </c>
      <c r="AG10" s="3">
        <f t="shared" si="0"/>
        <v>0</v>
      </c>
      <c r="AH10" s="3">
        <f t="shared" si="1"/>
        <v>0</v>
      </c>
      <c r="AI10" s="3">
        <f t="shared" si="2"/>
        <v>0</v>
      </c>
      <c r="AJ10" s="4">
        <v>3.125E-2</v>
      </c>
      <c r="AK10" s="3">
        <f t="shared" si="3"/>
        <v>0</v>
      </c>
      <c r="AL10" s="53" t="s">
        <v>30</v>
      </c>
      <c r="AM10" s="8" t="b">
        <f t="shared" si="4"/>
        <v>0</v>
      </c>
      <c r="AN10" s="15">
        <f t="shared" si="5"/>
        <v>0</v>
      </c>
    </row>
    <row r="11" spans="1:41" ht="80.099999999999994" customHeight="1" x14ac:dyDescent="0.25">
      <c r="A11" s="112" t="str">
        <f>IFERROR(INDEX(Tabella256[cognomenome], MATCH(F11, Tabella256[cognome], 0)), "")</f>
        <v/>
      </c>
      <c r="B11" s="28"/>
      <c r="C11" s="28"/>
      <c r="D11" s="29"/>
      <c r="E11" s="29"/>
      <c r="F11" s="30"/>
      <c r="G11" s="56" t="str">
        <f>IF(G10="","",G10)</f>
        <v/>
      </c>
      <c r="H11" s="31" t="str">
        <f>IF(H10="","",H10)</f>
        <v/>
      </c>
      <c r="I11" s="32" t="str">
        <f t="shared" si="6"/>
        <v/>
      </c>
      <c r="J11" s="33" t="str">
        <f>IF(J10="","",J10)</f>
        <v/>
      </c>
      <c r="K11" s="34"/>
      <c r="L11" s="34"/>
      <c r="M11" s="31" t="str">
        <f t="shared" si="8"/>
        <v/>
      </c>
      <c r="N11" s="35"/>
      <c r="O11" s="35"/>
      <c r="P11" s="76"/>
      <c r="Q11" s="18">
        <f t="shared" si="10"/>
        <v>99</v>
      </c>
      <c r="R11" s="18">
        <v>99</v>
      </c>
      <c r="S11" s="77">
        <f t="shared" si="9"/>
        <v>0</v>
      </c>
      <c r="T11" s="2"/>
      <c r="AD11" s="114" t="str">
        <f t="shared" si="7"/>
        <v>NO</v>
      </c>
      <c r="AG11" s="3">
        <f t="shared" si="0"/>
        <v>0</v>
      </c>
      <c r="AH11" s="3">
        <f t="shared" si="1"/>
        <v>0</v>
      </c>
      <c r="AI11" s="3">
        <f t="shared" si="2"/>
        <v>0</v>
      </c>
      <c r="AJ11" s="4">
        <v>3.125E-2</v>
      </c>
      <c r="AK11" s="3">
        <f t="shared" si="3"/>
        <v>0</v>
      </c>
      <c r="AL11" s="53" t="s">
        <v>30</v>
      </c>
      <c r="AM11" s="8" t="b">
        <f t="shared" si="4"/>
        <v>0</v>
      </c>
      <c r="AN11" s="15">
        <f t="shared" si="5"/>
        <v>0</v>
      </c>
    </row>
    <row r="12" spans="1:41" ht="80.099999999999994" customHeight="1" x14ac:dyDescent="0.25">
      <c r="A12" s="112" t="str">
        <f>IFERROR(INDEX(Tabella256[cognomenome], MATCH(F12, Tabella256[cognome], 0)), "")</f>
        <v/>
      </c>
      <c r="B12" s="28"/>
      <c r="C12" s="28"/>
      <c r="D12" s="29"/>
      <c r="E12" s="29"/>
      <c r="F12" s="30"/>
      <c r="G12" s="56"/>
      <c r="H12" s="31"/>
      <c r="I12" s="32" t="str">
        <f t="shared" si="6"/>
        <v/>
      </c>
      <c r="J12" s="33"/>
      <c r="K12" s="34"/>
      <c r="L12" s="34"/>
      <c r="M12" s="31" t="str">
        <f t="shared" si="8"/>
        <v/>
      </c>
      <c r="N12" s="35"/>
      <c r="O12" s="35"/>
      <c r="P12" s="76"/>
      <c r="Q12" s="18">
        <f t="shared" si="10"/>
        <v>99</v>
      </c>
      <c r="R12" s="18">
        <v>99</v>
      </c>
      <c r="S12" s="77">
        <f t="shared" si="9"/>
        <v>0</v>
      </c>
      <c r="T12" s="2"/>
      <c r="AD12" s="114" t="str">
        <f t="shared" si="7"/>
        <v>NO</v>
      </c>
      <c r="AG12" s="3">
        <f t="shared" si="0"/>
        <v>0</v>
      </c>
      <c r="AH12" s="3">
        <f t="shared" si="1"/>
        <v>0</v>
      </c>
      <c r="AI12" s="3">
        <f t="shared" si="2"/>
        <v>0</v>
      </c>
      <c r="AJ12" s="4">
        <v>3.125E-2</v>
      </c>
      <c r="AK12" s="3">
        <f t="shared" si="3"/>
        <v>0</v>
      </c>
      <c r="AL12" s="53" t="s">
        <v>30</v>
      </c>
      <c r="AM12" s="8" t="b">
        <f t="shared" si="4"/>
        <v>0</v>
      </c>
      <c r="AN12" s="15">
        <f t="shared" si="5"/>
        <v>0</v>
      </c>
    </row>
    <row r="13" spans="1:41" ht="80.099999999999994" customHeight="1" x14ac:dyDescent="0.25">
      <c r="A13" s="112" t="str">
        <f>IFERROR(INDEX(Tabella256[cognomenome], MATCH(F13, Tabella256[cognome], 0)), "")</f>
        <v/>
      </c>
      <c r="B13" s="28"/>
      <c r="C13" s="28"/>
      <c r="D13" s="29"/>
      <c r="E13" s="29"/>
      <c r="F13" s="30"/>
      <c r="G13" s="56" t="str">
        <f>IF(G12="","",G12)</f>
        <v/>
      </c>
      <c r="H13" s="31" t="str">
        <f>IF(H12="","",H12)</f>
        <v/>
      </c>
      <c r="I13" s="32" t="str">
        <f t="shared" si="6"/>
        <v/>
      </c>
      <c r="J13" s="33" t="str">
        <f>IF(J12="","",J12)</f>
        <v/>
      </c>
      <c r="K13" s="34"/>
      <c r="L13" s="34"/>
      <c r="M13" s="31" t="str">
        <f t="shared" si="8"/>
        <v/>
      </c>
      <c r="N13" s="35"/>
      <c r="O13" s="35"/>
      <c r="P13" s="76"/>
      <c r="Q13" s="18">
        <f t="shared" si="10"/>
        <v>99</v>
      </c>
      <c r="R13" s="18">
        <v>99</v>
      </c>
      <c r="S13" s="77">
        <f t="shared" si="9"/>
        <v>0</v>
      </c>
      <c r="T13" s="2"/>
      <c r="AD13" s="114" t="str">
        <f t="shared" si="7"/>
        <v>NO</v>
      </c>
      <c r="AG13" s="3">
        <f t="shared" si="0"/>
        <v>0</v>
      </c>
      <c r="AH13" s="3">
        <f t="shared" si="1"/>
        <v>0</v>
      </c>
      <c r="AI13" s="3">
        <f t="shared" si="2"/>
        <v>0</v>
      </c>
      <c r="AJ13" s="4">
        <v>3.125E-2</v>
      </c>
      <c r="AK13" s="3">
        <f t="shared" si="3"/>
        <v>0</v>
      </c>
      <c r="AL13" s="53" t="s">
        <v>30</v>
      </c>
      <c r="AM13" s="8" t="b">
        <f t="shared" si="4"/>
        <v>0</v>
      </c>
      <c r="AN13" s="15">
        <f t="shared" si="5"/>
        <v>0</v>
      </c>
    </row>
    <row r="14" spans="1:41" ht="80.099999999999994" customHeight="1" x14ac:dyDescent="0.25">
      <c r="A14" s="112" t="str">
        <f>IFERROR(INDEX(Tabella256[cognomenome], MATCH(F14, Tabella256[cognome], 0)), "")</f>
        <v/>
      </c>
      <c r="B14" s="28"/>
      <c r="C14" s="28"/>
      <c r="D14" s="29"/>
      <c r="E14" s="29"/>
      <c r="F14" s="30"/>
      <c r="G14" s="56"/>
      <c r="H14" s="31"/>
      <c r="I14" s="32" t="str">
        <f t="shared" si="6"/>
        <v/>
      </c>
      <c r="J14" s="33"/>
      <c r="K14" s="34"/>
      <c r="L14" s="34"/>
      <c r="M14" s="31" t="str">
        <f t="shared" si="8"/>
        <v/>
      </c>
      <c r="N14" s="35"/>
      <c r="O14" s="35"/>
      <c r="P14" s="76"/>
      <c r="Q14" s="18">
        <f t="shared" si="10"/>
        <v>99</v>
      </c>
      <c r="R14" s="18">
        <v>99</v>
      </c>
      <c r="S14" s="77">
        <f t="shared" si="9"/>
        <v>0</v>
      </c>
      <c r="T14" s="2"/>
      <c r="AD14" s="114" t="str">
        <f t="shared" si="7"/>
        <v>NO</v>
      </c>
      <c r="AG14" s="3">
        <f t="shared" si="0"/>
        <v>0</v>
      </c>
      <c r="AH14" s="3">
        <f t="shared" si="1"/>
        <v>0</v>
      </c>
      <c r="AI14" s="3">
        <f t="shared" si="2"/>
        <v>0</v>
      </c>
      <c r="AJ14" s="4">
        <v>3.125E-2</v>
      </c>
      <c r="AK14" s="3">
        <f t="shared" si="3"/>
        <v>0</v>
      </c>
      <c r="AL14" s="53" t="s">
        <v>30</v>
      </c>
      <c r="AM14" s="8" t="b">
        <f t="shared" si="4"/>
        <v>0</v>
      </c>
      <c r="AN14" s="15">
        <f t="shared" si="5"/>
        <v>0</v>
      </c>
    </row>
    <row r="15" spans="1:41" ht="80.099999999999994" customHeight="1" x14ac:dyDescent="0.25">
      <c r="A15" s="112" t="str">
        <f>IFERROR(INDEX(Tabella256[cognomenome], MATCH(F15, Tabella256[cognome], 0)), "")</f>
        <v/>
      </c>
      <c r="B15" s="28"/>
      <c r="C15" s="28"/>
      <c r="D15" s="29"/>
      <c r="E15" s="29"/>
      <c r="F15" s="30"/>
      <c r="G15" s="56" t="str">
        <f>IF(G14="","",G14)</f>
        <v/>
      </c>
      <c r="H15" s="31" t="str">
        <f>IF(H14="","",H14)</f>
        <v/>
      </c>
      <c r="I15" s="32" t="str">
        <f t="shared" si="6"/>
        <v/>
      </c>
      <c r="J15" s="33" t="str">
        <f>IF(J14="","",J14)</f>
        <v/>
      </c>
      <c r="K15" s="34"/>
      <c r="L15" s="34"/>
      <c r="M15" s="31" t="str">
        <f t="shared" si="8"/>
        <v/>
      </c>
      <c r="N15" s="35"/>
      <c r="O15" s="35"/>
      <c r="P15" s="76"/>
      <c r="Q15" s="18">
        <f t="shared" si="10"/>
        <v>99</v>
      </c>
      <c r="R15" s="18">
        <v>99</v>
      </c>
      <c r="S15" s="77">
        <f t="shared" si="9"/>
        <v>0</v>
      </c>
      <c r="T15" s="2"/>
      <c r="AD15" s="114" t="str">
        <f t="shared" si="7"/>
        <v>NO</v>
      </c>
      <c r="AG15" s="3">
        <f t="shared" si="0"/>
        <v>0</v>
      </c>
      <c r="AH15" s="3">
        <f t="shared" si="1"/>
        <v>0</v>
      </c>
      <c r="AI15" s="3">
        <f t="shared" si="2"/>
        <v>0</v>
      </c>
      <c r="AJ15" s="4">
        <v>3.125E-2</v>
      </c>
      <c r="AK15" s="3">
        <f t="shared" si="3"/>
        <v>0</v>
      </c>
      <c r="AL15" s="53" t="s">
        <v>30</v>
      </c>
      <c r="AM15" s="8" t="b">
        <f t="shared" si="4"/>
        <v>0</v>
      </c>
      <c r="AN15" s="15">
        <f t="shared" si="5"/>
        <v>0</v>
      </c>
    </row>
    <row r="16" spans="1:41" ht="80.099999999999994" customHeight="1" x14ac:dyDescent="0.25">
      <c r="A16" s="112" t="str">
        <f>IFERROR(INDEX(Tabella256[cognomenome], MATCH(F16, Tabella256[cognome], 0)), "")</f>
        <v/>
      </c>
      <c r="B16" s="28"/>
      <c r="C16" s="28"/>
      <c r="D16" s="29"/>
      <c r="E16" s="29"/>
      <c r="F16" s="30"/>
      <c r="G16" s="56"/>
      <c r="H16" s="31"/>
      <c r="I16" s="32" t="str">
        <f t="shared" si="6"/>
        <v/>
      </c>
      <c r="J16" s="33"/>
      <c r="K16" s="34"/>
      <c r="L16" s="34"/>
      <c r="M16" s="31" t="str">
        <f t="shared" si="8"/>
        <v/>
      </c>
      <c r="N16" s="35"/>
      <c r="O16" s="35"/>
      <c r="P16" s="76"/>
      <c r="Q16" s="18">
        <f t="shared" si="10"/>
        <v>99</v>
      </c>
      <c r="R16" s="18">
        <v>99</v>
      </c>
      <c r="S16" s="77">
        <f t="shared" si="9"/>
        <v>0</v>
      </c>
      <c r="T16" s="2"/>
      <c r="AD16" s="114" t="str">
        <f t="shared" si="7"/>
        <v>NO</v>
      </c>
      <c r="AG16" s="3">
        <f t="shared" si="0"/>
        <v>0</v>
      </c>
      <c r="AH16" s="3">
        <f t="shared" si="1"/>
        <v>0</v>
      </c>
      <c r="AI16" s="3">
        <f t="shared" si="2"/>
        <v>0</v>
      </c>
      <c r="AJ16" s="4">
        <v>3.125E-2</v>
      </c>
      <c r="AK16" s="3">
        <f t="shared" si="3"/>
        <v>0</v>
      </c>
      <c r="AL16" s="53" t="s">
        <v>30</v>
      </c>
      <c r="AM16" s="8" t="b">
        <f t="shared" si="4"/>
        <v>0</v>
      </c>
      <c r="AN16" s="15">
        <f t="shared" si="5"/>
        <v>0</v>
      </c>
    </row>
    <row r="17" spans="1:40" ht="80.099999999999994" customHeight="1" x14ac:dyDescent="0.25">
      <c r="A17" s="112" t="str">
        <f>IFERROR(INDEX(Tabella256[cognomenome], MATCH(F17, Tabella256[cognome], 0)), "")</f>
        <v/>
      </c>
      <c r="B17" s="28"/>
      <c r="C17" s="28"/>
      <c r="D17" s="29"/>
      <c r="E17" s="29"/>
      <c r="F17" s="30"/>
      <c r="G17" s="56" t="str">
        <f>IF(G16="","",G16)</f>
        <v/>
      </c>
      <c r="H17" s="31" t="str">
        <f>IF(H16="","",H16)</f>
        <v/>
      </c>
      <c r="I17" s="32" t="str">
        <f t="shared" si="6"/>
        <v/>
      </c>
      <c r="J17" s="33" t="str">
        <f>IF(J16="","",J16)</f>
        <v/>
      </c>
      <c r="K17" s="34"/>
      <c r="L17" s="34"/>
      <c r="M17" s="31" t="str">
        <f t="shared" si="8"/>
        <v/>
      </c>
      <c r="N17" s="35"/>
      <c r="O17" s="35"/>
      <c r="P17" s="76"/>
      <c r="Q17" s="18">
        <f t="shared" si="10"/>
        <v>99</v>
      </c>
      <c r="R17" s="18">
        <v>99</v>
      </c>
      <c r="S17" s="77">
        <f t="shared" si="9"/>
        <v>0</v>
      </c>
      <c r="T17" s="2"/>
      <c r="AD17" s="114" t="str">
        <f t="shared" si="7"/>
        <v>NO</v>
      </c>
      <c r="AG17" s="3">
        <f t="shared" si="0"/>
        <v>0</v>
      </c>
      <c r="AH17" s="3">
        <f t="shared" si="1"/>
        <v>0</v>
      </c>
      <c r="AI17" s="3">
        <f t="shared" si="2"/>
        <v>0</v>
      </c>
      <c r="AJ17" s="4">
        <v>3.125E-2</v>
      </c>
      <c r="AK17" s="3">
        <f t="shared" si="3"/>
        <v>0</v>
      </c>
      <c r="AL17" s="53" t="s">
        <v>30</v>
      </c>
      <c r="AM17" s="8" t="b">
        <f t="shared" si="4"/>
        <v>0</v>
      </c>
      <c r="AN17" s="15">
        <f t="shared" si="5"/>
        <v>0</v>
      </c>
    </row>
    <row r="18" spans="1:40" ht="80.099999999999994" customHeight="1" x14ac:dyDescent="0.25">
      <c r="A18" s="112" t="str">
        <f>IFERROR(INDEX(Tabella256[cognomenome], MATCH(F18, Tabella256[cognome], 0)), "")</f>
        <v/>
      </c>
      <c r="B18" s="28"/>
      <c r="C18" s="28"/>
      <c r="D18" s="29"/>
      <c r="E18" s="29"/>
      <c r="F18" s="30"/>
      <c r="G18" s="56"/>
      <c r="H18" s="31"/>
      <c r="I18" s="32" t="str">
        <f t="shared" si="6"/>
        <v/>
      </c>
      <c r="J18" s="33"/>
      <c r="K18" s="34"/>
      <c r="L18" s="34"/>
      <c r="M18" s="31" t="str">
        <f t="shared" si="8"/>
        <v/>
      </c>
      <c r="N18" s="35"/>
      <c r="O18" s="35"/>
      <c r="P18" s="76"/>
      <c r="Q18" s="18">
        <f t="shared" si="10"/>
        <v>99</v>
      </c>
      <c r="R18" s="18">
        <v>99</v>
      </c>
      <c r="S18" s="77">
        <f t="shared" si="9"/>
        <v>0</v>
      </c>
      <c r="T18" s="2"/>
      <c r="AD18" s="114" t="str">
        <f t="shared" si="7"/>
        <v>NO</v>
      </c>
      <c r="AG18" s="3">
        <f t="shared" si="0"/>
        <v>0</v>
      </c>
      <c r="AH18" s="3">
        <f t="shared" si="1"/>
        <v>0</v>
      </c>
      <c r="AI18" s="3">
        <f t="shared" si="2"/>
        <v>0</v>
      </c>
      <c r="AJ18" s="4">
        <v>3.125E-2</v>
      </c>
      <c r="AK18" s="3">
        <f t="shared" si="3"/>
        <v>0</v>
      </c>
      <c r="AL18" s="53" t="s">
        <v>30</v>
      </c>
      <c r="AM18" s="8" t="b">
        <f t="shared" si="4"/>
        <v>0</v>
      </c>
      <c r="AN18" s="15">
        <f t="shared" si="5"/>
        <v>0</v>
      </c>
    </row>
    <row r="19" spans="1:40" ht="80.099999999999994" customHeight="1" x14ac:dyDescent="0.25">
      <c r="A19" s="112" t="str">
        <f>IFERROR(INDEX(Tabella256[cognomenome], MATCH(F19, Tabella256[cognome], 0)), "")</f>
        <v/>
      </c>
      <c r="B19" s="28"/>
      <c r="C19" s="28"/>
      <c r="D19" s="29"/>
      <c r="E19" s="29"/>
      <c r="F19" s="30"/>
      <c r="G19" s="56" t="str">
        <f>IF(G18="","",G18)</f>
        <v/>
      </c>
      <c r="H19" s="31" t="str">
        <f>IF(H18="","",H18)</f>
        <v/>
      </c>
      <c r="I19" s="32" t="str">
        <f t="shared" si="6"/>
        <v/>
      </c>
      <c r="J19" s="33" t="str">
        <f>IF(J18="","",J18)</f>
        <v/>
      </c>
      <c r="K19" s="34"/>
      <c r="L19" s="34"/>
      <c r="M19" s="31" t="str">
        <f t="shared" si="8"/>
        <v/>
      </c>
      <c r="N19" s="35"/>
      <c r="O19" s="35"/>
      <c r="P19" s="76"/>
      <c r="Q19" s="18">
        <f t="shared" si="10"/>
        <v>99</v>
      </c>
      <c r="R19" s="18">
        <v>99</v>
      </c>
      <c r="S19" s="77">
        <f>R19-Q19</f>
        <v>0</v>
      </c>
      <c r="T19" s="2"/>
      <c r="AD19" s="114" t="str">
        <f t="shared" si="7"/>
        <v>NO</v>
      </c>
      <c r="AG19" s="3">
        <f t="shared" si="0"/>
        <v>0</v>
      </c>
      <c r="AH19" s="3">
        <f t="shared" si="1"/>
        <v>0</v>
      </c>
      <c r="AI19" s="3">
        <f t="shared" si="2"/>
        <v>0</v>
      </c>
      <c r="AJ19" s="4">
        <v>3.125E-2</v>
      </c>
      <c r="AK19" s="3">
        <f t="shared" si="3"/>
        <v>0</v>
      </c>
      <c r="AL19" s="53" t="s">
        <v>30</v>
      </c>
      <c r="AM19" s="8" t="b">
        <f t="shared" si="4"/>
        <v>0</v>
      </c>
      <c r="AN19" s="15">
        <f t="shared" si="5"/>
        <v>0</v>
      </c>
    </row>
    <row r="20" spans="1:40" ht="80.099999999999994" customHeight="1" x14ac:dyDescent="0.25">
      <c r="A20" s="112" t="str">
        <f>IFERROR(INDEX(Tabella256[cognomenome], MATCH(F20, Tabella256[cognome], 0)), "")</f>
        <v/>
      </c>
      <c r="B20" s="28"/>
      <c r="C20" s="28"/>
      <c r="D20" s="29"/>
      <c r="E20" s="29"/>
      <c r="F20" s="30"/>
      <c r="G20" s="56"/>
      <c r="H20" s="31"/>
      <c r="I20" s="32" t="str">
        <f t="shared" si="6"/>
        <v/>
      </c>
      <c r="J20" s="33"/>
      <c r="K20" s="34"/>
      <c r="L20" s="34"/>
      <c r="M20" s="31" t="str">
        <f t="shared" si="8"/>
        <v/>
      </c>
      <c r="N20" s="35"/>
      <c r="O20" s="35"/>
      <c r="P20" s="76"/>
      <c r="Q20" s="18">
        <f t="shared" si="10"/>
        <v>99</v>
      </c>
      <c r="R20" s="18">
        <v>99</v>
      </c>
      <c r="S20" s="77">
        <f t="shared" si="9"/>
        <v>0</v>
      </c>
      <c r="T20" s="2"/>
      <c r="U20" s="2"/>
      <c r="W20" s="72"/>
      <c r="X20" s="72"/>
      <c r="Y20" s="72"/>
      <c r="Z20" s="72"/>
      <c r="AA20" s="72"/>
      <c r="AB20" s="72"/>
      <c r="AC20" s="2"/>
      <c r="AD20" s="114" t="str">
        <f t="shared" si="7"/>
        <v>NO</v>
      </c>
      <c r="AG20" s="3">
        <f t="shared" si="0"/>
        <v>0</v>
      </c>
      <c r="AH20" s="3">
        <f t="shared" si="1"/>
        <v>0</v>
      </c>
      <c r="AI20" s="3">
        <f t="shared" si="2"/>
        <v>0</v>
      </c>
      <c r="AJ20" s="4">
        <v>3.125E-2</v>
      </c>
      <c r="AK20" s="3">
        <f t="shared" si="3"/>
        <v>0</v>
      </c>
      <c r="AL20" s="53" t="s">
        <v>30</v>
      </c>
      <c r="AM20" s="8" t="b">
        <f t="shared" si="4"/>
        <v>0</v>
      </c>
      <c r="AN20" s="15">
        <f t="shared" si="5"/>
        <v>0</v>
      </c>
    </row>
    <row r="21" spans="1:40" ht="80.099999999999994" customHeight="1" x14ac:dyDescent="0.25">
      <c r="A21" s="112" t="str">
        <f>IFERROR(INDEX(Tabella256[cognomenome], MATCH(F21, Tabella256[cognome], 0)), "")</f>
        <v/>
      </c>
      <c r="B21" s="28"/>
      <c r="C21" s="28"/>
      <c r="D21" s="29"/>
      <c r="E21" s="29"/>
      <c r="F21" s="30"/>
      <c r="G21" s="56" t="str">
        <f>IF(G20="","",G20)</f>
        <v/>
      </c>
      <c r="H21" s="31" t="str">
        <f>IF(H20="","",H20)</f>
        <v/>
      </c>
      <c r="I21" s="32" t="str">
        <f t="shared" si="6"/>
        <v/>
      </c>
      <c r="J21" s="33" t="str">
        <f>IF(J20="","",J20)</f>
        <v/>
      </c>
      <c r="K21" s="34"/>
      <c r="L21" s="34"/>
      <c r="M21" s="31" t="str">
        <f t="shared" si="8"/>
        <v/>
      </c>
      <c r="N21" s="35"/>
      <c r="O21" s="35"/>
      <c r="P21" s="76"/>
      <c r="Q21" s="18">
        <f t="shared" si="10"/>
        <v>99</v>
      </c>
      <c r="R21" s="18">
        <v>99</v>
      </c>
      <c r="S21" s="77">
        <f t="shared" si="9"/>
        <v>0</v>
      </c>
      <c r="T21" s="2"/>
      <c r="U21" s="2"/>
      <c r="W21" s="72"/>
      <c r="X21" s="72"/>
      <c r="Y21" s="72"/>
      <c r="Z21" s="72"/>
      <c r="AA21" s="72"/>
      <c r="AB21" s="72"/>
      <c r="AC21" s="2"/>
      <c r="AD21" s="114" t="str">
        <f t="shared" si="7"/>
        <v>NO</v>
      </c>
      <c r="AG21" s="3">
        <f t="shared" si="0"/>
        <v>0</v>
      </c>
      <c r="AH21" s="3">
        <f t="shared" si="1"/>
        <v>0</v>
      </c>
      <c r="AI21" s="3">
        <f t="shared" si="2"/>
        <v>0</v>
      </c>
      <c r="AJ21" s="4">
        <v>3.125E-2</v>
      </c>
      <c r="AK21" s="3">
        <f t="shared" si="3"/>
        <v>0</v>
      </c>
      <c r="AL21" s="53" t="s">
        <v>30</v>
      </c>
      <c r="AM21" s="8" t="b">
        <f t="shared" si="4"/>
        <v>0</v>
      </c>
      <c r="AN21" s="15">
        <f t="shared" si="5"/>
        <v>0</v>
      </c>
    </row>
    <row r="22" spans="1:40" ht="80.099999999999994" customHeight="1" x14ac:dyDescent="0.25">
      <c r="A22" s="112" t="str">
        <f>IFERROR(INDEX(Tabella256[cognomenome], MATCH(F22, Tabella256[cognome], 0)), "")</f>
        <v/>
      </c>
      <c r="B22" s="28"/>
      <c r="C22" s="28"/>
      <c r="D22" s="29"/>
      <c r="E22" s="29"/>
      <c r="F22" s="30"/>
      <c r="G22" s="56"/>
      <c r="H22" s="31"/>
      <c r="I22" s="32" t="str">
        <f t="shared" si="6"/>
        <v/>
      </c>
      <c r="J22" s="33"/>
      <c r="K22" s="34"/>
      <c r="L22" s="34"/>
      <c r="M22" s="31" t="str">
        <f t="shared" si="8"/>
        <v/>
      </c>
      <c r="N22" s="36"/>
      <c r="O22" s="36"/>
      <c r="P22" s="76"/>
      <c r="Q22" s="18">
        <f t="shared" si="10"/>
        <v>99</v>
      </c>
      <c r="R22" s="18">
        <v>99</v>
      </c>
      <c r="S22" s="77">
        <f t="shared" si="9"/>
        <v>0</v>
      </c>
      <c r="T22" s="2"/>
      <c r="U22" s="2"/>
      <c r="AB22" s="72"/>
      <c r="AC22" s="2"/>
      <c r="AD22" s="114" t="str">
        <f t="shared" si="7"/>
        <v>NO</v>
      </c>
      <c r="AG22" s="3">
        <f t="shared" si="0"/>
        <v>0</v>
      </c>
      <c r="AH22" s="3">
        <f t="shared" si="1"/>
        <v>0</v>
      </c>
      <c r="AI22" s="3">
        <f t="shared" si="2"/>
        <v>0</v>
      </c>
      <c r="AJ22" s="4">
        <v>3.125E-2</v>
      </c>
      <c r="AK22" s="3">
        <f t="shared" si="3"/>
        <v>0</v>
      </c>
      <c r="AL22" s="53" t="s">
        <v>30</v>
      </c>
      <c r="AM22" s="8" t="b">
        <f t="shared" si="4"/>
        <v>0</v>
      </c>
      <c r="AN22" s="15">
        <f t="shared" si="5"/>
        <v>0</v>
      </c>
    </row>
    <row r="23" spans="1:40" ht="80.099999999999994" customHeight="1" x14ac:dyDescent="0.25">
      <c r="A23" s="112" t="str">
        <f>IFERROR(INDEX(Tabella256[cognomenome], MATCH(F23, Tabella256[cognome], 0)), "")</f>
        <v/>
      </c>
      <c r="B23" s="28"/>
      <c r="C23" s="28"/>
      <c r="D23" s="29"/>
      <c r="E23" s="29"/>
      <c r="F23" s="30"/>
      <c r="G23" s="56" t="str">
        <f>IF(G22="","",G22)</f>
        <v/>
      </c>
      <c r="H23" s="31" t="str">
        <f>IF(H22="","",H22)</f>
        <v/>
      </c>
      <c r="I23" s="32" t="str">
        <f t="shared" si="6"/>
        <v/>
      </c>
      <c r="J23" s="33" t="str">
        <f>IF(J22="","",J22)</f>
        <v/>
      </c>
      <c r="K23" s="34"/>
      <c r="L23" s="34"/>
      <c r="M23" s="31" t="str">
        <f t="shared" si="8"/>
        <v/>
      </c>
      <c r="N23" s="36"/>
      <c r="O23" s="36"/>
      <c r="P23" s="76"/>
      <c r="Q23" s="18">
        <f t="shared" si="10"/>
        <v>99</v>
      </c>
      <c r="R23" s="18">
        <v>99</v>
      </c>
      <c r="S23" s="77">
        <f t="shared" si="9"/>
        <v>0</v>
      </c>
      <c r="T23" s="2"/>
      <c r="U23" s="2"/>
      <c r="AB23" s="72"/>
      <c r="AC23" s="2"/>
      <c r="AD23" s="114" t="str">
        <f t="shared" si="7"/>
        <v>NO</v>
      </c>
      <c r="AG23" s="3">
        <f t="shared" si="0"/>
        <v>0</v>
      </c>
      <c r="AH23" s="3">
        <f t="shared" si="1"/>
        <v>0</v>
      </c>
      <c r="AI23" s="3">
        <f t="shared" si="2"/>
        <v>0</v>
      </c>
      <c r="AJ23" s="4">
        <v>3.125E-2</v>
      </c>
      <c r="AK23" s="3">
        <f t="shared" si="3"/>
        <v>0</v>
      </c>
      <c r="AL23" s="53" t="s">
        <v>30</v>
      </c>
      <c r="AM23" s="8" t="b">
        <f t="shared" si="4"/>
        <v>0</v>
      </c>
      <c r="AN23" s="15">
        <f t="shared" si="5"/>
        <v>0</v>
      </c>
    </row>
    <row r="24" spans="1:40" ht="80.099999999999994" customHeight="1" x14ac:dyDescent="0.25">
      <c r="A24" s="112" t="str">
        <f>IFERROR(INDEX(Tabella256[cognomenome], MATCH(F24, Tabella256[cognome], 0)), "")</f>
        <v/>
      </c>
      <c r="B24" s="28"/>
      <c r="C24" s="28"/>
      <c r="D24" s="29"/>
      <c r="E24" s="29"/>
      <c r="F24" s="30"/>
      <c r="G24" s="56"/>
      <c r="H24" s="31"/>
      <c r="I24" s="32" t="str">
        <f t="shared" si="6"/>
        <v/>
      </c>
      <c r="J24" s="33"/>
      <c r="K24" s="34"/>
      <c r="L24" s="34"/>
      <c r="M24" s="31" t="str">
        <f t="shared" si="8"/>
        <v/>
      </c>
      <c r="N24" s="35"/>
      <c r="O24" s="35"/>
      <c r="P24" s="76"/>
      <c r="Q24" s="18">
        <f t="shared" si="10"/>
        <v>99</v>
      </c>
      <c r="R24" s="18">
        <v>99</v>
      </c>
      <c r="S24" s="77">
        <f t="shared" si="9"/>
        <v>0</v>
      </c>
      <c r="T24" s="2"/>
      <c r="U24" s="2"/>
      <c r="AB24" s="72"/>
      <c r="AC24" s="2"/>
      <c r="AD24" s="114" t="str">
        <f t="shared" si="7"/>
        <v>NO</v>
      </c>
      <c r="AG24" s="3">
        <f t="shared" si="0"/>
        <v>0</v>
      </c>
      <c r="AH24" s="3">
        <f t="shared" si="1"/>
        <v>0</v>
      </c>
      <c r="AI24" s="3">
        <f t="shared" si="2"/>
        <v>0</v>
      </c>
      <c r="AJ24" s="4">
        <v>3.125E-2</v>
      </c>
      <c r="AK24" s="3">
        <f t="shared" si="3"/>
        <v>0</v>
      </c>
      <c r="AL24" s="53" t="s">
        <v>30</v>
      </c>
      <c r="AM24" s="8" t="b">
        <f t="shared" si="4"/>
        <v>0</v>
      </c>
      <c r="AN24" s="15">
        <f t="shared" si="5"/>
        <v>0</v>
      </c>
    </row>
    <row r="25" spans="1:40" ht="80.099999999999994" customHeight="1" x14ac:dyDescent="0.25">
      <c r="A25" s="112" t="str">
        <f>IFERROR(INDEX(Tabella256[cognomenome], MATCH(F25, Tabella256[cognome], 0)), "")</f>
        <v/>
      </c>
      <c r="B25" s="28"/>
      <c r="C25" s="28"/>
      <c r="D25" s="29"/>
      <c r="E25" s="29"/>
      <c r="F25" s="30"/>
      <c r="G25" s="56" t="str">
        <f>IF(G24="","",G24)</f>
        <v/>
      </c>
      <c r="H25" s="31" t="str">
        <f>IF(H24="","",H24)</f>
        <v/>
      </c>
      <c r="I25" s="32" t="str">
        <f t="shared" si="6"/>
        <v/>
      </c>
      <c r="J25" s="33" t="str">
        <f>IF(J24="","",J24)</f>
        <v/>
      </c>
      <c r="K25" s="34"/>
      <c r="L25" s="34"/>
      <c r="M25" s="31" t="str">
        <f t="shared" si="8"/>
        <v/>
      </c>
      <c r="N25" s="35"/>
      <c r="O25" s="35"/>
      <c r="P25" s="76"/>
      <c r="Q25" s="18">
        <f t="shared" si="10"/>
        <v>99</v>
      </c>
      <c r="R25" s="18">
        <v>99</v>
      </c>
      <c r="S25" s="77">
        <f t="shared" si="9"/>
        <v>0</v>
      </c>
      <c r="T25" s="2"/>
      <c r="U25" s="2"/>
      <c r="V25" s="72"/>
      <c r="W25" s="72"/>
      <c r="X25" s="72"/>
      <c r="Y25" s="72"/>
      <c r="Z25" s="72"/>
      <c r="AA25" s="72"/>
      <c r="AB25" s="72"/>
      <c r="AC25" s="2"/>
      <c r="AD25" s="114" t="str">
        <f t="shared" si="7"/>
        <v>NO</v>
      </c>
      <c r="AG25" s="3">
        <f t="shared" si="0"/>
        <v>0</v>
      </c>
      <c r="AH25" s="3">
        <f t="shared" si="1"/>
        <v>0</v>
      </c>
      <c r="AI25" s="3">
        <f t="shared" si="2"/>
        <v>0</v>
      </c>
      <c r="AJ25" s="4">
        <v>3.125E-2</v>
      </c>
      <c r="AK25" s="3">
        <f t="shared" si="3"/>
        <v>0</v>
      </c>
      <c r="AL25" s="53" t="s">
        <v>30</v>
      </c>
      <c r="AM25" s="8" t="b">
        <f t="shared" si="4"/>
        <v>0</v>
      </c>
      <c r="AN25" s="15">
        <f t="shared" si="5"/>
        <v>0</v>
      </c>
    </row>
    <row r="26" spans="1:40" ht="80.099999999999994" customHeight="1" x14ac:dyDescent="0.25">
      <c r="A26" s="112" t="str">
        <f>IFERROR(INDEX(Tabella256[cognomenome], MATCH(F26, Tabella256[cognome], 0)), "")</f>
        <v/>
      </c>
      <c r="B26" s="28"/>
      <c r="C26" s="28"/>
      <c r="D26" s="29"/>
      <c r="E26" s="29"/>
      <c r="F26" s="30"/>
      <c r="G26" s="56"/>
      <c r="H26" s="31"/>
      <c r="I26" s="32" t="str">
        <f t="shared" si="6"/>
        <v/>
      </c>
      <c r="J26" s="33"/>
      <c r="K26" s="34"/>
      <c r="L26" s="34"/>
      <c r="M26" s="31" t="str">
        <f t="shared" si="8"/>
        <v/>
      </c>
      <c r="N26" s="35"/>
      <c r="O26" s="35"/>
      <c r="P26" s="76"/>
      <c r="Q26" s="18">
        <f t="shared" si="10"/>
        <v>99</v>
      </c>
      <c r="R26" s="18">
        <v>99</v>
      </c>
      <c r="S26" s="77">
        <f t="shared" si="9"/>
        <v>0</v>
      </c>
      <c r="T26" s="2"/>
      <c r="U26" s="2"/>
      <c r="V26" s="72"/>
      <c r="W26" s="72"/>
      <c r="X26" s="72"/>
      <c r="Y26" s="72"/>
      <c r="Z26" s="72"/>
      <c r="AA26" s="72"/>
      <c r="AB26" s="72"/>
      <c r="AC26" s="2"/>
      <c r="AD26" s="114" t="str">
        <f t="shared" si="7"/>
        <v>NO</v>
      </c>
      <c r="AG26" s="3">
        <f t="shared" si="0"/>
        <v>0</v>
      </c>
      <c r="AH26" s="3">
        <f t="shared" si="1"/>
        <v>0</v>
      </c>
      <c r="AI26" s="3">
        <f t="shared" si="2"/>
        <v>0</v>
      </c>
      <c r="AJ26" s="4">
        <v>3.125E-2</v>
      </c>
      <c r="AK26" s="3">
        <f t="shared" si="3"/>
        <v>0</v>
      </c>
      <c r="AL26" s="53" t="s">
        <v>30</v>
      </c>
      <c r="AM26" s="8" t="b">
        <f t="shared" si="4"/>
        <v>0</v>
      </c>
      <c r="AN26" s="15">
        <f t="shared" si="5"/>
        <v>0</v>
      </c>
    </row>
    <row r="27" spans="1:40" ht="80.099999999999994" customHeight="1" x14ac:dyDescent="0.25">
      <c r="A27" s="112" t="str">
        <f>IFERROR(INDEX(Tabella256[cognomenome], MATCH(F27, Tabella256[cognome], 0)), "")</f>
        <v/>
      </c>
      <c r="B27" s="28"/>
      <c r="C27" s="28"/>
      <c r="D27" s="29"/>
      <c r="E27" s="29"/>
      <c r="F27" s="30"/>
      <c r="G27" s="56" t="str">
        <f>IF(G26="","",G26)</f>
        <v/>
      </c>
      <c r="H27" s="31" t="str">
        <f>IF(H26="","",H26)</f>
        <v/>
      </c>
      <c r="I27" s="32" t="str">
        <f t="shared" si="6"/>
        <v/>
      </c>
      <c r="J27" s="33" t="str">
        <f>IF(J26="","",J26)</f>
        <v/>
      </c>
      <c r="K27" s="34"/>
      <c r="L27" s="34"/>
      <c r="M27" s="31" t="str">
        <f t="shared" si="8"/>
        <v/>
      </c>
      <c r="N27" s="35"/>
      <c r="O27" s="35"/>
      <c r="P27" s="76"/>
      <c r="Q27" s="18">
        <f t="shared" si="10"/>
        <v>99</v>
      </c>
      <c r="R27" s="18">
        <v>99</v>
      </c>
      <c r="S27" s="77">
        <f t="shared" si="9"/>
        <v>0</v>
      </c>
      <c r="T27" s="2"/>
      <c r="U27" s="2"/>
      <c r="V27" s="72"/>
      <c r="W27" s="72"/>
      <c r="X27" s="72"/>
      <c r="Y27" s="72"/>
      <c r="Z27" s="72"/>
      <c r="AA27" s="72"/>
      <c r="AB27" s="72"/>
      <c r="AC27" s="2"/>
      <c r="AD27" s="114" t="str">
        <f t="shared" si="7"/>
        <v>NO</v>
      </c>
      <c r="AG27" s="3">
        <f t="shared" si="0"/>
        <v>0</v>
      </c>
      <c r="AH27" s="3">
        <f t="shared" si="1"/>
        <v>0</v>
      </c>
      <c r="AI27" s="3">
        <f t="shared" si="2"/>
        <v>0</v>
      </c>
      <c r="AJ27" s="4">
        <v>3.125E-2</v>
      </c>
      <c r="AK27" s="3">
        <f t="shared" si="3"/>
        <v>0</v>
      </c>
      <c r="AL27" s="53" t="s">
        <v>30</v>
      </c>
      <c r="AM27" s="8" t="b">
        <f t="shared" si="4"/>
        <v>0</v>
      </c>
      <c r="AN27" s="15">
        <f t="shared" si="5"/>
        <v>0</v>
      </c>
    </row>
    <row r="28" spans="1:40" ht="80.099999999999994" customHeight="1" x14ac:dyDescent="0.25">
      <c r="A28" s="112" t="str">
        <f>IFERROR(INDEX(Tabella256[cognomenome], MATCH(F28, Tabella256[cognome], 0)), "")</f>
        <v/>
      </c>
      <c r="B28" s="28"/>
      <c r="C28" s="28"/>
      <c r="D28" s="29"/>
      <c r="E28" s="29"/>
      <c r="F28" s="30"/>
      <c r="G28" s="56"/>
      <c r="H28" s="31"/>
      <c r="I28" s="32" t="str">
        <f t="shared" si="6"/>
        <v/>
      </c>
      <c r="J28" s="33"/>
      <c r="K28" s="34"/>
      <c r="L28" s="34"/>
      <c r="M28" s="31" t="str">
        <f t="shared" si="8"/>
        <v/>
      </c>
      <c r="N28" s="35"/>
      <c r="O28" s="35"/>
      <c r="P28" s="76"/>
      <c r="Q28" s="18">
        <f t="shared" si="10"/>
        <v>99</v>
      </c>
      <c r="R28" s="18">
        <v>99</v>
      </c>
      <c r="S28" s="77">
        <f t="shared" si="9"/>
        <v>0</v>
      </c>
      <c r="T28" s="2"/>
      <c r="U28" s="2"/>
      <c r="V28" s="72"/>
      <c r="W28" s="72"/>
      <c r="X28" s="72"/>
      <c r="Y28" s="72"/>
      <c r="Z28" s="72"/>
      <c r="AA28" s="72"/>
      <c r="AB28" s="72"/>
      <c r="AC28" s="2"/>
      <c r="AD28" s="114" t="str">
        <f t="shared" si="7"/>
        <v>NO</v>
      </c>
      <c r="AG28" s="3">
        <f t="shared" si="0"/>
        <v>0</v>
      </c>
      <c r="AH28" s="3">
        <f t="shared" si="1"/>
        <v>0</v>
      </c>
      <c r="AI28" s="3">
        <f t="shared" si="2"/>
        <v>0</v>
      </c>
      <c r="AJ28" s="4">
        <v>3.125E-2</v>
      </c>
      <c r="AK28" s="3">
        <f t="shared" si="3"/>
        <v>0</v>
      </c>
      <c r="AL28" s="53" t="s">
        <v>30</v>
      </c>
      <c r="AM28" s="8" t="b">
        <f t="shared" si="4"/>
        <v>0</v>
      </c>
      <c r="AN28" s="15">
        <f t="shared" si="5"/>
        <v>0</v>
      </c>
    </row>
    <row r="29" spans="1:40" ht="80.099999999999994" customHeight="1" x14ac:dyDescent="0.25">
      <c r="A29" s="112" t="str">
        <f>IFERROR(INDEX(Tabella256[cognomenome], MATCH(F29, Tabella256[cognome], 0)), "")</f>
        <v/>
      </c>
      <c r="B29" s="28"/>
      <c r="C29" s="28"/>
      <c r="D29" s="29"/>
      <c r="E29" s="29"/>
      <c r="F29" s="30"/>
      <c r="G29" s="56" t="str">
        <f>IF(G28="","",G28)</f>
        <v/>
      </c>
      <c r="H29" s="31" t="str">
        <f>IF(H28="","",H28)</f>
        <v/>
      </c>
      <c r="I29" s="32" t="str">
        <f t="shared" si="6"/>
        <v/>
      </c>
      <c r="J29" s="33" t="str">
        <f>IF(J28="","",J28)</f>
        <v/>
      </c>
      <c r="K29" s="34"/>
      <c r="L29" s="34"/>
      <c r="M29" s="31" t="str">
        <f t="shared" si="8"/>
        <v/>
      </c>
      <c r="N29" s="35"/>
      <c r="O29" s="35"/>
      <c r="P29" s="76"/>
      <c r="Q29" s="18">
        <f t="shared" si="10"/>
        <v>99</v>
      </c>
      <c r="R29" s="18">
        <v>99</v>
      </c>
      <c r="S29" s="77">
        <f t="shared" si="9"/>
        <v>0</v>
      </c>
      <c r="T29" s="2"/>
      <c r="U29" s="2"/>
      <c r="V29" s="72"/>
      <c r="W29" s="72"/>
      <c r="X29" s="72"/>
      <c r="Y29" s="72"/>
      <c r="Z29" s="72"/>
      <c r="AA29" s="72"/>
      <c r="AB29" s="72"/>
      <c r="AC29" s="2"/>
      <c r="AD29" s="114" t="str">
        <f t="shared" si="7"/>
        <v>NO</v>
      </c>
      <c r="AG29" s="3">
        <f t="shared" si="0"/>
        <v>0</v>
      </c>
      <c r="AH29" s="3">
        <f t="shared" si="1"/>
        <v>0</v>
      </c>
      <c r="AI29" s="3">
        <f t="shared" si="2"/>
        <v>0</v>
      </c>
      <c r="AJ29" s="4">
        <v>3.125E-2</v>
      </c>
      <c r="AK29" s="3">
        <f t="shared" si="3"/>
        <v>0</v>
      </c>
      <c r="AL29" s="53" t="s">
        <v>30</v>
      </c>
      <c r="AM29" s="8" t="b">
        <f t="shared" si="4"/>
        <v>0</v>
      </c>
      <c r="AN29" s="15">
        <f t="shared" si="5"/>
        <v>0</v>
      </c>
    </row>
    <row r="30" spans="1:40" ht="80.099999999999994" customHeight="1" thickBot="1" x14ac:dyDescent="0.3">
      <c r="A30" s="112" t="str">
        <f>IFERROR(INDEX(Tabella256[cognomenome], MATCH(F30, Tabella256[cognome], 0)), "")</f>
        <v/>
      </c>
      <c r="B30" s="28"/>
      <c r="C30" s="28"/>
      <c r="D30" s="29"/>
      <c r="E30" s="29"/>
      <c r="F30" s="30"/>
      <c r="G30" s="56"/>
      <c r="H30" s="31"/>
      <c r="I30" s="32" t="str">
        <f t="shared" si="6"/>
        <v/>
      </c>
      <c r="J30" s="33"/>
      <c r="K30" s="34"/>
      <c r="L30" s="34"/>
      <c r="M30" s="31" t="str">
        <f t="shared" si="8"/>
        <v/>
      </c>
      <c r="N30" s="35"/>
      <c r="O30" s="35"/>
      <c r="P30" s="78"/>
      <c r="Q30" s="79">
        <f t="shared" si="10"/>
        <v>99</v>
      </c>
      <c r="R30" s="79">
        <v>99</v>
      </c>
      <c r="S30" s="80">
        <f t="shared" si="9"/>
        <v>0</v>
      </c>
      <c r="T30" s="2"/>
      <c r="U30" s="2"/>
      <c r="V30" s="72"/>
      <c r="W30" s="72"/>
      <c r="X30" s="72"/>
      <c r="Y30" s="72"/>
      <c r="Z30" s="72"/>
      <c r="AA30" s="72"/>
      <c r="AB30" s="72"/>
      <c r="AC30" s="2"/>
      <c r="AD30" s="114" t="str">
        <f t="shared" si="7"/>
        <v>NO</v>
      </c>
      <c r="AG30" s="3">
        <f t="shared" si="0"/>
        <v>0</v>
      </c>
      <c r="AH30" s="3">
        <f t="shared" si="1"/>
        <v>0</v>
      </c>
      <c r="AI30" s="3">
        <f t="shared" si="2"/>
        <v>0</v>
      </c>
      <c r="AJ30" s="4">
        <v>3.125E-2</v>
      </c>
      <c r="AK30" s="3">
        <f t="shared" si="3"/>
        <v>0</v>
      </c>
      <c r="AL30" s="53" t="s">
        <v>30</v>
      </c>
      <c r="AM30" s="8" t="b">
        <f t="shared" si="4"/>
        <v>0</v>
      </c>
      <c r="AN30" s="15">
        <f t="shared" si="5"/>
        <v>0</v>
      </c>
    </row>
    <row r="31" spans="1:40" ht="80.099999999999994" customHeight="1" x14ac:dyDescent="0.25">
      <c r="A31" s="112" t="str">
        <f>IFERROR(INDEX(Tabella256[cognomenome], MATCH(F31, Tabella256[cognome], 0)), "")</f>
        <v/>
      </c>
      <c r="B31" s="28"/>
      <c r="C31" s="28"/>
      <c r="D31" s="29"/>
      <c r="E31" s="29"/>
      <c r="F31" s="30"/>
      <c r="G31" s="56" t="str">
        <f>IF(G30="","",G30)</f>
        <v/>
      </c>
      <c r="H31" s="31" t="str">
        <f>IF(H30="","",H30)</f>
        <v/>
      </c>
      <c r="I31" s="32" t="str">
        <f t="shared" si="6"/>
        <v/>
      </c>
      <c r="J31" s="33" t="str">
        <f>IF(J30="","",J30)</f>
        <v/>
      </c>
      <c r="K31" s="34"/>
      <c r="L31" s="34"/>
      <c r="M31" s="31" t="str">
        <f t="shared" si="8"/>
        <v/>
      </c>
      <c r="N31" s="2"/>
      <c r="O31" s="2"/>
      <c r="P31" s="2"/>
      <c r="Q31" s="2"/>
      <c r="R31" s="2"/>
      <c r="S31" s="2"/>
      <c r="T31" s="2"/>
      <c r="U31" s="2"/>
      <c r="V31" s="72"/>
      <c r="W31" s="72"/>
      <c r="X31" s="72"/>
      <c r="Y31" s="72"/>
      <c r="Z31" s="72"/>
      <c r="AA31" s="72"/>
      <c r="AB31" s="72"/>
      <c r="AC31" s="2"/>
      <c r="AD31" s="114" t="str">
        <f t="shared" si="7"/>
        <v>NO</v>
      </c>
      <c r="AG31" s="3">
        <f t="shared" si="0"/>
        <v>0</v>
      </c>
      <c r="AH31" s="3">
        <f t="shared" si="1"/>
        <v>0</v>
      </c>
      <c r="AI31" s="3">
        <f t="shared" si="2"/>
        <v>0</v>
      </c>
      <c r="AJ31" s="4">
        <v>3.125E-2</v>
      </c>
      <c r="AK31" s="3">
        <f t="shared" si="3"/>
        <v>0</v>
      </c>
      <c r="AL31" s="53" t="s">
        <v>30</v>
      </c>
      <c r="AM31" s="8" t="b">
        <f t="shared" si="4"/>
        <v>0</v>
      </c>
      <c r="AN31" s="15">
        <f t="shared" si="5"/>
        <v>0</v>
      </c>
    </row>
    <row r="32" spans="1:40" ht="80.099999999999994" customHeight="1" x14ac:dyDescent="0.25">
      <c r="A32" s="112" t="str">
        <f>IFERROR(INDEX(Tabella256[cognomenome], MATCH(F32, Tabella256[cognome], 0)), "")</f>
        <v/>
      </c>
      <c r="B32" s="28"/>
      <c r="C32" s="28"/>
      <c r="D32" s="29"/>
      <c r="E32" s="29"/>
      <c r="F32" s="30"/>
      <c r="G32" s="56"/>
      <c r="H32" s="31"/>
      <c r="I32" s="32" t="str">
        <f t="shared" si="6"/>
        <v/>
      </c>
      <c r="J32" s="33"/>
      <c r="K32" s="34"/>
      <c r="L32" s="34"/>
      <c r="M32" s="31" t="str">
        <f t="shared" si="8"/>
        <v/>
      </c>
      <c r="N32" s="35"/>
      <c r="O32" s="35"/>
      <c r="P32" s="2"/>
      <c r="Q32" s="2"/>
      <c r="R32" s="2"/>
      <c r="S32" s="2"/>
      <c r="T32" s="2"/>
      <c r="U32" s="2"/>
      <c r="W32" s="72"/>
      <c r="X32" s="72"/>
      <c r="Y32" s="72"/>
      <c r="Z32" s="72"/>
      <c r="AA32" s="72"/>
      <c r="AB32" s="72"/>
      <c r="AC32" s="2"/>
      <c r="AD32" s="114" t="str">
        <f t="shared" si="7"/>
        <v>NO</v>
      </c>
      <c r="AG32" s="3">
        <f t="shared" si="0"/>
        <v>0</v>
      </c>
      <c r="AH32" s="3">
        <f t="shared" si="1"/>
        <v>0</v>
      </c>
      <c r="AI32" s="3">
        <f t="shared" si="2"/>
        <v>0</v>
      </c>
      <c r="AJ32" s="4">
        <v>3.125E-2</v>
      </c>
      <c r="AK32" s="3">
        <f t="shared" si="3"/>
        <v>0</v>
      </c>
      <c r="AL32" s="53" t="s">
        <v>30</v>
      </c>
      <c r="AM32" s="8" t="b">
        <f t="shared" si="4"/>
        <v>0</v>
      </c>
      <c r="AN32" s="15">
        <f t="shared" si="5"/>
        <v>0</v>
      </c>
    </row>
    <row r="33" spans="1:40" ht="80.099999999999994" customHeight="1" x14ac:dyDescent="0.25">
      <c r="A33" s="112" t="str">
        <f>IFERROR(INDEX(Tabella256[cognomenome], MATCH(F33, Tabella256[cognome], 0)), "")</f>
        <v/>
      </c>
      <c r="B33" s="28"/>
      <c r="C33" s="28"/>
      <c r="D33" s="29"/>
      <c r="E33" s="29"/>
      <c r="F33" s="30"/>
      <c r="G33" s="56" t="str">
        <f>IF(G32="","",G32)</f>
        <v/>
      </c>
      <c r="H33" s="31" t="str">
        <f>IF(H32="","",H32)</f>
        <v/>
      </c>
      <c r="I33" s="32" t="str">
        <f t="shared" si="6"/>
        <v/>
      </c>
      <c r="J33" s="33" t="str">
        <f>IF(J32="","",J32)</f>
        <v/>
      </c>
      <c r="K33" s="34"/>
      <c r="L33" s="34"/>
      <c r="M33" s="31" t="str">
        <f t="shared" si="8"/>
        <v/>
      </c>
      <c r="N33" s="35"/>
      <c r="O33" s="35"/>
      <c r="P33" s="2"/>
      <c r="Q33" s="2"/>
      <c r="R33" s="2"/>
      <c r="S33" s="2"/>
      <c r="T33" s="2"/>
      <c r="U33" s="2"/>
      <c r="AA33" s="72"/>
      <c r="AB33" s="72"/>
      <c r="AC33" s="2"/>
      <c r="AD33" s="114" t="str">
        <f t="shared" si="7"/>
        <v>NO</v>
      </c>
      <c r="AG33" s="3">
        <f t="shared" si="0"/>
        <v>0</v>
      </c>
      <c r="AH33" s="3">
        <f t="shared" si="1"/>
        <v>0</v>
      </c>
      <c r="AI33" s="3">
        <f t="shared" si="2"/>
        <v>0</v>
      </c>
      <c r="AJ33" s="4">
        <v>3.125E-2</v>
      </c>
      <c r="AK33" s="3">
        <f t="shared" si="3"/>
        <v>0</v>
      </c>
      <c r="AL33" s="53" t="s">
        <v>30</v>
      </c>
      <c r="AM33" s="8" t="b">
        <f t="shared" si="4"/>
        <v>0</v>
      </c>
      <c r="AN33" s="15">
        <f t="shared" si="5"/>
        <v>0</v>
      </c>
    </row>
    <row r="34" spans="1:40" ht="80.099999999999994" customHeight="1" x14ac:dyDescent="0.25">
      <c r="A34" s="112" t="str">
        <f>IFERROR(INDEX(Tabella256[cognomenome], MATCH(F34, Tabella256[cognome], 0)), "")</f>
        <v/>
      </c>
      <c r="B34" s="28"/>
      <c r="C34" s="28"/>
      <c r="D34" s="29"/>
      <c r="E34" s="29"/>
      <c r="F34" s="30"/>
      <c r="G34" s="56"/>
      <c r="H34" s="31"/>
      <c r="I34" s="32" t="str">
        <f t="shared" si="6"/>
        <v/>
      </c>
      <c r="J34" s="33"/>
      <c r="K34" s="34"/>
      <c r="L34" s="34"/>
      <c r="M34" s="31" t="str">
        <f t="shared" si="8"/>
        <v/>
      </c>
      <c r="N34" s="35"/>
      <c r="O34" s="35"/>
      <c r="P34" s="2"/>
      <c r="Q34" s="2"/>
      <c r="R34" s="2"/>
      <c r="S34" s="2"/>
      <c r="T34" s="2"/>
      <c r="U34" s="2"/>
      <c r="AA34" s="72"/>
      <c r="AB34" s="72"/>
      <c r="AC34" s="2"/>
      <c r="AD34" s="114" t="str">
        <f t="shared" si="7"/>
        <v>NO</v>
      </c>
      <c r="AG34" s="3">
        <f t="shared" si="0"/>
        <v>0</v>
      </c>
      <c r="AH34" s="3">
        <f t="shared" si="1"/>
        <v>0</v>
      </c>
      <c r="AI34" s="3">
        <f t="shared" si="2"/>
        <v>0</v>
      </c>
      <c r="AJ34" s="4">
        <v>3.125E-2</v>
      </c>
      <c r="AK34" s="3">
        <f t="shared" si="3"/>
        <v>0</v>
      </c>
      <c r="AL34" s="53" t="s">
        <v>30</v>
      </c>
      <c r="AM34" s="8" t="b">
        <f t="shared" si="4"/>
        <v>0</v>
      </c>
      <c r="AN34" s="15">
        <f t="shared" si="5"/>
        <v>0</v>
      </c>
    </row>
    <row r="35" spans="1:40" ht="80.099999999999994" customHeight="1" x14ac:dyDescent="0.25">
      <c r="A35" s="112" t="str">
        <f>IFERROR(INDEX(Tabella256[cognomenome], MATCH(F35, Tabella256[cognome], 0)), "")</f>
        <v/>
      </c>
      <c r="B35" s="28"/>
      <c r="C35" s="28"/>
      <c r="D35" s="29"/>
      <c r="E35" s="29"/>
      <c r="F35" s="30"/>
      <c r="G35" s="56" t="str">
        <f>IF(G34="","",G34)</f>
        <v/>
      </c>
      <c r="H35" s="31" t="str">
        <f>IF(H34="","",H34)</f>
        <v/>
      </c>
      <c r="I35" s="32" t="str">
        <f t="shared" si="6"/>
        <v/>
      </c>
      <c r="J35" s="33" t="str">
        <f>IF(J34="","",J34)</f>
        <v/>
      </c>
      <c r="K35" s="34"/>
      <c r="L35" s="34"/>
      <c r="M35" s="31" t="str">
        <f t="shared" si="8"/>
        <v/>
      </c>
      <c r="N35" s="35"/>
      <c r="O35" s="35"/>
      <c r="P35" s="2"/>
      <c r="Q35" s="2"/>
      <c r="R35" s="2"/>
      <c r="S35" s="2"/>
      <c r="T35" s="2"/>
      <c r="U35" s="2"/>
      <c r="AA35" s="72"/>
      <c r="AB35" s="72"/>
      <c r="AC35" s="2"/>
      <c r="AD35" s="114" t="str">
        <f t="shared" si="7"/>
        <v>NO</v>
      </c>
      <c r="AG35" s="3">
        <f t="shared" si="0"/>
        <v>0</v>
      </c>
      <c r="AH35" s="3">
        <f t="shared" si="1"/>
        <v>0</v>
      </c>
      <c r="AI35" s="3">
        <f t="shared" si="2"/>
        <v>0</v>
      </c>
      <c r="AJ35" s="4">
        <v>3.125E-2</v>
      </c>
      <c r="AK35" s="3">
        <f t="shared" si="3"/>
        <v>0</v>
      </c>
      <c r="AL35" s="53" t="s">
        <v>30</v>
      </c>
      <c r="AM35" s="8" t="b">
        <f t="shared" si="4"/>
        <v>0</v>
      </c>
      <c r="AN35" s="15">
        <f t="shared" si="5"/>
        <v>0</v>
      </c>
    </row>
    <row r="36" spans="1:40" ht="80.099999999999994" customHeight="1" x14ac:dyDescent="0.25">
      <c r="A36" s="112" t="str">
        <f>IFERROR(INDEX(Tabella256[cognomenome], MATCH(F36, Tabella256[cognome], 0)), "")</f>
        <v/>
      </c>
      <c r="B36" s="28"/>
      <c r="C36" s="28"/>
      <c r="D36" s="29"/>
      <c r="E36" s="29"/>
      <c r="F36" s="30"/>
      <c r="G36" s="56"/>
      <c r="H36" s="31"/>
      <c r="I36" s="32" t="str">
        <f t="shared" si="6"/>
        <v/>
      </c>
      <c r="J36" s="33"/>
      <c r="K36" s="34"/>
      <c r="L36" s="34"/>
      <c r="M36" s="31" t="str">
        <f t="shared" si="8"/>
        <v/>
      </c>
      <c r="N36" s="35"/>
      <c r="O36" s="35"/>
      <c r="P36" s="2"/>
      <c r="Q36" s="2"/>
      <c r="R36" s="2"/>
      <c r="S36" s="2"/>
      <c r="T36" s="2"/>
      <c r="U36" s="2"/>
      <c r="AA36" s="72"/>
      <c r="AB36" s="72"/>
      <c r="AC36" s="2"/>
      <c r="AD36" s="114" t="str">
        <f t="shared" si="7"/>
        <v>NO</v>
      </c>
      <c r="AG36" s="3">
        <f t="shared" si="0"/>
        <v>0</v>
      </c>
      <c r="AH36" s="3">
        <f t="shared" si="1"/>
        <v>0</v>
      </c>
      <c r="AI36" s="3">
        <f t="shared" si="2"/>
        <v>0</v>
      </c>
      <c r="AJ36" s="4">
        <v>3.125E-2</v>
      </c>
      <c r="AK36" s="3">
        <f t="shared" si="3"/>
        <v>0</v>
      </c>
      <c r="AL36" s="53" t="s">
        <v>30</v>
      </c>
      <c r="AM36" s="8" t="b">
        <f t="shared" si="4"/>
        <v>0</v>
      </c>
      <c r="AN36" s="15">
        <f t="shared" si="5"/>
        <v>0</v>
      </c>
    </row>
    <row r="37" spans="1:40" ht="80.099999999999994" customHeight="1" x14ac:dyDescent="0.25">
      <c r="A37" s="112" t="str">
        <f>IFERROR(INDEX(Tabella256[cognomenome], MATCH(F37, Tabella256[cognome], 0)), "")</f>
        <v/>
      </c>
      <c r="B37" s="28"/>
      <c r="C37" s="28"/>
      <c r="D37" s="29"/>
      <c r="E37" s="29"/>
      <c r="F37" s="30"/>
      <c r="G37" s="56" t="str">
        <f>IF(G36="","",G36)</f>
        <v/>
      </c>
      <c r="H37" s="31" t="str">
        <f>IF(H36="","",H36)</f>
        <v/>
      </c>
      <c r="I37" s="32" t="str">
        <f t="shared" si="6"/>
        <v/>
      </c>
      <c r="J37" s="33" t="str">
        <f>IF(J36="","",J36)</f>
        <v/>
      </c>
      <c r="K37" s="34"/>
      <c r="L37" s="34"/>
      <c r="M37" s="31" t="str">
        <f t="shared" si="8"/>
        <v/>
      </c>
      <c r="N37" s="35"/>
      <c r="O37" s="35"/>
      <c r="P37" s="2"/>
      <c r="Q37" s="2"/>
      <c r="R37" s="2"/>
      <c r="S37" s="2"/>
      <c r="T37" s="2"/>
      <c r="U37" s="2"/>
      <c r="AA37" s="72"/>
      <c r="AB37" s="72"/>
      <c r="AC37" s="2"/>
      <c r="AD37" s="114" t="str">
        <f t="shared" si="7"/>
        <v>NO</v>
      </c>
      <c r="AG37" s="3">
        <f t="shared" si="0"/>
        <v>0</v>
      </c>
      <c r="AH37" s="3">
        <f t="shared" si="1"/>
        <v>0</v>
      </c>
      <c r="AI37" s="3">
        <f t="shared" si="2"/>
        <v>0</v>
      </c>
      <c r="AJ37" s="4">
        <v>3.125E-2</v>
      </c>
      <c r="AK37" s="3">
        <f t="shared" si="3"/>
        <v>0</v>
      </c>
      <c r="AL37" s="53" t="s">
        <v>30</v>
      </c>
      <c r="AM37" s="8" t="b">
        <f t="shared" si="4"/>
        <v>0</v>
      </c>
      <c r="AN37" s="15">
        <f t="shared" si="5"/>
        <v>0</v>
      </c>
    </row>
    <row r="38" spans="1:40" ht="80.099999999999994" customHeight="1" x14ac:dyDescent="0.25">
      <c r="A38" s="112" t="str">
        <f>IFERROR(INDEX(Tabella256[cognomenome], MATCH(F38, Tabella256[cognome], 0)), "")</f>
        <v/>
      </c>
      <c r="B38" s="28"/>
      <c r="C38" s="28"/>
      <c r="D38" s="29"/>
      <c r="E38" s="29"/>
      <c r="F38" s="30"/>
      <c r="G38" s="56"/>
      <c r="H38" s="31"/>
      <c r="I38" s="32" t="str">
        <f t="shared" si="6"/>
        <v/>
      </c>
      <c r="J38" s="33"/>
      <c r="K38" s="34"/>
      <c r="L38" s="34"/>
      <c r="M38" s="31" t="str">
        <f t="shared" si="8"/>
        <v/>
      </c>
      <c r="N38" s="35"/>
      <c r="O38" s="35"/>
      <c r="P38" s="2"/>
      <c r="Q38" s="2"/>
      <c r="R38" s="2"/>
      <c r="S38" s="2"/>
      <c r="T38" s="2"/>
      <c r="U38" s="2"/>
      <c r="AA38" s="72"/>
      <c r="AB38" s="72"/>
      <c r="AC38" s="2"/>
      <c r="AD38" s="114" t="str">
        <f t="shared" si="7"/>
        <v>NO</v>
      </c>
      <c r="AG38" s="3">
        <f t="shared" si="0"/>
        <v>0</v>
      </c>
      <c r="AH38" s="3">
        <f t="shared" si="1"/>
        <v>0</v>
      </c>
      <c r="AI38" s="3">
        <f t="shared" si="2"/>
        <v>0</v>
      </c>
      <c r="AJ38" s="4">
        <v>3.125E-2</v>
      </c>
      <c r="AK38" s="3">
        <f t="shared" si="3"/>
        <v>0</v>
      </c>
      <c r="AL38" s="53" t="s">
        <v>30</v>
      </c>
      <c r="AM38" s="8" t="b">
        <f t="shared" si="4"/>
        <v>0</v>
      </c>
      <c r="AN38" s="15">
        <f t="shared" si="5"/>
        <v>0</v>
      </c>
    </row>
    <row r="39" spans="1:40" ht="80.099999999999994" customHeight="1" x14ac:dyDescent="0.25">
      <c r="A39" s="112" t="str">
        <f>IFERROR(INDEX(Tabella256[cognomenome], MATCH(F39, Tabella256[cognome], 0)), "")</f>
        <v/>
      </c>
      <c r="B39" s="28"/>
      <c r="C39" s="28"/>
      <c r="D39" s="29"/>
      <c r="E39" s="29"/>
      <c r="F39" s="30"/>
      <c r="G39" s="56" t="str">
        <f>IF(G38="","",G38)</f>
        <v/>
      </c>
      <c r="H39" s="31" t="str">
        <f>IF(H38="","",H38)</f>
        <v/>
      </c>
      <c r="I39" s="32" t="str">
        <f t="shared" si="6"/>
        <v/>
      </c>
      <c r="J39" s="33" t="str">
        <f>IF(J38="","",J38)</f>
        <v/>
      </c>
      <c r="K39" s="34"/>
      <c r="L39" s="34"/>
      <c r="M39" s="31" t="str">
        <f t="shared" si="8"/>
        <v/>
      </c>
      <c r="N39" s="35"/>
      <c r="O39" s="35"/>
      <c r="P39" s="2"/>
      <c r="Q39" s="2"/>
      <c r="R39" s="2"/>
      <c r="S39" s="2"/>
      <c r="T39" s="2"/>
      <c r="U39" s="2"/>
      <c r="V39" s="72"/>
      <c r="W39" s="72"/>
      <c r="X39" s="72"/>
      <c r="Y39" s="72"/>
      <c r="Z39" s="72"/>
      <c r="AA39" s="72"/>
      <c r="AB39" s="72"/>
      <c r="AC39" s="2"/>
      <c r="AD39" s="114" t="str">
        <f t="shared" si="7"/>
        <v>NO</v>
      </c>
      <c r="AG39" s="3">
        <f t="shared" si="0"/>
        <v>0</v>
      </c>
      <c r="AH39" s="3">
        <f t="shared" si="1"/>
        <v>0</v>
      </c>
      <c r="AI39" s="3">
        <f t="shared" si="2"/>
        <v>0</v>
      </c>
      <c r="AJ39" s="4">
        <v>3.125E-2</v>
      </c>
      <c r="AK39" s="3">
        <f t="shared" si="3"/>
        <v>0</v>
      </c>
      <c r="AL39" s="53" t="s">
        <v>30</v>
      </c>
      <c r="AM39" s="8" t="b">
        <f t="shared" si="4"/>
        <v>0</v>
      </c>
      <c r="AN39" s="15">
        <f t="shared" si="5"/>
        <v>0</v>
      </c>
    </row>
    <row r="40" spans="1:40" ht="80.099999999999994" customHeight="1" x14ac:dyDescent="0.25">
      <c r="A40" s="112" t="str">
        <f>IFERROR(INDEX(Tabella256[cognomenome], MATCH(F40, Tabella256[cognome], 0)), "")</f>
        <v/>
      </c>
      <c r="B40" s="28"/>
      <c r="C40" s="28"/>
      <c r="D40" s="29"/>
      <c r="E40" s="29"/>
      <c r="F40" s="30"/>
      <c r="G40" s="56"/>
      <c r="H40" s="31"/>
      <c r="I40" s="32" t="str">
        <f t="shared" si="6"/>
        <v/>
      </c>
      <c r="J40" s="33"/>
      <c r="K40" s="34"/>
      <c r="L40" s="34"/>
      <c r="M40" s="31" t="str">
        <f t="shared" si="8"/>
        <v/>
      </c>
      <c r="N40" s="35"/>
      <c r="O40" s="35"/>
      <c r="P40" s="2"/>
      <c r="Q40" s="2"/>
      <c r="R40" s="2"/>
      <c r="S40" s="2"/>
      <c r="T40" s="2"/>
      <c r="U40" s="2"/>
      <c r="AB40" s="72"/>
      <c r="AC40" s="2"/>
      <c r="AD40" s="114" t="str">
        <f t="shared" si="7"/>
        <v>NO</v>
      </c>
      <c r="AG40" s="3">
        <f t="shared" si="0"/>
        <v>0</v>
      </c>
      <c r="AH40" s="3">
        <f t="shared" si="1"/>
        <v>0</v>
      </c>
      <c r="AI40" s="3">
        <f t="shared" si="2"/>
        <v>0</v>
      </c>
      <c r="AJ40" s="4">
        <v>3.125E-2</v>
      </c>
      <c r="AK40" s="3">
        <f t="shared" si="3"/>
        <v>0</v>
      </c>
      <c r="AL40" s="53" t="s">
        <v>30</v>
      </c>
      <c r="AM40" s="8" t="b">
        <f t="shared" si="4"/>
        <v>0</v>
      </c>
      <c r="AN40" s="15">
        <f t="shared" si="5"/>
        <v>0</v>
      </c>
    </row>
    <row r="41" spans="1:40" ht="80.099999999999994" customHeight="1" x14ac:dyDescent="0.25">
      <c r="A41" s="112" t="str">
        <f>IFERROR(INDEX(Tabella256[cognomenome], MATCH(F41, Tabella256[cognome], 0)), "")</f>
        <v/>
      </c>
      <c r="B41" s="28"/>
      <c r="C41" s="28"/>
      <c r="D41" s="29"/>
      <c r="E41" s="29"/>
      <c r="F41" s="30"/>
      <c r="G41" s="56" t="str">
        <f>IF(G40="","",G40)</f>
        <v/>
      </c>
      <c r="H41" s="31" t="str">
        <f>IF(H40="","",H40)</f>
        <v/>
      </c>
      <c r="I41" s="32" t="str">
        <f t="shared" si="6"/>
        <v/>
      </c>
      <c r="J41" s="33" t="str">
        <f>IF(J40="","",J40)</f>
        <v/>
      </c>
      <c r="K41" s="34"/>
      <c r="L41" s="34"/>
      <c r="M41" s="31" t="str">
        <f t="shared" si="8"/>
        <v/>
      </c>
      <c r="N41" s="35"/>
      <c r="O41" s="35"/>
      <c r="P41" s="2"/>
      <c r="Q41" s="2"/>
      <c r="R41" s="2"/>
      <c r="S41" s="2"/>
      <c r="T41" s="37"/>
      <c r="U41" s="2"/>
      <c r="AB41" s="72"/>
      <c r="AC41" s="2"/>
      <c r="AD41" s="114" t="str">
        <f t="shared" si="7"/>
        <v>NO</v>
      </c>
      <c r="AG41" s="3">
        <f t="shared" si="0"/>
        <v>0</v>
      </c>
      <c r="AH41" s="3">
        <f t="shared" si="1"/>
        <v>0</v>
      </c>
      <c r="AI41" s="3">
        <f t="shared" si="2"/>
        <v>0</v>
      </c>
      <c r="AJ41" s="4">
        <v>3.125E-2</v>
      </c>
      <c r="AK41" s="3">
        <f t="shared" si="3"/>
        <v>0</v>
      </c>
      <c r="AL41" s="53" t="s">
        <v>30</v>
      </c>
      <c r="AM41" s="8" t="b">
        <f t="shared" si="4"/>
        <v>0</v>
      </c>
      <c r="AN41" s="15">
        <f t="shared" si="5"/>
        <v>0</v>
      </c>
    </row>
    <row r="42" spans="1:40" ht="80.099999999999994" customHeight="1" x14ac:dyDescent="0.25">
      <c r="A42" s="112" t="str">
        <f>IFERROR(INDEX(Tabella256[cognomenome], MATCH(F42, Tabella256[cognome], 0)), "")</f>
        <v/>
      </c>
      <c r="B42" s="28"/>
      <c r="C42" s="28"/>
      <c r="D42" s="29"/>
      <c r="E42" s="29"/>
      <c r="F42" s="30"/>
      <c r="G42" s="56"/>
      <c r="H42" s="31"/>
      <c r="I42" s="32" t="str">
        <f t="shared" si="6"/>
        <v/>
      </c>
      <c r="J42" s="33"/>
      <c r="K42" s="34"/>
      <c r="L42" s="34"/>
      <c r="M42" s="31" t="str">
        <f t="shared" si="8"/>
        <v/>
      </c>
      <c r="N42" s="35"/>
      <c r="O42" s="35"/>
      <c r="P42" s="2"/>
      <c r="Q42" s="2"/>
      <c r="R42" s="2"/>
      <c r="S42" s="2"/>
      <c r="T42" s="37"/>
      <c r="U42" s="2"/>
      <c r="AB42" s="72"/>
      <c r="AC42" s="2"/>
      <c r="AD42" s="114" t="str">
        <f t="shared" si="7"/>
        <v>NO</v>
      </c>
      <c r="AG42" s="3">
        <f t="shared" si="0"/>
        <v>0</v>
      </c>
      <c r="AH42" s="3">
        <f t="shared" si="1"/>
        <v>0</v>
      </c>
      <c r="AI42" s="3">
        <f t="shared" si="2"/>
        <v>0</v>
      </c>
      <c r="AJ42" s="4">
        <v>3.125E-2</v>
      </c>
      <c r="AK42" s="3">
        <f t="shared" si="3"/>
        <v>0</v>
      </c>
      <c r="AL42" s="53" t="s">
        <v>30</v>
      </c>
      <c r="AM42" s="8" t="b">
        <f t="shared" si="4"/>
        <v>0</v>
      </c>
      <c r="AN42" s="15">
        <f t="shared" si="5"/>
        <v>0</v>
      </c>
    </row>
    <row r="43" spans="1:40" ht="80.099999999999994" customHeight="1" x14ac:dyDescent="0.25">
      <c r="A43" s="112" t="str">
        <f>IFERROR(INDEX(Tabella256[cognomenome], MATCH(F43, Tabella256[cognome], 0)), "")</f>
        <v/>
      </c>
      <c r="B43" s="28"/>
      <c r="C43" s="28"/>
      <c r="D43" s="29"/>
      <c r="E43" s="29"/>
      <c r="F43" s="30"/>
      <c r="G43" s="56" t="str">
        <f>IF(G42="","",G42)</f>
        <v/>
      </c>
      <c r="H43" s="31" t="str">
        <f>IF(H42="","",H42)</f>
        <v/>
      </c>
      <c r="I43" s="32" t="str">
        <f t="shared" si="6"/>
        <v/>
      </c>
      <c r="J43" s="33" t="str">
        <f>IF(J42="","",J42)</f>
        <v/>
      </c>
      <c r="K43" s="34"/>
      <c r="L43" s="34"/>
      <c r="M43" s="31" t="str">
        <f t="shared" si="8"/>
        <v/>
      </c>
      <c r="N43" s="35"/>
      <c r="O43" s="35"/>
      <c r="P43" s="2"/>
      <c r="Q43" s="2"/>
      <c r="R43" s="2"/>
      <c r="S43" s="2"/>
      <c r="T43" s="37"/>
      <c r="U43" s="2"/>
      <c r="AB43" s="72"/>
      <c r="AC43" s="2"/>
      <c r="AD43" s="114" t="str">
        <f t="shared" si="7"/>
        <v>NO</v>
      </c>
      <c r="AG43" s="3">
        <f t="shared" si="0"/>
        <v>0</v>
      </c>
      <c r="AH43" s="3">
        <f t="shared" si="1"/>
        <v>0</v>
      </c>
      <c r="AI43" s="3">
        <f t="shared" si="2"/>
        <v>0</v>
      </c>
      <c r="AJ43" s="4">
        <v>3.125E-2</v>
      </c>
      <c r="AK43" s="3">
        <f t="shared" si="3"/>
        <v>0</v>
      </c>
      <c r="AL43" s="53" t="s">
        <v>30</v>
      </c>
      <c r="AM43" s="8" t="b">
        <f t="shared" si="4"/>
        <v>0</v>
      </c>
      <c r="AN43" s="15">
        <f t="shared" si="5"/>
        <v>0</v>
      </c>
    </row>
    <row r="44" spans="1:40" ht="80.099999999999994" customHeight="1" x14ac:dyDescent="0.25">
      <c r="A44" s="112" t="str">
        <f>IFERROR(INDEX(Tabella256[cognomenome], MATCH(F44, Tabella256[cognome], 0)), "")</f>
        <v/>
      </c>
      <c r="B44" s="28"/>
      <c r="C44" s="28"/>
      <c r="D44" s="29"/>
      <c r="E44" s="29"/>
      <c r="F44" s="30"/>
      <c r="G44" s="56"/>
      <c r="H44" s="31"/>
      <c r="I44" s="32" t="str">
        <f t="shared" si="6"/>
        <v/>
      </c>
      <c r="J44" s="33"/>
      <c r="K44" s="34"/>
      <c r="L44" s="34"/>
      <c r="M44" s="31" t="str">
        <f t="shared" si="8"/>
        <v/>
      </c>
      <c r="N44" s="35"/>
      <c r="O44" s="35"/>
      <c r="P44" s="2"/>
      <c r="Q44" s="2"/>
      <c r="R44" s="2"/>
      <c r="S44" s="2"/>
      <c r="T44" s="37"/>
      <c r="U44" s="2"/>
      <c r="AB44" s="72"/>
      <c r="AC44" s="2"/>
      <c r="AD44" s="114" t="str">
        <f t="shared" si="7"/>
        <v>NO</v>
      </c>
      <c r="AG44" s="3">
        <f t="shared" si="0"/>
        <v>0</v>
      </c>
      <c r="AH44" s="3">
        <f t="shared" si="1"/>
        <v>0</v>
      </c>
      <c r="AI44" s="3">
        <f t="shared" si="2"/>
        <v>0</v>
      </c>
      <c r="AJ44" s="4">
        <v>3.125E-2</v>
      </c>
      <c r="AK44" s="3">
        <f t="shared" si="3"/>
        <v>0</v>
      </c>
      <c r="AL44" s="53" t="s">
        <v>30</v>
      </c>
      <c r="AM44" s="8" t="b">
        <f t="shared" si="4"/>
        <v>0</v>
      </c>
      <c r="AN44" s="15">
        <f t="shared" si="5"/>
        <v>0</v>
      </c>
    </row>
    <row r="45" spans="1:40" ht="80.099999999999994" customHeight="1" x14ac:dyDescent="0.25">
      <c r="A45" s="112" t="str">
        <f>IFERROR(INDEX(Tabella256[cognomenome], MATCH(F45, Tabella256[cognome], 0)), "")</f>
        <v/>
      </c>
      <c r="B45" s="28"/>
      <c r="C45" s="28"/>
      <c r="D45" s="29"/>
      <c r="E45" s="29"/>
      <c r="F45" s="30"/>
      <c r="G45" s="56" t="str">
        <f>IF(G44="","",G44)</f>
        <v/>
      </c>
      <c r="H45" s="31" t="str">
        <f>IF(H44="","",H44)</f>
        <v/>
      </c>
      <c r="I45" s="32" t="str">
        <f t="shared" si="6"/>
        <v/>
      </c>
      <c r="J45" s="33" t="str">
        <f>IF(J44="","",J44)</f>
        <v/>
      </c>
      <c r="K45" s="34"/>
      <c r="L45" s="34"/>
      <c r="M45" s="31" t="str">
        <f t="shared" si="8"/>
        <v/>
      </c>
      <c r="N45" s="35"/>
      <c r="O45" s="35"/>
      <c r="P45" s="2"/>
      <c r="Q45" s="2"/>
      <c r="R45" s="2"/>
      <c r="S45" s="2"/>
      <c r="T45" s="2"/>
      <c r="U45" s="2"/>
      <c r="V45" s="72"/>
      <c r="W45" s="72"/>
      <c r="X45" s="72"/>
      <c r="Y45" s="72"/>
      <c r="Z45" s="72"/>
      <c r="AA45" s="72"/>
      <c r="AB45" s="72"/>
      <c r="AC45" s="2"/>
      <c r="AD45" s="114" t="str">
        <f t="shared" si="7"/>
        <v>NO</v>
      </c>
      <c r="AG45" s="3">
        <f t="shared" si="0"/>
        <v>0</v>
      </c>
      <c r="AH45" s="3">
        <f t="shared" si="1"/>
        <v>0</v>
      </c>
      <c r="AI45" s="3">
        <f t="shared" si="2"/>
        <v>0</v>
      </c>
      <c r="AJ45" s="4">
        <v>3.125E-2</v>
      </c>
      <c r="AK45" s="3">
        <f t="shared" si="3"/>
        <v>0</v>
      </c>
      <c r="AL45" s="53" t="s">
        <v>30</v>
      </c>
      <c r="AM45" s="8" t="b">
        <f t="shared" si="4"/>
        <v>0</v>
      </c>
      <c r="AN45" s="15">
        <f t="shared" si="5"/>
        <v>0</v>
      </c>
    </row>
    <row r="46" spans="1:40" x14ac:dyDescent="0.25">
      <c r="B46" s="191" t="str">
        <f>IF(I32="","",I32)</f>
        <v/>
      </c>
      <c r="C46" s="191"/>
      <c r="D46" s="191"/>
      <c r="E46" s="191"/>
      <c r="F46" s="191"/>
      <c r="G46" s="191"/>
      <c r="H46" s="191"/>
      <c r="I46" s="191"/>
      <c r="J46" s="191"/>
      <c r="K46" s="191"/>
      <c r="L46" s="191"/>
      <c r="M46" s="191"/>
      <c r="N46" s="19"/>
      <c r="O46" s="19"/>
      <c r="P46" s="2"/>
      <c r="Q46" s="2"/>
      <c r="R46" s="2"/>
      <c r="S46" s="2"/>
      <c r="T46" s="2"/>
      <c r="U46" s="2"/>
      <c r="V46" s="72"/>
      <c r="W46" s="72"/>
      <c r="X46" s="72"/>
      <c r="Y46" s="72"/>
      <c r="Z46" s="72"/>
      <c r="AA46" s="72"/>
      <c r="AB46" s="72"/>
      <c r="AC46" s="2"/>
      <c r="AD46" s="2"/>
      <c r="AG46" s="24"/>
      <c r="AH46" s="24"/>
      <c r="AI46" s="24"/>
      <c r="AJ46" s="25"/>
      <c r="AK46" s="24"/>
      <c r="AL46" s="26"/>
      <c r="AM46" s="27"/>
    </row>
    <row r="47" spans="1:40" x14ac:dyDescent="0.25">
      <c r="B47" s="191"/>
      <c r="C47" s="191"/>
      <c r="D47" s="191"/>
      <c r="E47" s="191"/>
      <c r="F47" s="191"/>
      <c r="G47" s="191"/>
      <c r="H47" s="191"/>
      <c r="I47" s="191"/>
      <c r="J47" s="191"/>
      <c r="K47" s="191"/>
      <c r="L47" s="191"/>
      <c r="M47" s="191"/>
      <c r="P47" s="2"/>
      <c r="Q47" s="2"/>
      <c r="R47" s="2"/>
      <c r="S47" s="2"/>
    </row>
    <row r="48" spans="1:40" x14ac:dyDescent="0.25">
      <c r="B48" s="6"/>
      <c r="C48" s="6"/>
      <c r="D48" s="6"/>
      <c r="E48" s="7"/>
      <c r="F48" s="9"/>
      <c r="G48" s="143"/>
      <c r="H48" s="11"/>
      <c r="K48" s="11"/>
      <c r="L48" s="11"/>
      <c r="M48" s="11"/>
      <c r="N48" s="21"/>
      <c r="O48" s="21"/>
      <c r="P48" s="2"/>
      <c r="Q48" s="2"/>
      <c r="R48" s="2"/>
      <c r="S48" s="2"/>
      <c r="T48" s="2"/>
      <c r="U48" s="2"/>
      <c r="V48" s="72"/>
      <c r="W48" s="72"/>
      <c r="X48" s="72"/>
      <c r="Y48" s="72"/>
      <c r="Z48" s="72"/>
      <c r="AA48" s="72"/>
      <c r="AB48" s="72"/>
      <c r="AC48" s="2"/>
      <c r="AD48" s="2"/>
      <c r="AE48" s="2"/>
      <c r="AF48" s="2"/>
    </row>
    <row r="49" spans="2:63" x14ac:dyDescent="0.25">
      <c r="B49" s="6"/>
      <c r="C49" s="6"/>
      <c r="D49" s="6"/>
      <c r="E49" s="7"/>
      <c r="F49" s="9"/>
      <c r="G49" s="143"/>
      <c r="H49" s="11"/>
      <c r="K49" s="11"/>
      <c r="L49" s="11"/>
      <c r="M49" s="11"/>
      <c r="N49" s="21"/>
      <c r="O49" s="21"/>
      <c r="P49" s="2"/>
      <c r="Q49" s="2"/>
      <c r="R49" s="2"/>
      <c r="S49" s="2"/>
      <c r="T49" s="2"/>
      <c r="U49" s="2"/>
      <c r="V49" s="72"/>
      <c r="W49" s="72"/>
      <c r="X49" s="72"/>
      <c r="Y49" s="72"/>
      <c r="Z49" s="72"/>
      <c r="AA49" s="72"/>
      <c r="AB49" s="72"/>
      <c r="AC49" s="2"/>
      <c r="AD49" s="2"/>
      <c r="AE49" s="2"/>
      <c r="AF49" s="2"/>
    </row>
    <row r="50" spans="2:63" x14ac:dyDescent="0.25">
      <c r="B50" s="6"/>
      <c r="C50" s="6"/>
      <c r="D50" s="6"/>
      <c r="E50" s="7"/>
      <c r="F50" s="9"/>
      <c r="G50" s="143"/>
      <c r="H50" s="11"/>
      <c r="K50" s="11"/>
      <c r="L50" s="11"/>
      <c r="M50" s="11"/>
      <c r="N50" s="21"/>
      <c r="O50" s="21"/>
      <c r="T50" s="2"/>
      <c r="U50" s="2"/>
      <c r="V50" s="72"/>
      <c r="W50" s="72"/>
      <c r="X50" s="72"/>
      <c r="Y50" s="72"/>
      <c r="Z50" s="72"/>
      <c r="AA50" s="72"/>
      <c r="AB50" s="72"/>
      <c r="AC50" s="2"/>
      <c r="AD50" s="2"/>
      <c r="AE50" s="2"/>
      <c r="AF50" s="2"/>
    </row>
    <row r="51" spans="2:63" x14ac:dyDescent="0.25">
      <c r="B51" s="6"/>
      <c r="C51" s="6"/>
      <c r="D51" s="6"/>
      <c r="E51" s="7"/>
      <c r="F51" s="9"/>
      <c r="G51" s="143"/>
      <c r="H51" s="11"/>
      <c r="K51" s="11"/>
      <c r="L51" s="11"/>
      <c r="M51" s="11"/>
      <c r="N51" s="21"/>
      <c r="O51" s="21"/>
      <c r="T51" s="2"/>
      <c r="U51" s="2"/>
      <c r="V51" s="72"/>
      <c r="W51" s="72"/>
      <c r="X51" s="72"/>
      <c r="Y51" s="72"/>
      <c r="Z51" s="72"/>
      <c r="AA51" s="72"/>
      <c r="AB51" s="72"/>
      <c r="AC51" s="2"/>
      <c r="AD51" s="2"/>
      <c r="AE51" s="2"/>
      <c r="AF51" s="2"/>
    </row>
    <row r="52" spans="2:63" x14ac:dyDescent="0.25">
      <c r="B52" s="6"/>
      <c r="C52" s="6"/>
      <c r="D52" s="6"/>
      <c r="E52" s="7"/>
      <c r="F52" s="9"/>
      <c r="G52" s="143"/>
      <c r="H52" s="11"/>
      <c r="K52" s="11"/>
      <c r="L52" s="11"/>
      <c r="M52" s="11"/>
      <c r="N52" s="21"/>
      <c r="O52" s="21"/>
      <c r="T52" s="2"/>
      <c r="U52" s="2"/>
      <c r="V52" s="72"/>
      <c r="W52" s="72"/>
      <c r="X52" s="72"/>
      <c r="Y52" s="72"/>
      <c r="Z52" s="72"/>
      <c r="AA52" s="72"/>
      <c r="AB52" s="72"/>
      <c r="AC52" s="2"/>
      <c r="AD52" s="2"/>
      <c r="AE52" s="2"/>
      <c r="AF52" s="2"/>
    </row>
    <row r="53" spans="2:63" x14ac:dyDescent="0.25">
      <c r="B53" s="6"/>
      <c r="C53" s="6"/>
      <c r="D53" s="6"/>
      <c r="E53" s="7"/>
      <c r="F53" s="9"/>
      <c r="G53" s="143"/>
      <c r="H53" s="11"/>
      <c r="K53" s="11"/>
      <c r="L53" s="11"/>
      <c r="M53" s="11"/>
      <c r="N53" s="21"/>
      <c r="O53" s="21"/>
      <c r="T53" s="2"/>
      <c r="U53" s="2"/>
      <c r="V53" s="72"/>
      <c r="W53" s="72"/>
      <c r="X53" s="72"/>
      <c r="Y53" s="72"/>
      <c r="Z53" s="72"/>
      <c r="AA53" s="72"/>
      <c r="AB53" s="72"/>
      <c r="AC53" s="2"/>
      <c r="AD53" s="2"/>
      <c r="AE53" s="2"/>
      <c r="AF53" s="2"/>
    </row>
    <row r="54" spans="2:63" x14ac:dyDescent="0.25">
      <c r="B54" s="6"/>
      <c r="C54" s="6"/>
      <c r="D54" s="6"/>
      <c r="E54" s="7"/>
      <c r="F54" s="9"/>
      <c r="G54" s="143"/>
      <c r="H54" s="11"/>
      <c r="K54" s="11"/>
      <c r="L54" s="11"/>
      <c r="M54" s="11"/>
      <c r="N54" s="21"/>
      <c r="O54" s="21"/>
    </row>
    <row r="55" spans="2:63" x14ac:dyDescent="0.25">
      <c r="B55" s="6"/>
      <c r="C55" s="6"/>
      <c r="D55" s="6"/>
      <c r="E55" s="7"/>
      <c r="F55" s="9"/>
      <c r="G55" s="143"/>
      <c r="H55" s="11"/>
      <c r="I55" s="23"/>
      <c r="J55" s="11"/>
      <c r="K55" s="11"/>
      <c r="L55" s="11"/>
      <c r="M55" s="11"/>
      <c r="N55" s="21"/>
      <c r="O55" s="21"/>
    </row>
    <row r="56" spans="2:63" x14ac:dyDescent="0.25">
      <c r="B56" s="6"/>
      <c r="C56" s="6"/>
      <c r="D56" s="6"/>
      <c r="E56" s="7"/>
      <c r="F56" s="9"/>
      <c r="G56" s="143"/>
      <c r="H56" s="11"/>
      <c r="I56" s="23"/>
      <c r="J56" s="11"/>
      <c r="K56" s="11"/>
      <c r="L56" s="11"/>
      <c r="M56" s="11"/>
      <c r="N56" s="21"/>
      <c r="O56" s="21"/>
    </row>
    <row r="57" spans="2:63" x14ac:dyDescent="0.25">
      <c r="E57" s="5"/>
      <c r="F57" s="10"/>
    </row>
    <row r="58" spans="2:63" x14ac:dyDescent="0.25">
      <c r="E58" s="5"/>
      <c r="F58" s="10"/>
    </row>
    <row r="59" spans="2:63" s="12" customFormat="1" x14ac:dyDescent="0.25">
      <c r="B59" s="114"/>
      <c r="C59" s="114"/>
      <c r="D59" s="114"/>
      <c r="E59" s="5"/>
      <c r="F59" s="10"/>
      <c r="G59" s="144"/>
      <c r="H59" s="1"/>
      <c r="I59" s="22"/>
      <c r="J59" s="1"/>
      <c r="K59" s="1"/>
      <c r="L59" s="1"/>
      <c r="M59" s="1"/>
      <c r="N59" s="20"/>
      <c r="O59" s="20"/>
      <c r="T59" s="114"/>
      <c r="U59" s="114"/>
      <c r="V59" s="37"/>
      <c r="W59" s="37"/>
      <c r="X59" s="37"/>
      <c r="Y59" s="37"/>
      <c r="Z59" s="37"/>
      <c r="AA59" s="37"/>
      <c r="AB59" s="37"/>
      <c r="AC59" s="114"/>
      <c r="AD59" s="114"/>
      <c r="AE59" s="114"/>
      <c r="AF59" s="114"/>
      <c r="AG59" s="114"/>
      <c r="AH59" s="114"/>
      <c r="AI59" s="114"/>
      <c r="AJ59" s="114"/>
      <c r="AK59" s="114"/>
      <c r="AL59" s="114"/>
      <c r="AM59" s="114"/>
      <c r="AN59" s="114"/>
      <c r="AO59" s="114"/>
      <c r="AP59" s="114"/>
      <c r="AQ59" s="114"/>
      <c r="AR59" s="114"/>
      <c r="AS59" s="114"/>
      <c r="AT59" s="114"/>
      <c r="AU59" s="114"/>
      <c r="AV59" s="114"/>
      <c r="AW59" s="114"/>
      <c r="AX59" s="114"/>
      <c r="AY59" s="114"/>
      <c r="AZ59" s="114"/>
      <c r="BA59" s="114"/>
      <c r="BB59" s="114"/>
      <c r="BC59" s="114"/>
      <c r="BD59" s="114"/>
      <c r="BE59" s="114"/>
      <c r="BF59" s="114"/>
      <c r="BG59" s="114"/>
      <c r="BH59" s="114"/>
      <c r="BI59" s="114"/>
      <c r="BJ59" s="114"/>
      <c r="BK59" s="114"/>
    </row>
    <row r="60" spans="2:63" s="12" customFormat="1" x14ac:dyDescent="0.25">
      <c r="B60" s="114"/>
      <c r="C60" s="114"/>
      <c r="D60" s="114"/>
      <c r="E60" s="5"/>
      <c r="F60" s="10"/>
      <c r="G60" s="144"/>
      <c r="H60" s="1"/>
      <c r="I60" s="22"/>
      <c r="J60" s="1"/>
      <c r="K60" s="1"/>
      <c r="L60" s="1"/>
      <c r="M60" s="1"/>
      <c r="N60" s="20"/>
      <c r="O60" s="20"/>
      <c r="T60" s="114"/>
      <c r="U60" s="114"/>
      <c r="V60" s="37"/>
      <c r="W60" s="37"/>
      <c r="X60" s="37"/>
      <c r="Y60" s="37"/>
      <c r="Z60" s="37"/>
      <c r="AA60" s="37"/>
      <c r="AB60" s="37"/>
      <c r="AC60" s="114"/>
      <c r="AD60" s="114"/>
      <c r="AE60" s="114"/>
      <c r="AF60" s="114"/>
      <c r="AG60" s="114"/>
      <c r="AH60" s="114"/>
      <c r="AI60" s="114"/>
      <c r="AJ60" s="114"/>
      <c r="AK60" s="114"/>
      <c r="AL60" s="114"/>
      <c r="AM60" s="114"/>
      <c r="AN60" s="114"/>
      <c r="AO60" s="114"/>
      <c r="AP60" s="114"/>
      <c r="AQ60" s="114"/>
      <c r="AR60" s="114"/>
      <c r="AS60" s="114"/>
      <c r="AT60" s="114"/>
      <c r="AU60" s="114"/>
      <c r="AV60" s="114"/>
      <c r="AW60" s="114"/>
      <c r="AX60" s="114"/>
      <c r="AY60" s="114"/>
      <c r="AZ60" s="114"/>
      <c r="BA60" s="114"/>
      <c r="BB60" s="114"/>
      <c r="BC60" s="114"/>
      <c r="BD60" s="114"/>
      <c r="BE60" s="114"/>
      <c r="BF60" s="114"/>
      <c r="BG60" s="114"/>
      <c r="BH60" s="114"/>
      <c r="BI60" s="114"/>
      <c r="BJ60" s="114"/>
      <c r="BK60" s="114"/>
    </row>
    <row r="61" spans="2:63" s="12" customFormat="1" x14ac:dyDescent="0.25">
      <c r="B61" s="114"/>
      <c r="C61" s="114"/>
      <c r="D61" s="114"/>
      <c r="E61" s="5"/>
      <c r="F61" s="10"/>
      <c r="G61" s="144"/>
      <c r="H61" s="1"/>
      <c r="I61" s="22"/>
      <c r="J61" s="1"/>
      <c r="K61" s="1"/>
      <c r="L61" s="1"/>
      <c r="M61" s="1"/>
      <c r="N61" s="20"/>
      <c r="O61" s="20"/>
      <c r="T61" s="114"/>
      <c r="U61" s="114"/>
      <c r="V61" s="37"/>
      <c r="W61" s="37"/>
      <c r="X61" s="37"/>
      <c r="Y61" s="37"/>
      <c r="Z61" s="37"/>
      <c r="AA61" s="37"/>
      <c r="AB61" s="37"/>
      <c r="AC61" s="114"/>
      <c r="AD61" s="114"/>
      <c r="AE61" s="114"/>
      <c r="AF61" s="114"/>
      <c r="AG61" s="114"/>
      <c r="AH61" s="114"/>
      <c r="AI61" s="114"/>
      <c r="AJ61" s="114"/>
      <c r="AK61" s="114"/>
      <c r="AL61" s="114"/>
      <c r="AM61" s="114"/>
      <c r="AN61" s="114"/>
      <c r="AO61" s="114"/>
      <c r="AP61" s="114"/>
      <c r="AQ61" s="114"/>
      <c r="AR61" s="114"/>
      <c r="AS61" s="114"/>
      <c r="AT61" s="114"/>
      <c r="AU61" s="114"/>
      <c r="AV61" s="114"/>
      <c r="AW61" s="114"/>
      <c r="AX61" s="114"/>
      <c r="AY61" s="114"/>
      <c r="AZ61" s="114"/>
      <c r="BA61" s="114"/>
      <c r="BB61" s="114"/>
      <c r="BC61" s="114"/>
      <c r="BD61" s="114"/>
      <c r="BE61" s="114"/>
      <c r="BF61" s="114"/>
      <c r="BG61" s="114"/>
      <c r="BH61" s="114"/>
      <c r="BI61" s="114"/>
      <c r="BJ61" s="114"/>
      <c r="BK61" s="114"/>
    </row>
    <row r="62" spans="2:63" s="12" customFormat="1" x14ac:dyDescent="0.25">
      <c r="B62" s="114"/>
      <c r="C62" s="114"/>
      <c r="D62" s="114"/>
      <c r="E62" s="5"/>
      <c r="F62" s="10"/>
      <c r="G62" s="144"/>
      <c r="H62" s="1"/>
      <c r="I62" s="22"/>
      <c r="J62" s="1"/>
      <c r="K62" s="1"/>
      <c r="L62" s="1"/>
      <c r="M62" s="1"/>
      <c r="N62" s="20"/>
      <c r="O62" s="20"/>
      <c r="P62" s="114"/>
      <c r="Q62" s="114"/>
      <c r="R62" s="114"/>
      <c r="S62" s="114"/>
      <c r="T62" s="114"/>
      <c r="U62" s="114"/>
      <c r="V62" s="37"/>
      <c r="W62" s="37"/>
      <c r="X62" s="37"/>
      <c r="Y62" s="37"/>
      <c r="Z62" s="37"/>
      <c r="AA62" s="37"/>
      <c r="AB62" s="37"/>
      <c r="AC62" s="114"/>
      <c r="AD62" s="114"/>
      <c r="AE62" s="114"/>
      <c r="AF62" s="114"/>
      <c r="AG62" s="114"/>
      <c r="AH62" s="114"/>
      <c r="AI62" s="114"/>
      <c r="AJ62" s="114"/>
      <c r="AK62" s="114"/>
      <c r="AL62" s="114"/>
      <c r="AM62" s="114"/>
      <c r="AN62" s="114"/>
      <c r="AO62" s="114"/>
      <c r="AP62" s="114"/>
      <c r="AQ62" s="114"/>
      <c r="AR62" s="114"/>
      <c r="AS62" s="114"/>
      <c r="AT62" s="114"/>
      <c r="AU62" s="114"/>
      <c r="AV62" s="114"/>
      <c r="AW62" s="114"/>
      <c r="AX62" s="114"/>
      <c r="AY62" s="114"/>
      <c r="AZ62" s="114"/>
      <c r="BA62" s="114"/>
      <c r="BB62" s="114"/>
      <c r="BC62" s="114"/>
      <c r="BD62" s="114"/>
      <c r="BE62" s="114"/>
      <c r="BF62" s="114"/>
      <c r="BG62" s="114"/>
      <c r="BH62" s="114"/>
      <c r="BI62" s="114"/>
      <c r="BJ62" s="114"/>
      <c r="BK62" s="114"/>
    </row>
    <row r="63" spans="2:63" s="12" customFormat="1" x14ac:dyDescent="0.25">
      <c r="B63" s="114"/>
      <c r="C63" s="114"/>
      <c r="D63" s="114"/>
      <c r="E63" s="5"/>
      <c r="F63" s="10"/>
      <c r="G63" s="144"/>
      <c r="H63" s="1"/>
      <c r="I63" s="22"/>
      <c r="J63" s="1"/>
      <c r="K63" s="1"/>
      <c r="L63" s="1"/>
      <c r="M63" s="1"/>
      <c r="N63" s="20"/>
      <c r="O63" s="20"/>
      <c r="P63" s="114"/>
      <c r="Q63" s="114"/>
      <c r="R63" s="114"/>
      <c r="S63" s="114"/>
      <c r="T63" s="114"/>
      <c r="U63" s="114"/>
      <c r="V63" s="37"/>
      <c r="W63" s="37"/>
      <c r="X63" s="37"/>
      <c r="Y63" s="37"/>
      <c r="Z63" s="37"/>
      <c r="AA63" s="37"/>
      <c r="AB63" s="37"/>
      <c r="AC63" s="114"/>
      <c r="AD63" s="114"/>
      <c r="AE63" s="114"/>
      <c r="AF63" s="114"/>
      <c r="AG63" s="114"/>
      <c r="AH63" s="114"/>
      <c r="AI63" s="114"/>
      <c r="AJ63" s="114"/>
      <c r="AK63" s="114"/>
      <c r="AL63" s="114"/>
      <c r="AM63" s="114"/>
      <c r="AN63" s="114"/>
      <c r="AO63" s="114"/>
      <c r="AP63" s="114"/>
      <c r="AQ63" s="114"/>
      <c r="AR63" s="114"/>
      <c r="AS63" s="114"/>
      <c r="AT63" s="114"/>
      <c r="AU63" s="114"/>
      <c r="AV63" s="114"/>
      <c r="AW63" s="114"/>
      <c r="AX63" s="114"/>
      <c r="AY63" s="114"/>
      <c r="AZ63" s="114"/>
      <c r="BA63" s="114"/>
      <c r="BB63" s="114"/>
      <c r="BC63" s="114"/>
      <c r="BD63" s="114"/>
      <c r="BE63" s="114"/>
      <c r="BF63" s="114"/>
      <c r="BG63" s="114"/>
      <c r="BH63" s="114"/>
      <c r="BI63" s="114"/>
      <c r="BJ63" s="114"/>
      <c r="BK63" s="114"/>
    </row>
    <row r="64" spans="2:63" s="12" customFormat="1" x14ac:dyDescent="0.25">
      <c r="B64" s="114"/>
      <c r="C64" s="114"/>
      <c r="D64" s="114"/>
      <c r="E64" s="5"/>
      <c r="F64" s="10"/>
      <c r="G64" s="144"/>
      <c r="H64" s="1"/>
      <c r="I64" s="22"/>
      <c r="J64" s="1"/>
      <c r="K64" s="1"/>
      <c r="L64" s="1"/>
      <c r="M64" s="1"/>
      <c r="N64" s="20"/>
      <c r="O64" s="20"/>
      <c r="P64" s="114"/>
      <c r="Q64" s="114"/>
      <c r="R64" s="114"/>
      <c r="S64" s="114"/>
      <c r="T64" s="114"/>
      <c r="U64" s="114"/>
      <c r="V64" s="37"/>
      <c r="W64" s="37"/>
      <c r="X64" s="37"/>
      <c r="Y64" s="37"/>
      <c r="Z64" s="37"/>
      <c r="AA64" s="37"/>
      <c r="AB64" s="37"/>
      <c r="AC64" s="114"/>
      <c r="AD64" s="114"/>
      <c r="AE64" s="114"/>
      <c r="AF64" s="114"/>
      <c r="AG64" s="114"/>
      <c r="AH64" s="114"/>
      <c r="AI64" s="114"/>
      <c r="AJ64" s="114"/>
      <c r="AK64" s="114"/>
      <c r="AL64" s="114"/>
      <c r="AM64" s="114"/>
      <c r="AN64" s="114"/>
      <c r="AO64" s="114"/>
      <c r="AP64" s="114"/>
      <c r="AQ64" s="114"/>
      <c r="AR64" s="114"/>
      <c r="AS64" s="114"/>
      <c r="AT64" s="114"/>
      <c r="AU64" s="114"/>
      <c r="AV64" s="114"/>
      <c r="AW64" s="114"/>
      <c r="AX64" s="114"/>
      <c r="AY64" s="114"/>
      <c r="AZ64" s="114"/>
      <c r="BA64" s="114"/>
      <c r="BB64" s="114"/>
      <c r="BC64" s="114"/>
      <c r="BD64" s="114"/>
      <c r="BE64" s="114"/>
      <c r="BF64" s="114"/>
      <c r="BG64" s="114"/>
      <c r="BH64" s="114"/>
      <c r="BI64" s="114"/>
      <c r="BJ64" s="114"/>
      <c r="BK64" s="114"/>
    </row>
  </sheetData>
  <autoFilter ref="F3:N26" xr:uid="{00000000-0009-0000-0000-000004000000}"/>
  <mergeCells count="9">
    <mergeCell ref="B46:M47"/>
    <mergeCell ref="V3:X3"/>
    <mergeCell ref="V4:X4"/>
    <mergeCell ref="V8:X8"/>
    <mergeCell ref="P2:S2"/>
    <mergeCell ref="B1:E2"/>
    <mergeCell ref="F1:H2"/>
    <mergeCell ref="L1:M1"/>
    <mergeCell ref="L2:M2"/>
  </mergeCells>
  <conditionalFormatting sqref="V4">
    <cfRule type="cellIs" dxfId="22126" priority="1178" operator="lessThan">
      <formula>0</formula>
    </cfRule>
    <cfRule type="cellIs" dxfId="22125" priority="1179" operator="greaterThan">
      <formula>0</formula>
    </cfRule>
    <cfRule type="cellIs" dxfId="22124" priority="1180" operator="equal">
      <formula>0</formula>
    </cfRule>
  </conditionalFormatting>
  <conditionalFormatting sqref="V9:Y9">
    <cfRule type="cellIs" dxfId="22123" priority="1175" operator="lessThan">
      <formula>0</formula>
    </cfRule>
    <cfRule type="cellIs" dxfId="22122" priority="1176" operator="greaterThan">
      <formula>0</formula>
    </cfRule>
    <cfRule type="cellIs" dxfId="22121" priority="1177" operator="equal">
      <formula>0</formula>
    </cfRule>
  </conditionalFormatting>
  <conditionalFormatting sqref="S7:S30">
    <cfRule type="cellIs" dxfId="22120" priority="1173" operator="notEqual">
      <formula>0</formula>
    </cfRule>
    <cfRule type="cellIs" dxfId="22119" priority="1174" operator="equal">
      <formula>0</formula>
    </cfRule>
  </conditionalFormatting>
  <conditionalFormatting sqref="V7:Y7">
    <cfRule type="cellIs" dxfId="22118" priority="1181" operator="lessThan">
      <formula>0</formula>
    </cfRule>
    <cfRule type="cellIs" dxfId="22117" priority="1182" operator="greaterThan">
      <formula>0</formula>
    </cfRule>
    <cfRule type="cellIs" dxfId="22116" priority="1183" operator="equal">
      <formula>0</formula>
    </cfRule>
  </conditionalFormatting>
  <conditionalFormatting sqref="T4:U4">
    <cfRule type="containsText" dxfId="22115" priority="1184" operator="containsText" text="NO">
      <formula>NOT(ISERROR(SEARCH("NO",T4)))</formula>
    </cfRule>
    <cfRule type="containsText" dxfId="22114" priority="1185" operator="containsText" text="SI">
      <formula>NOT(ISERROR(SEARCH("SI",T4)))</formula>
    </cfRule>
  </conditionalFormatting>
  <conditionalFormatting sqref="F45:H45 G5:H44 F12:F44 K4:L4 J5:L45">
    <cfRule type="expression" dxfId="22113" priority="1186">
      <formula>SEARCH("caricato",$N4)&gt;0</formula>
    </cfRule>
    <cfRule type="expression" dxfId="22112" priority="1187">
      <formula>SEARCH("da fare",$N4)&gt;0</formula>
    </cfRule>
    <cfRule type="expression" dxfId="22111" priority="1188">
      <formula>SEARCH("attesa tcl",$N4)&gt;0</formula>
    </cfRule>
    <cfRule type="expression" dxfId="22110" priority="1189">
      <formula>SEARCH("fermata",$N4)&gt;0</formula>
    </cfRule>
    <cfRule type="expression" dxfId="22109" priority="1190">
      <formula>SEARCH("canone",$N4)&gt;0</formula>
    </cfRule>
  </conditionalFormatting>
  <conditionalFormatting sqref="G4:H4 J4">
    <cfRule type="expression" dxfId="22108" priority="1160">
      <formula>SEARCH("caricato",$N4)&gt;0</formula>
    </cfRule>
    <cfRule type="expression" dxfId="22107" priority="1161">
      <formula>SEARCH("da fare",$N4)&gt;0</formula>
    </cfRule>
    <cfRule type="expression" dxfId="22106" priority="1162">
      <formula>SEARCH("attesa tcl",$N4)&gt;0</formula>
    </cfRule>
    <cfRule type="expression" dxfId="22105" priority="1163">
      <formula>SEARCH("fermata",$N4)&gt;0</formula>
    </cfRule>
    <cfRule type="expression" dxfId="22104" priority="1164">
      <formula>SEARCH("canone",$N4)&gt;0</formula>
    </cfRule>
  </conditionalFormatting>
  <conditionalFormatting sqref="I4">
    <cfRule type="expression" dxfId="22103" priority="1155">
      <formula>SEARCH("caricato",$N4)&gt;0</formula>
    </cfRule>
    <cfRule type="expression" dxfId="22102" priority="1156">
      <formula>SEARCH("da fare",$N4)&gt;0</formula>
    </cfRule>
    <cfRule type="expression" dxfId="22101" priority="1157">
      <formula>SEARCH("attesa tcl",$N4)&gt;0</formula>
    </cfRule>
    <cfRule type="expression" dxfId="22100" priority="1158">
      <formula>SEARCH("fermata",$N4)&gt;0</formula>
    </cfRule>
    <cfRule type="expression" dxfId="22099" priority="1159">
      <formula>SEARCH("canone",$N4)&gt;0</formula>
    </cfRule>
  </conditionalFormatting>
  <conditionalFormatting sqref="F4:F5">
    <cfRule type="expression" dxfId="22098" priority="1145">
      <formula>SEARCH("caricato",$N4)&gt;0</formula>
    </cfRule>
    <cfRule type="expression" dxfId="22097" priority="1146">
      <formula>SEARCH("da fare",$N4)&gt;0</formula>
    </cfRule>
    <cfRule type="expression" dxfId="22096" priority="1147">
      <formula>SEARCH("attesa tcl",$N4)&gt;0</formula>
    </cfRule>
    <cfRule type="expression" dxfId="22095" priority="1148">
      <formula>SEARCH("fermata",$N4)&gt;0</formula>
    </cfRule>
    <cfRule type="expression" dxfId="22094" priority="1149">
      <formula>SEARCH("canone",$N4)&gt;0</formula>
    </cfRule>
  </conditionalFormatting>
  <conditionalFormatting sqref="F4:F5">
    <cfRule type="expression" dxfId="22093" priority="1140">
      <formula>SEARCH("caricato",$N4)&gt;0</formula>
    </cfRule>
    <cfRule type="expression" dxfId="22092" priority="1141">
      <formula>SEARCH("da fare",$N4)&gt;0</formula>
    </cfRule>
    <cfRule type="expression" dxfId="22091" priority="1142">
      <formula>SEARCH("attesa tcl",$N4)&gt;0</formula>
    </cfRule>
    <cfRule type="expression" dxfId="22090" priority="1143">
      <formula>SEARCH("fermata",$N4)&gt;0</formula>
    </cfRule>
    <cfRule type="expression" dxfId="22089" priority="1144">
      <formula>SEARCH("canone",$N4)&gt;0</formula>
    </cfRule>
  </conditionalFormatting>
  <conditionalFormatting sqref="F9">
    <cfRule type="expression" dxfId="22088" priority="1135">
      <formula>SEARCH("caricato",$N9)&gt;0</formula>
    </cfRule>
    <cfRule type="expression" dxfId="22087" priority="1136">
      <formula>SEARCH("da fare",$N9)&gt;0</formula>
    </cfRule>
    <cfRule type="expression" dxfId="22086" priority="1137">
      <formula>SEARCH("attesa tcl",$N9)&gt;0</formula>
    </cfRule>
    <cfRule type="expression" dxfId="22085" priority="1138">
      <formula>SEARCH("fermata",$N9)&gt;0</formula>
    </cfRule>
    <cfRule type="expression" dxfId="22084" priority="1139">
      <formula>SEARCH("canone",$N9)&gt;0</formula>
    </cfRule>
  </conditionalFormatting>
  <conditionalFormatting sqref="F10:F11">
    <cfRule type="expression" dxfId="22083" priority="1130">
      <formula>SEARCH("caricato",$N10)&gt;0</formula>
    </cfRule>
    <cfRule type="expression" dxfId="22082" priority="1131">
      <formula>SEARCH("da fare",$N10)&gt;0</formula>
    </cfRule>
    <cfRule type="expression" dxfId="22081" priority="1132">
      <formula>SEARCH("attesa tcl",$N10)&gt;0</formula>
    </cfRule>
    <cfRule type="expression" dxfId="22080" priority="1133">
      <formula>SEARCH("fermata",$N10)&gt;0</formula>
    </cfRule>
    <cfRule type="expression" dxfId="22079" priority="1134">
      <formula>SEARCH("canone",$N10)&gt;0</formula>
    </cfRule>
  </conditionalFormatting>
  <conditionalFormatting sqref="G10:H10 J10">
    <cfRule type="expression" dxfId="22078" priority="1125">
      <formula>SEARCH("caricato",$N10)&gt;0</formula>
    </cfRule>
    <cfRule type="expression" dxfId="22077" priority="1126">
      <formula>SEARCH("da fare",$N10)&gt;0</formula>
    </cfRule>
    <cfRule type="expression" dxfId="22076" priority="1127">
      <formula>SEARCH("attesa tcl",$N10)&gt;0</formula>
    </cfRule>
    <cfRule type="expression" dxfId="22075" priority="1128">
      <formula>SEARCH("fermata",$N10)&gt;0</formula>
    </cfRule>
    <cfRule type="expression" dxfId="22074" priority="1129">
      <formula>SEARCH("canone",$N10)&gt;0</formula>
    </cfRule>
  </conditionalFormatting>
  <conditionalFormatting sqref="G6:H6 J6">
    <cfRule type="expression" dxfId="22073" priority="1080">
      <formula>SEARCH("caricato",$N6)&gt;0</formula>
    </cfRule>
    <cfRule type="expression" dxfId="22072" priority="1081">
      <formula>SEARCH("da fare",$N6)&gt;0</formula>
    </cfRule>
    <cfRule type="expression" dxfId="22071" priority="1082">
      <formula>SEARCH("attesa tcl",$N6)&gt;0</formula>
    </cfRule>
    <cfRule type="expression" dxfId="22070" priority="1083">
      <formula>SEARCH("fermata",$N6)&gt;0</formula>
    </cfRule>
    <cfRule type="expression" dxfId="22069" priority="1084">
      <formula>SEARCH("canone",$N6)&gt;0</formula>
    </cfRule>
  </conditionalFormatting>
  <conditionalFormatting sqref="F9">
    <cfRule type="expression" dxfId="22068" priority="1075">
      <formula>SEARCH("caricato",$N9)&gt;0</formula>
    </cfRule>
    <cfRule type="expression" dxfId="22067" priority="1076">
      <formula>SEARCH("da fare",$N9)&gt;0</formula>
    </cfRule>
    <cfRule type="expression" dxfId="22066" priority="1077">
      <formula>SEARCH("attesa tcl",$N9)&gt;0</formula>
    </cfRule>
    <cfRule type="expression" dxfId="22065" priority="1078">
      <formula>SEARCH("fermata",$N9)&gt;0</formula>
    </cfRule>
    <cfRule type="expression" dxfId="22064" priority="1079">
      <formula>SEARCH("canone",$N9)&gt;0</formula>
    </cfRule>
  </conditionalFormatting>
  <conditionalFormatting sqref="F10:F11">
    <cfRule type="expression" dxfId="22063" priority="1070">
      <formula>SEARCH("caricato",$N10)&gt;0</formula>
    </cfRule>
    <cfRule type="expression" dxfId="22062" priority="1071">
      <formula>SEARCH("da fare",$N10)&gt;0</formula>
    </cfRule>
    <cfRule type="expression" dxfId="22061" priority="1072">
      <formula>SEARCH("attesa tcl",$N10)&gt;0</formula>
    </cfRule>
    <cfRule type="expression" dxfId="22060" priority="1073">
      <formula>SEARCH("fermata",$N10)&gt;0</formula>
    </cfRule>
    <cfRule type="expression" dxfId="22059" priority="1074">
      <formula>SEARCH("canone",$N10)&gt;0</formula>
    </cfRule>
  </conditionalFormatting>
  <conditionalFormatting sqref="G12:H12 J12">
    <cfRule type="expression" dxfId="22058" priority="1065">
      <formula>SEARCH("caricato",$N12)&gt;0</formula>
    </cfRule>
    <cfRule type="expression" dxfId="22057" priority="1066">
      <formula>SEARCH("da fare",$N12)&gt;0</formula>
    </cfRule>
    <cfRule type="expression" dxfId="22056" priority="1067">
      <formula>SEARCH("attesa tcl",$N12)&gt;0</formula>
    </cfRule>
    <cfRule type="expression" dxfId="22055" priority="1068">
      <formula>SEARCH("fermata",$N12)&gt;0</formula>
    </cfRule>
    <cfRule type="expression" dxfId="22054" priority="1069">
      <formula>SEARCH("canone",$N12)&gt;0</formula>
    </cfRule>
  </conditionalFormatting>
  <conditionalFormatting sqref="G8:H8 J8">
    <cfRule type="expression" dxfId="22053" priority="1020">
      <formula>SEARCH("caricato",$N8)&gt;0</formula>
    </cfRule>
    <cfRule type="expression" dxfId="22052" priority="1021">
      <formula>SEARCH("da fare",$N8)&gt;0</formula>
    </cfRule>
    <cfRule type="expression" dxfId="22051" priority="1022">
      <formula>SEARCH("attesa tcl",$N8)&gt;0</formula>
    </cfRule>
    <cfRule type="expression" dxfId="22050" priority="1023">
      <formula>SEARCH("fermata",$N8)&gt;0</formula>
    </cfRule>
    <cfRule type="expression" dxfId="22049" priority="1024">
      <formula>SEARCH("canone",$N8)&gt;0</formula>
    </cfRule>
  </conditionalFormatting>
  <conditionalFormatting sqref="F6:F7">
    <cfRule type="expression" dxfId="22048" priority="1005">
      <formula>SEARCH("caricato",$N6)&gt;0</formula>
    </cfRule>
    <cfRule type="expression" dxfId="22047" priority="1006">
      <formula>SEARCH("da fare",$N6)&gt;0</formula>
    </cfRule>
    <cfRule type="expression" dxfId="22046" priority="1007">
      <formula>SEARCH("attesa tcl",$N6)&gt;0</formula>
    </cfRule>
    <cfRule type="expression" dxfId="22045" priority="1008">
      <formula>SEARCH("fermata",$N6)&gt;0</formula>
    </cfRule>
    <cfRule type="expression" dxfId="22044" priority="1009">
      <formula>SEARCH("canone",$N6)&gt;0</formula>
    </cfRule>
  </conditionalFormatting>
  <conditionalFormatting sqref="F6:F7">
    <cfRule type="expression" dxfId="22043" priority="1000">
      <formula>SEARCH("caricato",$N6)&gt;0</formula>
    </cfRule>
    <cfRule type="expression" dxfId="22042" priority="1001">
      <formula>SEARCH("da fare",$N6)&gt;0</formula>
    </cfRule>
    <cfRule type="expression" dxfId="22041" priority="1002">
      <formula>SEARCH("attesa tcl",$N6)&gt;0</formula>
    </cfRule>
    <cfRule type="expression" dxfId="22040" priority="1003">
      <formula>SEARCH("fermata",$N6)&gt;0</formula>
    </cfRule>
    <cfRule type="expression" dxfId="22039" priority="1004">
      <formula>SEARCH("canone",$N6)&gt;0</formula>
    </cfRule>
  </conditionalFormatting>
  <conditionalFormatting sqref="G12:H12 J12">
    <cfRule type="expression" dxfId="22038" priority="950">
      <formula>SEARCH("caricato",$N12)&gt;0</formula>
    </cfRule>
    <cfRule type="expression" dxfId="22037" priority="951">
      <formula>SEARCH("da fare",$N12)&gt;0</formula>
    </cfRule>
    <cfRule type="expression" dxfId="22036" priority="952">
      <formula>SEARCH("attesa tcl",$N12)&gt;0</formula>
    </cfRule>
    <cfRule type="expression" dxfId="22035" priority="953">
      <formula>SEARCH("fermata",$N12)&gt;0</formula>
    </cfRule>
    <cfRule type="expression" dxfId="22034" priority="954">
      <formula>SEARCH("canone",$N12)&gt;0</formula>
    </cfRule>
  </conditionalFormatting>
  <conditionalFormatting sqref="F14:F15">
    <cfRule type="expression" dxfId="22033" priority="905">
      <formula>SEARCH("caricato",$N14)&gt;0</formula>
    </cfRule>
    <cfRule type="expression" dxfId="22032" priority="906">
      <formula>SEARCH("da fare",$N14)&gt;0</formula>
    </cfRule>
    <cfRule type="expression" dxfId="22031" priority="907">
      <formula>SEARCH("attesa tcl",$N14)&gt;0</formula>
    </cfRule>
    <cfRule type="expression" dxfId="22030" priority="908">
      <formula>SEARCH("fermata",$N14)&gt;0</formula>
    </cfRule>
    <cfRule type="expression" dxfId="22029" priority="909">
      <formula>SEARCH("canone",$N14)&gt;0</formula>
    </cfRule>
  </conditionalFormatting>
  <conditionalFormatting sqref="G14:H14 J14">
    <cfRule type="expression" dxfId="22028" priority="900">
      <formula>SEARCH("caricato",$N14)&gt;0</formula>
    </cfRule>
    <cfRule type="expression" dxfId="22027" priority="901">
      <formula>SEARCH("da fare",$N14)&gt;0</formula>
    </cfRule>
    <cfRule type="expression" dxfId="22026" priority="902">
      <formula>SEARCH("attesa tcl",$N14)&gt;0</formula>
    </cfRule>
    <cfRule type="expression" dxfId="22025" priority="903">
      <formula>SEARCH("fermata",$N14)&gt;0</formula>
    </cfRule>
    <cfRule type="expression" dxfId="22024" priority="904">
      <formula>SEARCH("canone",$N14)&gt;0</formula>
    </cfRule>
  </conditionalFormatting>
  <conditionalFormatting sqref="F12:F13">
    <cfRule type="expression" dxfId="22023" priority="855">
      <formula>SEARCH("caricato",$N12)&gt;0</formula>
    </cfRule>
    <cfRule type="expression" dxfId="22022" priority="856">
      <formula>SEARCH("da fare",$N12)&gt;0</formula>
    </cfRule>
    <cfRule type="expression" dxfId="22021" priority="857">
      <formula>SEARCH("attesa tcl",$N12)&gt;0</formula>
    </cfRule>
    <cfRule type="expression" dxfId="22020" priority="858">
      <formula>SEARCH("fermata",$N12)&gt;0</formula>
    </cfRule>
    <cfRule type="expression" dxfId="22019" priority="859">
      <formula>SEARCH("canone",$N12)&gt;0</formula>
    </cfRule>
  </conditionalFormatting>
  <conditionalFormatting sqref="F12:F13">
    <cfRule type="expression" dxfId="22018" priority="850">
      <formula>SEARCH("caricato",$N12)&gt;0</formula>
    </cfRule>
    <cfRule type="expression" dxfId="22017" priority="851">
      <formula>SEARCH("da fare",$N12)&gt;0</formula>
    </cfRule>
    <cfRule type="expression" dxfId="22016" priority="852">
      <formula>SEARCH("attesa tcl",$N12)&gt;0</formula>
    </cfRule>
    <cfRule type="expression" dxfId="22015" priority="853">
      <formula>SEARCH("fermata",$N12)&gt;0</formula>
    </cfRule>
    <cfRule type="expression" dxfId="22014" priority="854">
      <formula>SEARCH("canone",$N12)&gt;0</formula>
    </cfRule>
  </conditionalFormatting>
  <conditionalFormatting sqref="F6:F7">
    <cfRule type="expression" dxfId="22013" priority="845">
      <formula>SEARCH("caricato",$N6)&gt;0</formula>
    </cfRule>
    <cfRule type="expression" dxfId="22012" priority="846">
      <formula>SEARCH("da fare",$N6)&gt;0</formula>
    </cfRule>
    <cfRule type="expression" dxfId="22011" priority="847">
      <formula>SEARCH("attesa tcl",$N6)&gt;0</formula>
    </cfRule>
    <cfRule type="expression" dxfId="22010" priority="848">
      <formula>SEARCH("fermata",$N6)&gt;0</formula>
    </cfRule>
    <cfRule type="expression" dxfId="22009" priority="849">
      <formula>SEARCH("canone",$N6)&gt;0</formula>
    </cfRule>
  </conditionalFormatting>
  <conditionalFormatting sqref="F9">
    <cfRule type="expression" dxfId="22008" priority="840">
      <formula>SEARCH("caricato",$N9)&gt;0</formula>
    </cfRule>
    <cfRule type="expression" dxfId="22007" priority="841">
      <formula>SEARCH("da fare",$N9)&gt;0</formula>
    </cfRule>
    <cfRule type="expression" dxfId="22006" priority="842">
      <formula>SEARCH("attesa tcl",$N9)&gt;0</formula>
    </cfRule>
    <cfRule type="expression" dxfId="22005" priority="843">
      <formula>SEARCH("fermata",$N9)&gt;0</formula>
    </cfRule>
    <cfRule type="expression" dxfId="22004" priority="844">
      <formula>SEARCH("canone",$N9)&gt;0</formula>
    </cfRule>
  </conditionalFormatting>
  <conditionalFormatting sqref="G8:H8 J8">
    <cfRule type="expression" dxfId="22003" priority="835">
      <formula>SEARCH("caricato",$N8)&gt;0</formula>
    </cfRule>
    <cfRule type="expression" dxfId="22002" priority="836">
      <formula>SEARCH("da fare",$N8)&gt;0</formula>
    </cfRule>
    <cfRule type="expression" dxfId="22001" priority="837">
      <formula>SEARCH("attesa tcl",$N8)&gt;0</formula>
    </cfRule>
    <cfRule type="expression" dxfId="22000" priority="838">
      <formula>SEARCH("fermata",$N8)&gt;0</formula>
    </cfRule>
    <cfRule type="expression" dxfId="21999" priority="839">
      <formula>SEARCH("canone",$N8)&gt;0</formula>
    </cfRule>
  </conditionalFormatting>
  <conditionalFormatting sqref="G4:H4 J4">
    <cfRule type="expression" dxfId="21998" priority="790">
      <formula>SEARCH("caricato",$N4)&gt;0</formula>
    </cfRule>
    <cfRule type="expression" dxfId="21997" priority="791">
      <formula>SEARCH("da fare",$N4)&gt;0</formula>
    </cfRule>
    <cfRule type="expression" dxfId="21996" priority="792">
      <formula>SEARCH("attesa tcl",$N4)&gt;0</formula>
    </cfRule>
    <cfRule type="expression" dxfId="21995" priority="793">
      <formula>SEARCH("fermata",$N4)&gt;0</formula>
    </cfRule>
    <cfRule type="expression" dxfId="21994" priority="794">
      <formula>SEARCH("canone",$N4)&gt;0</formula>
    </cfRule>
  </conditionalFormatting>
  <conditionalFormatting sqref="F6:F7">
    <cfRule type="expression" dxfId="21993" priority="785">
      <formula>SEARCH("caricato",$N6)&gt;0</formula>
    </cfRule>
    <cfRule type="expression" dxfId="21992" priority="786">
      <formula>SEARCH("da fare",$N6)&gt;0</formula>
    </cfRule>
    <cfRule type="expression" dxfId="21991" priority="787">
      <formula>SEARCH("attesa tcl",$N6)&gt;0</formula>
    </cfRule>
    <cfRule type="expression" dxfId="21990" priority="788">
      <formula>SEARCH("fermata",$N6)&gt;0</formula>
    </cfRule>
    <cfRule type="expression" dxfId="21989" priority="789">
      <formula>SEARCH("canone",$N6)&gt;0</formula>
    </cfRule>
  </conditionalFormatting>
  <conditionalFormatting sqref="F9">
    <cfRule type="expression" dxfId="21988" priority="780">
      <formula>SEARCH("caricato",$N9)&gt;0</formula>
    </cfRule>
    <cfRule type="expression" dxfId="21987" priority="781">
      <formula>SEARCH("da fare",$N9)&gt;0</formula>
    </cfRule>
    <cfRule type="expression" dxfId="21986" priority="782">
      <formula>SEARCH("attesa tcl",$N9)&gt;0</formula>
    </cfRule>
    <cfRule type="expression" dxfId="21985" priority="783">
      <formula>SEARCH("fermata",$N9)&gt;0</formula>
    </cfRule>
    <cfRule type="expression" dxfId="21984" priority="784">
      <formula>SEARCH("canone",$N9)&gt;0</formula>
    </cfRule>
  </conditionalFormatting>
  <conditionalFormatting sqref="G10:H10 J10">
    <cfRule type="expression" dxfId="21983" priority="775">
      <formula>SEARCH("caricato",$N10)&gt;0</formula>
    </cfRule>
    <cfRule type="expression" dxfId="21982" priority="776">
      <formula>SEARCH("da fare",$N10)&gt;0</formula>
    </cfRule>
    <cfRule type="expression" dxfId="21981" priority="777">
      <formula>SEARCH("attesa tcl",$N10)&gt;0</formula>
    </cfRule>
    <cfRule type="expression" dxfId="21980" priority="778">
      <formula>SEARCH("fermata",$N10)&gt;0</formula>
    </cfRule>
    <cfRule type="expression" dxfId="21979" priority="779">
      <formula>SEARCH("canone",$N10)&gt;0</formula>
    </cfRule>
  </conditionalFormatting>
  <conditionalFormatting sqref="G6:H6 J6">
    <cfRule type="expression" dxfId="21978" priority="730">
      <formula>SEARCH("caricato",$N6)&gt;0</formula>
    </cfRule>
    <cfRule type="expression" dxfId="21977" priority="731">
      <formula>SEARCH("da fare",$N6)&gt;0</formula>
    </cfRule>
    <cfRule type="expression" dxfId="21976" priority="732">
      <formula>SEARCH("attesa tcl",$N6)&gt;0</formula>
    </cfRule>
    <cfRule type="expression" dxfId="21975" priority="733">
      <formula>SEARCH("fermata",$N6)&gt;0</formula>
    </cfRule>
    <cfRule type="expression" dxfId="21974" priority="734">
      <formula>SEARCH("canone",$N6)&gt;0</formula>
    </cfRule>
  </conditionalFormatting>
  <conditionalFormatting sqref="F4:F5">
    <cfRule type="expression" dxfId="21973" priority="715">
      <formula>SEARCH("caricato",$N4)&gt;0</formula>
    </cfRule>
    <cfRule type="expression" dxfId="21972" priority="716">
      <formula>SEARCH("da fare",$N4)&gt;0</formula>
    </cfRule>
    <cfRule type="expression" dxfId="21971" priority="717">
      <formula>SEARCH("attesa tcl",$N4)&gt;0</formula>
    </cfRule>
    <cfRule type="expression" dxfId="21970" priority="718">
      <formula>SEARCH("fermata",$N4)&gt;0</formula>
    </cfRule>
    <cfRule type="expression" dxfId="21969" priority="719">
      <formula>SEARCH("canone",$N4)&gt;0</formula>
    </cfRule>
  </conditionalFormatting>
  <conditionalFormatting sqref="F4:F5">
    <cfRule type="expression" dxfId="21968" priority="710">
      <formula>SEARCH("caricato",$N4)&gt;0</formula>
    </cfRule>
    <cfRule type="expression" dxfId="21967" priority="711">
      <formula>SEARCH("da fare",$N4)&gt;0</formula>
    </cfRule>
    <cfRule type="expression" dxfId="21966" priority="712">
      <formula>SEARCH("attesa tcl",$N4)&gt;0</formula>
    </cfRule>
    <cfRule type="expression" dxfId="21965" priority="713">
      <formula>SEARCH("fermata",$N4)&gt;0</formula>
    </cfRule>
    <cfRule type="expression" dxfId="21964" priority="714">
      <formula>SEARCH("canone",$N4)&gt;0</formula>
    </cfRule>
  </conditionalFormatting>
  <conditionalFormatting sqref="I4">
    <cfRule type="expression" dxfId="21963" priority="705">
      <formula>SEARCH("caricato",$N4)&gt;0</formula>
    </cfRule>
    <cfRule type="expression" dxfId="21962" priority="706">
      <formula>SEARCH("da fare",$N4)&gt;0</formula>
    </cfRule>
    <cfRule type="expression" dxfId="21961" priority="707">
      <formula>SEARCH("attesa tcl",$N4)&gt;0</formula>
    </cfRule>
    <cfRule type="expression" dxfId="21960" priority="708">
      <formula>SEARCH("fermata",$N4)&gt;0</formula>
    </cfRule>
    <cfRule type="expression" dxfId="21959" priority="709">
      <formula>SEARCH("canone",$N4)&gt;0</formula>
    </cfRule>
  </conditionalFormatting>
  <conditionalFormatting sqref="I4">
    <cfRule type="expression" dxfId="21958" priority="700">
      <formula>SEARCH("caricato",$N4)&gt;0</formula>
    </cfRule>
    <cfRule type="expression" dxfId="21957" priority="701">
      <formula>SEARCH("da fare",$N4)&gt;0</formula>
    </cfRule>
    <cfRule type="expression" dxfId="21956" priority="702">
      <formula>SEARCH("attesa tcl",$N4)&gt;0</formula>
    </cfRule>
    <cfRule type="expression" dxfId="21955" priority="703">
      <formula>SEARCH("fermata",$N4)&gt;0</formula>
    </cfRule>
    <cfRule type="expression" dxfId="21954" priority="704">
      <formula>SEARCH("canone",$N4)&gt;0</formula>
    </cfRule>
  </conditionalFormatting>
  <conditionalFormatting sqref="I4">
    <cfRule type="expression" dxfId="21953" priority="695">
      <formula>SEARCH("caricato",$N4)&gt;0</formula>
    </cfRule>
    <cfRule type="expression" dxfId="21952" priority="696">
      <formula>SEARCH("da fare",$N4)&gt;0</formula>
    </cfRule>
    <cfRule type="expression" dxfId="21951" priority="697">
      <formula>SEARCH("attesa tcl",$N4)&gt;0</formula>
    </cfRule>
    <cfRule type="expression" dxfId="21950" priority="698">
      <formula>SEARCH("fermata",$N4)&gt;0</formula>
    </cfRule>
    <cfRule type="expression" dxfId="21949" priority="699">
      <formula>SEARCH("canone",$N4)&gt;0</formula>
    </cfRule>
  </conditionalFormatting>
  <conditionalFormatting sqref="I4">
    <cfRule type="expression" dxfId="21948" priority="690">
      <formula>SEARCH("caricato",$N4)&gt;0</formula>
    </cfRule>
    <cfRule type="expression" dxfId="21947" priority="691">
      <formula>SEARCH("da fare",$N4)&gt;0</formula>
    </cfRule>
    <cfRule type="expression" dxfId="21946" priority="692">
      <formula>SEARCH("attesa tcl",$N4)&gt;0</formula>
    </cfRule>
    <cfRule type="expression" dxfId="21945" priority="693">
      <formula>SEARCH("fermata",$N4)&gt;0</formula>
    </cfRule>
    <cfRule type="expression" dxfId="21944" priority="694">
      <formula>SEARCH("canone",$N4)&gt;0</formula>
    </cfRule>
  </conditionalFormatting>
  <conditionalFormatting sqref="I4">
    <cfRule type="expression" dxfId="21943" priority="685">
      <formula>SEARCH("caricato",$N4)&gt;0</formula>
    </cfRule>
    <cfRule type="expression" dxfId="21942" priority="686">
      <formula>SEARCH("da fare",$N4)&gt;0</formula>
    </cfRule>
    <cfRule type="expression" dxfId="21941" priority="687">
      <formula>SEARCH("attesa tcl",$N4)&gt;0</formula>
    </cfRule>
    <cfRule type="expression" dxfId="21940" priority="688">
      <formula>SEARCH("fermata",$N4)&gt;0</formula>
    </cfRule>
    <cfRule type="expression" dxfId="21939" priority="689">
      <formula>SEARCH("canone",$N4)&gt;0</formula>
    </cfRule>
  </conditionalFormatting>
  <conditionalFormatting sqref="G10:H10 J10">
    <cfRule type="expression" dxfId="21938" priority="660">
      <formula>SEARCH("caricato",$N10)&gt;0</formula>
    </cfRule>
    <cfRule type="expression" dxfId="21937" priority="661">
      <formula>SEARCH("da fare",$N10)&gt;0</formula>
    </cfRule>
    <cfRule type="expression" dxfId="21936" priority="662">
      <formula>SEARCH("attesa tcl",$N10)&gt;0</formula>
    </cfRule>
    <cfRule type="expression" dxfId="21935" priority="663">
      <formula>SEARCH("fermata",$N10)&gt;0</formula>
    </cfRule>
    <cfRule type="expression" dxfId="21934" priority="664">
      <formula>SEARCH("canone",$N10)&gt;0</formula>
    </cfRule>
  </conditionalFormatting>
  <conditionalFormatting sqref="F12:F13">
    <cfRule type="expression" dxfId="21933" priority="615">
      <formula>SEARCH("caricato",$N12)&gt;0</formula>
    </cfRule>
    <cfRule type="expression" dxfId="21932" priority="616">
      <formula>SEARCH("da fare",$N12)&gt;0</formula>
    </cfRule>
    <cfRule type="expression" dxfId="21931" priority="617">
      <formula>SEARCH("attesa tcl",$N12)&gt;0</formula>
    </cfRule>
    <cfRule type="expression" dxfId="21930" priority="618">
      <formula>SEARCH("fermata",$N12)&gt;0</formula>
    </cfRule>
    <cfRule type="expression" dxfId="21929" priority="619">
      <formula>SEARCH("canone",$N12)&gt;0</formula>
    </cfRule>
  </conditionalFormatting>
  <conditionalFormatting sqref="G12:H12 J12">
    <cfRule type="expression" dxfId="21928" priority="610">
      <formula>SEARCH("caricato",$N12)&gt;0</formula>
    </cfRule>
    <cfRule type="expression" dxfId="21927" priority="611">
      <formula>SEARCH("da fare",$N12)&gt;0</formula>
    </cfRule>
    <cfRule type="expression" dxfId="21926" priority="612">
      <formula>SEARCH("attesa tcl",$N12)&gt;0</formula>
    </cfRule>
    <cfRule type="expression" dxfId="21925" priority="613">
      <formula>SEARCH("fermata",$N12)&gt;0</formula>
    </cfRule>
    <cfRule type="expression" dxfId="21924" priority="614">
      <formula>SEARCH("canone",$N12)&gt;0</formula>
    </cfRule>
  </conditionalFormatting>
  <conditionalFormatting sqref="F10:F11">
    <cfRule type="expression" dxfId="21923" priority="565">
      <formula>SEARCH("caricato",$N10)&gt;0</formula>
    </cfRule>
    <cfRule type="expression" dxfId="21922" priority="566">
      <formula>SEARCH("da fare",$N10)&gt;0</formula>
    </cfRule>
    <cfRule type="expression" dxfId="21921" priority="567">
      <formula>SEARCH("attesa tcl",$N10)&gt;0</formula>
    </cfRule>
    <cfRule type="expression" dxfId="21920" priority="568">
      <formula>SEARCH("fermata",$N10)&gt;0</formula>
    </cfRule>
    <cfRule type="expression" dxfId="21919" priority="569">
      <formula>SEARCH("canone",$N10)&gt;0</formula>
    </cfRule>
  </conditionalFormatting>
  <conditionalFormatting sqref="F10:F11">
    <cfRule type="expression" dxfId="21918" priority="560">
      <formula>SEARCH("caricato",$N10)&gt;0</formula>
    </cfRule>
    <cfRule type="expression" dxfId="21917" priority="561">
      <formula>SEARCH("da fare",$N10)&gt;0</formula>
    </cfRule>
    <cfRule type="expression" dxfId="21916" priority="562">
      <formula>SEARCH("attesa tcl",$N10)&gt;0</formula>
    </cfRule>
    <cfRule type="expression" dxfId="21915" priority="563">
      <formula>SEARCH("fermata",$N10)&gt;0</formula>
    </cfRule>
    <cfRule type="expression" dxfId="21914" priority="564">
      <formula>SEARCH("canone",$N10)&gt;0</formula>
    </cfRule>
  </conditionalFormatting>
  <conditionalFormatting sqref="F17">
    <cfRule type="expression" dxfId="21913" priority="495">
      <formula>SEARCH("caricato",$N17)&gt;0</formula>
    </cfRule>
    <cfRule type="expression" dxfId="21912" priority="496">
      <formula>SEARCH("da fare",$N17)&gt;0</formula>
    </cfRule>
    <cfRule type="expression" dxfId="21911" priority="497">
      <formula>SEARCH("attesa tcl",$N17)&gt;0</formula>
    </cfRule>
    <cfRule type="expression" dxfId="21910" priority="498">
      <formula>SEARCH("fermata",$N17)&gt;0</formula>
    </cfRule>
    <cfRule type="expression" dxfId="21909" priority="499">
      <formula>SEARCH("canone",$N17)&gt;0</formula>
    </cfRule>
  </conditionalFormatting>
  <conditionalFormatting sqref="F17">
    <cfRule type="expression" dxfId="21908" priority="490">
      <formula>SEARCH("caricato",$N17)&gt;0</formula>
    </cfRule>
    <cfRule type="expression" dxfId="21907" priority="491">
      <formula>SEARCH("da fare",$N17)&gt;0</formula>
    </cfRule>
    <cfRule type="expression" dxfId="21906" priority="492">
      <formula>SEARCH("attesa tcl",$N17)&gt;0</formula>
    </cfRule>
    <cfRule type="expression" dxfId="21905" priority="493">
      <formula>SEARCH("fermata",$N17)&gt;0</formula>
    </cfRule>
    <cfRule type="expression" dxfId="21904" priority="494">
      <formula>SEARCH("canone",$N17)&gt;0</formula>
    </cfRule>
  </conditionalFormatting>
  <conditionalFormatting sqref="F17">
    <cfRule type="expression" dxfId="21903" priority="485">
      <formula>SEARCH("caricato",$N17)&gt;0</formula>
    </cfRule>
    <cfRule type="expression" dxfId="21902" priority="486">
      <formula>SEARCH("da fare",$N17)&gt;0</formula>
    </cfRule>
    <cfRule type="expression" dxfId="21901" priority="487">
      <formula>SEARCH("attesa tcl",$N17)&gt;0</formula>
    </cfRule>
    <cfRule type="expression" dxfId="21900" priority="488">
      <formula>SEARCH("fermata",$N17)&gt;0</formula>
    </cfRule>
    <cfRule type="expression" dxfId="21899" priority="489">
      <formula>SEARCH("canone",$N17)&gt;0</formula>
    </cfRule>
  </conditionalFormatting>
  <conditionalFormatting sqref="F17">
    <cfRule type="expression" dxfId="21898" priority="480">
      <formula>SEARCH("caricato",$N17)&gt;0</formula>
    </cfRule>
    <cfRule type="expression" dxfId="21897" priority="481">
      <formula>SEARCH("da fare",$N17)&gt;0</formula>
    </cfRule>
    <cfRule type="expression" dxfId="21896" priority="482">
      <formula>SEARCH("attesa tcl",$N17)&gt;0</formula>
    </cfRule>
    <cfRule type="expression" dxfId="21895" priority="483">
      <formula>SEARCH("fermata",$N17)&gt;0</formula>
    </cfRule>
    <cfRule type="expression" dxfId="21894" priority="484">
      <formula>SEARCH("canone",$N17)&gt;0</formula>
    </cfRule>
  </conditionalFormatting>
  <conditionalFormatting sqref="G14:H14 J14">
    <cfRule type="expression" dxfId="21893" priority="475">
      <formula>SEARCH("caricato",$N14)&gt;0</formula>
    </cfRule>
    <cfRule type="expression" dxfId="21892" priority="476">
      <formula>SEARCH("da fare",$N14)&gt;0</formula>
    </cfRule>
    <cfRule type="expression" dxfId="21891" priority="477">
      <formula>SEARCH("attesa tcl",$N14)&gt;0</formula>
    </cfRule>
    <cfRule type="expression" dxfId="21890" priority="478">
      <formula>SEARCH("fermata",$N14)&gt;0</formula>
    </cfRule>
    <cfRule type="expression" dxfId="21889" priority="479">
      <formula>SEARCH("canone",$N14)&gt;0</formula>
    </cfRule>
  </conditionalFormatting>
  <conditionalFormatting sqref="G14:H14 J14">
    <cfRule type="expression" dxfId="21888" priority="430">
      <formula>SEARCH("caricato",$N14)&gt;0</formula>
    </cfRule>
    <cfRule type="expression" dxfId="21887" priority="431">
      <formula>SEARCH("da fare",$N14)&gt;0</formula>
    </cfRule>
    <cfRule type="expression" dxfId="21886" priority="432">
      <formula>SEARCH("attesa tcl",$N14)&gt;0</formula>
    </cfRule>
    <cfRule type="expression" dxfId="21885" priority="433">
      <formula>SEARCH("fermata",$N14)&gt;0</formula>
    </cfRule>
    <cfRule type="expression" dxfId="21884" priority="434">
      <formula>SEARCH("canone",$N14)&gt;0</formula>
    </cfRule>
  </conditionalFormatting>
  <conditionalFormatting sqref="F16:F17">
    <cfRule type="expression" dxfId="21883" priority="385">
      <formula>SEARCH("caricato",$N16)&gt;0</formula>
    </cfRule>
    <cfRule type="expression" dxfId="21882" priority="386">
      <formula>SEARCH("da fare",$N16)&gt;0</formula>
    </cfRule>
    <cfRule type="expression" dxfId="21881" priority="387">
      <formula>SEARCH("attesa tcl",$N16)&gt;0</formula>
    </cfRule>
    <cfRule type="expression" dxfId="21880" priority="388">
      <formula>SEARCH("fermata",$N16)&gt;0</formula>
    </cfRule>
    <cfRule type="expression" dxfId="21879" priority="389">
      <formula>SEARCH("canone",$N16)&gt;0</formula>
    </cfRule>
  </conditionalFormatting>
  <conditionalFormatting sqref="G16:H16 J16">
    <cfRule type="expression" dxfId="21878" priority="380">
      <formula>SEARCH("caricato",$N16)&gt;0</formula>
    </cfRule>
    <cfRule type="expression" dxfId="21877" priority="381">
      <formula>SEARCH("da fare",$N16)&gt;0</formula>
    </cfRule>
    <cfRule type="expression" dxfId="21876" priority="382">
      <formula>SEARCH("attesa tcl",$N16)&gt;0</formula>
    </cfRule>
    <cfRule type="expression" dxfId="21875" priority="383">
      <formula>SEARCH("fermata",$N16)&gt;0</formula>
    </cfRule>
    <cfRule type="expression" dxfId="21874" priority="384">
      <formula>SEARCH("canone",$N16)&gt;0</formula>
    </cfRule>
  </conditionalFormatting>
  <conditionalFormatting sqref="F14:F15">
    <cfRule type="expression" dxfId="21873" priority="335">
      <formula>SEARCH("caricato",$N14)&gt;0</formula>
    </cfRule>
    <cfRule type="expression" dxfId="21872" priority="336">
      <formula>SEARCH("da fare",$N14)&gt;0</formula>
    </cfRule>
    <cfRule type="expression" dxfId="21871" priority="337">
      <formula>SEARCH("attesa tcl",$N14)&gt;0</formula>
    </cfRule>
    <cfRule type="expression" dxfId="21870" priority="338">
      <formula>SEARCH("fermata",$N14)&gt;0</formula>
    </cfRule>
    <cfRule type="expression" dxfId="21869" priority="339">
      <formula>SEARCH("canone",$N14)&gt;0</formula>
    </cfRule>
  </conditionalFormatting>
  <conditionalFormatting sqref="F14:F15">
    <cfRule type="expression" dxfId="21868" priority="330">
      <formula>SEARCH("caricato",$N14)&gt;0</formula>
    </cfRule>
    <cfRule type="expression" dxfId="21867" priority="331">
      <formula>SEARCH("da fare",$N14)&gt;0</formula>
    </cfRule>
    <cfRule type="expression" dxfId="21866" priority="332">
      <formula>SEARCH("attesa tcl",$N14)&gt;0</formula>
    </cfRule>
    <cfRule type="expression" dxfId="21865" priority="333">
      <formula>SEARCH("fermata",$N14)&gt;0</formula>
    </cfRule>
    <cfRule type="expression" dxfId="21864" priority="334">
      <formula>SEARCH("canone",$N14)&gt;0</formula>
    </cfRule>
  </conditionalFormatting>
  <conditionalFormatting sqref="F14:F15">
    <cfRule type="expression" dxfId="21863" priority="325">
      <formula>SEARCH("caricato",$N14)&gt;0</formula>
    </cfRule>
    <cfRule type="expression" dxfId="21862" priority="326">
      <formula>SEARCH("da fare",$N14)&gt;0</formula>
    </cfRule>
    <cfRule type="expression" dxfId="21861" priority="327">
      <formula>SEARCH("attesa tcl",$N14)&gt;0</formula>
    </cfRule>
    <cfRule type="expression" dxfId="21860" priority="328">
      <formula>SEARCH("fermata",$N14)&gt;0</formula>
    </cfRule>
    <cfRule type="expression" dxfId="21859" priority="329">
      <formula>SEARCH("canone",$N14)&gt;0</formula>
    </cfRule>
  </conditionalFormatting>
  <conditionalFormatting sqref="G14:H14 J14">
    <cfRule type="expression" dxfId="21858" priority="320">
      <formula>SEARCH("caricato",$N14)&gt;0</formula>
    </cfRule>
    <cfRule type="expression" dxfId="21857" priority="321">
      <formula>SEARCH("da fare",$N14)&gt;0</formula>
    </cfRule>
    <cfRule type="expression" dxfId="21856" priority="322">
      <formula>SEARCH("attesa tcl",$N14)&gt;0</formula>
    </cfRule>
    <cfRule type="expression" dxfId="21855" priority="323">
      <formula>SEARCH("fermata",$N14)&gt;0</formula>
    </cfRule>
    <cfRule type="expression" dxfId="21854" priority="324">
      <formula>SEARCH("canone",$N14)&gt;0</formula>
    </cfRule>
  </conditionalFormatting>
  <conditionalFormatting sqref="F19">
    <cfRule type="expression" dxfId="21853" priority="215">
      <formula>SEARCH("caricato",$N19)&gt;0</formula>
    </cfRule>
    <cfRule type="expression" dxfId="21852" priority="216">
      <formula>SEARCH("da fare",$N19)&gt;0</formula>
    </cfRule>
    <cfRule type="expression" dxfId="21851" priority="217">
      <formula>SEARCH("attesa tcl",$N19)&gt;0</formula>
    </cfRule>
    <cfRule type="expression" dxfId="21850" priority="218">
      <formula>SEARCH("fermata",$N19)&gt;0</formula>
    </cfRule>
    <cfRule type="expression" dxfId="21849" priority="219">
      <formula>SEARCH("canone",$N19)&gt;0</formula>
    </cfRule>
  </conditionalFormatting>
  <conditionalFormatting sqref="F19">
    <cfRule type="expression" dxfId="21848" priority="210">
      <formula>SEARCH("caricato",$N19)&gt;0</formula>
    </cfRule>
    <cfRule type="expression" dxfId="21847" priority="211">
      <formula>SEARCH("da fare",$N19)&gt;0</formula>
    </cfRule>
    <cfRule type="expression" dxfId="21846" priority="212">
      <formula>SEARCH("attesa tcl",$N19)&gt;0</formula>
    </cfRule>
    <cfRule type="expression" dxfId="21845" priority="213">
      <formula>SEARCH("fermata",$N19)&gt;0</formula>
    </cfRule>
    <cfRule type="expression" dxfId="21844" priority="214">
      <formula>SEARCH("canone",$N19)&gt;0</formula>
    </cfRule>
  </conditionalFormatting>
  <conditionalFormatting sqref="F19">
    <cfRule type="expression" dxfId="21843" priority="205">
      <formula>SEARCH("caricato",$N19)&gt;0</formula>
    </cfRule>
    <cfRule type="expression" dxfId="21842" priority="206">
      <formula>SEARCH("da fare",$N19)&gt;0</formula>
    </cfRule>
    <cfRule type="expression" dxfId="21841" priority="207">
      <formula>SEARCH("attesa tcl",$N19)&gt;0</formula>
    </cfRule>
    <cfRule type="expression" dxfId="21840" priority="208">
      <formula>SEARCH("fermata",$N19)&gt;0</formula>
    </cfRule>
    <cfRule type="expression" dxfId="21839" priority="209">
      <formula>SEARCH("canone",$N19)&gt;0</formula>
    </cfRule>
  </conditionalFormatting>
  <conditionalFormatting sqref="F19">
    <cfRule type="expression" dxfId="21838" priority="200">
      <formula>SEARCH("caricato",$N19)&gt;0</formula>
    </cfRule>
    <cfRule type="expression" dxfId="21837" priority="201">
      <formula>SEARCH("da fare",$N19)&gt;0</formula>
    </cfRule>
    <cfRule type="expression" dxfId="21836" priority="202">
      <formula>SEARCH("attesa tcl",$N19)&gt;0</formula>
    </cfRule>
    <cfRule type="expression" dxfId="21835" priority="203">
      <formula>SEARCH("fermata",$N19)&gt;0</formula>
    </cfRule>
    <cfRule type="expression" dxfId="21834" priority="204">
      <formula>SEARCH("canone",$N19)&gt;0</formula>
    </cfRule>
  </conditionalFormatting>
  <conditionalFormatting sqref="M5">
    <cfRule type="expression" dxfId="21833" priority="130">
      <formula>SEARCH("caricato",$N5)&gt;0</formula>
    </cfRule>
    <cfRule type="expression" dxfId="21832" priority="131">
      <formula>SEARCH("da fare",$N5)&gt;0</formula>
    </cfRule>
    <cfRule type="expression" dxfId="21831" priority="132">
      <formula>SEARCH("attesa tcl",$N5)&gt;0</formula>
    </cfRule>
    <cfRule type="expression" dxfId="21830" priority="133">
      <formula>SEARCH("fermata",$N5)&gt;0</formula>
    </cfRule>
    <cfRule type="expression" dxfId="21829" priority="134">
      <formula>SEARCH("canone",$N5)&gt;0</formula>
    </cfRule>
  </conditionalFormatting>
  <conditionalFormatting sqref="M4">
    <cfRule type="expression" dxfId="21828" priority="135">
      <formula>SEARCH("caricato",$N4)&gt;0</formula>
    </cfRule>
    <cfRule type="expression" dxfId="21827" priority="136">
      <formula>SEARCH("da fare",$N4)&gt;0</formula>
    </cfRule>
    <cfRule type="expression" dxfId="21826" priority="137">
      <formula>SEARCH("attesa tcl",$N4)&gt;0</formula>
    </cfRule>
    <cfRule type="expression" dxfId="21825" priority="138">
      <formula>SEARCH("fermata",$N4)&gt;0</formula>
    </cfRule>
    <cfRule type="expression" dxfId="21824" priority="139">
      <formula>SEARCH("canone",$N4)&gt;0</formula>
    </cfRule>
  </conditionalFormatting>
  <conditionalFormatting sqref="M6:M45">
    <cfRule type="expression" dxfId="21823" priority="125">
      <formula>SEARCH("caricato",$N6)&gt;0</formula>
    </cfRule>
    <cfRule type="expression" dxfId="21822" priority="126">
      <formula>SEARCH("da fare",$N6)&gt;0</formula>
    </cfRule>
    <cfRule type="expression" dxfId="21821" priority="127">
      <formula>SEARCH("attesa tcl",$N6)&gt;0</formula>
    </cfRule>
    <cfRule type="expression" dxfId="21820" priority="128">
      <formula>SEARCH("fermata",$N6)&gt;0</formula>
    </cfRule>
    <cfRule type="expression" dxfId="21819" priority="129">
      <formula>SEARCH("canone",$N6)&gt;0</formula>
    </cfRule>
  </conditionalFormatting>
  <conditionalFormatting sqref="F8">
    <cfRule type="expression" dxfId="21818" priority="88">
      <formula>SEARCH("caricato",$N8)&gt;0</formula>
    </cfRule>
    <cfRule type="expression" dxfId="21817" priority="89">
      <formula>SEARCH("da fare",$N8)&gt;0</formula>
    </cfRule>
    <cfRule type="expression" dxfId="21816" priority="90">
      <formula>SEARCH("attesa tcl",$N8)&gt;0</formula>
    </cfRule>
    <cfRule type="expression" dxfId="21815" priority="91">
      <formula>SEARCH("fermata",$N8)&gt;0</formula>
    </cfRule>
    <cfRule type="expression" dxfId="21814" priority="92">
      <formula>SEARCH("canone",$N8)&gt;0</formula>
    </cfRule>
  </conditionalFormatting>
  <conditionalFormatting sqref="F8">
    <cfRule type="expression" dxfId="21813" priority="83">
      <formula>SEARCH("caricato",$N8)&gt;0</formula>
    </cfRule>
    <cfRule type="expression" dxfId="21812" priority="84">
      <formula>SEARCH("da fare",$N8)&gt;0</formula>
    </cfRule>
    <cfRule type="expression" dxfId="21811" priority="85">
      <formula>SEARCH("attesa tcl",$N8)&gt;0</formula>
    </cfRule>
    <cfRule type="expression" dxfId="21810" priority="86">
      <formula>SEARCH("fermata",$N8)&gt;0</formula>
    </cfRule>
    <cfRule type="expression" dxfId="21809" priority="87">
      <formula>SEARCH("canone",$N8)&gt;0</formula>
    </cfRule>
  </conditionalFormatting>
  <conditionalFormatting sqref="F8">
    <cfRule type="expression" dxfId="21808" priority="78">
      <formula>SEARCH("caricato",$N8)&gt;0</formula>
    </cfRule>
    <cfRule type="expression" dxfId="21807" priority="79">
      <formula>SEARCH("da fare",$N8)&gt;0</formula>
    </cfRule>
    <cfRule type="expression" dxfId="21806" priority="80">
      <formula>SEARCH("attesa tcl",$N8)&gt;0</formula>
    </cfRule>
    <cfRule type="expression" dxfId="21805" priority="81">
      <formula>SEARCH("fermata",$N8)&gt;0</formula>
    </cfRule>
    <cfRule type="expression" dxfId="21804" priority="82">
      <formula>SEARCH("canone",$N8)&gt;0</formula>
    </cfRule>
  </conditionalFormatting>
  <conditionalFormatting sqref="F8">
    <cfRule type="expression" dxfId="21803" priority="73">
      <formula>SEARCH("caricato",$N8)&gt;0</formula>
    </cfRule>
    <cfRule type="expression" dxfId="21802" priority="74">
      <formula>SEARCH("da fare",$N8)&gt;0</formula>
    </cfRule>
    <cfRule type="expression" dxfId="21801" priority="75">
      <formula>SEARCH("attesa tcl",$N8)&gt;0</formula>
    </cfRule>
    <cfRule type="expression" dxfId="21800" priority="76">
      <formula>SEARCH("fermata",$N8)&gt;0</formula>
    </cfRule>
    <cfRule type="expression" dxfId="21799" priority="77">
      <formula>SEARCH("canone",$N8)&gt;0</formula>
    </cfRule>
  </conditionalFormatting>
  <conditionalFormatting sqref="P4:R4">
    <cfRule type="cellIs" dxfId="21798" priority="34" operator="lessThan">
      <formula>0</formula>
    </cfRule>
    <cfRule type="cellIs" dxfId="21797" priority="35" operator="greaterThan">
      <formula>0</formula>
    </cfRule>
    <cfRule type="cellIs" dxfId="21796" priority="36" operator="equal">
      <formula>0</formula>
    </cfRule>
  </conditionalFormatting>
  <conditionalFormatting sqref="S4">
    <cfRule type="cellIs" dxfId="21795" priority="31" operator="lessThan">
      <formula>0</formula>
    </cfRule>
    <cfRule type="cellIs" dxfId="21794" priority="32" operator="greaterThan">
      <formula>0</formula>
    </cfRule>
    <cfRule type="cellIs" dxfId="21793" priority="33" operator="equal">
      <formula>0</formula>
    </cfRule>
  </conditionalFormatting>
  <conditionalFormatting sqref="I5:I45">
    <cfRule type="expression" dxfId="21792" priority="26">
      <formula>SEARCH("caricato",$N5)&gt;0</formula>
    </cfRule>
    <cfRule type="expression" dxfId="21791" priority="27">
      <formula>SEARCH("da fare",$N5)&gt;0</formula>
    </cfRule>
    <cfRule type="expression" dxfId="21790" priority="28">
      <formula>SEARCH("attesa tcl",$N5)&gt;0</formula>
    </cfRule>
    <cfRule type="expression" dxfId="21789" priority="29">
      <formula>SEARCH("fermata",$N5)&gt;0</formula>
    </cfRule>
    <cfRule type="expression" dxfId="21788" priority="30">
      <formula>SEARCH("canone",$N5)&gt;0</formula>
    </cfRule>
  </conditionalFormatting>
  <conditionalFormatting sqref="I5:I45">
    <cfRule type="expression" dxfId="21787" priority="21">
      <formula>SEARCH("caricato",$N5)&gt;0</formula>
    </cfRule>
    <cfRule type="expression" dxfId="21786" priority="22">
      <formula>SEARCH("da fare",$N5)&gt;0</formula>
    </cfRule>
    <cfRule type="expression" dxfId="21785" priority="23">
      <formula>SEARCH("attesa tcl",$N5)&gt;0</formula>
    </cfRule>
    <cfRule type="expression" dxfId="21784" priority="24">
      <formula>SEARCH("fermata",$N5)&gt;0</formula>
    </cfRule>
    <cfRule type="expression" dxfId="21783" priority="25">
      <formula>SEARCH("canone",$N5)&gt;0</formula>
    </cfRule>
  </conditionalFormatting>
  <conditionalFormatting sqref="I5:I45">
    <cfRule type="expression" dxfId="21782" priority="16">
      <formula>SEARCH("caricato",$N5)&gt;0</formula>
    </cfRule>
    <cfRule type="expression" dxfId="21781" priority="17">
      <formula>SEARCH("da fare",$N5)&gt;0</formula>
    </cfRule>
    <cfRule type="expression" dxfId="21780" priority="18">
      <formula>SEARCH("attesa tcl",$N5)&gt;0</formula>
    </cfRule>
    <cfRule type="expression" dxfId="21779" priority="19">
      <formula>SEARCH("fermata",$N5)&gt;0</formula>
    </cfRule>
    <cfRule type="expression" dxfId="21778" priority="20">
      <formula>SEARCH("canone",$N5)&gt;0</formula>
    </cfRule>
  </conditionalFormatting>
  <conditionalFormatting sqref="I5:I45">
    <cfRule type="expression" dxfId="21777" priority="11">
      <formula>SEARCH("caricato",$N5)&gt;0</formula>
    </cfRule>
    <cfRule type="expression" dxfId="21776" priority="12">
      <formula>SEARCH("da fare",$N5)&gt;0</formula>
    </cfRule>
    <cfRule type="expression" dxfId="21775" priority="13">
      <formula>SEARCH("attesa tcl",$N5)&gt;0</formula>
    </cfRule>
    <cfRule type="expression" dxfId="21774" priority="14">
      <formula>SEARCH("fermata",$N5)&gt;0</formula>
    </cfRule>
    <cfRule type="expression" dxfId="21773" priority="15">
      <formula>SEARCH("canone",$N5)&gt;0</formula>
    </cfRule>
  </conditionalFormatting>
  <conditionalFormatting sqref="I5:I45">
    <cfRule type="expression" dxfId="21772" priority="6">
      <formula>SEARCH("caricato",$N5)&gt;0</formula>
    </cfRule>
    <cfRule type="expression" dxfId="21771" priority="7">
      <formula>SEARCH("da fare",$N5)&gt;0</formula>
    </cfRule>
    <cfRule type="expression" dxfId="21770" priority="8">
      <formula>SEARCH("attesa tcl",$N5)&gt;0</formula>
    </cfRule>
    <cfRule type="expression" dxfId="21769" priority="9">
      <formula>SEARCH("fermata",$N5)&gt;0</formula>
    </cfRule>
    <cfRule type="expression" dxfId="21768" priority="10">
      <formula>SEARCH("canone",$N5)&gt;0</formula>
    </cfRule>
  </conditionalFormatting>
  <conditionalFormatting sqref="I5:I45">
    <cfRule type="expression" dxfId="21767" priority="1">
      <formula>SEARCH("caricato",$N5)&gt;0</formula>
    </cfRule>
    <cfRule type="expression" dxfId="21766" priority="2">
      <formula>SEARCH("da fare",$N5)&gt;0</formula>
    </cfRule>
    <cfRule type="expression" dxfId="21765" priority="3">
      <formula>SEARCH("attesa tcl",$N5)&gt;0</formula>
    </cfRule>
    <cfRule type="expression" dxfId="21764" priority="4">
      <formula>SEARCH("fermata",$N5)&gt;0</formula>
    </cfRule>
    <cfRule type="expression" dxfId="21763" priority="5">
      <formula>SEARCH("canone",$N5)&gt;0</formula>
    </cfRule>
  </conditionalFormatting>
  <dataValidations count="1">
    <dataValidation type="list" allowBlank="1" showInputMessage="1" showErrorMessage="1" sqref="U4" xr:uid="{2B7501E5-B1F6-4561-8BBF-00065B021577}">
      <formula1>"SI,NO,si,no,"</formula1>
    </dataValidation>
  </dataValidations>
  <printOptions horizontalCentered="1" verticalCentered="1"/>
  <pageMargins left="0.25" right="0.25" top="0.25" bottom="0.25" header="0.3" footer="0.3"/>
  <pageSetup paperSize="9" scale="25" fitToHeight="0" pageOrder="overThenDown" orientation="landscape" blackAndWhite="1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5413" r:id="rId4" name="Button 5">
              <controlPr defaultSize="0" print="0" autoFill="0" autoPict="0" macro="[0]!CopiaModificaEseguiMacroEsterne_Optimized">
                <anchor moveWithCells="1" sizeWithCells="1">
                  <from>
                    <xdr:col>7</xdr:col>
                    <xdr:colOff>0</xdr:colOff>
                    <xdr:row>0</xdr:row>
                    <xdr:rowOff>9525</xdr:rowOff>
                  </from>
                  <to>
                    <xdr:col>7</xdr:col>
                    <xdr:colOff>1819275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414" r:id="rId5" name="Button 6">
              <controlPr defaultSize="0" print="0" autoFill="0" autoPict="0" macro="[0]!RegolaAltezzaRigheEAreeDiStampa">
                <anchor moveWithCells="1" sizeWithCells="1">
                  <from>
                    <xdr:col>5</xdr:col>
                    <xdr:colOff>0</xdr:colOff>
                    <xdr:row>0</xdr:row>
                    <xdr:rowOff>0</xdr:rowOff>
                  </from>
                  <to>
                    <xdr:col>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416" r:id="rId6" name="Button 8">
              <controlPr defaultSize="0" print="0" autoFill="0" autoPict="0" macro="[0]!RegolaAltezzaRigheEAreeDiStampa">
                <anchor moveWithCells="1" sizeWithCells="1">
                  <from>
                    <xdr:col>5</xdr:col>
                    <xdr:colOff>0</xdr:colOff>
                    <xdr:row>0</xdr:row>
                    <xdr:rowOff>0</xdr:rowOff>
                  </from>
                  <to>
                    <xdr:col>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417" r:id="rId7" name="Button 9">
              <controlPr defaultSize="0" print="0" autoFill="0" autoPict="0" macro="[0]!cancellaGiornaliera">
                <anchor moveWithCells="1" sizeWithCells="1">
                  <from>
                    <xdr:col>13</xdr:col>
                    <xdr:colOff>0</xdr:colOff>
                    <xdr:row>0</xdr:row>
                    <xdr:rowOff>0</xdr:rowOff>
                  </from>
                  <to>
                    <xdr:col>13</xdr:col>
                    <xdr:colOff>1990725</xdr:colOff>
                    <xdr:row>1</xdr:row>
                    <xdr:rowOff>438150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420" r:id="rId8" name="Button 12">
              <controlPr defaultSize="0" print="0" autoFill="0" autoPict="0" macro="[0]!CopiaModificaEseguiMacroEsterne_Optimized">
                <anchor moveWithCells="1" sizeWithCells="1">
                  <from>
                    <xdr:col>7</xdr:col>
                    <xdr:colOff>0</xdr:colOff>
                    <xdr:row>0</xdr:row>
                    <xdr:rowOff>9525</xdr:rowOff>
                  </from>
                  <to>
                    <xdr:col>7</xdr:col>
                    <xdr:colOff>1819275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421" r:id="rId9" name="Button 13">
              <controlPr defaultSize="0" print="0" autoFill="0" autoPict="0" macro="[1]!RegolaAltezzaRigheEAreeDiStampa">
                <anchor moveWithCells="1" sizeWithCells="1">
                  <from>
                    <xdr:col>5</xdr:col>
                    <xdr:colOff>0</xdr:colOff>
                    <xdr:row>0</xdr:row>
                    <xdr:rowOff>0</xdr:rowOff>
                  </from>
                  <to>
                    <xdr:col>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422" r:id="rId10" name="Button 14">
              <controlPr defaultSize="0" print="0" autoFill="0" autoPict="0" macro="[0]!RegolaAltezzaRigheEAreeDiStampa">
                <anchor moveWithCells="1" sizeWithCells="1">
                  <from>
                    <xdr:col>5</xdr:col>
                    <xdr:colOff>0</xdr:colOff>
                    <xdr:row>0</xdr:row>
                    <xdr:rowOff>0</xdr:rowOff>
                  </from>
                  <to>
                    <xdr:col>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423" r:id="rId11" name="Button 15">
              <controlPr defaultSize="0" print="0" autoFill="0" autoPict="0" macro="[0]!ComparaPdLeCopiaValori">
                <anchor moveWithCells="1" sizeWithCells="1">
                  <from>
                    <xdr:col>9</xdr:col>
                    <xdr:colOff>19050</xdr:colOff>
                    <xdr:row>0</xdr:row>
                    <xdr:rowOff>0</xdr:rowOff>
                  </from>
                  <to>
                    <xdr:col>10</xdr:col>
                    <xdr:colOff>1104900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1F63A2-5E6F-443D-BF15-A87A8F95CE71}">
  <sheetPr codeName="Foglio19">
    <pageSetUpPr fitToPage="1"/>
  </sheetPr>
  <dimension ref="A1:BK64"/>
  <sheetViews>
    <sheetView topLeftCell="A7" zoomScale="55" zoomScaleNormal="55" workbookViewId="0">
      <selection activeCell="I16" sqref="I16"/>
    </sheetView>
  </sheetViews>
  <sheetFormatPr defaultColWidth="8.85546875" defaultRowHeight="23.25" x14ac:dyDescent="0.25"/>
  <cols>
    <col min="1" max="1" width="5.7109375" style="114" customWidth="1"/>
    <col min="2" max="2" width="5.85546875" style="114" customWidth="1"/>
    <col min="3" max="3" width="4.5703125" style="114" customWidth="1"/>
    <col min="4" max="4" width="4.42578125" style="114" customWidth="1"/>
    <col min="5" max="5" width="3.5703125" style="114" customWidth="1"/>
    <col min="6" max="6" width="30.7109375" style="1" customWidth="1"/>
    <col min="7" max="7" width="76.28515625" style="144" customWidth="1"/>
    <col min="8" max="8" width="26.5703125" style="1" customWidth="1"/>
    <col min="9" max="9" width="29" style="22" customWidth="1"/>
    <col min="10" max="10" width="20" style="1" customWidth="1"/>
    <col min="11" max="12" width="16.7109375" style="1" customWidth="1"/>
    <col min="13" max="13" width="24.28515625" style="1" customWidth="1"/>
    <col min="14" max="14" width="29.140625" style="20" customWidth="1"/>
    <col min="15" max="15" width="1.85546875" style="20" customWidth="1"/>
    <col min="16" max="16" width="27.5703125" style="114" customWidth="1"/>
    <col min="17" max="18" width="24.140625" style="114" customWidth="1"/>
    <col min="19" max="19" width="25.85546875" style="114" bestFit="1" customWidth="1"/>
    <col min="20" max="20" width="30" style="114" bestFit="1" customWidth="1"/>
    <col min="21" max="21" width="28.7109375" style="114" customWidth="1"/>
    <col min="22" max="25" width="18.7109375" style="37" customWidth="1"/>
    <col min="26" max="28" width="18.7109375" style="37" hidden="1" customWidth="1"/>
    <col min="29" max="29" width="30" style="114" hidden="1" customWidth="1"/>
    <col min="30" max="30" width="12.28515625" style="114" hidden="1" customWidth="1"/>
    <col min="31" max="31" width="10.5703125" style="114" hidden="1" customWidth="1"/>
    <col min="32" max="32" width="11.7109375" style="114" hidden="1" customWidth="1"/>
    <col min="33" max="34" width="9.7109375" style="114" hidden="1" customWidth="1"/>
    <col min="35" max="35" width="8" style="114" hidden="1" customWidth="1"/>
    <col min="36" max="36" width="8.28515625" style="114" hidden="1" customWidth="1"/>
    <col min="37" max="37" width="9.7109375" style="114" hidden="1" customWidth="1"/>
    <col min="38" max="38" width="11.42578125" style="114" hidden="1" customWidth="1"/>
    <col min="39" max="39" width="8.28515625" style="114" hidden="1" customWidth="1"/>
    <col min="40" max="40" width="8.7109375" style="114" hidden="1" customWidth="1"/>
    <col min="41" max="41" width="25.140625" style="114" bestFit="1" customWidth="1"/>
    <col min="42" max="42" width="11.7109375" style="114" customWidth="1"/>
    <col min="43" max="47" width="10.140625" style="114" customWidth="1"/>
    <col min="48" max="63" width="16.5703125" style="114" customWidth="1"/>
    <col min="64" max="72" width="8.85546875" style="114"/>
    <col min="73" max="74" width="15.42578125" style="114" bestFit="1" customWidth="1"/>
    <col min="75" max="75" width="17.5703125" style="114" bestFit="1" customWidth="1"/>
    <col min="76" max="76" width="13.42578125" style="114" bestFit="1" customWidth="1"/>
    <col min="77" max="77" width="12.28515625" style="114" bestFit="1" customWidth="1"/>
    <col min="78" max="78" width="13.42578125" style="114" bestFit="1" customWidth="1"/>
    <col min="79" max="79" width="0" style="114" hidden="1" customWidth="1"/>
    <col min="80" max="16384" width="8.85546875" style="114"/>
  </cols>
  <sheetData>
    <row r="1" spans="1:41" ht="35.25" customHeight="1" x14ac:dyDescent="0.25">
      <c r="B1" s="200"/>
      <c r="C1" s="201"/>
      <c r="D1" s="201"/>
      <c r="E1" s="202"/>
      <c r="F1" s="203" t="s">
        <v>212</v>
      </c>
      <c r="G1" s="204"/>
      <c r="H1" s="204"/>
      <c r="I1" s="155">
        <f>DATE(RIEPILOGO!U14,RIEPILOGO!X13,2)</f>
        <v>46083</v>
      </c>
      <c r="K1" s="132"/>
      <c r="L1" s="206">
        <v>46083</v>
      </c>
      <c r="M1" s="206"/>
      <c r="N1" s="128"/>
    </row>
    <row r="2" spans="1:41" ht="35.25" customHeight="1" x14ac:dyDescent="0.5">
      <c r="B2" s="200"/>
      <c r="C2" s="201"/>
      <c r="D2" s="201"/>
      <c r="E2" s="202"/>
      <c r="F2" s="205"/>
      <c r="G2" s="205"/>
      <c r="H2" s="205"/>
      <c r="K2" s="151"/>
      <c r="L2" s="207" t="str">
        <f>TEXT(L1, "gggg")</f>
        <v>lunedì</v>
      </c>
      <c r="M2" s="207"/>
      <c r="N2" s="129"/>
      <c r="O2" s="19"/>
      <c r="P2" s="199" t="s">
        <v>215</v>
      </c>
      <c r="Q2" s="199"/>
      <c r="R2" s="199"/>
      <c r="S2" s="199"/>
      <c r="T2" s="13"/>
    </row>
    <row r="3" spans="1:41" ht="66" customHeight="1" x14ac:dyDescent="0.25">
      <c r="A3" s="127"/>
      <c r="B3" s="16" t="s">
        <v>2</v>
      </c>
      <c r="C3" s="16" t="s">
        <v>3</v>
      </c>
      <c r="D3" s="16" t="s">
        <v>5</v>
      </c>
      <c r="E3" s="16" t="s">
        <v>4</v>
      </c>
      <c r="F3" s="130" t="s">
        <v>1</v>
      </c>
      <c r="G3" s="142" t="s">
        <v>128</v>
      </c>
      <c r="H3" s="130" t="s">
        <v>9</v>
      </c>
      <c r="I3" s="131" t="s">
        <v>0</v>
      </c>
      <c r="J3" s="130" t="s">
        <v>11</v>
      </c>
      <c r="K3" s="130" t="s">
        <v>6</v>
      </c>
      <c r="L3" s="130" t="s">
        <v>7</v>
      </c>
      <c r="M3" s="130" t="s">
        <v>8</v>
      </c>
      <c r="N3" s="130" t="s">
        <v>22</v>
      </c>
      <c r="O3" s="16"/>
      <c r="P3" s="46" t="s">
        <v>202</v>
      </c>
      <c r="Q3" s="46" t="s">
        <v>203</v>
      </c>
      <c r="R3" s="46" t="s">
        <v>262</v>
      </c>
      <c r="S3" s="46" t="s">
        <v>204</v>
      </c>
      <c r="T3" s="46" t="s">
        <v>34</v>
      </c>
      <c r="U3" s="47" t="s">
        <v>25</v>
      </c>
      <c r="V3" s="192" t="s">
        <v>216</v>
      </c>
      <c r="W3" s="193"/>
      <c r="X3" s="194"/>
      <c r="Y3" s="121"/>
      <c r="AD3" s="37"/>
    </row>
    <row r="4" spans="1:41" ht="80.099999999999994" customHeight="1" x14ac:dyDescent="0.25">
      <c r="A4" s="112" t="str">
        <f>IFERROR(INDEX(Tabella256[cognomenome], MATCH(F4, Tabella256[cognome], 0)), "")</f>
        <v>Spinali D.</v>
      </c>
      <c r="B4" s="110"/>
      <c r="C4" s="110"/>
      <c r="D4" s="111"/>
      <c r="E4" s="111"/>
      <c r="F4" s="30" t="s">
        <v>132</v>
      </c>
      <c r="G4" s="56" t="s">
        <v>269</v>
      </c>
      <c r="H4" s="31" t="s">
        <v>283</v>
      </c>
      <c r="I4" s="32" t="str">
        <f>IF(ISERROR(SEARCH("canone extra", N4)),
    IF(ISERROR(SEARCH("caldarella2", N4)),
        IF(ISERROR(SEARCH("messina", N4)),
            IF(ISERROR(SEARCH("agusta", N4)),
                IF(ISERROR(SEARCH("caldarella", N4)),
                    "",
                    $X$6
                ),
                $W$6
            ),
            $V$6
        ),
        $Y$6
    ),
    $AO$6
)</f>
        <v>5400274437
canone</v>
      </c>
      <c r="J4" s="33" t="s">
        <v>268</v>
      </c>
      <c r="K4" s="34" t="s">
        <v>281</v>
      </c>
      <c r="L4" s="34" t="s">
        <v>282</v>
      </c>
      <c r="M4" s="31">
        <f>IF(AN4=0,"",AN4)</f>
        <v>8.25</v>
      </c>
      <c r="N4" s="35" t="s">
        <v>291</v>
      </c>
      <c r="O4" s="35"/>
      <c r="P4" s="18">
        <f>IF(OR($L$1=RIEPILOGO!$T$2,$L$1=RIEPILOGO!$T$3,$L$1=RIEPILOGO!$T$4,$L$1=RIEPILOGO!$T$5),"FESTIVO",
  IF(L2="sabato","SABATO",
    IF(L2="domenica","DOMENICA",
      IF(RIEPILOGO!V19="ABILITATO",
        IFERROR((SUMIF(N4:N45,"*canone messina*",M4:M45)/(IF(WEEKDAY(L1,2)=5,10,16.5)))-1,-1),
        0))))</f>
        <v>0</v>
      </c>
      <c r="Q4" s="18">
        <f>IF(OR($L$1=RIEPILOGO!$T$2,$L$1=RIEPILOGO!$T$3,$L$1=RIEPILOGO!$T$4,$L$1=RIEPILOGO!$T$5),"FESTIVO",
  IF(L2="sabato","SABATO",
    IF(L2="domenica","DOMENICA",
      IF(RIEPILOGO!V19="ABILITATO",
        IFERROR((SUMIF(N4:N45,"canone caldarella",M4:M45)/(IF(WEEKDAY(L1,2)=5,10,16.5)))-1,-1),
        0))))</f>
        <v>0</v>
      </c>
      <c r="R4" s="18">
        <f>IF(OR($L$1=RIEPILOGO!$T$2,$L$1=RIEPILOGO!$T$3,$L$1=RIEPILOGO!$T$4,$L$1=RIEPILOGO!$T$5),"FESTIVO",
  IF(L2="sabato","SABATO",
    IF(L2="domenica","DOMENICA",
      IF(RIEPILOGO!U19="ABILITATO",
        IFERROR((SUMIF(N4:N45,"*canone agusta*",M4:M45)/(IF(WEEKDAY(L1,2)=5,10,16.5)))-1,-1),
        0))))</f>
        <v>0</v>
      </c>
      <c r="S4" s="18">
        <f>IF(OR($L$1=RIEPILOGO!$T$2,$L$1=RIEPILOGO!$T$3,$L$1=RIEPILOGO!$T$4,$L$1=RIEPILOGO!$T$5),"FESTIVO",
  IF(L2="sabato","SABATO",
    IF(L2="domenica","DOMENICA",
      IF(RIEPILOGO!W19="ABILITATO",
        IFERROR((SUMIF(N4:N45,"*canone caldarella2*",M4:M45)/(IF(WEEKDAY(L1,2)=5,10,16.5)))-1,-1),
        0))))</f>
        <v>0</v>
      </c>
      <c r="T4" s="18" t="str">
        <f>IF(COUNTBLANK(P7:P30)=ROWS(P7:P30),"NO",IF(SUM(Q7:Q30)=SUM(R7:R30),"SI","NO"))</f>
        <v>SI</v>
      </c>
      <c r="U4" s="18" t="s">
        <v>294</v>
      </c>
      <c r="V4" s="195">
        <f ca="1">RIEPILOGO!M33</f>
        <v>-6.0606060606060552E-2</v>
      </c>
      <c r="W4" s="196"/>
      <c r="X4" s="197"/>
      <c r="Y4" s="122"/>
      <c r="AD4" s="114" t="str">
        <f>IFERROR(IF(SEARCH("assistenza", N4) &gt; 0, TRUE, ""), "NO")</f>
        <v>NO</v>
      </c>
      <c r="AG4" s="3">
        <f t="shared" ref="AG4:AH45" si="0">IF(K4="24:00",24,(HOUR(K4)+MINUTE(K4)/60))</f>
        <v>7.75</v>
      </c>
      <c r="AH4" s="3">
        <f t="shared" si="0"/>
        <v>16.75</v>
      </c>
      <c r="AI4" s="3">
        <f t="shared" ref="AI4:AI45" si="1">IF(AM4=TRUE,(HOUR(AJ4)+MINUTE(AJ4)/60),0)</f>
        <v>0.75</v>
      </c>
      <c r="AJ4" s="4">
        <v>3.125E-2</v>
      </c>
      <c r="AK4" s="3">
        <f t="shared" ref="AK4:AK45" si="2">AH4-AG4</f>
        <v>9</v>
      </c>
      <c r="AL4" s="53" t="s">
        <v>30</v>
      </c>
      <c r="AM4" s="8" t="b">
        <f t="shared" ref="AM4:AM45" si="3">IF(AND(AG4&lt;12.75,AH4&gt;12,AD4="NO"),OR($L$2="lunedì",($L$2="martedì"),($L$2="mercoledì"),($L$2="giovedì")))</f>
        <v>1</v>
      </c>
      <c r="AN4" s="15">
        <f t="shared" ref="AN4:AN45" si="4">IF(AM4=TRUE,AK4-AI4, AK4*1)</f>
        <v>8.25</v>
      </c>
    </row>
    <row r="5" spans="1:41" ht="80.099999999999994" customHeight="1" thickBot="1" x14ac:dyDescent="0.95">
      <c r="A5" s="112" t="str">
        <f>IFERROR(INDEX(Tabella256[cognomenome], MATCH(F5, Tabella256[cognome], 0)), "")</f>
        <v>Serra G.</v>
      </c>
      <c r="B5" s="28"/>
      <c r="C5" s="28"/>
      <c r="D5" s="29"/>
      <c r="E5" s="29"/>
      <c r="F5" s="30" t="s">
        <v>193</v>
      </c>
      <c r="G5" s="56" t="str">
        <f>IF(G4="","",G4)</f>
        <v>10240317 - U600 - Verifica funzionale e ripristino livelli 06L005DRC e 06L006IC su D103</v>
      </c>
      <c r="H5" s="31" t="str">
        <f>IF(H4="","",H4)</f>
        <v>Agusta</v>
      </c>
      <c r="I5" s="32" t="str">
        <f t="shared" ref="I5:I9" si="5">IF(ISERROR(SEARCH("canone extra", N5)),
    IF(ISERROR(SEARCH("caldarella2", N5)),
        IF(ISERROR(SEARCH("messina", N5)),
            IF(ISERROR(SEARCH("agusta", N5)),
                IF(ISERROR(SEARCH("caldarella", N5)),
                    "",
                    $X$6
                ),
                $W$6
            ),
            $V$6
        ),
        $Y$6
    ),
    $AO$6
)</f>
        <v>5400274437
canone</v>
      </c>
      <c r="J5" s="33" t="str">
        <f>IF(J4="","",J4)</f>
        <v>573315/C</v>
      </c>
      <c r="K5" s="34" t="s">
        <v>281</v>
      </c>
      <c r="L5" s="34" t="s">
        <v>282</v>
      </c>
      <c r="M5" s="31">
        <f>IF(AN5=0,"",AN5)</f>
        <v>8.25</v>
      </c>
      <c r="N5" s="35" t="s">
        <v>291</v>
      </c>
      <c r="O5" s="35"/>
      <c r="P5" s="109"/>
      <c r="Q5" s="109"/>
      <c r="R5" s="109"/>
      <c r="S5" s="109"/>
      <c r="V5" s="14" t="s">
        <v>35</v>
      </c>
      <c r="W5" s="14" t="s">
        <v>260</v>
      </c>
      <c r="X5" s="14" t="s">
        <v>36</v>
      </c>
      <c r="Y5" s="14" t="s">
        <v>207</v>
      </c>
      <c r="Z5" s="14" t="s">
        <v>35</v>
      </c>
      <c r="AA5" s="14" t="s">
        <v>260</v>
      </c>
      <c r="AB5" s="14" t="s">
        <v>36</v>
      </c>
      <c r="AC5" s="14" t="s">
        <v>207</v>
      </c>
      <c r="AD5" s="114" t="str">
        <f t="shared" ref="AD5:AD45" si="6">IFERROR(IF(SEARCH("assistenza", N5) &gt; 0, TRUE, ""), "NO")</f>
        <v>NO</v>
      </c>
      <c r="AG5" s="3">
        <f t="shared" si="0"/>
        <v>7.75</v>
      </c>
      <c r="AH5" s="3">
        <f t="shared" si="0"/>
        <v>16.75</v>
      </c>
      <c r="AI5" s="3">
        <f t="shared" si="1"/>
        <v>0.75</v>
      </c>
      <c r="AJ5" s="4">
        <v>3.125E-2</v>
      </c>
      <c r="AK5" s="3">
        <f t="shared" si="2"/>
        <v>9</v>
      </c>
      <c r="AL5" s="53" t="s">
        <v>30</v>
      </c>
      <c r="AM5" s="8" t="b">
        <f t="shared" si="3"/>
        <v>1</v>
      </c>
      <c r="AN5" s="15">
        <f t="shared" si="4"/>
        <v>8.25</v>
      </c>
      <c r="AO5" s="14" t="s">
        <v>238</v>
      </c>
    </row>
    <row r="6" spans="1:41" ht="80.099999999999994" customHeight="1" x14ac:dyDescent="0.25">
      <c r="A6" s="112" t="str">
        <f>IFERROR(INDEX(Tabella256[cognomenome], MATCH(F6, Tabella256[cognome], 0)), "")</f>
        <v>Riciputo A.</v>
      </c>
      <c r="B6" s="28"/>
      <c r="C6" s="28"/>
      <c r="D6" s="29"/>
      <c r="E6" s="29"/>
      <c r="F6" s="30" t="s">
        <v>134</v>
      </c>
      <c r="G6" s="56" t="s">
        <v>271</v>
      </c>
      <c r="H6" s="31" t="s">
        <v>284</v>
      </c>
      <c r="I6" s="32" t="str">
        <f t="shared" si="5"/>
        <v>5400274443
canone</v>
      </c>
      <c r="J6" s="33" t="s">
        <v>270</v>
      </c>
      <c r="K6" s="34" t="s">
        <v>281</v>
      </c>
      <c r="L6" s="34" t="s">
        <v>282</v>
      </c>
      <c r="M6" s="31">
        <f t="shared" ref="M6:M45" si="7">IF(AN6=0,"",AN6)</f>
        <v>8.25</v>
      </c>
      <c r="N6" s="35" t="s">
        <v>35</v>
      </c>
      <c r="O6" s="35"/>
      <c r="P6" s="73" t="s">
        <v>23</v>
      </c>
      <c r="Q6" s="74" t="s">
        <v>20</v>
      </c>
      <c r="R6" s="74" t="s">
        <v>21</v>
      </c>
      <c r="S6" s="75" t="s">
        <v>24</v>
      </c>
      <c r="T6" s="2"/>
      <c r="V6" s="32" t="str">
        <f>RIEPILOGO!$S$17</f>
        <v>5400274443
canone</v>
      </c>
      <c r="W6" s="32" t="str">
        <f>RIEPILOGO!$U$17</f>
        <v>5400274437
canone</v>
      </c>
      <c r="X6" s="32" t="str">
        <f>RIEPILOGO!$V$17</f>
        <v>5400274434
canone</v>
      </c>
      <c r="Y6" s="32" t="str">
        <f>RIEPILOGO!$W$17</f>
        <v xml:space="preserve">
canone</v>
      </c>
      <c r="AD6" s="114" t="str">
        <f t="shared" si="6"/>
        <v>NO</v>
      </c>
      <c r="AG6" s="3">
        <f t="shared" si="0"/>
        <v>7.75</v>
      </c>
      <c r="AH6" s="3">
        <f t="shared" si="0"/>
        <v>16.75</v>
      </c>
      <c r="AI6" s="3">
        <f t="shared" si="1"/>
        <v>0.75</v>
      </c>
      <c r="AJ6" s="4">
        <v>3.125E-2</v>
      </c>
      <c r="AK6" s="3">
        <f t="shared" si="2"/>
        <v>9</v>
      </c>
      <c r="AL6" s="53" t="s">
        <v>30</v>
      </c>
      <c r="AM6" s="8" t="b">
        <f t="shared" si="3"/>
        <v>1</v>
      </c>
      <c r="AN6" s="15">
        <f t="shared" si="4"/>
        <v>8.25</v>
      </c>
      <c r="AO6" s="32">
        <f>RIEPILOGO!$X$17</f>
        <v>0</v>
      </c>
    </row>
    <row r="7" spans="1:41" ht="80.099999999999994" customHeight="1" x14ac:dyDescent="0.25">
      <c r="A7" s="112" t="str">
        <f>IFERROR(INDEX(Tabella256[cognomenome], MATCH(F7, Tabella256[cognome], 0)), "")</f>
        <v>Mira A.</v>
      </c>
      <c r="B7" s="28"/>
      <c r="C7" s="28"/>
      <c r="D7" s="29"/>
      <c r="E7" s="29"/>
      <c r="F7" s="30" t="s">
        <v>265</v>
      </c>
      <c r="G7" s="56" t="str">
        <f>IF(G6="","",G6)</f>
        <v>Verifica annuale di funzionalita' dei Differenziali di Pressione dei filtri a cestello di tutti i Bracci di carico</v>
      </c>
      <c r="H7" s="31" t="str">
        <f>IF(H6="","",H6)</f>
        <v>Messina</v>
      </c>
      <c r="I7" s="32" t="str">
        <f t="shared" si="5"/>
        <v>5400274443
canone</v>
      </c>
      <c r="J7" s="33" t="str">
        <f>IF(J6="","",J6)</f>
        <v>572516/C</v>
      </c>
      <c r="K7" s="34" t="s">
        <v>281</v>
      </c>
      <c r="L7" s="34" t="s">
        <v>282</v>
      </c>
      <c r="M7" s="31">
        <f t="shared" si="7"/>
        <v>8.25</v>
      </c>
      <c r="N7" s="35" t="s">
        <v>35</v>
      </c>
      <c r="O7" s="35"/>
      <c r="P7" s="76" t="s">
        <v>12</v>
      </c>
      <c r="Q7" s="18">
        <f>IF(ISBLANK(P7), 99, SUMIF($F$4:$F$45,"*"&amp;P7&amp;"*",$M$4:$M$45))</f>
        <v>8.25</v>
      </c>
      <c r="R7" s="18">
        <v>8.25</v>
      </c>
      <c r="S7" s="77">
        <f t="shared" ref="S7:S30" si="8">R7-Q7</f>
        <v>0</v>
      </c>
      <c r="T7" s="2"/>
      <c r="V7" s="66">
        <f ca="1">RIEPILOGO!N33</f>
        <v>-3.0303030303030276E-2</v>
      </c>
      <c r="W7" s="66">
        <f ca="1">RIEPILOGO!P33</f>
        <v>-1.5151515151515138E-2</v>
      </c>
      <c r="X7" s="66">
        <f ca="1">RIEPILOGO!O33</f>
        <v>-1.5151515151515138E-2</v>
      </c>
      <c r="Y7" s="66">
        <f ca="1">RIEPILOGO!Q33</f>
        <v>0</v>
      </c>
      <c r="Z7" s="71">
        <f ca="1">V7</f>
        <v>-3.0303030303030276E-2</v>
      </c>
      <c r="AA7" s="71">
        <f ca="1">W7</f>
        <v>-1.5151515151515138E-2</v>
      </c>
      <c r="AB7" s="71">
        <f ca="1">X7</f>
        <v>-1.5151515151515138E-2</v>
      </c>
      <c r="AC7" s="71">
        <f ca="1">Y7</f>
        <v>0</v>
      </c>
      <c r="AD7" s="114" t="str">
        <f t="shared" si="6"/>
        <v>NO</v>
      </c>
      <c r="AG7" s="3">
        <f t="shared" si="0"/>
        <v>7.75</v>
      </c>
      <c r="AH7" s="3">
        <f t="shared" si="0"/>
        <v>16.75</v>
      </c>
      <c r="AI7" s="3">
        <f t="shared" si="1"/>
        <v>0.75</v>
      </c>
      <c r="AJ7" s="4">
        <v>3.125E-2</v>
      </c>
      <c r="AK7" s="3">
        <f t="shared" si="2"/>
        <v>9</v>
      </c>
      <c r="AL7" s="53" t="s">
        <v>30</v>
      </c>
      <c r="AM7" s="8" t="b">
        <f t="shared" si="3"/>
        <v>1</v>
      </c>
      <c r="AN7" s="15">
        <f t="shared" si="4"/>
        <v>8.25</v>
      </c>
    </row>
    <row r="8" spans="1:41" ht="80.099999999999994" customHeight="1" x14ac:dyDescent="0.45">
      <c r="A8" s="112" t="str">
        <f>IFERROR(INDEX(Tabella256[cognomenome], MATCH(F8, Tabella256[cognome], 0)), "")</f>
        <v>Tarascio B.</v>
      </c>
      <c r="B8" s="28"/>
      <c r="C8" s="28"/>
      <c r="D8" s="29"/>
      <c r="E8" s="29"/>
      <c r="F8" s="30" t="s">
        <v>157</v>
      </c>
      <c r="G8" s="56" t="s">
        <v>273</v>
      </c>
      <c r="H8" s="31" t="s">
        <v>285</v>
      </c>
      <c r="I8" s="32" t="str">
        <f t="shared" si="5"/>
        <v>5400274434
canone</v>
      </c>
      <c r="J8" s="33" t="s">
        <v>272</v>
      </c>
      <c r="K8" s="34" t="s">
        <v>281</v>
      </c>
      <c r="L8" s="34" t="s">
        <v>282</v>
      </c>
      <c r="M8" s="31">
        <f t="shared" si="7"/>
        <v>8.25</v>
      </c>
      <c r="N8" s="35" t="s">
        <v>36</v>
      </c>
      <c r="O8" s="35"/>
      <c r="P8" s="76" t="s">
        <v>211</v>
      </c>
      <c r="Q8" s="18">
        <f t="shared" ref="Q8:Q30" si="9">IF(ISBLANK(P8), 99, SUMIF($F$4:$F$45,"*"&amp;P8&amp;"*",$M$4:$M$45))</f>
        <v>8.25</v>
      </c>
      <c r="R8" s="18">
        <v>8.25</v>
      </c>
      <c r="S8" s="77">
        <f t="shared" si="8"/>
        <v>0</v>
      </c>
      <c r="T8" s="2"/>
      <c r="V8" s="198" t="s">
        <v>116</v>
      </c>
      <c r="W8" s="198"/>
      <c r="X8" s="198"/>
      <c r="Y8" s="123"/>
      <c r="AD8" s="114" t="str">
        <f>IFERROR(IF(SEARCH("assistenza", N8) &gt; 0, TRUE, ""), "NO")</f>
        <v>NO</v>
      </c>
      <c r="AG8" s="3">
        <f t="shared" si="0"/>
        <v>7.75</v>
      </c>
      <c r="AH8" s="3">
        <f t="shared" si="0"/>
        <v>16.75</v>
      </c>
      <c r="AI8" s="3">
        <f t="shared" si="1"/>
        <v>0.75</v>
      </c>
      <c r="AJ8" s="4">
        <v>3.125E-2</v>
      </c>
      <c r="AK8" s="3">
        <f t="shared" si="2"/>
        <v>9</v>
      </c>
      <c r="AL8" s="53" t="s">
        <v>30</v>
      </c>
      <c r="AM8" s="8" t="b">
        <f t="shared" si="3"/>
        <v>1</v>
      </c>
      <c r="AN8" s="15">
        <f t="shared" si="4"/>
        <v>8.25</v>
      </c>
    </row>
    <row r="9" spans="1:41" ht="80.099999999999994" customHeight="1" x14ac:dyDescent="0.25">
      <c r="A9" s="112" t="str">
        <f>IFERROR(INDEX(Tabella256[cognomenome], MATCH(F9, Tabella256[cognome], 0)), "")</f>
        <v>Partesano V.</v>
      </c>
      <c r="B9" s="28"/>
      <c r="C9" s="28"/>
      <c r="D9" s="29"/>
      <c r="E9" s="29"/>
      <c r="F9" s="30" t="s">
        <v>149</v>
      </c>
      <c r="G9" s="56" t="str">
        <f>IF(G8="","",G8)</f>
        <v>10240275 - 1200M-ZMP718RC-ZMP702R  CONTROLLO FUNZIONALE</v>
      </c>
      <c r="H9" s="31" t="str">
        <f>IF(H8="","",H8)</f>
        <v>Caldarella</v>
      </c>
      <c r="I9" s="32" t="str">
        <f t="shared" si="5"/>
        <v>5400274434
canone</v>
      </c>
      <c r="J9" s="33" t="str">
        <f>IF(J8="","",J8)</f>
        <v>573074/C</v>
      </c>
      <c r="K9" s="34" t="s">
        <v>281</v>
      </c>
      <c r="L9" s="34" t="s">
        <v>282</v>
      </c>
      <c r="M9" s="31">
        <f t="shared" si="7"/>
        <v>8.25</v>
      </c>
      <c r="N9" s="35" t="s">
        <v>36</v>
      </c>
      <c r="O9" s="35"/>
      <c r="P9" s="76" t="s">
        <v>13</v>
      </c>
      <c r="Q9" s="18">
        <f t="shared" si="9"/>
        <v>8.25</v>
      </c>
      <c r="R9" s="18">
        <v>8.25</v>
      </c>
      <c r="S9" s="77">
        <f t="shared" si="8"/>
        <v>0</v>
      </c>
      <c r="T9" s="2"/>
      <c r="V9" s="66">
        <f ca="1">IF(Z7&gt;0,"SATURATO DI "&amp;8.25*Z7,8.25*Z7)</f>
        <v>-0.24999999999999978</v>
      </c>
      <c r="W9" s="66">
        <f ca="1">IF(AA7&gt;0,"SATURATO DI "&amp;8.25*AA7,8.25*AA7)</f>
        <v>-0.12499999999999989</v>
      </c>
      <c r="X9" s="66">
        <f ca="1">IF(AB7&gt;0,"SATURATO DI "&amp;8.25*AB7,8.25*AB7)</f>
        <v>-0.12499999999999989</v>
      </c>
      <c r="Y9" s="66">
        <f ca="1">IF(AC7&gt;0,"SATURATO DI "&amp;8.25*AC7,8.25*AC7)</f>
        <v>0</v>
      </c>
      <c r="AD9" s="114" t="str">
        <f t="shared" si="6"/>
        <v>NO</v>
      </c>
      <c r="AG9" s="3">
        <f t="shared" si="0"/>
        <v>7.75</v>
      </c>
      <c r="AH9" s="3">
        <f t="shared" si="0"/>
        <v>16.75</v>
      </c>
      <c r="AI9" s="3">
        <f t="shared" si="1"/>
        <v>0.75</v>
      </c>
      <c r="AJ9" s="4">
        <v>3.125E-2</v>
      </c>
      <c r="AK9" s="3">
        <f t="shared" si="2"/>
        <v>9</v>
      </c>
      <c r="AL9" s="53" t="s">
        <v>30</v>
      </c>
      <c r="AM9" s="8" t="b">
        <f t="shared" si="3"/>
        <v>1</v>
      </c>
      <c r="AN9" s="15">
        <f t="shared" si="4"/>
        <v>8.25</v>
      </c>
    </row>
    <row r="10" spans="1:41" ht="80.099999999999994" customHeight="1" x14ac:dyDescent="0.25">
      <c r="A10" s="112" t="str">
        <f>IFERROR(INDEX(Tabella256[cognomenome], MATCH(F10, Tabella256[cognome], 0)), "")</f>
        <v>Millo F.</v>
      </c>
      <c r="B10" s="28"/>
      <c r="C10" s="28"/>
      <c r="D10" s="29"/>
      <c r="E10" s="29"/>
      <c r="F10" s="30" t="s">
        <v>148</v>
      </c>
      <c r="G10" s="56" t="s">
        <v>275</v>
      </c>
      <c r="H10" s="31" t="s">
        <v>285</v>
      </c>
      <c r="I10" s="32" t="s">
        <v>591</v>
      </c>
      <c r="J10" s="33" t="s">
        <v>274</v>
      </c>
      <c r="K10" s="34" t="s">
        <v>281</v>
      </c>
      <c r="L10" s="34" t="s">
        <v>282</v>
      </c>
      <c r="M10" s="31">
        <f t="shared" si="7"/>
        <v>8.25</v>
      </c>
      <c r="N10" s="35"/>
      <c r="O10" s="35"/>
      <c r="P10" s="76" t="s">
        <v>288</v>
      </c>
      <c r="Q10" s="18">
        <f t="shared" si="9"/>
        <v>8.25</v>
      </c>
      <c r="R10" s="18">
        <v>8.25</v>
      </c>
      <c r="S10" s="77">
        <f t="shared" si="8"/>
        <v>0</v>
      </c>
      <c r="T10" s="2"/>
      <c r="AD10" s="114" t="str">
        <f t="shared" si="6"/>
        <v>NO</v>
      </c>
      <c r="AG10" s="3">
        <f t="shared" si="0"/>
        <v>7.75</v>
      </c>
      <c r="AH10" s="3">
        <f t="shared" si="0"/>
        <v>16.75</v>
      </c>
      <c r="AI10" s="3">
        <f t="shared" si="1"/>
        <v>0.75</v>
      </c>
      <c r="AJ10" s="4">
        <v>3.125E-2</v>
      </c>
      <c r="AK10" s="3">
        <f t="shared" si="2"/>
        <v>9</v>
      </c>
      <c r="AL10" s="53" t="s">
        <v>30</v>
      </c>
      <c r="AM10" s="8" t="b">
        <f t="shared" si="3"/>
        <v>1</v>
      </c>
      <c r="AN10" s="15">
        <f t="shared" si="4"/>
        <v>8.25</v>
      </c>
    </row>
    <row r="11" spans="1:41" ht="80.099999999999994" customHeight="1" x14ac:dyDescent="0.25">
      <c r="A11" s="112" t="str">
        <f>IFERROR(INDEX(Tabella256[cognomenome], MATCH(F11, Tabella256[cognome], 0)), "")</f>
        <v>Maggio C.</v>
      </c>
      <c r="B11" s="28"/>
      <c r="C11" s="28"/>
      <c r="D11" s="29"/>
      <c r="E11" s="29"/>
      <c r="F11" s="30" t="s">
        <v>266</v>
      </c>
      <c r="G11" s="56" t="str">
        <f>IF(G10="","",G10)</f>
        <v>10239857 - U500 - Ripristino funzionale TC SKIN22 su bonnet RBV035</v>
      </c>
      <c r="H11" s="31" t="str">
        <f>IF(H10="","",H10)</f>
        <v>Caldarella</v>
      </c>
      <c r="I11" s="32" t="s">
        <v>591</v>
      </c>
      <c r="J11" s="33" t="str">
        <f>IF(J10="","",J10)</f>
        <v>572508/C</v>
      </c>
      <c r="K11" s="34" t="s">
        <v>281</v>
      </c>
      <c r="L11" s="34" t="s">
        <v>282</v>
      </c>
      <c r="M11" s="31">
        <f t="shared" si="7"/>
        <v>8.25</v>
      </c>
      <c r="N11" s="35"/>
      <c r="O11" s="35"/>
      <c r="P11" s="76" t="s">
        <v>15</v>
      </c>
      <c r="Q11" s="18">
        <f t="shared" si="9"/>
        <v>8.25</v>
      </c>
      <c r="R11" s="18">
        <v>8.25</v>
      </c>
      <c r="S11" s="77">
        <f t="shared" si="8"/>
        <v>0</v>
      </c>
      <c r="T11" s="2"/>
      <c r="AD11" s="114" t="str">
        <f t="shared" si="6"/>
        <v>NO</v>
      </c>
      <c r="AG11" s="3">
        <f t="shared" si="0"/>
        <v>7.75</v>
      </c>
      <c r="AH11" s="3">
        <f t="shared" si="0"/>
        <v>16.75</v>
      </c>
      <c r="AI11" s="3">
        <f t="shared" si="1"/>
        <v>0.75</v>
      </c>
      <c r="AJ11" s="4">
        <v>3.125E-2</v>
      </c>
      <c r="AK11" s="3">
        <f t="shared" si="2"/>
        <v>9</v>
      </c>
      <c r="AL11" s="53" t="s">
        <v>30</v>
      </c>
      <c r="AM11" s="8" t="b">
        <f t="shared" si="3"/>
        <v>1</v>
      </c>
      <c r="AN11" s="15">
        <f t="shared" si="4"/>
        <v>8.25</v>
      </c>
    </row>
    <row r="12" spans="1:41" ht="52.5" x14ac:dyDescent="0.25">
      <c r="A12" s="112" t="str">
        <f>IFERROR(INDEX(Tabella256[cognomenome], MATCH(F12, Tabella256[cognome], 0)), "")</f>
        <v>Garro L.</v>
      </c>
      <c r="B12" s="28"/>
      <c r="C12" s="28"/>
      <c r="D12" s="29"/>
      <c r="E12" s="29"/>
      <c r="F12" s="30" t="s">
        <v>137</v>
      </c>
      <c r="G12" s="56" t="s">
        <v>592</v>
      </c>
      <c r="H12" s="31" t="s">
        <v>283</v>
      </c>
      <c r="I12" s="32" t="s">
        <v>597</v>
      </c>
      <c r="J12" s="33" t="s">
        <v>593</v>
      </c>
      <c r="K12" s="34" t="s">
        <v>281</v>
      </c>
      <c r="L12" s="34" t="s">
        <v>596</v>
      </c>
      <c r="M12" s="31">
        <f t="shared" si="7"/>
        <v>6.5</v>
      </c>
      <c r="N12" s="35"/>
      <c r="O12" s="35"/>
      <c r="P12" s="76" t="s">
        <v>14</v>
      </c>
      <c r="Q12" s="18">
        <f t="shared" si="9"/>
        <v>8.25</v>
      </c>
      <c r="R12" s="18">
        <v>8.25</v>
      </c>
      <c r="S12" s="77">
        <f t="shared" si="8"/>
        <v>0</v>
      </c>
      <c r="T12" s="2"/>
      <c r="AD12" s="114" t="str">
        <f t="shared" si="6"/>
        <v>NO</v>
      </c>
      <c r="AG12" s="3">
        <f t="shared" si="0"/>
        <v>7.75</v>
      </c>
      <c r="AH12" s="3">
        <f t="shared" si="0"/>
        <v>15</v>
      </c>
      <c r="AI12" s="3">
        <f t="shared" si="1"/>
        <v>0.75</v>
      </c>
      <c r="AJ12" s="4">
        <v>3.125E-2</v>
      </c>
      <c r="AK12" s="3">
        <f t="shared" si="2"/>
        <v>7.25</v>
      </c>
      <c r="AL12" s="53" t="s">
        <v>30</v>
      </c>
      <c r="AM12" s="8" t="b">
        <f t="shared" si="3"/>
        <v>1</v>
      </c>
      <c r="AN12" s="15">
        <f t="shared" si="4"/>
        <v>6.5</v>
      </c>
    </row>
    <row r="13" spans="1:41" ht="52.5" x14ac:dyDescent="0.25">
      <c r="A13" s="112" t="str">
        <f>IFERROR(INDEX(Tabella256[cognomenome], MATCH(F13, Tabella256[cognome], 0)), "")</f>
        <v>Garro S.</v>
      </c>
      <c r="B13" s="28"/>
      <c r="C13" s="28"/>
      <c r="D13" s="29"/>
      <c r="E13" s="29"/>
      <c r="F13" s="30" t="s">
        <v>138</v>
      </c>
      <c r="G13" s="56" t="str">
        <f>IF(G12="","",G12)</f>
        <v>10238764 - U600 -  ripristino baderna  in campo FCV004</v>
      </c>
      <c r="H13" s="31" t="str">
        <f>IF(H12="","",H12)</f>
        <v>Agusta</v>
      </c>
      <c r="I13" s="32" t="s">
        <v>597</v>
      </c>
      <c r="J13" s="33" t="str">
        <f>IF(J12="","",J12)</f>
        <v>570961/C</v>
      </c>
      <c r="K13" s="34" t="s">
        <v>281</v>
      </c>
      <c r="L13" s="34" t="s">
        <v>596</v>
      </c>
      <c r="M13" s="31">
        <f t="shared" si="7"/>
        <v>6.5</v>
      </c>
      <c r="N13" s="35"/>
      <c r="O13" s="35"/>
      <c r="P13" s="76" t="s">
        <v>18</v>
      </c>
      <c r="Q13" s="18">
        <f t="shared" si="9"/>
        <v>8.25</v>
      </c>
      <c r="R13" s="18">
        <v>8.25</v>
      </c>
      <c r="S13" s="77">
        <f t="shared" si="8"/>
        <v>0</v>
      </c>
      <c r="T13" s="2"/>
      <c r="AD13" s="114" t="str">
        <f t="shared" si="6"/>
        <v>NO</v>
      </c>
      <c r="AG13" s="3">
        <f t="shared" si="0"/>
        <v>7.75</v>
      </c>
      <c r="AH13" s="3">
        <f t="shared" si="0"/>
        <v>15</v>
      </c>
      <c r="AI13" s="3">
        <f t="shared" si="1"/>
        <v>0.75</v>
      </c>
      <c r="AJ13" s="4">
        <v>3.125E-2</v>
      </c>
      <c r="AK13" s="3">
        <f t="shared" si="2"/>
        <v>7.25</v>
      </c>
      <c r="AL13" s="53" t="s">
        <v>30</v>
      </c>
      <c r="AM13" s="8" t="b">
        <f t="shared" si="3"/>
        <v>1</v>
      </c>
      <c r="AN13" s="15">
        <f t="shared" si="4"/>
        <v>6.5</v>
      </c>
    </row>
    <row r="14" spans="1:41" ht="80.099999999999994" customHeight="1" x14ac:dyDescent="0.25">
      <c r="A14" s="112" t="str">
        <f>IFERROR(INDEX(Tabella256[cognomenome], MATCH(F14, Tabella256[cognome], 0)), "")</f>
        <v>Garro L.</v>
      </c>
      <c r="B14" s="28"/>
      <c r="C14" s="28"/>
      <c r="D14" s="29"/>
      <c r="E14" s="29"/>
      <c r="F14" s="30" t="s">
        <v>137</v>
      </c>
      <c r="G14" s="56" t="s">
        <v>594</v>
      </c>
      <c r="H14" s="31" t="s">
        <v>283</v>
      </c>
      <c r="I14" s="32" t="s">
        <v>598</v>
      </c>
      <c r="J14" s="33" t="s">
        <v>595</v>
      </c>
      <c r="K14" s="34" t="s">
        <v>596</v>
      </c>
      <c r="L14" s="34" t="s">
        <v>287</v>
      </c>
      <c r="M14" s="31">
        <f t="shared" ref="M14:M19" si="10">IF(AN14=0,"",AN14)</f>
        <v>2.25</v>
      </c>
      <c r="N14" s="35"/>
      <c r="O14" s="35"/>
      <c r="P14" s="76" t="s">
        <v>289</v>
      </c>
      <c r="Q14" s="18">
        <f t="shared" si="9"/>
        <v>8.25</v>
      </c>
      <c r="R14" s="18">
        <v>8.25</v>
      </c>
      <c r="S14" s="77">
        <f t="shared" si="8"/>
        <v>0</v>
      </c>
      <c r="T14" s="2"/>
      <c r="AD14" s="114" t="str">
        <f t="shared" si="6"/>
        <v>NO</v>
      </c>
      <c r="AG14" s="3">
        <f t="shared" si="0"/>
        <v>15</v>
      </c>
      <c r="AH14" s="3">
        <f t="shared" si="0"/>
        <v>17.25</v>
      </c>
      <c r="AI14" s="3">
        <f t="shared" si="1"/>
        <v>0</v>
      </c>
      <c r="AJ14" s="4">
        <v>3.125E-2</v>
      </c>
      <c r="AK14" s="3">
        <f t="shared" si="2"/>
        <v>2.25</v>
      </c>
      <c r="AL14" s="53" t="s">
        <v>30</v>
      </c>
      <c r="AM14" s="8" t="b">
        <f t="shared" si="3"/>
        <v>0</v>
      </c>
      <c r="AN14" s="15">
        <f t="shared" si="4"/>
        <v>2.25</v>
      </c>
    </row>
    <row r="15" spans="1:41" ht="80.099999999999994" customHeight="1" x14ac:dyDescent="0.25">
      <c r="A15" s="112" t="str">
        <f>IFERROR(INDEX(Tabella256[cognomenome], MATCH(F15, Tabella256[cognome], 0)), "")</f>
        <v>Garro S.</v>
      </c>
      <c r="B15" s="28"/>
      <c r="C15" s="28"/>
      <c r="D15" s="29"/>
      <c r="E15" s="29"/>
      <c r="F15" s="30" t="s">
        <v>138</v>
      </c>
      <c r="G15" s="56" t="str">
        <f>IF(G14="","",G14)</f>
        <v>10236077 - U200 - Smontaggio/rimontaggio per revisione 02-F018CV (mandata P103)</v>
      </c>
      <c r="H15" s="31" t="str">
        <f>IF(H14="","",H14)</f>
        <v>Agusta</v>
      </c>
      <c r="I15" s="32" t="s">
        <v>598</v>
      </c>
      <c r="J15" s="33" t="str">
        <f>IF(J14="","",J14)</f>
        <v>572418/C</v>
      </c>
      <c r="K15" s="34" t="s">
        <v>596</v>
      </c>
      <c r="L15" s="34" t="s">
        <v>287</v>
      </c>
      <c r="M15" s="31">
        <f t="shared" si="10"/>
        <v>2.25</v>
      </c>
      <c r="N15" s="35"/>
      <c r="O15" s="35"/>
      <c r="P15" s="76" t="s">
        <v>16</v>
      </c>
      <c r="Q15" s="18">
        <f t="shared" si="9"/>
        <v>8.75</v>
      </c>
      <c r="R15" s="18">
        <v>8.75</v>
      </c>
      <c r="S15" s="77">
        <f t="shared" si="8"/>
        <v>0</v>
      </c>
      <c r="T15" s="2"/>
      <c r="AD15" s="114" t="str">
        <f t="shared" si="6"/>
        <v>NO</v>
      </c>
      <c r="AG15" s="3">
        <f t="shared" si="0"/>
        <v>15</v>
      </c>
      <c r="AH15" s="3">
        <f t="shared" si="0"/>
        <v>17.25</v>
      </c>
      <c r="AI15" s="3">
        <f t="shared" si="1"/>
        <v>0</v>
      </c>
      <c r="AJ15" s="4">
        <v>3.125E-2</v>
      </c>
      <c r="AK15" s="3">
        <f t="shared" si="2"/>
        <v>2.25</v>
      </c>
      <c r="AL15" s="53" t="s">
        <v>30</v>
      </c>
      <c r="AM15" s="8" t="b">
        <f t="shared" si="3"/>
        <v>0</v>
      </c>
      <c r="AN15" s="15">
        <f t="shared" si="4"/>
        <v>2.25</v>
      </c>
    </row>
    <row r="16" spans="1:41" ht="80.099999999999994" customHeight="1" x14ac:dyDescent="0.25">
      <c r="A16" s="112" t="str">
        <f>IFERROR(INDEX(Tabella256[cognomenome], MATCH(F16, Tabella256[cognome], 0)), "")</f>
        <v>De Luca A.</v>
      </c>
      <c r="B16" s="28"/>
      <c r="C16" s="28"/>
      <c r="D16" s="29"/>
      <c r="E16" s="29"/>
      <c r="F16" s="30" t="s">
        <v>194</v>
      </c>
      <c r="G16" s="56" t="s">
        <v>600</v>
      </c>
      <c r="H16" s="31" t="s">
        <v>285</v>
      </c>
      <c r="I16" s="32" t="s">
        <v>599</v>
      </c>
      <c r="J16" s="33" t="s">
        <v>276</v>
      </c>
      <c r="K16" s="34" t="s">
        <v>281</v>
      </c>
      <c r="L16" s="34" t="s">
        <v>282</v>
      </c>
      <c r="M16" s="31">
        <f t="shared" si="10"/>
        <v>8.25</v>
      </c>
      <c r="N16" s="35"/>
      <c r="O16" s="35"/>
      <c r="P16" s="76" t="s">
        <v>17</v>
      </c>
      <c r="Q16" s="18">
        <f t="shared" si="9"/>
        <v>8.75</v>
      </c>
      <c r="R16" s="18">
        <v>8.75</v>
      </c>
      <c r="S16" s="77">
        <f t="shared" si="8"/>
        <v>0</v>
      </c>
      <c r="T16" s="2"/>
      <c r="AD16" s="114" t="str">
        <f t="shared" si="6"/>
        <v>NO</v>
      </c>
      <c r="AG16" s="3">
        <f t="shared" si="0"/>
        <v>7.75</v>
      </c>
      <c r="AH16" s="3">
        <f t="shared" si="0"/>
        <v>16.75</v>
      </c>
      <c r="AI16" s="3">
        <f t="shared" si="1"/>
        <v>0.75</v>
      </c>
      <c r="AJ16" s="4">
        <v>3.125E-2</v>
      </c>
      <c r="AK16" s="3">
        <f t="shared" si="2"/>
        <v>9</v>
      </c>
      <c r="AL16" s="53" t="s">
        <v>30</v>
      </c>
      <c r="AM16" s="8" t="b">
        <f t="shared" si="3"/>
        <v>1</v>
      </c>
      <c r="AN16" s="15">
        <f t="shared" si="4"/>
        <v>8.25</v>
      </c>
    </row>
    <row r="17" spans="1:40" ht="80.099999999999994" customHeight="1" x14ac:dyDescent="0.25">
      <c r="A17" s="112" t="str">
        <f>IFERROR(INDEX(Tabella256[cognomenome], MATCH(F17, Tabella256[cognome], 0)), "")</f>
        <v>Amara F.</v>
      </c>
      <c r="B17" s="28"/>
      <c r="C17" s="28"/>
      <c r="D17" s="29"/>
      <c r="E17" s="29"/>
      <c r="F17" s="30" t="s">
        <v>161</v>
      </c>
      <c r="G17" s="56" t="str">
        <f>IF(G16="","",G16)</f>
        <v>800 - 10240264   RIPRISTINO LINEA ALIMENTAZIONE AZOTO A SKID CHIMEC 1869-</v>
      </c>
      <c r="H17" s="31" t="str">
        <f>IF(H16="","",H16)</f>
        <v>Caldarella</v>
      </c>
      <c r="I17" s="32" t="s">
        <v>599</v>
      </c>
      <c r="J17" s="33" t="str">
        <f>IF(J16="","",J16)</f>
        <v>573081/C</v>
      </c>
      <c r="K17" s="34" t="s">
        <v>281</v>
      </c>
      <c r="L17" s="34" t="s">
        <v>282</v>
      </c>
      <c r="M17" s="31">
        <f t="shared" si="10"/>
        <v>8.25</v>
      </c>
      <c r="N17" s="35"/>
      <c r="O17" s="35"/>
      <c r="P17" s="76" t="s">
        <v>251</v>
      </c>
      <c r="Q17" s="18">
        <f t="shared" si="9"/>
        <v>8.25</v>
      </c>
      <c r="R17" s="18">
        <v>8.25</v>
      </c>
      <c r="S17" s="77">
        <f t="shared" si="8"/>
        <v>0</v>
      </c>
      <c r="T17" s="2"/>
      <c r="AD17" s="114" t="str">
        <f t="shared" si="6"/>
        <v>NO</v>
      </c>
      <c r="AG17" s="3">
        <f t="shared" si="0"/>
        <v>7.75</v>
      </c>
      <c r="AH17" s="3">
        <f t="shared" si="0"/>
        <v>16.75</v>
      </c>
      <c r="AI17" s="3">
        <f t="shared" si="1"/>
        <v>0.75</v>
      </c>
      <c r="AJ17" s="4">
        <v>3.125E-2</v>
      </c>
      <c r="AK17" s="3">
        <f t="shared" si="2"/>
        <v>9</v>
      </c>
      <c r="AL17" s="53" t="s">
        <v>30</v>
      </c>
      <c r="AM17" s="8" t="b">
        <f t="shared" si="3"/>
        <v>1</v>
      </c>
      <c r="AN17" s="15">
        <f t="shared" si="4"/>
        <v>8.25</v>
      </c>
    </row>
    <row r="18" spans="1:40" ht="80.099999999999994" customHeight="1" x14ac:dyDescent="0.25">
      <c r="A18" s="112" t="str">
        <f>IFERROR(INDEX(Tabella256[cognomenome], MATCH(F18, Tabella256[cognome], 0)), "")</f>
        <v>Allegretti G.</v>
      </c>
      <c r="B18" s="28"/>
      <c r="C18" s="28"/>
      <c r="D18" s="29"/>
      <c r="E18" s="29"/>
      <c r="F18" s="30" t="s">
        <v>163</v>
      </c>
      <c r="G18" s="56" t="s">
        <v>130</v>
      </c>
      <c r="H18" s="31"/>
      <c r="I18" s="32" t="str">
        <f t="shared" ref="I18:I45" si="11">IF(ISERROR(SEARCH("canone extra", N18)),
    IF(ISERROR(SEARCH("caldarella2", N18)),
        IF(ISERROR(SEARCH("messina", N18)),
            IF(ISERROR(SEARCH("agusta", N18)),
                IF(ISERROR(SEARCH("caldarella", N18)),
                    "",
                    $X$6
                ),
                $W$6
            ),
            $V$6
        ),
        $Y$6
    ),
    $AO$6
)</f>
        <v/>
      </c>
      <c r="J18" s="33"/>
      <c r="K18" s="34" t="s">
        <v>286</v>
      </c>
      <c r="L18" s="34" t="s">
        <v>287</v>
      </c>
      <c r="M18" s="31">
        <f t="shared" si="10"/>
        <v>9.75</v>
      </c>
      <c r="N18" s="35"/>
      <c r="O18" s="35"/>
      <c r="P18" s="76" t="s">
        <v>290</v>
      </c>
      <c r="Q18" s="18">
        <f t="shared" si="9"/>
        <v>8.25</v>
      </c>
      <c r="R18" s="18">
        <v>8.25</v>
      </c>
      <c r="S18" s="77">
        <f t="shared" si="8"/>
        <v>0</v>
      </c>
      <c r="T18" s="2"/>
      <c r="AD18" s="114" t="str">
        <f t="shared" si="6"/>
        <v>NO</v>
      </c>
      <c r="AG18" s="3">
        <f t="shared" si="0"/>
        <v>6.75</v>
      </c>
      <c r="AH18" s="3">
        <f t="shared" si="0"/>
        <v>17.25</v>
      </c>
      <c r="AI18" s="3">
        <f t="shared" si="1"/>
        <v>0.75</v>
      </c>
      <c r="AJ18" s="4">
        <v>3.125E-2</v>
      </c>
      <c r="AK18" s="3">
        <f t="shared" si="2"/>
        <v>10.5</v>
      </c>
      <c r="AL18" s="53" t="s">
        <v>30</v>
      </c>
      <c r="AM18" s="8" t="b">
        <f t="shared" si="3"/>
        <v>1</v>
      </c>
      <c r="AN18" s="15">
        <f t="shared" si="4"/>
        <v>9.75</v>
      </c>
    </row>
    <row r="19" spans="1:40" ht="80.099999999999994" customHeight="1" x14ac:dyDescent="0.25">
      <c r="A19" s="112" t="str">
        <f>IFERROR(INDEX(Tabella256[cognomenome], MATCH(F19, Tabella256[cognome], 0)), "")</f>
        <v>Aricò E.</v>
      </c>
      <c r="B19" s="28"/>
      <c r="C19" s="28"/>
      <c r="D19" s="29"/>
      <c r="E19" s="29"/>
      <c r="F19" s="30" t="s">
        <v>267</v>
      </c>
      <c r="G19" s="56" t="str">
        <f>IF(G18="","",G18)</f>
        <v>C.P.</v>
      </c>
      <c r="H19" s="31" t="str">
        <f>IF(H18="","",H18)</f>
        <v/>
      </c>
      <c r="I19" s="32" t="str">
        <f t="shared" si="11"/>
        <v/>
      </c>
      <c r="J19" s="33" t="str">
        <f>IF(J18="","",J18)</f>
        <v/>
      </c>
      <c r="K19" s="34" t="s">
        <v>281</v>
      </c>
      <c r="L19" s="34" t="s">
        <v>293</v>
      </c>
      <c r="M19" s="31">
        <f t="shared" si="10"/>
        <v>4.25</v>
      </c>
      <c r="N19" s="35"/>
      <c r="O19" s="35"/>
      <c r="P19" s="76" t="s">
        <v>19</v>
      </c>
      <c r="Q19" s="18">
        <f t="shared" si="9"/>
        <v>9.75</v>
      </c>
      <c r="R19" s="18">
        <v>9.75</v>
      </c>
      <c r="S19" s="77">
        <f>R19-Q19</f>
        <v>0</v>
      </c>
      <c r="T19" s="2"/>
      <c r="AD19" s="114" t="str">
        <f t="shared" si="6"/>
        <v>NO</v>
      </c>
      <c r="AG19" s="3">
        <f t="shared" si="0"/>
        <v>7.75</v>
      </c>
      <c r="AH19" s="3">
        <f t="shared" si="0"/>
        <v>12</v>
      </c>
      <c r="AI19" s="3">
        <f t="shared" si="1"/>
        <v>0</v>
      </c>
      <c r="AJ19" s="4">
        <v>3.125E-2</v>
      </c>
      <c r="AK19" s="3">
        <f t="shared" si="2"/>
        <v>4.25</v>
      </c>
      <c r="AL19" s="53" t="s">
        <v>30</v>
      </c>
      <c r="AM19" s="8" t="b">
        <f t="shared" si="3"/>
        <v>0</v>
      </c>
      <c r="AN19" s="15">
        <f t="shared" si="4"/>
        <v>4.25</v>
      </c>
    </row>
    <row r="20" spans="1:40" ht="80.099999999999994" customHeight="1" x14ac:dyDescent="0.25">
      <c r="A20" s="112" t="str">
        <f>IFERROR(INDEX(Tabella256[cognomenome], MATCH(F20, Tabella256[cognome], 0)), "")</f>
        <v/>
      </c>
      <c r="B20" s="28"/>
      <c r="C20" s="28"/>
      <c r="D20" s="29"/>
      <c r="E20" s="29"/>
      <c r="F20" s="30"/>
      <c r="G20" s="56"/>
      <c r="H20" s="31"/>
      <c r="I20" s="32" t="str">
        <f t="shared" si="11"/>
        <v/>
      </c>
      <c r="J20" s="33"/>
      <c r="K20" s="34"/>
      <c r="L20" s="34"/>
      <c r="M20" s="31" t="str">
        <f t="shared" si="7"/>
        <v/>
      </c>
      <c r="N20" s="35"/>
      <c r="O20" s="35"/>
      <c r="P20" s="76" t="s">
        <v>256</v>
      </c>
      <c r="Q20" s="18">
        <f t="shared" si="9"/>
        <v>4.25</v>
      </c>
      <c r="R20" s="18">
        <v>4.25</v>
      </c>
      <c r="S20" s="77">
        <f t="shared" si="8"/>
        <v>0</v>
      </c>
      <c r="T20" s="2"/>
      <c r="U20" s="2"/>
      <c r="W20" s="72"/>
      <c r="X20" s="72"/>
      <c r="Y20" s="72"/>
      <c r="Z20" s="72"/>
      <c r="AA20" s="72"/>
      <c r="AB20" s="72"/>
      <c r="AC20" s="2"/>
      <c r="AD20" s="114" t="str">
        <f t="shared" si="6"/>
        <v>NO</v>
      </c>
      <c r="AG20" s="3">
        <f t="shared" si="0"/>
        <v>0</v>
      </c>
      <c r="AH20" s="3">
        <f t="shared" si="0"/>
        <v>0</v>
      </c>
      <c r="AI20" s="3">
        <f t="shared" si="1"/>
        <v>0</v>
      </c>
      <c r="AJ20" s="4">
        <v>3.125E-2</v>
      </c>
      <c r="AK20" s="3">
        <f t="shared" si="2"/>
        <v>0</v>
      </c>
      <c r="AL20" s="53" t="s">
        <v>30</v>
      </c>
      <c r="AM20" s="8" t="b">
        <f t="shared" si="3"/>
        <v>0</v>
      </c>
      <c r="AN20" s="15">
        <f t="shared" si="4"/>
        <v>0</v>
      </c>
    </row>
    <row r="21" spans="1:40" ht="80.099999999999994" customHeight="1" x14ac:dyDescent="0.25">
      <c r="A21" s="112" t="str">
        <f>IFERROR(INDEX(Tabella256[cognomenome], MATCH(F21, Tabella256[cognome], 0)), "")</f>
        <v/>
      </c>
      <c r="B21" s="28"/>
      <c r="C21" s="28"/>
      <c r="D21" s="29"/>
      <c r="E21" s="29"/>
      <c r="F21" s="30"/>
      <c r="G21" s="56" t="str">
        <f>IF(G20="","",G20)</f>
        <v/>
      </c>
      <c r="H21" s="31" t="str">
        <f>IF(H20="","",H20)</f>
        <v/>
      </c>
      <c r="I21" s="32" t="str">
        <f t="shared" si="11"/>
        <v/>
      </c>
      <c r="J21" s="33" t="str">
        <f>IF(J20="","",J20)</f>
        <v/>
      </c>
      <c r="K21" s="34"/>
      <c r="L21" s="34"/>
      <c r="M21" s="31" t="str">
        <f t="shared" si="7"/>
        <v/>
      </c>
      <c r="N21" s="35"/>
      <c r="O21" s="35"/>
      <c r="P21" s="76"/>
      <c r="Q21" s="18">
        <f t="shared" si="9"/>
        <v>99</v>
      </c>
      <c r="R21" s="18">
        <v>99</v>
      </c>
      <c r="S21" s="77">
        <f t="shared" si="8"/>
        <v>0</v>
      </c>
      <c r="T21" s="2"/>
      <c r="U21" s="2"/>
      <c r="W21" s="72"/>
      <c r="X21" s="72"/>
      <c r="Y21" s="72"/>
      <c r="Z21" s="72"/>
      <c r="AA21" s="72"/>
      <c r="AB21" s="72"/>
      <c r="AC21" s="2"/>
      <c r="AD21" s="114" t="str">
        <f t="shared" si="6"/>
        <v>NO</v>
      </c>
      <c r="AG21" s="3">
        <f t="shared" si="0"/>
        <v>0</v>
      </c>
      <c r="AH21" s="3">
        <f t="shared" si="0"/>
        <v>0</v>
      </c>
      <c r="AI21" s="3">
        <f t="shared" si="1"/>
        <v>0</v>
      </c>
      <c r="AJ21" s="4">
        <v>3.125E-2</v>
      </c>
      <c r="AK21" s="3">
        <f t="shared" si="2"/>
        <v>0</v>
      </c>
      <c r="AL21" s="53" t="s">
        <v>30</v>
      </c>
      <c r="AM21" s="8" t="b">
        <f t="shared" si="3"/>
        <v>0</v>
      </c>
      <c r="AN21" s="15">
        <f t="shared" si="4"/>
        <v>0</v>
      </c>
    </row>
    <row r="22" spans="1:40" ht="80.099999999999994" customHeight="1" x14ac:dyDescent="0.25">
      <c r="A22" s="112" t="str">
        <f>IFERROR(INDEX(Tabella256[cognomenome], MATCH(F22, Tabella256[cognome], 0)), "")</f>
        <v/>
      </c>
      <c r="B22" s="28"/>
      <c r="C22" s="28"/>
      <c r="D22" s="29"/>
      <c r="E22" s="29"/>
      <c r="F22" s="30"/>
      <c r="G22" s="56"/>
      <c r="H22" s="31"/>
      <c r="I22" s="32" t="str">
        <f t="shared" si="11"/>
        <v/>
      </c>
      <c r="J22" s="33"/>
      <c r="K22" s="34"/>
      <c r="L22" s="34"/>
      <c r="M22" s="31" t="str">
        <f t="shared" si="7"/>
        <v/>
      </c>
      <c r="N22" s="36"/>
      <c r="O22" s="36"/>
      <c r="P22" s="76"/>
      <c r="Q22" s="18">
        <f t="shared" si="9"/>
        <v>99</v>
      </c>
      <c r="R22" s="18">
        <v>99</v>
      </c>
      <c r="S22" s="77">
        <f t="shared" si="8"/>
        <v>0</v>
      </c>
      <c r="T22" s="2"/>
      <c r="U22" s="2"/>
      <c r="AB22" s="72"/>
      <c r="AC22" s="2"/>
      <c r="AD22" s="114" t="str">
        <f t="shared" si="6"/>
        <v>NO</v>
      </c>
      <c r="AG22" s="3">
        <f t="shared" si="0"/>
        <v>0</v>
      </c>
      <c r="AH22" s="3">
        <f t="shared" si="0"/>
        <v>0</v>
      </c>
      <c r="AI22" s="3">
        <f t="shared" si="1"/>
        <v>0</v>
      </c>
      <c r="AJ22" s="4">
        <v>3.125E-2</v>
      </c>
      <c r="AK22" s="3">
        <f t="shared" si="2"/>
        <v>0</v>
      </c>
      <c r="AL22" s="53" t="s">
        <v>30</v>
      </c>
      <c r="AM22" s="8" t="b">
        <f t="shared" si="3"/>
        <v>0</v>
      </c>
      <c r="AN22" s="15">
        <f t="shared" si="4"/>
        <v>0</v>
      </c>
    </row>
    <row r="23" spans="1:40" ht="80.099999999999994" customHeight="1" x14ac:dyDescent="0.25">
      <c r="A23" s="112" t="str">
        <f>IFERROR(INDEX(Tabella256[cognomenome], MATCH(F23, Tabella256[cognome], 0)), "")</f>
        <v/>
      </c>
      <c r="B23" s="28"/>
      <c r="C23" s="28"/>
      <c r="D23" s="29"/>
      <c r="E23" s="29"/>
      <c r="F23" s="30"/>
      <c r="G23" s="56" t="str">
        <f>IF(G22="","",G22)</f>
        <v/>
      </c>
      <c r="H23" s="31" t="str">
        <f>IF(H22="","",H22)</f>
        <v/>
      </c>
      <c r="I23" s="32" t="str">
        <f t="shared" si="11"/>
        <v/>
      </c>
      <c r="J23" s="33" t="str">
        <f>IF(J22="","",J22)</f>
        <v/>
      </c>
      <c r="K23" s="34"/>
      <c r="L23" s="34"/>
      <c r="M23" s="31" t="str">
        <f t="shared" si="7"/>
        <v/>
      </c>
      <c r="N23" s="36"/>
      <c r="O23" s="36"/>
      <c r="P23" s="76"/>
      <c r="Q23" s="18">
        <f t="shared" si="9"/>
        <v>99</v>
      </c>
      <c r="R23" s="18">
        <v>99</v>
      </c>
      <c r="S23" s="77">
        <f t="shared" si="8"/>
        <v>0</v>
      </c>
      <c r="T23" s="2"/>
      <c r="U23" s="2"/>
      <c r="AB23" s="72"/>
      <c r="AC23" s="2"/>
      <c r="AD23" s="114" t="str">
        <f t="shared" si="6"/>
        <v>NO</v>
      </c>
      <c r="AG23" s="3">
        <f t="shared" si="0"/>
        <v>0</v>
      </c>
      <c r="AH23" s="3">
        <f t="shared" si="0"/>
        <v>0</v>
      </c>
      <c r="AI23" s="3">
        <f t="shared" si="1"/>
        <v>0</v>
      </c>
      <c r="AJ23" s="4">
        <v>3.125E-2</v>
      </c>
      <c r="AK23" s="3">
        <f t="shared" si="2"/>
        <v>0</v>
      </c>
      <c r="AL23" s="53" t="s">
        <v>30</v>
      </c>
      <c r="AM23" s="8" t="b">
        <f t="shared" si="3"/>
        <v>0</v>
      </c>
      <c r="AN23" s="15">
        <f t="shared" si="4"/>
        <v>0</v>
      </c>
    </row>
    <row r="24" spans="1:40" ht="80.099999999999994" customHeight="1" x14ac:dyDescent="0.25">
      <c r="A24" s="112" t="str">
        <f>IFERROR(INDEX(Tabella256[cognomenome], MATCH(F24, Tabella256[cognome], 0)), "")</f>
        <v/>
      </c>
      <c r="B24" s="28"/>
      <c r="C24" s="28"/>
      <c r="D24" s="29"/>
      <c r="E24" s="29"/>
      <c r="F24" s="30"/>
      <c r="G24" s="56"/>
      <c r="H24" s="31"/>
      <c r="I24" s="32" t="str">
        <f t="shared" si="11"/>
        <v/>
      </c>
      <c r="J24" s="33"/>
      <c r="K24" s="34"/>
      <c r="L24" s="34"/>
      <c r="M24" s="31" t="str">
        <f t="shared" si="7"/>
        <v/>
      </c>
      <c r="N24" s="35"/>
      <c r="O24" s="35"/>
      <c r="P24" s="76"/>
      <c r="Q24" s="18">
        <f t="shared" si="9"/>
        <v>99</v>
      </c>
      <c r="R24" s="18">
        <v>99</v>
      </c>
      <c r="S24" s="77">
        <f t="shared" si="8"/>
        <v>0</v>
      </c>
      <c r="T24" s="2"/>
      <c r="U24" s="2"/>
      <c r="AB24" s="72"/>
      <c r="AC24" s="2"/>
      <c r="AD24" s="114" t="str">
        <f t="shared" si="6"/>
        <v>NO</v>
      </c>
      <c r="AG24" s="3">
        <f t="shared" si="0"/>
        <v>0</v>
      </c>
      <c r="AH24" s="3">
        <f t="shared" si="0"/>
        <v>0</v>
      </c>
      <c r="AI24" s="3">
        <f t="shared" si="1"/>
        <v>0</v>
      </c>
      <c r="AJ24" s="4">
        <v>3.125E-2</v>
      </c>
      <c r="AK24" s="3">
        <f t="shared" si="2"/>
        <v>0</v>
      </c>
      <c r="AL24" s="53" t="s">
        <v>30</v>
      </c>
      <c r="AM24" s="8" t="b">
        <f t="shared" si="3"/>
        <v>0</v>
      </c>
      <c r="AN24" s="15">
        <f t="shared" si="4"/>
        <v>0</v>
      </c>
    </row>
    <row r="25" spans="1:40" ht="80.099999999999994" customHeight="1" x14ac:dyDescent="0.25">
      <c r="A25" s="112" t="str">
        <f>IFERROR(INDEX(Tabella256[cognomenome], MATCH(F25, Tabella256[cognome], 0)), "")</f>
        <v/>
      </c>
      <c r="B25" s="28"/>
      <c r="C25" s="28"/>
      <c r="D25" s="29"/>
      <c r="E25" s="29"/>
      <c r="F25" s="30"/>
      <c r="G25" s="56" t="str">
        <f>IF(G24="","",G24)</f>
        <v/>
      </c>
      <c r="H25" s="31" t="str">
        <f>IF(H24="","",H24)</f>
        <v/>
      </c>
      <c r="I25" s="32" t="str">
        <f t="shared" si="11"/>
        <v/>
      </c>
      <c r="J25" s="33" t="str">
        <f>IF(J24="","",J24)</f>
        <v/>
      </c>
      <c r="K25" s="34"/>
      <c r="L25" s="34"/>
      <c r="M25" s="31" t="str">
        <f t="shared" si="7"/>
        <v/>
      </c>
      <c r="N25" s="35"/>
      <c r="O25" s="35"/>
      <c r="P25" s="76"/>
      <c r="Q25" s="18">
        <f t="shared" si="9"/>
        <v>99</v>
      </c>
      <c r="R25" s="18">
        <v>99</v>
      </c>
      <c r="S25" s="77">
        <f t="shared" si="8"/>
        <v>0</v>
      </c>
      <c r="T25" s="2"/>
      <c r="U25" s="2"/>
      <c r="V25" s="72"/>
      <c r="W25" s="72"/>
      <c r="X25" s="72"/>
      <c r="Y25" s="72"/>
      <c r="Z25" s="72"/>
      <c r="AA25" s="72"/>
      <c r="AB25" s="72"/>
      <c r="AC25" s="2"/>
      <c r="AD25" s="114" t="str">
        <f t="shared" si="6"/>
        <v>NO</v>
      </c>
      <c r="AG25" s="3">
        <f t="shared" si="0"/>
        <v>0</v>
      </c>
      <c r="AH25" s="3">
        <f t="shared" si="0"/>
        <v>0</v>
      </c>
      <c r="AI25" s="3">
        <f t="shared" si="1"/>
        <v>0</v>
      </c>
      <c r="AJ25" s="4">
        <v>3.125E-2</v>
      </c>
      <c r="AK25" s="3">
        <f t="shared" si="2"/>
        <v>0</v>
      </c>
      <c r="AL25" s="53" t="s">
        <v>30</v>
      </c>
      <c r="AM25" s="8" t="b">
        <f t="shared" si="3"/>
        <v>0</v>
      </c>
      <c r="AN25" s="15">
        <f t="shared" si="4"/>
        <v>0</v>
      </c>
    </row>
    <row r="26" spans="1:40" ht="80.099999999999994" customHeight="1" x14ac:dyDescent="0.25">
      <c r="A26" s="112" t="str">
        <f>IFERROR(INDEX(Tabella256[cognomenome], MATCH(F26, Tabella256[cognome], 0)), "")</f>
        <v/>
      </c>
      <c r="B26" s="28"/>
      <c r="C26" s="28"/>
      <c r="D26" s="29"/>
      <c r="E26" s="29"/>
      <c r="F26" s="30"/>
      <c r="G26" s="56"/>
      <c r="H26" s="31"/>
      <c r="I26" s="32" t="str">
        <f t="shared" si="11"/>
        <v/>
      </c>
      <c r="J26" s="33"/>
      <c r="K26" s="34"/>
      <c r="L26" s="34"/>
      <c r="M26" s="31" t="str">
        <f t="shared" si="7"/>
        <v/>
      </c>
      <c r="N26" s="35"/>
      <c r="O26" s="35"/>
      <c r="P26" s="76"/>
      <c r="Q26" s="18">
        <f t="shared" si="9"/>
        <v>99</v>
      </c>
      <c r="R26" s="18">
        <v>99</v>
      </c>
      <c r="S26" s="77">
        <f t="shared" si="8"/>
        <v>0</v>
      </c>
      <c r="T26" s="2"/>
      <c r="U26" s="2"/>
      <c r="V26" s="72"/>
      <c r="W26" s="72"/>
      <c r="X26" s="72"/>
      <c r="Y26" s="72"/>
      <c r="Z26" s="72"/>
      <c r="AA26" s="72"/>
      <c r="AB26" s="72"/>
      <c r="AC26" s="2"/>
      <c r="AD26" s="114" t="str">
        <f t="shared" si="6"/>
        <v>NO</v>
      </c>
      <c r="AG26" s="3">
        <f t="shared" si="0"/>
        <v>0</v>
      </c>
      <c r="AH26" s="3">
        <f t="shared" si="0"/>
        <v>0</v>
      </c>
      <c r="AI26" s="3">
        <f t="shared" si="1"/>
        <v>0</v>
      </c>
      <c r="AJ26" s="4">
        <v>3.125E-2</v>
      </c>
      <c r="AK26" s="3">
        <f t="shared" si="2"/>
        <v>0</v>
      </c>
      <c r="AL26" s="53" t="s">
        <v>30</v>
      </c>
      <c r="AM26" s="8" t="b">
        <f t="shared" si="3"/>
        <v>0</v>
      </c>
      <c r="AN26" s="15">
        <f t="shared" si="4"/>
        <v>0</v>
      </c>
    </row>
    <row r="27" spans="1:40" ht="80.099999999999994" customHeight="1" x14ac:dyDescent="0.25">
      <c r="A27" s="112" t="str">
        <f>IFERROR(INDEX(Tabella256[cognomenome], MATCH(F27, Tabella256[cognome], 0)), "")</f>
        <v/>
      </c>
      <c r="B27" s="28"/>
      <c r="C27" s="28"/>
      <c r="D27" s="29"/>
      <c r="E27" s="29"/>
      <c r="F27" s="30"/>
      <c r="G27" s="56" t="str">
        <f>IF(G26="","",G26)</f>
        <v/>
      </c>
      <c r="H27" s="31" t="str">
        <f>IF(H26="","",H26)</f>
        <v/>
      </c>
      <c r="I27" s="32" t="str">
        <f t="shared" si="11"/>
        <v/>
      </c>
      <c r="J27" s="33" t="str">
        <f>IF(J26="","",J26)</f>
        <v/>
      </c>
      <c r="K27" s="34"/>
      <c r="L27" s="34"/>
      <c r="M27" s="31" t="str">
        <f t="shared" si="7"/>
        <v/>
      </c>
      <c r="N27" s="35"/>
      <c r="O27" s="35"/>
      <c r="P27" s="76"/>
      <c r="Q27" s="18">
        <f t="shared" si="9"/>
        <v>99</v>
      </c>
      <c r="R27" s="18">
        <v>99</v>
      </c>
      <c r="S27" s="77">
        <f t="shared" si="8"/>
        <v>0</v>
      </c>
      <c r="T27" s="2"/>
      <c r="U27" s="2"/>
      <c r="V27" s="72"/>
      <c r="W27" s="72"/>
      <c r="X27" s="72"/>
      <c r="Y27" s="72"/>
      <c r="Z27" s="72"/>
      <c r="AA27" s="72"/>
      <c r="AB27" s="72"/>
      <c r="AC27" s="2"/>
      <c r="AD27" s="114" t="str">
        <f t="shared" si="6"/>
        <v>NO</v>
      </c>
      <c r="AG27" s="3">
        <f t="shared" si="0"/>
        <v>0</v>
      </c>
      <c r="AH27" s="3">
        <f t="shared" si="0"/>
        <v>0</v>
      </c>
      <c r="AI27" s="3">
        <f t="shared" si="1"/>
        <v>0</v>
      </c>
      <c r="AJ27" s="4">
        <v>3.125E-2</v>
      </c>
      <c r="AK27" s="3">
        <f t="shared" si="2"/>
        <v>0</v>
      </c>
      <c r="AL27" s="53" t="s">
        <v>30</v>
      </c>
      <c r="AM27" s="8" t="b">
        <f t="shared" si="3"/>
        <v>0</v>
      </c>
      <c r="AN27" s="15">
        <f t="shared" si="4"/>
        <v>0</v>
      </c>
    </row>
    <row r="28" spans="1:40" ht="80.099999999999994" customHeight="1" x14ac:dyDescent="0.25">
      <c r="A28" s="112" t="str">
        <f>IFERROR(INDEX(Tabella256[cognomenome], MATCH(F28, Tabella256[cognome], 0)), "")</f>
        <v/>
      </c>
      <c r="B28" s="28"/>
      <c r="C28" s="28"/>
      <c r="D28" s="29"/>
      <c r="E28" s="29"/>
      <c r="F28" s="30"/>
      <c r="G28" s="56"/>
      <c r="H28" s="31"/>
      <c r="I28" s="32" t="str">
        <f t="shared" si="11"/>
        <v/>
      </c>
      <c r="J28" s="33"/>
      <c r="K28" s="34"/>
      <c r="L28" s="34"/>
      <c r="M28" s="31" t="str">
        <f t="shared" si="7"/>
        <v/>
      </c>
      <c r="N28" s="35"/>
      <c r="O28" s="35"/>
      <c r="P28" s="76"/>
      <c r="Q28" s="18">
        <f t="shared" si="9"/>
        <v>99</v>
      </c>
      <c r="R28" s="18">
        <v>99</v>
      </c>
      <c r="S28" s="77">
        <f t="shared" si="8"/>
        <v>0</v>
      </c>
      <c r="T28" s="2"/>
      <c r="U28" s="2"/>
      <c r="V28" s="72"/>
      <c r="W28" s="72"/>
      <c r="X28" s="72"/>
      <c r="Y28" s="72"/>
      <c r="Z28" s="72"/>
      <c r="AA28" s="72"/>
      <c r="AB28" s="72"/>
      <c r="AC28" s="2"/>
      <c r="AD28" s="114" t="str">
        <f t="shared" si="6"/>
        <v>NO</v>
      </c>
      <c r="AG28" s="3">
        <f t="shared" si="0"/>
        <v>0</v>
      </c>
      <c r="AH28" s="3">
        <f t="shared" si="0"/>
        <v>0</v>
      </c>
      <c r="AI28" s="3">
        <f t="shared" si="1"/>
        <v>0</v>
      </c>
      <c r="AJ28" s="4">
        <v>3.125E-2</v>
      </c>
      <c r="AK28" s="3">
        <f t="shared" si="2"/>
        <v>0</v>
      </c>
      <c r="AL28" s="53" t="s">
        <v>30</v>
      </c>
      <c r="AM28" s="8" t="b">
        <f t="shared" si="3"/>
        <v>0</v>
      </c>
      <c r="AN28" s="15">
        <f t="shared" si="4"/>
        <v>0</v>
      </c>
    </row>
    <row r="29" spans="1:40" ht="80.099999999999994" customHeight="1" x14ac:dyDescent="0.25">
      <c r="A29" s="112" t="str">
        <f>IFERROR(INDEX(Tabella256[cognomenome], MATCH(F29, Tabella256[cognome], 0)), "")</f>
        <v/>
      </c>
      <c r="B29" s="28"/>
      <c r="C29" s="28"/>
      <c r="D29" s="29"/>
      <c r="E29" s="29"/>
      <c r="F29" s="30"/>
      <c r="G29" s="56" t="str">
        <f>IF(G28="","",G28)</f>
        <v/>
      </c>
      <c r="H29" s="31" t="str">
        <f>IF(H28="","",H28)</f>
        <v/>
      </c>
      <c r="I29" s="32" t="str">
        <f t="shared" si="11"/>
        <v/>
      </c>
      <c r="J29" s="33" t="str">
        <f>IF(J28="","",J28)</f>
        <v/>
      </c>
      <c r="K29" s="34"/>
      <c r="L29" s="34"/>
      <c r="M29" s="31" t="str">
        <f t="shared" si="7"/>
        <v/>
      </c>
      <c r="N29" s="35"/>
      <c r="O29" s="35"/>
      <c r="P29" s="76"/>
      <c r="Q29" s="18">
        <f t="shared" si="9"/>
        <v>99</v>
      </c>
      <c r="R29" s="18">
        <v>99</v>
      </c>
      <c r="S29" s="77">
        <f t="shared" si="8"/>
        <v>0</v>
      </c>
      <c r="T29" s="2"/>
      <c r="U29" s="2"/>
      <c r="V29" s="72"/>
      <c r="W29" s="72"/>
      <c r="X29" s="72"/>
      <c r="Y29" s="72"/>
      <c r="Z29" s="72"/>
      <c r="AA29" s="72"/>
      <c r="AB29" s="72"/>
      <c r="AC29" s="2"/>
      <c r="AD29" s="114" t="str">
        <f t="shared" si="6"/>
        <v>NO</v>
      </c>
      <c r="AG29" s="3">
        <f t="shared" si="0"/>
        <v>0</v>
      </c>
      <c r="AH29" s="3">
        <f t="shared" si="0"/>
        <v>0</v>
      </c>
      <c r="AI29" s="3">
        <f t="shared" si="1"/>
        <v>0</v>
      </c>
      <c r="AJ29" s="4">
        <v>3.125E-2</v>
      </c>
      <c r="AK29" s="3">
        <f t="shared" si="2"/>
        <v>0</v>
      </c>
      <c r="AL29" s="53" t="s">
        <v>30</v>
      </c>
      <c r="AM29" s="8" t="b">
        <f t="shared" si="3"/>
        <v>0</v>
      </c>
      <c r="AN29" s="15">
        <f t="shared" si="4"/>
        <v>0</v>
      </c>
    </row>
    <row r="30" spans="1:40" ht="80.099999999999994" customHeight="1" thickBot="1" x14ac:dyDescent="0.3">
      <c r="A30" s="112" t="str">
        <f>IFERROR(INDEX(Tabella256[cognomenome], MATCH(F30, Tabella256[cognome], 0)), "")</f>
        <v/>
      </c>
      <c r="B30" s="28"/>
      <c r="C30" s="28"/>
      <c r="D30" s="29"/>
      <c r="E30" s="29"/>
      <c r="F30" s="30"/>
      <c r="G30" s="56"/>
      <c r="H30" s="31"/>
      <c r="I30" s="32" t="str">
        <f t="shared" si="11"/>
        <v/>
      </c>
      <c r="J30" s="33"/>
      <c r="K30" s="34"/>
      <c r="L30" s="34"/>
      <c r="M30" s="31" t="str">
        <f t="shared" si="7"/>
        <v/>
      </c>
      <c r="N30" s="35"/>
      <c r="O30" s="35"/>
      <c r="P30" s="78"/>
      <c r="Q30" s="79">
        <f t="shared" si="9"/>
        <v>99</v>
      </c>
      <c r="R30" s="79">
        <v>99</v>
      </c>
      <c r="S30" s="80">
        <f t="shared" si="8"/>
        <v>0</v>
      </c>
      <c r="T30" s="2"/>
      <c r="U30" s="2"/>
      <c r="V30" s="72"/>
      <c r="W30" s="72"/>
      <c r="X30" s="72"/>
      <c r="Y30" s="72"/>
      <c r="Z30" s="72"/>
      <c r="AA30" s="72"/>
      <c r="AB30" s="72"/>
      <c r="AC30" s="2"/>
      <c r="AD30" s="114" t="str">
        <f t="shared" si="6"/>
        <v>NO</v>
      </c>
      <c r="AG30" s="3">
        <f t="shared" si="0"/>
        <v>0</v>
      </c>
      <c r="AH30" s="3">
        <f t="shared" si="0"/>
        <v>0</v>
      </c>
      <c r="AI30" s="3">
        <f t="shared" si="1"/>
        <v>0</v>
      </c>
      <c r="AJ30" s="4">
        <v>3.125E-2</v>
      </c>
      <c r="AK30" s="3">
        <f t="shared" si="2"/>
        <v>0</v>
      </c>
      <c r="AL30" s="53" t="s">
        <v>30</v>
      </c>
      <c r="AM30" s="8" t="b">
        <f t="shared" si="3"/>
        <v>0</v>
      </c>
      <c r="AN30" s="15">
        <f t="shared" si="4"/>
        <v>0</v>
      </c>
    </row>
    <row r="31" spans="1:40" ht="80.099999999999994" customHeight="1" x14ac:dyDescent="0.25">
      <c r="A31" s="112" t="str">
        <f>IFERROR(INDEX(Tabella256[cognomenome], MATCH(F31, Tabella256[cognome], 0)), "")</f>
        <v/>
      </c>
      <c r="B31" s="28"/>
      <c r="C31" s="28"/>
      <c r="D31" s="29"/>
      <c r="E31" s="29"/>
      <c r="F31" s="30"/>
      <c r="G31" s="56" t="str">
        <f>IF(G30="","",G30)</f>
        <v/>
      </c>
      <c r="H31" s="31" t="str">
        <f>IF(H30="","",H30)</f>
        <v/>
      </c>
      <c r="I31" s="32" t="str">
        <f t="shared" si="11"/>
        <v/>
      </c>
      <c r="J31" s="33" t="str">
        <f>IF(J30="","",J30)</f>
        <v/>
      </c>
      <c r="K31" s="34"/>
      <c r="L31" s="34"/>
      <c r="M31" s="31" t="str">
        <f t="shared" si="7"/>
        <v/>
      </c>
      <c r="N31" s="2"/>
      <c r="O31" s="2"/>
      <c r="P31" s="2"/>
      <c r="Q31" s="2"/>
      <c r="R31" s="2"/>
      <c r="S31" s="2"/>
      <c r="T31" s="2"/>
      <c r="U31" s="2"/>
      <c r="V31" s="72"/>
      <c r="W31" s="72"/>
      <c r="X31" s="72"/>
      <c r="Y31" s="72"/>
      <c r="Z31" s="72"/>
      <c r="AA31" s="72"/>
      <c r="AB31" s="72"/>
      <c r="AC31" s="2"/>
      <c r="AD31" s="114" t="str">
        <f t="shared" si="6"/>
        <v>NO</v>
      </c>
      <c r="AG31" s="3">
        <f t="shared" si="0"/>
        <v>0</v>
      </c>
      <c r="AH31" s="3">
        <f t="shared" si="0"/>
        <v>0</v>
      </c>
      <c r="AI31" s="3">
        <f t="shared" si="1"/>
        <v>0</v>
      </c>
      <c r="AJ31" s="4">
        <v>3.125E-2</v>
      </c>
      <c r="AK31" s="3">
        <f t="shared" si="2"/>
        <v>0</v>
      </c>
      <c r="AL31" s="53" t="s">
        <v>30</v>
      </c>
      <c r="AM31" s="8" t="b">
        <f t="shared" si="3"/>
        <v>0</v>
      </c>
      <c r="AN31" s="15">
        <f t="shared" si="4"/>
        <v>0</v>
      </c>
    </row>
    <row r="32" spans="1:40" ht="80.099999999999994" customHeight="1" x14ac:dyDescent="0.25">
      <c r="A32" s="112" t="str">
        <f>IFERROR(INDEX(Tabella256[cognomenome], MATCH(F32, Tabella256[cognome], 0)), "")</f>
        <v/>
      </c>
      <c r="B32" s="28"/>
      <c r="C32" s="28"/>
      <c r="D32" s="29"/>
      <c r="E32" s="29"/>
      <c r="F32" s="30"/>
      <c r="G32" s="56"/>
      <c r="H32" s="31"/>
      <c r="I32" s="32" t="str">
        <f t="shared" si="11"/>
        <v/>
      </c>
      <c r="J32" s="33"/>
      <c r="K32" s="34"/>
      <c r="L32" s="34"/>
      <c r="M32" s="31" t="str">
        <f t="shared" si="7"/>
        <v/>
      </c>
      <c r="N32" s="35"/>
      <c r="O32" s="35"/>
      <c r="P32" s="2"/>
      <c r="Q32" s="2"/>
      <c r="R32" s="2"/>
      <c r="S32" s="2"/>
      <c r="T32" s="2"/>
      <c r="U32" s="2"/>
      <c r="W32" s="72"/>
      <c r="X32" s="72"/>
      <c r="Y32" s="72"/>
      <c r="Z32" s="72"/>
      <c r="AA32" s="72"/>
      <c r="AB32" s="72"/>
      <c r="AC32" s="2"/>
      <c r="AD32" s="114" t="str">
        <f t="shared" si="6"/>
        <v>NO</v>
      </c>
      <c r="AG32" s="3">
        <f t="shared" si="0"/>
        <v>0</v>
      </c>
      <c r="AH32" s="3">
        <f t="shared" si="0"/>
        <v>0</v>
      </c>
      <c r="AI32" s="3">
        <f t="shared" si="1"/>
        <v>0</v>
      </c>
      <c r="AJ32" s="4">
        <v>3.125E-2</v>
      </c>
      <c r="AK32" s="3">
        <f t="shared" si="2"/>
        <v>0</v>
      </c>
      <c r="AL32" s="53" t="s">
        <v>30</v>
      </c>
      <c r="AM32" s="8" t="b">
        <f t="shared" si="3"/>
        <v>0</v>
      </c>
      <c r="AN32" s="15">
        <f t="shared" si="4"/>
        <v>0</v>
      </c>
    </row>
    <row r="33" spans="1:40" ht="80.099999999999994" customHeight="1" x14ac:dyDescent="0.25">
      <c r="A33" s="112" t="str">
        <f>IFERROR(INDEX(Tabella256[cognomenome], MATCH(F33, Tabella256[cognome], 0)), "")</f>
        <v/>
      </c>
      <c r="B33" s="28"/>
      <c r="C33" s="28"/>
      <c r="D33" s="29"/>
      <c r="E33" s="29"/>
      <c r="F33" s="30"/>
      <c r="G33" s="56" t="str">
        <f>IF(G32="","",G32)</f>
        <v/>
      </c>
      <c r="H33" s="31" t="str">
        <f>IF(H32="","",H32)</f>
        <v/>
      </c>
      <c r="I33" s="32" t="str">
        <f t="shared" si="11"/>
        <v/>
      </c>
      <c r="J33" s="33" t="str">
        <f>IF(J32="","",J32)</f>
        <v/>
      </c>
      <c r="K33" s="34"/>
      <c r="L33" s="34"/>
      <c r="M33" s="31" t="str">
        <f t="shared" si="7"/>
        <v/>
      </c>
      <c r="N33" s="35"/>
      <c r="O33" s="35"/>
      <c r="P33" s="2"/>
      <c r="Q33" s="2"/>
      <c r="R33" s="2"/>
      <c r="S33" s="2"/>
      <c r="T33" s="2"/>
      <c r="U33" s="2"/>
      <c r="AA33" s="72"/>
      <c r="AB33" s="72"/>
      <c r="AC33" s="2"/>
      <c r="AD33" s="114" t="str">
        <f t="shared" si="6"/>
        <v>NO</v>
      </c>
      <c r="AG33" s="3">
        <f t="shared" si="0"/>
        <v>0</v>
      </c>
      <c r="AH33" s="3">
        <f t="shared" si="0"/>
        <v>0</v>
      </c>
      <c r="AI33" s="3">
        <f t="shared" si="1"/>
        <v>0</v>
      </c>
      <c r="AJ33" s="4">
        <v>3.125E-2</v>
      </c>
      <c r="AK33" s="3">
        <f t="shared" si="2"/>
        <v>0</v>
      </c>
      <c r="AL33" s="53" t="s">
        <v>30</v>
      </c>
      <c r="AM33" s="8" t="b">
        <f t="shared" si="3"/>
        <v>0</v>
      </c>
      <c r="AN33" s="15">
        <f t="shared" si="4"/>
        <v>0</v>
      </c>
    </row>
    <row r="34" spans="1:40" ht="80.099999999999994" customHeight="1" x14ac:dyDescent="0.25">
      <c r="A34" s="112" t="str">
        <f>IFERROR(INDEX(Tabella256[cognomenome], MATCH(F34, Tabella256[cognome], 0)), "")</f>
        <v/>
      </c>
      <c r="B34" s="28"/>
      <c r="C34" s="28"/>
      <c r="D34" s="29"/>
      <c r="E34" s="29"/>
      <c r="F34" s="30"/>
      <c r="G34" s="56"/>
      <c r="H34" s="31"/>
      <c r="I34" s="32" t="str">
        <f t="shared" si="11"/>
        <v/>
      </c>
      <c r="J34" s="33"/>
      <c r="K34" s="34"/>
      <c r="L34" s="34"/>
      <c r="M34" s="31" t="str">
        <f t="shared" si="7"/>
        <v/>
      </c>
      <c r="N34" s="35"/>
      <c r="O34" s="35"/>
      <c r="P34" s="2"/>
      <c r="Q34" s="2"/>
      <c r="R34" s="2"/>
      <c r="S34" s="2"/>
      <c r="T34" s="2"/>
      <c r="U34" s="2"/>
      <c r="AA34" s="72"/>
      <c r="AB34" s="72"/>
      <c r="AC34" s="2"/>
      <c r="AD34" s="114" t="str">
        <f t="shared" si="6"/>
        <v>NO</v>
      </c>
      <c r="AG34" s="3">
        <f t="shared" si="0"/>
        <v>0</v>
      </c>
      <c r="AH34" s="3">
        <f t="shared" si="0"/>
        <v>0</v>
      </c>
      <c r="AI34" s="3">
        <f t="shared" si="1"/>
        <v>0</v>
      </c>
      <c r="AJ34" s="4">
        <v>3.125E-2</v>
      </c>
      <c r="AK34" s="3">
        <f t="shared" si="2"/>
        <v>0</v>
      </c>
      <c r="AL34" s="53" t="s">
        <v>30</v>
      </c>
      <c r="AM34" s="8" t="b">
        <f t="shared" si="3"/>
        <v>0</v>
      </c>
      <c r="AN34" s="15">
        <f t="shared" si="4"/>
        <v>0</v>
      </c>
    </row>
    <row r="35" spans="1:40" ht="80.099999999999994" customHeight="1" x14ac:dyDescent="0.25">
      <c r="A35" s="112" t="str">
        <f>IFERROR(INDEX(Tabella256[cognomenome], MATCH(F35, Tabella256[cognome], 0)), "")</f>
        <v/>
      </c>
      <c r="B35" s="28"/>
      <c r="C35" s="28"/>
      <c r="D35" s="29"/>
      <c r="E35" s="29"/>
      <c r="F35" s="30"/>
      <c r="G35" s="56" t="str">
        <f>IF(G34="","",G34)</f>
        <v/>
      </c>
      <c r="H35" s="31" t="str">
        <f>IF(H34="","",H34)</f>
        <v/>
      </c>
      <c r="I35" s="32" t="str">
        <f t="shared" si="11"/>
        <v/>
      </c>
      <c r="J35" s="33" t="str">
        <f>IF(J34="","",J34)</f>
        <v/>
      </c>
      <c r="K35" s="34"/>
      <c r="L35" s="34"/>
      <c r="M35" s="31" t="str">
        <f t="shared" si="7"/>
        <v/>
      </c>
      <c r="N35" s="35"/>
      <c r="O35" s="35"/>
      <c r="P35" s="2"/>
      <c r="Q35" s="2"/>
      <c r="R35" s="2"/>
      <c r="S35" s="2"/>
      <c r="T35" s="2"/>
      <c r="U35" s="2"/>
      <c r="AA35" s="72"/>
      <c r="AB35" s="72"/>
      <c r="AC35" s="2"/>
      <c r="AD35" s="114" t="str">
        <f t="shared" si="6"/>
        <v>NO</v>
      </c>
      <c r="AG35" s="3">
        <f t="shared" si="0"/>
        <v>0</v>
      </c>
      <c r="AH35" s="3">
        <f t="shared" si="0"/>
        <v>0</v>
      </c>
      <c r="AI35" s="3">
        <f t="shared" si="1"/>
        <v>0</v>
      </c>
      <c r="AJ35" s="4">
        <v>3.125E-2</v>
      </c>
      <c r="AK35" s="3">
        <f t="shared" si="2"/>
        <v>0</v>
      </c>
      <c r="AL35" s="53" t="s">
        <v>30</v>
      </c>
      <c r="AM35" s="8" t="b">
        <f t="shared" si="3"/>
        <v>0</v>
      </c>
      <c r="AN35" s="15">
        <f t="shared" si="4"/>
        <v>0</v>
      </c>
    </row>
    <row r="36" spans="1:40" ht="80.099999999999994" customHeight="1" x14ac:dyDescent="0.25">
      <c r="A36" s="112" t="str">
        <f>IFERROR(INDEX(Tabella256[cognomenome], MATCH(F36, Tabella256[cognome], 0)), "")</f>
        <v/>
      </c>
      <c r="B36" s="28"/>
      <c r="C36" s="28"/>
      <c r="D36" s="29"/>
      <c r="E36" s="29"/>
      <c r="F36" s="30"/>
      <c r="G36" s="56"/>
      <c r="H36" s="31"/>
      <c r="I36" s="32" t="str">
        <f t="shared" si="11"/>
        <v/>
      </c>
      <c r="J36" s="33"/>
      <c r="K36" s="34"/>
      <c r="L36" s="34"/>
      <c r="M36" s="31" t="str">
        <f t="shared" si="7"/>
        <v/>
      </c>
      <c r="N36" s="35"/>
      <c r="O36" s="35"/>
      <c r="P36" s="2"/>
      <c r="Q36" s="2"/>
      <c r="R36" s="2"/>
      <c r="S36" s="2"/>
      <c r="T36" s="2"/>
      <c r="U36" s="2"/>
      <c r="AA36" s="72"/>
      <c r="AB36" s="72"/>
      <c r="AC36" s="2"/>
      <c r="AD36" s="114" t="str">
        <f t="shared" si="6"/>
        <v>NO</v>
      </c>
      <c r="AG36" s="3">
        <f t="shared" si="0"/>
        <v>0</v>
      </c>
      <c r="AH36" s="3">
        <f t="shared" si="0"/>
        <v>0</v>
      </c>
      <c r="AI36" s="3">
        <f t="shared" si="1"/>
        <v>0</v>
      </c>
      <c r="AJ36" s="4">
        <v>3.125E-2</v>
      </c>
      <c r="AK36" s="3">
        <f t="shared" si="2"/>
        <v>0</v>
      </c>
      <c r="AL36" s="53" t="s">
        <v>30</v>
      </c>
      <c r="AM36" s="8" t="b">
        <f t="shared" si="3"/>
        <v>0</v>
      </c>
      <c r="AN36" s="15">
        <f t="shared" si="4"/>
        <v>0</v>
      </c>
    </row>
    <row r="37" spans="1:40" ht="80.099999999999994" customHeight="1" x14ac:dyDescent="0.25">
      <c r="A37" s="112" t="str">
        <f>IFERROR(INDEX(Tabella256[cognomenome], MATCH(F37, Tabella256[cognome], 0)), "")</f>
        <v/>
      </c>
      <c r="B37" s="28"/>
      <c r="C37" s="28"/>
      <c r="D37" s="29"/>
      <c r="E37" s="29"/>
      <c r="F37" s="30"/>
      <c r="G37" s="56" t="str">
        <f>IF(G36="","",G36)</f>
        <v/>
      </c>
      <c r="H37" s="31" t="str">
        <f>IF(H36="","",H36)</f>
        <v/>
      </c>
      <c r="I37" s="32" t="str">
        <f t="shared" si="11"/>
        <v/>
      </c>
      <c r="J37" s="33" t="str">
        <f>IF(J36="","",J36)</f>
        <v/>
      </c>
      <c r="K37" s="34"/>
      <c r="L37" s="34"/>
      <c r="M37" s="31" t="str">
        <f t="shared" si="7"/>
        <v/>
      </c>
      <c r="N37" s="35"/>
      <c r="O37" s="35"/>
      <c r="P37" s="2"/>
      <c r="Q37" s="2"/>
      <c r="R37" s="2"/>
      <c r="S37" s="2"/>
      <c r="T37" s="2"/>
      <c r="U37" s="2"/>
      <c r="AA37" s="72"/>
      <c r="AB37" s="72"/>
      <c r="AC37" s="2"/>
      <c r="AD37" s="114" t="str">
        <f t="shared" si="6"/>
        <v>NO</v>
      </c>
      <c r="AG37" s="3">
        <f t="shared" si="0"/>
        <v>0</v>
      </c>
      <c r="AH37" s="3">
        <f t="shared" si="0"/>
        <v>0</v>
      </c>
      <c r="AI37" s="3">
        <f t="shared" si="1"/>
        <v>0</v>
      </c>
      <c r="AJ37" s="4">
        <v>3.125E-2</v>
      </c>
      <c r="AK37" s="3">
        <f t="shared" si="2"/>
        <v>0</v>
      </c>
      <c r="AL37" s="53" t="s">
        <v>30</v>
      </c>
      <c r="AM37" s="8" t="b">
        <f t="shared" si="3"/>
        <v>0</v>
      </c>
      <c r="AN37" s="15">
        <f t="shared" si="4"/>
        <v>0</v>
      </c>
    </row>
    <row r="38" spans="1:40" ht="80.099999999999994" customHeight="1" x14ac:dyDescent="0.25">
      <c r="A38" s="112" t="str">
        <f>IFERROR(INDEX(Tabella256[cognomenome], MATCH(F38, Tabella256[cognome], 0)), "")</f>
        <v/>
      </c>
      <c r="B38" s="28"/>
      <c r="C38" s="28"/>
      <c r="D38" s="29"/>
      <c r="E38" s="29"/>
      <c r="F38" s="30"/>
      <c r="G38" s="56"/>
      <c r="H38" s="31"/>
      <c r="I38" s="32" t="str">
        <f t="shared" si="11"/>
        <v/>
      </c>
      <c r="J38" s="33"/>
      <c r="K38" s="34"/>
      <c r="L38" s="34"/>
      <c r="M38" s="31" t="str">
        <f t="shared" si="7"/>
        <v/>
      </c>
      <c r="N38" s="35"/>
      <c r="O38" s="35"/>
      <c r="P38" s="2"/>
      <c r="Q38" s="2"/>
      <c r="R38" s="2"/>
      <c r="S38" s="2"/>
      <c r="T38" s="2"/>
      <c r="U38" s="2"/>
      <c r="AA38" s="72"/>
      <c r="AB38" s="72"/>
      <c r="AC38" s="2"/>
      <c r="AD38" s="114" t="str">
        <f t="shared" si="6"/>
        <v>NO</v>
      </c>
      <c r="AG38" s="3">
        <f t="shared" si="0"/>
        <v>0</v>
      </c>
      <c r="AH38" s="3">
        <f t="shared" si="0"/>
        <v>0</v>
      </c>
      <c r="AI38" s="3">
        <f t="shared" si="1"/>
        <v>0</v>
      </c>
      <c r="AJ38" s="4">
        <v>3.125E-2</v>
      </c>
      <c r="AK38" s="3">
        <f t="shared" si="2"/>
        <v>0</v>
      </c>
      <c r="AL38" s="53" t="s">
        <v>30</v>
      </c>
      <c r="AM38" s="8" t="b">
        <f t="shared" si="3"/>
        <v>0</v>
      </c>
      <c r="AN38" s="15">
        <f t="shared" si="4"/>
        <v>0</v>
      </c>
    </row>
    <row r="39" spans="1:40" ht="80.099999999999994" customHeight="1" x14ac:dyDescent="0.25">
      <c r="A39" s="112" t="str">
        <f>IFERROR(INDEX(Tabella256[cognomenome], MATCH(F39, Tabella256[cognome], 0)), "")</f>
        <v/>
      </c>
      <c r="B39" s="28"/>
      <c r="C39" s="28"/>
      <c r="D39" s="29"/>
      <c r="E39" s="29"/>
      <c r="F39" s="30"/>
      <c r="G39" s="56" t="str">
        <f>IF(G38="","",G38)</f>
        <v/>
      </c>
      <c r="H39" s="31" t="str">
        <f>IF(H38="","",H38)</f>
        <v/>
      </c>
      <c r="I39" s="32" t="str">
        <f t="shared" si="11"/>
        <v/>
      </c>
      <c r="J39" s="33" t="str">
        <f>IF(J38="","",J38)</f>
        <v/>
      </c>
      <c r="K39" s="34"/>
      <c r="L39" s="34"/>
      <c r="M39" s="31" t="str">
        <f t="shared" si="7"/>
        <v/>
      </c>
      <c r="N39" s="35"/>
      <c r="O39" s="35"/>
      <c r="P39" s="2"/>
      <c r="Q39" s="2"/>
      <c r="R39" s="2"/>
      <c r="S39" s="2"/>
      <c r="T39" s="2"/>
      <c r="U39" s="2"/>
      <c r="V39" s="72"/>
      <c r="W39" s="72"/>
      <c r="X39" s="72"/>
      <c r="Y39" s="72"/>
      <c r="Z39" s="72"/>
      <c r="AA39" s="72"/>
      <c r="AB39" s="72"/>
      <c r="AC39" s="2"/>
      <c r="AD39" s="114" t="str">
        <f t="shared" si="6"/>
        <v>NO</v>
      </c>
      <c r="AG39" s="3">
        <f t="shared" si="0"/>
        <v>0</v>
      </c>
      <c r="AH39" s="3">
        <f t="shared" si="0"/>
        <v>0</v>
      </c>
      <c r="AI39" s="3">
        <f t="shared" si="1"/>
        <v>0</v>
      </c>
      <c r="AJ39" s="4">
        <v>3.125E-2</v>
      </c>
      <c r="AK39" s="3">
        <f t="shared" si="2"/>
        <v>0</v>
      </c>
      <c r="AL39" s="53" t="s">
        <v>30</v>
      </c>
      <c r="AM39" s="8" t="b">
        <f t="shared" si="3"/>
        <v>0</v>
      </c>
      <c r="AN39" s="15">
        <f t="shared" si="4"/>
        <v>0</v>
      </c>
    </row>
    <row r="40" spans="1:40" ht="80.099999999999994" customHeight="1" x14ac:dyDescent="0.25">
      <c r="A40" s="112" t="str">
        <f>IFERROR(INDEX(Tabella256[cognomenome], MATCH(F40, Tabella256[cognome], 0)), "")</f>
        <v/>
      </c>
      <c r="B40" s="28"/>
      <c r="C40" s="28"/>
      <c r="D40" s="29"/>
      <c r="E40" s="29"/>
      <c r="F40" s="30"/>
      <c r="G40" s="56"/>
      <c r="H40" s="31"/>
      <c r="I40" s="32" t="str">
        <f t="shared" si="11"/>
        <v/>
      </c>
      <c r="J40" s="33"/>
      <c r="K40" s="34"/>
      <c r="L40" s="34"/>
      <c r="M40" s="31" t="str">
        <f t="shared" si="7"/>
        <v/>
      </c>
      <c r="N40" s="35"/>
      <c r="O40" s="35"/>
      <c r="P40" s="2"/>
      <c r="Q40" s="2"/>
      <c r="R40" s="2"/>
      <c r="S40" s="2"/>
      <c r="T40" s="2"/>
      <c r="U40" s="2"/>
      <c r="AB40" s="72"/>
      <c r="AC40" s="2"/>
      <c r="AD40" s="114" t="str">
        <f t="shared" si="6"/>
        <v>NO</v>
      </c>
      <c r="AG40" s="3">
        <f t="shared" si="0"/>
        <v>0</v>
      </c>
      <c r="AH40" s="3">
        <f t="shared" si="0"/>
        <v>0</v>
      </c>
      <c r="AI40" s="3">
        <f t="shared" si="1"/>
        <v>0</v>
      </c>
      <c r="AJ40" s="4">
        <v>3.125E-2</v>
      </c>
      <c r="AK40" s="3">
        <f t="shared" si="2"/>
        <v>0</v>
      </c>
      <c r="AL40" s="53" t="s">
        <v>30</v>
      </c>
      <c r="AM40" s="8" t="b">
        <f t="shared" si="3"/>
        <v>0</v>
      </c>
      <c r="AN40" s="15">
        <f t="shared" si="4"/>
        <v>0</v>
      </c>
    </row>
    <row r="41" spans="1:40" ht="80.099999999999994" customHeight="1" x14ac:dyDescent="0.25">
      <c r="A41" s="112" t="str">
        <f>IFERROR(INDEX(Tabella256[cognomenome], MATCH(F41, Tabella256[cognome], 0)), "")</f>
        <v/>
      </c>
      <c r="B41" s="28"/>
      <c r="C41" s="28"/>
      <c r="D41" s="29"/>
      <c r="E41" s="29"/>
      <c r="F41" s="30"/>
      <c r="G41" s="56" t="str">
        <f>IF(G40="","",G40)</f>
        <v/>
      </c>
      <c r="H41" s="31" t="str">
        <f>IF(H40="","",H40)</f>
        <v/>
      </c>
      <c r="I41" s="32" t="str">
        <f t="shared" si="11"/>
        <v/>
      </c>
      <c r="J41" s="33" t="str">
        <f>IF(J40="","",J40)</f>
        <v/>
      </c>
      <c r="K41" s="34"/>
      <c r="L41" s="34"/>
      <c r="M41" s="31" t="str">
        <f t="shared" si="7"/>
        <v/>
      </c>
      <c r="N41" s="35"/>
      <c r="O41" s="35"/>
      <c r="P41" s="2"/>
      <c r="Q41" s="2"/>
      <c r="R41" s="2"/>
      <c r="S41" s="2"/>
      <c r="T41" s="37"/>
      <c r="U41" s="2"/>
      <c r="AB41" s="72"/>
      <c r="AC41" s="2"/>
      <c r="AD41" s="114" t="str">
        <f t="shared" si="6"/>
        <v>NO</v>
      </c>
      <c r="AG41" s="3">
        <f t="shared" si="0"/>
        <v>0</v>
      </c>
      <c r="AH41" s="3">
        <f t="shared" si="0"/>
        <v>0</v>
      </c>
      <c r="AI41" s="3">
        <f t="shared" si="1"/>
        <v>0</v>
      </c>
      <c r="AJ41" s="4">
        <v>3.125E-2</v>
      </c>
      <c r="AK41" s="3">
        <f t="shared" si="2"/>
        <v>0</v>
      </c>
      <c r="AL41" s="53" t="s">
        <v>30</v>
      </c>
      <c r="AM41" s="8" t="b">
        <f t="shared" si="3"/>
        <v>0</v>
      </c>
      <c r="AN41" s="15">
        <f t="shared" si="4"/>
        <v>0</v>
      </c>
    </row>
    <row r="42" spans="1:40" ht="80.099999999999994" customHeight="1" x14ac:dyDescent="0.25">
      <c r="A42" s="112" t="str">
        <f>IFERROR(INDEX(Tabella256[cognomenome], MATCH(F42, Tabella256[cognome], 0)), "")</f>
        <v/>
      </c>
      <c r="B42" s="28"/>
      <c r="C42" s="28"/>
      <c r="D42" s="29"/>
      <c r="E42" s="29"/>
      <c r="F42" s="30"/>
      <c r="G42" s="56"/>
      <c r="H42" s="31"/>
      <c r="I42" s="32" t="str">
        <f t="shared" si="11"/>
        <v/>
      </c>
      <c r="J42" s="33"/>
      <c r="K42" s="34"/>
      <c r="L42" s="34"/>
      <c r="M42" s="31" t="str">
        <f t="shared" si="7"/>
        <v/>
      </c>
      <c r="N42" s="35"/>
      <c r="O42" s="35"/>
      <c r="P42" s="2"/>
      <c r="Q42" s="2"/>
      <c r="R42" s="2"/>
      <c r="S42" s="2"/>
      <c r="T42" s="37"/>
      <c r="U42" s="2"/>
      <c r="AB42" s="72"/>
      <c r="AC42" s="2"/>
      <c r="AD42" s="114" t="str">
        <f t="shared" si="6"/>
        <v>NO</v>
      </c>
      <c r="AG42" s="3">
        <f t="shared" si="0"/>
        <v>0</v>
      </c>
      <c r="AH42" s="3">
        <f t="shared" si="0"/>
        <v>0</v>
      </c>
      <c r="AI42" s="3">
        <f t="shared" si="1"/>
        <v>0</v>
      </c>
      <c r="AJ42" s="4">
        <v>3.125E-2</v>
      </c>
      <c r="AK42" s="3">
        <f t="shared" si="2"/>
        <v>0</v>
      </c>
      <c r="AL42" s="53" t="s">
        <v>30</v>
      </c>
      <c r="AM42" s="8" t="b">
        <f t="shared" si="3"/>
        <v>0</v>
      </c>
      <c r="AN42" s="15">
        <f t="shared" si="4"/>
        <v>0</v>
      </c>
    </row>
    <row r="43" spans="1:40" ht="80.099999999999994" customHeight="1" x14ac:dyDescent="0.25">
      <c r="A43" s="112" t="str">
        <f>IFERROR(INDEX(Tabella256[cognomenome], MATCH(F43, Tabella256[cognome], 0)), "")</f>
        <v/>
      </c>
      <c r="B43" s="28"/>
      <c r="C43" s="28"/>
      <c r="D43" s="29"/>
      <c r="E43" s="29"/>
      <c r="F43" s="30"/>
      <c r="G43" s="56" t="str">
        <f>IF(G42="","",G42)</f>
        <v/>
      </c>
      <c r="H43" s="31" t="str">
        <f>IF(H42="","",H42)</f>
        <v/>
      </c>
      <c r="I43" s="32" t="str">
        <f t="shared" si="11"/>
        <v/>
      </c>
      <c r="J43" s="33" t="str">
        <f>IF(J42="","",J42)</f>
        <v/>
      </c>
      <c r="K43" s="34"/>
      <c r="L43" s="34"/>
      <c r="M43" s="31" t="str">
        <f t="shared" si="7"/>
        <v/>
      </c>
      <c r="N43" s="35"/>
      <c r="O43" s="35"/>
      <c r="P43" s="2"/>
      <c r="Q43" s="2"/>
      <c r="R43" s="2"/>
      <c r="S43" s="2"/>
      <c r="T43" s="37"/>
      <c r="U43" s="2"/>
      <c r="AB43" s="72"/>
      <c r="AC43" s="2"/>
      <c r="AD43" s="114" t="str">
        <f t="shared" si="6"/>
        <v>NO</v>
      </c>
      <c r="AG43" s="3">
        <f t="shared" si="0"/>
        <v>0</v>
      </c>
      <c r="AH43" s="3">
        <f t="shared" si="0"/>
        <v>0</v>
      </c>
      <c r="AI43" s="3">
        <f t="shared" si="1"/>
        <v>0</v>
      </c>
      <c r="AJ43" s="4">
        <v>3.125E-2</v>
      </c>
      <c r="AK43" s="3">
        <f t="shared" si="2"/>
        <v>0</v>
      </c>
      <c r="AL43" s="53" t="s">
        <v>30</v>
      </c>
      <c r="AM43" s="8" t="b">
        <f t="shared" si="3"/>
        <v>0</v>
      </c>
      <c r="AN43" s="15">
        <f t="shared" si="4"/>
        <v>0</v>
      </c>
    </row>
    <row r="44" spans="1:40" ht="80.099999999999994" customHeight="1" x14ac:dyDescent="0.25">
      <c r="A44" s="112" t="str">
        <f>IFERROR(INDEX(Tabella256[cognomenome], MATCH(F44, Tabella256[cognome], 0)), "")</f>
        <v/>
      </c>
      <c r="B44" s="28"/>
      <c r="C44" s="28"/>
      <c r="D44" s="29"/>
      <c r="E44" s="29"/>
      <c r="F44" s="30"/>
      <c r="G44" s="56"/>
      <c r="H44" s="31"/>
      <c r="I44" s="32" t="str">
        <f t="shared" si="11"/>
        <v/>
      </c>
      <c r="J44" s="33"/>
      <c r="K44" s="34"/>
      <c r="L44" s="34"/>
      <c r="M44" s="31" t="str">
        <f t="shared" si="7"/>
        <v/>
      </c>
      <c r="N44" s="35"/>
      <c r="O44" s="35"/>
      <c r="P44" s="2"/>
      <c r="Q44" s="2"/>
      <c r="R44" s="2"/>
      <c r="S44" s="2"/>
      <c r="T44" s="37"/>
      <c r="U44" s="2"/>
      <c r="AB44" s="72"/>
      <c r="AC44" s="2"/>
      <c r="AD44" s="114" t="str">
        <f t="shared" si="6"/>
        <v>NO</v>
      </c>
      <c r="AG44" s="3">
        <f t="shared" si="0"/>
        <v>0</v>
      </c>
      <c r="AH44" s="3">
        <f t="shared" si="0"/>
        <v>0</v>
      </c>
      <c r="AI44" s="3">
        <f t="shared" si="1"/>
        <v>0</v>
      </c>
      <c r="AJ44" s="4">
        <v>3.125E-2</v>
      </c>
      <c r="AK44" s="3">
        <f t="shared" si="2"/>
        <v>0</v>
      </c>
      <c r="AL44" s="53" t="s">
        <v>30</v>
      </c>
      <c r="AM44" s="8" t="b">
        <f t="shared" si="3"/>
        <v>0</v>
      </c>
      <c r="AN44" s="15">
        <f t="shared" si="4"/>
        <v>0</v>
      </c>
    </row>
    <row r="45" spans="1:40" ht="80.099999999999994" customHeight="1" x14ac:dyDescent="0.25">
      <c r="A45" s="112" t="str">
        <f>IFERROR(INDEX(Tabella256[cognomenome], MATCH(F45, Tabella256[cognome], 0)), "")</f>
        <v/>
      </c>
      <c r="B45" s="28"/>
      <c r="C45" s="28"/>
      <c r="D45" s="29"/>
      <c r="E45" s="29"/>
      <c r="F45" s="30"/>
      <c r="G45" s="56" t="str">
        <f>IF(G44="","",G44)</f>
        <v/>
      </c>
      <c r="H45" s="31" t="str">
        <f>IF(H44="","",H44)</f>
        <v/>
      </c>
      <c r="I45" s="32" t="str">
        <f t="shared" si="11"/>
        <v/>
      </c>
      <c r="J45" s="33" t="str">
        <f>IF(J44="","",J44)</f>
        <v/>
      </c>
      <c r="K45" s="34"/>
      <c r="L45" s="34"/>
      <c r="M45" s="31" t="str">
        <f t="shared" si="7"/>
        <v/>
      </c>
      <c r="N45" s="35"/>
      <c r="O45" s="35"/>
      <c r="P45" s="2"/>
      <c r="Q45" s="2"/>
      <c r="R45" s="2"/>
      <c r="S45" s="2"/>
      <c r="T45" s="2"/>
      <c r="U45" s="2"/>
      <c r="V45" s="72"/>
      <c r="W45" s="72"/>
      <c r="X45" s="72"/>
      <c r="Y45" s="72"/>
      <c r="Z45" s="72"/>
      <c r="AA45" s="72"/>
      <c r="AB45" s="72"/>
      <c r="AC45" s="2"/>
      <c r="AD45" s="114" t="str">
        <f t="shared" si="6"/>
        <v>NO</v>
      </c>
      <c r="AG45" s="3">
        <f t="shared" si="0"/>
        <v>0</v>
      </c>
      <c r="AH45" s="3">
        <f t="shared" si="0"/>
        <v>0</v>
      </c>
      <c r="AI45" s="3">
        <f t="shared" si="1"/>
        <v>0</v>
      </c>
      <c r="AJ45" s="4">
        <v>3.125E-2</v>
      </c>
      <c r="AK45" s="3">
        <f t="shared" si="2"/>
        <v>0</v>
      </c>
      <c r="AL45" s="53" t="s">
        <v>30</v>
      </c>
      <c r="AM45" s="8" t="b">
        <f t="shared" si="3"/>
        <v>0</v>
      </c>
      <c r="AN45" s="15">
        <f t="shared" si="4"/>
        <v>0</v>
      </c>
    </row>
    <row r="46" spans="1:40" x14ac:dyDescent="0.25">
      <c r="B46" s="191" t="str">
        <f>IF(I32="","",I32)</f>
        <v/>
      </c>
      <c r="C46" s="191"/>
      <c r="D46" s="191"/>
      <c r="E46" s="191"/>
      <c r="F46" s="191"/>
      <c r="G46" s="191"/>
      <c r="H46" s="191"/>
      <c r="I46" s="191"/>
      <c r="J46" s="191"/>
      <c r="K46" s="191"/>
      <c r="L46" s="191"/>
      <c r="M46" s="191"/>
      <c r="N46" s="19"/>
      <c r="O46" s="19"/>
      <c r="P46" s="2"/>
      <c r="Q46" s="2"/>
      <c r="R46" s="2"/>
      <c r="S46" s="2"/>
      <c r="T46" s="2"/>
      <c r="U46" s="2"/>
      <c r="V46" s="72"/>
      <c r="W46" s="72"/>
      <c r="X46" s="72"/>
      <c r="Y46" s="72"/>
      <c r="Z46" s="72"/>
      <c r="AA46" s="72"/>
      <c r="AB46" s="72"/>
      <c r="AC46" s="2"/>
      <c r="AD46" s="2"/>
      <c r="AG46" s="24"/>
      <c r="AH46" s="24"/>
      <c r="AI46" s="24"/>
      <c r="AJ46" s="25"/>
      <c r="AK46" s="24"/>
      <c r="AL46" s="26"/>
      <c r="AM46" s="27"/>
    </row>
    <row r="47" spans="1:40" x14ac:dyDescent="0.25">
      <c r="B47" s="191"/>
      <c r="C47" s="191"/>
      <c r="D47" s="191"/>
      <c r="E47" s="191"/>
      <c r="F47" s="191"/>
      <c r="G47" s="191"/>
      <c r="H47" s="191"/>
      <c r="I47" s="191"/>
      <c r="J47" s="191"/>
      <c r="K47" s="191"/>
      <c r="L47" s="191"/>
      <c r="M47" s="191"/>
      <c r="P47" s="2"/>
      <c r="Q47" s="2"/>
      <c r="R47" s="2"/>
      <c r="S47" s="2"/>
    </row>
    <row r="48" spans="1:40" x14ac:dyDescent="0.25">
      <c r="B48" s="6"/>
      <c r="C48" s="6"/>
      <c r="D48" s="6"/>
      <c r="E48" s="7"/>
      <c r="F48" s="9"/>
      <c r="G48" s="143"/>
      <c r="H48" s="11"/>
      <c r="K48" s="11"/>
      <c r="L48" s="11"/>
      <c r="M48" s="11"/>
      <c r="N48" s="21"/>
      <c r="O48" s="21"/>
      <c r="P48" s="2"/>
      <c r="Q48" s="2"/>
      <c r="R48" s="2"/>
      <c r="S48" s="2"/>
      <c r="T48" s="2"/>
      <c r="U48" s="2"/>
      <c r="V48" s="72"/>
      <c r="W48" s="72"/>
      <c r="X48" s="72"/>
      <c r="Y48" s="72"/>
      <c r="Z48" s="72"/>
      <c r="AA48" s="72"/>
      <c r="AB48" s="72"/>
      <c r="AC48" s="2"/>
      <c r="AD48" s="2"/>
      <c r="AE48" s="2"/>
      <c r="AF48" s="2"/>
    </row>
    <row r="49" spans="2:63" x14ac:dyDescent="0.25">
      <c r="B49" s="6"/>
      <c r="C49" s="6"/>
      <c r="D49" s="6"/>
      <c r="E49" s="7"/>
      <c r="F49" s="9"/>
      <c r="G49" s="143"/>
      <c r="H49" s="11"/>
      <c r="K49" s="11"/>
      <c r="L49" s="11"/>
      <c r="M49" s="11"/>
      <c r="N49" s="21"/>
      <c r="O49" s="21"/>
      <c r="P49" s="2"/>
      <c r="Q49" s="2"/>
      <c r="R49" s="2"/>
      <c r="S49" s="2"/>
      <c r="T49" s="2"/>
      <c r="U49" s="2"/>
      <c r="V49" s="72"/>
      <c r="W49" s="72"/>
      <c r="X49" s="72"/>
      <c r="Y49" s="72"/>
      <c r="Z49" s="72"/>
      <c r="AA49" s="72"/>
      <c r="AB49" s="72"/>
      <c r="AC49" s="2"/>
      <c r="AD49" s="2"/>
      <c r="AE49" s="2"/>
      <c r="AF49" s="2"/>
    </row>
    <row r="50" spans="2:63" x14ac:dyDescent="0.25">
      <c r="B50" s="6"/>
      <c r="C50" s="6"/>
      <c r="D50" s="6"/>
      <c r="E50" s="7"/>
      <c r="F50" s="9"/>
      <c r="G50" s="143"/>
      <c r="H50" s="11"/>
      <c r="K50" s="11"/>
      <c r="L50" s="11"/>
      <c r="M50" s="11"/>
      <c r="N50" s="21"/>
      <c r="O50" s="21"/>
      <c r="T50" s="2"/>
      <c r="U50" s="2"/>
      <c r="V50" s="72"/>
      <c r="W50" s="72"/>
      <c r="X50" s="72"/>
      <c r="Y50" s="72"/>
      <c r="Z50" s="72"/>
      <c r="AA50" s="72"/>
      <c r="AB50" s="72"/>
      <c r="AC50" s="2"/>
      <c r="AD50" s="2"/>
      <c r="AE50" s="2"/>
      <c r="AF50" s="2"/>
    </row>
    <row r="51" spans="2:63" x14ac:dyDescent="0.25">
      <c r="B51" s="6"/>
      <c r="C51" s="6"/>
      <c r="D51" s="6"/>
      <c r="E51" s="7"/>
      <c r="F51" s="9"/>
      <c r="G51" s="143"/>
      <c r="H51" s="11"/>
      <c r="K51" s="11"/>
      <c r="L51" s="11"/>
      <c r="M51" s="11"/>
      <c r="N51" s="21"/>
      <c r="O51" s="21"/>
      <c r="T51" s="2"/>
      <c r="U51" s="2"/>
      <c r="V51" s="72"/>
      <c r="W51" s="72"/>
      <c r="X51" s="72"/>
      <c r="Y51" s="72"/>
      <c r="Z51" s="72"/>
      <c r="AA51" s="72"/>
      <c r="AB51" s="72"/>
      <c r="AC51" s="2"/>
      <c r="AD51" s="2"/>
      <c r="AE51" s="2"/>
      <c r="AF51" s="2"/>
    </row>
    <row r="52" spans="2:63" x14ac:dyDescent="0.25">
      <c r="B52" s="6"/>
      <c r="C52" s="6"/>
      <c r="D52" s="6"/>
      <c r="E52" s="7"/>
      <c r="F52" s="9"/>
      <c r="G52" s="143"/>
      <c r="H52" s="11"/>
      <c r="K52" s="11"/>
      <c r="L52" s="11"/>
      <c r="M52" s="11"/>
      <c r="N52" s="21"/>
      <c r="O52" s="21"/>
      <c r="T52" s="2"/>
      <c r="U52" s="2"/>
      <c r="V52" s="72"/>
      <c r="W52" s="72"/>
      <c r="X52" s="72"/>
      <c r="Y52" s="72"/>
      <c r="Z52" s="72"/>
      <c r="AA52" s="72"/>
      <c r="AB52" s="72"/>
      <c r="AC52" s="2"/>
      <c r="AD52" s="2"/>
      <c r="AE52" s="2"/>
      <c r="AF52" s="2"/>
    </row>
    <row r="53" spans="2:63" x14ac:dyDescent="0.25">
      <c r="B53" s="6"/>
      <c r="C53" s="6"/>
      <c r="D53" s="6"/>
      <c r="E53" s="7"/>
      <c r="F53" s="9"/>
      <c r="G53" s="143"/>
      <c r="H53" s="11"/>
      <c r="K53" s="11"/>
      <c r="L53" s="11"/>
      <c r="M53" s="11"/>
      <c r="N53" s="21"/>
      <c r="O53" s="21"/>
      <c r="T53" s="2"/>
      <c r="U53" s="2"/>
      <c r="V53" s="72"/>
      <c r="W53" s="72"/>
      <c r="X53" s="72"/>
      <c r="Y53" s="72"/>
      <c r="Z53" s="72"/>
      <c r="AA53" s="72"/>
      <c r="AB53" s="72"/>
      <c r="AC53" s="2"/>
      <c r="AD53" s="2"/>
      <c r="AE53" s="2"/>
      <c r="AF53" s="2"/>
    </row>
    <row r="54" spans="2:63" x14ac:dyDescent="0.25">
      <c r="B54" s="6"/>
      <c r="C54" s="6"/>
      <c r="D54" s="6"/>
      <c r="E54" s="7"/>
      <c r="F54" s="9"/>
      <c r="G54" s="143"/>
      <c r="H54" s="11"/>
      <c r="K54" s="11"/>
      <c r="L54" s="11"/>
      <c r="M54" s="11"/>
      <c r="N54" s="21"/>
      <c r="O54" s="21"/>
    </row>
    <row r="55" spans="2:63" x14ac:dyDescent="0.25">
      <c r="B55" s="6"/>
      <c r="C55" s="6"/>
      <c r="D55" s="6"/>
      <c r="E55" s="7"/>
      <c r="F55" s="9"/>
      <c r="G55" s="143"/>
      <c r="H55" s="11"/>
      <c r="I55" s="23"/>
      <c r="J55" s="11"/>
      <c r="K55" s="11"/>
      <c r="L55" s="11"/>
      <c r="M55" s="11"/>
      <c r="N55" s="21"/>
      <c r="O55" s="21"/>
    </row>
    <row r="56" spans="2:63" x14ac:dyDescent="0.25">
      <c r="B56" s="6"/>
      <c r="C56" s="6"/>
      <c r="D56" s="6"/>
      <c r="E56" s="7"/>
      <c r="F56" s="9"/>
      <c r="G56" s="143"/>
      <c r="H56" s="11"/>
      <c r="I56" s="23"/>
      <c r="J56" s="11"/>
      <c r="K56" s="11"/>
      <c r="L56" s="11"/>
      <c r="M56" s="11"/>
      <c r="N56" s="21"/>
      <c r="O56" s="21"/>
    </row>
    <row r="57" spans="2:63" x14ac:dyDescent="0.25">
      <c r="E57" s="5"/>
      <c r="F57" s="10"/>
    </row>
    <row r="58" spans="2:63" x14ac:dyDescent="0.25">
      <c r="E58" s="5"/>
      <c r="F58" s="10"/>
    </row>
    <row r="59" spans="2:63" s="12" customFormat="1" x14ac:dyDescent="0.25">
      <c r="B59" s="114"/>
      <c r="C59" s="114"/>
      <c r="D59" s="114"/>
      <c r="E59" s="5"/>
      <c r="F59" s="10"/>
      <c r="G59" s="144"/>
      <c r="H59" s="1"/>
      <c r="I59" s="22"/>
      <c r="J59" s="1"/>
      <c r="K59" s="1"/>
      <c r="L59" s="1"/>
      <c r="M59" s="1"/>
      <c r="N59" s="20"/>
      <c r="O59" s="20"/>
      <c r="T59" s="114"/>
      <c r="U59" s="114"/>
      <c r="V59" s="37"/>
      <c r="W59" s="37"/>
      <c r="X59" s="37"/>
      <c r="Y59" s="37"/>
      <c r="Z59" s="37"/>
      <c r="AA59" s="37"/>
      <c r="AB59" s="37"/>
      <c r="AC59" s="114"/>
      <c r="AD59" s="114"/>
      <c r="AE59" s="114"/>
      <c r="AF59" s="114"/>
      <c r="AG59" s="114"/>
      <c r="AH59" s="114"/>
      <c r="AI59" s="114"/>
      <c r="AJ59" s="114"/>
      <c r="AK59" s="114"/>
      <c r="AL59" s="114"/>
      <c r="AM59" s="114"/>
      <c r="AN59" s="114"/>
      <c r="AO59" s="114"/>
      <c r="AP59" s="114"/>
      <c r="AQ59" s="114"/>
      <c r="AR59" s="114"/>
      <c r="AS59" s="114"/>
      <c r="AT59" s="114"/>
      <c r="AU59" s="114"/>
      <c r="AV59" s="114"/>
      <c r="AW59" s="114"/>
      <c r="AX59" s="114"/>
      <c r="AY59" s="114"/>
      <c r="AZ59" s="114"/>
      <c r="BA59" s="114"/>
      <c r="BB59" s="114"/>
      <c r="BC59" s="114"/>
      <c r="BD59" s="114"/>
      <c r="BE59" s="114"/>
      <c r="BF59" s="114"/>
      <c r="BG59" s="114"/>
      <c r="BH59" s="114"/>
      <c r="BI59" s="114"/>
      <c r="BJ59" s="114"/>
      <c r="BK59" s="114"/>
    </row>
    <row r="60" spans="2:63" s="12" customFormat="1" x14ac:dyDescent="0.25">
      <c r="B60" s="114"/>
      <c r="C60" s="114"/>
      <c r="D60" s="114"/>
      <c r="E60" s="5"/>
      <c r="F60" s="10"/>
      <c r="G60" s="144"/>
      <c r="H60" s="1"/>
      <c r="I60" s="22"/>
      <c r="J60" s="1"/>
      <c r="K60" s="1"/>
      <c r="L60" s="1"/>
      <c r="M60" s="1"/>
      <c r="N60" s="20"/>
      <c r="O60" s="20"/>
      <c r="T60" s="114"/>
      <c r="U60" s="114"/>
      <c r="V60" s="37"/>
      <c r="W60" s="37"/>
      <c r="X60" s="37"/>
      <c r="Y60" s="37"/>
      <c r="Z60" s="37"/>
      <c r="AA60" s="37"/>
      <c r="AB60" s="37"/>
      <c r="AC60" s="114"/>
      <c r="AD60" s="114"/>
      <c r="AE60" s="114"/>
      <c r="AF60" s="114"/>
      <c r="AG60" s="114"/>
      <c r="AH60" s="114"/>
      <c r="AI60" s="114"/>
      <c r="AJ60" s="114"/>
      <c r="AK60" s="114"/>
      <c r="AL60" s="114"/>
      <c r="AM60" s="114"/>
      <c r="AN60" s="114"/>
      <c r="AO60" s="114"/>
      <c r="AP60" s="114"/>
      <c r="AQ60" s="114"/>
      <c r="AR60" s="114"/>
      <c r="AS60" s="114"/>
      <c r="AT60" s="114"/>
      <c r="AU60" s="114"/>
      <c r="AV60" s="114"/>
      <c r="AW60" s="114"/>
      <c r="AX60" s="114"/>
      <c r="AY60" s="114"/>
      <c r="AZ60" s="114"/>
      <c r="BA60" s="114"/>
      <c r="BB60" s="114"/>
      <c r="BC60" s="114"/>
      <c r="BD60" s="114"/>
      <c r="BE60" s="114"/>
      <c r="BF60" s="114"/>
      <c r="BG60" s="114"/>
      <c r="BH60" s="114"/>
      <c r="BI60" s="114"/>
      <c r="BJ60" s="114"/>
      <c r="BK60" s="114"/>
    </row>
    <row r="61" spans="2:63" s="12" customFormat="1" x14ac:dyDescent="0.25">
      <c r="B61" s="114"/>
      <c r="C61" s="114"/>
      <c r="D61" s="114"/>
      <c r="E61" s="5"/>
      <c r="F61" s="10"/>
      <c r="G61" s="144"/>
      <c r="H61" s="1"/>
      <c r="I61" s="22"/>
      <c r="J61" s="1"/>
      <c r="K61" s="1"/>
      <c r="L61" s="1"/>
      <c r="M61" s="1"/>
      <c r="N61" s="20"/>
      <c r="O61" s="20"/>
      <c r="T61" s="114"/>
      <c r="U61" s="114"/>
      <c r="V61" s="37"/>
      <c r="W61" s="37"/>
      <c r="X61" s="37"/>
      <c r="Y61" s="37"/>
      <c r="Z61" s="37"/>
      <c r="AA61" s="37"/>
      <c r="AB61" s="37"/>
      <c r="AC61" s="114"/>
      <c r="AD61" s="114"/>
      <c r="AE61" s="114"/>
      <c r="AF61" s="114"/>
      <c r="AG61" s="114"/>
      <c r="AH61" s="114"/>
      <c r="AI61" s="114"/>
      <c r="AJ61" s="114"/>
      <c r="AK61" s="114"/>
      <c r="AL61" s="114"/>
      <c r="AM61" s="114"/>
      <c r="AN61" s="114"/>
      <c r="AO61" s="114"/>
      <c r="AP61" s="114"/>
      <c r="AQ61" s="114"/>
      <c r="AR61" s="114"/>
      <c r="AS61" s="114"/>
      <c r="AT61" s="114"/>
      <c r="AU61" s="114"/>
      <c r="AV61" s="114"/>
      <c r="AW61" s="114"/>
      <c r="AX61" s="114"/>
      <c r="AY61" s="114"/>
      <c r="AZ61" s="114"/>
      <c r="BA61" s="114"/>
      <c r="BB61" s="114"/>
      <c r="BC61" s="114"/>
      <c r="BD61" s="114"/>
      <c r="BE61" s="114"/>
      <c r="BF61" s="114"/>
      <c r="BG61" s="114"/>
      <c r="BH61" s="114"/>
      <c r="BI61" s="114"/>
      <c r="BJ61" s="114"/>
      <c r="BK61" s="114"/>
    </row>
    <row r="62" spans="2:63" s="12" customFormat="1" x14ac:dyDescent="0.25">
      <c r="B62" s="114"/>
      <c r="C62" s="114"/>
      <c r="D62" s="114"/>
      <c r="E62" s="5"/>
      <c r="F62" s="10"/>
      <c r="G62" s="144"/>
      <c r="H62" s="1"/>
      <c r="I62" s="22"/>
      <c r="J62" s="1"/>
      <c r="K62" s="1"/>
      <c r="L62" s="1"/>
      <c r="M62" s="1"/>
      <c r="N62" s="20"/>
      <c r="O62" s="20"/>
      <c r="P62" s="114"/>
      <c r="Q62" s="114"/>
      <c r="R62" s="114"/>
      <c r="S62" s="114"/>
      <c r="T62" s="114"/>
      <c r="U62" s="114"/>
      <c r="V62" s="37"/>
      <c r="W62" s="37"/>
      <c r="X62" s="37"/>
      <c r="Y62" s="37"/>
      <c r="Z62" s="37"/>
      <c r="AA62" s="37"/>
      <c r="AB62" s="37"/>
      <c r="AC62" s="114"/>
      <c r="AD62" s="114"/>
      <c r="AE62" s="114"/>
      <c r="AF62" s="114"/>
      <c r="AG62" s="114"/>
      <c r="AH62" s="114"/>
      <c r="AI62" s="114"/>
      <c r="AJ62" s="114"/>
      <c r="AK62" s="114"/>
      <c r="AL62" s="114"/>
      <c r="AM62" s="114"/>
      <c r="AN62" s="114"/>
      <c r="AO62" s="114"/>
      <c r="AP62" s="114"/>
      <c r="AQ62" s="114"/>
      <c r="AR62" s="114"/>
      <c r="AS62" s="114"/>
      <c r="AT62" s="114"/>
      <c r="AU62" s="114"/>
      <c r="AV62" s="114"/>
      <c r="AW62" s="114"/>
      <c r="AX62" s="114"/>
      <c r="AY62" s="114"/>
      <c r="AZ62" s="114"/>
      <c r="BA62" s="114"/>
      <c r="BB62" s="114"/>
      <c r="BC62" s="114"/>
      <c r="BD62" s="114"/>
      <c r="BE62" s="114"/>
      <c r="BF62" s="114"/>
      <c r="BG62" s="114"/>
      <c r="BH62" s="114"/>
      <c r="BI62" s="114"/>
      <c r="BJ62" s="114"/>
      <c r="BK62" s="114"/>
    </row>
    <row r="63" spans="2:63" s="12" customFormat="1" x14ac:dyDescent="0.25">
      <c r="B63" s="114"/>
      <c r="C63" s="114"/>
      <c r="D63" s="114"/>
      <c r="E63" s="5"/>
      <c r="F63" s="10"/>
      <c r="G63" s="144"/>
      <c r="H63" s="1"/>
      <c r="I63" s="22"/>
      <c r="J63" s="1"/>
      <c r="K63" s="1"/>
      <c r="L63" s="1"/>
      <c r="M63" s="1"/>
      <c r="N63" s="20"/>
      <c r="O63" s="20"/>
      <c r="P63" s="114"/>
      <c r="Q63" s="114"/>
      <c r="R63" s="114"/>
      <c r="S63" s="114"/>
      <c r="T63" s="114"/>
      <c r="U63" s="114"/>
      <c r="V63" s="37"/>
      <c r="W63" s="37"/>
      <c r="X63" s="37"/>
      <c r="Y63" s="37"/>
      <c r="Z63" s="37"/>
      <c r="AA63" s="37"/>
      <c r="AB63" s="37"/>
      <c r="AC63" s="114"/>
      <c r="AD63" s="114"/>
      <c r="AE63" s="114"/>
      <c r="AF63" s="114"/>
      <c r="AG63" s="114"/>
      <c r="AH63" s="114"/>
      <c r="AI63" s="114"/>
      <c r="AJ63" s="114"/>
      <c r="AK63" s="114"/>
      <c r="AL63" s="114"/>
      <c r="AM63" s="114"/>
      <c r="AN63" s="114"/>
      <c r="AO63" s="114"/>
      <c r="AP63" s="114"/>
      <c r="AQ63" s="114"/>
      <c r="AR63" s="114"/>
      <c r="AS63" s="114"/>
      <c r="AT63" s="114"/>
      <c r="AU63" s="114"/>
      <c r="AV63" s="114"/>
      <c r="AW63" s="114"/>
      <c r="AX63" s="114"/>
      <c r="AY63" s="114"/>
      <c r="AZ63" s="114"/>
      <c r="BA63" s="114"/>
      <c r="BB63" s="114"/>
      <c r="BC63" s="114"/>
      <c r="BD63" s="114"/>
      <c r="BE63" s="114"/>
      <c r="BF63" s="114"/>
      <c r="BG63" s="114"/>
      <c r="BH63" s="114"/>
      <c r="BI63" s="114"/>
      <c r="BJ63" s="114"/>
      <c r="BK63" s="114"/>
    </row>
    <row r="64" spans="2:63" s="12" customFormat="1" x14ac:dyDescent="0.25">
      <c r="B64" s="114"/>
      <c r="C64" s="114"/>
      <c r="D64" s="114"/>
      <c r="E64" s="5"/>
      <c r="F64" s="10"/>
      <c r="G64" s="144"/>
      <c r="H64" s="1"/>
      <c r="I64" s="22"/>
      <c r="J64" s="1"/>
      <c r="K64" s="1"/>
      <c r="L64" s="1"/>
      <c r="M64" s="1"/>
      <c r="N64" s="20"/>
      <c r="O64" s="20"/>
      <c r="P64" s="114"/>
      <c r="Q64" s="114"/>
      <c r="R64" s="114"/>
      <c r="S64" s="114"/>
      <c r="T64" s="114"/>
      <c r="U64" s="114"/>
      <c r="V64" s="37"/>
      <c r="W64" s="37"/>
      <c r="X64" s="37"/>
      <c r="Y64" s="37"/>
      <c r="Z64" s="37"/>
      <c r="AA64" s="37"/>
      <c r="AB64" s="37"/>
      <c r="AC64" s="114"/>
      <c r="AD64" s="114"/>
      <c r="AE64" s="114"/>
      <c r="AF64" s="114"/>
      <c r="AG64" s="114"/>
      <c r="AH64" s="114"/>
      <c r="AI64" s="114"/>
      <c r="AJ64" s="114"/>
      <c r="AK64" s="114"/>
      <c r="AL64" s="114"/>
      <c r="AM64" s="114"/>
      <c r="AN64" s="114"/>
      <c r="AO64" s="114"/>
      <c r="AP64" s="114"/>
      <c r="AQ64" s="114"/>
      <c r="AR64" s="114"/>
      <c r="AS64" s="114"/>
      <c r="AT64" s="114"/>
      <c r="AU64" s="114"/>
      <c r="AV64" s="114"/>
      <c r="AW64" s="114"/>
      <c r="AX64" s="114"/>
      <c r="AY64" s="114"/>
      <c r="AZ64" s="114"/>
      <c r="BA64" s="114"/>
      <c r="BB64" s="114"/>
      <c r="BC64" s="114"/>
      <c r="BD64" s="114"/>
      <c r="BE64" s="114"/>
      <c r="BF64" s="114"/>
      <c r="BG64" s="114"/>
      <c r="BH64" s="114"/>
      <c r="BI64" s="114"/>
      <c r="BJ64" s="114"/>
      <c r="BK64" s="114"/>
    </row>
  </sheetData>
  <autoFilter ref="F3:N26" xr:uid="{00000000-0009-0000-0000-000004000000}"/>
  <mergeCells count="9">
    <mergeCell ref="V4:X4"/>
    <mergeCell ref="V8:X8"/>
    <mergeCell ref="B46:M47"/>
    <mergeCell ref="B1:E2"/>
    <mergeCell ref="F1:H2"/>
    <mergeCell ref="L1:M1"/>
    <mergeCell ref="L2:M2"/>
    <mergeCell ref="P2:S2"/>
    <mergeCell ref="V3:X3"/>
  </mergeCells>
  <conditionalFormatting sqref="V4">
    <cfRule type="cellIs" dxfId="21762" priority="999" operator="lessThan">
      <formula>0</formula>
    </cfRule>
    <cfRule type="cellIs" dxfId="21761" priority="1000" operator="greaterThan">
      <formula>0</formula>
    </cfRule>
    <cfRule type="cellIs" dxfId="21760" priority="1001" operator="equal">
      <formula>0</formula>
    </cfRule>
  </conditionalFormatting>
  <conditionalFormatting sqref="V9:Y9">
    <cfRule type="cellIs" dxfId="21759" priority="996" operator="lessThan">
      <formula>0</formula>
    </cfRule>
    <cfRule type="cellIs" dxfId="21758" priority="997" operator="greaterThan">
      <formula>0</formula>
    </cfRule>
    <cfRule type="cellIs" dxfId="21757" priority="998" operator="equal">
      <formula>0</formula>
    </cfRule>
  </conditionalFormatting>
  <conditionalFormatting sqref="S7:S30">
    <cfRule type="cellIs" dxfId="21756" priority="994" operator="notEqual">
      <formula>0</formula>
    </cfRule>
    <cfRule type="cellIs" dxfId="21755" priority="995" operator="equal">
      <formula>0</formula>
    </cfRule>
  </conditionalFormatting>
  <conditionalFormatting sqref="V7:Y7">
    <cfRule type="cellIs" dxfId="21754" priority="1002" operator="lessThan">
      <formula>0</formula>
    </cfRule>
    <cfRule type="cellIs" dxfId="21753" priority="1003" operator="greaterThan">
      <formula>0</formula>
    </cfRule>
    <cfRule type="cellIs" dxfId="21752" priority="1004" operator="equal">
      <formula>0</formula>
    </cfRule>
  </conditionalFormatting>
  <conditionalFormatting sqref="F18:H45 J18:L45 K4:L19">
    <cfRule type="expression" dxfId="21751" priority="1007">
      <formula>SEARCH("caricato",$N4)&gt;0</formula>
    </cfRule>
    <cfRule type="expression" dxfId="21750" priority="1008">
      <formula>SEARCH("da fare",$N4)&gt;0</formula>
    </cfRule>
    <cfRule type="expression" dxfId="21749" priority="1009">
      <formula>SEARCH("attesa tcl",$N4)&gt;0</formula>
    </cfRule>
    <cfRule type="expression" dxfId="21748" priority="1010">
      <formula>SEARCH("fermata",$N4)&gt;0</formula>
    </cfRule>
    <cfRule type="expression" dxfId="21747" priority="1011">
      <formula>SEARCH("canone",$N4)&gt;0</formula>
    </cfRule>
  </conditionalFormatting>
  <conditionalFormatting sqref="F19">
    <cfRule type="expression" dxfId="21746" priority="734">
      <formula>SEARCH("caricato",$N19)&gt;0</formula>
    </cfRule>
    <cfRule type="expression" dxfId="21745" priority="735">
      <formula>SEARCH("da fare",$N19)&gt;0</formula>
    </cfRule>
    <cfRule type="expression" dxfId="21744" priority="736">
      <formula>SEARCH("attesa tcl",$N19)&gt;0</formula>
    </cfRule>
    <cfRule type="expression" dxfId="21743" priority="737">
      <formula>SEARCH("fermata",$N19)&gt;0</formula>
    </cfRule>
    <cfRule type="expression" dxfId="21742" priority="738">
      <formula>SEARCH("canone",$N19)&gt;0</formula>
    </cfRule>
  </conditionalFormatting>
  <conditionalFormatting sqref="F19">
    <cfRule type="expression" dxfId="21741" priority="729">
      <formula>SEARCH("caricato",$N19)&gt;0</formula>
    </cfRule>
    <cfRule type="expression" dxfId="21740" priority="730">
      <formula>SEARCH("da fare",$N19)&gt;0</formula>
    </cfRule>
    <cfRule type="expression" dxfId="21739" priority="731">
      <formula>SEARCH("attesa tcl",$N19)&gt;0</formula>
    </cfRule>
    <cfRule type="expression" dxfId="21738" priority="732">
      <formula>SEARCH("fermata",$N19)&gt;0</formula>
    </cfRule>
    <cfRule type="expression" dxfId="21737" priority="733">
      <formula>SEARCH("canone",$N19)&gt;0</formula>
    </cfRule>
  </conditionalFormatting>
  <conditionalFormatting sqref="F19">
    <cfRule type="expression" dxfId="21736" priority="724">
      <formula>SEARCH("caricato",$N19)&gt;0</formula>
    </cfRule>
    <cfRule type="expression" dxfId="21735" priority="725">
      <formula>SEARCH("da fare",$N19)&gt;0</formula>
    </cfRule>
    <cfRule type="expression" dxfId="21734" priority="726">
      <formula>SEARCH("attesa tcl",$N19)&gt;0</formula>
    </cfRule>
    <cfRule type="expression" dxfId="21733" priority="727">
      <formula>SEARCH("fermata",$N19)&gt;0</formula>
    </cfRule>
    <cfRule type="expression" dxfId="21732" priority="728">
      <formula>SEARCH("canone",$N19)&gt;0</formula>
    </cfRule>
  </conditionalFormatting>
  <conditionalFormatting sqref="F19">
    <cfRule type="expression" dxfId="21731" priority="719">
      <formula>SEARCH("caricato",$N19)&gt;0</formula>
    </cfRule>
    <cfRule type="expression" dxfId="21730" priority="720">
      <formula>SEARCH("da fare",$N19)&gt;0</formula>
    </cfRule>
    <cfRule type="expression" dxfId="21729" priority="721">
      <formula>SEARCH("attesa tcl",$N19)&gt;0</formula>
    </cfRule>
    <cfRule type="expression" dxfId="21728" priority="722">
      <formula>SEARCH("fermata",$N19)&gt;0</formula>
    </cfRule>
    <cfRule type="expression" dxfId="21727" priority="723">
      <formula>SEARCH("canone",$N19)&gt;0</formula>
    </cfRule>
  </conditionalFormatting>
  <conditionalFormatting sqref="M5">
    <cfRule type="expression" dxfId="21726" priority="709">
      <formula>SEARCH("caricato",$N5)&gt;0</formula>
    </cfRule>
    <cfRule type="expression" dxfId="21725" priority="710">
      <formula>SEARCH("da fare",$N5)&gt;0</formula>
    </cfRule>
    <cfRule type="expression" dxfId="21724" priority="711">
      <formula>SEARCH("attesa tcl",$N5)&gt;0</formula>
    </cfRule>
    <cfRule type="expression" dxfId="21723" priority="712">
      <formula>SEARCH("fermata",$N5)&gt;0</formula>
    </cfRule>
    <cfRule type="expression" dxfId="21722" priority="713">
      <formula>SEARCH("canone",$N5)&gt;0</formula>
    </cfRule>
  </conditionalFormatting>
  <conditionalFormatting sqref="M4">
    <cfRule type="expression" dxfId="21721" priority="714">
      <formula>SEARCH("caricato",$N4)&gt;0</formula>
    </cfRule>
    <cfRule type="expression" dxfId="21720" priority="715">
      <formula>SEARCH("da fare",$N4)&gt;0</formula>
    </cfRule>
    <cfRule type="expression" dxfId="21719" priority="716">
      <formula>SEARCH("attesa tcl",$N4)&gt;0</formula>
    </cfRule>
    <cfRule type="expression" dxfId="21718" priority="717">
      <formula>SEARCH("fermata",$N4)&gt;0</formula>
    </cfRule>
    <cfRule type="expression" dxfId="21717" priority="718">
      <formula>SEARCH("canone",$N4)&gt;0</formula>
    </cfRule>
  </conditionalFormatting>
  <conditionalFormatting sqref="M6:M45">
    <cfRule type="expression" dxfId="21716" priority="704">
      <formula>SEARCH("caricato",$N6)&gt;0</formula>
    </cfRule>
    <cfRule type="expression" dxfId="21715" priority="705">
      <formula>SEARCH("da fare",$N6)&gt;0</formula>
    </cfRule>
    <cfRule type="expression" dxfId="21714" priority="706">
      <formula>SEARCH("attesa tcl",$N6)&gt;0</formula>
    </cfRule>
    <cfRule type="expression" dxfId="21713" priority="707">
      <formula>SEARCH("fermata",$N6)&gt;0</formula>
    </cfRule>
    <cfRule type="expression" dxfId="21712" priority="708">
      <formula>SEARCH("canone",$N6)&gt;0</formula>
    </cfRule>
  </conditionalFormatting>
  <conditionalFormatting sqref="P4:Q4">
    <cfRule type="cellIs" dxfId="21711" priority="651" operator="lessThan">
      <formula>0</formula>
    </cfRule>
    <cfRule type="cellIs" dxfId="21710" priority="652" operator="greaterThan">
      <formula>0</formula>
    </cfRule>
    <cfRule type="cellIs" dxfId="21709" priority="653" operator="equal">
      <formula>0</formula>
    </cfRule>
  </conditionalFormatting>
  <conditionalFormatting sqref="S4">
    <cfRule type="cellIs" dxfId="21708" priority="648" operator="lessThan">
      <formula>0</formula>
    </cfRule>
    <cfRule type="cellIs" dxfId="21707" priority="649" operator="greaterThan">
      <formula>0</formula>
    </cfRule>
    <cfRule type="cellIs" dxfId="21706" priority="650" operator="equal">
      <formula>0</formula>
    </cfRule>
  </conditionalFormatting>
  <conditionalFormatting sqref="T4">
    <cfRule type="containsText" dxfId="21705" priority="646" operator="containsText" text="NO">
      <formula>NOT(ISERROR(SEARCH("NO",T4)))</formula>
    </cfRule>
    <cfRule type="containsText" dxfId="21704" priority="647" operator="containsText" text="SI">
      <formula>NOT(ISERROR(SEARCH("SI",T4)))</formula>
    </cfRule>
  </conditionalFormatting>
  <conditionalFormatting sqref="U4">
    <cfRule type="containsText" dxfId="21703" priority="644" operator="containsText" text="NO">
      <formula>NOT(ISERROR(SEARCH("NO",U4)))</formula>
    </cfRule>
    <cfRule type="containsText" dxfId="21702" priority="645" operator="containsText" text="SI">
      <formula>NOT(ISERROR(SEARCH("SI",U4)))</formula>
    </cfRule>
  </conditionalFormatting>
  <conditionalFormatting sqref="R4">
    <cfRule type="cellIs" dxfId="21701" priority="641" operator="lessThan">
      <formula>0</formula>
    </cfRule>
    <cfRule type="cellIs" dxfId="21700" priority="642" operator="greaterThan">
      <formula>0</formula>
    </cfRule>
    <cfRule type="cellIs" dxfId="21699" priority="643" operator="equal">
      <formula>0</formula>
    </cfRule>
  </conditionalFormatting>
  <conditionalFormatting sqref="I18:I45">
    <cfRule type="expression" dxfId="21698" priority="606">
      <formula>SEARCH("caricato",$N18)&gt;0</formula>
    </cfRule>
    <cfRule type="expression" dxfId="21697" priority="607">
      <formula>SEARCH("da fare",$N18)&gt;0</formula>
    </cfRule>
    <cfRule type="expression" dxfId="21696" priority="608">
      <formula>SEARCH("attesa tcl",$N18)&gt;0</formula>
    </cfRule>
    <cfRule type="expression" dxfId="21695" priority="609">
      <formula>SEARCH("fermata",$N18)&gt;0</formula>
    </cfRule>
    <cfRule type="expression" dxfId="21694" priority="610">
      <formula>SEARCH("canone",$N18)&gt;0</formula>
    </cfRule>
  </conditionalFormatting>
  <conditionalFormatting sqref="I18:I45">
    <cfRule type="expression" dxfId="21693" priority="601">
      <formula>SEARCH("caricato",$N18)&gt;0</formula>
    </cfRule>
    <cfRule type="expression" dxfId="21692" priority="602">
      <formula>SEARCH("da fare",$N18)&gt;0</formula>
    </cfRule>
    <cfRule type="expression" dxfId="21691" priority="603">
      <formula>SEARCH("attesa tcl",$N18)&gt;0</formula>
    </cfRule>
    <cfRule type="expression" dxfId="21690" priority="604">
      <formula>SEARCH("fermata",$N18)&gt;0</formula>
    </cfRule>
    <cfRule type="expression" dxfId="21689" priority="605">
      <formula>SEARCH("canone",$N18)&gt;0</formula>
    </cfRule>
  </conditionalFormatting>
  <conditionalFormatting sqref="I18:I45">
    <cfRule type="expression" dxfId="21688" priority="596">
      <formula>SEARCH("caricato",$N18)&gt;0</formula>
    </cfRule>
    <cfRule type="expression" dxfId="21687" priority="597">
      <formula>SEARCH("da fare",$N18)&gt;0</formula>
    </cfRule>
    <cfRule type="expression" dxfId="21686" priority="598">
      <formula>SEARCH("attesa tcl",$N18)&gt;0</formula>
    </cfRule>
    <cfRule type="expression" dxfId="21685" priority="599">
      <formula>SEARCH("fermata",$N18)&gt;0</formula>
    </cfRule>
    <cfRule type="expression" dxfId="21684" priority="600">
      <formula>SEARCH("canone",$N18)&gt;0</formula>
    </cfRule>
  </conditionalFormatting>
  <conditionalFormatting sqref="I18:I45">
    <cfRule type="expression" dxfId="21683" priority="591">
      <formula>SEARCH("caricato",$N18)&gt;0</formula>
    </cfRule>
    <cfRule type="expression" dxfId="21682" priority="592">
      <formula>SEARCH("da fare",$N18)&gt;0</formula>
    </cfRule>
    <cfRule type="expression" dxfId="21681" priority="593">
      <formula>SEARCH("attesa tcl",$N18)&gt;0</formula>
    </cfRule>
    <cfRule type="expression" dxfId="21680" priority="594">
      <formula>SEARCH("fermata",$N18)&gt;0</formula>
    </cfRule>
    <cfRule type="expression" dxfId="21679" priority="595">
      <formula>SEARCH("canone",$N18)&gt;0</formula>
    </cfRule>
  </conditionalFormatting>
  <conditionalFormatting sqref="I18:I45">
    <cfRule type="expression" dxfId="21678" priority="586">
      <formula>SEARCH("caricato",$N18)&gt;0</formula>
    </cfRule>
    <cfRule type="expression" dxfId="21677" priority="587">
      <formula>SEARCH("da fare",$N18)&gt;0</formula>
    </cfRule>
    <cfRule type="expression" dxfId="21676" priority="588">
      <formula>SEARCH("attesa tcl",$N18)&gt;0</formula>
    </cfRule>
    <cfRule type="expression" dxfId="21675" priority="589">
      <formula>SEARCH("fermata",$N18)&gt;0</formula>
    </cfRule>
    <cfRule type="expression" dxfId="21674" priority="590">
      <formula>SEARCH("canone",$N18)&gt;0</formula>
    </cfRule>
  </conditionalFormatting>
  <conditionalFormatting sqref="I18:I45">
    <cfRule type="expression" dxfId="21673" priority="581">
      <formula>SEARCH("caricato",$N18)&gt;0</formula>
    </cfRule>
    <cfRule type="expression" dxfId="21672" priority="582">
      <formula>SEARCH("da fare",$N18)&gt;0</formula>
    </cfRule>
    <cfRule type="expression" dxfId="21671" priority="583">
      <formula>SEARCH("attesa tcl",$N18)&gt;0</formula>
    </cfRule>
    <cfRule type="expression" dxfId="21670" priority="584">
      <formula>SEARCH("fermata",$N18)&gt;0</formula>
    </cfRule>
    <cfRule type="expression" dxfId="21669" priority="585">
      <formula>SEARCH("canone",$N18)&gt;0</formula>
    </cfRule>
  </conditionalFormatting>
  <conditionalFormatting sqref="G5:H12 J5:J12 J14 F14:H14 F16:H19 F12:F17 J16:J19">
    <cfRule type="expression" dxfId="21668" priority="576">
      <formula>SEARCH("caricato",$N5)&gt;0</formula>
    </cfRule>
    <cfRule type="expression" dxfId="21667" priority="577">
      <formula>SEARCH("da fare",$N5)&gt;0</formula>
    </cfRule>
    <cfRule type="expression" dxfId="21666" priority="578">
      <formula>SEARCH("attesa tcl",$N5)&gt;0</formula>
    </cfRule>
    <cfRule type="expression" dxfId="21665" priority="579">
      <formula>SEARCH("fermata",$N5)&gt;0</formula>
    </cfRule>
    <cfRule type="expression" dxfId="21664" priority="580">
      <formula>SEARCH("canone",$N5)&gt;0</formula>
    </cfRule>
  </conditionalFormatting>
  <conditionalFormatting sqref="G4:H4 J4">
    <cfRule type="expression" dxfId="21663" priority="571">
      <formula>SEARCH("caricato",$N4)&gt;0</formula>
    </cfRule>
    <cfRule type="expression" dxfId="21662" priority="572">
      <formula>SEARCH("da fare",$N4)&gt;0</formula>
    </cfRule>
    <cfRule type="expression" dxfId="21661" priority="573">
      <formula>SEARCH("attesa tcl",$N4)&gt;0</formula>
    </cfRule>
    <cfRule type="expression" dxfId="21660" priority="574">
      <formula>SEARCH("fermata",$N4)&gt;0</formula>
    </cfRule>
    <cfRule type="expression" dxfId="21659" priority="575">
      <formula>SEARCH("canone",$N4)&gt;0</formula>
    </cfRule>
  </conditionalFormatting>
  <conditionalFormatting sqref="F4:F5">
    <cfRule type="expression" dxfId="21658" priority="566">
      <formula>SEARCH("caricato",$N4)&gt;0</formula>
    </cfRule>
    <cfRule type="expression" dxfId="21657" priority="567">
      <formula>SEARCH("da fare",$N4)&gt;0</formula>
    </cfRule>
    <cfRule type="expression" dxfId="21656" priority="568">
      <formula>SEARCH("attesa tcl",$N4)&gt;0</formula>
    </cfRule>
    <cfRule type="expression" dxfId="21655" priority="569">
      <formula>SEARCH("fermata",$N4)&gt;0</formula>
    </cfRule>
    <cfRule type="expression" dxfId="21654" priority="570">
      <formula>SEARCH("canone",$N4)&gt;0</formula>
    </cfRule>
  </conditionalFormatting>
  <conditionalFormatting sqref="F4:F5">
    <cfRule type="expression" dxfId="21653" priority="561">
      <formula>SEARCH("caricato",$N4)&gt;0</formula>
    </cfRule>
    <cfRule type="expression" dxfId="21652" priority="562">
      <formula>SEARCH("da fare",$N4)&gt;0</formula>
    </cfRule>
    <cfRule type="expression" dxfId="21651" priority="563">
      <formula>SEARCH("attesa tcl",$N4)&gt;0</formula>
    </cfRule>
    <cfRule type="expression" dxfId="21650" priority="564">
      <formula>SEARCH("fermata",$N4)&gt;0</formula>
    </cfRule>
    <cfRule type="expression" dxfId="21649" priority="565">
      <formula>SEARCH("canone",$N4)&gt;0</formula>
    </cfRule>
  </conditionalFormatting>
  <conditionalFormatting sqref="F9">
    <cfRule type="expression" dxfId="21648" priority="556">
      <formula>SEARCH("caricato",$N9)&gt;0</formula>
    </cfRule>
    <cfRule type="expression" dxfId="21647" priority="557">
      <formula>SEARCH("da fare",$N9)&gt;0</formula>
    </cfRule>
    <cfRule type="expression" dxfId="21646" priority="558">
      <formula>SEARCH("attesa tcl",$N9)&gt;0</formula>
    </cfRule>
    <cfRule type="expression" dxfId="21645" priority="559">
      <formula>SEARCH("fermata",$N9)&gt;0</formula>
    </cfRule>
    <cfRule type="expression" dxfId="21644" priority="560">
      <formula>SEARCH("canone",$N9)&gt;0</formula>
    </cfRule>
  </conditionalFormatting>
  <conditionalFormatting sqref="F10:F11">
    <cfRule type="expression" dxfId="21643" priority="551">
      <formula>SEARCH("caricato",$N10)&gt;0</formula>
    </cfRule>
    <cfRule type="expression" dxfId="21642" priority="552">
      <formula>SEARCH("da fare",$N10)&gt;0</formula>
    </cfRule>
    <cfRule type="expression" dxfId="21641" priority="553">
      <formula>SEARCH("attesa tcl",$N10)&gt;0</formula>
    </cfRule>
    <cfRule type="expression" dxfId="21640" priority="554">
      <formula>SEARCH("fermata",$N10)&gt;0</formula>
    </cfRule>
    <cfRule type="expression" dxfId="21639" priority="555">
      <formula>SEARCH("canone",$N10)&gt;0</formula>
    </cfRule>
  </conditionalFormatting>
  <conditionalFormatting sqref="G10:H10 J10">
    <cfRule type="expression" dxfId="21638" priority="546">
      <formula>SEARCH("caricato",$N10)&gt;0</formula>
    </cfRule>
    <cfRule type="expression" dxfId="21637" priority="547">
      <formula>SEARCH("da fare",$N10)&gt;0</formula>
    </cfRule>
    <cfRule type="expression" dxfId="21636" priority="548">
      <formula>SEARCH("attesa tcl",$N10)&gt;0</formula>
    </cfRule>
    <cfRule type="expression" dxfId="21635" priority="549">
      <formula>SEARCH("fermata",$N10)&gt;0</formula>
    </cfRule>
    <cfRule type="expression" dxfId="21634" priority="550">
      <formula>SEARCH("canone",$N10)&gt;0</formula>
    </cfRule>
  </conditionalFormatting>
  <conditionalFormatting sqref="G6:H6 J6">
    <cfRule type="expression" dxfId="21633" priority="541">
      <formula>SEARCH("caricato",$N6)&gt;0</formula>
    </cfRule>
    <cfRule type="expression" dxfId="21632" priority="542">
      <formula>SEARCH("da fare",$N6)&gt;0</formula>
    </cfRule>
    <cfRule type="expression" dxfId="21631" priority="543">
      <formula>SEARCH("attesa tcl",$N6)&gt;0</formula>
    </cfRule>
    <cfRule type="expression" dxfId="21630" priority="544">
      <formula>SEARCH("fermata",$N6)&gt;0</formula>
    </cfRule>
    <cfRule type="expression" dxfId="21629" priority="545">
      <formula>SEARCH("canone",$N6)&gt;0</formula>
    </cfRule>
  </conditionalFormatting>
  <conditionalFormatting sqref="F9">
    <cfRule type="expression" dxfId="21628" priority="536">
      <formula>SEARCH("caricato",$N9)&gt;0</formula>
    </cfRule>
    <cfRule type="expression" dxfId="21627" priority="537">
      <formula>SEARCH("da fare",$N9)&gt;0</formula>
    </cfRule>
    <cfRule type="expression" dxfId="21626" priority="538">
      <formula>SEARCH("attesa tcl",$N9)&gt;0</formula>
    </cfRule>
    <cfRule type="expression" dxfId="21625" priority="539">
      <formula>SEARCH("fermata",$N9)&gt;0</formula>
    </cfRule>
    <cfRule type="expression" dxfId="21624" priority="540">
      <formula>SEARCH("canone",$N9)&gt;0</formula>
    </cfRule>
  </conditionalFormatting>
  <conditionalFormatting sqref="F10:F11">
    <cfRule type="expression" dxfId="21623" priority="531">
      <formula>SEARCH("caricato",$N10)&gt;0</formula>
    </cfRule>
    <cfRule type="expression" dxfId="21622" priority="532">
      <formula>SEARCH("da fare",$N10)&gt;0</formula>
    </cfRule>
    <cfRule type="expression" dxfId="21621" priority="533">
      <formula>SEARCH("attesa tcl",$N10)&gt;0</formula>
    </cfRule>
    <cfRule type="expression" dxfId="21620" priority="534">
      <formula>SEARCH("fermata",$N10)&gt;0</formula>
    </cfRule>
    <cfRule type="expression" dxfId="21619" priority="535">
      <formula>SEARCH("canone",$N10)&gt;0</formula>
    </cfRule>
  </conditionalFormatting>
  <conditionalFormatting sqref="G12:H12 J12">
    <cfRule type="expression" dxfId="21618" priority="526">
      <formula>SEARCH("caricato",$N12)&gt;0</formula>
    </cfRule>
    <cfRule type="expression" dxfId="21617" priority="527">
      <formula>SEARCH("da fare",$N12)&gt;0</formula>
    </cfRule>
    <cfRule type="expression" dxfId="21616" priority="528">
      <formula>SEARCH("attesa tcl",$N12)&gt;0</formula>
    </cfRule>
    <cfRule type="expression" dxfId="21615" priority="529">
      <formula>SEARCH("fermata",$N12)&gt;0</formula>
    </cfRule>
    <cfRule type="expression" dxfId="21614" priority="530">
      <formula>SEARCH("canone",$N12)&gt;0</formula>
    </cfRule>
  </conditionalFormatting>
  <conditionalFormatting sqref="G8:H8 J8">
    <cfRule type="expression" dxfId="21613" priority="521">
      <formula>SEARCH("caricato",$N8)&gt;0</formula>
    </cfRule>
    <cfRule type="expression" dxfId="21612" priority="522">
      <formula>SEARCH("da fare",$N8)&gt;0</formula>
    </cfRule>
    <cfRule type="expression" dxfId="21611" priority="523">
      <formula>SEARCH("attesa tcl",$N8)&gt;0</formula>
    </cfRule>
    <cfRule type="expression" dxfId="21610" priority="524">
      <formula>SEARCH("fermata",$N8)&gt;0</formula>
    </cfRule>
    <cfRule type="expression" dxfId="21609" priority="525">
      <formula>SEARCH("canone",$N8)&gt;0</formula>
    </cfRule>
  </conditionalFormatting>
  <conditionalFormatting sqref="F6:F7">
    <cfRule type="expression" dxfId="21608" priority="516">
      <formula>SEARCH("caricato",$N6)&gt;0</formula>
    </cfRule>
    <cfRule type="expression" dxfId="21607" priority="517">
      <formula>SEARCH("da fare",$N6)&gt;0</formula>
    </cfRule>
    <cfRule type="expression" dxfId="21606" priority="518">
      <formula>SEARCH("attesa tcl",$N6)&gt;0</formula>
    </cfRule>
    <cfRule type="expression" dxfId="21605" priority="519">
      <formula>SEARCH("fermata",$N6)&gt;0</formula>
    </cfRule>
    <cfRule type="expression" dxfId="21604" priority="520">
      <formula>SEARCH("canone",$N6)&gt;0</formula>
    </cfRule>
  </conditionalFormatting>
  <conditionalFormatting sqref="F6:F7">
    <cfRule type="expression" dxfId="21603" priority="511">
      <formula>SEARCH("caricato",$N6)&gt;0</formula>
    </cfRule>
    <cfRule type="expression" dxfId="21602" priority="512">
      <formula>SEARCH("da fare",$N6)&gt;0</formula>
    </cfRule>
    <cfRule type="expression" dxfId="21601" priority="513">
      <formula>SEARCH("attesa tcl",$N6)&gt;0</formula>
    </cfRule>
    <cfRule type="expression" dxfId="21600" priority="514">
      <formula>SEARCH("fermata",$N6)&gt;0</formula>
    </cfRule>
    <cfRule type="expression" dxfId="21599" priority="515">
      <formula>SEARCH("canone",$N6)&gt;0</formula>
    </cfRule>
  </conditionalFormatting>
  <conditionalFormatting sqref="G12:H12 J12">
    <cfRule type="expression" dxfId="21598" priority="506">
      <formula>SEARCH("caricato",$N12)&gt;0</formula>
    </cfRule>
    <cfRule type="expression" dxfId="21597" priority="507">
      <formula>SEARCH("da fare",$N12)&gt;0</formula>
    </cfRule>
    <cfRule type="expression" dxfId="21596" priority="508">
      <formula>SEARCH("attesa tcl",$N12)&gt;0</formula>
    </cfRule>
    <cfRule type="expression" dxfId="21595" priority="509">
      <formula>SEARCH("fermata",$N12)&gt;0</formula>
    </cfRule>
    <cfRule type="expression" dxfId="21594" priority="510">
      <formula>SEARCH("canone",$N12)&gt;0</formula>
    </cfRule>
  </conditionalFormatting>
  <conditionalFormatting sqref="F14:F15">
    <cfRule type="expression" dxfId="21593" priority="501">
      <formula>SEARCH("caricato",$N14)&gt;0</formula>
    </cfRule>
    <cfRule type="expression" dxfId="21592" priority="502">
      <formula>SEARCH("da fare",$N14)&gt;0</formula>
    </cfRule>
    <cfRule type="expression" dxfId="21591" priority="503">
      <formula>SEARCH("attesa tcl",$N14)&gt;0</formula>
    </cfRule>
    <cfRule type="expression" dxfId="21590" priority="504">
      <formula>SEARCH("fermata",$N14)&gt;0</formula>
    </cfRule>
    <cfRule type="expression" dxfId="21589" priority="505">
      <formula>SEARCH("canone",$N14)&gt;0</formula>
    </cfRule>
  </conditionalFormatting>
  <conditionalFormatting sqref="G14:H14 J14">
    <cfRule type="expression" dxfId="21588" priority="496">
      <formula>SEARCH("caricato",$N14)&gt;0</formula>
    </cfRule>
    <cfRule type="expression" dxfId="21587" priority="497">
      <formula>SEARCH("da fare",$N14)&gt;0</formula>
    </cfRule>
    <cfRule type="expression" dxfId="21586" priority="498">
      <formula>SEARCH("attesa tcl",$N14)&gt;0</formula>
    </cfRule>
    <cfRule type="expression" dxfId="21585" priority="499">
      <formula>SEARCH("fermata",$N14)&gt;0</formula>
    </cfRule>
    <cfRule type="expression" dxfId="21584" priority="500">
      <formula>SEARCH("canone",$N14)&gt;0</formula>
    </cfRule>
  </conditionalFormatting>
  <conditionalFormatting sqref="F12:F13">
    <cfRule type="expression" dxfId="21583" priority="491">
      <formula>SEARCH("caricato",$N12)&gt;0</formula>
    </cfRule>
    <cfRule type="expression" dxfId="21582" priority="492">
      <formula>SEARCH("da fare",$N12)&gt;0</formula>
    </cfRule>
    <cfRule type="expression" dxfId="21581" priority="493">
      <formula>SEARCH("attesa tcl",$N12)&gt;0</formula>
    </cfRule>
    <cfRule type="expression" dxfId="21580" priority="494">
      <formula>SEARCH("fermata",$N12)&gt;0</formula>
    </cfRule>
    <cfRule type="expression" dxfId="21579" priority="495">
      <formula>SEARCH("canone",$N12)&gt;0</formula>
    </cfRule>
  </conditionalFormatting>
  <conditionalFormatting sqref="F12:F13">
    <cfRule type="expression" dxfId="21578" priority="486">
      <formula>SEARCH("caricato",$N12)&gt;0</formula>
    </cfRule>
    <cfRule type="expression" dxfId="21577" priority="487">
      <formula>SEARCH("da fare",$N12)&gt;0</formula>
    </cfRule>
    <cfRule type="expression" dxfId="21576" priority="488">
      <formula>SEARCH("attesa tcl",$N12)&gt;0</formula>
    </cfRule>
    <cfRule type="expression" dxfId="21575" priority="489">
      <formula>SEARCH("fermata",$N12)&gt;0</formula>
    </cfRule>
    <cfRule type="expression" dxfId="21574" priority="490">
      <formula>SEARCH("canone",$N12)&gt;0</formula>
    </cfRule>
  </conditionalFormatting>
  <conditionalFormatting sqref="F6:F7">
    <cfRule type="expression" dxfId="21573" priority="481">
      <formula>SEARCH("caricato",$N6)&gt;0</formula>
    </cfRule>
    <cfRule type="expression" dxfId="21572" priority="482">
      <formula>SEARCH("da fare",$N6)&gt;0</formula>
    </cfRule>
    <cfRule type="expression" dxfId="21571" priority="483">
      <formula>SEARCH("attesa tcl",$N6)&gt;0</formula>
    </cfRule>
    <cfRule type="expression" dxfId="21570" priority="484">
      <formula>SEARCH("fermata",$N6)&gt;0</formula>
    </cfRule>
    <cfRule type="expression" dxfId="21569" priority="485">
      <formula>SEARCH("canone",$N6)&gt;0</formula>
    </cfRule>
  </conditionalFormatting>
  <conditionalFormatting sqref="F9">
    <cfRule type="expression" dxfId="21568" priority="476">
      <formula>SEARCH("caricato",$N9)&gt;0</formula>
    </cfRule>
    <cfRule type="expression" dxfId="21567" priority="477">
      <formula>SEARCH("da fare",$N9)&gt;0</formula>
    </cfRule>
    <cfRule type="expression" dxfId="21566" priority="478">
      <formula>SEARCH("attesa tcl",$N9)&gt;0</formula>
    </cfRule>
    <cfRule type="expression" dxfId="21565" priority="479">
      <formula>SEARCH("fermata",$N9)&gt;0</formula>
    </cfRule>
    <cfRule type="expression" dxfId="21564" priority="480">
      <formula>SEARCH("canone",$N9)&gt;0</formula>
    </cfRule>
  </conditionalFormatting>
  <conditionalFormatting sqref="G8:H8 J8">
    <cfRule type="expression" dxfId="21563" priority="471">
      <formula>SEARCH("caricato",$N8)&gt;0</formula>
    </cfRule>
    <cfRule type="expression" dxfId="21562" priority="472">
      <formula>SEARCH("da fare",$N8)&gt;0</formula>
    </cfRule>
    <cfRule type="expression" dxfId="21561" priority="473">
      <formula>SEARCH("attesa tcl",$N8)&gt;0</formula>
    </cfRule>
    <cfRule type="expression" dxfId="21560" priority="474">
      <formula>SEARCH("fermata",$N8)&gt;0</formula>
    </cfRule>
    <cfRule type="expression" dxfId="21559" priority="475">
      <formula>SEARCH("canone",$N8)&gt;0</formula>
    </cfRule>
  </conditionalFormatting>
  <conditionalFormatting sqref="G4:H4 J4">
    <cfRule type="expression" dxfId="21558" priority="466">
      <formula>SEARCH("caricato",$N4)&gt;0</formula>
    </cfRule>
    <cfRule type="expression" dxfId="21557" priority="467">
      <formula>SEARCH("da fare",$N4)&gt;0</formula>
    </cfRule>
    <cfRule type="expression" dxfId="21556" priority="468">
      <formula>SEARCH("attesa tcl",$N4)&gt;0</formula>
    </cfRule>
    <cfRule type="expression" dxfId="21555" priority="469">
      <formula>SEARCH("fermata",$N4)&gt;0</formula>
    </cfRule>
    <cfRule type="expression" dxfId="21554" priority="470">
      <formula>SEARCH("canone",$N4)&gt;0</formula>
    </cfRule>
  </conditionalFormatting>
  <conditionalFormatting sqref="F6:F7">
    <cfRule type="expression" dxfId="21553" priority="461">
      <formula>SEARCH("caricato",$N6)&gt;0</formula>
    </cfRule>
    <cfRule type="expression" dxfId="21552" priority="462">
      <formula>SEARCH("da fare",$N6)&gt;0</formula>
    </cfRule>
    <cfRule type="expression" dxfId="21551" priority="463">
      <formula>SEARCH("attesa tcl",$N6)&gt;0</formula>
    </cfRule>
    <cfRule type="expression" dxfId="21550" priority="464">
      <formula>SEARCH("fermata",$N6)&gt;0</formula>
    </cfRule>
    <cfRule type="expression" dxfId="21549" priority="465">
      <formula>SEARCH("canone",$N6)&gt;0</formula>
    </cfRule>
  </conditionalFormatting>
  <conditionalFormatting sqref="F9">
    <cfRule type="expression" dxfId="21548" priority="456">
      <formula>SEARCH("caricato",$N9)&gt;0</formula>
    </cfRule>
    <cfRule type="expression" dxfId="21547" priority="457">
      <formula>SEARCH("da fare",$N9)&gt;0</formula>
    </cfRule>
    <cfRule type="expression" dxfId="21546" priority="458">
      <formula>SEARCH("attesa tcl",$N9)&gt;0</formula>
    </cfRule>
    <cfRule type="expression" dxfId="21545" priority="459">
      <formula>SEARCH("fermata",$N9)&gt;0</formula>
    </cfRule>
    <cfRule type="expression" dxfId="21544" priority="460">
      <formula>SEARCH("canone",$N9)&gt;0</formula>
    </cfRule>
  </conditionalFormatting>
  <conditionalFormatting sqref="G10:H10 J10">
    <cfRule type="expression" dxfId="21543" priority="451">
      <formula>SEARCH("caricato",$N10)&gt;0</formula>
    </cfRule>
    <cfRule type="expression" dxfId="21542" priority="452">
      <formula>SEARCH("da fare",$N10)&gt;0</formula>
    </cfRule>
    <cfRule type="expression" dxfId="21541" priority="453">
      <formula>SEARCH("attesa tcl",$N10)&gt;0</formula>
    </cfRule>
    <cfRule type="expression" dxfId="21540" priority="454">
      <formula>SEARCH("fermata",$N10)&gt;0</formula>
    </cfRule>
    <cfRule type="expression" dxfId="21539" priority="455">
      <formula>SEARCH("canone",$N10)&gt;0</formula>
    </cfRule>
  </conditionalFormatting>
  <conditionalFormatting sqref="G6:H6 J6">
    <cfRule type="expression" dxfId="21538" priority="446">
      <formula>SEARCH("caricato",$N6)&gt;0</formula>
    </cfRule>
    <cfRule type="expression" dxfId="21537" priority="447">
      <formula>SEARCH("da fare",$N6)&gt;0</formula>
    </cfRule>
    <cfRule type="expression" dxfId="21536" priority="448">
      <formula>SEARCH("attesa tcl",$N6)&gt;0</formula>
    </cfRule>
    <cfRule type="expression" dxfId="21535" priority="449">
      <formula>SEARCH("fermata",$N6)&gt;0</formula>
    </cfRule>
    <cfRule type="expression" dxfId="21534" priority="450">
      <formula>SEARCH("canone",$N6)&gt;0</formula>
    </cfRule>
  </conditionalFormatting>
  <conditionalFormatting sqref="F4:F5">
    <cfRule type="expression" dxfId="21533" priority="441">
      <formula>SEARCH("caricato",$N4)&gt;0</formula>
    </cfRule>
    <cfRule type="expression" dxfId="21532" priority="442">
      <formula>SEARCH("da fare",$N4)&gt;0</formula>
    </cfRule>
    <cfRule type="expression" dxfId="21531" priority="443">
      <formula>SEARCH("attesa tcl",$N4)&gt;0</formula>
    </cfRule>
    <cfRule type="expression" dxfId="21530" priority="444">
      <formula>SEARCH("fermata",$N4)&gt;0</formula>
    </cfRule>
    <cfRule type="expression" dxfId="21529" priority="445">
      <formula>SEARCH("canone",$N4)&gt;0</formula>
    </cfRule>
  </conditionalFormatting>
  <conditionalFormatting sqref="F4:F5">
    <cfRule type="expression" dxfId="21528" priority="436">
      <formula>SEARCH("caricato",$N4)&gt;0</formula>
    </cfRule>
    <cfRule type="expression" dxfId="21527" priority="437">
      <formula>SEARCH("da fare",$N4)&gt;0</formula>
    </cfRule>
    <cfRule type="expression" dxfId="21526" priority="438">
      <formula>SEARCH("attesa tcl",$N4)&gt;0</formula>
    </cfRule>
    <cfRule type="expression" dxfId="21525" priority="439">
      <formula>SEARCH("fermata",$N4)&gt;0</formula>
    </cfRule>
    <cfRule type="expression" dxfId="21524" priority="440">
      <formula>SEARCH("canone",$N4)&gt;0</formula>
    </cfRule>
  </conditionalFormatting>
  <conditionalFormatting sqref="G10:H10 J10">
    <cfRule type="expression" dxfId="21523" priority="431">
      <formula>SEARCH("caricato",$N10)&gt;0</formula>
    </cfRule>
    <cfRule type="expression" dxfId="21522" priority="432">
      <formula>SEARCH("da fare",$N10)&gt;0</formula>
    </cfRule>
    <cfRule type="expression" dxfId="21521" priority="433">
      <formula>SEARCH("attesa tcl",$N10)&gt;0</formula>
    </cfRule>
    <cfRule type="expression" dxfId="21520" priority="434">
      <formula>SEARCH("fermata",$N10)&gt;0</formula>
    </cfRule>
    <cfRule type="expression" dxfId="21519" priority="435">
      <formula>SEARCH("canone",$N10)&gt;0</formula>
    </cfRule>
  </conditionalFormatting>
  <conditionalFormatting sqref="F12:F13">
    <cfRule type="expression" dxfId="21518" priority="426">
      <formula>SEARCH("caricato",$N12)&gt;0</formula>
    </cfRule>
    <cfRule type="expression" dxfId="21517" priority="427">
      <formula>SEARCH("da fare",$N12)&gt;0</formula>
    </cfRule>
    <cfRule type="expression" dxfId="21516" priority="428">
      <formula>SEARCH("attesa tcl",$N12)&gt;0</formula>
    </cfRule>
    <cfRule type="expression" dxfId="21515" priority="429">
      <formula>SEARCH("fermata",$N12)&gt;0</formula>
    </cfRule>
    <cfRule type="expression" dxfId="21514" priority="430">
      <formula>SEARCH("canone",$N12)&gt;0</formula>
    </cfRule>
  </conditionalFormatting>
  <conditionalFormatting sqref="G12:H12 J12">
    <cfRule type="expression" dxfId="21513" priority="421">
      <formula>SEARCH("caricato",$N12)&gt;0</formula>
    </cfRule>
    <cfRule type="expression" dxfId="21512" priority="422">
      <formula>SEARCH("da fare",$N12)&gt;0</formula>
    </cfRule>
    <cfRule type="expression" dxfId="21511" priority="423">
      <formula>SEARCH("attesa tcl",$N12)&gt;0</formula>
    </cfRule>
    <cfRule type="expression" dxfId="21510" priority="424">
      <formula>SEARCH("fermata",$N12)&gt;0</formula>
    </cfRule>
    <cfRule type="expression" dxfId="21509" priority="425">
      <formula>SEARCH("canone",$N12)&gt;0</formula>
    </cfRule>
  </conditionalFormatting>
  <conditionalFormatting sqref="F10:F11">
    <cfRule type="expression" dxfId="21508" priority="416">
      <formula>SEARCH("caricato",$N10)&gt;0</formula>
    </cfRule>
    <cfRule type="expression" dxfId="21507" priority="417">
      <formula>SEARCH("da fare",$N10)&gt;0</formula>
    </cfRule>
    <cfRule type="expression" dxfId="21506" priority="418">
      <formula>SEARCH("attesa tcl",$N10)&gt;0</formula>
    </cfRule>
    <cfRule type="expression" dxfId="21505" priority="419">
      <formula>SEARCH("fermata",$N10)&gt;0</formula>
    </cfRule>
    <cfRule type="expression" dxfId="21504" priority="420">
      <formula>SEARCH("canone",$N10)&gt;0</formula>
    </cfRule>
  </conditionalFormatting>
  <conditionalFormatting sqref="F10:F11">
    <cfRule type="expression" dxfId="21503" priority="411">
      <formula>SEARCH("caricato",$N10)&gt;0</formula>
    </cfRule>
    <cfRule type="expression" dxfId="21502" priority="412">
      <formula>SEARCH("da fare",$N10)&gt;0</formula>
    </cfRule>
    <cfRule type="expression" dxfId="21501" priority="413">
      <formula>SEARCH("attesa tcl",$N10)&gt;0</formula>
    </cfRule>
    <cfRule type="expression" dxfId="21500" priority="414">
      <formula>SEARCH("fermata",$N10)&gt;0</formula>
    </cfRule>
    <cfRule type="expression" dxfId="21499" priority="415">
      <formula>SEARCH("canone",$N10)&gt;0</formula>
    </cfRule>
  </conditionalFormatting>
  <conditionalFormatting sqref="F17">
    <cfRule type="expression" dxfId="21498" priority="406">
      <formula>SEARCH("caricato",$N17)&gt;0</formula>
    </cfRule>
    <cfRule type="expression" dxfId="21497" priority="407">
      <formula>SEARCH("da fare",$N17)&gt;0</formula>
    </cfRule>
    <cfRule type="expression" dxfId="21496" priority="408">
      <formula>SEARCH("attesa tcl",$N17)&gt;0</formula>
    </cfRule>
    <cfRule type="expression" dxfId="21495" priority="409">
      <formula>SEARCH("fermata",$N17)&gt;0</formula>
    </cfRule>
    <cfRule type="expression" dxfId="21494" priority="410">
      <formula>SEARCH("canone",$N17)&gt;0</formula>
    </cfRule>
  </conditionalFormatting>
  <conditionalFormatting sqref="F17">
    <cfRule type="expression" dxfId="21493" priority="401">
      <formula>SEARCH("caricato",$N17)&gt;0</formula>
    </cfRule>
    <cfRule type="expression" dxfId="21492" priority="402">
      <formula>SEARCH("da fare",$N17)&gt;0</formula>
    </cfRule>
    <cfRule type="expression" dxfId="21491" priority="403">
      <formula>SEARCH("attesa tcl",$N17)&gt;0</formula>
    </cfRule>
    <cfRule type="expression" dxfId="21490" priority="404">
      <formula>SEARCH("fermata",$N17)&gt;0</formula>
    </cfRule>
    <cfRule type="expression" dxfId="21489" priority="405">
      <formula>SEARCH("canone",$N17)&gt;0</formula>
    </cfRule>
  </conditionalFormatting>
  <conditionalFormatting sqref="F17">
    <cfRule type="expression" dxfId="21488" priority="396">
      <formula>SEARCH("caricato",$N17)&gt;0</formula>
    </cfRule>
    <cfRule type="expression" dxfId="21487" priority="397">
      <formula>SEARCH("da fare",$N17)&gt;0</formula>
    </cfRule>
    <cfRule type="expression" dxfId="21486" priority="398">
      <formula>SEARCH("attesa tcl",$N17)&gt;0</formula>
    </cfRule>
    <cfRule type="expression" dxfId="21485" priority="399">
      <formula>SEARCH("fermata",$N17)&gt;0</formula>
    </cfRule>
    <cfRule type="expression" dxfId="21484" priority="400">
      <formula>SEARCH("canone",$N17)&gt;0</formula>
    </cfRule>
  </conditionalFormatting>
  <conditionalFormatting sqref="F17">
    <cfRule type="expression" dxfId="21483" priority="391">
      <formula>SEARCH("caricato",$N17)&gt;0</formula>
    </cfRule>
    <cfRule type="expression" dxfId="21482" priority="392">
      <formula>SEARCH("da fare",$N17)&gt;0</formula>
    </cfRule>
    <cfRule type="expression" dxfId="21481" priority="393">
      <formula>SEARCH("attesa tcl",$N17)&gt;0</formula>
    </cfRule>
    <cfRule type="expression" dxfId="21480" priority="394">
      <formula>SEARCH("fermata",$N17)&gt;0</formula>
    </cfRule>
    <cfRule type="expression" dxfId="21479" priority="395">
      <formula>SEARCH("canone",$N17)&gt;0</formula>
    </cfRule>
  </conditionalFormatting>
  <conditionalFormatting sqref="G14:H14 J14">
    <cfRule type="expression" dxfId="21478" priority="386">
      <formula>SEARCH("caricato",$N14)&gt;0</formula>
    </cfRule>
    <cfRule type="expression" dxfId="21477" priority="387">
      <formula>SEARCH("da fare",$N14)&gt;0</formula>
    </cfRule>
    <cfRule type="expression" dxfId="21476" priority="388">
      <formula>SEARCH("attesa tcl",$N14)&gt;0</formula>
    </cfRule>
    <cfRule type="expression" dxfId="21475" priority="389">
      <formula>SEARCH("fermata",$N14)&gt;0</formula>
    </cfRule>
    <cfRule type="expression" dxfId="21474" priority="390">
      <formula>SEARCH("canone",$N14)&gt;0</formula>
    </cfRule>
  </conditionalFormatting>
  <conditionalFormatting sqref="G14:H14 J14">
    <cfRule type="expression" dxfId="21473" priority="381">
      <formula>SEARCH("caricato",$N14)&gt;0</formula>
    </cfRule>
    <cfRule type="expression" dxfId="21472" priority="382">
      <formula>SEARCH("da fare",$N14)&gt;0</formula>
    </cfRule>
    <cfRule type="expression" dxfId="21471" priority="383">
      <formula>SEARCH("attesa tcl",$N14)&gt;0</formula>
    </cfRule>
    <cfRule type="expression" dxfId="21470" priority="384">
      <formula>SEARCH("fermata",$N14)&gt;0</formula>
    </cfRule>
    <cfRule type="expression" dxfId="21469" priority="385">
      <formula>SEARCH("canone",$N14)&gt;0</formula>
    </cfRule>
  </conditionalFormatting>
  <conditionalFormatting sqref="F16:F17">
    <cfRule type="expression" dxfId="21468" priority="376">
      <formula>SEARCH("caricato",$N16)&gt;0</formula>
    </cfRule>
    <cfRule type="expression" dxfId="21467" priority="377">
      <formula>SEARCH("da fare",$N16)&gt;0</formula>
    </cfRule>
    <cfRule type="expression" dxfId="21466" priority="378">
      <formula>SEARCH("attesa tcl",$N16)&gt;0</formula>
    </cfRule>
    <cfRule type="expression" dxfId="21465" priority="379">
      <formula>SEARCH("fermata",$N16)&gt;0</formula>
    </cfRule>
    <cfRule type="expression" dxfId="21464" priority="380">
      <formula>SEARCH("canone",$N16)&gt;0</formula>
    </cfRule>
  </conditionalFormatting>
  <conditionalFormatting sqref="G16:H16 J16">
    <cfRule type="expression" dxfId="21463" priority="371">
      <formula>SEARCH("caricato",$N16)&gt;0</formula>
    </cfRule>
    <cfRule type="expression" dxfId="21462" priority="372">
      <formula>SEARCH("da fare",$N16)&gt;0</formula>
    </cfRule>
    <cfRule type="expression" dxfId="21461" priority="373">
      <formula>SEARCH("attesa tcl",$N16)&gt;0</formula>
    </cfRule>
    <cfRule type="expression" dxfId="21460" priority="374">
      <formula>SEARCH("fermata",$N16)&gt;0</formula>
    </cfRule>
    <cfRule type="expression" dxfId="21459" priority="375">
      <formula>SEARCH("canone",$N16)&gt;0</formula>
    </cfRule>
  </conditionalFormatting>
  <conditionalFormatting sqref="F14:F15">
    <cfRule type="expression" dxfId="21458" priority="366">
      <formula>SEARCH("caricato",$N14)&gt;0</formula>
    </cfRule>
    <cfRule type="expression" dxfId="21457" priority="367">
      <formula>SEARCH("da fare",$N14)&gt;0</formula>
    </cfRule>
    <cfRule type="expression" dxfId="21456" priority="368">
      <formula>SEARCH("attesa tcl",$N14)&gt;0</formula>
    </cfRule>
    <cfRule type="expression" dxfId="21455" priority="369">
      <formula>SEARCH("fermata",$N14)&gt;0</formula>
    </cfRule>
    <cfRule type="expression" dxfId="21454" priority="370">
      <formula>SEARCH("canone",$N14)&gt;0</formula>
    </cfRule>
  </conditionalFormatting>
  <conditionalFormatting sqref="F14:F15">
    <cfRule type="expression" dxfId="21453" priority="361">
      <formula>SEARCH("caricato",$N14)&gt;0</formula>
    </cfRule>
    <cfRule type="expression" dxfId="21452" priority="362">
      <formula>SEARCH("da fare",$N14)&gt;0</formula>
    </cfRule>
    <cfRule type="expression" dxfId="21451" priority="363">
      <formula>SEARCH("attesa tcl",$N14)&gt;0</formula>
    </cfRule>
    <cfRule type="expression" dxfId="21450" priority="364">
      <formula>SEARCH("fermata",$N14)&gt;0</formula>
    </cfRule>
    <cfRule type="expression" dxfId="21449" priority="365">
      <formula>SEARCH("canone",$N14)&gt;0</formula>
    </cfRule>
  </conditionalFormatting>
  <conditionalFormatting sqref="F14:F15">
    <cfRule type="expression" dxfId="21448" priority="356">
      <formula>SEARCH("caricato",$N14)&gt;0</formula>
    </cfRule>
    <cfRule type="expression" dxfId="21447" priority="357">
      <formula>SEARCH("da fare",$N14)&gt;0</formula>
    </cfRule>
    <cfRule type="expression" dxfId="21446" priority="358">
      <formula>SEARCH("attesa tcl",$N14)&gt;0</formula>
    </cfRule>
    <cfRule type="expression" dxfId="21445" priority="359">
      <formula>SEARCH("fermata",$N14)&gt;0</formula>
    </cfRule>
    <cfRule type="expression" dxfId="21444" priority="360">
      <formula>SEARCH("canone",$N14)&gt;0</formula>
    </cfRule>
  </conditionalFormatting>
  <conditionalFormatting sqref="G14:H14 J14">
    <cfRule type="expression" dxfId="21443" priority="351">
      <formula>SEARCH("caricato",$N14)&gt;0</formula>
    </cfRule>
    <cfRule type="expression" dxfId="21442" priority="352">
      <formula>SEARCH("da fare",$N14)&gt;0</formula>
    </cfRule>
    <cfRule type="expression" dxfId="21441" priority="353">
      <formula>SEARCH("attesa tcl",$N14)&gt;0</formula>
    </cfRule>
    <cfRule type="expression" dxfId="21440" priority="354">
      <formula>SEARCH("fermata",$N14)&gt;0</formula>
    </cfRule>
    <cfRule type="expression" dxfId="21439" priority="355">
      <formula>SEARCH("canone",$N14)&gt;0</formula>
    </cfRule>
  </conditionalFormatting>
  <conditionalFormatting sqref="F8">
    <cfRule type="expression" dxfId="21438" priority="346">
      <formula>SEARCH("caricato",$N8)&gt;0</formula>
    </cfRule>
    <cfRule type="expression" dxfId="21437" priority="347">
      <formula>SEARCH("da fare",$N8)&gt;0</formula>
    </cfRule>
    <cfRule type="expression" dxfId="21436" priority="348">
      <formula>SEARCH("attesa tcl",$N8)&gt;0</formula>
    </cfRule>
    <cfRule type="expression" dxfId="21435" priority="349">
      <formula>SEARCH("fermata",$N8)&gt;0</formula>
    </cfRule>
    <cfRule type="expression" dxfId="21434" priority="350">
      <formula>SEARCH("canone",$N8)&gt;0</formula>
    </cfRule>
  </conditionalFormatting>
  <conditionalFormatting sqref="F8">
    <cfRule type="expression" dxfId="21433" priority="341">
      <formula>SEARCH("caricato",$N8)&gt;0</formula>
    </cfRule>
    <cfRule type="expression" dxfId="21432" priority="342">
      <formula>SEARCH("da fare",$N8)&gt;0</formula>
    </cfRule>
    <cfRule type="expression" dxfId="21431" priority="343">
      <formula>SEARCH("attesa tcl",$N8)&gt;0</formula>
    </cfRule>
    <cfRule type="expression" dxfId="21430" priority="344">
      <formula>SEARCH("fermata",$N8)&gt;0</formula>
    </cfRule>
    <cfRule type="expression" dxfId="21429" priority="345">
      <formula>SEARCH("canone",$N8)&gt;0</formula>
    </cfRule>
  </conditionalFormatting>
  <conditionalFormatting sqref="F8">
    <cfRule type="expression" dxfId="21428" priority="336">
      <formula>SEARCH("caricato",$N8)&gt;0</formula>
    </cfRule>
    <cfRule type="expression" dxfId="21427" priority="337">
      <formula>SEARCH("da fare",$N8)&gt;0</formula>
    </cfRule>
    <cfRule type="expression" dxfId="21426" priority="338">
      <formula>SEARCH("attesa tcl",$N8)&gt;0</formula>
    </cfRule>
    <cfRule type="expression" dxfId="21425" priority="339">
      <formula>SEARCH("fermata",$N8)&gt;0</formula>
    </cfRule>
    <cfRule type="expression" dxfId="21424" priority="340">
      <formula>SEARCH("canone",$N8)&gt;0</formula>
    </cfRule>
  </conditionalFormatting>
  <conditionalFormatting sqref="F8">
    <cfRule type="expression" dxfId="21423" priority="331">
      <formula>SEARCH("caricato",$N8)&gt;0</formula>
    </cfRule>
    <cfRule type="expression" dxfId="21422" priority="332">
      <formula>SEARCH("da fare",$N8)&gt;0</formula>
    </cfRule>
    <cfRule type="expression" dxfId="21421" priority="333">
      <formula>SEARCH("attesa tcl",$N8)&gt;0</formula>
    </cfRule>
    <cfRule type="expression" dxfId="21420" priority="334">
      <formula>SEARCH("fermata",$N8)&gt;0</formula>
    </cfRule>
    <cfRule type="expression" dxfId="21419" priority="335">
      <formula>SEARCH("canone",$N8)&gt;0</formula>
    </cfRule>
  </conditionalFormatting>
  <conditionalFormatting sqref="I4">
    <cfRule type="expression" dxfId="21418" priority="326">
      <formula>SEARCH("caricato",$N4)&gt;0</formula>
    </cfRule>
    <cfRule type="expression" dxfId="21417" priority="327">
      <formula>SEARCH("da fare",$N4)&gt;0</formula>
    </cfRule>
    <cfRule type="expression" dxfId="21416" priority="328">
      <formula>SEARCH("attesa tcl",$N4)&gt;0</formula>
    </cfRule>
    <cfRule type="expression" dxfId="21415" priority="329">
      <formula>SEARCH("fermata",$N4)&gt;0</formula>
    </cfRule>
    <cfRule type="expression" dxfId="21414" priority="330">
      <formula>SEARCH("canone",$N4)&gt;0</formula>
    </cfRule>
  </conditionalFormatting>
  <conditionalFormatting sqref="I4">
    <cfRule type="expression" dxfId="21413" priority="321">
      <formula>SEARCH("caricato",$N4)&gt;0</formula>
    </cfRule>
    <cfRule type="expression" dxfId="21412" priority="322">
      <formula>SEARCH("da fare",$N4)&gt;0</formula>
    </cfRule>
    <cfRule type="expression" dxfId="21411" priority="323">
      <formula>SEARCH("attesa tcl",$N4)&gt;0</formula>
    </cfRule>
    <cfRule type="expression" dxfId="21410" priority="324">
      <formula>SEARCH("fermata",$N4)&gt;0</formula>
    </cfRule>
    <cfRule type="expression" dxfId="21409" priority="325">
      <formula>SEARCH("canone",$N4)&gt;0</formula>
    </cfRule>
  </conditionalFormatting>
  <conditionalFormatting sqref="I4">
    <cfRule type="expression" dxfId="21408" priority="316">
      <formula>SEARCH("caricato",$N4)&gt;0</formula>
    </cfRule>
    <cfRule type="expression" dxfId="21407" priority="317">
      <formula>SEARCH("da fare",$N4)&gt;0</formula>
    </cfRule>
    <cfRule type="expression" dxfId="21406" priority="318">
      <formula>SEARCH("attesa tcl",$N4)&gt;0</formula>
    </cfRule>
    <cfRule type="expression" dxfId="21405" priority="319">
      <formula>SEARCH("fermata",$N4)&gt;0</formula>
    </cfRule>
    <cfRule type="expression" dxfId="21404" priority="320">
      <formula>SEARCH("canone",$N4)&gt;0</formula>
    </cfRule>
  </conditionalFormatting>
  <conditionalFormatting sqref="I4">
    <cfRule type="expression" dxfId="21403" priority="311">
      <formula>SEARCH("caricato",$N4)&gt;0</formula>
    </cfRule>
    <cfRule type="expression" dxfId="21402" priority="312">
      <formula>SEARCH("da fare",$N4)&gt;0</formula>
    </cfRule>
    <cfRule type="expression" dxfId="21401" priority="313">
      <formula>SEARCH("attesa tcl",$N4)&gt;0</formula>
    </cfRule>
    <cfRule type="expression" dxfId="21400" priority="314">
      <formula>SEARCH("fermata",$N4)&gt;0</formula>
    </cfRule>
    <cfRule type="expression" dxfId="21399" priority="315">
      <formula>SEARCH("canone",$N4)&gt;0</formula>
    </cfRule>
  </conditionalFormatting>
  <conditionalFormatting sqref="I4">
    <cfRule type="expression" dxfId="21398" priority="306">
      <formula>SEARCH("caricato",$N4)&gt;0</formula>
    </cfRule>
    <cfRule type="expression" dxfId="21397" priority="307">
      <formula>SEARCH("da fare",$N4)&gt;0</formula>
    </cfRule>
    <cfRule type="expression" dxfId="21396" priority="308">
      <formula>SEARCH("attesa tcl",$N4)&gt;0</formula>
    </cfRule>
    <cfRule type="expression" dxfId="21395" priority="309">
      <formula>SEARCH("fermata",$N4)&gt;0</formula>
    </cfRule>
    <cfRule type="expression" dxfId="21394" priority="310">
      <formula>SEARCH("canone",$N4)&gt;0</formula>
    </cfRule>
  </conditionalFormatting>
  <conditionalFormatting sqref="I4">
    <cfRule type="expression" dxfId="21393" priority="301">
      <formula>SEARCH("caricato",$N4)&gt;0</formula>
    </cfRule>
    <cfRule type="expression" dxfId="21392" priority="302">
      <formula>SEARCH("da fare",$N4)&gt;0</formula>
    </cfRule>
    <cfRule type="expression" dxfId="21391" priority="303">
      <formula>SEARCH("attesa tcl",$N4)&gt;0</formula>
    </cfRule>
    <cfRule type="expression" dxfId="21390" priority="304">
      <formula>SEARCH("fermata",$N4)&gt;0</formula>
    </cfRule>
    <cfRule type="expression" dxfId="21389" priority="305">
      <formula>SEARCH("canone",$N4)&gt;0</formula>
    </cfRule>
  </conditionalFormatting>
  <conditionalFormatting sqref="I5:I12 I14 I16:I19">
    <cfRule type="expression" dxfId="21388" priority="296">
      <formula>SEARCH("caricato",$N5)&gt;0</formula>
    </cfRule>
    <cfRule type="expression" dxfId="21387" priority="297">
      <formula>SEARCH("da fare",$N5)&gt;0</formula>
    </cfRule>
    <cfRule type="expression" dxfId="21386" priority="298">
      <formula>SEARCH("attesa tcl",$N5)&gt;0</formula>
    </cfRule>
    <cfRule type="expression" dxfId="21385" priority="299">
      <formula>SEARCH("fermata",$N5)&gt;0</formula>
    </cfRule>
    <cfRule type="expression" dxfId="21384" priority="300">
      <formula>SEARCH("canone",$N5)&gt;0</formula>
    </cfRule>
  </conditionalFormatting>
  <conditionalFormatting sqref="I5:I12 I14 I16:I19">
    <cfRule type="expression" dxfId="21383" priority="291">
      <formula>SEARCH("caricato",$N5)&gt;0</formula>
    </cfRule>
    <cfRule type="expression" dxfId="21382" priority="292">
      <formula>SEARCH("da fare",$N5)&gt;0</formula>
    </cfRule>
    <cfRule type="expression" dxfId="21381" priority="293">
      <formula>SEARCH("attesa tcl",$N5)&gt;0</formula>
    </cfRule>
    <cfRule type="expression" dxfId="21380" priority="294">
      <formula>SEARCH("fermata",$N5)&gt;0</formula>
    </cfRule>
    <cfRule type="expression" dxfId="21379" priority="295">
      <formula>SEARCH("canone",$N5)&gt;0</formula>
    </cfRule>
  </conditionalFormatting>
  <conditionalFormatting sqref="I5:I12 I14 I16:I19">
    <cfRule type="expression" dxfId="21378" priority="286">
      <formula>SEARCH("caricato",$N5)&gt;0</formula>
    </cfRule>
    <cfRule type="expression" dxfId="21377" priority="287">
      <formula>SEARCH("da fare",$N5)&gt;0</formula>
    </cfRule>
    <cfRule type="expression" dxfId="21376" priority="288">
      <formula>SEARCH("attesa tcl",$N5)&gt;0</formula>
    </cfRule>
    <cfRule type="expression" dxfId="21375" priority="289">
      <formula>SEARCH("fermata",$N5)&gt;0</formula>
    </cfRule>
    <cfRule type="expression" dxfId="21374" priority="290">
      <formula>SEARCH("canone",$N5)&gt;0</formula>
    </cfRule>
  </conditionalFormatting>
  <conditionalFormatting sqref="I5:I12 I14 I16:I19">
    <cfRule type="expression" dxfId="21373" priority="281">
      <formula>SEARCH("caricato",$N5)&gt;0</formula>
    </cfRule>
    <cfRule type="expression" dxfId="21372" priority="282">
      <formula>SEARCH("da fare",$N5)&gt;0</formula>
    </cfRule>
    <cfRule type="expression" dxfId="21371" priority="283">
      <formula>SEARCH("attesa tcl",$N5)&gt;0</formula>
    </cfRule>
    <cfRule type="expression" dxfId="21370" priority="284">
      <formula>SEARCH("fermata",$N5)&gt;0</formula>
    </cfRule>
    <cfRule type="expression" dxfId="21369" priority="285">
      <formula>SEARCH("canone",$N5)&gt;0</formula>
    </cfRule>
  </conditionalFormatting>
  <conditionalFormatting sqref="I5:I12 I14 I16:I19">
    <cfRule type="expression" dxfId="21368" priority="276">
      <formula>SEARCH("caricato",$N5)&gt;0</formula>
    </cfRule>
    <cfRule type="expression" dxfId="21367" priority="277">
      <formula>SEARCH("da fare",$N5)&gt;0</formula>
    </cfRule>
    <cfRule type="expression" dxfId="21366" priority="278">
      <formula>SEARCH("attesa tcl",$N5)&gt;0</formula>
    </cfRule>
    <cfRule type="expression" dxfId="21365" priority="279">
      <formula>SEARCH("fermata",$N5)&gt;0</formula>
    </cfRule>
    <cfRule type="expression" dxfId="21364" priority="280">
      <formula>SEARCH("canone",$N5)&gt;0</formula>
    </cfRule>
  </conditionalFormatting>
  <conditionalFormatting sqref="I5:I12 I14 I16:I19">
    <cfRule type="expression" dxfId="21363" priority="271">
      <formula>SEARCH("caricato",$N5)&gt;0</formula>
    </cfRule>
    <cfRule type="expression" dxfId="21362" priority="272">
      <formula>SEARCH("da fare",$N5)&gt;0</formula>
    </cfRule>
    <cfRule type="expression" dxfId="21361" priority="273">
      <formula>SEARCH("attesa tcl",$N5)&gt;0</formula>
    </cfRule>
    <cfRule type="expression" dxfId="21360" priority="274">
      <formula>SEARCH("fermata",$N5)&gt;0</formula>
    </cfRule>
    <cfRule type="expression" dxfId="21359" priority="275">
      <formula>SEARCH("canone",$N5)&gt;0</formula>
    </cfRule>
  </conditionalFormatting>
  <conditionalFormatting sqref="F16:F17">
    <cfRule type="expression" dxfId="21358" priority="266">
      <formula>SEARCH("caricato",$N16)&gt;0</formula>
    </cfRule>
    <cfRule type="expression" dxfId="21357" priority="267">
      <formula>SEARCH("da fare",$N16)&gt;0</formula>
    </cfRule>
    <cfRule type="expression" dxfId="21356" priority="268">
      <formula>SEARCH("attesa tcl",$N16)&gt;0</formula>
    </cfRule>
    <cfRule type="expression" dxfId="21355" priority="269">
      <formula>SEARCH("fermata",$N16)&gt;0</formula>
    </cfRule>
    <cfRule type="expression" dxfId="21354" priority="270">
      <formula>SEARCH("canone",$N16)&gt;0</formula>
    </cfRule>
  </conditionalFormatting>
  <conditionalFormatting sqref="F16:F17">
    <cfRule type="expression" dxfId="21353" priority="261">
      <formula>SEARCH("caricato",$N16)&gt;0</formula>
    </cfRule>
    <cfRule type="expression" dxfId="21352" priority="262">
      <formula>SEARCH("da fare",$N16)&gt;0</formula>
    </cfRule>
    <cfRule type="expression" dxfId="21351" priority="263">
      <formula>SEARCH("attesa tcl",$N16)&gt;0</formula>
    </cfRule>
    <cfRule type="expression" dxfId="21350" priority="264">
      <formula>SEARCH("fermata",$N16)&gt;0</formula>
    </cfRule>
    <cfRule type="expression" dxfId="21349" priority="265">
      <formula>SEARCH("canone",$N16)&gt;0</formula>
    </cfRule>
  </conditionalFormatting>
  <conditionalFormatting sqref="F16:F17">
    <cfRule type="expression" dxfId="21348" priority="256">
      <formula>SEARCH("caricato",$N16)&gt;0</formula>
    </cfRule>
    <cfRule type="expression" dxfId="21347" priority="257">
      <formula>SEARCH("da fare",$N16)&gt;0</formula>
    </cfRule>
    <cfRule type="expression" dxfId="21346" priority="258">
      <formula>SEARCH("attesa tcl",$N16)&gt;0</formula>
    </cfRule>
    <cfRule type="expression" dxfId="21345" priority="259">
      <formula>SEARCH("fermata",$N16)&gt;0</formula>
    </cfRule>
    <cfRule type="expression" dxfId="21344" priority="260">
      <formula>SEARCH("canone",$N16)&gt;0</formula>
    </cfRule>
  </conditionalFormatting>
  <conditionalFormatting sqref="F16:F17">
    <cfRule type="expression" dxfId="21343" priority="251">
      <formula>SEARCH("caricato",$N16)&gt;0</formula>
    </cfRule>
    <cfRule type="expression" dxfId="21342" priority="252">
      <formula>SEARCH("da fare",$N16)&gt;0</formula>
    </cfRule>
    <cfRule type="expression" dxfId="21341" priority="253">
      <formula>SEARCH("attesa tcl",$N16)&gt;0</formula>
    </cfRule>
    <cfRule type="expression" dxfId="21340" priority="254">
      <formula>SEARCH("fermata",$N16)&gt;0</formula>
    </cfRule>
    <cfRule type="expression" dxfId="21339" priority="255">
      <formula>SEARCH("canone",$N16)&gt;0</formula>
    </cfRule>
  </conditionalFormatting>
  <conditionalFormatting sqref="G14:H14 J14">
    <cfRule type="expression" dxfId="21338" priority="246">
      <formula>SEARCH("caricato",$N14)&gt;0</formula>
    </cfRule>
    <cfRule type="expression" dxfId="21337" priority="247">
      <formula>SEARCH("da fare",$N14)&gt;0</formula>
    </cfRule>
    <cfRule type="expression" dxfId="21336" priority="248">
      <formula>SEARCH("attesa tcl",$N14)&gt;0</formula>
    </cfRule>
    <cfRule type="expression" dxfId="21335" priority="249">
      <formula>SEARCH("fermata",$N14)&gt;0</formula>
    </cfRule>
    <cfRule type="expression" dxfId="21334" priority="250">
      <formula>SEARCH("canone",$N14)&gt;0</formula>
    </cfRule>
  </conditionalFormatting>
  <conditionalFormatting sqref="G14:H14 J14">
    <cfRule type="expression" dxfId="21333" priority="241">
      <formula>SEARCH("caricato",$N14)&gt;0</formula>
    </cfRule>
    <cfRule type="expression" dxfId="21332" priority="242">
      <formula>SEARCH("da fare",$N14)&gt;0</formula>
    </cfRule>
    <cfRule type="expression" dxfId="21331" priority="243">
      <formula>SEARCH("attesa tcl",$N14)&gt;0</formula>
    </cfRule>
    <cfRule type="expression" dxfId="21330" priority="244">
      <formula>SEARCH("fermata",$N14)&gt;0</formula>
    </cfRule>
    <cfRule type="expression" dxfId="21329" priority="245">
      <formula>SEARCH("canone",$N14)&gt;0</formula>
    </cfRule>
  </conditionalFormatting>
  <conditionalFormatting sqref="F16:F17">
    <cfRule type="expression" dxfId="21328" priority="236">
      <formula>SEARCH("caricato",$N16)&gt;0</formula>
    </cfRule>
    <cfRule type="expression" dxfId="21327" priority="237">
      <formula>SEARCH("da fare",$N16)&gt;0</formula>
    </cfRule>
    <cfRule type="expression" dxfId="21326" priority="238">
      <formula>SEARCH("attesa tcl",$N16)&gt;0</formula>
    </cfRule>
    <cfRule type="expression" dxfId="21325" priority="239">
      <formula>SEARCH("fermata",$N16)&gt;0</formula>
    </cfRule>
    <cfRule type="expression" dxfId="21324" priority="240">
      <formula>SEARCH("canone",$N16)&gt;0</formula>
    </cfRule>
  </conditionalFormatting>
  <conditionalFormatting sqref="G16:H16 J16">
    <cfRule type="expression" dxfId="21323" priority="231">
      <formula>SEARCH("caricato",$N16)&gt;0</formula>
    </cfRule>
    <cfRule type="expression" dxfId="21322" priority="232">
      <formula>SEARCH("da fare",$N16)&gt;0</formula>
    </cfRule>
    <cfRule type="expression" dxfId="21321" priority="233">
      <formula>SEARCH("attesa tcl",$N16)&gt;0</formula>
    </cfRule>
    <cfRule type="expression" dxfId="21320" priority="234">
      <formula>SEARCH("fermata",$N16)&gt;0</formula>
    </cfRule>
    <cfRule type="expression" dxfId="21319" priority="235">
      <formula>SEARCH("canone",$N16)&gt;0</formula>
    </cfRule>
  </conditionalFormatting>
  <conditionalFormatting sqref="F14:F15">
    <cfRule type="expression" dxfId="21318" priority="226">
      <formula>SEARCH("caricato",$N14)&gt;0</formula>
    </cfRule>
    <cfRule type="expression" dxfId="21317" priority="227">
      <formula>SEARCH("da fare",$N14)&gt;0</formula>
    </cfRule>
    <cfRule type="expression" dxfId="21316" priority="228">
      <formula>SEARCH("attesa tcl",$N14)&gt;0</formula>
    </cfRule>
    <cfRule type="expression" dxfId="21315" priority="229">
      <formula>SEARCH("fermata",$N14)&gt;0</formula>
    </cfRule>
    <cfRule type="expression" dxfId="21314" priority="230">
      <formula>SEARCH("canone",$N14)&gt;0</formula>
    </cfRule>
  </conditionalFormatting>
  <conditionalFormatting sqref="F14:F15">
    <cfRule type="expression" dxfId="21313" priority="221">
      <formula>SEARCH("caricato",$N14)&gt;0</formula>
    </cfRule>
    <cfRule type="expression" dxfId="21312" priority="222">
      <formula>SEARCH("da fare",$N14)&gt;0</formula>
    </cfRule>
    <cfRule type="expression" dxfId="21311" priority="223">
      <formula>SEARCH("attesa tcl",$N14)&gt;0</formula>
    </cfRule>
    <cfRule type="expression" dxfId="21310" priority="224">
      <formula>SEARCH("fermata",$N14)&gt;0</formula>
    </cfRule>
    <cfRule type="expression" dxfId="21309" priority="225">
      <formula>SEARCH("canone",$N14)&gt;0</formula>
    </cfRule>
  </conditionalFormatting>
  <conditionalFormatting sqref="F14:F15">
    <cfRule type="expression" dxfId="21308" priority="216">
      <formula>SEARCH("caricato",$N14)&gt;0</formula>
    </cfRule>
    <cfRule type="expression" dxfId="21307" priority="217">
      <formula>SEARCH("da fare",$N14)&gt;0</formula>
    </cfRule>
    <cfRule type="expression" dxfId="21306" priority="218">
      <formula>SEARCH("attesa tcl",$N14)&gt;0</formula>
    </cfRule>
    <cfRule type="expression" dxfId="21305" priority="219">
      <formula>SEARCH("fermata",$N14)&gt;0</formula>
    </cfRule>
    <cfRule type="expression" dxfId="21304" priority="220">
      <formula>SEARCH("canone",$N14)&gt;0</formula>
    </cfRule>
  </conditionalFormatting>
  <conditionalFormatting sqref="G14:H14 J14">
    <cfRule type="expression" dxfId="21303" priority="211">
      <formula>SEARCH("caricato",$N14)&gt;0</formula>
    </cfRule>
    <cfRule type="expression" dxfId="21302" priority="212">
      <formula>SEARCH("da fare",$N14)&gt;0</formula>
    </cfRule>
    <cfRule type="expression" dxfId="21301" priority="213">
      <formula>SEARCH("attesa tcl",$N14)&gt;0</formula>
    </cfRule>
    <cfRule type="expression" dxfId="21300" priority="214">
      <formula>SEARCH("fermata",$N14)&gt;0</formula>
    </cfRule>
    <cfRule type="expression" dxfId="21299" priority="215">
      <formula>SEARCH("canone",$N14)&gt;0</formula>
    </cfRule>
  </conditionalFormatting>
  <conditionalFormatting sqref="F19">
    <cfRule type="expression" dxfId="21298" priority="206">
      <formula>SEARCH("caricato",$N19)&gt;0</formula>
    </cfRule>
    <cfRule type="expression" dxfId="21297" priority="207">
      <formula>SEARCH("da fare",$N19)&gt;0</formula>
    </cfRule>
    <cfRule type="expression" dxfId="21296" priority="208">
      <formula>SEARCH("attesa tcl",$N19)&gt;0</formula>
    </cfRule>
    <cfRule type="expression" dxfId="21295" priority="209">
      <formula>SEARCH("fermata",$N19)&gt;0</formula>
    </cfRule>
    <cfRule type="expression" dxfId="21294" priority="210">
      <formula>SEARCH("canone",$N19)&gt;0</formula>
    </cfRule>
  </conditionalFormatting>
  <conditionalFormatting sqref="F19">
    <cfRule type="expression" dxfId="21293" priority="201">
      <formula>SEARCH("caricato",$N19)&gt;0</formula>
    </cfRule>
    <cfRule type="expression" dxfId="21292" priority="202">
      <formula>SEARCH("da fare",$N19)&gt;0</formula>
    </cfRule>
    <cfRule type="expression" dxfId="21291" priority="203">
      <formula>SEARCH("attesa tcl",$N19)&gt;0</formula>
    </cfRule>
    <cfRule type="expression" dxfId="21290" priority="204">
      <formula>SEARCH("fermata",$N19)&gt;0</formula>
    </cfRule>
    <cfRule type="expression" dxfId="21289" priority="205">
      <formula>SEARCH("canone",$N19)&gt;0</formula>
    </cfRule>
  </conditionalFormatting>
  <conditionalFormatting sqref="F19">
    <cfRule type="expression" dxfId="21288" priority="196">
      <formula>SEARCH("caricato",$N19)&gt;0</formula>
    </cfRule>
    <cfRule type="expression" dxfId="21287" priority="197">
      <formula>SEARCH("da fare",$N19)&gt;0</formula>
    </cfRule>
    <cfRule type="expression" dxfId="21286" priority="198">
      <formula>SEARCH("attesa tcl",$N19)&gt;0</formula>
    </cfRule>
    <cfRule type="expression" dxfId="21285" priority="199">
      <formula>SEARCH("fermata",$N19)&gt;0</formula>
    </cfRule>
    <cfRule type="expression" dxfId="21284" priority="200">
      <formula>SEARCH("canone",$N19)&gt;0</formula>
    </cfRule>
  </conditionalFormatting>
  <conditionalFormatting sqref="F19">
    <cfRule type="expression" dxfId="21283" priority="191">
      <formula>SEARCH("caricato",$N19)&gt;0</formula>
    </cfRule>
    <cfRule type="expression" dxfId="21282" priority="192">
      <formula>SEARCH("da fare",$N19)&gt;0</formula>
    </cfRule>
    <cfRule type="expression" dxfId="21281" priority="193">
      <formula>SEARCH("attesa tcl",$N19)&gt;0</formula>
    </cfRule>
    <cfRule type="expression" dxfId="21280" priority="194">
      <formula>SEARCH("fermata",$N19)&gt;0</formula>
    </cfRule>
    <cfRule type="expression" dxfId="21279" priority="195">
      <formula>SEARCH("canone",$N19)&gt;0</formula>
    </cfRule>
  </conditionalFormatting>
  <conditionalFormatting sqref="G16:H16 J16">
    <cfRule type="expression" dxfId="21278" priority="186">
      <formula>SEARCH("caricato",$N16)&gt;0</formula>
    </cfRule>
    <cfRule type="expression" dxfId="21277" priority="187">
      <formula>SEARCH("da fare",$N16)&gt;0</formula>
    </cfRule>
    <cfRule type="expression" dxfId="21276" priority="188">
      <formula>SEARCH("attesa tcl",$N16)&gt;0</formula>
    </cfRule>
    <cfRule type="expression" dxfId="21275" priority="189">
      <formula>SEARCH("fermata",$N16)&gt;0</formula>
    </cfRule>
    <cfRule type="expression" dxfId="21274" priority="190">
      <formula>SEARCH("canone",$N16)&gt;0</formula>
    </cfRule>
  </conditionalFormatting>
  <conditionalFormatting sqref="G16:H16 J16">
    <cfRule type="expression" dxfId="21273" priority="181">
      <formula>SEARCH("caricato",$N16)&gt;0</formula>
    </cfRule>
    <cfRule type="expression" dxfId="21272" priority="182">
      <formula>SEARCH("da fare",$N16)&gt;0</formula>
    </cfRule>
    <cfRule type="expression" dxfId="21271" priority="183">
      <formula>SEARCH("attesa tcl",$N16)&gt;0</formula>
    </cfRule>
    <cfRule type="expression" dxfId="21270" priority="184">
      <formula>SEARCH("fermata",$N16)&gt;0</formula>
    </cfRule>
    <cfRule type="expression" dxfId="21269" priority="185">
      <formula>SEARCH("canone",$N16)&gt;0</formula>
    </cfRule>
  </conditionalFormatting>
  <conditionalFormatting sqref="F18:F19">
    <cfRule type="expression" dxfId="21268" priority="176">
      <formula>SEARCH("caricato",$N18)&gt;0</formula>
    </cfRule>
    <cfRule type="expression" dxfId="21267" priority="177">
      <formula>SEARCH("da fare",$N18)&gt;0</formula>
    </cfRule>
    <cfRule type="expression" dxfId="21266" priority="178">
      <formula>SEARCH("attesa tcl",$N18)&gt;0</formula>
    </cfRule>
    <cfRule type="expression" dxfId="21265" priority="179">
      <formula>SEARCH("fermata",$N18)&gt;0</formula>
    </cfRule>
    <cfRule type="expression" dxfId="21264" priority="180">
      <formula>SEARCH("canone",$N18)&gt;0</formula>
    </cfRule>
  </conditionalFormatting>
  <conditionalFormatting sqref="G18:H18 J18">
    <cfRule type="expression" dxfId="21263" priority="171">
      <formula>SEARCH("caricato",$N18)&gt;0</formula>
    </cfRule>
    <cfRule type="expression" dxfId="21262" priority="172">
      <formula>SEARCH("da fare",$N18)&gt;0</formula>
    </cfRule>
    <cfRule type="expression" dxfId="21261" priority="173">
      <formula>SEARCH("attesa tcl",$N18)&gt;0</formula>
    </cfRule>
    <cfRule type="expression" dxfId="21260" priority="174">
      <formula>SEARCH("fermata",$N18)&gt;0</formula>
    </cfRule>
    <cfRule type="expression" dxfId="21259" priority="175">
      <formula>SEARCH("canone",$N18)&gt;0</formula>
    </cfRule>
  </conditionalFormatting>
  <conditionalFormatting sqref="F16:F17">
    <cfRule type="expression" dxfId="21258" priority="166">
      <formula>SEARCH("caricato",$N16)&gt;0</formula>
    </cfRule>
    <cfRule type="expression" dxfId="21257" priority="167">
      <formula>SEARCH("da fare",$N16)&gt;0</formula>
    </cfRule>
    <cfRule type="expression" dxfId="21256" priority="168">
      <formula>SEARCH("attesa tcl",$N16)&gt;0</formula>
    </cfRule>
    <cfRule type="expression" dxfId="21255" priority="169">
      <formula>SEARCH("fermata",$N16)&gt;0</formula>
    </cfRule>
    <cfRule type="expression" dxfId="21254" priority="170">
      <formula>SEARCH("canone",$N16)&gt;0</formula>
    </cfRule>
  </conditionalFormatting>
  <conditionalFormatting sqref="F16:F17">
    <cfRule type="expression" dxfId="21253" priority="161">
      <formula>SEARCH("caricato",$N16)&gt;0</formula>
    </cfRule>
    <cfRule type="expression" dxfId="21252" priority="162">
      <formula>SEARCH("da fare",$N16)&gt;0</formula>
    </cfRule>
    <cfRule type="expression" dxfId="21251" priority="163">
      <formula>SEARCH("attesa tcl",$N16)&gt;0</formula>
    </cfRule>
    <cfRule type="expression" dxfId="21250" priority="164">
      <formula>SEARCH("fermata",$N16)&gt;0</formula>
    </cfRule>
    <cfRule type="expression" dxfId="21249" priority="165">
      <formula>SEARCH("canone",$N16)&gt;0</formula>
    </cfRule>
  </conditionalFormatting>
  <conditionalFormatting sqref="F16:F17">
    <cfRule type="expression" dxfId="21248" priority="156">
      <formula>SEARCH("caricato",$N16)&gt;0</formula>
    </cfRule>
    <cfRule type="expression" dxfId="21247" priority="157">
      <formula>SEARCH("da fare",$N16)&gt;0</formula>
    </cfRule>
    <cfRule type="expression" dxfId="21246" priority="158">
      <formula>SEARCH("attesa tcl",$N16)&gt;0</formula>
    </cfRule>
    <cfRule type="expression" dxfId="21245" priority="159">
      <formula>SEARCH("fermata",$N16)&gt;0</formula>
    </cfRule>
    <cfRule type="expression" dxfId="21244" priority="160">
      <formula>SEARCH("canone",$N16)&gt;0</formula>
    </cfRule>
  </conditionalFormatting>
  <conditionalFormatting sqref="G16:H16 J16">
    <cfRule type="expression" dxfId="21243" priority="151">
      <formula>SEARCH("caricato",$N16)&gt;0</formula>
    </cfRule>
    <cfRule type="expression" dxfId="21242" priority="152">
      <formula>SEARCH("da fare",$N16)&gt;0</formula>
    </cfRule>
    <cfRule type="expression" dxfId="21241" priority="153">
      <formula>SEARCH("attesa tcl",$N16)&gt;0</formula>
    </cfRule>
    <cfRule type="expression" dxfId="21240" priority="154">
      <formula>SEARCH("fermata",$N16)&gt;0</formula>
    </cfRule>
    <cfRule type="expression" dxfId="21239" priority="155">
      <formula>SEARCH("canone",$N16)&gt;0</formula>
    </cfRule>
  </conditionalFormatting>
  <conditionalFormatting sqref="F18:F19">
    <cfRule type="expression" dxfId="21238" priority="146">
      <formula>SEARCH("caricato",$N18)&gt;0</formula>
    </cfRule>
    <cfRule type="expression" dxfId="21237" priority="147">
      <formula>SEARCH("da fare",$N18)&gt;0</formula>
    </cfRule>
    <cfRule type="expression" dxfId="21236" priority="148">
      <formula>SEARCH("attesa tcl",$N18)&gt;0</formula>
    </cfRule>
    <cfRule type="expression" dxfId="21235" priority="149">
      <formula>SEARCH("fermata",$N18)&gt;0</formula>
    </cfRule>
    <cfRule type="expression" dxfId="21234" priority="150">
      <formula>SEARCH("canone",$N18)&gt;0</formula>
    </cfRule>
  </conditionalFormatting>
  <conditionalFormatting sqref="F18:F19">
    <cfRule type="expression" dxfId="21233" priority="141">
      <formula>SEARCH("caricato",$N18)&gt;0</formula>
    </cfRule>
    <cfRule type="expression" dxfId="21232" priority="142">
      <formula>SEARCH("da fare",$N18)&gt;0</formula>
    </cfRule>
    <cfRule type="expression" dxfId="21231" priority="143">
      <formula>SEARCH("attesa tcl",$N18)&gt;0</formula>
    </cfRule>
    <cfRule type="expression" dxfId="21230" priority="144">
      <formula>SEARCH("fermata",$N18)&gt;0</formula>
    </cfRule>
    <cfRule type="expression" dxfId="21229" priority="145">
      <formula>SEARCH("canone",$N18)&gt;0</formula>
    </cfRule>
  </conditionalFormatting>
  <conditionalFormatting sqref="F18:F19">
    <cfRule type="expression" dxfId="21228" priority="136">
      <formula>SEARCH("caricato",$N18)&gt;0</formula>
    </cfRule>
    <cfRule type="expression" dxfId="21227" priority="137">
      <formula>SEARCH("da fare",$N18)&gt;0</formula>
    </cfRule>
    <cfRule type="expression" dxfId="21226" priority="138">
      <formula>SEARCH("attesa tcl",$N18)&gt;0</formula>
    </cfRule>
    <cfRule type="expression" dxfId="21225" priority="139">
      <formula>SEARCH("fermata",$N18)&gt;0</formula>
    </cfRule>
    <cfRule type="expression" dxfId="21224" priority="140">
      <formula>SEARCH("canone",$N18)&gt;0</formula>
    </cfRule>
  </conditionalFormatting>
  <conditionalFormatting sqref="F18:F19">
    <cfRule type="expression" dxfId="21223" priority="131">
      <formula>SEARCH("caricato",$N18)&gt;0</formula>
    </cfRule>
    <cfRule type="expression" dxfId="21222" priority="132">
      <formula>SEARCH("da fare",$N18)&gt;0</formula>
    </cfRule>
    <cfRule type="expression" dxfId="21221" priority="133">
      <formula>SEARCH("attesa tcl",$N18)&gt;0</formula>
    </cfRule>
    <cfRule type="expression" dxfId="21220" priority="134">
      <formula>SEARCH("fermata",$N18)&gt;0</formula>
    </cfRule>
    <cfRule type="expression" dxfId="21219" priority="135">
      <formula>SEARCH("canone",$N18)&gt;0</formula>
    </cfRule>
  </conditionalFormatting>
  <conditionalFormatting sqref="G13:H13 J13">
    <cfRule type="expression" dxfId="21218" priority="126">
      <formula>SEARCH("caricato",$N13)&gt;0</formula>
    </cfRule>
    <cfRule type="expression" dxfId="21217" priority="127">
      <formula>SEARCH("da fare",$N13)&gt;0</formula>
    </cfRule>
    <cfRule type="expression" dxfId="21216" priority="128">
      <formula>SEARCH("attesa tcl",$N13)&gt;0</formula>
    </cfRule>
    <cfRule type="expression" dxfId="21215" priority="129">
      <formula>SEARCH("fermata",$N13)&gt;0</formula>
    </cfRule>
    <cfRule type="expression" dxfId="21214" priority="130">
      <formula>SEARCH("canone",$N13)&gt;0</formula>
    </cfRule>
  </conditionalFormatting>
  <conditionalFormatting sqref="I13">
    <cfRule type="expression" dxfId="21213" priority="91">
      <formula>SEARCH("caricato",$N13)&gt;0</formula>
    </cfRule>
    <cfRule type="expression" dxfId="21212" priority="92">
      <formula>SEARCH("da fare",$N13)&gt;0</formula>
    </cfRule>
    <cfRule type="expression" dxfId="21211" priority="93">
      <formula>SEARCH("attesa tcl",$N13)&gt;0</formula>
    </cfRule>
    <cfRule type="expression" dxfId="21210" priority="94">
      <formula>SEARCH("fermata",$N13)&gt;0</formula>
    </cfRule>
    <cfRule type="expression" dxfId="21209" priority="95">
      <formula>SEARCH("canone",$N13)&gt;0</formula>
    </cfRule>
  </conditionalFormatting>
  <conditionalFormatting sqref="I13">
    <cfRule type="expression" dxfId="21208" priority="86">
      <formula>SEARCH("caricato",$N13)&gt;0</formula>
    </cfRule>
    <cfRule type="expression" dxfId="21207" priority="87">
      <formula>SEARCH("da fare",$N13)&gt;0</formula>
    </cfRule>
    <cfRule type="expression" dxfId="21206" priority="88">
      <formula>SEARCH("attesa tcl",$N13)&gt;0</formula>
    </cfRule>
    <cfRule type="expression" dxfId="21205" priority="89">
      <formula>SEARCH("fermata",$N13)&gt;0</formula>
    </cfRule>
    <cfRule type="expression" dxfId="21204" priority="90">
      <formula>SEARCH("canone",$N13)&gt;0</formula>
    </cfRule>
  </conditionalFormatting>
  <conditionalFormatting sqref="I13">
    <cfRule type="expression" dxfId="21203" priority="81">
      <formula>SEARCH("caricato",$N13)&gt;0</formula>
    </cfRule>
    <cfRule type="expression" dxfId="21202" priority="82">
      <formula>SEARCH("da fare",$N13)&gt;0</formula>
    </cfRule>
    <cfRule type="expression" dxfId="21201" priority="83">
      <formula>SEARCH("attesa tcl",$N13)&gt;0</formula>
    </cfRule>
    <cfRule type="expression" dxfId="21200" priority="84">
      <formula>SEARCH("fermata",$N13)&gt;0</formula>
    </cfRule>
    <cfRule type="expression" dxfId="21199" priority="85">
      <formula>SEARCH("canone",$N13)&gt;0</formula>
    </cfRule>
  </conditionalFormatting>
  <conditionalFormatting sqref="I13">
    <cfRule type="expression" dxfId="21198" priority="76">
      <formula>SEARCH("caricato",$N13)&gt;0</formula>
    </cfRule>
    <cfRule type="expression" dxfId="21197" priority="77">
      <formula>SEARCH("da fare",$N13)&gt;0</formula>
    </cfRule>
    <cfRule type="expression" dxfId="21196" priority="78">
      <formula>SEARCH("attesa tcl",$N13)&gt;0</formula>
    </cfRule>
    <cfRule type="expression" dxfId="21195" priority="79">
      <formula>SEARCH("fermata",$N13)&gt;0</formula>
    </cfRule>
    <cfRule type="expression" dxfId="21194" priority="80">
      <formula>SEARCH("canone",$N13)&gt;0</formula>
    </cfRule>
  </conditionalFormatting>
  <conditionalFormatting sqref="I13">
    <cfRule type="expression" dxfId="21193" priority="71">
      <formula>SEARCH("caricato",$N13)&gt;0</formula>
    </cfRule>
    <cfRule type="expression" dxfId="21192" priority="72">
      <formula>SEARCH("da fare",$N13)&gt;0</formula>
    </cfRule>
    <cfRule type="expression" dxfId="21191" priority="73">
      <formula>SEARCH("attesa tcl",$N13)&gt;0</formula>
    </cfRule>
    <cfRule type="expression" dxfId="21190" priority="74">
      <formula>SEARCH("fermata",$N13)&gt;0</formula>
    </cfRule>
    <cfRule type="expression" dxfId="21189" priority="75">
      <formula>SEARCH("canone",$N13)&gt;0</formula>
    </cfRule>
  </conditionalFormatting>
  <conditionalFormatting sqref="I13">
    <cfRule type="expression" dxfId="21188" priority="66">
      <formula>SEARCH("caricato",$N13)&gt;0</formula>
    </cfRule>
    <cfRule type="expression" dxfId="21187" priority="67">
      <formula>SEARCH("da fare",$N13)&gt;0</formula>
    </cfRule>
    <cfRule type="expression" dxfId="21186" priority="68">
      <formula>SEARCH("attesa tcl",$N13)&gt;0</formula>
    </cfRule>
    <cfRule type="expression" dxfId="21185" priority="69">
      <formula>SEARCH("fermata",$N13)&gt;0</formula>
    </cfRule>
    <cfRule type="expression" dxfId="21184" priority="70">
      <formula>SEARCH("canone",$N13)&gt;0</formula>
    </cfRule>
  </conditionalFormatting>
  <conditionalFormatting sqref="G15:H15 J15">
    <cfRule type="expression" dxfId="21183" priority="61">
      <formula>SEARCH("caricato",$N15)&gt;0</formula>
    </cfRule>
    <cfRule type="expression" dxfId="21182" priority="62">
      <formula>SEARCH("da fare",$N15)&gt;0</formula>
    </cfRule>
    <cfRule type="expression" dxfId="21181" priority="63">
      <formula>SEARCH("attesa tcl",$N15)&gt;0</formula>
    </cfRule>
    <cfRule type="expression" dxfId="21180" priority="64">
      <formula>SEARCH("fermata",$N15)&gt;0</formula>
    </cfRule>
    <cfRule type="expression" dxfId="21179" priority="65">
      <formula>SEARCH("canone",$N15)&gt;0</formula>
    </cfRule>
  </conditionalFormatting>
  <conditionalFormatting sqref="I15">
    <cfRule type="expression" dxfId="21178" priority="26">
      <formula>SEARCH("caricato",$N15)&gt;0</formula>
    </cfRule>
    <cfRule type="expression" dxfId="21177" priority="27">
      <formula>SEARCH("da fare",$N15)&gt;0</formula>
    </cfRule>
    <cfRule type="expression" dxfId="21176" priority="28">
      <formula>SEARCH("attesa tcl",$N15)&gt;0</formula>
    </cfRule>
    <cfRule type="expression" dxfId="21175" priority="29">
      <formula>SEARCH("fermata",$N15)&gt;0</formula>
    </cfRule>
    <cfRule type="expression" dxfId="21174" priority="30">
      <formula>SEARCH("canone",$N15)&gt;0</formula>
    </cfRule>
  </conditionalFormatting>
  <conditionalFormatting sqref="I15">
    <cfRule type="expression" dxfId="21173" priority="21">
      <formula>SEARCH("caricato",$N15)&gt;0</formula>
    </cfRule>
    <cfRule type="expression" dxfId="21172" priority="22">
      <formula>SEARCH("da fare",$N15)&gt;0</formula>
    </cfRule>
    <cfRule type="expression" dxfId="21171" priority="23">
      <formula>SEARCH("attesa tcl",$N15)&gt;0</formula>
    </cfRule>
    <cfRule type="expression" dxfId="21170" priority="24">
      <formula>SEARCH("fermata",$N15)&gt;0</formula>
    </cfRule>
    <cfRule type="expression" dxfId="21169" priority="25">
      <formula>SEARCH("canone",$N15)&gt;0</formula>
    </cfRule>
  </conditionalFormatting>
  <conditionalFormatting sqref="I15">
    <cfRule type="expression" dxfId="21168" priority="16">
      <formula>SEARCH("caricato",$N15)&gt;0</formula>
    </cfRule>
    <cfRule type="expression" dxfId="21167" priority="17">
      <formula>SEARCH("da fare",$N15)&gt;0</formula>
    </cfRule>
    <cfRule type="expression" dxfId="21166" priority="18">
      <formula>SEARCH("attesa tcl",$N15)&gt;0</formula>
    </cfRule>
    <cfRule type="expression" dxfId="21165" priority="19">
      <formula>SEARCH("fermata",$N15)&gt;0</formula>
    </cfRule>
    <cfRule type="expression" dxfId="21164" priority="20">
      <formula>SEARCH("canone",$N15)&gt;0</formula>
    </cfRule>
  </conditionalFormatting>
  <conditionalFormatting sqref="I15">
    <cfRule type="expression" dxfId="21163" priority="11">
      <formula>SEARCH("caricato",$N15)&gt;0</formula>
    </cfRule>
    <cfRule type="expression" dxfId="21162" priority="12">
      <formula>SEARCH("da fare",$N15)&gt;0</formula>
    </cfRule>
    <cfRule type="expression" dxfId="21161" priority="13">
      <formula>SEARCH("attesa tcl",$N15)&gt;0</formula>
    </cfRule>
    <cfRule type="expression" dxfId="21160" priority="14">
      <formula>SEARCH("fermata",$N15)&gt;0</formula>
    </cfRule>
    <cfRule type="expression" dxfId="21159" priority="15">
      <formula>SEARCH("canone",$N15)&gt;0</formula>
    </cfRule>
  </conditionalFormatting>
  <conditionalFormatting sqref="I15">
    <cfRule type="expression" dxfId="21158" priority="6">
      <formula>SEARCH("caricato",$N15)&gt;0</formula>
    </cfRule>
    <cfRule type="expression" dxfId="21157" priority="7">
      <formula>SEARCH("da fare",$N15)&gt;0</formula>
    </cfRule>
    <cfRule type="expression" dxfId="21156" priority="8">
      <formula>SEARCH("attesa tcl",$N15)&gt;0</formula>
    </cfRule>
    <cfRule type="expression" dxfId="21155" priority="9">
      <formula>SEARCH("fermata",$N15)&gt;0</formula>
    </cfRule>
    <cfRule type="expression" dxfId="21154" priority="10">
      <formula>SEARCH("canone",$N15)&gt;0</formula>
    </cfRule>
  </conditionalFormatting>
  <conditionalFormatting sqref="I15">
    <cfRule type="expression" dxfId="21153" priority="1">
      <formula>SEARCH("caricato",$N15)&gt;0</formula>
    </cfRule>
    <cfRule type="expression" dxfId="21152" priority="2">
      <formula>SEARCH("da fare",$N15)&gt;0</formula>
    </cfRule>
    <cfRule type="expression" dxfId="21151" priority="3">
      <formula>SEARCH("attesa tcl",$N15)&gt;0</formula>
    </cfRule>
    <cfRule type="expression" dxfId="21150" priority="4">
      <formula>SEARCH("fermata",$N15)&gt;0</formula>
    </cfRule>
    <cfRule type="expression" dxfId="21149" priority="5">
      <formula>SEARCH("canone",$N15)&gt;0</formula>
    </cfRule>
  </conditionalFormatting>
  <dataValidations count="1">
    <dataValidation type="list" allowBlank="1" showInputMessage="1" showErrorMessage="1" sqref="U4" xr:uid="{510E9132-191B-4C53-86C7-34FBB9A00729}">
      <formula1>"SI,NO,si,no,"</formula1>
    </dataValidation>
  </dataValidations>
  <printOptions horizontalCentered="1" verticalCentered="1"/>
  <pageMargins left="0.25" right="0.25" top="0.25" bottom="0.25" header="0.3" footer="0.3"/>
  <pageSetup paperSize="9" scale="25" fitToHeight="0" pageOrder="overThenDown" orientation="landscape" blackAndWhite="1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30753" r:id="rId4" name="Button 1">
              <controlPr defaultSize="0" print="0" autoFill="0" autoPict="0" macro="[0]!CopiaModificaEseguiMacroEsterne_Optimized">
                <anchor moveWithCells="1" sizeWithCells="1">
                  <from>
                    <xdr:col>7</xdr:col>
                    <xdr:colOff>0</xdr:colOff>
                    <xdr:row>0</xdr:row>
                    <xdr:rowOff>9525</xdr:rowOff>
                  </from>
                  <to>
                    <xdr:col>7</xdr:col>
                    <xdr:colOff>1819275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0754" r:id="rId5" name="Button 2">
              <controlPr defaultSize="0" print="0" autoFill="0" autoPict="0" macro="[0]!RegolaAltezzaRigheEAreeDiStampa">
                <anchor moveWithCells="1" sizeWithCells="1">
                  <from>
                    <xdr:col>5</xdr:col>
                    <xdr:colOff>0</xdr:colOff>
                    <xdr:row>0</xdr:row>
                    <xdr:rowOff>0</xdr:rowOff>
                  </from>
                  <to>
                    <xdr:col>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0755" r:id="rId6" name="Button 3">
              <controlPr defaultSize="0" print="0" autoFill="0" autoPict="0" macro="[0]!RegolaAltezzaRigheEAreeDiStampa">
                <anchor moveWithCells="1" sizeWithCells="1">
                  <from>
                    <xdr:col>5</xdr:col>
                    <xdr:colOff>0</xdr:colOff>
                    <xdr:row>0</xdr:row>
                    <xdr:rowOff>0</xdr:rowOff>
                  </from>
                  <to>
                    <xdr:col>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0756" r:id="rId7" name="Button 4">
              <controlPr defaultSize="0" print="0" autoFill="0" autoPict="0" macro="[0]!cancellaGiornaliera">
                <anchor moveWithCells="1" sizeWithCells="1">
                  <from>
                    <xdr:col>13</xdr:col>
                    <xdr:colOff>0</xdr:colOff>
                    <xdr:row>0</xdr:row>
                    <xdr:rowOff>0</xdr:rowOff>
                  </from>
                  <to>
                    <xdr:col>13</xdr:col>
                    <xdr:colOff>1990725</xdr:colOff>
                    <xdr:row>1</xdr:row>
                    <xdr:rowOff>438150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0757" r:id="rId8" name="Button 5">
              <controlPr defaultSize="0" print="0" autoFill="0" autoPict="0" macro="[0]!CopiaModificaEseguiMacroEsterne_Optimized">
                <anchor moveWithCells="1" sizeWithCells="1">
                  <from>
                    <xdr:col>7</xdr:col>
                    <xdr:colOff>0</xdr:colOff>
                    <xdr:row>0</xdr:row>
                    <xdr:rowOff>9525</xdr:rowOff>
                  </from>
                  <to>
                    <xdr:col>7</xdr:col>
                    <xdr:colOff>1819275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0758" r:id="rId9" name="Button 6">
              <controlPr defaultSize="0" print="0" autoFill="0" autoPict="0" macro="[1]!RegolaAltezzaRigheEAreeDiStampa">
                <anchor moveWithCells="1" sizeWithCells="1">
                  <from>
                    <xdr:col>5</xdr:col>
                    <xdr:colOff>0</xdr:colOff>
                    <xdr:row>0</xdr:row>
                    <xdr:rowOff>0</xdr:rowOff>
                  </from>
                  <to>
                    <xdr:col>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0759" r:id="rId10" name="Button 7">
              <controlPr defaultSize="0" print="0" autoFill="0" autoPict="0" macro="[0]!RegolaAltezzaRigheEAreeDiStampa">
                <anchor moveWithCells="1" sizeWithCells="1">
                  <from>
                    <xdr:col>5</xdr:col>
                    <xdr:colOff>0</xdr:colOff>
                    <xdr:row>0</xdr:row>
                    <xdr:rowOff>0</xdr:rowOff>
                  </from>
                  <to>
                    <xdr:col>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0760" r:id="rId11" name="Button 8">
              <controlPr defaultSize="0" print="0" autoFill="0" autoPict="0" macro="[0]!ComparaPdLeCopiaValori">
                <anchor moveWithCells="1" sizeWithCells="1">
                  <from>
                    <xdr:col>9</xdr:col>
                    <xdr:colOff>19050</xdr:colOff>
                    <xdr:row>0</xdr:row>
                    <xdr:rowOff>0</xdr:rowOff>
                  </from>
                  <to>
                    <xdr:col>10</xdr:col>
                    <xdr:colOff>1104900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56F83E-CFD7-4F14-9EA0-DDC9F36C0B40}">
  <sheetPr codeName="Foglio20">
    <pageSetUpPr fitToPage="1"/>
  </sheetPr>
  <dimension ref="A1:BK64"/>
  <sheetViews>
    <sheetView topLeftCell="A6" zoomScale="55" zoomScaleNormal="55" workbookViewId="0">
      <selection activeCell="I14" sqref="I14"/>
    </sheetView>
  </sheetViews>
  <sheetFormatPr defaultColWidth="8.85546875" defaultRowHeight="23.25" x14ac:dyDescent="0.25"/>
  <cols>
    <col min="1" max="1" width="5.7109375" style="114" customWidth="1"/>
    <col min="2" max="2" width="5.85546875" style="114" customWidth="1"/>
    <col min="3" max="3" width="4.5703125" style="114" customWidth="1"/>
    <col min="4" max="4" width="4.42578125" style="114" customWidth="1"/>
    <col min="5" max="5" width="3.5703125" style="114" customWidth="1"/>
    <col min="6" max="6" width="30.7109375" style="1" customWidth="1"/>
    <col min="7" max="7" width="76.28515625" style="144" customWidth="1"/>
    <col min="8" max="8" width="26.5703125" style="1" customWidth="1"/>
    <col min="9" max="9" width="29" style="22" customWidth="1"/>
    <col min="10" max="10" width="20" style="1" customWidth="1"/>
    <col min="11" max="12" width="16.7109375" style="1" customWidth="1"/>
    <col min="13" max="13" width="24.28515625" style="1" customWidth="1"/>
    <col min="14" max="14" width="29.140625" style="20" customWidth="1"/>
    <col min="15" max="15" width="1.85546875" style="20" customWidth="1"/>
    <col min="16" max="16" width="27.5703125" style="114" customWidth="1"/>
    <col min="17" max="18" width="24.140625" style="114" customWidth="1"/>
    <col min="19" max="19" width="25.85546875" style="114" bestFit="1" customWidth="1"/>
    <col min="20" max="20" width="30" style="114" bestFit="1" customWidth="1"/>
    <col min="21" max="21" width="28.7109375" style="114" customWidth="1"/>
    <col min="22" max="25" width="18.7109375" style="37" customWidth="1"/>
    <col min="26" max="28" width="18.7109375" style="37" hidden="1" customWidth="1"/>
    <col min="29" max="29" width="30" style="114" hidden="1" customWidth="1"/>
    <col min="30" max="30" width="12.28515625" style="114" hidden="1" customWidth="1"/>
    <col min="31" max="31" width="10.5703125" style="114" hidden="1" customWidth="1"/>
    <col min="32" max="32" width="11.7109375" style="114" hidden="1" customWidth="1"/>
    <col min="33" max="34" width="9.7109375" style="114" hidden="1" customWidth="1"/>
    <col min="35" max="35" width="8" style="114" hidden="1" customWidth="1"/>
    <col min="36" max="36" width="8.28515625" style="114" hidden="1" customWidth="1"/>
    <col min="37" max="37" width="9.7109375" style="114" hidden="1" customWidth="1"/>
    <col min="38" max="38" width="11.42578125" style="114" hidden="1" customWidth="1"/>
    <col min="39" max="39" width="8.28515625" style="114" hidden="1" customWidth="1"/>
    <col min="40" max="40" width="8.7109375" style="114" hidden="1" customWidth="1"/>
    <col min="41" max="41" width="25.140625" style="114" bestFit="1" customWidth="1"/>
    <col min="42" max="42" width="11.7109375" style="114" customWidth="1"/>
    <col min="43" max="47" width="10.140625" style="114" customWidth="1"/>
    <col min="48" max="63" width="16.5703125" style="114" customWidth="1"/>
    <col min="64" max="72" width="8.85546875" style="114"/>
    <col min="73" max="74" width="15.42578125" style="114" bestFit="1" customWidth="1"/>
    <col min="75" max="75" width="17.5703125" style="114" bestFit="1" customWidth="1"/>
    <col min="76" max="76" width="13.42578125" style="114" bestFit="1" customWidth="1"/>
    <col min="77" max="77" width="12.28515625" style="114" bestFit="1" customWidth="1"/>
    <col min="78" max="78" width="13.42578125" style="114" bestFit="1" customWidth="1"/>
    <col min="79" max="79" width="0" style="114" hidden="1" customWidth="1"/>
    <col min="80" max="16384" width="8.85546875" style="114"/>
  </cols>
  <sheetData>
    <row r="1" spans="1:41" ht="35.25" customHeight="1" x14ac:dyDescent="0.25">
      <c r="B1" s="200"/>
      <c r="C1" s="201"/>
      <c r="D1" s="201"/>
      <c r="E1" s="202"/>
      <c r="F1" s="203" t="s">
        <v>212</v>
      </c>
      <c r="G1" s="204"/>
      <c r="H1" s="204"/>
      <c r="I1" s="155">
        <f>DATE(RIEPILOGO!U14,RIEPILOGO!X13,3)</f>
        <v>46084</v>
      </c>
      <c r="K1" s="132"/>
      <c r="L1" s="206">
        <v>46084</v>
      </c>
      <c r="M1" s="206"/>
      <c r="N1" s="128"/>
    </row>
    <row r="2" spans="1:41" ht="35.25" customHeight="1" x14ac:dyDescent="0.5">
      <c r="B2" s="200"/>
      <c r="C2" s="201"/>
      <c r="D2" s="201"/>
      <c r="E2" s="202"/>
      <c r="F2" s="205"/>
      <c r="G2" s="205"/>
      <c r="H2" s="205"/>
      <c r="K2" s="151"/>
      <c r="L2" s="207" t="str">
        <f>TEXT(L1, "gggg")</f>
        <v>martedì</v>
      </c>
      <c r="M2" s="207"/>
      <c r="N2" s="129"/>
      <c r="O2" s="19"/>
      <c r="P2" s="199" t="s">
        <v>215</v>
      </c>
      <c r="Q2" s="199"/>
      <c r="R2" s="199"/>
      <c r="S2" s="199"/>
      <c r="T2" s="13"/>
    </row>
    <row r="3" spans="1:41" ht="66" customHeight="1" x14ac:dyDescent="0.25">
      <c r="A3" s="127"/>
      <c r="B3" s="16" t="s">
        <v>2</v>
      </c>
      <c r="C3" s="16" t="s">
        <v>3</v>
      </c>
      <c r="D3" s="16" t="s">
        <v>5</v>
      </c>
      <c r="E3" s="16" t="s">
        <v>4</v>
      </c>
      <c r="F3" s="130" t="s">
        <v>1</v>
      </c>
      <c r="G3" s="142" t="s">
        <v>128</v>
      </c>
      <c r="H3" s="130" t="s">
        <v>9</v>
      </c>
      <c r="I3" s="131" t="s">
        <v>0</v>
      </c>
      <c r="J3" s="130" t="s">
        <v>11</v>
      </c>
      <c r="K3" s="130" t="s">
        <v>6</v>
      </c>
      <c r="L3" s="130" t="s">
        <v>7</v>
      </c>
      <c r="M3" s="130" t="s">
        <v>8</v>
      </c>
      <c r="N3" s="130" t="s">
        <v>22</v>
      </c>
      <c r="O3" s="16"/>
      <c r="P3" s="46" t="s">
        <v>202</v>
      </c>
      <c r="Q3" s="46" t="s">
        <v>203</v>
      </c>
      <c r="R3" s="46" t="s">
        <v>262</v>
      </c>
      <c r="S3" s="46" t="s">
        <v>204</v>
      </c>
      <c r="T3" s="46" t="s">
        <v>34</v>
      </c>
      <c r="U3" s="47" t="s">
        <v>25</v>
      </c>
      <c r="V3" s="192" t="s">
        <v>216</v>
      </c>
      <c r="W3" s="193"/>
      <c r="X3" s="194"/>
      <c r="Y3" s="121"/>
      <c r="AD3" s="37"/>
    </row>
    <row r="4" spans="1:41" ht="80.099999999999994" customHeight="1" x14ac:dyDescent="0.25">
      <c r="A4" s="112" t="str">
        <f>IFERROR(INDEX(Tabella256[cognomenome], MATCH(F4, Tabella256[cognome], 0)), "")</f>
        <v>Spinali D.</v>
      </c>
      <c r="B4" s="110"/>
      <c r="C4" s="110"/>
      <c r="D4" s="111"/>
      <c r="E4" s="111"/>
      <c r="F4" s="30" t="s">
        <v>132</v>
      </c>
      <c r="G4" s="56" t="s">
        <v>297</v>
      </c>
      <c r="H4" s="31" t="s">
        <v>283</v>
      </c>
      <c r="I4" s="32" t="str">
        <f>IF(ISERROR(SEARCH("canone extra", N4)),
    IF(ISERROR(SEARCH("caldarella2", N4)),
        IF(ISERROR(SEARCH("messina", N4)),
            IF(ISERROR(SEARCH("agusta", N4)),
                IF(ISERROR(SEARCH("caldarella", N4)),
                    "",
                    $X$6
                ),
                $W$6
            ),
            $V$6
        ),
        $Y$6
    ),
    $AO$6
)</f>
        <v>5400274437
canone</v>
      </c>
      <c r="J4" s="33" t="s">
        <v>296</v>
      </c>
      <c r="K4" s="34" t="s">
        <v>281</v>
      </c>
      <c r="L4" s="34" t="s">
        <v>282</v>
      </c>
      <c r="M4" s="31">
        <f>IF(AN4=0,"",AN4)</f>
        <v>8.25</v>
      </c>
      <c r="N4" s="35" t="s">
        <v>260</v>
      </c>
      <c r="O4" s="35"/>
      <c r="P4" s="18">
        <f>IF(OR($L$1=RIEPILOGO!$T$2,$L$1=RIEPILOGO!$T$3,$L$1=RIEPILOGO!$T$4,$L$1=RIEPILOGO!$T$5),"FESTIVO",
  IF(L2="sabato","SABATO",
    IF(L2="domenica","DOMENICA",
      IF(RIEPILOGO!V19="ABILITATO",
        IFERROR((SUMIF(N4:N45,"*canone messina*",M4:M45)/(IF(WEEKDAY(L1,2)=5,10,16.5)))-1,-1),
        0))))</f>
        <v>0</v>
      </c>
      <c r="Q4" s="18">
        <f>IF(OR($L$1=RIEPILOGO!$T$2,$L$1=RIEPILOGO!$T$3,$L$1=RIEPILOGO!$T$4,$L$1=RIEPILOGO!$T$5),"FESTIVO",
  IF(L2="sabato","SABATO",
    IF(L2="domenica","DOMENICA",
      IF(RIEPILOGO!V19="ABILITATO",
        IFERROR((SUMIF(N4:N45,"canone caldarella",M4:M45)/(IF(WEEKDAY(L1,2)=5,10,16.5)))-1,-1),
        0))))</f>
        <v>0</v>
      </c>
      <c r="R4" s="18">
        <f>IF(OR($L$1=RIEPILOGO!$T$2,$L$1=RIEPILOGO!$T$3,$L$1=RIEPILOGO!$T$4,$L$1=RIEPILOGO!$T$5),"FESTIVO",
  IF(L2="sabato","SABATO",
    IF(L2="domenica","DOMENICA",
      IF(RIEPILOGO!U19="ABILITATO",
        IFERROR((SUMIF(N4:N45,"*canone agusta*",M4:M45)/(IF(WEEKDAY(L1,2)=5,10,16.5)))-1,-1),
        0))))</f>
        <v>0</v>
      </c>
      <c r="S4" s="18">
        <f>IF(OR($L$1=RIEPILOGO!$T$2,$L$1=RIEPILOGO!$T$3,$L$1=RIEPILOGO!$T$4,$L$1=RIEPILOGO!$T$5),"FESTIVO",
  IF(L2="sabato","SABATO",
    IF(L2="domenica","DOMENICA",
      IF(RIEPILOGO!W19="ABILITATO",
        IFERROR((SUMIF(N4:N45,"*canone caldarella2*",M4:M45)/(IF(WEEKDAY(L1,2)=5,10,16.5)))-1,-1),
        0))))</f>
        <v>0</v>
      </c>
      <c r="T4" s="18" t="str">
        <f>IF(COUNTBLANK(P7:P30)=ROWS(P7:P30),"NO",IF(SUM(Q7:Q30)=SUM(R7:R30),"SI","NO"))</f>
        <v>SI</v>
      </c>
      <c r="U4" s="18" t="s">
        <v>39</v>
      </c>
      <c r="V4" s="195">
        <f ca="1">RIEPILOGO!M33</f>
        <v>-6.0606060606060552E-2</v>
      </c>
      <c r="W4" s="196"/>
      <c r="X4" s="197"/>
      <c r="Y4" s="122"/>
      <c r="AD4" s="114" t="str">
        <f>IFERROR(IF(SEARCH("assistenza", N4) &gt; 0, TRUE, ""), "NO")</f>
        <v>NO</v>
      </c>
      <c r="AG4" s="3">
        <f t="shared" ref="AG4:AH45" si="0">IF(K4="24:00",24,(HOUR(K4)+MINUTE(K4)/60))</f>
        <v>7.75</v>
      </c>
      <c r="AH4" s="3">
        <f t="shared" si="0"/>
        <v>16.75</v>
      </c>
      <c r="AI4" s="3">
        <f t="shared" ref="AI4:AI45" si="1">IF(AM4=TRUE,(HOUR(AJ4)+MINUTE(AJ4)/60),0)</f>
        <v>0.75</v>
      </c>
      <c r="AJ4" s="4">
        <v>3.125E-2</v>
      </c>
      <c r="AK4" s="3">
        <f t="shared" ref="AK4:AK45" si="2">AH4-AG4</f>
        <v>9</v>
      </c>
      <c r="AL4" s="53" t="s">
        <v>30</v>
      </c>
      <c r="AM4" s="8" t="b">
        <f t="shared" ref="AM4:AM45" si="3">IF(AND(AG4&lt;12.75,AH4&gt;12,AD4="NO"),OR($L$2="lunedì",($L$2="martedì"),($L$2="mercoledì"),($L$2="giovedì")))</f>
        <v>1</v>
      </c>
      <c r="AN4" s="15">
        <f t="shared" ref="AN4:AN45" si="4">IF(AM4=TRUE,AK4-AI4, AK4*1)</f>
        <v>8.25</v>
      </c>
    </row>
    <row r="5" spans="1:41" ht="80.099999999999994" customHeight="1" thickBot="1" x14ac:dyDescent="0.95">
      <c r="A5" s="112" t="str">
        <f>IFERROR(INDEX(Tabella256[cognomenome], MATCH(F5, Tabella256[cognome], 0)), "")</f>
        <v>Serra G.</v>
      </c>
      <c r="B5" s="28"/>
      <c r="C5" s="28"/>
      <c r="D5" s="29"/>
      <c r="E5" s="29"/>
      <c r="F5" s="30" t="s">
        <v>193</v>
      </c>
      <c r="G5" s="56" t="str">
        <f>IF(G4="","",G4)</f>
        <v>400 - ricollegamento  strumentazione scollegata  DURANTE LA FERMATA BV603,604 FCV604,607 FRC 601 A/B/C</v>
      </c>
      <c r="H5" s="31" t="str">
        <f>IF(H4="","",H4)</f>
        <v>Agusta</v>
      </c>
      <c r="I5" s="32" t="str">
        <f t="shared" ref="I5:I45" si="5">IF(ISERROR(SEARCH("canone extra", N5)),
    IF(ISERROR(SEARCH("caldarella2", N5)),
        IF(ISERROR(SEARCH("messina", N5)),
            IF(ISERROR(SEARCH("agusta", N5)),
                IF(ISERROR(SEARCH("caldarella", N5)),
                    "",
                    $X$6
                ),
                $W$6
            ),
            $V$6
        ),
        $Y$6
    ),
    $AO$6
)</f>
        <v>5400274437
canone</v>
      </c>
      <c r="J5" s="33" t="str">
        <f>IF(J4="","",J4)</f>
        <v>573584/C</v>
      </c>
      <c r="K5" s="34" t="s">
        <v>281</v>
      </c>
      <c r="L5" s="34" t="s">
        <v>282</v>
      </c>
      <c r="M5" s="31">
        <f>IF(AN5=0,"",AN5)</f>
        <v>8.25</v>
      </c>
      <c r="N5" s="35" t="s">
        <v>260</v>
      </c>
      <c r="O5" s="35"/>
      <c r="P5" s="109"/>
      <c r="Q5" s="109"/>
      <c r="R5" s="109"/>
      <c r="S5" s="109"/>
      <c r="V5" s="14" t="s">
        <v>35</v>
      </c>
      <c r="W5" s="14" t="s">
        <v>260</v>
      </c>
      <c r="X5" s="14" t="s">
        <v>36</v>
      </c>
      <c r="Y5" s="14" t="s">
        <v>207</v>
      </c>
      <c r="Z5" s="14" t="s">
        <v>35</v>
      </c>
      <c r="AA5" s="14" t="s">
        <v>260</v>
      </c>
      <c r="AB5" s="14" t="s">
        <v>36</v>
      </c>
      <c r="AC5" s="14" t="s">
        <v>207</v>
      </c>
      <c r="AD5" s="114" t="str">
        <f t="shared" ref="AD5:AD45" si="6">IFERROR(IF(SEARCH("assistenza", N5) &gt; 0, TRUE, ""), "NO")</f>
        <v>NO</v>
      </c>
      <c r="AG5" s="3">
        <f t="shared" si="0"/>
        <v>7.75</v>
      </c>
      <c r="AH5" s="3">
        <f t="shared" si="0"/>
        <v>16.75</v>
      </c>
      <c r="AI5" s="3">
        <f t="shared" si="1"/>
        <v>0.75</v>
      </c>
      <c r="AJ5" s="4">
        <v>3.125E-2</v>
      </c>
      <c r="AK5" s="3">
        <f t="shared" si="2"/>
        <v>9</v>
      </c>
      <c r="AL5" s="53" t="s">
        <v>30</v>
      </c>
      <c r="AM5" s="8" t="b">
        <f t="shared" si="3"/>
        <v>1</v>
      </c>
      <c r="AN5" s="15">
        <f t="shared" si="4"/>
        <v>8.25</v>
      </c>
      <c r="AO5" s="14" t="s">
        <v>238</v>
      </c>
    </row>
    <row r="6" spans="1:41" ht="81" x14ac:dyDescent="0.25">
      <c r="A6" s="112" t="str">
        <f>IFERROR(INDEX(Tabella256[cognomenome], MATCH(F6, Tabella256[cognome], 0)), "")</f>
        <v>Riciputo A.</v>
      </c>
      <c r="B6" s="28"/>
      <c r="C6" s="28"/>
      <c r="D6" s="29"/>
      <c r="E6" s="29"/>
      <c r="F6" s="30" t="s">
        <v>134</v>
      </c>
      <c r="G6" s="56" t="s">
        <v>299</v>
      </c>
      <c r="H6" s="31" t="s">
        <v>284</v>
      </c>
      <c r="I6" s="32" t="str">
        <f t="shared" si="5"/>
        <v>5400274443
canone</v>
      </c>
      <c r="J6" s="33" t="s">
        <v>298</v>
      </c>
      <c r="K6" s="34" t="s">
        <v>281</v>
      </c>
      <c r="L6" s="34" t="s">
        <v>282</v>
      </c>
      <c r="M6" s="31">
        <f t="shared" ref="M6:M45" si="7">IF(AN6=0,"",AN6)</f>
        <v>8.25</v>
      </c>
      <c r="N6" s="35" t="s">
        <v>35</v>
      </c>
      <c r="O6" s="35"/>
      <c r="P6" s="73" t="s">
        <v>23</v>
      </c>
      <c r="Q6" s="74" t="s">
        <v>20</v>
      </c>
      <c r="R6" s="74" t="s">
        <v>21</v>
      </c>
      <c r="S6" s="75" t="s">
        <v>24</v>
      </c>
      <c r="T6" s="2"/>
      <c r="V6" s="32" t="str">
        <f>RIEPILOGO!$S$17</f>
        <v>5400274443
canone</v>
      </c>
      <c r="W6" s="32" t="str">
        <f>RIEPILOGO!$U$17</f>
        <v>5400274437
canone</v>
      </c>
      <c r="X6" s="32" t="str">
        <f>RIEPILOGO!$V$17</f>
        <v>5400274434
canone</v>
      </c>
      <c r="Y6" s="32" t="str">
        <f>RIEPILOGO!$W$17</f>
        <v xml:space="preserve">
canone</v>
      </c>
      <c r="AD6" s="114" t="str">
        <f t="shared" si="6"/>
        <v>NO</v>
      </c>
      <c r="AG6" s="3">
        <f t="shared" si="0"/>
        <v>7.75</v>
      </c>
      <c r="AH6" s="3">
        <f t="shared" si="0"/>
        <v>16.75</v>
      </c>
      <c r="AI6" s="3">
        <f t="shared" si="1"/>
        <v>0.75</v>
      </c>
      <c r="AJ6" s="4">
        <v>3.125E-2</v>
      </c>
      <c r="AK6" s="3">
        <f t="shared" si="2"/>
        <v>9</v>
      </c>
      <c r="AL6" s="53" t="s">
        <v>30</v>
      </c>
      <c r="AM6" s="8" t="b">
        <f t="shared" si="3"/>
        <v>1</v>
      </c>
      <c r="AN6" s="15">
        <f t="shared" si="4"/>
        <v>8.25</v>
      </c>
      <c r="AO6" s="32">
        <f>RIEPILOGO!$X$17</f>
        <v>0</v>
      </c>
    </row>
    <row r="7" spans="1:41" ht="81" x14ac:dyDescent="0.25">
      <c r="A7" s="112" t="str">
        <f>IFERROR(INDEX(Tabella256[cognomenome], MATCH(F7, Tabella256[cognome], 0)), "")</f>
        <v>Mira A.</v>
      </c>
      <c r="B7" s="28"/>
      <c r="C7" s="28"/>
      <c r="D7" s="29"/>
      <c r="E7" s="29"/>
      <c r="F7" s="30" t="s">
        <v>265</v>
      </c>
      <c r="G7" s="56" t="str">
        <f>IF(G6="","",G6)</f>
        <v>Sostituzione filtro riduttore aria xv radice BR 64
400 - ricollegamento  strumentazione scollegata  DURANTE LA FERMATA BV603,604 FCV604,607 FRC 601 A/B/C</v>
      </c>
      <c r="H7" s="31" t="str">
        <f>IF(H6="","",H6)</f>
        <v>Messina</v>
      </c>
      <c r="I7" s="32" t="str">
        <f t="shared" si="5"/>
        <v>5400274443
canone</v>
      </c>
      <c r="J7" s="33" t="str">
        <f>IF(J6="","",J6)</f>
        <v>324734/S
573584/C</v>
      </c>
      <c r="K7" s="34" t="s">
        <v>281</v>
      </c>
      <c r="L7" s="34" t="s">
        <v>282</v>
      </c>
      <c r="M7" s="31">
        <f t="shared" si="7"/>
        <v>8.25</v>
      </c>
      <c r="N7" s="35" t="s">
        <v>35</v>
      </c>
      <c r="O7" s="35"/>
      <c r="P7" s="76" t="s">
        <v>12</v>
      </c>
      <c r="Q7" s="18">
        <f>IF(ISBLANK(P7), 99, SUMIF($F$4:$F$45,"*"&amp;P7&amp;"*",$M$4:$M$45))</f>
        <v>8.25</v>
      </c>
      <c r="R7" s="18">
        <v>8.25</v>
      </c>
      <c r="S7" s="77">
        <f t="shared" ref="S7:S30" si="8">R7-Q7</f>
        <v>0</v>
      </c>
      <c r="T7" s="2"/>
      <c r="V7" s="66">
        <f ca="1">RIEPILOGO!N33</f>
        <v>-3.0303030303030276E-2</v>
      </c>
      <c r="W7" s="66">
        <f ca="1">RIEPILOGO!P33</f>
        <v>-1.5151515151515138E-2</v>
      </c>
      <c r="X7" s="66">
        <f ca="1">RIEPILOGO!O33</f>
        <v>-1.5151515151515138E-2</v>
      </c>
      <c r="Y7" s="66">
        <f ca="1">RIEPILOGO!Q33</f>
        <v>0</v>
      </c>
      <c r="Z7" s="71">
        <f ca="1">V7</f>
        <v>-3.0303030303030276E-2</v>
      </c>
      <c r="AA7" s="71">
        <f ca="1">W7</f>
        <v>-1.5151515151515138E-2</v>
      </c>
      <c r="AB7" s="71">
        <f ca="1">X7</f>
        <v>-1.5151515151515138E-2</v>
      </c>
      <c r="AC7" s="71">
        <f ca="1">Y7</f>
        <v>0</v>
      </c>
      <c r="AD7" s="114" t="str">
        <f t="shared" si="6"/>
        <v>NO</v>
      </c>
      <c r="AG7" s="3">
        <f t="shared" si="0"/>
        <v>7.75</v>
      </c>
      <c r="AH7" s="3">
        <f t="shared" si="0"/>
        <v>16.75</v>
      </c>
      <c r="AI7" s="3">
        <f t="shared" si="1"/>
        <v>0.75</v>
      </c>
      <c r="AJ7" s="4">
        <v>3.125E-2</v>
      </c>
      <c r="AK7" s="3">
        <f t="shared" si="2"/>
        <v>9</v>
      </c>
      <c r="AL7" s="53" t="s">
        <v>30</v>
      </c>
      <c r="AM7" s="8" t="b">
        <f t="shared" si="3"/>
        <v>1</v>
      </c>
      <c r="AN7" s="15">
        <f t="shared" si="4"/>
        <v>8.25</v>
      </c>
    </row>
    <row r="8" spans="1:41" ht="80.099999999999994" customHeight="1" x14ac:dyDescent="0.45">
      <c r="A8" s="112" t="str">
        <f>IFERROR(INDEX(Tabella256[cognomenome], MATCH(F8, Tabella256[cognome], 0)), "")</f>
        <v>Tarascio B.</v>
      </c>
      <c r="B8" s="28"/>
      <c r="C8" s="28"/>
      <c r="D8" s="29"/>
      <c r="E8" s="29"/>
      <c r="F8" s="30" t="s">
        <v>157</v>
      </c>
      <c r="G8" s="56" t="s">
        <v>301</v>
      </c>
      <c r="H8" s="31" t="s">
        <v>285</v>
      </c>
      <c r="I8" s="32" t="str">
        <f t="shared" si="5"/>
        <v>5400274434
canone</v>
      </c>
      <c r="J8" s="33" t="s">
        <v>300</v>
      </c>
      <c r="K8" s="34" t="s">
        <v>281</v>
      </c>
      <c r="L8" s="34" t="s">
        <v>282</v>
      </c>
      <c r="M8" s="31">
        <f t="shared" si="7"/>
        <v>8.25</v>
      </c>
      <c r="N8" s="35" t="s">
        <v>36</v>
      </c>
      <c r="O8" s="35"/>
      <c r="P8" s="76" t="s">
        <v>211</v>
      </c>
      <c r="Q8" s="18">
        <f t="shared" ref="Q8:Q30" si="9">IF(ISBLANK(P8), 99, SUMIF($F$4:$F$45,"*"&amp;P8&amp;"*",$M$4:$M$45))</f>
        <v>8.25</v>
      </c>
      <c r="R8" s="18">
        <v>8.25</v>
      </c>
      <c r="S8" s="77">
        <f t="shared" si="8"/>
        <v>0</v>
      </c>
      <c r="T8" s="2"/>
      <c r="V8" s="198" t="s">
        <v>116</v>
      </c>
      <c r="W8" s="198"/>
      <c r="X8" s="198"/>
      <c r="Y8" s="123"/>
      <c r="AD8" s="114" t="str">
        <f>IFERROR(IF(SEARCH("assistenza", N8) &gt; 0, TRUE, ""), "NO")</f>
        <v>NO</v>
      </c>
      <c r="AG8" s="3">
        <f t="shared" si="0"/>
        <v>7.75</v>
      </c>
      <c r="AH8" s="3">
        <f t="shared" si="0"/>
        <v>16.75</v>
      </c>
      <c r="AI8" s="3">
        <f t="shared" si="1"/>
        <v>0.75</v>
      </c>
      <c r="AJ8" s="4">
        <v>3.125E-2</v>
      </c>
      <c r="AK8" s="3">
        <f t="shared" si="2"/>
        <v>9</v>
      </c>
      <c r="AL8" s="53" t="s">
        <v>30</v>
      </c>
      <c r="AM8" s="8" t="b">
        <f t="shared" si="3"/>
        <v>1</v>
      </c>
      <c r="AN8" s="15">
        <f t="shared" si="4"/>
        <v>8.25</v>
      </c>
    </row>
    <row r="9" spans="1:41" ht="80.099999999999994" customHeight="1" x14ac:dyDescent="0.25">
      <c r="A9" s="112" t="str">
        <f>IFERROR(INDEX(Tabella256[cognomenome], MATCH(F9, Tabella256[cognome], 0)), "")</f>
        <v>Partesano V.</v>
      </c>
      <c r="B9" s="28"/>
      <c r="C9" s="28"/>
      <c r="D9" s="29"/>
      <c r="E9" s="29"/>
      <c r="F9" s="30" t="s">
        <v>149</v>
      </c>
      <c r="G9" s="56" t="str">
        <f>IF(G8="","",G8)</f>
        <v>10240522 RBV 111 CONTROLLO FUNZIONALE</v>
      </c>
      <c r="H9" s="31" t="str">
        <f>IF(H8="","",H8)</f>
        <v>Caldarella</v>
      </c>
      <c r="I9" s="32" t="str">
        <f t="shared" si="5"/>
        <v>5400274434
canone</v>
      </c>
      <c r="J9" s="33" t="str">
        <f>IF(J8="","",J8)</f>
        <v>573757/C</v>
      </c>
      <c r="K9" s="34" t="s">
        <v>281</v>
      </c>
      <c r="L9" s="34" t="s">
        <v>282</v>
      </c>
      <c r="M9" s="31">
        <f t="shared" si="7"/>
        <v>8.25</v>
      </c>
      <c r="N9" s="35" t="s">
        <v>36</v>
      </c>
      <c r="O9" s="35"/>
      <c r="P9" s="76" t="s">
        <v>13</v>
      </c>
      <c r="Q9" s="18">
        <f t="shared" si="9"/>
        <v>8.25</v>
      </c>
      <c r="R9" s="18">
        <v>8.25</v>
      </c>
      <c r="S9" s="77">
        <f t="shared" si="8"/>
        <v>0</v>
      </c>
      <c r="T9" s="2"/>
      <c r="V9" s="66">
        <f ca="1">IF(Z7&gt;0,"SATURATO DI "&amp;8.25*Z7,8.25*Z7)</f>
        <v>-0.24999999999999978</v>
      </c>
      <c r="W9" s="66">
        <f ca="1">IF(AA7&gt;0,"SATURATO DI "&amp;8.25*AA7,8.25*AA7)</f>
        <v>-0.12499999999999989</v>
      </c>
      <c r="X9" s="66">
        <f ca="1">IF(AB7&gt;0,"SATURATO DI "&amp;8.25*AB7,8.25*AB7)</f>
        <v>-0.12499999999999989</v>
      </c>
      <c r="Y9" s="66">
        <f ca="1">IF(AC7&gt;0,"SATURATO DI "&amp;8.25*AC7,8.25*AC7)</f>
        <v>0</v>
      </c>
      <c r="AD9" s="114" t="str">
        <f t="shared" si="6"/>
        <v>NO</v>
      </c>
      <c r="AG9" s="3">
        <f t="shared" si="0"/>
        <v>7.75</v>
      </c>
      <c r="AH9" s="3">
        <f t="shared" si="0"/>
        <v>16.75</v>
      </c>
      <c r="AI9" s="3">
        <f t="shared" si="1"/>
        <v>0.75</v>
      </c>
      <c r="AJ9" s="4">
        <v>3.125E-2</v>
      </c>
      <c r="AK9" s="3">
        <f t="shared" si="2"/>
        <v>9</v>
      </c>
      <c r="AL9" s="53" t="s">
        <v>30</v>
      </c>
      <c r="AM9" s="8" t="b">
        <f t="shared" si="3"/>
        <v>1</v>
      </c>
      <c r="AN9" s="15">
        <f t="shared" si="4"/>
        <v>8.25</v>
      </c>
    </row>
    <row r="10" spans="1:41" ht="80.099999999999994" customHeight="1" x14ac:dyDescent="0.25">
      <c r="A10" s="112" t="str">
        <f>IFERROR(INDEX(Tabella256[cognomenome], MATCH(F10, Tabella256[cognome], 0)), "")</f>
        <v>Millo F.</v>
      </c>
      <c r="B10" s="28"/>
      <c r="C10" s="28"/>
      <c r="D10" s="29"/>
      <c r="E10" s="29"/>
      <c r="F10" s="30" t="s">
        <v>148</v>
      </c>
      <c r="G10" s="56" t="s">
        <v>303</v>
      </c>
      <c r="H10" s="31" t="s">
        <v>285</v>
      </c>
      <c r="I10" s="32" t="s">
        <v>590</v>
      </c>
      <c r="J10" s="33" t="s">
        <v>302</v>
      </c>
      <c r="K10" s="34" t="s">
        <v>281</v>
      </c>
      <c r="L10" s="34" t="s">
        <v>282</v>
      </c>
      <c r="M10" s="31">
        <f t="shared" si="7"/>
        <v>8.25</v>
      </c>
      <c r="N10" s="35"/>
      <c r="O10" s="35"/>
      <c r="P10" s="76" t="s">
        <v>288</v>
      </c>
      <c r="Q10" s="18">
        <f t="shared" si="9"/>
        <v>8.25</v>
      </c>
      <c r="R10" s="18">
        <v>8.25</v>
      </c>
      <c r="S10" s="77">
        <f t="shared" si="8"/>
        <v>0</v>
      </c>
      <c r="T10" s="2"/>
      <c r="AD10" s="114" t="str">
        <f t="shared" si="6"/>
        <v>NO</v>
      </c>
      <c r="AG10" s="3">
        <f t="shared" si="0"/>
        <v>7.75</v>
      </c>
      <c r="AH10" s="3">
        <f t="shared" si="0"/>
        <v>16.75</v>
      </c>
      <c r="AI10" s="3">
        <f t="shared" si="1"/>
        <v>0.75</v>
      </c>
      <c r="AJ10" s="4">
        <v>3.125E-2</v>
      </c>
      <c r="AK10" s="3">
        <f t="shared" si="2"/>
        <v>9</v>
      </c>
      <c r="AL10" s="53" t="s">
        <v>30</v>
      </c>
      <c r="AM10" s="8" t="b">
        <f t="shared" si="3"/>
        <v>1</v>
      </c>
      <c r="AN10" s="15">
        <f t="shared" si="4"/>
        <v>8.25</v>
      </c>
    </row>
    <row r="11" spans="1:41" ht="80.099999999999994" customHeight="1" x14ac:dyDescent="0.25">
      <c r="A11" s="112" t="str">
        <f>IFERROR(INDEX(Tabella256[cognomenome], MATCH(F11, Tabella256[cognome], 0)), "")</f>
        <v>Maggio C.</v>
      </c>
      <c r="B11" s="28"/>
      <c r="C11" s="28"/>
      <c r="D11" s="29"/>
      <c r="E11" s="29"/>
      <c r="F11" s="30" t="s">
        <v>266</v>
      </c>
      <c r="G11" s="56" t="str">
        <f>IF(G10="","",G10)</f>
        <v>700A - Smontaggio/rimontaggio valvola P211CV</v>
      </c>
      <c r="H11" s="31" t="str">
        <f>IF(H10="","",H10)</f>
        <v>Caldarella</v>
      </c>
      <c r="I11" s="32" t="s">
        <v>590</v>
      </c>
      <c r="J11" s="33" t="str">
        <f>IF(J10="","",J10)</f>
        <v>573894/C</v>
      </c>
      <c r="K11" s="34" t="s">
        <v>281</v>
      </c>
      <c r="L11" s="34" t="s">
        <v>282</v>
      </c>
      <c r="M11" s="31">
        <f t="shared" si="7"/>
        <v>8.25</v>
      </c>
      <c r="N11" s="35"/>
      <c r="O11" s="35"/>
      <c r="P11" s="76" t="s">
        <v>15</v>
      </c>
      <c r="Q11" s="18">
        <f t="shared" si="9"/>
        <v>8.25</v>
      </c>
      <c r="R11" s="18">
        <v>8.25</v>
      </c>
      <c r="S11" s="77">
        <f t="shared" si="8"/>
        <v>0</v>
      </c>
      <c r="T11" s="2"/>
      <c r="AD11" s="114" t="str">
        <f t="shared" si="6"/>
        <v>NO</v>
      </c>
      <c r="AG11" s="3">
        <f t="shared" si="0"/>
        <v>7.75</v>
      </c>
      <c r="AH11" s="3">
        <f t="shared" si="0"/>
        <v>16.75</v>
      </c>
      <c r="AI11" s="3">
        <f t="shared" si="1"/>
        <v>0.75</v>
      </c>
      <c r="AJ11" s="4">
        <v>3.125E-2</v>
      </c>
      <c r="AK11" s="3">
        <f t="shared" si="2"/>
        <v>9</v>
      </c>
      <c r="AL11" s="53" t="s">
        <v>30</v>
      </c>
      <c r="AM11" s="8" t="b">
        <f t="shared" si="3"/>
        <v>1</v>
      </c>
      <c r="AN11" s="15">
        <f t="shared" si="4"/>
        <v>8.25</v>
      </c>
    </row>
    <row r="12" spans="1:41" ht="80.099999999999994" customHeight="1" x14ac:dyDescent="0.25">
      <c r="A12" s="112" t="str">
        <f>IFERROR(INDEX(Tabella256[cognomenome], MATCH(F12, Tabella256[cognome], 0)), "")</f>
        <v>Garro L.</v>
      </c>
      <c r="B12" s="28"/>
      <c r="C12" s="28"/>
      <c r="D12" s="29"/>
      <c r="E12" s="29"/>
      <c r="F12" s="30" t="s">
        <v>137</v>
      </c>
      <c r="G12" s="56" t="s">
        <v>305</v>
      </c>
      <c r="H12" s="31" t="s">
        <v>285</v>
      </c>
      <c r="I12" s="32" t="s">
        <v>582</v>
      </c>
      <c r="J12" s="33" t="s">
        <v>304</v>
      </c>
      <c r="K12" s="34" t="s">
        <v>281</v>
      </c>
      <c r="L12" s="34" t="s">
        <v>295</v>
      </c>
      <c r="M12" s="31">
        <f t="shared" si="7"/>
        <v>6.25</v>
      </c>
      <c r="N12" s="35"/>
      <c r="O12" s="35"/>
      <c r="P12" s="76" t="s">
        <v>14</v>
      </c>
      <c r="Q12" s="18">
        <f t="shared" si="9"/>
        <v>8.25</v>
      </c>
      <c r="R12" s="18">
        <v>8.25</v>
      </c>
      <c r="S12" s="77">
        <f t="shared" si="8"/>
        <v>0</v>
      </c>
      <c r="T12" s="2"/>
      <c r="AD12" s="114" t="str">
        <f t="shared" si="6"/>
        <v>NO</v>
      </c>
      <c r="AG12" s="3">
        <f t="shared" si="0"/>
        <v>7.75</v>
      </c>
      <c r="AH12" s="3">
        <f t="shared" si="0"/>
        <v>14.75</v>
      </c>
      <c r="AI12" s="3">
        <f t="shared" si="1"/>
        <v>0.75</v>
      </c>
      <c r="AJ12" s="4">
        <v>3.125E-2</v>
      </c>
      <c r="AK12" s="3">
        <f t="shared" si="2"/>
        <v>7</v>
      </c>
      <c r="AL12" s="53" t="s">
        <v>30</v>
      </c>
      <c r="AM12" s="8" t="b">
        <f t="shared" si="3"/>
        <v>1</v>
      </c>
      <c r="AN12" s="15">
        <f t="shared" si="4"/>
        <v>6.25</v>
      </c>
    </row>
    <row r="13" spans="1:41" ht="80.099999999999994" customHeight="1" x14ac:dyDescent="0.25">
      <c r="A13" s="112" t="str">
        <f>IFERROR(INDEX(Tabella256[cognomenome], MATCH(F13, Tabella256[cognome], 0)), "")</f>
        <v>Garro S.</v>
      </c>
      <c r="B13" s="28"/>
      <c r="C13" s="28"/>
      <c r="D13" s="29"/>
      <c r="E13" s="29"/>
      <c r="F13" s="30" t="s">
        <v>138</v>
      </c>
      <c r="G13" s="56" t="str">
        <f>IF(G12="","",G12)</f>
        <v>1200-MAX  E OFF SITE CONTROLLO  RIPRISTINO E MOVIMENTAZIONE  KV e HIC. . Proseguimento del permesso n 559251/C</v>
      </c>
      <c r="H13" s="31" t="str">
        <f>IF(H12="","",H12)</f>
        <v>Caldarella</v>
      </c>
      <c r="I13" s="32" t="s">
        <v>582</v>
      </c>
      <c r="J13" s="33" t="str">
        <f>IF(J12="","",J12)</f>
        <v>566045/C</v>
      </c>
      <c r="K13" s="34" t="s">
        <v>281</v>
      </c>
      <c r="L13" s="34" t="s">
        <v>295</v>
      </c>
      <c r="M13" s="31">
        <f t="shared" si="7"/>
        <v>6.25</v>
      </c>
      <c r="N13" s="35"/>
      <c r="O13" s="35"/>
      <c r="P13" s="76" t="s">
        <v>18</v>
      </c>
      <c r="Q13" s="18">
        <f t="shared" si="9"/>
        <v>8.25</v>
      </c>
      <c r="R13" s="18">
        <v>8.25</v>
      </c>
      <c r="S13" s="77">
        <f t="shared" si="8"/>
        <v>0</v>
      </c>
      <c r="T13" s="2"/>
      <c r="AD13" s="114" t="str">
        <f t="shared" si="6"/>
        <v>NO</v>
      </c>
      <c r="AG13" s="3">
        <f t="shared" si="0"/>
        <v>7.75</v>
      </c>
      <c r="AH13" s="3">
        <f t="shared" si="0"/>
        <v>14.75</v>
      </c>
      <c r="AI13" s="3">
        <f t="shared" si="1"/>
        <v>0.75</v>
      </c>
      <c r="AJ13" s="4">
        <v>3.125E-2</v>
      </c>
      <c r="AK13" s="3">
        <f t="shared" si="2"/>
        <v>7</v>
      </c>
      <c r="AL13" s="53" t="s">
        <v>30</v>
      </c>
      <c r="AM13" s="8" t="b">
        <f t="shared" si="3"/>
        <v>1</v>
      </c>
      <c r="AN13" s="15">
        <f t="shared" si="4"/>
        <v>6.25</v>
      </c>
    </row>
    <row r="14" spans="1:41" ht="80.099999999999994" customHeight="1" x14ac:dyDescent="0.25">
      <c r="A14" s="112" t="str">
        <f>IFERROR(INDEX(Tabella256[cognomenome], MATCH(F14, Tabella256[cognome], 0)), "")</f>
        <v>De Luca A.</v>
      </c>
      <c r="B14" s="28"/>
      <c r="C14" s="28"/>
      <c r="D14" s="29"/>
      <c r="E14" s="29"/>
      <c r="F14" s="30" t="s">
        <v>194</v>
      </c>
      <c r="G14" s="56" t="s">
        <v>600</v>
      </c>
      <c r="H14" s="31" t="s">
        <v>285</v>
      </c>
      <c r="I14" s="32" t="s">
        <v>599</v>
      </c>
      <c r="J14" s="33" t="s">
        <v>306</v>
      </c>
      <c r="K14" s="34" t="s">
        <v>281</v>
      </c>
      <c r="L14" s="34" t="s">
        <v>282</v>
      </c>
      <c r="M14" s="31">
        <f t="shared" si="7"/>
        <v>8.25</v>
      </c>
      <c r="N14" s="35"/>
      <c r="O14" s="35"/>
      <c r="P14" s="76" t="s">
        <v>289</v>
      </c>
      <c r="Q14" s="18">
        <f t="shared" si="9"/>
        <v>8.25</v>
      </c>
      <c r="R14" s="18">
        <v>8.25</v>
      </c>
      <c r="S14" s="77">
        <f t="shared" si="8"/>
        <v>0</v>
      </c>
      <c r="T14" s="2"/>
      <c r="AD14" s="114" t="str">
        <f t="shared" si="6"/>
        <v>NO</v>
      </c>
      <c r="AG14" s="3">
        <f t="shared" si="0"/>
        <v>7.75</v>
      </c>
      <c r="AH14" s="3">
        <f t="shared" si="0"/>
        <v>16.75</v>
      </c>
      <c r="AI14" s="3">
        <f t="shared" si="1"/>
        <v>0.75</v>
      </c>
      <c r="AJ14" s="4">
        <v>3.125E-2</v>
      </c>
      <c r="AK14" s="3">
        <f t="shared" si="2"/>
        <v>9</v>
      </c>
      <c r="AL14" s="53" t="s">
        <v>30</v>
      </c>
      <c r="AM14" s="8" t="b">
        <f t="shared" si="3"/>
        <v>1</v>
      </c>
      <c r="AN14" s="15">
        <f t="shared" si="4"/>
        <v>8.25</v>
      </c>
    </row>
    <row r="15" spans="1:41" ht="80.099999999999994" customHeight="1" x14ac:dyDescent="0.25">
      <c r="A15" s="112" t="str">
        <f>IFERROR(INDEX(Tabella256[cognomenome], MATCH(F15, Tabella256[cognome], 0)), "")</f>
        <v>Amara F.</v>
      </c>
      <c r="B15" s="28"/>
      <c r="C15" s="28"/>
      <c r="D15" s="29"/>
      <c r="E15" s="29"/>
      <c r="F15" s="30" t="s">
        <v>161</v>
      </c>
      <c r="G15" s="56" t="str">
        <f>IF(G14="","",G14)</f>
        <v>800 - 10240264   RIPRISTINO LINEA ALIMENTAZIONE AZOTO A SKID CHIMEC 1869-</v>
      </c>
      <c r="H15" s="31" t="str">
        <f>IF(H14="","",H14)</f>
        <v>Caldarella</v>
      </c>
      <c r="I15" s="32" t="s">
        <v>599</v>
      </c>
      <c r="J15" s="33" t="str">
        <f>IF(J14="","",J14)</f>
        <v>573778/C</v>
      </c>
      <c r="K15" s="34" t="s">
        <v>281</v>
      </c>
      <c r="L15" s="34" t="s">
        <v>282</v>
      </c>
      <c r="M15" s="31">
        <f t="shared" si="7"/>
        <v>8.25</v>
      </c>
      <c r="N15" s="35"/>
      <c r="O15" s="35"/>
      <c r="P15" s="76" t="s">
        <v>16</v>
      </c>
      <c r="Q15" s="18">
        <f t="shared" si="9"/>
        <v>6.25</v>
      </c>
      <c r="R15" s="18">
        <v>6.25</v>
      </c>
      <c r="S15" s="77">
        <f t="shared" si="8"/>
        <v>0</v>
      </c>
      <c r="T15" s="2"/>
      <c r="AD15" s="114" t="str">
        <f t="shared" si="6"/>
        <v>NO</v>
      </c>
      <c r="AG15" s="3">
        <f t="shared" si="0"/>
        <v>7.75</v>
      </c>
      <c r="AH15" s="3">
        <f t="shared" si="0"/>
        <v>16.75</v>
      </c>
      <c r="AI15" s="3">
        <f t="shared" si="1"/>
        <v>0.75</v>
      </c>
      <c r="AJ15" s="4">
        <v>3.125E-2</v>
      </c>
      <c r="AK15" s="3">
        <f t="shared" si="2"/>
        <v>9</v>
      </c>
      <c r="AL15" s="53" t="s">
        <v>30</v>
      </c>
      <c r="AM15" s="8" t="b">
        <f t="shared" si="3"/>
        <v>1</v>
      </c>
      <c r="AN15" s="15">
        <f t="shared" si="4"/>
        <v>8.25</v>
      </c>
    </row>
    <row r="16" spans="1:41" ht="80.099999999999994" customHeight="1" x14ac:dyDescent="0.25">
      <c r="A16" s="112" t="str">
        <f>IFERROR(INDEX(Tabella256[cognomenome], MATCH(F16, Tabella256[cognome], 0)), "")</f>
        <v>Allegretti G.</v>
      </c>
      <c r="B16" s="28"/>
      <c r="C16" s="28"/>
      <c r="D16" s="29"/>
      <c r="E16" s="29"/>
      <c r="F16" s="30" t="s">
        <v>163</v>
      </c>
      <c r="G16" s="56"/>
      <c r="H16" s="31"/>
      <c r="I16" s="32" t="str">
        <f t="shared" si="5"/>
        <v/>
      </c>
      <c r="J16" s="33"/>
      <c r="K16" s="34" t="s">
        <v>286</v>
      </c>
      <c r="L16" s="34" t="s">
        <v>287</v>
      </c>
      <c r="M16" s="31">
        <f t="shared" si="7"/>
        <v>9.75</v>
      </c>
      <c r="N16" s="35"/>
      <c r="O16" s="35"/>
      <c r="P16" s="76" t="s">
        <v>17</v>
      </c>
      <c r="Q16" s="18">
        <f t="shared" si="9"/>
        <v>6.25</v>
      </c>
      <c r="R16" s="18">
        <v>6.25</v>
      </c>
      <c r="S16" s="77">
        <f t="shared" si="8"/>
        <v>0</v>
      </c>
      <c r="T16" s="2"/>
      <c r="AD16" s="114" t="str">
        <f t="shared" si="6"/>
        <v>NO</v>
      </c>
      <c r="AG16" s="3">
        <f t="shared" si="0"/>
        <v>6.75</v>
      </c>
      <c r="AH16" s="3">
        <f t="shared" si="0"/>
        <v>17.25</v>
      </c>
      <c r="AI16" s="3">
        <f t="shared" si="1"/>
        <v>0.75</v>
      </c>
      <c r="AJ16" s="4">
        <v>3.125E-2</v>
      </c>
      <c r="AK16" s="3">
        <f t="shared" si="2"/>
        <v>10.5</v>
      </c>
      <c r="AL16" s="53" t="s">
        <v>30</v>
      </c>
      <c r="AM16" s="8" t="b">
        <f t="shared" si="3"/>
        <v>1</v>
      </c>
      <c r="AN16" s="15">
        <f t="shared" si="4"/>
        <v>9.75</v>
      </c>
    </row>
    <row r="17" spans="1:40" ht="80.099999999999994" customHeight="1" x14ac:dyDescent="0.25">
      <c r="A17" s="112" t="str">
        <f>IFERROR(INDEX(Tabella256[cognomenome], MATCH(F17, Tabella256[cognome], 0)), "")</f>
        <v/>
      </c>
      <c r="B17" s="28"/>
      <c r="C17" s="28"/>
      <c r="D17" s="29"/>
      <c r="E17" s="29"/>
      <c r="F17" s="30"/>
      <c r="G17" s="56"/>
      <c r="H17" s="31" t="str">
        <f>IF(H16="","",H16)</f>
        <v/>
      </c>
      <c r="I17" s="32" t="str">
        <f t="shared" si="5"/>
        <v/>
      </c>
      <c r="J17" s="33" t="str">
        <f>IF(J16="","",J16)</f>
        <v/>
      </c>
      <c r="K17" s="34"/>
      <c r="L17" s="34"/>
      <c r="M17" s="31" t="str">
        <f t="shared" si="7"/>
        <v/>
      </c>
      <c r="N17" s="35"/>
      <c r="O17" s="35"/>
      <c r="P17" s="76" t="s">
        <v>251</v>
      </c>
      <c r="Q17" s="18">
        <f t="shared" si="9"/>
        <v>8.25</v>
      </c>
      <c r="R17" s="18">
        <v>8.25</v>
      </c>
      <c r="S17" s="77">
        <f t="shared" si="8"/>
        <v>0</v>
      </c>
      <c r="T17" s="2"/>
      <c r="AD17" s="114" t="str">
        <f t="shared" si="6"/>
        <v>NO</v>
      </c>
      <c r="AG17" s="3">
        <f t="shared" si="0"/>
        <v>0</v>
      </c>
      <c r="AH17" s="3">
        <f t="shared" si="0"/>
        <v>0</v>
      </c>
      <c r="AI17" s="3">
        <f t="shared" si="1"/>
        <v>0</v>
      </c>
      <c r="AJ17" s="4">
        <v>3.125E-2</v>
      </c>
      <c r="AK17" s="3">
        <f t="shared" si="2"/>
        <v>0</v>
      </c>
      <c r="AL17" s="53" t="s">
        <v>30</v>
      </c>
      <c r="AM17" s="8" t="b">
        <f t="shared" si="3"/>
        <v>0</v>
      </c>
      <c r="AN17" s="15">
        <f t="shared" si="4"/>
        <v>0</v>
      </c>
    </row>
    <row r="18" spans="1:40" ht="80.099999999999994" customHeight="1" x14ac:dyDescent="0.25">
      <c r="A18" s="112" t="str">
        <f>IFERROR(INDEX(Tabella256[cognomenome], MATCH(F18, Tabella256[cognome], 0)), "")</f>
        <v/>
      </c>
      <c r="B18" s="28"/>
      <c r="C18" s="28"/>
      <c r="D18" s="29"/>
      <c r="E18" s="29"/>
      <c r="F18" s="30"/>
      <c r="G18" s="56"/>
      <c r="H18" s="31"/>
      <c r="I18" s="32" t="str">
        <f t="shared" si="5"/>
        <v/>
      </c>
      <c r="J18" s="33"/>
      <c r="K18" s="34"/>
      <c r="L18" s="34"/>
      <c r="M18" s="31" t="str">
        <f t="shared" si="7"/>
        <v/>
      </c>
      <c r="N18" s="35"/>
      <c r="O18" s="35"/>
      <c r="P18" s="76" t="s">
        <v>290</v>
      </c>
      <c r="Q18" s="18">
        <f t="shared" si="9"/>
        <v>8.25</v>
      </c>
      <c r="R18" s="18">
        <v>8.25</v>
      </c>
      <c r="S18" s="77">
        <f t="shared" si="8"/>
        <v>0</v>
      </c>
      <c r="T18" s="2"/>
      <c r="AD18" s="114" t="str">
        <f t="shared" si="6"/>
        <v>NO</v>
      </c>
      <c r="AG18" s="3">
        <f t="shared" si="0"/>
        <v>0</v>
      </c>
      <c r="AH18" s="3">
        <f t="shared" si="0"/>
        <v>0</v>
      </c>
      <c r="AI18" s="3">
        <f t="shared" si="1"/>
        <v>0</v>
      </c>
      <c r="AJ18" s="4">
        <v>3.125E-2</v>
      </c>
      <c r="AK18" s="3">
        <f t="shared" si="2"/>
        <v>0</v>
      </c>
      <c r="AL18" s="53" t="s">
        <v>30</v>
      </c>
      <c r="AM18" s="8" t="b">
        <f t="shared" si="3"/>
        <v>0</v>
      </c>
      <c r="AN18" s="15">
        <f t="shared" si="4"/>
        <v>0</v>
      </c>
    </row>
    <row r="19" spans="1:40" ht="80.099999999999994" customHeight="1" x14ac:dyDescent="0.25">
      <c r="A19" s="112" t="str">
        <f>IFERROR(INDEX(Tabella256[cognomenome], MATCH(F19, Tabella256[cognome], 0)), "")</f>
        <v/>
      </c>
      <c r="B19" s="28"/>
      <c r="C19" s="28"/>
      <c r="D19" s="29"/>
      <c r="E19" s="29"/>
      <c r="F19" s="30"/>
      <c r="G19" s="56" t="str">
        <f>IF(G18="","",G18)</f>
        <v/>
      </c>
      <c r="H19" s="31" t="str">
        <f>IF(H18="","",H18)</f>
        <v/>
      </c>
      <c r="I19" s="32" t="str">
        <f t="shared" si="5"/>
        <v/>
      </c>
      <c r="J19" s="33" t="str">
        <f>IF(J18="","",J18)</f>
        <v/>
      </c>
      <c r="K19" s="34"/>
      <c r="L19" s="34"/>
      <c r="M19" s="31" t="str">
        <f t="shared" si="7"/>
        <v/>
      </c>
      <c r="N19" s="35"/>
      <c r="O19" s="35"/>
      <c r="P19" s="76" t="s">
        <v>19</v>
      </c>
      <c r="Q19" s="18">
        <f t="shared" si="9"/>
        <v>9.75</v>
      </c>
      <c r="R19" s="18">
        <v>9.75</v>
      </c>
      <c r="S19" s="77">
        <f>R19-Q19</f>
        <v>0</v>
      </c>
      <c r="T19" s="2"/>
      <c r="AD19" s="114" t="str">
        <f t="shared" si="6"/>
        <v>NO</v>
      </c>
      <c r="AG19" s="3">
        <f t="shared" si="0"/>
        <v>0</v>
      </c>
      <c r="AH19" s="3">
        <f t="shared" si="0"/>
        <v>0</v>
      </c>
      <c r="AI19" s="3">
        <f t="shared" si="1"/>
        <v>0</v>
      </c>
      <c r="AJ19" s="4">
        <v>3.125E-2</v>
      </c>
      <c r="AK19" s="3">
        <f t="shared" si="2"/>
        <v>0</v>
      </c>
      <c r="AL19" s="53" t="s">
        <v>30</v>
      </c>
      <c r="AM19" s="8" t="b">
        <f t="shared" si="3"/>
        <v>0</v>
      </c>
      <c r="AN19" s="15">
        <f t="shared" si="4"/>
        <v>0</v>
      </c>
    </row>
    <row r="20" spans="1:40" ht="80.099999999999994" customHeight="1" x14ac:dyDescent="0.25">
      <c r="A20" s="112" t="str">
        <f>IFERROR(INDEX(Tabella256[cognomenome], MATCH(F20, Tabella256[cognome], 0)), "")</f>
        <v/>
      </c>
      <c r="B20" s="28"/>
      <c r="C20" s="28"/>
      <c r="D20" s="29"/>
      <c r="E20" s="29"/>
      <c r="F20" s="30"/>
      <c r="G20" s="56"/>
      <c r="H20" s="31"/>
      <c r="I20" s="32" t="str">
        <f t="shared" si="5"/>
        <v/>
      </c>
      <c r="J20" s="33"/>
      <c r="K20" s="34"/>
      <c r="L20" s="34"/>
      <c r="M20" s="31" t="str">
        <f t="shared" si="7"/>
        <v/>
      </c>
      <c r="N20" s="35"/>
      <c r="O20" s="35"/>
      <c r="P20" s="76"/>
      <c r="Q20" s="18">
        <f t="shared" si="9"/>
        <v>99</v>
      </c>
      <c r="R20" s="18">
        <v>99</v>
      </c>
      <c r="S20" s="77">
        <f t="shared" si="8"/>
        <v>0</v>
      </c>
      <c r="T20" s="2"/>
      <c r="U20" s="2"/>
      <c r="W20" s="72"/>
      <c r="X20" s="72"/>
      <c r="Y20" s="72"/>
      <c r="Z20" s="72"/>
      <c r="AA20" s="72"/>
      <c r="AB20" s="72"/>
      <c r="AC20" s="2"/>
      <c r="AD20" s="114" t="str">
        <f t="shared" si="6"/>
        <v>NO</v>
      </c>
      <c r="AG20" s="3">
        <f t="shared" si="0"/>
        <v>0</v>
      </c>
      <c r="AH20" s="3">
        <f t="shared" si="0"/>
        <v>0</v>
      </c>
      <c r="AI20" s="3">
        <f t="shared" si="1"/>
        <v>0</v>
      </c>
      <c r="AJ20" s="4">
        <v>3.125E-2</v>
      </c>
      <c r="AK20" s="3">
        <f t="shared" si="2"/>
        <v>0</v>
      </c>
      <c r="AL20" s="53" t="s">
        <v>30</v>
      </c>
      <c r="AM20" s="8" t="b">
        <f t="shared" si="3"/>
        <v>0</v>
      </c>
      <c r="AN20" s="15">
        <f t="shared" si="4"/>
        <v>0</v>
      </c>
    </row>
    <row r="21" spans="1:40" ht="80.099999999999994" customHeight="1" x14ac:dyDescent="0.25">
      <c r="A21" s="112" t="str">
        <f>IFERROR(INDEX(Tabella256[cognomenome], MATCH(F21, Tabella256[cognome], 0)), "")</f>
        <v/>
      </c>
      <c r="B21" s="28"/>
      <c r="C21" s="28"/>
      <c r="D21" s="29"/>
      <c r="E21" s="29"/>
      <c r="F21" s="30"/>
      <c r="G21" s="56" t="str">
        <f>IF(G20="","",G20)</f>
        <v/>
      </c>
      <c r="H21" s="31" t="str">
        <f>IF(H20="","",H20)</f>
        <v/>
      </c>
      <c r="I21" s="32" t="str">
        <f t="shared" si="5"/>
        <v/>
      </c>
      <c r="J21" s="33" t="str">
        <f>IF(J20="","",J20)</f>
        <v/>
      </c>
      <c r="K21" s="34"/>
      <c r="L21" s="34"/>
      <c r="M21" s="31" t="str">
        <f t="shared" si="7"/>
        <v/>
      </c>
      <c r="N21" s="35"/>
      <c r="O21" s="35"/>
      <c r="P21" s="76"/>
      <c r="Q21" s="18">
        <f t="shared" si="9"/>
        <v>99</v>
      </c>
      <c r="R21" s="18">
        <v>99</v>
      </c>
      <c r="S21" s="77">
        <f t="shared" si="8"/>
        <v>0</v>
      </c>
      <c r="T21" s="2"/>
      <c r="U21" s="2"/>
      <c r="W21" s="72"/>
      <c r="X21" s="72"/>
      <c r="Y21" s="72"/>
      <c r="Z21" s="72"/>
      <c r="AA21" s="72"/>
      <c r="AB21" s="72"/>
      <c r="AC21" s="2"/>
      <c r="AD21" s="114" t="str">
        <f t="shared" si="6"/>
        <v>NO</v>
      </c>
      <c r="AG21" s="3">
        <f t="shared" si="0"/>
        <v>0</v>
      </c>
      <c r="AH21" s="3">
        <f t="shared" si="0"/>
        <v>0</v>
      </c>
      <c r="AI21" s="3">
        <f t="shared" si="1"/>
        <v>0</v>
      </c>
      <c r="AJ21" s="4">
        <v>3.125E-2</v>
      </c>
      <c r="AK21" s="3">
        <f t="shared" si="2"/>
        <v>0</v>
      </c>
      <c r="AL21" s="53" t="s">
        <v>30</v>
      </c>
      <c r="AM21" s="8" t="b">
        <f t="shared" si="3"/>
        <v>0</v>
      </c>
      <c r="AN21" s="15">
        <f t="shared" si="4"/>
        <v>0</v>
      </c>
    </row>
    <row r="22" spans="1:40" ht="80.099999999999994" customHeight="1" x14ac:dyDescent="0.25">
      <c r="A22" s="112" t="str">
        <f>IFERROR(INDEX(Tabella256[cognomenome], MATCH(F22, Tabella256[cognome], 0)), "")</f>
        <v/>
      </c>
      <c r="B22" s="28"/>
      <c r="C22" s="28"/>
      <c r="D22" s="29"/>
      <c r="E22" s="29"/>
      <c r="F22" s="30"/>
      <c r="G22" s="56"/>
      <c r="H22" s="31"/>
      <c r="I22" s="32" t="str">
        <f t="shared" si="5"/>
        <v/>
      </c>
      <c r="J22" s="33"/>
      <c r="K22" s="34"/>
      <c r="L22" s="34"/>
      <c r="M22" s="31" t="str">
        <f t="shared" si="7"/>
        <v/>
      </c>
      <c r="N22" s="36"/>
      <c r="O22" s="36"/>
      <c r="P22" s="76"/>
      <c r="Q22" s="18">
        <f t="shared" si="9"/>
        <v>99</v>
      </c>
      <c r="R22" s="18">
        <v>99</v>
      </c>
      <c r="S22" s="77">
        <f t="shared" si="8"/>
        <v>0</v>
      </c>
      <c r="T22" s="2"/>
      <c r="U22" s="2"/>
      <c r="AB22" s="72"/>
      <c r="AC22" s="2"/>
      <c r="AD22" s="114" t="str">
        <f t="shared" si="6"/>
        <v>NO</v>
      </c>
      <c r="AG22" s="3">
        <f t="shared" si="0"/>
        <v>0</v>
      </c>
      <c r="AH22" s="3">
        <f t="shared" si="0"/>
        <v>0</v>
      </c>
      <c r="AI22" s="3">
        <f t="shared" si="1"/>
        <v>0</v>
      </c>
      <c r="AJ22" s="4">
        <v>3.125E-2</v>
      </c>
      <c r="AK22" s="3">
        <f t="shared" si="2"/>
        <v>0</v>
      </c>
      <c r="AL22" s="53" t="s">
        <v>30</v>
      </c>
      <c r="AM22" s="8" t="b">
        <f t="shared" si="3"/>
        <v>0</v>
      </c>
      <c r="AN22" s="15">
        <f t="shared" si="4"/>
        <v>0</v>
      </c>
    </row>
    <row r="23" spans="1:40" ht="80.099999999999994" customHeight="1" x14ac:dyDescent="0.25">
      <c r="A23" s="112" t="str">
        <f>IFERROR(INDEX(Tabella256[cognomenome], MATCH(F23, Tabella256[cognome], 0)), "")</f>
        <v/>
      </c>
      <c r="B23" s="28"/>
      <c r="C23" s="28"/>
      <c r="D23" s="29"/>
      <c r="E23" s="29"/>
      <c r="F23" s="30"/>
      <c r="G23" s="56" t="str">
        <f>IF(G22="","",G22)</f>
        <v/>
      </c>
      <c r="H23" s="31" t="str">
        <f>IF(H22="","",H22)</f>
        <v/>
      </c>
      <c r="I23" s="32" t="str">
        <f t="shared" si="5"/>
        <v/>
      </c>
      <c r="J23" s="33" t="str">
        <f>IF(J22="","",J22)</f>
        <v/>
      </c>
      <c r="K23" s="34"/>
      <c r="L23" s="34"/>
      <c r="M23" s="31" t="str">
        <f t="shared" si="7"/>
        <v/>
      </c>
      <c r="N23" s="36"/>
      <c r="O23" s="36"/>
      <c r="P23" s="76"/>
      <c r="Q23" s="18">
        <f t="shared" si="9"/>
        <v>99</v>
      </c>
      <c r="R23" s="18">
        <v>99</v>
      </c>
      <c r="S23" s="77">
        <f t="shared" si="8"/>
        <v>0</v>
      </c>
      <c r="T23" s="2"/>
      <c r="U23" s="2"/>
      <c r="AB23" s="72"/>
      <c r="AC23" s="2"/>
      <c r="AD23" s="114" t="str">
        <f t="shared" si="6"/>
        <v>NO</v>
      </c>
      <c r="AG23" s="3">
        <f t="shared" si="0"/>
        <v>0</v>
      </c>
      <c r="AH23" s="3">
        <f t="shared" si="0"/>
        <v>0</v>
      </c>
      <c r="AI23" s="3">
        <f t="shared" si="1"/>
        <v>0</v>
      </c>
      <c r="AJ23" s="4">
        <v>3.125E-2</v>
      </c>
      <c r="AK23" s="3">
        <f t="shared" si="2"/>
        <v>0</v>
      </c>
      <c r="AL23" s="53" t="s">
        <v>30</v>
      </c>
      <c r="AM23" s="8" t="b">
        <f t="shared" si="3"/>
        <v>0</v>
      </c>
      <c r="AN23" s="15">
        <f t="shared" si="4"/>
        <v>0</v>
      </c>
    </row>
    <row r="24" spans="1:40" ht="80.099999999999994" customHeight="1" x14ac:dyDescent="0.25">
      <c r="A24" s="112" t="str">
        <f>IFERROR(INDEX(Tabella256[cognomenome], MATCH(F24, Tabella256[cognome], 0)), "")</f>
        <v/>
      </c>
      <c r="B24" s="28"/>
      <c r="C24" s="28"/>
      <c r="D24" s="29"/>
      <c r="E24" s="29"/>
      <c r="F24" s="30"/>
      <c r="G24" s="56"/>
      <c r="H24" s="31"/>
      <c r="I24" s="32" t="str">
        <f t="shared" si="5"/>
        <v/>
      </c>
      <c r="J24" s="33"/>
      <c r="K24" s="34"/>
      <c r="L24" s="34"/>
      <c r="M24" s="31" t="str">
        <f t="shared" si="7"/>
        <v/>
      </c>
      <c r="N24" s="35"/>
      <c r="O24" s="35"/>
      <c r="P24" s="76"/>
      <c r="Q24" s="18">
        <f t="shared" si="9"/>
        <v>99</v>
      </c>
      <c r="R24" s="18">
        <v>99</v>
      </c>
      <c r="S24" s="77">
        <f t="shared" si="8"/>
        <v>0</v>
      </c>
      <c r="T24" s="2"/>
      <c r="U24" s="2"/>
      <c r="AB24" s="72"/>
      <c r="AC24" s="2"/>
      <c r="AD24" s="114" t="str">
        <f t="shared" si="6"/>
        <v>NO</v>
      </c>
      <c r="AG24" s="3">
        <f t="shared" si="0"/>
        <v>0</v>
      </c>
      <c r="AH24" s="3">
        <f t="shared" si="0"/>
        <v>0</v>
      </c>
      <c r="AI24" s="3">
        <f t="shared" si="1"/>
        <v>0</v>
      </c>
      <c r="AJ24" s="4">
        <v>3.125E-2</v>
      </c>
      <c r="AK24" s="3">
        <f t="shared" si="2"/>
        <v>0</v>
      </c>
      <c r="AL24" s="53" t="s">
        <v>30</v>
      </c>
      <c r="AM24" s="8" t="b">
        <f t="shared" si="3"/>
        <v>0</v>
      </c>
      <c r="AN24" s="15">
        <f t="shared" si="4"/>
        <v>0</v>
      </c>
    </row>
    <row r="25" spans="1:40" ht="80.099999999999994" customHeight="1" x14ac:dyDescent="0.25">
      <c r="A25" s="112" t="str">
        <f>IFERROR(INDEX(Tabella256[cognomenome], MATCH(F25, Tabella256[cognome], 0)), "")</f>
        <v/>
      </c>
      <c r="B25" s="28"/>
      <c r="C25" s="28"/>
      <c r="D25" s="29"/>
      <c r="E25" s="29"/>
      <c r="F25" s="30"/>
      <c r="G25" s="56" t="str">
        <f>IF(G24="","",G24)</f>
        <v/>
      </c>
      <c r="H25" s="31" t="str">
        <f>IF(H24="","",H24)</f>
        <v/>
      </c>
      <c r="I25" s="32" t="str">
        <f t="shared" si="5"/>
        <v/>
      </c>
      <c r="J25" s="33" t="str">
        <f>IF(J24="","",J24)</f>
        <v/>
      </c>
      <c r="K25" s="34"/>
      <c r="L25" s="34"/>
      <c r="M25" s="31" t="str">
        <f t="shared" si="7"/>
        <v/>
      </c>
      <c r="N25" s="35"/>
      <c r="O25" s="35"/>
      <c r="P25" s="76"/>
      <c r="Q25" s="18">
        <f t="shared" si="9"/>
        <v>99</v>
      </c>
      <c r="R25" s="18">
        <v>99</v>
      </c>
      <c r="S25" s="77">
        <f t="shared" si="8"/>
        <v>0</v>
      </c>
      <c r="T25" s="2"/>
      <c r="U25" s="2"/>
      <c r="V25" s="72"/>
      <c r="W25" s="72"/>
      <c r="X25" s="72"/>
      <c r="Y25" s="72"/>
      <c r="Z25" s="72"/>
      <c r="AA25" s="72"/>
      <c r="AB25" s="72"/>
      <c r="AC25" s="2"/>
      <c r="AD25" s="114" t="str">
        <f t="shared" si="6"/>
        <v>NO</v>
      </c>
      <c r="AG25" s="3">
        <f t="shared" si="0"/>
        <v>0</v>
      </c>
      <c r="AH25" s="3">
        <f t="shared" si="0"/>
        <v>0</v>
      </c>
      <c r="AI25" s="3">
        <f t="shared" si="1"/>
        <v>0</v>
      </c>
      <c r="AJ25" s="4">
        <v>3.125E-2</v>
      </c>
      <c r="AK25" s="3">
        <f t="shared" si="2"/>
        <v>0</v>
      </c>
      <c r="AL25" s="53" t="s">
        <v>30</v>
      </c>
      <c r="AM25" s="8" t="b">
        <f t="shared" si="3"/>
        <v>0</v>
      </c>
      <c r="AN25" s="15">
        <f t="shared" si="4"/>
        <v>0</v>
      </c>
    </row>
    <row r="26" spans="1:40" ht="80.099999999999994" customHeight="1" x14ac:dyDescent="0.25">
      <c r="A26" s="112" t="str">
        <f>IFERROR(INDEX(Tabella256[cognomenome], MATCH(F26, Tabella256[cognome], 0)), "")</f>
        <v/>
      </c>
      <c r="B26" s="28"/>
      <c r="C26" s="28"/>
      <c r="D26" s="29"/>
      <c r="E26" s="29"/>
      <c r="F26" s="30"/>
      <c r="G26" s="56"/>
      <c r="H26" s="31"/>
      <c r="I26" s="32" t="str">
        <f t="shared" si="5"/>
        <v/>
      </c>
      <c r="J26" s="33"/>
      <c r="K26" s="34"/>
      <c r="L26" s="34"/>
      <c r="M26" s="31" t="str">
        <f t="shared" si="7"/>
        <v/>
      </c>
      <c r="N26" s="35"/>
      <c r="O26" s="35"/>
      <c r="P26" s="76"/>
      <c r="Q26" s="18">
        <f t="shared" si="9"/>
        <v>99</v>
      </c>
      <c r="R26" s="18">
        <v>99</v>
      </c>
      <c r="S26" s="77">
        <f t="shared" si="8"/>
        <v>0</v>
      </c>
      <c r="T26" s="2"/>
      <c r="U26" s="2"/>
      <c r="V26" s="72"/>
      <c r="W26" s="72"/>
      <c r="X26" s="72"/>
      <c r="Y26" s="72"/>
      <c r="Z26" s="72"/>
      <c r="AA26" s="72"/>
      <c r="AB26" s="72"/>
      <c r="AC26" s="2"/>
      <c r="AD26" s="114" t="str">
        <f t="shared" si="6"/>
        <v>NO</v>
      </c>
      <c r="AG26" s="3">
        <f t="shared" si="0"/>
        <v>0</v>
      </c>
      <c r="AH26" s="3">
        <f t="shared" si="0"/>
        <v>0</v>
      </c>
      <c r="AI26" s="3">
        <f t="shared" si="1"/>
        <v>0</v>
      </c>
      <c r="AJ26" s="4">
        <v>3.125E-2</v>
      </c>
      <c r="AK26" s="3">
        <f t="shared" si="2"/>
        <v>0</v>
      </c>
      <c r="AL26" s="53" t="s">
        <v>30</v>
      </c>
      <c r="AM26" s="8" t="b">
        <f t="shared" si="3"/>
        <v>0</v>
      </c>
      <c r="AN26" s="15">
        <f t="shared" si="4"/>
        <v>0</v>
      </c>
    </row>
    <row r="27" spans="1:40" ht="80.099999999999994" customHeight="1" x14ac:dyDescent="0.25">
      <c r="A27" s="112" t="str">
        <f>IFERROR(INDEX(Tabella256[cognomenome], MATCH(F27, Tabella256[cognome], 0)), "")</f>
        <v/>
      </c>
      <c r="B27" s="28"/>
      <c r="C27" s="28"/>
      <c r="D27" s="29"/>
      <c r="E27" s="29"/>
      <c r="F27" s="30"/>
      <c r="G27" s="56" t="str">
        <f>IF(G26="","",G26)</f>
        <v/>
      </c>
      <c r="H27" s="31" t="str">
        <f>IF(H26="","",H26)</f>
        <v/>
      </c>
      <c r="I27" s="32" t="str">
        <f t="shared" si="5"/>
        <v/>
      </c>
      <c r="J27" s="33" t="str">
        <f>IF(J26="","",J26)</f>
        <v/>
      </c>
      <c r="K27" s="34"/>
      <c r="L27" s="34"/>
      <c r="M27" s="31" t="str">
        <f t="shared" si="7"/>
        <v/>
      </c>
      <c r="N27" s="35"/>
      <c r="O27" s="35"/>
      <c r="P27" s="76"/>
      <c r="Q27" s="18">
        <f t="shared" si="9"/>
        <v>99</v>
      </c>
      <c r="R27" s="18">
        <v>99</v>
      </c>
      <c r="S27" s="77">
        <f t="shared" si="8"/>
        <v>0</v>
      </c>
      <c r="T27" s="2"/>
      <c r="U27" s="2"/>
      <c r="V27" s="72"/>
      <c r="W27" s="72"/>
      <c r="X27" s="72"/>
      <c r="Y27" s="72"/>
      <c r="Z27" s="72"/>
      <c r="AA27" s="72"/>
      <c r="AB27" s="72"/>
      <c r="AC27" s="2"/>
      <c r="AD27" s="114" t="str">
        <f t="shared" si="6"/>
        <v>NO</v>
      </c>
      <c r="AG27" s="3">
        <f t="shared" si="0"/>
        <v>0</v>
      </c>
      <c r="AH27" s="3">
        <f t="shared" si="0"/>
        <v>0</v>
      </c>
      <c r="AI27" s="3">
        <f t="shared" si="1"/>
        <v>0</v>
      </c>
      <c r="AJ27" s="4">
        <v>3.125E-2</v>
      </c>
      <c r="AK27" s="3">
        <f t="shared" si="2"/>
        <v>0</v>
      </c>
      <c r="AL27" s="53" t="s">
        <v>30</v>
      </c>
      <c r="AM27" s="8" t="b">
        <f t="shared" si="3"/>
        <v>0</v>
      </c>
      <c r="AN27" s="15">
        <f t="shared" si="4"/>
        <v>0</v>
      </c>
    </row>
    <row r="28" spans="1:40" ht="80.099999999999994" customHeight="1" x14ac:dyDescent="0.25">
      <c r="A28" s="112" t="str">
        <f>IFERROR(INDEX(Tabella256[cognomenome], MATCH(F28, Tabella256[cognome], 0)), "")</f>
        <v/>
      </c>
      <c r="B28" s="28"/>
      <c r="C28" s="28"/>
      <c r="D28" s="29"/>
      <c r="E28" s="29"/>
      <c r="F28" s="30"/>
      <c r="G28" s="56"/>
      <c r="H28" s="31"/>
      <c r="I28" s="32" t="str">
        <f t="shared" si="5"/>
        <v/>
      </c>
      <c r="J28" s="33"/>
      <c r="K28" s="34"/>
      <c r="L28" s="34"/>
      <c r="M28" s="31" t="str">
        <f t="shared" si="7"/>
        <v/>
      </c>
      <c r="N28" s="35"/>
      <c r="O28" s="35"/>
      <c r="P28" s="76"/>
      <c r="Q28" s="18">
        <f t="shared" si="9"/>
        <v>99</v>
      </c>
      <c r="R28" s="18">
        <v>99</v>
      </c>
      <c r="S28" s="77">
        <f t="shared" si="8"/>
        <v>0</v>
      </c>
      <c r="T28" s="2"/>
      <c r="U28" s="2"/>
      <c r="V28" s="72"/>
      <c r="W28" s="72"/>
      <c r="X28" s="72"/>
      <c r="Y28" s="72"/>
      <c r="Z28" s="72"/>
      <c r="AA28" s="72"/>
      <c r="AB28" s="72"/>
      <c r="AC28" s="2"/>
      <c r="AD28" s="114" t="str">
        <f t="shared" si="6"/>
        <v>NO</v>
      </c>
      <c r="AG28" s="3">
        <f t="shared" si="0"/>
        <v>0</v>
      </c>
      <c r="AH28" s="3">
        <f t="shared" si="0"/>
        <v>0</v>
      </c>
      <c r="AI28" s="3">
        <f t="shared" si="1"/>
        <v>0</v>
      </c>
      <c r="AJ28" s="4">
        <v>3.125E-2</v>
      </c>
      <c r="AK28" s="3">
        <f t="shared" si="2"/>
        <v>0</v>
      </c>
      <c r="AL28" s="53" t="s">
        <v>30</v>
      </c>
      <c r="AM28" s="8" t="b">
        <f t="shared" si="3"/>
        <v>0</v>
      </c>
      <c r="AN28" s="15">
        <f t="shared" si="4"/>
        <v>0</v>
      </c>
    </row>
    <row r="29" spans="1:40" ht="80.099999999999994" customHeight="1" x14ac:dyDescent="0.25">
      <c r="A29" s="112" t="str">
        <f>IFERROR(INDEX(Tabella256[cognomenome], MATCH(F29, Tabella256[cognome], 0)), "")</f>
        <v/>
      </c>
      <c r="B29" s="28"/>
      <c r="C29" s="28"/>
      <c r="D29" s="29"/>
      <c r="E29" s="29"/>
      <c r="F29" s="30"/>
      <c r="G29" s="56" t="str">
        <f>IF(G28="","",G28)</f>
        <v/>
      </c>
      <c r="H29" s="31" t="str">
        <f>IF(H28="","",H28)</f>
        <v/>
      </c>
      <c r="I29" s="32" t="str">
        <f t="shared" si="5"/>
        <v/>
      </c>
      <c r="J29" s="33" t="str">
        <f>IF(J28="","",J28)</f>
        <v/>
      </c>
      <c r="K29" s="34"/>
      <c r="L29" s="34"/>
      <c r="M29" s="31" t="str">
        <f t="shared" si="7"/>
        <v/>
      </c>
      <c r="N29" s="35"/>
      <c r="O29" s="35"/>
      <c r="P29" s="76"/>
      <c r="Q29" s="18">
        <f t="shared" si="9"/>
        <v>99</v>
      </c>
      <c r="R29" s="18">
        <v>99</v>
      </c>
      <c r="S29" s="77">
        <f t="shared" si="8"/>
        <v>0</v>
      </c>
      <c r="T29" s="2"/>
      <c r="U29" s="2"/>
      <c r="V29" s="72"/>
      <c r="W29" s="72"/>
      <c r="X29" s="72"/>
      <c r="Y29" s="72"/>
      <c r="Z29" s="72"/>
      <c r="AA29" s="72"/>
      <c r="AB29" s="72"/>
      <c r="AC29" s="2"/>
      <c r="AD29" s="114" t="str">
        <f t="shared" si="6"/>
        <v>NO</v>
      </c>
      <c r="AG29" s="3">
        <f t="shared" si="0"/>
        <v>0</v>
      </c>
      <c r="AH29" s="3">
        <f t="shared" si="0"/>
        <v>0</v>
      </c>
      <c r="AI29" s="3">
        <f t="shared" si="1"/>
        <v>0</v>
      </c>
      <c r="AJ29" s="4">
        <v>3.125E-2</v>
      </c>
      <c r="AK29" s="3">
        <f t="shared" si="2"/>
        <v>0</v>
      </c>
      <c r="AL29" s="53" t="s">
        <v>30</v>
      </c>
      <c r="AM29" s="8" t="b">
        <f t="shared" si="3"/>
        <v>0</v>
      </c>
      <c r="AN29" s="15">
        <f t="shared" si="4"/>
        <v>0</v>
      </c>
    </row>
    <row r="30" spans="1:40" ht="80.099999999999994" customHeight="1" thickBot="1" x14ac:dyDescent="0.3">
      <c r="A30" s="112" t="str">
        <f>IFERROR(INDEX(Tabella256[cognomenome], MATCH(F30, Tabella256[cognome], 0)), "")</f>
        <v/>
      </c>
      <c r="B30" s="28"/>
      <c r="C30" s="28"/>
      <c r="D30" s="29"/>
      <c r="E30" s="29"/>
      <c r="F30" s="30"/>
      <c r="G30" s="56"/>
      <c r="H30" s="31"/>
      <c r="I30" s="32" t="str">
        <f t="shared" si="5"/>
        <v/>
      </c>
      <c r="J30" s="33"/>
      <c r="K30" s="34"/>
      <c r="L30" s="34"/>
      <c r="M30" s="31" t="str">
        <f t="shared" si="7"/>
        <v/>
      </c>
      <c r="N30" s="35"/>
      <c r="O30" s="35"/>
      <c r="P30" s="78"/>
      <c r="Q30" s="79">
        <f t="shared" si="9"/>
        <v>99</v>
      </c>
      <c r="R30" s="79">
        <v>99</v>
      </c>
      <c r="S30" s="80">
        <f t="shared" si="8"/>
        <v>0</v>
      </c>
      <c r="T30" s="2"/>
      <c r="U30" s="2"/>
      <c r="V30" s="72"/>
      <c r="W30" s="72"/>
      <c r="X30" s="72"/>
      <c r="Y30" s="72"/>
      <c r="Z30" s="72"/>
      <c r="AA30" s="72"/>
      <c r="AB30" s="72"/>
      <c r="AC30" s="2"/>
      <c r="AD30" s="114" t="str">
        <f t="shared" si="6"/>
        <v>NO</v>
      </c>
      <c r="AG30" s="3">
        <f t="shared" si="0"/>
        <v>0</v>
      </c>
      <c r="AH30" s="3">
        <f t="shared" si="0"/>
        <v>0</v>
      </c>
      <c r="AI30" s="3">
        <f t="shared" si="1"/>
        <v>0</v>
      </c>
      <c r="AJ30" s="4">
        <v>3.125E-2</v>
      </c>
      <c r="AK30" s="3">
        <f t="shared" si="2"/>
        <v>0</v>
      </c>
      <c r="AL30" s="53" t="s">
        <v>30</v>
      </c>
      <c r="AM30" s="8" t="b">
        <f t="shared" si="3"/>
        <v>0</v>
      </c>
      <c r="AN30" s="15">
        <f t="shared" si="4"/>
        <v>0</v>
      </c>
    </row>
    <row r="31" spans="1:40" ht="80.099999999999994" customHeight="1" x14ac:dyDescent="0.25">
      <c r="A31" s="112" t="str">
        <f>IFERROR(INDEX(Tabella256[cognomenome], MATCH(F31, Tabella256[cognome], 0)), "")</f>
        <v/>
      </c>
      <c r="B31" s="28"/>
      <c r="C31" s="28"/>
      <c r="D31" s="29"/>
      <c r="E31" s="29"/>
      <c r="F31" s="30"/>
      <c r="G31" s="56" t="str">
        <f>IF(G30="","",G30)</f>
        <v/>
      </c>
      <c r="H31" s="31" t="str">
        <f>IF(H30="","",H30)</f>
        <v/>
      </c>
      <c r="I31" s="32" t="str">
        <f t="shared" si="5"/>
        <v/>
      </c>
      <c r="J31" s="33" t="str">
        <f>IF(J30="","",J30)</f>
        <v/>
      </c>
      <c r="K31" s="34"/>
      <c r="L31" s="34"/>
      <c r="M31" s="31" t="str">
        <f t="shared" si="7"/>
        <v/>
      </c>
      <c r="N31" s="2"/>
      <c r="O31" s="2"/>
      <c r="P31" s="2"/>
      <c r="Q31" s="2"/>
      <c r="R31" s="2"/>
      <c r="S31" s="2"/>
      <c r="T31" s="2"/>
      <c r="U31" s="2"/>
      <c r="V31" s="72"/>
      <c r="W31" s="72"/>
      <c r="X31" s="72"/>
      <c r="Y31" s="72"/>
      <c r="Z31" s="72"/>
      <c r="AA31" s="72"/>
      <c r="AB31" s="72"/>
      <c r="AC31" s="2"/>
      <c r="AD31" s="114" t="str">
        <f t="shared" si="6"/>
        <v>NO</v>
      </c>
      <c r="AG31" s="3">
        <f t="shared" si="0"/>
        <v>0</v>
      </c>
      <c r="AH31" s="3">
        <f t="shared" si="0"/>
        <v>0</v>
      </c>
      <c r="AI31" s="3">
        <f t="shared" si="1"/>
        <v>0</v>
      </c>
      <c r="AJ31" s="4">
        <v>3.125E-2</v>
      </c>
      <c r="AK31" s="3">
        <f t="shared" si="2"/>
        <v>0</v>
      </c>
      <c r="AL31" s="53" t="s">
        <v>30</v>
      </c>
      <c r="AM31" s="8" t="b">
        <f t="shared" si="3"/>
        <v>0</v>
      </c>
      <c r="AN31" s="15">
        <f t="shared" si="4"/>
        <v>0</v>
      </c>
    </row>
    <row r="32" spans="1:40" ht="80.099999999999994" customHeight="1" x14ac:dyDescent="0.25">
      <c r="A32" s="112" t="str">
        <f>IFERROR(INDEX(Tabella256[cognomenome], MATCH(F32, Tabella256[cognome], 0)), "")</f>
        <v/>
      </c>
      <c r="B32" s="28"/>
      <c r="C32" s="28"/>
      <c r="D32" s="29"/>
      <c r="E32" s="29"/>
      <c r="F32" s="30"/>
      <c r="G32" s="56"/>
      <c r="H32" s="31"/>
      <c r="I32" s="32" t="str">
        <f t="shared" si="5"/>
        <v/>
      </c>
      <c r="J32" s="33"/>
      <c r="K32" s="34"/>
      <c r="L32" s="34"/>
      <c r="M32" s="31" t="str">
        <f t="shared" si="7"/>
        <v/>
      </c>
      <c r="N32" s="35"/>
      <c r="O32" s="35"/>
      <c r="P32" s="2"/>
      <c r="Q32" s="2"/>
      <c r="R32" s="2"/>
      <c r="S32" s="2"/>
      <c r="T32" s="2"/>
      <c r="U32" s="2"/>
      <c r="W32" s="72"/>
      <c r="X32" s="72"/>
      <c r="Y32" s="72"/>
      <c r="Z32" s="72"/>
      <c r="AA32" s="72"/>
      <c r="AB32" s="72"/>
      <c r="AC32" s="2"/>
      <c r="AD32" s="114" t="str">
        <f t="shared" si="6"/>
        <v>NO</v>
      </c>
      <c r="AG32" s="3">
        <f t="shared" si="0"/>
        <v>0</v>
      </c>
      <c r="AH32" s="3">
        <f t="shared" si="0"/>
        <v>0</v>
      </c>
      <c r="AI32" s="3">
        <f t="shared" si="1"/>
        <v>0</v>
      </c>
      <c r="AJ32" s="4">
        <v>3.125E-2</v>
      </c>
      <c r="AK32" s="3">
        <f t="shared" si="2"/>
        <v>0</v>
      </c>
      <c r="AL32" s="53" t="s">
        <v>30</v>
      </c>
      <c r="AM32" s="8" t="b">
        <f t="shared" si="3"/>
        <v>0</v>
      </c>
      <c r="AN32" s="15">
        <f t="shared" si="4"/>
        <v>0</v>
      </c>
    </row>
    <row r="33" spans="1:40" ht="80.099999999999994" customHeight="1" x14ac:dyDescent="0.25">
      <c r="A33" s="112" t="str">
        <f>IFERROR(INDEX(Tabella256[cognomenome], MATCH(F33, Tabella256[cognome], 0)), "")</f>
        <v/>
      </c>
      <c r="B33" s="28"/>
      <c r="C33" s="28"/>
      <c r="D33" s="29"/>
      <c r="E33" s="29"/>
      <c r="F33" s="30"/>
      <c r="G33" s="56" t="str">
        <f>IF(G32="","",G32)</f>
        <v/>
      </c>
      <c r="H33" s="31" t="str">
        <f>IF(H32="","",H32)</f>
        <v/>
      </c>
      <c r="I33" s="32" t="str">
        <f t="shared" si="5"/>
        <v/>
      </c>
      <c r="J33" s="33" t="str">
        <f>IF(J32="","",J32)</f>
        <v/>
      </c>
      <c r="K33" s="34"/>
      <c r="L33" s="34"/>
      <c r="M33" s="31" t="str">
        <f t="shared" si="7"/>
        <v/>
      </c>
      <c r="N33" s="35"/>
      <c r="O33" s="35"/>
      <c r="P33" s="2"/>
      <c r="Q33" s="2"/>
      <c r="R33" s="2"/>
      <c r="S33" s="2"/>
      <c r="T33" s="2"/>
      <c r="U33" s="2"/>
      <c r="AA33" s="72"/>
      <c r="AB33" s="72"/>
      <c r="AC33" s="2"/>
      <c r="AD33" s="114" t="str">
        <f t="shared" si="6"/>
        <v>NO</v>
      </c>
      <c r="AG33" s="3">
        <f t="shared" si="0"/>
        <v>0</v>
      </c>
      <c r="AH33" s="3">
        <f t="shared" si="0"/>
        <v>0</v>
      </c>
      <c r="AI33" s="3">
        <f t="shared" si="1"/>
        <v>0</v>
      </c>
      <c r="AJ33" s="4">
        <v>3.125E-2</v>
      </c>
      <c r="AK33" s="3">
        <f t="shared" si="2"/>
        <v>0</v>
      </c>
      <c r="AL33" s="53" t="s">
        <v>30</v>
      </c>
      <c r="AM33" s="8" t="b">
        <f t="shared" si="3"/>
        <v>0</v>
      </c>
      <c r="AN33" s="15">
        <f t="shared" si="4"/>
        <v>0</v>
      </c>
    </row>
    <row r="34" spans="1:40" ht="80.099999999999994" customHeight="1" x14ac:dyDescent="0.25">
      <c r="A34" s="112" t="str">
        <f>IFERROR(INDEX(Tabella256[cognomenome], MATCH(F34, Tabella256[cognome], 0)), "")</f>
        <v/>
      </c>
      <c r="B34" s="28"/>
      <c r="C34" s="28"/>
      <c r="D34" s="29"/>
      <c r="E34" s="29"/>
      <c r="F34" s="30"/>
      <c r="G34" s="56"/>
      <c r="H34" s="31"/>
      <c r="I34" s="32" t="str">
        <f t="shared" si="5"/>
        <v/>
      </c>
      <c r="J34" s="33"/>
      <c r="K34" s="34"/>
      <c r="L34" s="34"/>
      <c r="M34" s="31" t="str">
        <f t="shared" si="7"/>
        <v/>
      </c>
      <c r="N34" s="35"/>
      <c r="O34" s="35"/>
      <c r="P34" s="2"/>
      <c r="Q34" s="2"/>
      <c r="R34" s="2"/>
      <c r="S34" s="2"/>
      <c r="T34" s="2"/>
      <c r="U34" s="2"/>
      <c r="AA34" s="72"/>
      <c r="AB34" s="72"/>
      <c r="AC34" s="2"/>
      <c r="AD34" s="114" t="str">
        <f t="shared" si="6"/>
        <v>NO</v>
      </c>
      <c r="AG34" s="3">
        <f t="shared" si="0"/>
        <v>0</v>
      </c>
      <c r="AH34" s="3">
        <f t="shared" si="0"/>
        <v>0</v>
      </c>
      <c r="AI34" s="3">
        <f t="shared" si="1"/>
        <v>0</v>
      </c>
      <c r="AJ34" s="4">
        <v>3.125E-2</v>
      </c>
      <c r="AK34" s="3">
        <f t="shared" si="2"/>
        <v>0</v>
      </c>
      <c r="AL34" s="53" t="s">
        <v>30</v>
      </c>
      <c r="AM34" s="8" t="b">
        <f t="shared" si="3"/>
        <v>0</v>
      </c>
      <c r="AN34" s="15">
        <f t="shared" si="4"/>
        <v>0</v>
      </c>
    </row>
    <row r="35" spans="1:40" ht="80.099999999999994" customHeight="1" x14ac:dyDescent="0.25">
      <c r="A35" s="112" t="str">
        <f>IFERROR(INDEX(Tabella256[cognomenome], MATCH(F35, Tabella256[cognome], 0)), "")</f>
        <v/>
      </c>
      <c r="B35" s="28"/>
      <c r="C35" s="28"/>
      <c r="D35" s="29"/>
      <c r="E35" s="29"/>
      <c r="F35" s="30"/>
      <c r="G35" s="56" t="str">
        <f>IF(G34="","",G34)</f>
        <v/>
      </c>
      <c r="H35" s="31" t="str">
        <f>IF(H34="","",H34)</f>
        <v/>
      </c>
      <c r="I35" s="32" t="str">
        <f t="shared" si="5"/>
        <v/>
      </c>
      <c r="J35" s="33" t="str">
        <f>IF(J34="","",J34)</f>
        <v/>
      </c>
      <c r="K35" s="34"/>
      <c r="L35" s="34"/>
      <c r="M35" s="31" t="str">
        <f t="shared" si="7"/>
        <v/>
      </c>
      <c r="N35" s="35"/>
      <c r="O35" s="35"/>
      <c r="P35" s="2"/>
      <c r="Q35" s="2"/>
      <c r="R35" s="2"/>
      <c r="S35" s="2"/>
      <c r="T35" s="2"/>
      <c r="U35" s="2"/>
      <c r="AA35" s="72"/>
      <c r="AB35" s="72"/>
      <c r="AC35" s="2"/>
      <c r="AD35" s="114" t="str">
        <f t="shared" si="6"/>
        <v>NO</v>
      </c>
      <c r="AG35" s="3">
        <f t="shared" si="0"/>
        <v>0</v>
      </c>
      <c r="AH35" s="3">
        <f t="shared" si="0"/>
        <v>0</v>
      </c>
      <c r="AI35" s="3">
        <f t="shared" si="1"/>
        <v>0</v>
      </c>
      <c r="AJ35" s="4">
        <v>3.125E-2</v>
      </c>
      <c r="AK35" s="3">
        <f t="shared" si="2"/>
        <v>0</v>
      </c>
      <c r="AL35" s="53" t="s">
        <v>30</v>
      </c>
      <c r="AM35" s="8" t="b">
        <f t="shared" si="3"/>
        <v>0</v>
      </c>
      <c r="AN35" s="15">
        <f t="shared" si="4"/>
        <v>0</v>
      </c>
    </row>
    <row r="36" spans="1:40" ht="80.099999999999994" customHeight="1" x14ac:dyDescent="0.25">
      <c r="A36" s="112" t="str">
        <f>IFERROR(INDEX(Tabella256[cognomenome], MATCH(F36, Tabella256[cognome], 0)), "")</f>
        <v/>
      </c>
      <c r="B36" s="28"/>
      <c r="C36" s="28"/>
      <c r="D36" s="29"/>
      <c r="E36" s="29"/>
      <c r="F36" s="30"/>
      <c r="G36" s="56"/>
      <c r="H36" s="31"/>
      <c r="I36" s="32" t="str">
        <f t="shared" si="5"/>
        <v/>
      </c>
      <c r="J36" s="33"/>
      <c r="K36" s="34"/>
      <c r="L36" s="34"/>
      <c r="M36" s="31" t="str">
        <f t="shared" si="7"/>
        <v/>
      </c>
      <c r="N36" s="35"/>
      <c r="O36" s="35"/>
      <c r="P36" s="2"/>
      <c r="Q36" s="2"/>
      <c r="R36" s="2"/>
      <c r="S36" s="2"/>
      <c r="T36" s="2"/>
      <c r="U36" s="2"/>
      <c r="AA36" s="72"/>
      <c r="AB36" s="72"/>
      <c r="AC36" s="2"/>
      <c r="AD36" s="114" t="str">
        <f t="shared" si="6"/>
        <v>NO</v>
      </c>
      <c r="AG36" s="3">
        <f t="shared" si="0"/>
        <v>0</v>
      </c>
      <c r="AH36" s="3">
        <f t="shared" si="0"/>
        <v>0</v>
      </c>
      <c r="AI36" s="3">
        <f t="shared" si="1"/>
        <v>0</v>
      </c>
      <c r="AJ36" s="4">
        <v>3.125E-2</v>
      </c>
      <c r="AK36" s="3">
        <f t="shared" si="2"/>
        <v>0</v>
      </c>
      <c r="AL36" s="53" t="s">
        <v>30</v>
      </c>
      <c r="AM36" s="8" t="b">
        <f t="shared" si="3"/>
        <v>0</v>
      </c>
      <c r="AN36" s="15">
        <f t="shared" si="4"/>
        <v>0</v>
      </c>
    </row>
    <row r="37" spans="1:40" ht="80.099999999999994" customHeight="1" x14ac:dyDescent="0.25">
      <c r="A37" s="112" t="str">
        <f>IFERROR(INDEX(Tabella256[cognomenome], MATCH(F37, Tabella256[cognome], 0)), "")</f>
        <v/>
      </c>
      <c r="B37" s="28"/>
      <c r="C37" s="28"/>
      <c r="D37" s="29"/>
      <c r="E37" s="29"/>
      <c r="F37" s="30"/>
      <c r="G37" s="56" t="str">
        <f>IF(G36="","",G36)</f>
        <v/>
      </c>
      <c r="H37" s="31" t="str">
        <f>IF(H36="","",H36)</f>
        <v/>
      </c>
      <c r="I37" s="32" t="str">
        <f t="shared" si="5"/>
        <v/>
      </c>
      <c r="J37" s="33" t="str">
        <f>IF(J36="","",J36)</f>
        <v/>
      </c>
      <c r="K37" s="34"/>
      <c r="L37" s="34"/>
      <c r="M37" s="31" t="str">
        <f t="shared" si="7"/>
        <v/>
      </c>
      <c r="N37" s="35"/>
      <c r="O37" s="35"/>
      <c r="P37" s="2"/>
      <c r="Q37" s="2"/>
      <c r="R37" s="2"/>
      <c r="S37" s="2"/>
      <c r="T37" s="2"/>
      <c r="U37" s="2"/>
      <c r="AA37" s="72"/>
      <c r="AB37" s="72"/>
      <c r="AC37" s="2"/>
      <c r="AD37" s="114" t="str">
        <f t="shared" si="6"/>
        <v>NO</v>
      </c>
      <c r="AG37" s="3">
        <f t="shared" si="0"/>
        <v>0</v>
      </c>
      <c r="AH37" s="3">
        <f t="shared" si="0"/>
        <v>0</v>
      </c>
      <c r="AI37" s="3">
        <f t="shared" si="1"/>
        <v>0</v>
      </c>
      <c r="AJ37" s="4">
        <v>3.125E-2</v>
      </c>
      <c r="AK37" s="3">
        <f t="shared" si="2"/>
        <v>0</v>
      </c>
      <c r="AL37" s="53" t="s">
        <v>30</v>
      </c>
      <c r="AM37" s="8" t="b">
        <f t="shared" si="3"/>
        <v>0</v>
      </c>
      <c r="AN37" s="15">
        <f t="shared" si="4"/>
        <v>0</v>
      </c>
    </row>
    <row r="38" spans="1:40" ht="80.099999999999994" customHeight="1" x14ac:dyDescent="0.25">
      <c r="A38" s="112" t="str">
        <f>IFERROR(INDEX(Tabella256[cognomenome], MATCH(F38, Tabella256[cognome], 0)), "")</f>
        <v/>
      </c>
      <c r="B38" s="28"/>
      <c r="C38" s="28"/>
      <c r="D38" s="29"/>
      <c r="E38" s="29"/>
      <c r="F38" s="30"/>
      <c r="G38" s="56"/>
      <c r="H38" s="31"/>
      <c r="I38" s="32" t="str">
        <f t="shared" si="5"/>
        <v/>
      </c>
      <c r="J38" s="33"/>
      <c r="K38" s="34"/>
      <c r="L38" s="34"/>
      <c r="M38" s="31" t="str">
        <f t="shared" si="7"/>
        <v/>
      </c>
      <c r="N38" s="35"/>
      <c r="O38" s="35"/>
      <c r="P38" s="2"/>
      <c r="Q38" s="2"/>
      <c r="R38" s="2"/>
      <c r="S38" s="2"/>
      <c r="T38" s="2"/>
      <c r="U38" s="2"/>
      <c r="AA38" s="72"/>
      <c r="AB38" s="72"/>
      <c r="AC38" s="2"/>
      <c r="AD38" s="114" t="str">
        <f t="shared" si="6"/>
        <v>NO</v>
      </c>
      <c r="AG38" s="3">
        <f t="shared" si="0"/>
        <v>0</v>
      </c>
      <c r="AH38" s="3">
        <f t="shared" si="0"/>
        <v>0</v>
      </c>
      <c r="AI38" s="3">
        <f t="shared" si="1"/>
        <v>0</v>
      </c>
      <c r="AJ38" s="4">
        <v>3.125E-2</v>
      </c>
      <c r="AK38" s="3">
        <f t="shared" si="2"/>
        <v>0</v>
      </c>
      <c r="AL38" s="53" t="s">
        <v>30</v>
      </c>
      <c r="AM38" s="8" t="b">
        <f t="shared" si="3"/>
        <v>0</v>
      </c>
      <c r="AN38" s="15">
        <f t="shared" si="4"/>
        <v>0</v>
      </c>
    </row>
    <row r="39" spans="1:40" ht="80.099999999999994" customHeight="1" x14ac:dyDescent="0.25">
      <c r="A39" s="112" t="str">
        <f>IFERROR(INDEX(Tabella256[cognomenome], MATCH(F39, Tabella256[cognome], 0)), "")</f>
        <v/>
      </c>
      <c r="B39" s="28"/>
      <c r="C39" s="28"/>
      <c r="D39" s="29"/>
      <c r="E39" s="29"/>
      <c r="F39" s="30"/>
      <c r="G39" s="56" t="str">
        <f>IF(G38="","",G38)</f>
        <v/>
      </c>
      <c r="H39" s="31" t="str">
        <f>IF(H38="","",H38)</f>
        <v/>
      </c>
      <c r="I39" s="32" t="str">
        <f t="shared" si="5"/>
        <v/>
      </c>
      <c r="J39" s="33" t="str">
        <f>IF(J38="","",J38)</f>
        <v/>
      </c>
      <c r="K39" s="34"/>
      <c r="L39" s="34"/>
      <c r="M39" s="31" t="str">
        <f t="shared" si="7"/>
        <v/>
      </c>
      <c r="N39" s="35"/>
      <c r="O39" s="35"/>
      <c r="P39" s="2"/>
      <c r="Q39" s="2"/>
      <c r="R39" s="2"/>
      <c r="S39" s="2"/>
      <c r="T39" s="2"/>
      <c r="U39" s="2"/>
      <c r="V39" s="72"/>
      <c r="W39" s="72"/>
      <c r="X39" s="72"/>
      <c r="Y39" s="72"/>
      <c r="Z39" s="72"/>
      <c r="AA39" s="72"/>
      <c r="AB39" s="72"/>
      <c r="AC39" s="2"/>
      <c r="AD39" s="114" t="str">
        <f t="shared" si="6"/>
        <v>NO</v>
      </c>
      <c r="AG39" s="3">
        <f t="shared" si="0"/>
        <v>0</v>
      </c>
      <c r="AH39" s="3">
        <f t="shared" si="0"/>
        <v>0</v>
      </c>
      <c r="AI39" s="3">
        <f t="shared" si="1"/>
        <v>0</v>
      </c>
      <c r="AJ39" s="4">
        <v>3.125E-2</v>
      </c>
      <c r="AK39" s="3">
        <f t="shared" si="2"/>
        <v>0</v>
      </c>
      <c r="AL39" s="53" t="s">
        <v>30</v>
      </c>
      <c r="AM39" s="8" t="b">
        <f t="shared" si="3"/>
        <v>0</v>
      </c>
      <c r="AN39" s="15">
        <f t="shared" si="4"/>
        <v>0</v>
      </c>
    </row>
    <row r="40" spans="1:40" ht="80.099999999999994" customHeight="1" x14ac:dyDescent="0.25">
      <c r="A40" s="112" t="str">
        <f>IFERROR(INDEX(Tabella256[cognomenome], MATCH(F40, Tabella256[cognome], 0)), "")</f>
        <v/>
      </c>
      <c r="B40" s="28"/>
      <c r="C40" s="28"/>
      <c r="D40" s="29"/>
      <c r="E40" s="29"/>
      <c r="F40" s="30"/>
      <c r="G40" s="56"/>
      <c r="H40" s="31"/>
      <c r="I40" s="32" t="str">
        <f t="shared" si="5"/>
        <v/>
      </c>
      <c r="J40" s="33"/>
      <c r="K40" s="34"/>
      <c r="L40" s="34"/>
      <c r="M40" s="31" t="str">
        <f t="shared" si="7"/>
        <v/>
      </c>
      <c r="N40" s="35"/>
      <c r="O40" s="35"/>
      <c r="P40" s="2"/>
      <c r="Q40" s="2"/>
      <c r="R40" s="2"/>
      <c r="S40" s="2"/>
      <c r="T40" s="2"/>
      <c r="U40" s="2"/>
      <c r="AB40" s="72"/>
      <c r="AC40" s="2"/>
      <c r="AD40" s="114" t="str">
        <f t="shared" si="6"/>
        <v>NO</v>
      </c>
      <c r="AG40" s="3">
        <f t="shared" si="0"/>
        <v>0</v>
      </c>
      <c r="AH40" s="3">
        <f t="shared" si="0"/>
        <v>0</v>
      </c>
      <c r="AI40" s="3">
        <f t="shared" si="1"/>
        <v>0</v>
      </c>
      <c r="AJ40" s="4">
        <v>3.125E-2</v>
      </c>
      <c r="AK40" s="3">
        <f t="shared" si="2"/>
        <v>0</v>
      </c>
      <c r="AL40" s="53" t="s">
        <v>30</v>
      </c>
      <c r="AM40" s="8" t="b">
        <f t="shared" si="3"/>
        <v>0</v>
      </c>
      <c r="AN40" s="15">
        <f t="shared" si="4"/>
        <v>0</v>
      </c>
    </row>
    <row r="41" spans="1:40" ht="80.099999999999994" customHeight="1" x14ac:dyDescent="0.25">
      <c r="A41" s="112" t="str">
        <f>IFERROR(INDEX(Tabella256[cognomenome], MATCH(F41, Tabella256[cognome], 0)), "")</f>
        <v/>
      </c>
      <c r="B41" s="28"/>
      <c r="C41" s="28"/>
      <c r="D41" s="29"/>
      <c r="E41" s="29"/>
      <c r="F41" s="30"/>
      <c r="G41" s="56" t="str">
        <f>IF(G40="","",G40)</f>
        <v/>
      </c>
      <c r="H41" s="31" t="str">
        <f>IF(H40="","",H40)</f>
        <v/>
      </c>
      <c r="I41" s="32" t="str">
        <f t="shared" si="5"/>
        <v/>
      </c>
      <c r="J41" s="33" t="str">
        <f>IF(J40="","",J40)</f>
        <v/>
      </c>
      <c r="K41" s="34"/>
      <c r="L41" s="34"/>
      <c r="M41" s="31" t="str">
        <f t="shared" si="7"/>
        <v/>
      </c>
      <c r="N41" s="35"/>
      <c r="O41" s="35"/>
      <c r="P41" s="2"/>
      <c r="Q41" s="2"/>
      <c r="R41" s="2"/>
      <c r="S41" s="2"/>
      <c r="T41" s="37"/>
      <c r="U41" s="2"/>
      <c r="AB41" s="72"/>
      <c r="AC41" s="2"/>
      <c r="AD41" s="114" t="str">
        <f t="shared" si="6"/>
        <v>NO</v>
      </c>
      <c r="AG41" s="3">
        <f t="shared" si="0"/>
        <v>0</v>
      </c>
      <c r="AH41" s="3">
        <f t="shared" si="0"/>
        <v>0</v>
      </c>
      <c r="AI41" s="3">
        <f t="shared" si="1"/>
        <v>0</v>
      </c>
      <c r="AJ41" s="4">
        <v>3.125E-2</v>
      </c>
      <c r="AK41" s="3">
        <f t="shared" si="2"/>
        <v>0</v>
      </c>
      <c r="AL41" s="53" t="s">
        <v>30</v>
      </c>
      <c r="AM41" s="8" t="b">
        <f t="shared" si="3"/>
        <v>0</v>
      </c>
      <c r="AN41" s="15">
        <f t="shared" si="4"/>
        <v>0</v>
      </c>
    </row>
    <row r="42" spans="1:40" ht="80.099999999999994" customHeight="1" x14ac:dyDescent="0.25">
      <c r="A42" s="112" t="str">
        <f>IFERROR(INDEX(Tabella256[cognomenome], MATCH(F42, Tabella256[cognome], 0)), "")</f>
        <v/>
      </c>
      <c r="B42" s="28"/>
      <c r="C42" s="28"/>
      <c r="D42" s="29"/>
      <c r="E42" s="29"/>
      <c r="F42" s="30"/>
      <c r="G42" s="56"/>
      <c r="H42" s="31"/>
      <c r="I42" s="32" t="str">
        <f t="shared" si="5"/>
        <v/>
      </c>
      <c r="J42" s="33"/>
      <c r="K42" s="34"/>
      <c r="L42" s="34"/>
      <c r="M42" s="31" t="str">
        <f t="shared" si="7"/>
        <v/>
      </c>
      <c r="N42" s="35"/>
      <c r="O42" s="35"/>
      <c r="P42" s="2"/>
      <c r="Q42" s="2"/>
      <c r="R42" s="2"/>
      <c r="S42" s="2"/>
      <c r="T42" s="37"/>
      <c r="U42" s="2"/>
      <c r="AB42" s="72"/>
      <c r="AC42" s="2"/>
      <c r="AD42" s="114" t="str">
        <f t="shared" si="6"/>
        <v>NO</v>
      </c>
      <c r="AG42" s="3">
        <f t="shared" si="0"/>
        <v>0</v>
      </c>
      <c r="AH42" s="3">
        <f t="shared" si="0"/>
        <v>0</v>
      </c>
      <c r="AI42" s="3">
        <f t="shared" si="1"/>
        <v>0</v>
      </c>
      <c r="AJ42" s="4">
        <v>3.125E-2</v>
      </c>
      <c r="AK42" s="3">
        <f t="shared" si="2"/>
        <v>0</v>
      </c>
      <c r="AL42" s="53" t="s">
        <v>30</v>
      </c>
      <c r="AM42" s="8" t="b">
        <f t="shared" si="3"/>
        <v>0</v>
      </c>
      <c r="AN42" s="15">
        <f t="shared" si="4"/>
        <v>0</v>
      </c>
    </row>
    <row r="43" spans="1:40" ht="80.099999999999994" customHeight="1" x14ac:dyDescent="0.25">
      <c r="A43" s="112" t="str">
        <f>IFERROR(INDEX(Tabella256[cognomenome], MATCH(F43, Tabella256[cognome], 0)), "")</f>
        <v/>
      </c>
      <c r="B43" s="28"/>
      <c r="C43" s="28"/>
      <c r="D43" s="29"/>
      <c r="E43" s="29"/>
      <c r="F43" s="30"/>
      <c r="G43" s="56" t="str">
        <f>IF(G42="","",G42)</f>
        <v/>
      </c>
      <c r="H43" s="31" t="str">
        <f>IF(H42="","",H42)</f>
        <v/>
      </c>
      <c r="I43" s="32" t="str">
        <f t="shared" si="5"/>
        <v/>
      </c>
      <c r="J43" s="33" t="str">
        <f>IF(J42="","",J42)</f>
        <v/>
      </c>
      <c r="K43" s="34"/>
      <c r="L43" s="34"/>
      <c r="M43" s="31" t="str">
        <f t="shared" si="7"/>
        <v/>
      </c>
      <c r="N43" s="35"/>
      <c r="O43" s="35"/>
      <c r="P43" s="2"/>
      <c r="Q43" s="2"/>
      <c r="R43" s="2"/>
      <c r="S43" s="2"/>
      <c r="T43" s="37"/>
      <c r="U43" s="2"/>
      <c r="AB43" s="72"/>
      <c r="AC43" s="2"/>
      <c r="AD43" s="114" t="str">
        <f t="shared" si="6"/>
        <v>NO</v>
      </c>
      <c r="AG43" s="3">
        <f t="shared" si="0"/>
        <v>0</v>
      </c>
      <c r="AH43" s="3">
        <f t="shared" si="0"/>
        <v>0</v>
      </c>
      <c r="AI43" s="3">
        <f t="shared" si="1"/>
        <v>0</v>
      </c>
      <c r="AJ43" s="4">
        <v>3.125E-2</v>
      </c>
      <c r="AK43" s="3">
        <f t="shared" si="2"/>
        <v>0</v>
      </c>
      <c r="AL43" s="53" t="s">
        <v>30</v>
      </c>
      <c r="AM43" s="8" t="b">
        <f t="shared" si="3"/>
        <v>0</v>
      </c>
      <c r="AN43" s="15">
        <f t="shared" si="4"/>
        <v>0</v>
      </c>
    </row>
    <row r="44" spans="1:40" ht="80.099999999999994" customHeight="1" x14ac:dyDescent="0.25">
      <c r="A44" s="112" t="str">
        <f>IFERROR(INDEX(Tabella256[cognomenome], MATCH(F44, Tabella256[cognome], 0)), "")</f>
        <v/>
      </c>
      <c r="B44" s="28"/>
      <c r="C44" s="28"/>
      <c r="D44" s="29"/>
      <c r="E44" s="29"/>
      <c r="F44" s="30"/>
      <c r="G44" s="56"/>
      <c r="H44" s="31"/>
      <c r="I44" s="32" t="str">
        <f t="shared" si="5"/>
        <v/>
      </c>
      <c r="J44" s="33"/>
      <c r="K44" s="34"/>
      <c r="L44" s="34"/>
      <c r="M44" s="31" t="str">
        <f t="shared" si="7"/>
        <v/>
      </c>
      <c r="N44" s="35"/>
      <c r="O44" s="35"/>
      <c r="P44" s="2"/>
      <c r="Q44" s="2"/>
      <c r="R44" s="2"/>
      <c r="S44" s="2"/>
      <c r="T44" s="37"/>
      <c r="U44" s="2"/>
      <c r="AB44" s="72"/>
      <c r="AC44" s="2"/>
      <c r="AD44" s="114" t="str">
        <f t="shared" si="6"/>
        <v>NO</v>
      </c>
      <c r="AG44" s="3">
        <f t="shared" si="0"/>
        <v>0</v>
      </c>
      <c r="AH44" s="3">
        <f t="shared" si="0"/>
        <v>0</v>
      </c>
      <c r="AI44" s="3">
        <f t="shared" si="1"/>
        <v>0</v>
      </c>
      <c r="AJ44" s="4">
        <v>3.125E-2</v>
      </c>
      <c r="AK44" s="3">
        <f t="shared" si="2"/>
        <v>0</v>
      </c>
      <c r="AL44" s="53" t="s">
        <v>30</v>
      </c>
      <c r="AM44" s="8" t="b">
        <f t="shared" si="3"/>
        <v>0</v>
      </c>
      <c r="AN44" s="15">
        <f t="shared" si="4"/>
        <v>0</v>
      </c>
    </row>
    <row r="45" spans="1:40" ht="80.099999999999994" customHeight="1" x14ac:dyDescent="0.25">
      <c r="A45" s="112" t="str">
        <f>IFERROR(INDEX(Tabella256[cognomenome], MATCH(F45, Tabella256[cognome], 0)), "")</f>
        <v/>
      </c>
      <c r="B45" s="28"/>
      <c r="C45" s="28"/>
      <c r="D45" s="29"/>
      <c r="E45" s="29"/>
      <c r="F45" s="30"/>
      <c r="G45" s="56" t="str">
        <f>IF(G44="","",G44)</f>
        <v/>
      </c>
      <c r="H45" s="31" t="str">
        <f>IF(H44="","",H44)</f>
        <v/>
      </c>
      <c r="I45" s="32" t="str">
        <f t="shared" si="5"/>
        <v/>
      </c>
      <c r="J45" s="33" t="str">
        <f>IF(J44="","",J44)</f>
        <v/>
      </c>
      <c r="K45" s="34"/>
      <c r="L45" s="34"/>
      <c r="M45" s="31" t="str">
        <f t="shared" si="7"/>
        <v/>
      </c>
      <c r="N45" s="35"/>
      <c r="O45" s="35"/>
      <c r="P45" s="2"/>
      <c r="Q45" s="2"/>
      <c r="R45" s="2"/>
      <c r="S45" s="2"/>
      <c r="T45" s="2"/>
      <c r="U45" s="2"/>
      <c r="V45" s="72"/>
      <c r="W45" s="72"/>
      <c r="X45" s="72"/>
      <c r="Y45" s="72"/>
      <c r="Z45" s="72"/>
      <c r="AA45" s="72"/>
      <c r="AB45" s="72"/>
      <c r="AC45" s="2"/>
      <c r="AD45" s="114" t="str">
        <f t="shared" si="6"/>
        <v>NO</v>
      </c>
      <c r="AG45" s="3">
        <f t="shared" si="0"/>
        <v>0</v>
      </c>
      <c r="AH45" s="3">
        <f t="shared" si="0"/>
        <v>0</v>
      </c>
      <c r="AI45" s="3">
        <f t="shared" si="1"/>
        <v>0</v>
      </c>
      <c r="AJ45" s="4">
        <v>3.125E-2</v>
      </c>
      <c r="AK45" s="3">
        <f t="shared" si="2"/>
        <v>0</v>
      </c>
      <c r="AL45" s="53" t="s">
        <v>30</v>
      </c>
      <c r="AM45" s="8" t="b">
        <f t="shared" si="3"/>
        <v>0</v>
      </c>
      <c r="AN45" s="15">
        <f t="shared" si="4"/>
        <v>0</v>
      </c>
    </row>
    <row r="46" spans="1:40" x14ac:dyDescent="0.25">
      <c r="B46" s="191" t="str">
        <f>IF(I32="","",I32)</f>
        <v/>
      </c>
      <c r="C46" s="191"/>
      <c r="D46" s="191"/>
      <c r="E46" s="191"/>
      <c r="F46" s="191"/>
      <c r="G46" s="191"/>
      <c r="H46" s="191"/>
      <c r="I46" s="191"/>
      <c r="J46" s="191"/>
      <c r="K46" s="191"/>
      <c r="L46" s="191"/>
      <c r="M46" s="191"/>
      <c r="N46" s="19"/>
      <c r="O46" s="19"/>
      <c r="P46" s="2"/>
      <c r="Q46" s="2"/>
      <c r="R46" s="2"/>
      <c r="S46" s="2"/>
      <c r="T46" s="2"/>
      <c r="U46" s="2"/>
      <c r="V46" s="72"/>
      <c r="W46" s="72"/>
      <c r="X46" s="72"/>
      <c r="Y46" s="72"/>
      <c r="Z46" s="72"/>
      <c r="AA46" s="72"/>
      <c r="AB46" s="72"/>
      <c r="AC46" s="2"/>
      <c r="AD46" s="2"/>
      <c r="AG46" s="24"/>
      <c r="AH46" s="24"/>
      <c r="AI46" s="24"/>
      <c r="AJ46" s="25"/>
      <c r="AK46" s="24"/>
      <c r="AL46" s="26"/>
      <c r="AM46" s="27"/>
    </row>
    <row r="47" spans="1:40" x14ac:dyDescent="0.25">
      <c r="B47" s="191"/>
      <c r="C47" s="191"/>
      <c r="D47" s="191"/>
      <c r="E47" s="191"/>
      <c r="F47" s="191"/>
      <c r="G47" s="191"/>
      <c r="H47" s="191"/>
      <c r="I47" s="191"/>
      <c r="J47" s="191"/>
      <c r="K47" s="191"/>
      <c r="L47" s="191"/>
      <c r="M47" s="191"/>
      <c r="P47" s="2"/>
      <c r="Q47" s="2"/>
      <c r="R47" s="2"/>
      <c r="S47" s="2"/>
    </row>
    <row r="48" spans="1:40" x14ac:dyDescent="0.25">
      <c r="B48" s="6"/>
      <c r="C48" s="6"/>
      <c r="D48" s="6"/>
      <c r="E48" s="7"/>
      <c r="F48" s="9"/>
      <c r="G48" s="143"/>
      <c r="H48" s="11"/>
      <c r="K48" s="11"/>
      <c r="L48" s="11"/>
      <c r="M48" s="11"/>
      <c r="N48" s="21"/>
      <c r="O48" s="21"/>
      <c r="P48" s="2"/>
      <c r="Q48" s="2"/>
      <c r="R48" s="2"/>
      <c r="S48" s="2"/>
      <c r="T48" s="2"/>
      <c r="U48" s="2"/>
      <c r="V48" s="72"/>
      <c r="W48" s="72"/>
      <c r="X48" s="72"/>
      <c r="Y48" s="72"/>
      <c r="Z48" s="72"/>
      <c r="AA48" s="72"/>
      <c r="AB48" s="72"/>
      <c r="AC48" s="2"/>
      <c r="AD48" s="2"/>
      <c r="AE48" s="2"/>
      <c r="AF48" s="2"/>
    </row>
    <row r="49" spans="2:63" x14ac:dyDescent="0.25">
      <c r="B49" s="6"/>
      <c r="C49" s="6"/>
      <c r="D49" s="6"/>
      <c r="E49" s="7"/>
      <c r="F49" s="9"/>
      <c r="G49" s="143"/>
      <c r="H49" s="11"/>
      <c r="K49" s="11"/>
      <c r="L49" s="11"/>
      <c r="M49" s="11"/>
      <c r="N49" s="21"/>
      <c r="O49" s="21"/>
      <c r="P49" s="2"/>
      <c r="Q49" s="2"/>
      <c r="R49" s="2"/>
      <c r="S49" s="2"/>
      <c r="T49" s="2"/>
      <c r="U49" s="2"/>
      <c r="V49" s="72"/>
      <c r="W49" s="72"/>
      <c r="X49" s="72"/>
      <c r="Y49" s="72"/>
      <c r="Z49" s="72"/>
      <c r="AA49" s="72"/>
      <c r="AB49" s="72"/>
      <c r="AC49" s="2"/>
      <c r="AD49" s="2"/>
      <c r="AE49" s="2"/>
      <c r="AF49" s="2"/>
    </row>
    <row r="50" spans="2:63" x14ac:dyDescent="0.25">
      <c r="B50" s="6"/>
      <c r="C50" s="6"/>
      <c r="D50" s="6"/>
      <c r="E50" s="7"/>
      <c r="F50" s="9"/>
      <c r="G50" s="143"/>
      <c r="H50" s="11"/>
      <c r="K50" s="11"/>
      <c r="L50" s="11"/>
      <c r="M50" s="11"/>
      <c r="N50" s="21"/>
      <c r="O50" s="21"/>
      <c r="T50" s="2"/>
      <c r="U50" s="2"/>
      <c r="V50" s="72"/>
      <c r="W50" s="72"/>
      <c r="X50" s="72"/>
      <c r="Y50" s="72"/>
      <c r="Z50" s="72"/>
      <c r="AA50" s="72"/>
      <c r="AB50" s="72"/>
      <c r="AC50" s="2"/>
      <c r="AD50" s="2"/>
      <c r="AE50" s="2"/>
      <c r="AF50" s="2"/>
    </row>
    <row r="51" spans="2:63" x14ac:dyDescent="0.25">
      <c r="B51" s="6"/>
      <c r="C51" s="6"/>
      <c r="D51" s="6"/>
      <c r="E51" s="7"/>
      <c r="F51" s="9"/>
      <c r="G51" s="143"/>
      <c r="H51" s="11"/>
      <c r="K51" s="11"/>
      <c r="L51" s="11"/>
      <c r="M51" s="11"/>
      <c r="N51" s="21"/>
      <c r="O51" s="21"/>
      <c r="T51" s="2"/>
      <c r="U51" s="2"/>
      <c r="V51" s="72"/>
      <c r="W51" s="72"/>
      <c r="X51" s="72"/>
      <c r="Y51" s="72"/>
      <c r="Z51" s="72"/>
      <c r="AA51" s="72"/>
      <c r="AB51" s="72"/>
      <c r="AC51" s="2"/>
      <c r="AD51" s="2"/>
      <c r="AE51" s="2"/>
      <c r="AF51" s="2"/>
    </row>
    <row r="52" spans="2:63" x14ac:dyDescent="0.25">
      <c r="B52" s="6"/>
      <c r="C52" s="6"/>
      <c r="D52" s="6"/>
      <c r="E52" s="7"/>
      <c r="F52" s="9"/>
      <c r="G52" s="143"/>
      <c r="H52" s="11"/>
      <c r="K52" s="11"/>
      <c r="L52" s="11"/>
      <c r="M52" s="11"/>
      <c r="N52" s="21"/>
      <c r="O52" s="21"/>
      <c r="T52" s="2"/>
      <c r="U52" s="2"/>
      <c r="V52" s="72"/>
      <c r="W52" s="72"/>
      <c r="X52" s="72"/>
      <c r="Y52" s="72"/>
      <c r="Z52" s="72"/>
      <c r="AA52" s="72"/>
      <c r="AB52" s="72"/>
      <c r="AC52" s="2"/>
      <c r="AD52" s="2"/>
      <c r="AE52" s="2"/>
      <c r="AF52" s="2"/>
    </row>
    <row r="53" spans="2:63" x14ac:dyDescent="0.25">
      <c r="B53" s="6"/>
      <c r="C53" s="6"/>
      <c r="D53" s="6"/>
      <c r="E53" s="7"/>
      <c r="F53" s="9"/>
      <c r="G53" s="143"/>
      <c r="H53" s="11"/>
      <c r="K53" s="11"/>
      <c r="L53" s="11"/>
      <c r="M53" s="11"/>
      <c r="N53" s="21"/>
      <c r="O53" s="21"/>
      <c r="T53" s="2"/>
      <c r="U53" s="2"/>
      <c r="V53" s="72"/>
      <c r="W53" s="72"/>
      <c r="X53" s="72"/>
      <c r="Y53" s="72"/>
      <c r="Z53" s="72"/>
      <c r="AA53" s="72"/>
      <c r="AB53" s="72"/>
      <c r="AC53" s="2"/>
      <c r="AD53" s="2"/>
      <c r="AE53" s="2"/>
      <c r="AF53" s="2"/>
    </row>
    <row r="54" spans="2:63" x14ac:dyDescent="0.25">
      <c r="B54" s="6"/>
      <c r="C54" s="6"/>
      <c r="D54" s="6"/>
      <c r="E54" s="7"/>
      <c r="F54" s="9"/>
      <c r="G54" s="143"/>
      <c r="H54" s="11"/>
      <c r="K54" s="11"/>
      <c r="L54" s="11"/>
      <c r="M54" s="11"/>
      <c r="N54" s="21"/>
      <c r="O54" s="21"/>
    </row>
    <row r="55" spans="2:63" x14ac:dyDescent="0.25">
      <c r="B55" s="6"/>
      <c r="C55" s="6"/>
      <c r="D55" s="6"/>
      <c r="E55" s="7"/>
      <c r="F55" s="9"/>
      <c r="G55" s="143"/>
      <c r="H55" s="11"/>
      <c r="I55" s="23"/>
      <c r="J55" s="11"/>
      <c r="K55" s="11"/>
      <c r="L55" s="11"/>
      <c r="M55" s="11"/>
      <c r="N55" s="21"/>
      <c r="O55" s="21"/>
    </row>
    <row r="56" spans="2:63" x14ac:dyDescent="0.25">
      <c r="B56" s="6"/>
      <c r="C56" s="6"/>
      <c r="D56" s="6"/>
      <c r="E56" s="7"/>
      <c r="F56" s="9"/>
      <c r="G56" s="143"/>
      <c r="H56" s="11"/>
      <c r="I56" s="23"/>
      <c r="J56" s="11"/>
      <c r="K56" s="11"/>
      <c r="L56" s="11"/>
      <c r="M56" s="11"/>
      <c r="N56" s="21"/>
      <c r="O56" s="21"/>
    </row>
    <row r="57" spans="2:63" x14ac:dyDescent="0.25">
      <c r="E57" s="5"/>
      <c r="F57" s="10"/>
    </row>
    <row r="58" spans="2:63" x14ac:dyDescent="0.25">
      <c r="E58" s="5"/>
      <c r="F58" s="10"/>
    </row>
    <row r="59" spans="2:63" s="12" customFormat="1" x14ac:dyDescent="0.25">
      <c r="B59" s="114"/>
      <c r="C59" s="114"/>
      <c r="D59" s="114"/>
      <c r="E59" s="5"/>
      <c r="F59" s="10"/>
      <c r="G59" s="144"/>
      <c r="H59" s="1"/>
      <c r="I59" s="22"/>
      <c r="J59" s="1"/>
      <c r="K59" s="1"/>
      <c r="L59" s="1"/>
      <c r="M59" s="1"/>
      <c r="N59" s="20"/>
      <c r="O59" s="20"/>
      <c r="T59" s="114"/>
      <c r="U59" s="114"/>
      <c r="V59" s="37"/>
      <c r="W59" s="37"/>
      <c r="X59" s="37"/>
      <c r="Y59" s="37"/>
      <c r="Z59" s="37"/>
      <c r="AA59" s="37"/>
      <c r="AB59" s="37"/>
      <c r="AC59" s="114"/>
      <c r="AD59" s="114"/>
      <c r="AE59" s="114"/>
      <c r="AF59" s="114"/>
      <c r="AG59" s="114"/>
      <c r="AH59" s="114"/>
      <c r="AI59" s="114"/>
      <c r="AJ59" s="114"/>
      <c r="AK59" s="114"/>
      <c r="AL59" s="114"/>
      <c r="AM59" s="114"/>
      <c r="AN59" s="114"/>
      <c r="AO59" s="114"/>
      <c r="AP59" s="114"/>
      <c r="AQ59" s="114"/>
      <c r="AR59" s="114"/>
      <c r="AS59" s="114"/>
      <c r="AT59" s="114"/>
      <c r="AU59" s="114"/>
      <c r="AV59" s="114"/>
      <c r="AW59" s="114"/>
      <c r="AX59" s="114"/>
      <c r="AY59" s="114"/>
      <c r="AZ59" s="114"/>
      <c r="BA59" s="114"/>
      <c r="BB59" s="114"/>
      <c r="BC59" s="114"/>
      <c r="BD59" s="114"/>
      <c r="BE59" s="114"/>
      <c r="BF59" s="114"/>
      <c r="BG59" s="114"/>
      <c r="BH59" s="114"/>
      <c r="BI59" s="114"/>
      <c r="BJ59" s="114"/>
      <c r="BK59" s="114"/>
    </row>
    <row r="60" spans="2:63" s="12" customFormat="1" x14ac:dyDescent="0.25">
      <c r="B60" s="114"/>
      <c r="C60" s="114"/>
      <c r="D60" s="114"/>
      <c r="E60" s="5"/>
      <c r="F60" s="10"/>
      <c r="G60" s="144"/>
      <c r="H60" s="1"/>
      <c r="I60" s="22"/>
      <c r="J60" s="1"/>
      <c r="K60" s="1"/>
      <c r="L60" s="1"/>
      <c r="M60" s="1"/>
      <c r="N60" s="20"/>
      <c r="O60" s="20"/>
      <c r="T60" s="114"/>
      <c r="U60" s="114"/>
      <c r="V60" s="37"/>
      <c r="W60" s="37"/>
      <c r="X60" s="37"/>
      <c r="Y60" s="37"/>
      <c r="Z60" s="37"/>
      <c r="AA60" s="37"/>
      <c r="AB60" s="37"/>
      <c r="AC60" s="114"/>
      <c r="AD60" s="114"/>
      <c r="AE60" s="114"/>
      <c r="AF60" s="114"/>
      <c r="AG60" s="114"/>
      <c r="AH60" s="114"/>
      <c r="AI60" s="114"/>
      <c r="AJ60" s="114"/>
      <c r="AK60" s="114"/>
      <c r="AL60" s="114"/>
      <c r="AM60" s="114"/>
      <c r="AN60" s="114"/>
      <c r="AO60" s="114"/>
      <c r="AP60" s="114"/>
      <c r="AQ60" s="114"/>
      <c r="AR60" s="114"/>
      <c r="AS60" s="114"/>
      <c r="AT60" s="114"/>
      <c r="AU60" s="114"/>
      <c r="AV60" s="114"/>
      <c r="AW60" s="114"/>
      <c r="AX60" s="114"/>
      <c r="AY60" s="114"/>
      <c r="AZ60" s="114"/>
      <c r="BA60" s="114"/>
      <c r="BB60" s="114"/>
      <c r="BC60" s="114"/>
      <c r="BD60" s="114"/>
      <c r="BE60" s="114"/>
      <c r="BF60" s="114"/>
      <c r="BG60" s="114"/>
      <c r="BH60" s="114"/>
      <c r="BI60" s="114"/>
      <c r="BJ60" s="114"/>
      <c r="BK60" s="114"/>
    </row>
    <row r="61" spans="2:63" s="12" customFormat="1" x14ac:dyDescent="0.25">
      <c r="B61" s="114"/>
      <c r="C61" s="114"/>
      <c r="D61" s="114"/>
      <c r="E61" s="5"/>
      <c r="F61" s="10"/>
      <c r="G61" s="144"/>
      <c r="H61" s="1"/>
      <c r="I61" s="22"/>
      <c r="J61" s="1"/>
      <c r="K61" s="1"/>
      <c r="L61" s="1"/>
      <c r="M61" s="1"/>
      <c r="N61" s="20"/>
      <c r="O61" s="20"/>
      <c r="T61" s="114"/>
      <c r="U61" s="114"/>
      <c r="V61" s="37"/>
      <c r="W61" s="37"/>
      <c r="X61" s="37"/>
      <c r="Y61" s="37"/>
      <c r="Z61" s="37"/>
      <c r="AA61" s="37"/>
      <c r="AB61" s="37"/>
      <c r="AC61" s="114"/>
      <c r="AD61" s="114"/>
      <c r="AE61" s="114"/>
      <c r="AF61" s="114"/>
      <c r="AG61" s="114"/>
      <c r="AH61" s="114"/>
      <c r="AI61" s="114"/>
      <c r="AJ61" s="114"/>
      <c r="AK61" s="114"/>
      <c r="AL61" s="114"/>
      <c r="AM61" s="114"/>
      <c r="AN61" s="114"/>
      <c r="AO61" s="114"/>
      <c r="AP61" s="114"/>
      <c r="AQ61" s="114"/>
      <c r="AR61" s="114"/>
      <c r="AS61" s="114"/>
      <c r="AT61" s="114"/>
      <c r="AU61" s="114"/>
      <c r="AV61" s="114"/>
      <c r="AW61" s="114"/>
      <c r="AX61" s="114"/>
      <c r="AY61" s="114"/>
      <c r="AZ61" s="114"/>
      <c r="BA61" s="114"/>
      <c r="BB61" s="114"/>
      <c r="BC61" s="114"/>
      <c r="BD61" s="114"/>
      <c r="BE61" s="114"/>
      <c r="BF61" s="114"/>
      <c r="BG61" s="114"/>
      <c r="BH61" s="114"/>
      <c r="BI61" s="114"/>
      <c r="BJ61" s="114"/>
      <c r="BK61" s="114"/>
    </row>
    <row r="62" spans="2:63" s="12" customFormat="1" x14ac:dyDescent="0.25">
      <c r="B62" s="114"/>
      <c r="C62" s="114"/>
      <c r="D62" s="114"/>
      <c r="E62" s="5"/>
      <c r="F62" s="10"/>
      <c r="G62" s="144"/>
      <c r="H62" s="1"/>
      <c r="I62" s="22"/>
      <c r="J62" s="1"/>
      <c r="K62" s="1"/>
      <c r="L62" s="1"/>
      <c r="M62" s="1"/>
      <c r="N62" s="20"/>
      <c r="O62" s="20"/>
      <c r="P62" s="114"/>
      <c r="Q62" s="114"/>
      <c r="R62" s="114"/>
      <c r="S62" s="114"/>
      <c r="T62" s="114"/>
      <c r="U62" s="114"/>
      <c r="V62" s="37"/>
      <c r="W62" s="37"/>
      <c r="X62" s="37"/>
      <c r="Y62" s="37"/>
      <c r="Z62" s="37"/>
      <c r="AA62" s="37"/>
      <c r="AB62" s="37"/>
      <c r="AC62" s="114"/>
      <c r="AD62" s="114"/>
      <c r="AE62" s="114"/>
      <c r="AF62" s="114"/>
      <c r="AG62" s="114"/>
      <c r="AH62" s="114"/>
      <c r="AI62" s="114"/>
      <c r="AJ62" s="114"/>
      <c r="AK62" s="114"/>
      <c r="AL62" s="114"/>
      <c r="AM62" s="114"/>
      <c r="AN62" s="114"/>
      <c r="AO62" s="114"/>
      <c r="AP62" s="114"/>
      <c r="AQ62" s="114"/>
      <c r="AR62" s="114"/>
      <c r="AS62" s="114"/>
      <c r="AT62" s="114"/>
      <c r="AU62" s="114"/>
      <c r="AV62" s="114"/>
      <c r="AW62" s="114"/>
      <c r="AX62" s="114"/>
      <c r="AY62" s="114"/>
      <c r="AZ62" s="114"/>
      <c r="BA62" s="114"/>
      <c r="BB62" s="114"/>
      <c r="BC62" s="114"/>
      <c r="BD62" s="114"/>
      <c r="BE62" s="114"/>
      <c r="BF62" s="114"/>
      <c r="BG62" s="114"/>
      <c r="BH62" s="114"/>
      <c r="BI62" s="114"/>
      <c r="BJ62" s="114"/>
      <c r="BK62" s="114"/>
    </row>
    <row r="63" spans="2:63" s="12" customFormat="1" x14ac:dyDescent="0.25">
      <c r="B63" s="114"/>
      <c r="C63" s="114"/>
      <c r="D63" s="114"/>
      <c r="E63" s="5"/>
      <c r="F63" s="10"/>
      <c r="G63" s="144"/>
      <c r="H63" s="1"/>
      <c r="I63" s="22"/>
      <c r="J63" s="1"/>
      <c r="K63" s="1"/>
      <c r="L63" s="1"/>
      <c r="M63" s="1"/>
      <c r="N63" s="20"/>
      <c r="O63" s="20"/>
      <c r="P63" s="114"/>
      <c r="Q63" s="114"/>
      <c r="R63" s="114"/>
      <c r="S63" s="114"/>
      <c r="T63" s="114"/>
      <c r="U63" s="114"/>
      <c r="V63" s="37"/>
      <c r="W63" s="37"/>
      <c r="X63" s="37"/>
      <c r="Y63" s="37"/>
      <c r="Z63" s="37"/>
      <c r="AA63" s="37"/>
      <c r="AB63" s="37"/>
      <c r="AC63" s="114"/>
      <c r="AD63" s="114"/>
      <c r="AE63" s="114"/>
      <c r="AF63" s="114"/>
      <c r="AG63" s="114"/>
      <c r="AH63" s="114"/>
      <c r="AI63" s="114"/>
      <c r="AJ63" s="114"/>
      <c r="AK63" s="114"/>
      <c r="AL63" s="114"/>
      <c r="AM63" s="114"/>
      <c r="AN63" s="114"/>
      <c r="AO63" s="114"/>
      <c r="AP63" s="114"/>
      <c r="AQ63" s="114"/>
      <c r="AR63" s="114"/>
      <c r="AS63" s="114"/>
      <c r="AT63" s="114"/>
      <c r="AU63" s="114"/>
      <c r="AV63" s="114"/>
      <c r="AW63" s="114"/>
      <c r="AX63" s="114"/>
      <c r="AY63" s="114"/>
      <c r="AZ63" s="114"/>
      <c r="BA63" s="114"/>
      <c r="BB63" s="114"/>
      <c r="BC63" s="114"/>
      <c r="BD63" s="114"/>
      <c r="BE63" s="114"/>
      <c r="BF63" s="114"/>
      <c r="BG63" s="114"/>
      <c r="BH63" s="114"/>
      <c r="BI63" s="114"/>
      <c r="BJ63" s="114"/>
      <c r="BK63" s="114"/>
    </row>
    <row r="64" spans="2:63" s="12" customFormat="1" x14ac:dyDescent="0.25">
      <c r="B64" s="114"/>
      <c r="C64" s="114"/>
      <c r="D64" s="114"/>
      <c r="E64" s="5"/>
      <c r="F64" s="10"/>
      <c r="G64" s="144"/>
      <c r="H64" s="1"/>
      <c r="I64" s="22"/>
      <c r="J64" s="1"/>
      <c r="K64" s="1"/>
      <c r="L64" s="1"/>
      <c r="M64" s="1"/>
      <c r="N64" s="20"/>
      <c r="O64" s="20"/>
      <c r="P64" s="114"/>
      <c r="Q64" s="114"/>
      <c r="R64" s="114"/>
      <c r="S64" s="114"/>
      <c r="T64" s="114"/>
      <c r="U64" s="114"/>
      <c r="V64" s="37"/>
      <c r="W64" s="37"/>
      <c r="X64" s="37"/>
      <c r="Y64" s="37"/>
      <c r="Z64" s="37"/>
      <c r="AA64" s="37"/>
      <c r="AB64" s="37"/>
      <c r="AC64" s="114"/>
      <c r="AD64" s="114"/>
      <c r="AE64" s="114"/>
      <c r="AF64" s="114"/>
      <c r="AG64" s="114"/>
      <c r="AH64" s="114"/>
      <c r="AI64" s="114"/>
      <c r="AJ64" s="114"/>
      <c r="AK64" s="114"/>
      <c r="AL64" s="114"/>
      <c r="AM64" s="114"/>
      <c r="AN64" s="114"/>
      <c r="AO64" s="114"/>
      <c r="AP64" s="114"/>
      <c r="AQ64" s="114"/>
      <c r="AR64" s="114"/>
      <c r="AS64" s="114"/>
      <c r="AT64" s="114"/>
      <c r="AU64" s="114"/>
      <c r="AV64" s="114"/>
      <c r="AW64" s="114"/>
      <c r="AX64" s="114"/>
      <c r="AY64" s="114"/>
      <c r="AZ64" s="114"/>
      <c r="BA64" s="114"/>
      <c r="BB64" s="114"/>
      <c r="BC64" s="114"/>
      <c r="BD64" s="114"/>
      <c r="BE64" s="114"/>
      <c r="BF64" s="114"/>
      <c r="BG64" s="114"/>
      <c r="BH64" s="114"/>
      <c r="BI64" s="114"/>
      <c r="BJ64" s="114"/>
      <c r="BK64" s="114"/>
    </row>
  </sheetData>
  <autoFilter ref="F3:N26" xr:uid="{00000000-0009-0000-0000-000004000000}"/>
  <mergeCells count="9">
    <mergeCell ref="V4:X4"/>
    <mergeCell ref="V8:X8"/>
    <mergeCell ref="B46:M47"/>
    <mergeCell ref="B1:E2"/>
    <mergeCell ref="F1:H2"/>
    <mergeCell ref="L1:M1"/>
    <mergeCell ref="L2:M2"/>
    <mergeCell ref="P2:S2"/>
    <mergeCell ref="V3:X3"/>
  </mergeCells>
  <conditionalFormatting sqref="V4">
    <cfRule type="cellIs" dxfId="21148" priority="654" operator="lessThan">
      <formula>0</formula>
    </cfRule>
    <cfRule type="cellIs" dxfId="21147" priority="655" operator="greaterThan">
      <formula>0</formula>
    </cfRule>
    <cfRule type="cellIs" dxfId="21146" priority="656" operator="equal">
      <formula>0</formula>
    </cfRule>
  </conditionalFormatting>
  <conditionalFormatting sqref="V9:Y9">
    <cfRule type="cellIs" dxfId="21145" priority="651" operator="lessThan">
      <formula>0</formula>
    </cfRule>
    <cfRule type="cellIs" dxfId="21144" priority="652" operator="greaterThan">
      <formula>0</formula>
    </cfRule>
    <cfRule type="cellIs" dxfId="21143" priority="653" operator="equal">
      <formula>0</formula>
    </cfRule>
  </conditionalFormatting>
  <conditionalFormatting sqref="S7:S30">
    <cfRule type="cellIs" dxfId="21142" priority="649" operator="notEqual">
      <formula>0</formula>
    </cfRule>
    <cfRule type="cellIs" dxfId="21141" priority="650" operator="equal">
      <formula>0</formula>
    </cfRule>
  </conditionalFormatting>
  <conditionalFormatting sqref="V7:Y7">
    <cfRule type="cellIs" dxfId="21140" priority="657" operator="lessThan">
      <formula>0</formula>
    </cfRule>
    <cfRule type="cellIs" dxfId="21139" priority="658" operator="greaterThan">
      <formula>0</formula>
    </cfRule>
    <cfRule type="cellIs" dxfId="21138" priority="659" operator="equal">
      <formula>0</formula>
    </cfRule>
  </conditionalFormatting>
  <conditionalFormatting sqref="F45:H45 G5:H44 F16:F44 J16:L45 J5:J15">
    <cfRule type="expression" dxfId="21137" priority="662">
      <formula>SEARCH("caricato",$N5)&gt;0</formula>
    </cfRule>
    <cfRule type="expression" dxfId="21136" priority="663">
      <formula>SEARCH("da fare",$N5)&gt;0</formula>
    </cfRule>
    <cfRule type="expression" dxfId="21135" priority="664">
      <formula>SEARCH("attesa tcl",$N5)&gt;0</formula>
    </cfRule>
    <cfRule type="expression" dxfId="21134" priority="665">
      <formula>SEARCH("fermata",$N5)&gt;0</formula>
    </cfRule>
    <cfRule type="expression" dxfId="21133" priority="666">
      <formula>SEARCH("canone",$N5)&gt;0</formula>
    </cfRule>
  </conditionalFormatting>
  <conditionalFormatting sqref="G4:H4 J4">
    <cfRule type="expression" dxfId="21132" priority="644">
      <formula>SEARCH("caricato",$N4)&gt;0</formula>
    </cfRule>
    <cfRule type="expression" dxfId="21131" priority="645">
      <formula>SEARCH("da fare",$N4)&gt;0</formula>
    </cfRule>
    <cfRule type="expression" dxfId="21130" priority="646">
      <formula>SEARCH("attesa tcl",$N4)&gt;0</formula>
    </cfRule>
    <cfRule type="expression" dxfId="21129" priority="647">
      <formula>SEARCH("fermata",$N4)&gt;0</formula>
    </cfRule>
    <cfRule type="expression" dxfId="21128" priority="648">
      <formula>SEARCH("canone",$N4)&gt;0</formula>
    </cfRule>
  </conditionalFormatting>
  <conditionalFormatting sqref="G10:H10 J10">
    <cfRule type="expression" dxfId="21127" priority="614">
      <formula>SEARCH("caricato",$N10)&gt;0</formula>
    </cfRule>
    <cfRule type="expression" dxfId="21126" priority="615">
      <formula>SEARCH("da fare",$N10)&gt;0</formula>
    </cfRule>
    <cfRule type="expression" dxfId="21125" priority="616">
      <formula>SEARCH("attesa tcl",$N10)&gt;0</formula>
    </cfRule>
    <cfRule type="expression" dxfId="21124" priority="617">
      <formula>SEARCH("fermata",$N10)&gt;0</formula>
    </cfRule>
    <cfRule type="expression" dxfId="21123" priority="618">
      <formula>SEARCH("canone",$N10)&gt;0</formula>
    </cfRule>
  </conditionalFormatting>
  <conditionalFormatting sqref="G6:H6 J6">
    <cfRule type="expression" dxfId="21122" priority="609">
      <formula>SEARCH("caricato",$N6)&gt;0</formula>
    </cfRule>
    <cfRule type="expression" dxfId="21121" priority="610">
      <formula>SEARCH("da fare",$N6)&gt;0</formula>
    </cfRule>
    <cfRule type="expression" dxfId="21120" priority="611">
      <formula>SEARCH("attesa tcl",$N6)&gt;0</formula>
    </cfRule>
    <cfRule type="expression" dxfId="21119" priority="612">
      <formula>SEARCH("fermata",$N6)&gt;0</formula>
    </cfRule>
    <cfRule type="expression" dxfId="21118" priority="613">
      <formula>SEARCH("canone",$N6)&gt;0</formula>
    </cfRule>
  </conditionalFormatting>
  <conditionalFormatting sqref="G12:H12 J12">
    <cfRule type="expression" dxfId="21117" priority="594">
      <formula>SEARCH("caricato",$N12)&gt;0</formula>
    </cfRule>
    <cfRule type="expression" dxfId="21116" priority="595">
      <formula>SEARCH("da fare",$N12)&gt;0</formula>
    </cfRule>
    <cfRule type="expression" dxfId="21115" priority="596">
      <formula>SEARCH("attesa tcl",$N12)&gt;0</formula>
    </cfRule>
    <cfRule type="expression" dxfId="21114" priority="597">
      <formula>SEARCH("fermata",$N12)&gt;0</formula>
    </cfRule>
    <cfRule type="expression" dxfId="21113" priority="598">
      <formula>SEARCH("canone",$N12)&gt;0</formula>
    </cfRule>
  </conditionalFormatting>
  <conditionalFormatting sqref="G8:H8 J8">
    <cfRule type="expression" dxfId="21112" priority="589">
      <formula>SEARCH("caricato",$N8)&gt;0</formula>
    </cfRule>
    <cfRule type="expression" dxfId="21111" priority="590">
      <formula>SEARCH("da fare",$N8)&gt;0</formula>
    </cfRule>
    <cfRule type="expression" dxfId="21110" priority="591">
      <formula>SEARCH("attesa tcl",$N8)&gt;0</formula>
    </cfRule>
    <cfRule type="expression" dxfId="21109" priority="592">
      <formula>SEARCH("fermata",$N8)&gt;0</formula>
    </cfRule>
    <cfRule type="expression" dxfId="21108" priority="593">
      <formula>SEARCH("canone",$N8)&gt;0</formula>
    </cfRule>
  </conditionalFormatting>
  <conditionalFormatting sqref="G12:H12 J12">
    <cfRule type="expression" dxfId="21107" priority="574">
      <formula>SEARCH("caricato",$N12)&gt;0</formula>
    </cfRule>
    <cfRule type="expression" dxfId="21106" priority="575">
      <formula>SEARCH("da fare",$N12)&gt;0</formula>
    </cfRule>
    <cfRule type="expression" dxfId="21105" priority="576">
      <formula>SEARCH("attesa tcl",$N12)&gt;0</formula>
    </cfRule>
    <cfRule type="expression" dxfId="21104" priority="577">
      <formula>SEARCH("fermata",$N12)&gt;0</formula>
    </cfRule>
    <cfRule type="expression" dxfId="21103" priority="578">
      <formula>SEARCH("canone",$N12)&gt;0</formula>
    </cfRule>
  </conditionalFormatting>
  <conditionalFormatting sqref="G14:H14 J14">
    <cfRule type="expression" dxfId="21102" priority="564">
      <formula>SEARCH("caricato",$N14)&gt;0</formula>
    </cfRule>
    <cfRule type="expression" dxfId="21101" priority="565">
      <formula>SEARCH("da fare",$N14)&gt;0</formula>
    </cfRule>
    <cfRule type="expression" dxfId="21100" priority="566">
      <formula>SEARCH("attesa tcl",$N14)&gt;0</formula>
    </cfRule>
    <cfRule type="expression" dxfId="21099" priority="567">
      <formula>SEARCH("fermata",$N14)&gt;0</formula>
    </cfRule>
    <cfRule type="expression" dxfId="21098" priority="568">
      <formula>SEARCH("canone",$N14)&gt;0</formula>
    </cfRule>
  </conditionalFormatting>
  <conditionalFormatting sqref="G8:H8 J8">
    <cfRule type="expression" dxfId="21097" priority="539">
      <formula>SEARCH("caricato",$N8)&gt;0</formula>
    </cfRule>
    <cfRule type="expression" dxfId="21096" priority="540">
      <formula>SEARCH("da fare",$N8)&gt;0</formula>
    </cfRule>
    <cfRule type="expression" dxfId="21095" priority="541">
      <formula>SEARCH("attesa tcl",$N8)&gt;0</formula>
    </cfRule>
    <cfRule type="expression" dxfId="21094" priority="542">
      <formula>SEARCH("fermata",$N8)&gt;0</formula>
    </cfRule>
    <cfRule type="expression" dxfId="21093" priority="543">
      <formula>SEARCH("canone",$N8)&gt;0</formula>
    </cfRule>
  </conditionalFormatting>
  <conditionalFormatting sqref="G4:H4 J4">
    <cfRule type="expression" dxfId="21092" priority="534">
      <formula>SEARCH("caricato",$N4)&gt;0</formula>
    </cfRule>
    <cfRule type="expression" dxfId="21091" priority="535">
      <formula>SEARCH("da fare",$N4)&gt;0</formula>
    </cfRule>
    <cfRule type="expression" dxfId="21090" priority="536">
      <formula>SEARCH("attesa tcl",$N4)&gt;0</formula>
    </cfRule>
    <cfRule type="expression" dxfId="21089" priority="537">
      <formula>SEARCH("fermata",$N4)&gt;0</formula>
    </cfRule>
    <cfRule type="expression" dxfId="21088" priority="538">
      <formula>SEARCH("canone",$N4)&gt;0</formula>
    </cfRule>
  </conditionalFormatting>
  <conditionalFormatting sqref="G10:H10 J10">
    <cfRule type="expression" dxfId="21087" priority="519">
      <formula>SEARCH("caricato",$N10)&gt;0</formula>
    </cfRule>
    <cfRule type="expression" dxfId="21086" priority="520">
      <formula>SEARCH("da fare",$N10)&gt;0</formula>
    </cfRule>
    <cfRule type="expression" dxfId="21085" priority="521">
      <formula>SEARCH("attesa tcl",$N10)&gt;0</formula>
    </cfRule>
    <cfRule type="expression" dxfId="21084" priority="522">
      <formula>SEARCH("fermata",$N10)&gt;0</formula>
    </cfRule>
    <cfRule type="expression" dxfId="21083" priority="523">
      <formula>SEARCH("canone",$N10)&gt;0</formula>
    </cfRule>
  </conditionalFormatting>
  <conditionalFormatting sqref="G6:H6 J6">
    <cfRule type="expression" dxfId="21082" priority="514">
      <formula>SEARCH("caricato",$N6)&gt;0</formula>
    </cfRule>
    <cfRule type="expression" dxfId="21081" priority="515">
      <formula>SEARCH("da fare",$N6)&gt;0</formula>
    </cfRule>
    <cfRule type="expression" dxfId="21080" priority="516">
      <formula>SEARCH("attesa tcl",$N6)&gt;0</formula>
    </cfRule>
    <cfRule type="expression" dxfId="21079" priority="517">
      <formula>SEARCH("fermata",$N6)&gt;0</formula>
    </cfRule>
    <cfRule type="expression" dxfId="21078" priority="518">
      <formula>SEARCH("canone",$N6)&gt;0</formula>
    </cfRule>
  </conditionalFormatting>
  <conditionalFormatting sqref="G10:H10 J10">
    <cfRule type="expression" dxfId="21077" priority="474">
      <formula>SEARCH("caricato",$N10)&gt;0</formula>
    </cfRule>
    <cfRule type="expression" dxfId="21076" priority="475">
      <formula>SEARCH("da fare",$N10)&gt;0</formula>
    </cfRule>
    <cfRule type="expression" dxfId="21075" priority="476">
      <formula>SEARCH("attesa tcl",$N10)&gt;0</formula>
    </cfRule>
    <cfRule type="expression" dxfId="21074" priority="477">
      <formula>SEARCH("fermata",$N10)&gt;0</formula>
    </cfRule>
    <cfRule type="expression" dxfId="21073" priority="478">
      <formula>SEARCH("canone",$N10)&gt;0</formula>
    </cfRule>
  </conditionalFormatting>
  <conditionalFormatting sqref="G12:H12 J12">
    <cfRule type="expression" dxfId="21072" priority="464">
      <formula>SEARCH("caricato",$N12)&gt;0</formula>
    </cfRule>
    <cfRule type="expression" dxfId="21071" priority="465">
      <formula>SEARCH("da fare",$N12)&gt;0</formula>
    </cfRule>
    <cfRule type="expression" dxfId="21070" priority="466">
      <formula>SEARCH("attesa tcl",$N12)&gt;0</formula>
    </cfRule>
    <cfRule type="expression" dxfId="21069" priority="467">
      <formula>SEARCH("fermata",$N12)&gt;0</formula>
    </cfRule>
    <cfRule type="expression" dxfId="21068" priority="468">
      <formula>SEARCH("canone",$N12)&gt;0</formula>
    </cfRule>
  </conditionalFormatting>
  <conditionalFormatting sqref="F17">
    <cfRule type="expression" dxfId="21067" priority="449">
      <formula>SEARCH("caricato",$N17)&gt;0</formula>
    </cfRule>
    <cfRule type="expression" dxfId="21066" priority="450">
      <formula>SEARCH("da fare",$N17)&gt;0</formula>
    </cfRule>
    <cfRule type="expression" dxfId="21065" priority="451">
      <formula>SEARCH("attesa tcl",$N17)&gt;0</formula>
    </cfRule>
    <cfRule type="expression" dxfId="21064" priority="452">
      <formula>SEARCH("fermata",$N17)&gt;0</formula>
    </cfRule>
    <cfRule type="expression" dxfId="21063" priority="453">
      <formula>SEARCH("canone",$N17)&gt;0</formula>
    </cfRule>
  </conditionalFormatting>
  <conditionalFormatting sqref="F17">
    <cfRule type="expression" dxfId="21062" priority="444">
      <formula>SEARCH("caricato",$N17)&gt;0</formula>
    </cfRule>
    <cfRule type="expression" dxfId="21061" priority="445">
      <formula>SEARCH("da fare",$N17)&gt;0</formula>
    </cfRule>
    <cfRule type="expression" dxfId="21060" priority="446">
      <formula>SEARCH("attesa tcl",$N17)&gt;0</formula>
    </cfRule>
    <cfRule type="expression" dxfId="21059" priority="447">
      <formula>SEARCH("fermata",$N17)&gt;0</formula>
    </cfRule>
    <cfRule type="expression" dxfId="21058" priority="448">
      <formula>SEARCH("canone",$N17)&gt;0</formula>
    </cfRule>
  </conditionalFormatting>
  <conditionalFormatting sqref="F17">
    <cfRule type="expression" dxfId="21057" priority="439">
      <formula>SEARCH("caricato",$N17)&gt;0</formula>
    </cfRule>
    <cfRule type="expression" dxfId="21056" priority="440">
      <formula>SEARCH("da fare",$N17)&gt;0</formula>
    </cfRule>
    <cfRule type="expression" dxfId="21055" priority="441">
      <formula>SEARCH("attesa tcl",$N17)&gt;0</formula>
    </cfRule>
    <cfRule type="expression" dxfId="21054" priority="442">
      <formula>SEARCH("fermata",$N17)&gt;0</formula>
    </cfRule>
    <cfRule type="expression" dxfId="21053" priority="443">
      <formula>SEARCH("canone",$N17)&gt;0</formula>
    </cfRule>
  </conditionalFormatting>
  <conditionalFormatting sqref="F17">
    <cfRule type="expression" dxfId="21052" priority="434">
      <formula>SEARCH("caricato",$N17)&gt;0</formula>
    </cfRule>
    <cfRule type="expression" dxfId="21051" priority="435">
      <formula>SEARCH("da fare",$N17)&gt;0</formula>
    </cfRule>
    <cfRule type="expression" dxfId="21050" priority="436">
      <formula>SEARCH("attesa tcl",$N17)&gt;0</formula>
    </cfRule>
    <cfRule type="expression" dxfId="21049" priority="437">
      <formula>SEARCH("fermata",$N17)&gt;0</formula>
    </cfRule>
    <cfRule type="expression" dxfId="21048" priority="438">
      <formula>SEARCH("canone",$N17)&gt;0</formula>
    </cfRule>
  </conditionalFormatting>
  <conditionalFormatting sqref="G14:H14 J14">
    <cfRule type="expression" dxfId="21047" priority="429">
      <formula>SEARCH("caricato",$N14)&gt;0</formula>
    </cfRule>
    <cfRule type="expression" dxfId="21046" priority="430">
      <formula>SEARCH("da fare",$N14)&gt;0</formula>
    </cfRule>
    <cfRule type="expression" dxfId="21045" priority="431">
      <formula>SEARCH("attesa tcl",$N14)&gt;0</formula>
    </cfRule>
    <cfRule type="expression" dxfId="21044" priority="432">
      <formula>SEARCH("fermata",$N14)&gt;0</formula>
    </cfRule>
    <cfRule type="expression" dxfId="21043" priority="433">
      <formula>SEARCH("canone",$N14)&gt;0</formula>
    </cfRule>
  </conditionalFormatting>
  <conditionalFormatting sqref="G14:H14 J14">
    <cfRule type="expression" dxfId="21042" priority="424">
      <formula>SEARCH("caricato",$N14)&gt;0</formula>
    </cfRule>
    <cfRule type="expression" dxfId="21041" priority="425">
      <formula>SEARCH("da fare",$N14)&gt;0</formula>
    </cfRule>
    <cfRule type="expression" dxfId="21040" priority="426">
      <formula>SEARCH("attesa tcl",$N14)&gt;0</formula>
    </cfRule>
    <cfRule type="expression" dxfId="21039" priority="427">
      <formula>SEARCH("fermata",$N14)&gt;0</formula>
    </cfRule>
    <cfRule type="expression" dxfId="21038" priority="428">
      <formula>SEARCH("canone",$N14)&gt;0</formula>
    </cfRule>
  </conditionalFormatting>
  <conditionalFormatting sqref="F16:F17">
    <cfRule type="expression" dxfId="21037" priority="419">
      <formula>SEARCH("caricato",$N16)&gt;0</formula>
    </cfRule>
    <cfRule type="expression" dxfId="21036" priority="420">
      <formula>SEARCH("da fare",$N16)&gt;0</formula>
    </cfRule>
    <cfRule type="expression" dxfId="21035" priority="421">
      <formula>SEARCH("attesa tcl",$N16)&gt;0</formula>
    </cfRule>
    <cfRule type="expression" dxfId="21034" priority="422">
      <formula>SEARCH("fermata",$N16)&gt;0</formula>
    </cfRule>
    <cfRule type="expression" dxfId="21033" priority="423">
      <formula>SEARCH("canone",$N16)&gt;0</formula>
    </cfRule>
  </conditionalFormatting>
  <conditionalFormatting sqref="G16:H16 J16">
    <cfRule type="expression" dxfId="21032" priority="414">
      <formula>SEARCH("caricato",$N16)&gt;0</formula>
    </cfRule>
    <cfRule type="expression" dxfId="21031" priority="415">
      <formula>SEARCH("da fare",$N16)&gt;0</formula>
    </cfRule>
    <cfRule type="expression" dxfId="21030" priority="416">
      <formula>SEARCH("attesa tcl",$N16)&gt;0</formula>
    </cfRule>
    <cfRule type="expression" dxfId="21029" priority="417">
      <formula>SEARCH("fermata",$N16)&gt;0</formula>
    </cfRule>
    <cfRule type="expression" dxfId="21028" priority="418">
      <formula>SEARCH("canone",$N16)&gt;0</formula>
    </cfRule>
  </conditionalFormatting>
  <conditionalFormatting sqref="G14:H14 J14">
    <cfRule type="expression" dxfId="21027" priority="394">
      <formula>SEARCH("caricato",$N14)&gt;0</formula>
    </cfRule>
    <cfRule type="expression" dxfId="21026" priority="395">
      <formula>SEARCH("da fare",$N14)&gt;0</formula>
    </cfRule>
    <cfRule type="expression" dxfId="21025" priority="396">
      <formula>SEARCH("attesa tcl",$N14)&gt;0</formula>
    </cfRule>
    <cfRule type="expression" dxfId="21024" priority="397">
      <formula>SEARCH("fermata",$N14)&gt;0</formula>
    </cfRule>
    <cfRule type="expression" dxfId="21023" priority="398">
      <formula>SEARCH("canone",$N14)&gt;0</formula>
    </cfRule>
  </conditionalFormatting>
  <conditionalFormatting sqref="F19">
    <cfRule type="expression" dxfId="21022" priority="389">
      <formula>SEARCH("caricato",$N19)&gt;0</formula>
    </cfRule>
    <cfRule type="expression" dxfId="21021" priority="390">
      <formula>SEARCH("da fare",$N19)&gt;0</formula>
    </cfRule>
    <cfRule type="expression" dxfId="21020" priority="391">
      <formula>SEARCH("attesa tcl",$N19)&gt;0</formula>
    </cfRule>
    <cfRule type="expression" dxfId="21019" priority="392">
      <formula>SEARCH("fermata",$N19)&gt;0</formula>
    </cfRule>
    <cfRule type="expression" dxfId="21018" priority="393">
      <formula>SEARCH("canone",$N19)&gt;0</formula>
    </cfRule>
  </conditionalFormatting>
  <conditionalFormatting sqref="F19">
    <cfRule type="expression" dxfId="21017" priority="384">
      <formula>SEARCH("caricato",$N19)&gt;0</formula>
    </cfRule>
    <cfRule type="expression" dxfId="21016" priority="385">
      <formula>SEARCH("da fare",$N19)&gt;0</formula>
    </cfRule>
    <cfRule type="expression" dxfId="21015" priority="386">
      <formula>SEARCH("attesa tcl",$N19)&gt;0</formula>
    </cfRule>
    <cfRule type="expression" dxfId="21014" priority="387">
      <formula>SEARCH("fermata",$N19)&gt;0</formula>
    </cfRule>
    <cfRule type="expression" dxfId="21013" priority="388">
      <formula>SEARCH("canone",$N19)&gt;0</formula>
    </cfRule>
  </conditionalFormatting>
  <conditionalFormatting sqref="F19">
    <cfRule type="expression" dxfId="21012" priority="379">
      <formula>SEARCH("caricato",$N19)&gt;0</formula>
    </cfRule>
    <cfRule type="expression" dxfId="21011" priority="380">
      <formula>SEARCH("da fare",$N19)&gt;0</formula>
    </cfRule>
    <cfRule type="expression" dxfId="21010" priority="381">
      <formula>SEARCH("attesa tcl",$N19)&gt;0</formula>
    </cfRule>
    <cfRule type="expression" dxfId="21009" priority="382">
      <formula>SEARCH("fermata",$N19)&gt;0</formula>
    </cfRule>
    <cfRule type="expression" dxfId="21008" priority="383">
      <formula>SEARCH("canone",$N19)&gt;0</formula>
    </cfRule>
  </conditionalFormatting>
  <conditionalFormatting sqref="F19">
    <cfRule type="expression" dxfId="21007" priority="374">
      <formula>SEARCH("caricato",$N19)&gt;0</formula>
    </cfRule>
    <cfRule type="expression" dxfId="21006" priority="375">
      <formula>SEARCH("da fare",$N19)&gt;0</formula>
    </cfRule>
    <cfRule type="expression" dxfId="21005" priority="376">
      <formula>SEARCH("attesa tcl",$N19)&gt;0</formula>
    </cfRule>
    <cfRule type="expression" dxfId="21004" priority="377">
      <formula>SEARCH("fermata",$N19)&gt;0</formula>
    </cfRule>
    <cfRule type="expression" dxfId="21003" priority="378">
      <formula>SEARCH("canone",$N19)&gt;0</formula>
    </cfRule>
  </conditionalFormatting>
  <conditionalFormatting sqref="M5">
    <cfRule type="expression" dxfId="21002" priority="364">
      <formula>SEARCH("caricato",$N5)&gt;0</formula>
    </cfRule>
    <cfRule type="expression" dxfId="21001" priority="365">
      <formula>SEARCH("da fare",$N5)&gt;0</formula>
    </cfRule>
    <cfRule type="expression" dxfId="21000" priority="366">
      <formula>SEARCH("attesa tcl",$N5)&gt;0</formula>
    </cfRule>
    <cfRule type="expression" dxfId="20999" priority="367">
      <formula>SEARCH("fermata",$N5)&gt;0</formula>
    </cfRule>
    <cfRule type="expression" dxfId="20998" priority="368">
      <formula>SEARCH("canone",$N5)&gt;0</formula>
    </cfRule>
  </conditionalFormatting>
  <conditionalFormatting sqref="M4">
    <cfRule type="expression" dxfId="20997" priority="369">
      <formula>SEARCH("caricato",$N4)&gt;0</formula>
    </cfRule>
    <cfRule type="expression" dxfId="20996" priority="370">
      <formula>SEARCH("da fare",$N4)&gt;0</formula>
    </cfRule>
    <cfRule type="expression" dxfId="20995" priority="371">
      <formula>SEARCH("attesa tcl",$N4)&gt;0</formula>
    </cfRule>
    <cfRule type="expression" dxfId="20994" priority="372">
      <formula>SEARCH("fermata",$N4)&gt;0</formula>
    </cfRule>
    <cfRule type="expression" dxfId="20993" priority="373">
      <formula>SEARCH("canone",$N4)&gt;0</formula>
    </cfRule>
  </conditionalFormatting>
  <conditionalFormatting sqref="M6:M45">
    <cfRule type="expression" dxfId="20992" priority="359">
      <formula>SEARCH("caricato",$N6)&gt;0</formula>
    </cfRule>
    <cfRule type="expression" dxfId="20991" priority="360">
      <formula>SEARCH("da fare",$N6)&gt;0</formula>
    </cfRule>
    <cfRule type="expression" dxfId="20990" priority="361">
      <formula>SEARCH("attesa tcl",$N6)&gt;0</formula>
    </cfRule>
    <cfRule type="expression" dxfId="20989" priority="362">
      <formula>SEARCH("fermata",$N6)&gt;0</formula>
    </cfRule>
    <cfRule type="expression" dxfId="20988" priority="363">
      <formula>SEARCH("canone",$N6)&gt;0</formula>
    </cfRule>
  </conditionalFormatting>
  <conditionalFormatting sqref="P4:Q4">
    <cfRule type="cellIs" dxfId="20987" priority="306" operator="lessThan">
      <formula>0</formula>
    </cfRule>
    <cfRule type="cellIs" dxfId="20986" priority="307" operator="greaterThan">
      <formula>0</formula>
    </cfRule>
    <cfRule type="cellIs" dxfId="20985" priority="308" operator="equal">
      <formula>0</formula>
    </cfRule>
  </conditionalFormatting>
  <conditionalFormatting sqref="S4">
    <cfRule type="cellIs" dxfId="20984" priority="303" operator="lessThan">
      <formula>0</formula>
    </cfRule>
    <cfRule type="cellIs" dxfId="20983" priority="304" operator="greaterThan">
      <formula>0</formula>
    </cfRule>
    <cfRule type="cellIs" dxfId="20982" priority="305" operator="equal">
      <formula>0</formula>
    </cfRule>
  </conditionalFormatting>
  <conditionalFormatting sqref="T4">
    <cfRule type="containsText" dxfId="20981" priority="301" operator="containsText" text="NO">
      <formula>NOT(ISERROR(SEARCH("NO",T4)))</formula>
    </cfRule>
    <cfRule type="containsText" dxfId="20980" priority="302" operator="containsText" text="SI">
      <formula>NOT(ISERROR(SEARCH("SI",T4)))</formula>
    </cfRule>
  </conditionalFormatting>
  <conditionalFormatting sqref="U4">
    <cfRule type="containsText" dxfId="20979" priority="299" operator="containsText" text="NO">
      <formula>NOT(ISERROR(SEARCH("NO",U4)))</formula>
    </cfRule>
    <cfRule type="containsText" dxfId="20978" priority="300" operator="containsText" text="SI">
      <formula>NOT(ISERROR(SEARCH("SI",U4)))</formula>
    </cfRule>
  </conditionalFormatting>
  <conditionalFormatting sqref="R4">
    <cfRule type="cellIs" dxfId="20977" priority="296" operator="lessThan">
      <formula>0</formula>
    </cfRule>
    <cfRule type="cellIs" dxfId="20976" priority="297" operator="greaterThan">
      <formula>0</formula>
    </cfRule>
    <cfRule type="cellIs" dxfId="20975" priority="298" operator="equal">
      <formula>0</formula>
    </cfRule>
  </conditionalFormatting>
  <conditionalFormatting sqref="I4">
    <cfRule type="expression" dxfId="20974" priority="291">
      <formula>SEARCH("caricato",$N4)&gt;0</formula>
    </cfRule>
    <cfRule type="expression" dxfId="20973" priority="292">
      <formula>SEARCH("da fare",$N4)&gt;0</formula>
    </cfRule>
    <cfRule type="expression" dxfId="20972" priority="293">
      <formula>SEARCH("attesa tcl",$N4)&gt;0</formula>
    </cfRule>
    <cfRule type="expression" dxfId="20971" priority="294">
      <formula>SEARCH("fermata",$N4)&gt;0</formula>
    </cfRule>
    <cfRule type="expression" dxfId="20970" priority="295">
      <formula>SEARCH("canone",$N4)&gt;0</formula>
    </cfRule>
  </conditionalFormatting>
  <conditionalFormatting sqref="I4">
    <cfRule type="expression" dxfId="20969" priority="286">
      <formula>SEARCH("caricato",$N4)&gt;0</formula>
    </cfRule>
    <cfRule type="expression" dxfId="20968" priority="287">
      <formula>SEARCH("da fare",$N4)&gt;0</formula>
    </cfRule>
    <cfRule type="expression" dxfId="20967" priority="288">
      <formula>SEARCH("attesa tcl",$N4)&gt;0</formula>
    </cfRule>
    <cfRule type="expression" dxfId="20966" priority="289">
      <formula>SEARCH("fermata",$N4)&gt;0</formula>
    </cfRule>
    <cfRule type="expression" dxfId="20965" priority="290">
      <formula>SEARCH("canone",$N4)&gt;0</formula>
    </cfRule>
  </conditionalFormatting>
  <conditionalFormatting sqref="I4">
    <cfRule type="expression" dxfId="20964" priority="281">
      <formula>SEARCH("caricato",$N4)&gt;0</formula>
    </cfRule>
    <cfRule type="expression" dxfId="20963" priority="282">
      <formula>SEARCH("da fare",$N4)&gt;0</formula>
    </cfRule>
    <cfRule type="expression" dxfId="20962" priority="283">
      <formula>SEARCH("attesa tcl",$N4)&gt;0</formula>
    </cfRule>
    <cfRule type="expression" dxfId="20961" priority="284">
      <formula>SEARCH("fermata",$N4)&gt;0</formula>
    </cfRule>
    <cfRule type="expression" dxfId="20960" priority="285">
      <formula>SEARCH("canone",$N4)&gt;0</formula>
    </cfRule>
  </conditionalFormatting>
  <conditionalFormatting sqref="I4">
    <cfRule type="expression" dxfId="20959" priority="276">
      <formula>SEARCH("caricato",$N4)&gt;0</formula>
    </cfRule>
    <cfRule type="expression" dxfId="20958" priority="277">
      <formula>SEARCH("da fare",$N4)&gt;0</formula>
    </cfRule>
    <cfRule type="expression" dxfId="20957" priority="278">
      <formula>SEARCH("attesa tcl",$N4)&gt;0</formula>
    </cfRule>
    <cfRule type="expression" dxfId="20956" priority="279">
      <formula>SEARCH("fermata",$N4)&gt;0</formula>
    </cfRule>
    <cfRule type="expression" dxfId="20955" priority="280">
      <formula>SEARCH("canone",$N4)&gt;0</formula>
    </cfRule>
  </conditionalFormatting>
  <conditionalFormatting sqref="I4">
    <cfRule type="expression" dxfId="20954" priority="271">
      <formula>SEARCH("caricato",$N4)&gt;0</formula>
    </cfRule>
    <cfRule type="expression" dxfId="20953" priority="272">
      <formula>SEARCH("da fare",$N4)&gt;0</formula>
    </cfRule>
    <cfRule type="expression" dxfId="20952" priority="273">
      <formula>SEARCH("attesa tcl",$N4)&gt;0</formula>
    </cfRule>
    <cfRule type="expression" dxfId="20951" priority="274">
      <formula>SEARCH("fermata",$N4)&gt;0</formula>
    </cfRule>
    <cfRule type="expression" dxfId="20950" priority="275">
      <formula>SEARCH("canone",$N4)&gt;0</formula>
    </cfRule>
  </conditionalFormatting>
  <conditionalFormatting sqref="I4">
    <cfRule type="expression" dxfId="20949" priority="266">
      <formula>SEARCH("caricato",$N4)&gt;0</formula>
    </cfRule>
    <cfRule type="expression" dxfId="20948" priority="267">
      <formula>SEARCH("da fare",$N4)&gt;0</formula>
    </cfRule>
    <cfRule type="expression" dxfId="20947" priority="268">
      <formula>SEARCH("attesa tcl",$N4)&gt;0</formula>
    </cfRule>
    <cfRule type="expression" dxfId="20946" priority="269">
      <formula>SEARCH("fermata",$N4)&gt;0</formula>
    </cfRule>
    <cfRule type="expression" dxfId="20945" priority="270">
      <formula>SEARCH("canone",$N4)&gt;0</formula>
    </cfRule>
  </conditionalFormatting>
  <conditionalFormatting sqref="I5:I9 I16:I45">
    <cfRule type="expression" dxfId="20944" priority="261">
      <formula>SEARCH("caricato",$N5)&gt;0</formula>
    </cfRule>
    <cfRule type="expression" dxfId="20943" priority="262">
      <formula>SEARCH("da fare",$N5)&gt;0</formula>
    </cfRule>
    <cfRule type="expression" dxfId="20942" priority="263">
      <formula>SEARCH("attesa tcl",$N5)&gt;0</formula>
    </cfRule>
    <cfRule type="expression" dxfId="20941" priority="264">
      <formula>SEARCH("fermata",$N5)&gt;0</formula>
    </cfRule>
    <cfRule type="expression" dxfId="20940" priority="265">
      <formula>SEARCH("canone",$N5)&gt;0</formula>
    </cfRule>
  </conditionalFormatting>
  <conditionalFormatting sqref="I5:I9 I16:I45">
    <cfRule type="expression" dxfId="20939" priority="256">
      <formula>SEARCH("caricato",$N5)&gt;0</formula>
    </cfRule>
    <cfRule type="expression" dxfId="20938" priority="257">
      <formula>SEARCH("da fare",$N5)&gt;0</formula>
    </cfRule>
    <cfRule type="expression" dxfId="20937" priority="258">
      <formula>SEARCH("attesa tcl",$N5)&gt;0</formula>
    </cfRule>
    <cfRule type="expression" dxfId="20936" priority="259">
      <formula>SEARCH("fermata",$N5)&gt;0</formula>
    </cfRule>
    <cfRule type="expression" dxfId="20935" priority="260">
      <formula>SEARCH("canone",$N5)&gt;0</formula>
    </cfRule>
  </conditionalFormatting>
  <conditionalFormatting sqref="I5:I9 I16:I45">
    <cfRule type="expression" dxfId="20934" priority="251">
      <formula>SEARCH("caricato",$N5)&gt;0</formula>
    </cfRule>
    <cfRule type="expression" dxfId="20933" priority="252">
      <formula>SEARCH("da fare",$N5)&gt;0</formula>
    </cfRule>
    <cfRule type="expression" dxfId="20932" priority="253">
      <formula>SEARCH("attesa tcl",$N5)&gt;0</formula>
    </cfRule>
    <cfRule type="expression" dxfId="20931" priority="254">
      <formula>SEARCH("fermata",$N5)&gt;0</formula>
    </cfRule>
    <cfRule type="expression" dxfId="20930" priority="255">
      <formula>SEARCH("canone",$N5)&gt;0</formula>
    </cfRule>
  </conditionalFormatting>
  <conditionalFormatting sqref="I5:I9 I16:I45">
    <cfRule type="expression" dxfId="20929" priority="246">
      <formula>SEARCH("caricato",$N5)&gt;0</formula>
    </cfRule>
    <cfRule type="expression" dxfId="20928" priority="247">
      <formula>SEARCH("da fare",$N5)&gt;0</formula>
    </cfRule>
    <cfRule type="expression" dxfId="20927" priority="248">
      <formula>SEARCH("attesa tcl",$N5)&gt;0</formula>
    </cfRule>
    <cfRule type="expression" dxfId="20926" priority="249">
      <formula>SEARCH("fermata",$N5)&gt;0</formula>
    </cfRule>
    <cfRule type="expression" dxfId="20925" priority="250">
      <formula>SEARCH("canone",$N5)&gt;0</formula>
    </cfRule>
  </conditionalFormatting>
  <conditionalFormatting sqref="I5:I9 I16:I45">
    <cfRule type="expression" dxfId="20924" priority="241">
      <formula>SEARCH("caricato",$N5)&gt;0</formula>
    </cfRule>
    <cfRule type="expression" dxfId="20923" priority="242">
      <formula>SEARCH("da fare",$N5)&gt;0</formula>
    </cfRule>
    <cfRule type="expression" dxfId="20922" priority="243">
      <formula>SEARCH("attesa tcl",$N5)&gt;0</formula>
    </cfRule>
    <cfRule type="expression" dxfId="20921" priority="244">
      <formula>SEARCH("fermata",$N5)&gt;0</formula>
    </cfRule>
    <cfRule type="expression" dxfId="20920" priority="245">
      <formula>SEARCH("canone",$N5)&gt;0</formula>
    </cfRule>
  </conditionalFormatting>
  <conditionalFormatting sqref="I5:I9 I16:I45">
    <cfRule type="expression" dxfId="20919" priority="236">
      <formula>SEARCH("caricato",$N5)&gt;0</formula>
    </cfRule>
    <cfRule type="expression" dxfId="20918" priority="237">
      <formula>SEARCH("da fare",$N5)&gt;0</formula>
    </cfRule>
    <cfRule type="expression" dxfId="20917" priority="238">
      <formula>SEARCH("attesa tcl",$N5)&gt;0</formula>
    </cfRule>
    <cfRule type="expression" dxfId="20916" priority="239">
      <formula>SEARCH("fermata",$N5)&gt;0</formula>
    </cfRule>
    <cfRule type="expression" dxfId="20915" priority="240">
      <formula>SEARCH("canone",$N5)&gt;0</formula>
    </cfRule>
  </conditionalFormatting>
  <conditionalFormatting sqref="F12:F15">
    <cfRule type="expression" dxfId="20914" priority="231">
      <formula>SEARCH("caricato",$N12)&gt;0</formula>
    </cfRule>
    <cfRule type="expression" dxfId="20913" priority="232">
      <formula>SEARCH("da fare",$N12)&gt;0</formula>
    </cfRule>
    <cfRule type="expression" dxfId="20912" priority="233">
      <formula>SEARCH("attesa tcl",$N12)&gt;0</formula>
    </cfRule>
    <cfRule type="expression" dxfId="20911" priority="234">
      <formula>SEARCH("fermata",$N12)&gt;0</formula>
    </cfRule>
    <cfRule type="expression" dxfId="20910" priority="235">
      <formula>SEARCH("canone",$N12)&gt;0</formula>
    </cfRule>
  </conditionalFormatting>
  <conditionalFormatting sqref="F4:F5">
    <cfRule type="expression" dxfId="20909" priority="226">
      <formula>SEARCH("caricato",$N4)&gt;0</formula>
    </cfRule>
    <cfRule type="expression" dxfId="20908" priority="227">
      <formula>SEARCH("da fare",$N4)&gt;0</formula>
    </cfRule>
    <cfRule type="expression" dxfId="20907" priority="228">
      <formula>SEARCH("attesa tcl",$N4)&gt;0</formula>
    </cfRule>
    <cfRule type="expression" dxfId="20906" priority="229">
      <formula>SEARCH("fermata",$N4)&gt;0</formula>
    </cfRule>
    <cfRule type="expression" dxfId="20905" priority="230">
      <formula>SEARCH("canone",$N4)&gt;0</formula>
    </cfRule>
  </conditionalFormatting>
  <conditionalFormatting sqref="F4:F5">
    <cfRule type="expression" dxfId="20904" priority="221">
      <formula>SEARCH("caricato",$N4)&gt;0</formula>
    </cfRule>
    <cfRule type="expression" dxfId="20903" priority="222">
      <formula>SEARCH("da fare",$N4)&gt;0</formula>
    </cfRule>
    <cfRule type="expression" dxfId="20902" priority="223">
      <formula>SEARCH("attesa tcl",$N4)&gt;0</formula>
    </cfRule>
    <cfRule type="expression" dxfId="20901" priority="224">
      <formula>SEARCH("fermata",$N4)&gt;0</formula>
    </cfRule>
    <cfRule type="expression" dxfId="20900" priority="225">
      <formula>SEARCH("canone",$N4)&gt;0</formula>
    </cfRule>
  </conditionalFormatting>
  <conditionalFormatting sqref="F9">
    <cfRule type="expression" dxfId="20899" priority="216">
      <formula>SEARCH("caricato",$N9)&gt;0</formula>
    </cfRule>
    <cfRule type="expression" dxfId="20898" priority="217">
      <formula>SEARCH("da fare",$N9)&gt;0</formula>
    </cfRule>
    <cfRule type="expression" dxfId="20897" priority="218">
      <formula>SEARCH("attesa tcl",$N9)&gt;0</formula>
    </cfRule>
    <cfRule type="expression" dxfId="20896" priority="219">
      <formula>SEARCH("fermata",$N9)&gt;0</formula>
    </cfRule>
    <cfRule type="expression" dxfId="20895" priority="220">
      <formula>SEARCH("canone",$N9)&gt;0</formula>
    </cfRule>
  </conditionalFormatting>
  <conditionalFormatting sqref="F10:F11">
    <cfRule type="expression" dxfId="20894" priority="211">
      <formula>SEARCH("caricato",$N10)&gt;0</formula>
    </cfRule>
    <cfRule type="expression" dxfId="20893" priority="212">
      <formula>SEARCH("da fare",$N10)&gt;0</formula>
    </cfRule>
    <cfRule type="expression" dxfId="20892" priority="213">
      <formula>SEARCH("attesa tcl",$N10)&gt;0</formula>
    </cfRule>
    <cfRule type="expression" dxfId="20891" priority="214">
      <formula>SEARCH("fermata",$N10)&gt;0</formula>
    </cfRule>
    <cfRule type="expression" dxfId="20890" priority="215">
      <formula>SEARCH("canone",$N10)&gt;0</formula>
    </cfRule>
  </conditionalFormatting>
  <conditionalFormatting sqref="F9">
    <cfRule type="expression" dxfId="20889" priority="206">
      <formula>SEARCH("caricato",$N9)&gt;0</formula>
    </cfRule>
    <cfRule type="expression" dxfId="20888" priority="207">
      <formula>SEARCH("da fare",$N9)&gt;0</formula>
    </cfRule>
    <cfRule type="expression" dxfId="20887" priority="208">
      <formula>SEARCH("attesa tcl",$N9)&gt;0</formula>
    </cfRule>
    <cfRule type="expression" dxfId="20886" priority="209">
      <formula>SEARCH("fermata",$N9)&gt;0</formula>
    </cfRule>
    <cfRule type="expression" dxfId="20885" priority="210">
      <formula>SEARCH("canone",$N9)&gt;0</formula>
    </cfRule>
  </conditionalFormatting>
  <conditionalFormatting sqref="F10:F11">
    <cfRule type="expression" dxfId="20884" priority="201">
      <formula>SEARCH("caricato",$N10)&gt;0</formula>
    </cfRule>
    <cfRule type="expression" dxfId="20883" priority="202">
      <formula>SEARCH("da fare",$N10)&gt;0</formula>
    </cfRule>
    <cfRule type="expression" dxfId="20882" priority="203">
      <formula>SEARCH("attesa tcl",$N10)&gt;0</formula>
    </cfRule>
    <cfRule type="expression" dxfId="20881" priority="204">
      <formula>SEARCH("fermata",$N10)&gt;0</formula>
    </cfRule>
    <cfRule type="expression" dxfId="20880" priority="205">
      <formula>SEARCH("canone",$N10)&gt;0</formula>
    </cfRule>
  </conditionalFormatting>
  <conditionalFormatting sqref="F6:F7">
    <cfRule type="expression" dxfId="20879" priority="196">
      <formula>SEARCH("caricato",$N6)&gt;0</formula>
    </cfRule>
    <cfRule type="expression" dxfId="20878" priority="197">
      <formula>SEARCH("da fare",$N6)&gt;0</formula>
    </cfRule>
    <cfRule type="expression" dxfId="20877" priority="198">
      <formula>SEARCH("attesa tcl",$N6)&gt;0</formula>
    </cfRule>
    <cfRule type="expression" dxfId="20876" priority="199">
      <formula>SEARCH("fermata",$N6)&gt;0</formula>
    </cfRule>
    <cfRule type="expression" dxfId="20875" priority="200">
      <formula>SEARCH("canone",$N6)&gt;0</formula>
    </cfRule>
  </conditionalFormatting>
  <conditionalFormatting sqref="F6:F7">
    <cfRule type="expression" dxfId="20874" priority="191">
      <formula>SEARCH("caricato",$N6)&gt;0</formula>
    </cfRule>
    <cfRule type="expression" dxfId="20873" priority="192">
      <formula>SEARCH("da fare",$N6)&gt;0</formula>
    </cfRule>
    <cfRule type="expression" dxfId="20872" priority="193">
      <formula>SEARCH("attesa tcl",$N6)&gt;0</formula>
    </cfRule>
    <cfRule type="expression" dxfId="20871" priority="194">
      <formula>SEARCH("fermata",$N6)&gt;0</formula>
    </cfRule>
    <cfRule type="expression" dxfId="20870" priority="195">
      <formula>SEARCH("canone",$N6)&gt;0</formula>
    </cfRule>
  </conditionalFormatting>
  <conditionalFormatting sqref="F14:F15">
    <cfRule type="expression" dxfId="20869" priority="186">
      <formula>SEARCH("caricato",$N14)&gt;0</formula>
    </cfRule>
    <cfRule type="expression" dxfId="20868" priority="187">
      <formula>SEARCH("da fare",$N14)&gt;0</formula>
    </cfRule>
    <cfRule type="expression" dxfId="20867" priority="188">
      <formula>SEARCH("attesa tcl",$N14)&gt;0</formula>
    </cfRule>
    <cfRule type="expression" dxfId="20866" priority="189">
      <formula>SEARCH("fermata",$N14)&gt;0</formula>
    </cfRule>
    <cfRule type="expression" dxfId="20865" priority="190">
      <formula>SEARCH("canone",$N14)&gt;0</formula>
    </cfRule>
  </conditionalFormatting>
  <conditionalFormatting sqref="F12:F13">
    <cfRule type="expression" dxfId="20864" priority="181">
      <formula>SEARCH("caricato",$N12)&gt;0</formula>
    </cfRule>
    <cfRule type="expression" dxfId="20863" priority="182">
      <formula>SEARCH("da fare",$N12)&gt;0</formula>
    </cfRule>
    <cfRule type="expression" dxfId="20862" priority="183">
      <formula>SEARCH("attesa tcl",$N12)&gt;0</formula>
    </cfRule>
    <cfRule type="expression" dxfId="20861" priority="184">
      <formula>SEARCH("fermata",$N12)&gt;0</formula>
    </cfRule>
    <cfRule type="expression" dxfId="20860" priority="185">
      <formula>SEARCH("canone",$N12)&gt;0</formula>
    </cfRule>
  </conditionalFormatting>
  <conditionalFormatting sqref="F12:F13">
    <cfRule type="expression" dxfId="20859" priority="176">
      <formula>SEARCH("caricato",$N12)&gt;0</formula>
    </cfRule>
    <cfRule type="expression" dxfId="20858" priority="177">
      <formula>SEARCH("da fare",$N12)&gt;0</formula>
    </cfRule>
    <cfRule type="expression" dxfId="20857" priority="178">
      <formula>SEARCH("attesa tcl",$N12)&gt;0</formula>
    </cfRule>
    <cfRule type="expression" dxfId="20856" priority="179">
      <formula>SEARCH("fermata",$N12)&gt;0</formula>
    </cfRule>
    <cfRule type="expression" dxfId="20855" priority="180">
      <formula>SEARCH("canone",$N12)&gt;0</formula>
    </cfRule>
  </conditionalFormatting>
  <conditionalFormatting sqref="F6:F7">
    <cfRule type="expression" dxfId="20854" priority="171">
      <formula>SEARCH("caricato",$N6)&gt;0</formula>
    </cfRule>
    <cfRule type="expression" dxfId="20853" priority="172">
      <formula>SEARCH("da fare",$N6)&gt;0</formula>
    </cfRule>
    <cfRule type="expression" dxfId="20852" priority="173">
      <formula>SEARCH("attesa tcl",$N6)&gt;0</formula>
    </cfRule>
    <cfRule type="expression" dxfId="20851" priority="174">
      <formula>SEARCH("fermata",$N6)&gt;0</formula>
    </cfRule>
    <cfRule type="expression" dxfId="20850" priority="175">
      <formula>SEARCH("canone",$N6)&gt;0</formula>
    </cfRule>
  </conditionalFormatting>
  <conditionalFormatting sqref="F9">
    <cfRule type="expression" dxfId="20849" priority="166">
      <formula>SEARCH("caricato",$N9)&gt;0</formula>
    </cfRule>
    <cfRule type="expression" dxfId="20848" priority="167">
      <formula>SEARCH("da fare",$N9)&gt;0</formula>
    </cfRule>
    <cfRule type="expression" dxfId="20847" priority="168">
      <formula>SEARCH("attesa tcl",$N9)&gt;0</formula>
    </cfRule>
    <cfRule type="expression" dxfId="20846" priority="169">
      <formula>SEARCH("fermata",$N9)&gt;0</formula>
    </cfRule>
    <cfRule type="expression" dxfId="20845" priority="170">
      <formula>SEARCH("canone",$N9)&gt;0</formula>
    </cfRule>
  </conditionalFormatting>
  <conditionalFormatting sqref="F6:F7">
    <cfRule type="expression" dxfId="20844" priority="161">
      <formula>SEARCH("caricato",$N6)&gt;0</formula>
    </cfRule>
    <cfRule type="expression" dxfId="20843" priority="162">
      <formula>SEARCH("da fare",$N6)&gt;0</formula>
    </cfRule>
    <cfRule type="expression" dxfId="20842" priority="163">
      <formula>SEARCH("attesa tcl",$N6)&gt;0</formula>
    </cfRule>
    <cfRule type="expression" dxfId="20841" priority="164">
      <formula>SEARCH("fermata",$N6)&gt;0</formula>
    </cfRule>
    <cfRule type="expression" dxfId="20840" priority="165">
      <formula>SEARCH("canone",$N6)&gt;0</formula>
    </cfRule>
  </conditionalFormatting>
  <conditionalFormatting sqref="F9">
    <cfRule type="expression" dxfId="20839" priority="156">
      <formula>SEARCH("caricato",$N9)&gt;0</formula>
    </cfRule>
    <cfRule type="expression" dxfId="20838" priority="157">
      <formula>SEARCH("da fare",$N9)&gt;0</formula>
    </cfRule>
    <cfRule type="expression" dxfId="20837" priority="158">
      <formula>SEARCH("attesa tcl",$N9)&gt;0</formula>
    </cfRule>
    <cfRule type="expression" dxfId="20836" priority="159">
      <formula>SEARCH("fermata",$N9)&gt;0</formula>
    </cfRule>
    <cfRule type="expression" dxfId="20835" priority="160">
      <formula>SEARCH("canone",$N9)&gt;0</formula>
    </cfRule>
  </conditionalFormatting>
  <conditionalFormatting sqref="F4:F5">
    <cfRule type="expression" dxfId="20834" priority="151">
      <formula>SEARCH("caricato",$N4)&gt;0</formula>
    </cfRule>
    <cfRule type="expression" dxfId="20833" priority="152">
      <formula>SEARCH("da fare",$N4)&gt;0</formula>
    </cfRule>
    <cfRule type="expression" dxfId="20832" priority="153">
      <formula>SEARCH("attesa tcl",$N4)&gt;0</formula>
    </cfRule>
    <cfRule type="expression" dxfId="20831" priority="154">
      <formula>SEARCH("fermata",$N4)&gt;0</formula>
    </cfRule>
    <cfRule type="expression" dxfId="20830" priority="155">
      <formula>SEARCH("canone",$N4)&gt;0</formula>
    </cfRule>
  </conditionalFormatting>
  <conditionalFormatting sqref="F4:F5">
    <cfRule type="expression" dxfId="20829" priority="146">
      <formula>SEARCH("caricato",$N4)&gt;0</formula>
    </cfRule>
    <cfRule type="expression" dxfId="20828" priority="147">
      <formula>SEARCH("da fare",$N4)&gt;0</formula>
    </cfRule>
    <cfRule type="expression" dxfId="20827" priority="148">
      <formula>SEARCH("attesa tcl",$N4)&gt;0</formula>
    </cfRule>
    <cfRule type="expression" dxfId="20826" priority="149">
      <formula>SEARCH("fermata",$N4)&gt;0</formula>
    </cfRule>
    <cfRule type="expression" dxfId="20825" priority="150">
      <formula>SEARCH("canone",$N4)&gt;0</formula>
    </cfRule>
  </conditionalFormatting>
  <conditionalFormatting sqref="F12:F13">
    <cfRule type="expression" dxfId="20824" priority="141">
      <formula>SEARCH("caricato",$N12)&gt;0</formula>
    </cfRule>
    <cfRule type="expression" dxfId="20823" priority="142">
      <formula>SEARCH("da fare",$N12)&gt;0</formula>
    </cfRule>
    <cfRule type="expression" dxfId="20822" priority="143">
      <formula>SEARCH("attesa tcl",$N12)&gt;0</formula>
    </cfRule>
    <cfRule type="expression" dxfId="20821" priority="144">
      <formula>SEARCH("fermata",$N12)&gt;0</formula>
    </cfRule>
    <cfRule type="expression" dxfId="20820" priority="145">
      <formula>SEARCH("canone",$N12)&gt;0</formula>
    </cfRule>
  </conditionalFormatting>
  <conditionalFormatting sqref="F10:F11">
    <cfRule type="expression" dxfId="20819" priority="136">
      <formula>SEARCH("caricato",$N10)&gt;0</formula>
    </cfRule>
    <cfRule type="expression" dxfId="20818" priority="137">
      <formula>SEARCH("da fare",$N10)&gt;0</formula>
    </cfRule>
    <cfRule type="expression" dxfId="20817" priority="138">
      <formula>SEARCH("attesa tcl",$N10)&gt;0</formula>
    </cfRule>
    <cfRule type="expression" dxfId="20816" priority="139">
      <formula>SEARCH("fermata",$N10)&gt;0</formula>
    </cfRule>
    <cfRule type="expression" dxfId="20815" priority="140">
      <formula>SEARCH("canone",$N10)&gt;0</formula>
    </cfRule>
  </conditionalFormatting>
  <conditionalFormatting sqref="F10:F11">
    <cfRule type="expression" dxfId="20814" priority="131">
      <formula>SEARCH("caricato",$N10)&gt;0</formula>
    </cfRule>
    <cfRule type="expression" dxfId="20813" priority="132">
      <formula>SEARCH("da fare",$N10)&gt;0</formula>
    </cfRule>
    <cfRule type="expression" dxfId="20812" priority="133">
      <formula>SEARCH("attesa tcl",$N10)&gt;0</formula>
    </cfRule>
    <cfRule type="expression" dxfId="20811" priority="134">
      <formula>SEARCH("fermata",$N10)&gt;0</formula>
    </cfRule>
    <cfRule type="expression" dxfId="20810" priority="135">
      <formula>SEARCH("canone",$N10)&gt;0</formula>
    </cfRule>
  </conditionalFormatting>
  <conditionalFormatting sqref="F14:F15">
    <cfRule type="expression" dxfId="20809" priority="126">
      <formula>SEARCH("caricato",$N14)&gt;0</formula>
    </cfRule>
    <cfRule type="expression" dxfId="20808" priority="127">
      <formula>SEARCH("da fare",$N14)&gt;0</formula>
    </cfRule>
    <cfRule type="expression" dxfId="20807" priority="128">
      <formula>SEARCH("attesa tcl",$N14)&gt;0</formula>
    </cfRule>
    <cfRule type="expression" dxfId="20806" priority="129">
      <formula>SEARCH("fermata",$N14)&gt;0</formula>
    </cfRule>
    <cfRule type="expression" dxfId="20805" priority="130">
      <formula>SEARCH("canone",$N14)&gt;0</formula>
    </cfRule>
  </conditionalFormatting>
  <conditionalFormatting sqref="F14:F15">
    <cfRule type="expression" dxfId="20804" priority="121">
      <formula>SEARCH("caricato",$N14)&gt;0</formula>
    </cfRule>
    <cfRule type="expression" dxfId="20803" priority="122">
      <formula>SEARCH("da fare",$N14)&gt;0</formula>
    </cfRule>
    <cfRule type="expression" dxfId="20802" priority="123">
      <formula>SEARCH("attesa tcl",$N14)&gt;0</formula>
    </cfRule>
    <cfRule type="expression" dxfId="20801" priority="124">
      <formula>SEARCH("fermata",$N14)&gt;0</formula>
    </cfRule>
    <cfRule type="expression" dxfId="20800" priority="125">
      <formula>SEARCH("canone",$N14)&gt;0</formula>
    </cfRule>
  </conditionalFormatting>
  <conditionalFormatting sqref="F14:F15">
    <cfRule type="expression" dxfId="20799" priority="116">
      <formula>SEARCH("caricato",$N14)&gt;0</formula>
    </cfRule>
    <cfRule type="expression" dxfId="20798" priority="117">
      <formula>SEARCH("da fare",$N14)&gt;0</formula>
    </cfRule>
    <cfRule type="expression" dxfId="20797" priority="118">
      <formula>SEARCH("attesa tcl",$N14)&gt;0</formula>
    </cfRule>
    <cfRule type="expression" dxfId="20796" priority="119">
      <formula>SEARCH("fermata",$N14)&gt;0</formula>
    </cfRule>
    <cfRule type="expression" dxfId="20795" priority="120">
      <formula>SEARCH("canone",$N14)&gt;0</formula>
    </cfRule>
  </conditionalFormatting>
  <conditionalFormatting sqref="F8">
    <cfRule type="expression" dxfId="20794" priority="111">
      <formula>SEARCH("caricato",$N8)&gt;0</formula>
    </cfRule>
    <cfRule type="expression" dxfId="20793" priority="112">
      <formula>SEARCH("da fare",$N8)&gt;0</formula>
    </cfRule>
    <cfRule type="expression" dxfId="20792" priority="113">
      <formula>SEARCH("attesa tcl",$N8)&gt;0</formula>
    </cfRule>
    <cfRule type="expression" dxfId="20791" priority="114">
      <formula>SEARCH("fermata",$N8)&gt;0</formula>
    </cfRule>
    <cfRule type="expression" dxfId="20790" priority="115">
      <formula>SEARCH("canone",$N8)&gt;0</formula>
    </cfRule>
  </conditionalFormatting>
  <conditionalFormatting sqref="F8">
    <cfRule type="expression" dxfId="20789" priority="106">
      <formula>SEARCH("caricato",$N8)&gt;0</formula>
    </cfRule>
    <cfRule type="expression" dxfId="20788" priority="107">
      <formula>SEARCH("da fare",$N8)&gt;0</formula>
    </cfRule>
    <cfRule type="expression" dxfId="20787" priority="108">
      <formula>SEARCH("attesa tcl",$N8)&gt;0</formula>
    </cfRule>
    <cfRule type="expression" dxfId="20786" priority="109">
      <formula>SEARCH("fermata",$N8)&gt;0</formula>
    </cfRule>
    <cfRule type="expression" dxfId="20785" priority="110">
      <formula>SEARCH("canone",$N8)&gt;0</formula>
    </cfRule>
  </conditionalFormatting>
  <conditionalFormatting sqref="F8">
    <cfRule type="expression" dxfId="20784" priority="101">
      <formula>SEARCH("caricato",$N8)&gt;0</formula>
    </cfRule>
    <cfRule type="expression" dxfId="20783" priority="102">
      <formula>SEARCH("da fare",$N8)&gt;0</formula>
    </cfRule>
    <cfRule type="expression" dxfId="20782" priority="103">
      <formula>SEARCH("attesa tcl",$N8)&gt;0</formula>
    </cfRule>
    <cfRule type="expression" dxfId="20781" priority="104">
      <formula>SEARCH("fermata",$N8)&gt;0</formula>
    </cfRule>
    <cfRule type="expression" dxfId="20780" priority="105">
      <formula>SEARCH("canone",$N8)&gt;0</formula>
    </cfRule>
  </conditionalFormatting>
  <conditionalFormatting sqref="F8">
    <cfRule type="expression" dxfId="20779" priority="96">
      <formula>SEARCH("caricato",$N8)&gt;0</formula>
    </cfRule>
    <cfRule type="expression" dxfId="20778" priority="97">
      <formula>SEARCH("da fare",$N8)&gt;0</formula>
    </cfRule>
    <cfRule type="expression" dxfId="20777" priority="98">
      <formula>SEARCH("attesa tcl",$N8)&gt;0</formula>
    </cfRule>
    <cfRule type="expression" dxfId="20776" priority="99">
      <formula>SEARCH("fermata",$N8)&gt;0</formula>
    </cfRule>
    <cfRule type="expression" dxfId="20775" priority="100">
      <formula>SEARCH("canone",$N8)&gt;0</formula>
    </cfRule>
  </conditionalFormatting>
  <conditionalFormatting sqref="K4:L15">
    <cfRule type="expression" dxfId="20774" priority="91">
      <formula>SEARCH("caricato",$N4)&gt;0</formula>
    </cfRule>
    <cfRule type="expression" dxfId="20773" priority="92">
      <formula>SEARCH("da fare",$N4)&gt;0</formula>
    </cfRule>
    <cfRule type="expression" dxfId="20772" priority="93">
      <formula>SEARCH("attesa tcl",$N4)&gt;0</formula>
    </cfRule>
    <cfRule type="expression" dxfId="20771" priority="94">
      <formula>SEARCH("fermata",$N4)&gt;0</formula>
    </cfRule>
    <cfRule type="expression" dxfId="20770" priority="95">
      <formula>SEARCH("canone",$N4)&gt;0</formula>
    </cfRule>
  </conditionalFormatting>
  <conditionalFormatting sqref="I10:I11 I14:I15">
    <cfRule type="expression" dxfId="20769" priority="86">
      <formula>SEARCH("caricato",$N10)&gt;0</formula>
    </cfRule>
    <cfRule type="expression" dxfId="20768" priority="87">
      <formula>SEARCH("da fare",$N10)&gt;0</formula>
    </cfRule>
    <cfRule type="expression" dxfId="20767" priority="88">
      <formula>SEARCH("attesa tcl",$N10)&gt;0</formula>
    </cfRule>
    <cfRule type="expression" dxfId="20766" priority="89">
      <formula>SEARCH("fermata",$N10)&gt;0</formula>
    </cfRule>
    <cfRule type="expression" dxfId="20765" priority="90">
      <formula>SEARCH("canone",$N10)&gt;0</formula>
    </cfRule>
  </conditionalFormatting>
  <conditionalFormatting sqref="I10:I11 I14:I15">
    <cfRule type="expression" dxfId="20764" priority="81">
      <formula>SEARCH("caricato",$N10)&gt;0</formula>
    </cfRule>
    <cfRule type="expression" dxfId="20763" priority="82">
      <formula>SEARCH("da fare",$N10)&gt;0</formula>
    </cfRule>
    <cfRule type="expression" dxfId="20762" priority="83">
      <formula>SEARCH("attesa tcl",$N10)&gt;0</formula>
    </cfRule>
    <cfRule type="expression" dxfId="20761" priority="84">
      <formula>SEARCH("fermata",$N10)&gt;0</formula>
    </cfRule>
    <cfRule type="expression" dxfId="20760" priority="85">
      <formula>SEARCH("canone",$N10)&gt;0</formula>
    </cfRule>
  </conditionalFormatting>
  <conditionalFormatting sqref="I10:I11 I14:I15">
    <cfRule type="expression" dxfId="20759" priority="76">
      <formula>SEARCH("caricato",$N10)&gt;0</formula>
    </cfRule>
    <cfRule type="expression" dxfId="20758" priority="77">
      <formula>SEARCH("da fare",$N10)&gt;0</formula>
    </cfRule>
    <cfRule type="expression" dxfId="20757" priority="78">
      <formula>SEARCH("attesa tcl",$N10)&gt;0</formula>
    </cfRule>
    <cfRule type="expression" dxfId="20756" priority="79">
      <formula>SEARCH("fermata",$N10)&gt;0</formula>
    </cfRule>
    <cfRule type="expression" dxfId="20755" priority="80">
      <formula>SEARCH("canone",$N10)&gt;0</formula>
    </cfRule>
  </conditionalFormatting>
  <conditionalFormatting sqref="I10:I11 I14:I15">
    <cfRule type="expression" dxfId="20754" priority="71">
      <formula>SEARCH("caricato",$N10)&gt;0</formula>
    </cfRule>
    <cfRule type="expression" dxfId="20753" priority="72">
      <formula>SEARCH("da fare",$N10)&gt;0</formula>
    </cfRule>
    <cfRule type="expression" dxfId="20752" priority="73">
      <formula>SEARCH("attesa tcl",$N10)&gt;0</formula>
    </cfRule>
    <cfRule type="expression" dxfId="20751" priority="74">
      <formula>SEARCH("fermata",$N10)&gt;0</formula>
    </cfRule>
    <cfRule type="expression" dxfId="20750" priority="75">
      <formula>SEARCH("canone",$N10)&gt;0</formula>
    </cfRule>
  </conditionalFormatting>
  <conditionalFormatting sqref="I10:I11 I14:I15">
    <cfRule type="expression" dxfId="20749" priority="66">
      <formula>SEARCH("caricato",$N10)&gt;0</formula>
    </cfRule>
    <cfRule type="expression" dxfId="20748" priority="67">
      <formula>SEARCH("da fare",$N10)&gt;0</formula>
    </cfRule>
    <cfRule type="expression" dxfId="20747" priority="68">
      <formula>SEARCH("attesa tcl",$N10)&gt;0</formula>
    </cfRule>
    <cfRule type="expression" dxfId="20746" priority="69">
      <formula>SEARCH("fermata",$N10)&gt;0</formula>
    </cfRule>
    <cfRule type="expression" dxfId="20745" priority="70">
      <formula>SEARCH("canone",$N10)&gt;0</formula>
    </cfRule>
  </conditionalFormatting>
  <conditionalFormatting sqref="I10:I11 I14:I15">
    <cfRule type="expression" dxfId="20744" priority="61">
      <formula>SEARCH("caricato",$N10)&gt;0</formula>
    </cfRule>
    <cfRule type="expression" dxfId="20743" priority="62">
      <formula>SEARCH("da fare",$N10)&gt;0</formula>
    </cfRule>
    <cfRule type="expression" dxfId="20742" priority="63">
      <formula>SEARCH("attesa tcl",$N10)&gt;0</formula>
    </cfRule>
    <cfRule type="expression" dxfId="20741" priority="64">
      <formula>SEARCH("fermata",$N10)&gt;0</formula>
    </cfRule>
    <cfRule type="expression" dxfId="20740" priority="65">
      <formula>SEARCH("canone",$N10)&gt;0</formula>
    </cfRule>
  </conditionalFormatting>
  <conditionalFormatting sqref="I12">
    <cfRule type="expression" dxfId="20739" priority="56">
      <formula>SEARCH("caricato",$N12)&gt;0</formula>
    </cfRule>
    <cfRule type="expression" dxfId="20738" priority="57">
      <formula>SEARCH("da fare",$N12)&gt;0</formula>
    </cfRule>
    <cfRule type="expression" dxfId="20737" priority="58">
      <formula>SEARCH("attesa tcl",$N12)&gt;0</formula>
    </cfRule>
    <cfRule type="expression" dxfId="20736" priority="59">
      <formula>SEARCH("fermata",$N12)&gt;0</formula>
    </cfRule>
    <cfRule type="expression" dxfId="20735" priority="60">
      <formula>SEARCH("canone",$N12)&gt;0</formula>
    </cfRule>
  </conditionalFormatting>
  <conditionalFormatting sqref="I12">
    <cfRule type="expression" dxfId="20734" priority="51">
      <formula>SEARCH("caricato",$N12)&gt;0</formula>
    </cfRule>
    <cfRule type="expression" dxfId="20733" priority="52">
      <formula>SEARCH("da fare",$N12)&gt;0</formula>
    </cfRule>
    <cfRule type="expression" dxfId="20732" priority="53">
      <formula>SEARCH("attesa tcl",$N12)&gt;0</formula>
    </cfRule>
    <cfRule type="expression" dxfId="20731" priority="54">
      <formula>SEARCH("fermata",$N12)&gt;0</formula>
    </cfRule>
    <cfRule type="expression" dxfId="20730" priority="55">
      <formula>SEARCH("canone",$N12)&gt;0</formula>
    </cfRule>
  </conditionalFormatting>
  <conditionalFormatting sqref="I12">
    <cfRule type="expression" dxfId="20729" priority="46">
      <formula>SEARCH("caricato",$N12)&gt;0</formula>
    </cfRule>
    <cfRule type="expression" dxfId="20728" priority="47">
      <formula>SEARCH("da fare",$N12)&gt;0</formula>
    </cfRule>
    <cfRule type="expression" dxfId="20727" priority="48">
      <formula>SEARCH("attesa tcl",$N12)&gt;0</formula>
    </cfRule>
    <cfRule type="expression" dxfId="20726" priority="49">
      <formula>SEARCH("fermata",$N12)&gt;0</formula>
    </cfRule>
    <cfRule type="expression" dxfId="20725" priority="50">
      <formula>SEARCH("canone",$N12)&gt;0</formula>
    </cfRule>
  </conditionalFormatting>
  <conditionalFormatting sqref="I12">
    <cfRule type="expression" dxfId="20724" priority="41">
      <formula>SEARCH("caricato",$N12)&gt;0</formula>
    </cfRule>
    <cfRule type="expression" dxfId="20723" priority="42">
      <formula>SEARCH("da fare",$N12)&gt;0</formula>
    </cfRule>
    <cfRule type="expression" dxfId="20722" priority="43">
      <formula>SEARCH("attesa tcl",$N12)&gt;0</formula>
    </cfRule>
    <cfRule type="expression" dxfId="20721" priority="44">
      <formula>SEARCH("fermata",$N12)&gt;0</formula>
    </cfRule>
    <cfRule type="expression" dxfId="20720" priority="45">
      <formula>SEARCH("canone",$N12)&gt;0</formula>
    </cfRule>
  </conditionalFormatting>
  <conditionalFormatting sqref="I12">
    <cfRule type="expression" dxfId="20719" priority="36">
      <formula>SEARCH("caricato",$N12)&gt;0</formula>
    </cfRule>
    <cfRule type="expression" dxfId="20718" priority="37">
      <formula>SEARCH("da fare",$N12)&gt;0</formula>
    </cfRule>
    <cfRule type="expression" dxfId="20717" priority="38">
      <formula>SEARCH("attesa tcl",$N12)&gt;0</formula>
    </cfRule>
    <cfRule type="expression" dxfId="20716" priority="39">
      <formula>SEARCH("fermata",$N12)&gt;0</formula>
    </cfRule>
    <cfRule type="expression" dxfId="20715" priority="40">
      <formula>SEARCH("canone",$N12)&gt;0</formula>
    </cfRule>
  </conditionalFormatting>
  <conditionalFormatting sqref="I12">
    <cfRule type="expression" dxfId="20714" priority="31">
      <formula>SEARCH("caricato",$N12)&gt;0</formula>
    </cfRule>
    <cfRule type="expression" dxfId="20713" priority="32">
      <formula>SEARCH("da fare",$N12)&gt;0</formula>
    </cfRule>
    <cfRule type="expression" dxfId="20712" priority="33">
      <formula>SEARCH("attesa tcl",$N12)&gt;0</formula>
    </cfRule>
    <cfRule type="expression" dxfId="20711" priority="34">
      <formula>SEARCH("fermata",$N12)&gt;0</formula>
    </cfRule>
    <cfRule type="expression" dxfId="20710" priority="35">
      <formula>SEARCH("canone",$N12)&gt;0</formula>
    </cfRule>
  </conditionalFormatting>
  <conditionalFormatting sqref="I13">
    <cfRule type="expression" dxfId="20709" priority="26">
      <formula>SEARCH("caricato",$N13)&gt;0</formula>
    </cfRule>
    <cfRule type="expression" dxfId="20708" priority="27">
      <formula>SEARCH("da fare",$N13)&gt;0</formula>
    </cfRule>
    <cfRule type="expression" dxfId="20707" priority="28">
      <formula>SEARCH("attesa tcl",$N13)&gt;0</formula>
    </cfRule>
    <cfRule type="expression" dxfId="20706" priority="29">
      <formula>SEARCH("fermata",$N13)&gt;0</formula>
    </cfRule>
    <cfRule type="expression" dxfId="20705" priority="30">
      <formula>SEARCH("canone",$N13)&gt;0</formula>
    </cfRule>
  </conditionalFormatting>
  <conditionalFormatting sqref="I13">
    <cfRule type="expression" dxfId="20704" priority="21">
      <formula>SEARCH("caricato",$N13)&gt;0</formula>
    </cfRule>
    <cfRule type="expression" dxfId="20703" priority="22">
      <formula>SEARCH("da fare",$N13)&gt;0</formula>
    </cfRule>
    <cfRule type="expression" dxfId="20702" priority="23">
      <formula>SEARCH("attesa tcl",$N13)&gt;0</formula>
    </cfRule>
    <cfRule type="expression" dxfId="20701" priority="24">
      <formula>SEARCH("fermata",$N13)&gt;0</formula>
    </cfRule>
    <cfRule type="expression" dxfId="20700" priority="25">
      <formula>SEARCH("canone",$N13)&gt;0</formula>
    </cfRule>
  </conditionalFormatting>
  <conditionalFormatting sqref="I13">
    <cfRule type="expression" dxfId="20699" priority="16">
      <formula>SEARCH("caricato",$N13)&gt;0</formula>
    </cfRule>
    <cfRule type="expression" dxfId="20698" priority="17">
      <formula>SEARCH("da fare",$N13)&gt;0</formula>
    </cfRule>
    <cfRule type="expression" dxfId="20697" priority="18">
      <formula>SEARCH("attesa tcl",$N13)&gt;0</formula>
    </cfRule>
    <cfRule type="expression" dxfId="20696" priority="19">
      <formula>SEARCH("fermata",$N13)&gt;0</formula>
    </cfRule>
    <cfRule type="expression" dxfId="20695" priority="20">
      <formula>SEARCH("canone",$N13)&gt;0</formula>
    </cfRule>
  </conditionalFormatting>
  <conditionalFormatting sqref="I13">
    <cfRule type="expression" dxfId="20694" priority="11">
      <formula>SEARCH("caricato",$N13)&gt;0</formula>
    </cfRule>
    <cfRule type="expression" dxfId="20693" priority="12">
      <formula>SEARCH("da fare",$N13)&gt;0</formula>
    </cfRule>
    <cfRule type="expression" dxfId="20692" priority="13">
      <formula>SEARCH("attesa tcl",$N13)&gt;0</formula>
    </cfRule>
    <cfRule type="expression" dxfId="20691" priority="14">
      <formula>SEARCH("fermata",$N13)&gt;0</formula>
    </cfRule>
    <cfRule type="expression" dxfId="20690" priority="15">
      <formula>SEARCH("canone",$N13)&gt;0</formula>
    </cfRule>
  </conditionalFormatting>
  <conditionalFormatting sqref="I13">
    <cfRule type="expression" dxfId="20689" priority="6">
      <formula>SEARCH("caricato",$N13)&gt;0</formula>
    </cfRule>
    <cfRule type="expression" dxfId="20688" priority="7">
      <formula>SEARCH("da fare",$N13)&gt;0</formula>
    </cfRule>
    <cfRule type="expression" dxfId="20687" priority="8">
      <formula>SEARCH("attesa tcl",$N13)&gt;0</formula>
    </cfRule>
    <cfRule type="expression" dxfId="20686" priority="9">
      <formula>SEARCH("fermata",$N13)&gt;0</formula>
    </cfRule>
    <cfRule type="expression" dxfId="20685" priority="10">
      <formula>SEARCH("canone",$N13)&gt;0</formula>
    </cfRule>
  </conditionalFormatting>
  <conditionalFormatting sqref="I13">
    <cfRule type="expression" dxfId="20684" priority="1">
      <formula>SEARCH("caricato",$N13)&gt;0</formula>
    </cfRule>
    <cfRule type="expression" dxfId="20683" priority="2">
      <formula>SEARCH("da fare",$N13)&gt;0</formula>
    </cfRule>
    <cfRule type="expression" dxfId="20682" priority="3">
      <formula>SEARCH("attesa tcl",$N13)&gt;0</formula>
    </cfRule>
    <cfRule type="expression" dxfId="20681" priority="4">
      <formula>SEARCH("fermata",$N13)&gt;0</formula>
    </cfRule>
    <cfRule type="expression" dxfId="20680" priority="5">
      <formula>SEARCH("canone",$N13)&gt;0</formula>
    </cfRule>
  </conditionalFormatting>
  <dataValidations count="1">
    <dataValidation type="list" allowBlank="1" showInputMessage="1" showErrorMessage="1" sqref="U4" xr:uid="{E5AD1D69-EFB4-4CE6-B6AC-116FC0AA9A17}">
      <formula1>"SI,NO,si,no,"</formula1>
    </dataValidation>
  </dataValidations>
  <printOptions horizontalCentered="1" verticalCentered="1"/>
  <pageMargins left="0.25" right="0.25" top="0.25" bottom="0.25" header="0.3" footer="0.3"/>
  <pageSetup paperSize="9" scale="25" fitToHeight="0" pageOrder="overThenDown" orientation="landscape" blackAndWhite="1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31777" r:id="rId4" name="Button 1">
              <controlPr defaultSize="0" print="0" autoFill="0" autoPict="0" macro="[0]!CopiaModificaEseguiMacroEsterne_Optimized">
                <anchor moveWithCells="1" sizeWithCells="1">
                  <from>
                    <xdr:col>7</xdr:col>
                    <xdr:colOff>0</xdr:colOff>
                    <xdr:row>0</xdr:row>
                    <xdr:rowOff>9525</xdr:rowOff>
                  </from>
                  <to>
                    <xdr:col>7</xdr:col>
                    <xdr:colOff>1819275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1778" r:id="rId5" name="Button 2">
              <controlPr defaultSize="0" print="0" autoFill="0" autoPict="0" macro="[0]!RegolaAltezzaRigheEAreeDiStampa">
                <anchor moveWithCells="1" sizeWithCells="1">
                  <from>
                    <xdr:col>5</xdr:col>
                    <xdr:colOff>0</xdr:colOff>
                    <xdr:row>0</xdr:row>
                    <xdr:rowOff>0</xdr:rowOff>
                  </from>
                  <to>
                    <xdr:col>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1779" r:id="rId6" name="Button 3">
              <controlPr defaultSize="0" print="0" autoFill="0" autoPict="0" macro="[0]!RegolaAltezzaRigheEAreeDiStampa">
                <anchor moveWithCells="1" sizeWithCells="1">
                  <from>
                    <xdr:col>5</xdr:col>
                    <xdr:colOff>0</xdr:colOff>
                    <xdr:row>0</xdr:row>
                    <xdr:rowOff>0</xdr:rowOff>
                  </from>
                  <to>
                    <xdr:col>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1780" r:id="rId7" name="Button 4">
              <controlPr defaultSize="0" print="0" autoFill="0" autoPict="0" macro="[0]!cancellaGiornaliera">
                <anchor moveWithCells="1" sizeWithCells="1">
                  <from>
                    <xdr:col>13</xdr:col>
                    <xdr:colOff>0</xdr:colOff>
                    <xdr:row>0</xdr:row>
                    <xdr:rowOff>0</xdr:rowOff>
                  </from>
                  <to>
                    <xdr:col>13</xdr:col>
                    <xdr:colOff>1990725</xdr:colOff>
                    <xdr:row>1</xdr:row>
                    <xdr:rowOff>438150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1781" r:id="rId8" name="Button 5">
              <controlPr defaultSize="0" print="0" autoFill="0" autoPict="0" macro="[0]!CopiaModificaEseguiMacroEsterne_Optimized">
                <anchor moveWithCells="1" sizeWithCells="1">
                  <from>
                    <xdr:col>7</xdr:col>
                    <xdr:colOff>0</xdr:colOff>
                    <xdr:row>0</xdr:row>
                    <xdr:rowOff>9525</xdr:rowOff>
                  </from>
                  <to>
                    <xdr:col>7</xdr:col>
                    <xdr:colOff>1819275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1782" r:id="rId9" name="Button 6">
              <controlPr defaultSize="0" print="0" autoFill="0" autoPict="0" macro="[1]!RegolaAltezzaRigheEAreeDiStampa">
                <anchor moveWithCells="1" sizeWithCells="1">
                  <from>
                    <xdr:col>5</xdr:col>
                    <xdr:colOff>0</xdr:colOff>
                    <xdr:row>0</xdr:row>
                    <xdr:rowOff>0</xdr:rowOff>
                  </from>
                  <to>
                    <xdr:col>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1783" r:id="rId10" name="Button 7">
              <controlPr defaultSize="0" print="0" autoFill="0" autoPict="0" macro="[0]!RegolaAltezzaRigheEAreeDiStampa">
                <anchor moveWithCells="1" sizeWithCells="1">
                  <from>
                    <xdr:col>5</xdr:col>
                    <xdr:colOff>0</xdr:colOff>
                    <xdr:row>0</xdr:row>
                    <xdr:rowOff>0</xdr:rowOff>
                  </from>
                  <to>
                    <xdr:col>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1784" r:id="rId11" name="Button 8">
              <controlPr defaultSize="0" print="0" autoFill="0" autoPict="0" macro="[0]!ComparaPdLeCopiaValori">
                <anchor moveWithCells="1" sizeWithCells="1">
                  <from>
                    <xdr:col>9</xdr:col>
                    <xdr:colOff>19050</xdr:colOff>
                    <xdr:row>0</xdr:row>
                    <xdr:rowOff>0</xdr:rowOff>
                  </from>
                  <to>
                    <xdr:col>10</xdr:col>
                    <xdr:colOff>1104900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D93500-282B-49FD-82E7-5247BC34CCBA}">
  <sheetPr codeName="Foglio21">
    <pageSetUpPr fitToPage="1"/>
  </sheetPr>
  <dimension ref="A1:BK64"/>
  <sheetViews>
    <sheetView topLeftCell="A4" zoomScale="55" zoomScaleNormal="55" workbookViewId="0">
      <selection activeCell="H12" sqref="H12"/>
    </sheetView>
  </sheetViews>
  <sheetFormatPr defaultColWidth="8.85546875" defaultRowHeight="23.25" x14ac:dyDescent="0.25"/>
  <cols>
    <col min="1" max="1" width="5.7109375" style="114" customWidth="1"/>
    <col min="2" max="2" width="5.85546875" style="114" customWidth="1"/>
    <col min="3" max="3" width="4.5703125" style="114" customWidth="1"/>
    <col min="4" max="4" width="4.42578125" style="114" customWidth="1"/>
    <col min="5" max="5" width="3.5703125" style="114" customWidth="1"/>
    <col min="6" max="6" width="30.7109375" style="1" customWidth="1"/>
    <col min="7" max="7" width="76.28515625" style="144" customWidth="1"/>
    <col min="8" max="8" width="26.5703125" style="1" customWidth="1"/>
    <col min="9" max="9" width="29" style="22" customWidth="1"/>
    <col min="10" max="10" width="20" style="1" customWidth="1"/>
    <col min="11" max="12" width="16.7109375" style="1" customWidth="1"/>
    <col min="13" max="13" width="24.28515625" style="1" customWidth="1"/>
    <col min="14" max="14" width="29.140625" style="20" customWidth="1"/>
    <col min="15" max="15" width="1.85546875" style="20" customWidth="1"/>
    <col min="16" max="16" width="27.5703125" style="114" customWidth="1"/>
    <col min="17" max="18" width="24.140625" style="114" customWidth="1"/>
    <col min="19" max="19" width="25.85546875" style="114" bestFit="1" customWidth="1"/>
    <col min="20" max="20" width="30" style="114" bestFit="1" customWidth="1"/>
    <col min="21" max="21" width="28.7109375" style="114" customWidth="1"/>
    <col min="22" max="25" width="18.7109375" style="37" customWidth="1"/>
    <col min="26" max="28" width="18.7109375" style="37" hidden="1" customWidth="1"/>
    <col min="29" max="29" width="30" style="114" hidden="1" customWidth="1"/>
    <col min="30" max="30" width="12.28515625" style="114" hidden="1" customWidth="1"/>
    <col min="31" max="31" width="10.5703125" style="114" hidden="1" customWidth="1"/>
    <col min="32" max="32" width="11.7109375" style="114" hidden="1" customWidth="1"/>
    <col min="33" max="34" width="9.7109375" style="114" hidden="1" customWidth="1"/>
    <col min="35" max="35" width="8" style="114" hidden="1" customWidth="1"/>
    <col min="36" max="36" width="8.28515625" style="114" hidden="1" customWidth="1"/>
    <col min="37" max="37" width="9.7109375" style="114" hidden="1" customWidth="1"/>
    <col min="38" max="38" width="11.42578125" style="114" hidden="1" customWidth="1"/>
    <col min="39" max="39" width="8.28515625" style="114" hidden="1" customWidth="1"/>
    <col min="40" max="40" width="8.7109375" style="114" hidden="1" customWidth="1"/>
    <col min="41" max="41" width="25.140625" style="114" bestFit="1" customWidth="1"/>
    <col min="42" max="42" width="11.7109375" style="114" customWidth="1"/>
    <col min="43" max="47" width="10.140625" style="114" customWidth="1"/>
    <col min="48" max="63" width="16.5703125" style="114" customWidth="1"/>
    <col min="64" max="72" width="8.85546875" style="114"/>
    <col min="73" max="74" width="15.42578125" style="114" bestFit="1" customWidth="1"/>
    <col min="75" max="75" width="17.5703125" style="114" bestFit="1" customWidth="1"/>
    <col min="76" max="76" width="13.42578125" style="114" bestFit="1" customWidth="1"/>
    <col min="77" max="77" width="12.28515625" style="114" bestFit="1" customWidth="1"/>
    <col min="78" max="78" width="13.42578125" style="114" bestFit="1" customWidth="1"/>
    <col min="79" max="79" width="0" style="114" hidden="1" customWidth="1"/>
    <col min="80" max="16384" width="8.85546875" style="114"/>
  </cols>
  <sheetData>
    <row r="1" spans="1:41" ht="35.25" customHeight="1" x14ac:dyDescent="0.25">
      <c r="B1" s="200"/>
      <c r="C1" s="201"/>
      <c r="D1" s="201"/>
      <c r="E1" s="202"/>
      <c r="F1" s="203" t="s">
        <v>212</v>
      </c>
      <c r="G1" s="204"/>
      <c r="H1" s="204"/>
      <c r="I1" s="155">
        <f>DATE(RIEPILOGO!U14,RIEPILOGO!X13,4)</f>
        <v>46085</v>
      </c>
      <c r="K1" s="132"/>
      <c r="L1" s="206">
        <v>46085</v>
      </c>
      <c r="M1" s="206"/>
      <c r="N1" s="128"/>
    </row>
    <row r="2" spans="1:41" ht="35.25" customHeight="1" x14ac:dyDescent="0.5">
      <c r="B2" s="200"/>
      <c r="C2" s="201"/>
      <c r="D2" s="201"/>
      <c r="E2" s="202"/>
      <c r="F2" s="205"/>
      <c r="G2" s="205"/>
      <c r="H2" s="205"/>
      <c r="K2" s="151"/>
      <c r="L2" s="207" t="str">
        <f>TEXT(L1, "gggg")</f>
        <v>mercoledì</v>
      </c>
      <c r="M2" s="207"/>
      <c r="N2" s="129"/>
      <c r="O2" s="19"/>
      <c r="P2" s="199" t="s">
        <v>215</v>
      </c>
      <c r="Q2" s="199"/>
      <c r="R2" s="199"/>
      <c r="S2" s="199"/>
      <c r="T2" s="13"/>
    </row>
    <row r="3" spans="1:41" ht="66" customHeight="1" x14ac:dyDescent="0.25">
      <c r="A3" s="127"/>
      <c r="B3" s="16" t="s">
        <v>2</v>
      </c>
      <c r="C3" s="16" t="s">
        <v>3</v>
      </c>
      <c r="D3" s="16" t="s">
        <v>5</v>
      </c>
      <c r="E3" s="16" t="s">
        <v>4</v>
      </c>
      <c r="F3" s="130" t="s">
        <v>1</v>
      </c>
      <c r="G3" s="142" t="s">
        <v>128</v>
      </c>
      <c r="H3" s="130" t="s">
        <v>9</v>
      </c>
      <c r="I3" s="131" t="s">
        <v>0</v>
      </c>
      <c r="J3" s="130" t="s">
        <v>11</v>
      </c>
      <c r="K3" s="130" t="s">
        <v>6</v>
      </c>
      <c r="L3" s="130" t="s">
        <v>7</v>
      </c>
      <c r="M3" s="130" t="s">
        <v>8</v>
      </c>
      <c r="N3" s="130" t="s">
        <v>22</v>
      </c>
      <c r="O3" s="16"/>
      <c r="P3" s="46" t="s">
        <v>202</v>
      </c>
      <c r="Q3" s="46" t="s">
        <v>203</v>
      </c>
      <c r="R3" s="46" t="s">
        <v>262</v>
      </c>
      <c r="S3" s="46" t="s">
        <v>204</v>
      </c>
      <c r="T3" s="46" t="s">
        <v>34</v>
      </c>
      <c r="U3" s="47" t="s">
        <v>25</v>
      </c>
      <c r="V3" s="192" t="s">
        <v>216</v>
      </c>
      <c r="W3" s="193"/>
      <c r="X3" s="194"/>
      <c r="Y3" s="121"/>
      <c r="AD3" s="37"/>
    </row>
    <row r="4" spans="1:41" ht="80.099999999999994" customHeight="1" x14ac:dyDescent="0.25">
      <c r="A4" s="112" t="str">
        <f>IFERROR(INDEX(Tabella256[cognomenome], MATCH(F4, Tabella256[cognome], 0)), "")</f>
        <v>Spinali D.</v>
      </c>
      <c r="B4" s="110"/>
      <c r="C4" s="110"/>
      <c r="D4" s="111"/>
      <c r="E4" s="111"/>
      <c r="F4" s="30" t="s">
        <v>132</v>
      </c>
      <c r="G4" s="56" t="s">
        <v>297</v>
      </c>
      <c r="H4" s="31" t="s">
        <v>283</v>
      </c>
      <c r="I4" s="32" t="str">
        <f>IF(ISERROR(SEARCH("canone extra", N4)),
    IF(ISERROR(SEARCH("caldarella2", N4)),
        IF(ISERROR(SEARCH("messina", N4)),
            IF(ISERROR(SEARCH("agusta", N4)),
                IF(ISERROR(SEARCH("caldarella", N4)),
                    "",
                    $X$6
                ),
                $W$6
            ),
            $V$6
        ),
        $Y$6
    ),
    $AO$6
)</f>
        <v>5400274437
canone</v>
      </c>
      <c r="J4" s="33" t="s">
        <v>296</v>
      </c>
      <c r="K4" s="34" t="s">
        <v>281</v>
      </c>
      <c r="L4" s="34" t="s">
        <v>282</v>
      </c>
      <c r="M4" s="31">
        <f>IF(AN4=0,"",AN4)</f>
        <v>8.25</v>
      </c>
      <c r="N4" s="35" t="s">
        <v>291</v>
      </c>
      <c r="O4" s="35"/>
      <c r="P4" s="18">
        <f>IF(OR($L$1=RIEPILOGO!$T$2,$L$1=RIEPILOGO!$T$3,$L$1=RIEPILOGO!$T$4,$L$1=RIEPILOGO!$T$5),"FESTIVO",
  IF(L2="sabato","SABATO",
    IF(L2="domenica","DOMENICA",
      IF(RIEPILOGO!V19="ABILITATO",
        IFERROR((SUMIF(N4:N45,"*canone messina*",M4:M45)/(IF(WEEKDAY(L1,2)=5,10,16.5)))-1,-1),
        0))))</f>
        <v>0</v>
      </c>
      <c r="Q4" s="18">
        <f>IF(OR($L$1=RIEPILOGO!$T$2,$L$1=RIEPILOGO!$T$3,$L$1=RIEPILOGO!$T$4,$L$1=RIEPILOGO!$T$5),"FESTIVO",
  IF(L2="sabato","SABATO",
    IF(L2="domenica","DOMENICA",
      IF(RIEPILOGO!V19="ABILITATO",
        IFERROR((SUMIF(N4:N45,"canone caldarella",M4:M45)/(IF(WEEKDAY(L1,2)=5,10,16.5)))-1,-1),
        0))))</f>
        <v>-1.5151515151515138E-2</v>
      </c>
      <c r="R4" s="18">
        <f>IF(OR($L$1=RIEPILOGO!$T$2,$L$1=RIEPILOGO!$T$3,$L$1=RIEPILOGO!$T$4,$L$1=RIEPILOGO!$T$5),"FESTIVO",
  IF(L2="sabato","SABATO",
    IF(L2="domenica","DOMENICA",
      IF(RIEPILOGO!U19="ABILITATO",
        IFERROR((SUMIF(N4:N45,"*canone agusta*",M4:M45)/(IF(WEEKDAY(L1,2)=5,10,16.5)))-1,-1),
        0))))</f>
        <v>0</v>
      </c>
      <c r="S4" s="18">
        <f>IF(OR($L$1=RIEPILOGO!$T$2,$L$1=RIEPILOGO!$T$3,$L$1=RIEPILOGO!$T$4,$L$1=RIEPILOGO!$T$5),"FESTIVO",
  IF(L2="sabato","SABATO",
    IF(L2="domenica","DOMENICA",
      IF(RIEPILOGO!W19="ABILITATO",
        IFERROR((SUMIF(N4:N45,"*canone caldarella2*",M4:M45)/(IF(WEEKDAY(L1,2)=5,10,16.5)))-1,-1),
        0))))</f>
        <v>0</v>
      </c>
      <c r="T4" s="18" t="str">
        <f>IF(COUNTBLANK(P7:P30)=ROWS(P7:P30),"NO",IF(SUM(Q7:Q30)=SUM(R7:R30),"SI","NO"))</f>
        <v>SI</v>
      </c>
      <c r="U4" s="18" t="s">
        <v>39</v>
      </c>
      <c r="V4" s="195">
        <f ca="1">RIEPILOGO!M33</f>
        <v>-6.0606060606060552E-2</v>
      </c>
      <c r="W4" s="196"/>
      <c r="X4" s="197"/>
      <c r="Y4" s="122"/>
      <c r="AD4" s="114" t="str">
        <f>IFERROR(IF(SEARCH("assistenza", N4) &gt; 0, TRUE, ""), "NO")</f>
        <v>NO</v>
      </c>
      <c r="AG4" s="3">
        <f t="shared" ref="AG4:AH45" si="0">IF(K4="24:00",24,(HOUR(K4)+MINUTE(K4)/60))</f>
        <v>7.75</v>
      </c>
      <c r="AH4" s="3">
        <f t="shared" si="0"/>
        <v>16.75</v>
      </c>
      <c r="AI4" s="3">
        <f t="shared" ref="AI4:AI45" si="1">IF(AM4=TRUE,(HOUR(AJ4)+MINUTE(AJ4)/60),0)</f>
        <v>0.75</v>
      </c>
      <c r="AJ4" s="4">
        <v>3.125E-2</v>
      </c>
      <c r="AK4" s="3">
        <f t="shared" ref="AK4:AK45" si="2">AH4-AG4</f>
        <v>9</v>
      </c>
      <c r="AL4" s="53" t="s">
        <v>30</v>
      </c>
      <c r="AM4" s="8" t="b">
        <f t="shared" ref="AM4:AM45" si="3">IF(AND(AG4&lt;12.75,AH4&gt;12,AD4="NO"),OR($L$2="lunedì",($L$2="martedì"),($L$2="mercoledì"),($L$2="giovedì")))</f>
        <v>1</v>
      </c>
      <c r="AN4" s="15">
        <f t="shared" ref="AN4:AN45" si="4">IF(AM4=TRUE,AK4-AI4, AK4*1)</f>
        <v>8.25</v>
      </c>
    </row>
    <row r="5" spans="1:41" ht="80.099999999999994" customHeight="1" thickBot="1" x14ac:dyDescent="0.95">
      <c r="A5" s="112" t="str">
        <f>IFERROR(INDEX(Tabella256[cognomenome], MATCH(F5, Tabella256[cognome], 0)), "")</f>
        <v>Serra G.</v>
      </c>
      <c r="B5" s="28"/>
      <c r="C5" s="28"/>
      <c r="D5" s="29"/>
      <c r="E5" s="29"/>
      <c r="F5" s="30" t="s">
        <v>193</v>
      </c>
      <c r="G5" s="56" t="str">
        <f>IF(G4="","",G4)</f>
        <v>400 - ricollegamento  strumentazione scollegata  DURANTE LA FERMATA BV603,604 FCV604,607 FRC 601 A/B/C</v>
      </c>
      <c r="H5" s="31" t="str">
        <f>IF(H4="","",H4)</f>
        <v>Agusta</v>
      </c>
      <c r="I5" s="32" t="str">
        <f t="shared" ref="I5" si="5">IF(ISERROR(SEARCH("canone extra", N5)),
    IF(ISERROR(SEARCH("caldarella2", N5)),
        IF(ISERROR(SEARCH("messina", N5)),
            IF(ISERROR(SEARCH("agusta", N5)),
                IF(ISERROR(SEARCH("caldarella", N5)),
                    "",
                    $X$6
                ),
                $W$6
            ),
            $V$6
        ),
        $Y$6
    ),
    $AO$6
)</f>
        <v>5400274437
canone</v>
      </c>
      <c r="J5" s="33" t="str">
        <f>IF(J4="","",J4)</f>
        <v>573584/C</v>
      </c>
      <c r="K5" s="34" t="s">
        <v>281</v>
      </c>
      <c r="L5" s="34" t="s">
        <v>282</v>
      </c>
      <c r="M5" s="31">
        <f>IF(AN5=0,"",AN5)</f>
        <v>8.25</v>
      </c>
      <c r="N5" s="35" t="s">
        <v>291</v>
      </c>
      <c r="O5" s="35"/>
      <c r="P5" s="109"/>
      <c r="Q5" s="109"/>
      <c r="R5" s="109"/>
      <c r="S5" s="109"/>
      <c r="V5" s="14" t="s">
        <v>35</v>
      </c>
      <c r="W5" s="14" t="s">
        <v>260</v>
      </c>
      <c r="X5" s="14" t="s">
        <v>36</v>
      </c>
      <c r="Y5" s="14" t="s">
        <v>207</v>
      </c>
      <c r="Z5" s="14" t="s">
        <v>35</v>
      </c>
      <c r="AA5" s="14" t="s">
        <v>260</v>
      </c>
      <c r="AB5" s="14" t="s">
        <v>36</v>
      </c>
      <c r="AC5" s="14" t="s">
        <v>207</v>
      </c>
      <c r="AD5" s="114" t="str">
        <f t="shared" ref="AD5:AD45" si="6">IFERROR(IF(SEARCH("assistenza", N5) &gt; 0, TRUE, ""), "NO")</f>
        <v>NO</v>
      </c>
      <c r="AG5" s="3">
        <f t="shared" si="0"/>
        <v>7.75</v>
      </c>
      <c r="AH5" s="3">
        <f t="shared" si="0"/>
        <v>16.75</v>
      </c>
      <c r="AI5" s="3">
        <f t="shared" si="1"/>
        <v>0.75</v>
      </c>
      <c r="AJ5" s="4">
        <v>3.125E-2</v>
      </c>
      <c r="AK5" s="3">
        <f t="shared" si="2"/>
        <v>9</v>
      </c>
      <c r="AL5" s="53" t="s">
        <v>30</v>
      </c>
      <c r="AM5" s="8" t="b">
        <f t="shared" si="3"/>
        <v>1</v>
      </c>
      <c r="AN5" s="15">
        <f t="shared" si="4"/>
        <v>8.25</v>
      </c>
      <c r="AO5" s="14" t="s">
        <v>238</v>
      </c>
    </row>
    <row r="6" spans="1:41" ht="80.099999999999994" customHeight="1" x14ac:dyDescent="0.25">
      <c r="A6" s="112" t="str">
        <f>IFERROR(INDEX(Tabella256[cognomenome], MATCH(F6, Tabella256[cognome], 0)), "")</f>
        <v>De Luca A.</v>
      </c>
      <c r="B6" s="28"/>
      <c r="C6" s="28"/>
      <c r="D6" s="29"/>
      <c r="E6" s="29"/>
      <c r="F6" s="30" t="s">
        <v>194</v>
      </c>
      <c r="G6" s="56" t="s">
        <v>600</v>
      </c>
      <c r="H6" s="31" t="s">
        <v>285</v>
      </c>
      <c r="I6" s="32" t="s">
        <v>599</v>
      </c>
      <c r="J6" s="33" t="s">
        <v>276</v>
      </c>
      <c r="K6" s="34" t="s">
        <v>281</v>
      </c>
      <c r="L6" s="34" t="s">
        <v>282</v>
      </c>
      <c r="M6" s="31">
        <f t="shared" ref="M6:M45" si="7">IF(AN6=0,"",AN6)</f>
        <v>8.25</v>
      </c>
      <c r="N6" s="35"/>
      <c r="O6" s="35"/>
      <c r="P6" s="73" t="s">
        <v>23</v>
      </c>
      <c r="Q6" s="74" t="s">
        <v>20</v>
      </c>
      <c r="R6" s="74" t="s">
        <v>21</v>
      </c>
      <c r="S6" s="75" t="s">
        <v>24</v>
      </c>
      <c r="T6" s="2"/>
      <c r="V6" s="32" t="str">
        <f>RIEPILOGO!$S$17</f>
        <v>5400274443
canone</v>
      </c>
      <c r="W6" s="32" t="str">
        <f>RIEPILOGO!$U$17</f>
        <v>5400274437
canone</v>
      </c>
      <c r="X6" s="32" t="str">
        <f>RIEPILOGO!$V$17</f>
        <v>5400274434
canone</v>
      </c>
      <c r="Y6" s="32" t="str">
        <f>RIEPILOGO!$W$17</f>
        <v xml:space="preserve">
canone</v>
      </c>
      <c r="AD6" s="114" t="str">
        <f t="shared" si="6"/>
        <v>NO</v>
      </c>
      <c r="AG6" s="3">
        <f t="shared" si="0"/>
        <v>7.75</v>
      </c>
      <c r="AH6" s="3">
        <f t="shared" si="0"/>
        <v>16.75</v>
      </c>
      <c r="AI6" s="3">
        <f t="shared" si="1"/>
        <v>0.75</v>
      </c>
      <c r="AJ6" s="4">
        <v>3.125E-2</v>
      </c>
      <c r="AK6" s="3">
        <f t="shared" si="2"/>
        <v>9</v>
      </c>
      <c r="AL6" s="53" t="s">
        <v>30</v>
      </c>
      <c r="AM6" s="8" t="b">
        <f t="shared" si="3"/>
        <v>1</v>
      </c>
      <c r="AN6" s="15">
        <f t="shared" si="4"/>
        <v>8.25</v>
      </c>
      <c r="AO6" s="32">
        <f>RIEPILOGO!$X$17</f>
        <v>0</v>
      </c>
    </row>
    <row r="7" spans="1:41" ht="80.099999999999994" customHeight="1" x14ac:dyDescent="0.25">
      <c r="A7" s="112" t="str">
        <f>IFERROR(INDEX(Tabella256[cognomenome], MATCH(F7, Tabella256[cognome], 0)), "")</f>
        <v>Mira A.</v>
      </c>
      <c r="B7" s="28"/>
      <c r="C7" s="28"/>
      <c r="D7" s="29"/>
      <c r="E7" s="29"/>
      <c r="F7" s="30" t="s">
        <v>265</v>
      </c>
      <c r="G7" s="56" t="str">
        <f>IF(G6="","",G6)</f>
        <v>800 - 10240264   RIPRISTINO LINEA ALIMENTAZIONE AZOTO A SKID CHIMEC 1869-</v>
      </c>
      <c r="H7" s="31" t="str">
        <f>IF(H6="","",H6)</f>
        <v>Caldarella</v>
      </c>
      <c r="I7" s="32" t="s">
        <v>599</v>
      </c>
      <c r="J7" s="33" t="str">
        <f>IF(J6="","",J6)</f>
        <v>573081/C</v>
      </c>
      <c r="K7" s="34" t="s">
        <v>281</v>
      </c>
      <c r="L7" s="34" t="s">
        <v>282</v>
      </c>
      <c r="M7" s="31">
        <f t="shared" si="7"/>
        <v>8.25</v>
      </c>
      <c r="N7" s="35"/>
      <c r="O7" s="35"/>
      <c r="P7" s="76" t="s">
        <v>12</v>
      </c>
      <c r="Q7" s="18">
        <f>IF(ISBLANK(P7), 99, SUMIF($F$4:$F$45,"*"&amp;P7&amp;"*",$M$4:$M$45))</f>
        <v>8.25</v>
      </c>
      <c r="R7" s="18">
        <v>8.25</v>
      </c>
      <c r="S7" s="77">
        <f t="shared" ref="S7:S30" si="8">R7-Q7</f>
        <v>0</v>
      </c>
      <c r="T7" s="2"/>
      <c r="V7" s="66">
        <f ca="1">RIEPILOGO!N33</f>
        <v>-3.0303030303030276E-2</v>
      </c>
      <c r="W7" s="66">
        <f ca="1">RIEPILOGO!P33</f>
        <v>-1.5151515151515138E-2</v>
      </c>
      <c r="X7" s="66">
        <f ca="1">RIEPILOGO!O33</f>
        <v>-1.5151515151515138E-2</v>
      </c>
      <c r="Y7" s="66">
        <f ca="1">RIEPILOGO!Q33</f>
        <v>0</v>
      </c>
      <c r="Z7" s="71">
        <f ca="1">V7</f>
        <v>-3.0303030303030276E-2</v>
      </c>
      <c r="AA7" s="71">
        <f ca="1">W7</f>
        <v>-1.5151515151515138E-2</v>
      </c>
      <c r="AB7" s="71">
        <f ca="1">X7</f>
        <v>-1.5151515151515138E-2</v>
      </c>
      <c r="AC7" s="71">
        <f ca="1">Y7</f>
        <v>0</v>
      </c>
      <c r="AD7" s="114" t="str">
        <f t="shared" si="6"/>
        <v>NO</v>
      </c>
      <c r="AG7" s="3">
        <f t="shared" si="0"/>
        <v>7.75</v>
      </c>
      <c r="AH7" s="3">
        <f t="shared" si="0"/>
        <v>16.75</v>
      </c>
      <c r="AI7" s="3">
        <f t="shared" si="1"/>
        <v>0.75</v>
      </c>
      <c r="AJ7" s="4">
        <v>3.125E-2</v>
      </c>
      <c r="AK7" s="3">
        <f t="shared" si="2"/>
        <v>9</v>
      </c>
      <c r="AL7" s="53" t="s">
        <v>30</v>
      </c>
      <c r="AM7" s="8" t="b">
        <f t="shared" si="3"/>
        <v>1</v>
      </c>
      <c r="AN7" s="15">
        <f t="shared" si="4"/>
        <v>8.25</v>
      </c>
    </row>
    <row r="8" spans="1:41" ht="81" x14ac:dyDescent="0.45">
      <c r="A8" s="112" t="str">
        <f>IFERROR(INDEX(Tabella256[cognomenome], MATCH(F8, Tabella256[cognome], 0)), "")</f>
        <v>Tarascio B.</v>
      </c>
      <c r="B8" s="28"/>
      <c r="C8" s="28"/>
      <c r="D8" s="29"/>
      <c r="E8" s="29"/>
      <c r="F8" s="30" t="s">
        <v>157</v>
      </c>
      <c r="G8" s="56" t="s">
        <v>308</v>
      </c>
      <c r="H8" s="31" t="s">
        <v>285</v>
      </c>
      <c r="I8" s="32" t="str">
        <f t="shared" ref="I8:I45" si="9">IF(ISERROR(SEARCH("canone extra", N8)),
    IF(ISERROR(SEARCH("caldarella2", N8)),
        IF(ISERROR(SEARCH("messina", N8)),
            IF(ISERROR(SEARCH("agusta", N8)),
                IF(ISERROR(SEARCH("caldarella", N8)),
                    "",
                    $X$6
                ),
                $W$6
            ),
            $V$6
        ),
        $Y$6
    ),
    $AO$6
)</f>
        <v>5400274434
canone</v>
      </c>
      <c r="J8" s="33" t="s">
        <v>307</v>
      </c>
      <c r="K8" s="34" t="s">
        <v>459</v>
      </c>
      <c r="L8" s="34" t="s">
        <v>282</v>
      </c>
      <c r="M8" s="31">
        <f t="shared" si="7"/>
        <v>8</v>
      </c>
      <c r="N8" s="35" t="s">
        <v>312</v>
      </c>
      <c r="O8" s="35"/>
      <c r="P8" s="76" t="s">
        <v>211</v>
      </c>
      <c r="Q8" s="18">
        <f t="shared" ref="Q8:Q30" si="10">IF(ISBLANK(P8), 99, SUMIF($F$4:$F$45,"*"&amp;P8&amp;"*",$M$4:$M$45))</f>
        <v>8.25</v>
      </c>
      <c r="R8" s="18">
        <v>8.25</v>
      </c>
      <c r="S8" s="77">
        <f t="shared" si="8"/>
        <v>0</v>
      </c>
      <c r="T8" s="2"/>
      <c r="V8" s="198" t="s">
        <v>116</v>
      </c>
      <c r="W8" s="198"/>
      <c r="X8" s="198"/>
      <c r="Y8" s="123"/>
      <c r="AD8" s="114" t="str">
        <f>IFERROR(IF(SEARCH("assistenza", N8) &gt; 0, TRUE, ""), "NO")</f>
        <v>NO</v>
      </c>
      <c r="AG8" s="3">
        <f t="shared" si="0"/>
        <v>8</v>
      </c>
      <c r="AH8" s="3">
        <f t="shared" si="0"/>
        <v>16.75</v>
      </c>
      <c r="AI8" s="3">
        <f t="shared" si="1"/>
        <v>0.75</v>
      </c>
      <c r="AJ8" s="4">
        <v>3.125E-2</v>
      </c>
      <c r="AK8" s="3">
        <f t="shared" si="2"/>
        <v>8.75</v>
      </c>
      <c r="AL8" s="53" t="s">
        <v>30</v>
      </c>
      <c r="AM8" s="8" t="b">
        <f t="shared" si="3"/>
        <v>1</v>
      </c>
      <c r="AN8" s="15">
        <f t="shared" si="4"/>
        <v>8</v>
      </c>
    </row>
    <row r="9" spans="1:41" ht="81" x14ac:dyDescent="0.25">
      <c r="A9" s="112" t="str">
        <f>IFERROR(INDEX(Tabella256[cognomenome], MATCH(F9, Tabella256[cognome], 0)), "")</f>
        <v>Partesano V.</v>
      </c>
      <c r="B9" s="28"/>
      <c r="C9" s="28"/>
      <c r="D9" s="29"/>
      <c r="E9" s="29"/>
      <c r="F9" s="30" t="s">
        <v>149</v>
      </c>
      <c r="G9" s="56" t="str">
        <f>IF(G8="","",G8)</f>
        <v>1200/1: VERIFICA MISURATORI DI PORTATA ARIA, MEA GAS, SWS GAS
1200/1: RIPRISTINO FOTOCELLULE F101 (Z1B401U2-Z1B401R2)</v>
      </c>
      <c r="H9" s="31" t="str">
        <f>IF(H8="","",H8)</f>
        <v>Caldarella</v>
      </c>
      <c r="I9" s="32" t="str">
        <f t="shared" si="9"/>
        <v>5400274434
canone</v>
      </c>
      <c r="J9" s="33" t="str">
        <f>IF(J8="","",J8)</f>
        <v>569452/C
569458/C
574113</v>
      </c>
      <c r="K9" s="34" t="s">
        <v>281</v>
      </c>
      <c r="L9" s="34" t="s">
        <v>282</v>
      </c>
      <c r="M9" s="31">
        <f t="shared" si="7"/>
        <v>8.25</v>
      </c>
      <c r="N9" s="35" t="s">
        <v>312</v>
      </c>
      <c r="O9" s="35"/>
      <c r="P9" s="76" t="s">
        <v>251</v>
      </c>
      <c r="Q9" s="18">
        <f t="shared" si="10"/>
        <v>8.25</v>
      </c>
      <c r="R9" s="18">
        <v>8.25</v>
      </c>
      <c r="S9" s="77">
        <f t="shared" si="8"/>
        <v>0</v>
      </c>
      <c r="T9" s="2"/>
      <c r="V9" s="66">
        <f ca="1">IF(Z7&gt;0,"SATURATO DI "&amp;8.25*Z7,8.25*Z7)</f>
        <v>-0.24999999999999978</v>
      </c>
      <c r="W9" s="66">
        <f ca="1">IF(AA7&gt;0,"SATURATO DI "&amp;8.25*AA7,8.25*AA7)</f>
        <v>-0.12499999999999989</v>
      </c>
      <c r="X9" s="66">
        <f ca="1">IF(AB7&gt;0,"SATURATO DI "&amp;8.25*AB7,8.25*AB7)</f>
        <v>-0.12499999999999989</v>
      </c>
      <c r="Y9" s="66">
        <f ca="1">IF(AC7&gt;0,"SATURATO DI "&amp;8.25*AC7,8.25*AC7)</f>
        <v>0</v>
      </c>
      <c r="AD9" s="114" t="str">
        <f t="shared" si="6"/>
        <v>NO</v>
      </c>
      <c r="AG9" s="3">
        <f t="shared" si="0"/>
        <v>7.75</v>
      </c>
      <c r="AH9" s="3">
        <f t="shared" si="0"/>
        <v>16.75</v>
      </c>
      <c r="AI9" s="3">
        <f t="shared" si="1"/>
        <v>0.75</v>
      </c>
      <c r="AJ9" s="4">
        <v>3.125E-2</v>
      </c>
      <c r="AK9" s="3">
        <f t="shared" si="2"/>
        <v>9</v>
      </c>
      <c r="AL9" s="53" t="s">
        <v>30</v>
      </c>
      <c r="AM9" s="8" t="b">
        <f t="shared" si="3"/>
        <v>1</v>
      </c>
      <c r="AN9" s="15">
        <f t="shared" si="4"/>
        <v>8.25</v>
      </c>
    </row>
    <row r="10" spans="1:41" ht="80.099999999999994" customHeight="1" x14ac:dyDescent="0.25">
      <c r="A10" s="112" t="str">
        <f>IFERROR(INDEX(Tabella256[cognomenome], MATCH(F10, Tabella256[cognome], 0)), "")</f>
        <v>Millo F.</v>
      </c>
      <c r="B10" s="28"/>
      <c r="C10" s="28"/>
      <c r="D10" s="29"/>
      <c r="E10" s="29"/>
      <c r="F10" s="30" t="s">
        <v>148</v>
      </c>
      <c r="G10" s="56" t="s">
        <v>310</v>
      </c>
      <c r="H10" s="31" t="s">
        <v>285</v>
      </c>
      <c r="I10" s="32" t="str">
        <f t="shared" si="9"/>
        <v>5400274443
canone</v>
      </c>
      <c r="J10" s="33" t="s">
        <v>309</v>
      </c>
      <c r="K10" s="34" t="s">
        <v>281</v>
      </c>
      <c r="L10" s="34" t="s">
        <v>282</v>
      </c>
      <c r="M10" s="31">
        <f t="shared" si="7"/>
        <v>8.25</v>
      </c>
      <c r="N10" s="35" t="s">
        <v>313</v>
      </c>
      <c r="O10" s="35"/>
      <c r="P10" s="76" t="s">
        <v>288</v>
      </c>
      <c r="Q10" s="18">
        <f t="shared" si="10"/>
        <v>8.25</v>
      </c>
      <c r="R10" s="18">
        <v>8.25</v>
      </c>
      <c r="S10" s="77">
        <f t="shared" si="8"/>
        <v>0</v>
      </c>
      <c r="T10" s="2"/>
      <c r="AD10" s="114" t="str">
        <f t="shared" si="6"/>
        <v>NO</v>
      </c>
      <c r="AG10" s="3">
        <f t="shared" si="0"/>
        <v>7.75</v>
      </c>
      <c r="AH10" s="3">
        <f t="shared" si="0"/>
        <v>16.75</v>
      </c>
      <c r="AI10" s="3">
        <f t="shared" si="1"/>
        <v>0.75</v>
      </c>
      <c r="AJ10" s="4">
        <v>3.125E-2</v>
      </c>
      <c r="AK10" s="3">
        <f t="shared" si="2"/>
        <v>9</v>
      </c>
      <c r="AL10" s="53" t="s">
        <v>30</v>
      </c>
      <c r="AM10" s="8" t="b">
        <f t="shared" si="3"/>
        <v>1</v>
      </c>
      <c r="AN10" s="15">
        <f t="shared" si="4"/>
        <v>8.25</v>
      </c>
    </row>
    <row r="11" spans="1:41" ht="80.099999999999994" customHeight="1" x14ac:dyDescent="0.25">
      <c r="A11" s="112" t="str">
        <f>IFERROR(INDEX(Tabella256[cognomenome], MATCH(F11, Tabella256[cognome], 0)), "")</f>
        <v>Maggio C.</v>
      </c>
      <c r="B11" s="28"/>
      <c r="C11" s="28"/>
      <c r="D11" s="29"/>
      <c r="E11" s="29"/>
      <c r="F11" s="30" t="s">
        <v>266</v>
      </c>
      <c r="G11" s="56" t="str">
        <f>IF(G10="","",G10)</f>
        <v>10238595 - U1000 - Attivit di sostituzione manometri mandata pompe come da lista in allegato (OP CARE)</v>
      </c>
      <c r="H11" s="31" t="str">
        <f>IF(H10="","",H10)</f>
        <v>Caldarella</v>
      </c>
      <c r="I11" s="32" t="str">
        <f t="shared" si="9"/>
        <v>5400274443
canone</v>
      </c>
      <c r="J11" s="33" t="str">
        <f>IF(J10="","",J10)</f>
        <v>574057/C</v>
      </c>
      <c r="K11" s="34" t="s">
        <v>281</v>
      </c>
      <c r="L11" s="34" t="s">
        <v>282</v>
      </c>
      <c r="M11" s="31">
        <f t="shared" si="7"/>
        <v>8.25</v>
      </c>
      <c r="N11" s="35" t="s">
        <v>313</v>
      </c>
      <c r="O11" s="35"/>
      <c r="P11" s="76" t="s">
        <v>15</v>
      </c>
      <c r="Q11" s="18">
        <f t="shared" si="10"/>
        <v>8</v>
      </c>
      <c r="R11" s="18">
        <v>8</v>
      </c>
      <c r="S11" s="77">
        <f t="shared" si="8"/>
        <v>0</v>
      </c>
      <c r="T11" s="2"/>
      <c r="AD11" s="114" t="str">
        <f t="shared" si="6"/>
        <v>NO</v>
      </c>
      <c r="AG11" s="3">
        <f t="shared" si="0"/>
        <v>7.75</v>
      </c>
      <c r="AH11" s="3">
        <f t="shared" si="0"/>
        <v>16.75</v>
      </c>
      <c r="AI11" s="3">
        <f t="shared" si="1"/>
        <v>0.75</v>
      </c>
      <c r="AJ11" s="4">
        <v>3.125E-2</v>
      </c>
      <c r="AK11" s="3">
        <f t="shared" si="2"/>
        <v>9</v>
      </c>
      <c r="AL11" s="53" t="s">
        <v>30</v>
      </c>
      <c r="AM11" s="8" t="b">
        <f t="shared" si="3"/>
        <v>1</v>
      </c>
      <c r="AN11" s="15">
        <f t="shared" si="4"/>
        <v>8.25</v>
      </c>
    </row>
    <row r="12" spans="1:41" ht="60.75" x14ac:dyDescent="0.25">
      <c r="A12" s="112" t="str">
        <f>IFERROR(INDEX(Tabella256[cognomenome], MATCH(F12, Tabella256[cognome], 0)), "")</f>
        <v>Garro L.</v>
      </c>
      <c r="B12" s="28"/>
      <c r="C12" s="28"/>
      <c r="D12" s="29"/>
      <c r="E12" s="29"/>
      <c r="F12" s="30" t="s">
        <v>137</v>
      </c>
      <c r="G12" s="56" t="s">
        <v>305</v>
      </c>
      <c r="H12" s="31" t="s">
        <v>285</v>
      </c>
      <c r="I12" s="32" t="s">
        <v>582</v>
      </c>
      <c r="J12" s="33" t="s">
        <v>304</v>
      </c>
      <c r="K12" s="34" t="s">
        <v>281</v>
      </c>
      <c r="L12" s="34" t="s">
        <v>282</v>
      </c>
      <c r="M12" s="31">
        <f t="shared" si="7"/>
        <v>8.25</v>
      </c>
      <c r="N12" s="35"/>
      <c r="O12" s="35"/>
      <c r="P12" s="76" t="s">
        <v>14</v>
      </c>
      <c r="Q12" s="18">
        <f t="shared" si="10"/>
        <v>8.25</v>
      </c>
      <c r="R12" s="18">
        <v>8.25</v>
      </c>
      <c r="S12" s="77">
        <f t="shared" si="8"/>
        <v>0</v>
      </c>
      <c r="T12" s="2"/>
      <c r="AD12" s="114" t="str">
        <f t="shared" si="6"/>
        <v>NO</v>
      </c>
      <c r="AG12" s="3">
        <f t="shared" si="0"/>
        <v>7.75</v>
      </c>
      <c r="AH12" s="3">
        <f t="shared" si="0"/>
        <v>16.75</v>
      </c>
      <c r="AI12" s="3">
        <f t="shared" si="1"/>
        <v>0.75</v>
      </c>
      <c r="AJ12" s="4">
        <v>3.125E-2</v>
      </c>
      <c r="AK12" s="3">
        <f t="shared" si="2"/>
        <v>9</v>
      </c>
      <c r="AL12" s="53" t="s">
        <v>30</v>
      </c>
      <c r="AM12" s="8" t="b">
        <f t="shared" si="3"/>
        <v>1</v>
      </c>
      <c r="AN12" s="15">
        <f t="shared" si="4"/>
        <v>8.25</v>
      </c>
    </row>
    <row r="13" spans="1:41" ht="60.75" x14ac:dyDescent="0.25">
      <c r="A13" s="112" t="str">
        <f>IFERROR(INDEX(Tabella256[cognomenome], MATCH(F13, Tabella256[cognome], 0)), "")</f>
        <v>Garro S.</v>
      </c>
      <c r="B13" s="28"/>
      <c r="C13" s="28"/>
      <c r="D13" s="29"/>
      <c r="E13" s="29"/>
      <c r="F13" s="30" t="s">
        <v>138</v>
      </c>
      <c r="G13" s="56" t="str">
        <f>IF(G12="","",G12)</f>
        <v>1200-MAX  E OFF SITE CONTROLLO  RIPRISTINO E MOVIMENTAZIONE  KV e HIC. . Proseguimento del permesso n 559251/C</v>
      </c>
      <c r="H13" s="31" t="str">
        <f>IF(H12="","",H12)</f>
        <v>Caldarella</v>
      </c>
      <c r="I13" s="32" t="s">
        <v>582</v>
      </c>
      <c r="J13" s="33" t="str">
        <f>IF(J12="","",J12)</f>
        <v>566045/C</v>
      </c>
      <c r="K13" s="34" t="s">
        <v>281</v>
      </c>
      <c r="L13" s="34" t="s">
        <v>282</v>
      </c>
      <c r="M13" s="31">
        <f t="shared" si="7"/>
        <v>8.25</v>
      </c>
      <c r="N13" s="35"/>
      <c r="O13" s="35"/>
      <c r="P13" s="76" t="s">
        <v>18</v>
      </c>
      <c r="Q13" s="18">
        <f t="shared" si="10"/>
        <v>8.75</v>
      </c>
      <c r="R13" s="18">
        <v>8.75</v>
      </c>
      <c r="S13" s="77">
        <f t="shared" si="8"/>
        <v>0</v>
      </c>
      <c r="T13" s="2"/>
      <c r="AD13" s="114" t="str">
        <f t="shared" si="6"/>
        <v>NO</v>
      </c>
      <c r="AG13" s="3">
        <f t="shared" si="0"/>
        <v>7.75</v>
      </c>
      <c r="AH13" s="3">
        <f t="shared" si="0"/>
        <v>16.75</v>
      </c>
      <c r="AI13" s="3">
        <f t="shared" si="1"/>
        <v>0.75</v>
      </c>
      <c r="AJ13" s="4">
        <v>3.125E-2</v>
      </c>
      <c r="AK13" s="3">
        <f t="shared" si="2"/>
        <v>9</v>
      </c>
      <c r="AL13" s="53" t="s">
        <v>30</v>
      </c>
      <c r="AM13" s="8" t="b">
        <f t="shared" si="3"/>
        <v>1</v>
      </c>
      <c r="AN13" s="15">
        <f t="shared" si="4"/>
        <v>8.25</v>
      </c>
    </row>
    <row r="14" spans="1:41" ht="80.099999999999994" customHeight="1" x14ac:dyDescent="0.25">
      <c r="A14" s="112" t="str">
        <f>IFERROR(INDEX(Tabella256[cognomenome], MATCH(F14, Tabella256[cognome], 0)), "")</f>
        <v>Aricò E.</v>
      </c>
      <c r="B14" s="28"/>
      <c r="C14" s="28"/>
      <c r="D14" s="29"/>
      <c r="E14" s="29"/>
      <c r="F14" s="30" t="s">
        <v>267</v>
      </c>
      <c r="G14" s="56" t="s">
        <v>311</v>
      </c>
      <c r="H14" s="31"/>
      <c r="I14" s="32" t="str">
        <f t="shared" si="9"/>
        <v/>
      </c>
      <c r="J14" s="33"/>
      <c r="K14" s="34" t="s">
        <v>281</v>
      </c>
      <c r="L14" s="34" t="s">
        <v>282</v>
      </c>
      <c r="M14" s="31">
        <f t="shared" si="7"/>
        <v>8.25</v>
      </c>
      <c r="N14" s="35"/>
      <c r="O14" s="35"/>
      <c r="P14" s="76" t="s">
        <v>289</v>
      </c>
      <c r="Q14" s="18">
        <f t="shared" si="10"/>
        <v>8.25</v>
      </c>
      <c r="R14" s="18">
        <v>8.25</v>
      </c>
      <c r="S14" s="77">
        <f t="shared" si="8"/>
        <v>0</v>
      </c>
      <c r="T14" s="2"/>
      <c r="AD14" s="114" t="str">
        <f t="shared" si="6"/>
        <v>NO</v>
      </c>
      <c r="AG14" s="3">
        <f t="shared" si="0"/>
        <v>7.75</v>
      </c>
      <c r="AH14" s="3">
        <f t="shared" si="0"/>
        <v>16.75</v>
      </c>
      <c r="AI14" s="3">
        <f t="shared" si="1"/>
        <v>0.75</v>
      </c>
      <c r="AJ14" s="4">
        <v>3.125E-2</v>
      </c>
      <c r="AK14" s="3">
        <f t="shared" si="2"/>
        <v>9</v>
      </c>
      <c r="AL14" s="53" t="s">
        <v>30</v>
      </c>
      <c r="AM14" s="8" t="b">
        <f t="shared" si="3"/>
        <v>1</v>
      </c>
      <c r="AN14" s="15">
        <f t="shared" si="4"/>
        <v>8.25</v>
      </c>
    </row>
    <row r="15" spans="1:41" ht="80.099999999999994" customHeight="1" x14ac:dyDescent="0.25">
      <c r="A15" s="112" t="str">
        <f>IFERROR(INDEX(Tabella256[cognomenome], MATCH(F15, Tabella256[cognome], 0)), "")</f>
        <v>Allegretti G.</v>
      </c>
      <c r="B15" s="28"/>
      <c r="C15" s="28"/>
      <c r="D15" s="29"/>
      <c r="E15" s="29"/>
      <c r="F15" s="30" t="s">
        <v>163</v>
      </c>
      <c r="G15" s="56" t="str">
        <f>IF(G14="","",G14)</f>
        <v>C.P</v>
      </c>
      <c r="H15" s="31" t="str">
        <f>IF(H14="","",H14)</f>
        <v/>
      </c>
      <c r="I15" s="32" t="str">
        <f t="shared" si="9"/>
        <v/>
      </c>
      <c r="J15" s="33" t="str">
        <f>IF(J14="","",J14)</f>
        <v/>
      </c>
      <c r="K15" s="34" t="s">
        <v>286</v>
      </c>
      <c r="L15" s="34" t="s">
        <v>287</v>
      </c>
      <c r="M15" s="31">
        <f t="shared" si="7"/>
        <v>9.75</v>
      </c>
      <c r="N15" s="35"/>
      <c r="O15" s="35"/>
      <c r="P15" s="76" t="s">
        <v>16</v>
      </c>
      <c r="Q15" s="18">
        <f t="shared" si="10"/>
        <v>8.25</v>
      </c>
      <c r="R15" s="18">
        <v>8.25</v>
      </c>
      <c r="S15" s="77">
        <f t="shared" si="8"/>
        <v>0</v>
      </c>
      <c r="T15" s="2"/>
      <c r="AD15" s="114" t="str">
        <f t="shared" si="6"/>
        <v>NO</v>
      </c>
      <c r="AG15" s="3">
        <f t="shared" si="0"/>
        <v>6.75</v>
      </c>
      <c r="AH15" s="3">
        <f t="shared" si="0"/>
        <v>17.25</v>
      </c>
      <c r="AI15" s="3">
        <f t="shared" si="1"/>
        <v>0.75</v>
      </c>
      <c r="AJ15" s="4">
        <v>3.125E-2</v>
      </c>
      <c r="AK15" s="3">
        <f t="shared" si="2"/>
        <v>10.5</v>
      </c>
      <c r="AL15" s="53" t="s">
        <v>30</v>
      </c>
      <c r="AM15" s="8" t="b">
        <f t="shared" si="3"/>
        <v>1</v>
      </c>
      <c r="AN15" s="15">
        <f t="shared" si="4"/>
        <v>9.75</v>
      </c>
    </row>
    <row r="16" spans="1:41" ht="80.099999999999994" customHeight="1" x14ac:dyDescent="0.25">
      <c r="A16" s="112" t="str">
        <f>IFERROR(INDEX(Tabella256[cognomenome], MATCH(F16, Tabella256[cognome], 0)), "")</f>
        <v>Millo F.</v>
      </c>
      <c r="B16" s="28"/>
      <c r="C16" s="28"/>
      <c r="D16" s="29"/>
      <c r="E16" s="29"/>
      <c r="F16" s="30" t="s">
        <v>148</v>
      </c>
      <c r="G16" s="56" t="s">
        <v>130</v>
      </c>
      <c r="H16" s="31"/>
      <c r="I16" s="32" t="str">
        <f t="shared" si="9"/>
        <v/>
      </c>
      <c r="J16" s="33"/>
      <c r="K16" s="34" t="s">
        <v>282</v>
      </c>
      <c r="L16" s="34" t="s">
        <v>287</v>
      </c>
      <c r="M16" s="31">
        <f t="shared" si="7"/>
        <v>0.5</v>
      </c>
      <c r="N16" s="35"/>
      <c r="O16" s="35"/>
      <c r="P16" s="76" t="s">
        <v>17</v>
      </c>
      <c r="Q16" s="18">
        <f t="shared" si="10"/>
        <v>8.25</v>
      </c>
      <c r="R16" s="18">
        <v>8.25</v>
      </c>
      <c r="S16" s="77">
        <f t="shared" si="8"/>
        <v>0</v>
      </c>
      <c r="T16" s="2"/>
      <c r="AD16" s="114" t="str">
        <f t="shared" si="6"/>
        <v>NO</v>
      </c>
      <c r="AG16" s="3">
        <f t="shared" si="0"/>
        <v>16.75</v>
      </c>
      <c r="AH16" s="3">
        <f t="shared" si="0"/>
        <v>17.25</v>
      </c>
      <c r="AI16" s="3">
        <f t="shared" si="1"/>
        <v>0</v>
      </c>
      <c r="AJ16" s="4">
        <v>3.125E-2</v>
      </c>
      <c r="AK16" s="3">
        <f t="shared" si="2"/>
        <v>0.5</v>
      </c>
      <c r="AL16" s="53" t="s">
        <v>30</v>
      </c>
      <c r="AM16" s="8" t="b">
        <f t="shared" si="3"/>
        <v>0</v>
      </c>
      <c r="AN16" s="15">
        <f t="shared" si="4"/>
        <v>0.5</v>
      </c>
    </row>
    <row r="17" spans="1:40" ht="80.099999999999994" customHeight="1" x14ac:dyDescent="0.25">
      <c r="A17" s="112" t="str">
        <f>IFERROR(INDEX(Tabella256[cognomenome], MATCH(F17, Tabella256[cognome], 0)), "")</f>
        <v/>
      </c>
      <c r="B17" s="28"/>
      <c r="C17" s="28"/>
      <c r="D17" s="29"/>
      <c r="E17" s="29"/>
      <c r="F17" s="30"/>
      <c r="G17" s="56"/>
      <c r="H17" s="31" t="str">
        <f>IF(H16="","",H16)</f>
        <v/>
      </c>
      <c r="I17" s="32" t="str">
        <f t="shared" si="9"/>
        <v/>
      </c>
      <c r="J17" s="33" t="str">
        <f>IF(J16="","",J16)</f>
        <v/>
      </c>
      <c r="K17" s="34"/>
      <c r="L17" s="34"/>
      <c r="M17" s="31" t="str">
        <f t="shared" si="7"/>
        <v/>
      </c>
      <c r="N17" s="35"/>
      <c r="O17" s="35"/>
      <c r="P17" s="76" t="s">
        <v>256</v>
      </c>
      <c r="Q17" s="18">
        <f t="shared" si="10"/>
        <v>8.25</v>
      </c>
      <c r="R17" s="18">
        <v>8.25</v>
      </c>
      <c r="S17" s="77">
        <f t="shared" si="8"/>
        <v>0</v>
      </c>
      <c r="T17" s="2"/>
      <c r="AD17" s="114" t="str">
        <f t="shared" si="6"/>
        <v>NO</v>
      </c>
      <c r="AG17" s="3">
        <f t="shared" si="0"/>
        <v>0</v>
      </c>
      <c r="AH17" s="3">
        <f t="shared" si="0"/>
        <v>0</v>
      </c>
      <c r="AI17" s="3">
        <f t="shared" si="1"/>
        <v>0</v>
      </c>
      <c r="AJ17" s="4">
        <v>3.125E-2</v>
      </c>
      <c r="AK17" s="3">
        <f t="shared" si="2"/>
        <v>0</v>
      </c>
      <c r="AL17" s="53" t="s">
        <v>30</v>
      </c>
      <c r="AM17" s="8" t="b">
        <f t="shared" si="3"/>
        <v>0</v>
      </c>
      <c r="AN17" s="15">
        <f t="shared" si="4"/>
        <v>0</v>
      </c>
    </row>
    <row r="18" spans="1:40" ht="80.099999999999994" customHeight="1" x14ac:dyDescent="0.25">
      <c r="A18" s="112" t="str">
        <f>IFERROR(INDEX(Tabella256[cognomenome], MATCH(F18, Tabella256[cognome], 0)), "")</f>
        <v/>
      </c>
      <c r="B18" s="28"/>
      <c r="C18" s="28"/>
      <c r="D18" s="29"/>
      <c r="E18" s="29"/>
      <c r="F18" s="30"/>
      <c r="G18" s="56"/>
      <c r="H18" s="31"/>
      <c r="I18" s="32" t="str">
        <f t="shared" si="9"/>
        <v/>
      </c>
      <c r="J18" s="33"/>
      <c r="K18" s="34"/>
      <c r="L18" s="34"/>
      <c r="M18" s="31" t="str">
        <f t="shared" si="7"/>
        <v/>
      </c>
      <c r="N18" s="35"/>
      <c r="O18" s="35"/>
      <c r="P18" s="76" t="s">
        <v>19</v>
      </c>
      <c r="Q18" s="18">
        <f t="shared" si="10"/>
        <v>9.75</v>
      </c>
      <c r="R18" s="18">
        <v>9.75</v>
      </c>
      <c r="S18" s="77">
        <f t="shared" si="8"/>
        <v>0</v>
      </c>
      <c r="T18" s="2"/>
      <c r="AD18" s="114" t="str">
        <f t="shared" si="6"/>
        <v>NO</v>
      </c>
      <c r="AG18" s="3">
        <f t="shared" si="0"/>
        <v>0</v>
      </c>
      <c r="AH18" s="3">
        <f t="shared" si="0"/>
        <v>0</v>
      </c>
      <c r="AI18" s="3">
        <f t="shared" si="1"/>
        <v>0</v>
      </c>
      <c r="AJ18" s="4">
        <v>3.125E-2</v>
      </c>
      <c r="AK18" s="3">
        <f t="shared" si="2"/>
        <v>0</v>
      </c>
      <c r="AL18" s="53" t="s">
        <v>30</v>
      </c>
      <c r="AM18" s="8" t="b">
        <f t="shared" si="3"/>
        <v>0</v>
      </c>
      <c r="AN18" s="15">
        <f t="shared" si="4"/>
        <v>0</v>
      </c>
    </row>
    <row r="19" spans="1:40" ht="80.099999999999994" customHeight="1" x14ac:dyDescent="0.25">
      <c r="A19" s="112" t="str">
        <f>IFERROR(INDEX(Tabella256[cognomenome], MATCH(F19, Tabella256[cognome], 0)), "")</f>
        <v/>
      </c>
      <c r="B19" s="28"/>
      <c r="C19" s="28"/>
      <c r="D19" s="29"/>
      <c r="E19" s="29"/>
      <c r="F19" s="30"/>
      <c r="G19" s="56" t="str">
        <f>IF(G18="","",G18)</f>
        <v/>
      </c>
      <c r="H19" s="31" t="str">
        <f>IF(H18="","",H18)</f>
        <v/>
      </c>
      <c r="I19" s="32" t="str">
        <f t="shared" si="9"/>
        <v/>
      </c>
      <c r="J19" s="33" t="str">
        <f>IF(J18="","",J18)</f>
        <v/>
      </c>
      <c r="K19" s="34"/>
      <c r="L19" s="34"/>
      <c r="M19" s="31" t="str">
        <f t="shared" si="7"/>
        <v/>
      </c>
      <c r="N19" s="35"/>
      <c r="O19" s="35"/>
      <c r="P19" s="76"/>
      <c r="Q19" s="18">
        <f t="shared" si="10"/>
        <v>99</v>
      </c>
      <c r="R19" s="18">
        <v>99</v>
      </c>
      <c r="S19" s="77">
        <f>R19-Q19</f>
        <v>0</v>
      </c>
      <c r="T19" s="2"/>
      <c r="AD19" s="114" t="str">
        <f t="shared" si="6"/>
        <v>NO</v>
      </c>
      <c r="AG19" s="3">
        <f t="shared" si="0"/>
        <v>0</v>
      </c>
      <c r="AH19" s="3">
        <f t="shared" si="0"/>
        <v>0</v>
      </c>
      <c r="AI19" s="3">
        <f t="shared" si="1"/>
        <v>0</v>
      </c>
      <c r="AJ19" s="4">
        <v>3.125E-2</v>
      </c>
      <c r="AK19" s="3">
        <f t="shared" si="2"/>
        <v>0</v>
      </c>
      <c r="AL19" s="53" t="s">
        <v>30</v>
      </c>
      <c r="AM19" s="8" t="b">
        <f t="shared" si="3"/>
        <v>0</v>
      </c>
      <c r="AN19" s="15">
        <f t="shared" si="4"/>
        <v>0</v>
      </c>
    </row>
    <row r="20" spans="1:40" ht="80.099999999999994" customHeight="1" x14ac:dyDescent="0.25">
      <c r="A20" s="112" t="str">
        <f>IFERROR(INDEX(Tabella256[cognomenome], MATCH(F20, Tabella256[cognome], 0)), "")</f>
        <v/>
      </c>
      <c r="B20" s="28"/>
      <c r="C20" s="28"/>
      <c r="D20" s="29"/>
      <c r="E20" s="29"/>
      <c r="F20" s="30"/>
      <c r="G20" s="56"/>
      <c r="H20" s="31"/>
      <c r="I20" s="32" t="str">
        <f t="shared" si="9"/>
        <v/>
      </c>
      <c r="J20" s="33"/>
      <c r="K20" s="34"/>
      <c r="L20" s="34"/>
      <c r="M20" s="31" t="str">
        <f t="shared" si="7"/>
        <v/>
      </c>
      <c r="N20" s="35"/>
      <c r="O20" s="35"/>
      <c r="P20" s="76"/>
      <c r="Q20" s="18">
        <f t="shared" si="10"/>
        <v>99</v>
      </c>
      <c r="R20" s="18">
        <v>99</v>
      </c>
      <c r="S20" s="77">
        <f t="shared" si="8"/>
        <v>0</v>
      </c>
      <c r="T20" s="2"/>
      <c r="U20" s="2"/>
      <c r="W20" s="72"/>
      <c r="X20" s="72"/>
      <c r="Y20" s="72"/>
      <c r="Z20" s="72"/>
      <c r="AA20" s="72"/>
      <c r="AB20" s="72"/>
      <c r="AC20" s="2"/>
      <c r="AD20" s="114" t="str">
        <f t="shared" si="6"/>
        <v>NO</v>
      </c>
      <c r="AG20" s="3">
        <f t="shared" si="0"/>
        <v>0</v>
      </c>
      <c r="AH20" s="3">
        <f t="shared" si="0"/>
        <v>0</v>
      </c>
      <c r="AI20" s="3">
        <f t="shared" si="1"/>
        <v>0</v>
      </c>
      <c r="AJ20" s="4">
        <v>3.125E-2</v>
      </c>
      <c r="AK20" s="3">
        <f t="shared" si="2"/>
        <v>0</v>
      </c>
      <c r="AL20" s="53" t="s">
        <v>30</v>
      </c>
      <c r="AM20" s="8" t="b">
        <f t="shared" si="3"/>
        <v>0</v>
      </c>
      <c r="AN20" s="15">
        <f t="shared" si="4"/>
        <v>0</v>
      </c>
    </row>
    <row r="21" spans="1:40" ht="80.099999999999994" customHeight="1" x14ac:dyDescent="0.25">
      <c r="A21" s="112" t="str">
        <f>IFERROR(INDEX(Tabella256[cognomenome], MATCH(F21, Tabella256[cognome], 0)), "")</f>
        <v/>
      </c>
      <c r="B21" s="28"/>
      <c r="C21" s="28"/>
      <c r="D21" s="29"/>
      <c r="E21" s="29"/>
      <c r="F21" s="30"/>
      <c r="G21" s="56" t="str">
        <f>IF(G20="","",G20)</f>
        <v/>
      </c>
      <c r="H21" s="31" t="str">
        <f>IF(H20="","",H20)</f>
        <v/>
      </c>
      <c r="I21" s="32" t="str">
        <f t="shared" si="9"/>
        <v/>
      </c>
      <c r="J21" s="33" t="str">
        <f>IF(J20="","",J20)</f>
        <v/>
      </c>
      <c r="K21" s="34"/>
      <c r="L21" s="34"/>
      <c r="M21" s="31" t="str">
        <f t="shared" si="7"/>
        <v/>
      </c>
      <c r="N21" s="35"/>
      <c r="O21" s="35"/>
      <c r="P21" s="76"/>
      <c r="Q21" s="18">
        <f t="shared" si="10"/>
        <v>99</v>
      </c>
      <c r="R21" s="18">
        <v>99</v>
      </c>
      <c r="S21" s="77">
        <f t="shared" si="8"/>
        <v>0</v>
      </c>
      <c r="T21" s="2"/>
      <c r="U21" s="2"/>
      <c r="W21" s="72"/>
      <c r="X21" s="72"/>
      <c r="Y21" s="72"/>
      <c r="Z21" s="72"/>
      <c r="AA21" s="72"/>
      <c r="AB21" s="72"/>
      <c r="AC21" s="2"/>
      <c r="AD21" s="114" t="str">
        <f t="shared" si="6"/>
        <v>NO</v>
      </c>
      <c r="AG21" s="3">
        <f t="shared" si="0"/>
        <v>0</v>
      </c>
      <c r="AH21" s="3">
        <f t="shared" si="0"/>
        <v>0</v>
      </c>
      <c r="AI21" s="3">
        <f t="shared" si="1"/>
        <v>0</v>
      </c>
      <c r="AJ21" s="4">
        <v>3.125E-2</v>
      </c>
      <c r="AK21" s="3">
        <f t="shared" si="2"/>
        <v>0</v>
      </c>
      <c r="AL21" s="53" t="s">
        <v>30</v>
      </c>
      <c r="AM21" s="8" t="b">
        <f t="shared" si="3"/>
        <v>0</v>
      </c>
      <c r="AN21" s="15">
        <f t="shared" si="4"/>
        <v>0</v>
      </c>
    </row>
    <row r="22" spans="1:40" ht="80.099999999999994" customHeight="1" x14ac:dyDescent="0.25">
      <c r="A22" s="112" t="str">
        <f>IFERROR(INDEX(Tabella256[cognomenome], MATCH(F22, Tabella256[cognome], 0)), "")</f>
        <v/>
      </c>
      <c r="B22" s="28"/>
      <c r="C22" s="28"/>
      <c r="D22" s="29"/>
      <c r="E22" s="29"/>
      <c r="F22" s="30"/>
      <c r="G22" s="56"/>
      <c r="H22" s="31"/>
      <c r="I22" s="32" t="str">
        <f t="shared" si="9"/>
        <v/>
      </c>
      <c r="J22" s="33"/>
      <c r="K22" s="34"/>
      <c r="L22" s="34"/>
      <c r="M22" s="31" t="str">
        <f t="shared" si="7"/>
        <v/>
      </c>
      <c r="N22" s="36"/>
      <c r="O22" s="36"/>
      <c r="P22" s="76"/>
      <c r="Q22" s="18">
        <f t="shared" si="10"/>
        <v>99</v>
      </c>
      <c r="R22" s="18">
        <v>99</v>
      </c>
      <c r="S22" s="77">
        <f t="shared" si="8"/>
        <v>0</v>
      </c>
      <c r="T22" s="2"/>
      <c r="U22" s="2"/>
      <c r="AB22" s="72"/>
      <c r="AC22" s="2"/>
      <c r="AD22" s="114" t="str">
        <f t="shared" si="6"/>
        <v>NO</v>
      </c>
      <c r="AG22" s="3">
        <f t="shared" si="0"/>
        <v>0</v>
      </c>
      <c r="AH22" s="3">
        <f t="shared" si="0"/>
        <v>0</v>
      </c>
      <c r="AI22" s="3">
        <f t="shared" si="1"/>
        <v>0</v>
      </c>
      <c r="AJ22" s="4">
        <v>3.125E-2</v>
      </c>
      <c r="AK22" s="3">
        <f t="shared" si="2"/>
        <v>0</v>
      </c>
      <c r="AL22" s="53" t="s">
        <v>30</v>
      </c>
      <c r="AM22" s="8" t="b">
        <f t="shared" si="3"/>
        <v>0</v>
      </c>
      <c r="AN22" s="15">
        <f t="shared" si="4"/>
        <v>0</v>
      </c>
    </row>
    <row r="23" spans="1:40" ht="80.099999999999994" customHeight="1" x14ac:dyDescent="0.25">
      <c r="A23" s="112" t="str">
        <f>IFERROR(INDEX(Tabella256[cognomenome], MATCH(F23, Tabella256[cognome], 0)), "")</f>
        <v/>
      </c>
      <c r="B23" s="28"/>
      <c r="C23" s="28"/>
      <c r="D23" s="29"/>
      <c r="E23" s="29"/>
      <c r="F23" s="30"/>
      <c r="G23" s="56" t="str">
        <f>IF(G22="","",G22)</f>
        <v/>
      </c>
      <c r="H23" s="31" t="str">
        <f>IF(H22="","",H22)</f>
        <v/>
      </c>
      <c r="I23" s="32" t="str">
        <f t="shared" si="9"/>
        <v/>
      </c>
      <c r="J23" s="33" t="str">
        <f>IF(J22="","",J22)</f>
        <v/>
      </c>
      <c r="K23" s="34"/>
      <c r="L23" s="34"/>
      <c r="M23" s="31" t="str">
        <f t="shared" si="7"/>
        <v/>
      </c>
      <c r="N23" s="36"/>
      <c r="O23" s="36"/>
      <c r="P23" s="76"/>
      <c r="Q23" s="18">
        <f t="shared" si="10"/>
        <v>99</v>
      </c>
      <c r="R23" s="18">
        <v>99</v>
      </c>
      <c r="S23" s="77">
        <f t="shared" si="8"/>
        <v>0</v>
      </c>
      <c r="T23" s="2"/>
      <c r="U23" s="2"/>
      <c r="AB23" s="72"/>
      <c r="AC23" s="2"/>
      <c r="AD23" s="114" t="str">
        <f t="shared" si="6"/>
        <v>NO</v>
      </c>
      <c r="AG23" s="3">
        <f t="shared" si="0"/>
        <v>0</v>
      </c>
      <c r="AH23" s="3">
        <f t="shared" si="0"/>
        <v>0</v>
      </c>
      <c r="AI23" s="3">
        <f t="shared" si="1"/>
        <v>0</v>
      </c>
      <c r="AJ23" s="4">
        <v>3.125E-2</v>
      </c>
      <c r="AK23" s="3">
        <f t="shared" si="2"/>
        <v>0</v>
      </c>
      <c r="AL23" s="53" t="s">
        <v>30</v>
      </c>
      <c r="AM23" s="8" t="b">
        <f t="shared" si="3"/>
        <v>0</v>
      </c>
      <c r="AN23" s="15">
        <f t="shared" si="4"/>
        <v>0</v>
      </c>
    </row>
    <row r="24" spans="1:40" ht="80.099999999999994" customHeight="1" x14ac:dyDescent="0.25">
      <c r="A24" s="112" t="str">
        <f>IFERROR(INDEX(Tabella256[cognomenome], MATCH(F24, Tabella256[cognome], 0)), "")</f>
        <v/>
      </c>
      <c r="B24" s="28"/>
      <c r="C24" s="28"/>
      <c r="D24" s="29"/>
      <c r="E24" s="29"/>
      <c r="F24" s="30"/>
      <c r="G24" s="56"/>
      <c r="H24" s="31"/>
      <c r="I24" s="32" t="str">
        <f t="shared" si="9"/>
        <v/>
      </c>
      <c r="J24" s="33"/>
      <c r="K24" s="34"/>
      <c r="L24" s="34"/>
      <c r="M24" s="31" t="str">
        <f t="shared" si="7"/>
        <v/>
      </c>
      <c r="N24" s="35"/>
      <c r="O24" s="35"/>
      <c r="P24" s="76"/>
      <c r="Q24" s="18">
        <f t="shared" si="10"/>
        <v>99</v>
      </c>
      <c r="R24" s="18">
        <v>99</v>
      </c>
      <c r="S24" s="77">
        <f t="shared" si="8"/>
        <v>0</v>
      </c>
      <c r="T24" s="2"/>
      <c r="U24" s="2"/>
      <c r="AB24" s="72"/>
      <c r="AC24" s="2"/>
      <c r="AD24" s="114" t="str">
        <f t="shared" si="6"/>
        <v>NO</v>
      </c>
      <c r="AG24" s="3">
        <f t="shared" si="0"/>
        <v>0</v>
      </c>
      <c r="AH24" s="3">
        <f t="shared" si="0"/>
        <v>0</v>
      </c>
      <c r="AI24" s="3">
        <f t="shared" si="1"/>
        <v>0</v>
      </c>
      <c r="AJ24" s="4">
        <v>3.125E-2</v>
      </c>
      <c r="AK24" s="3">
        <f t="shared" si="2"/>
        <v>0</v>
      </c>
      <c r="AL24" s="53" t="s">
        <v>30</v>
      </c>
      <c r="AM24" s="8" t="b">
        <f t="shared" si="3"/>
        <v>0</v>
      </c>
      <c r="AN24" s="15">
        <f t="shared" si="4"/>
        <v>0</v>
      </c>
    </row>
    <row r="25" spans="1:40" ht="80.099999999999994" customHeight="1" x14ac:dyDescent="0.25">
      <c r="A25" s="112" t="str">
        <f>IFERROR(INDEX(Tabella256[cognomenome], MATCH(F25, Tabella256[cognome], 0)), "")</f>
        <v/>
      </c>
      <c r="B25" s="28"/>
      <c r="C25" s="28"/>
      <c r="D25" s="29"/>
      <c r="E25" s="29"/>
      <c r="F25" s="30"/>
      <c r="G25" s="56" t="str">
        <f>IF(G24="","",G24)</f>
        <v/>
      </c>
      <c r="H25" s="31" t="str">
        <f>IF(H24="","",H24)</f>
        <v/>
      </c>
      <c r="I25" s="32" t="str">
        <f t="shared" si="9"/>
        <v/>
      </c>
      <c r="J25" s="33" t="str">
        <f>IF(J24="","",J24)</f>
        <v/>
      </c>
      <c r="K25" s="34"/>
      <c r="L25" s="34"/>
      <c r="M25" s="31" t="str">
        <f t="shared" si="7"/>
        <v/>
      </c>
      <c r="N25" s="35"/>
      <c r="O25" s="35"/>
      <c r="P25" s="76"/>
      <c r="Q25" s="18">
        <f t="shared" si="10"/>
        <v>99</v>
      </c>
      <c r="R25" s="18">
        <v>99</v>
      </c>
      <c r="S25" s="77">
        <f t="shared" si="8"/>
        <v>0</v>
      </c>
      <c r="T25" s="2"/>
      <c r="U25" s="2"/>
      <c r="V25" s="72"/>
      <c r="W25" s="72"/>
      <c r="X25" s="72"/>
      <c r="Y25" s="72"/>
      <c r="Z25" s="72"/>
      <c r="AA25" s="72"/>
      <c r="AB25" s="72"/>
      <c r="AC25" s="2"/>
      <c r="AD25" s="114" t="str">
        <f t="shared" si="6"/>
        <v>NO</v>
      </c>
      <c r="AG25" s="3">
        <f t="shared" si="0"/>
        <v>0</v>
      </c>
      <c r="AH25" s="3">
        <f t="shared" si="0"/>
        <v>0</v>
      </c>
      <c r="AI25" s="3">
        <f t="shared" si="1"/>
        <v>0</v>
      </c>
      <c r="AJ25" s="4">
        <v>3.125E-2</v>
      </c>
      <c r="AK25" s="3">
        <f t="shared" si="2"/>
        <v>0</v>
      </c>
      <c r="AL25" s="53" t="s">
        <v>30</v>
      </c>
      <c r="AM25" s="8" t="b">
        <f t="shared" si="3"/>
        <v>0</v>
      </c>
      <c r="AN25" s="15">
        <f t="shared" si="4"/>
        <v>0</v>
      </c>
    </row>
    <row r="26" spans="1:40" ht="80.099999999999994" customHeight="1" x14ac:dyDescent="0.25">
      <c r="A26" s="112" t="str">
        <f>IFERROR(INDEX(Tabella256[cognomenome], MATCH(F26, Tabella256[cognome], 0)), "")</f>
        <v/>
      </c>
      <c r="B26" s="28"/>
      <c r="C26" s="28"/>
      <c r="D26" s="29"/>
      <c r="E26" s="29"/>
      <c r="F26" s="30"/>
      <c r="G26" s="56"/>
      <c r="H26" s="31"/>
      <c r="I26" s="32" t="str">
        <f t="shared" si="9"/>
        <v/>
      </c>
      <c r="J26" s="33"/>
      <c r="K26" s="34"/>
      <c r="L26" s="34"/>
      <c r="M26" s="31" t="str">
        <f t="shared" si="7"/>
        <v/>
      </c>
      <c r="N26" s="35"/>
      <c r="O26" s="35"/>
      <c r="P26" s="76"/>
      <c r="Q26" s="18">
        <f t="shared" si="10"/>
        <v>99</v>
      </c>
      <c r="R26" s="18">
        <v>99</v>
      </c>
      <c r="S26" s="77">
        <f t="shared" si="8"/>
        <v>0</v>
      </c>
      <c r="T26" s="2"/>
      <c r="U26" s="2"/>
      <c r="V26" s="72"/>
      <c r="W26" s="72"/>
      <c r="X26" s="72"/>
      <c r="Y26" s="72"/>
      <c r="Z26" s="72"/>
      <c r="AA26" s="72"/>
      <c r="AB26" s="72"/>
      <c r="AC26" s="2"/>
      <c r="AD26" s="114" t="str">
        <f t="shared" si="6"/>
        <v>NO</v>
      </c>
      <c r="AG26" s="3">
        <f t="shared" si="0"/>
        <v>0</v>
      </c>
      <c r="AH26" s="3">
        <f t="shared" si="0"/>
        <v>0</v>
      </c>
      <c r="AI26" s="3">
        <f t="shared" si="1"/>
        <v>0</v>
      </c>
      <c r="AJ26" s="4">
        <v>3.125E-2</v>
      </c>
      <c r="AK26" s="3">
        <f t="shared" si="2"/>
        <v>0</v>
      </c>
      <c r="AL26" s="53" t="s">
        <v>30</v>
      </c>
      <c r="AM26" s="8" t="b">
        <f t="shared" si="3"/>
        <v>0</v>
      </c>
      <c r="AN26" s="15">
        <f t="shared" si="4"/>
        <v>0</v>
      </c>
    </row>
    <row r="27" spans="1:40" ht="80.099999999999994" customHeight="1" x14ac:dyDescent="0.25">
      <c r="A27" s="112" t="str">
        <f>IFERROR(INDEX(Tabella256[cognomenome], MATCH(F27, Tabella256[cognome], 0)), "")</f>
        <v/>
      </c>
      <c r="B27" s="28"/>
      <c r="C27" s="28"/>
      <c r="D27" s="29"/>
      <c r="E27" s="29"/>
      <c r="F27" s="30"/>
      <c r="G27" s="56" t="str">
        <f>IF(G26="","",G26)</f>
        <v/>
      </c>
      <c r="H27" s="31" t="str">
        <f>IF(H26="","",H26)</f>
        <v/>
      </c>
      <c r="I27" s="32" t="str">
        <f t="shared" si="9"/>
        <v/>
      </c>
      <c r="J27" s="33" t="str">
        <f>IF(J26="","",J26)</f>
        <v/>
      </c>
      <c r="K27" s="34"/>
      <c r="L27" s="34"/>
      <c r="M27" s="31" t="str">
        <f t="shared" si="7"/>
        <v/>
      </c>
      <c r="N27" s="35"/>
      <c r="O27" s="35"/>
      <c r="P27" s="76"/>
      <c r="Q27" s="18">
        <f t="shared" si="10"/>
        <v>99</v>
      </c>
      <c r="R27" s="18">
        <v>99</v>
      </c>
      <c r="S27" s="77">
        <f t="shared" si="8"/>
        <v>0</v>
      </c>
      <c r="T27" s="2"/>
      <c r="U27" s="2"/>
      <c r="V27" s="72"/>
      <c r="W27" s="72"/>
      <c r="X27" s="72"/>
      <c r="Y27" s="72"/>
      <c r="Z27" s="72"/>
      <c r="AA27" s="72"/>
      <c r="AB27" s="72"/>
      <c r="AC27" s="2"/>
      <c r="AD27" s="114" t="str">
        <f t="shared" si="6"/>
        <v>NO</v>
      </c>
      <c r="AG27" s="3">
        <f t="shared" si="0"/>
        <v>0</v>
      </c>
      <c r="AH27" s="3">
        <f t="shared" si="0"/>
        <v>0</v>
      </c>
      <c r="AI27" s="3">
        <f t="shared" si="1"/>
        <v>0</v>
      </c>
      <c r="AJ27" s="4">
        <v>3.125E-2</v>
      </c>
      <c r="AK27" s="3">
        <f t="shared" si="2"/>
        <v>0</v>
      </c>
      <c r="AL27" s="53" t="s">
        <v>30</v>
      </c>
      <c r="AM27" s="8" t="b">
        <f t="shared" si="3"/>
        <v>0</v>
      </c>
      <c r="AN27" s="15">
        <f t="shared" si="4"/>
        <v>0</v>
      </c>
    </row>
    <row r="28" spans="1:40" ht="80.099999999999994" customHeight="1" x14ac:dyDescent="0.25">
      <c r="A28" s="112" t="str">
        <f>IFERROR(INDEX(Tabella256[cognomenome], MATCH(F28, Tabella256[cognome], 0)), "")</f>
        <v/>
      </c>
      <c r="B28" s="28"/>
      <c r="C28" s="28"/>
      <c r="D28" s="29"/>
      <c r="E28" s="29"/>
      <c r="F28" s="30"/>
      <c r="G28" s="56"/>
      <c r="H28" s="31"/>
      <c r="I28" s="32" t="str">
        <f t="shared" si="9"/>
        <v/>
      </c>
      <c r="J28" s="33"/>
      <c r="K28" s="34"/>
      <c r="L28" s="34"/>
      <c r="M28" s="31" t="str">
        <f t="shared" si="7"/>
        <v/>
      </c>
      <c r="N28" s="35"/>
      <c r="O28" s="35"/>
      <c r="P28" s="76"/>
      <c r="Q28" s="18">
        <f t="shared" si="10"/>
        <v>99</v>
      </c>
      <c r="R28" s="18">
        <v>99</v>
      </c>
      <c r="S28" s="77">
        <f t="shared" si="8"/>
        <v>0</v>
      </c>
      <c r="T28" s="2"/>
      <c r="U28" s="2"/>
      <c r="V28" s="72"/>
      <c r="W28" s="72"/>
      <c r="X28" s="72"/>
      <c r="Y28" s="72"/>
      <c r="Z28" s="72"/>
      <c r="AA28" s="72"/>
      <c r="AB28" s="72"/>
      <c r="AC28" s="2"/>
      <c r="AD28" s="114" t="str">
        <f t="shared" si="6"/>
        <v>NO</v>
      </c>
      <c r="AG28" s="3">
        <f t="shared" si="0"/>
        <v>0</v>
      </c>
      <c r="AH28" s="3">
        <f t="shared" si="0"/>
        <v>0</v>
      </c>
      <c r="AI28" s="3">
        <f t="shared" si="1"/>
        <v>0</v>
      </c>
      <c r="AJ28" s="4">
        <v>3.125E-2</v>
      </c>
      <c r="AK28" s="3">
        <f t="shared" si="2"/>
        <v>0</v>
      </c>
      <c r="AL28" s="53" t="s">
        <v>30</v>
      </c>
      <c r="AM28" s="8" t="b">
        <f t="shared" si="3"/>
        <v>0</v>
      </c>
      <c r="AN28" s="15">
        <f t="shared" si="4"/>
        <v>0</v>
      </c>
    </row>
    <row r="29" spans="1:40" ht="80.099999999999994" customHeight="1" x14ac:dyDescent="0.25">
      <c r="A29" s="112" t="str">
        <f>IFERROR(INDEX(Tabella256[cognomenome], MATCH(F29, Tabella256[cognome], 0)), "")</f>
        <v/>
      </c>
      <c r="B29" s="28"/>
      <c r="C29" s="28"/>
      <c r="D29" s="29"/>
      <c r="E29" s="29"/>
      <c r="F29" s="30"/>
      <c r="G29" s="56" t="str">
        <f>IF(G28="","",G28)</f>
        <v/>
      </c>
      <c r="H29" s="31" t="str">
        <f>IF(H28="","",H28)</f>
        <v/>
      </c>
      <c r="I29" s="32" t="str">
        <f t="shared" si="9"/>
        <v/>
      </c>
      <c r="J29" s="33" t="str">
        <f>IF(J28="","",J28)</f>
        <v/>
      </c>
      <c r="K29" s="34"/>
      <c r="L29" s="34"/>
      <c r="M29" s="31" t="str">
        <f t="shared" si="7"/>
        <v/>
      </c>
      <c r="N29" s="35"/>
      <c r="O29" s="35"/>
      <c r="P29" s="76"/>
      <c r="Q29" s="18">
        <f t="shared" si="10"/>
        <v>99</v>
      </c>
      <c r="R29" s="18">
        <v>99</v>
      </c>
      <c r="S29" s="77">
        <f t="shared" si="8"/>
        <v>0</v>
      </c>
      <c r="T29" s="2"/>
      <c r="U29" s="2"/>
      <c r="V29" s="72"/>
      <c r="W29" s="72"/>
      <c r="X29" s="72"/>
      <c r="Y29" s="72"/>
      <c r="Z29" s="72"/>
      <c r="AA29" s="72"/>
      <c r="AB29" s="72"/>
      <c r="AC29" s="2"/>
      <c r="AD29" s="114" t="str">
        <f t="shared" si="6"/>
        <v>NO</v>
      </c>
      <c r="AG29" s="3">
        <f t="shared" si="0"/>
        <v>0</v>
      </c>
      <c r="AH29" s="3">
        <f t="shared" si="0"/>
        <v>0</v>
      </c>
      <c r="AI29" s="3">
        <f t="shared" si="1"/>
        <v>0</v>
      </c>
      <c r="AJ29" s="4">
        <v>3.125E-2</v>
      </c>
      <c r="AK29" s="3">
        <f t="shared" si="2"/>
        <v>0</v>
      </c>
      <c r="AL29" s="53" t="s">
        <v>30</v>
      </c>
      <c r="AM29" s="8" t="b">
        <f t="shared" si="3"/>
        <v>0</v>
      </c>
      <c r="AN29" s="15">
        <f t="shared" si="4"/>
        <v>0</v>
      </c>
    </row>
    <row r="30" spans="1:40" ht="80.099999999999994" customHeight="1" thickBot="1" x14ac:dyDescent="0.3">
      <c r="A30" s="112" t="str">
        <f>IFERROR(INDEX(Tabella256[cognomenome], MATCH(F30, Tabella256[cognome], 0)), "")</f>
        <v/>
      </c>
      <c r="B30" s="28"/>
      <c r="C30" s="28"/>
      <c r="D30" s="29"/>
      <c r="E30" s="29"/>
      <c r="F30" s="30"/>
      <c r="G30" s="56"/>
      <c r="H30" s="31"/>
      <c r="I30" s="32" t="str">
        <f t="shared" si="9"/>
        <v/>
      </c>
      <c r="J30" s="33"/>
      <c r="K30" s="34"/>
      <c r="L30" s="34"/>
      <c r="M30" s="31" t="str">
        <f t="shared" si="7"/>
        <v/>
      </c>
      <c r="N30" s="35"/>
      <c r="O30" s="35"/>
      <c r="P30" s="78"/>
      <c r="Q30" s="79">
        <f t="shared" si="10"/>
        <v>99</v>
      </c>
      <c r="R30" s="79">
        <v>99</v>
      </c>
      <c r="S30" s="80">
        <f t="shared" si="8"/>
        <v>0</v>
      </c>
      <c r="T30" s="2"/>
      <c r="U30" s="2"/>
      <c r="V30" s="72"/>
      <c r="W30" s="72"/>
      <c r="X30" s="72"/>
      <c r="Y30" s="72"/>
      <c r="Z30" s="72"/>
      <c r="AA30" s="72"/>
      <c r="AB30" s="72"/>
      <c r="AC30" s="2"/>
      <c r="AD30" s="114" t="str">
        <f t="shared" si="6"/>
        <v>NO</v>
      </c>
      <c r="AG30" s="3">
        <f t="shared" si="0"/>
        <v>0</v>
      </c>
      <c r="AH30" s="3">
        <f t="shared" si="0"/>
        <v>0</v>
      </c>
      <c r="AI30" s="3">
        <f t="shared" si="1"/>
        <v>0</v>
      </c>
      <c r="AJ30" s="4">
        <v>3.125E-2</v>
      </c>
      <c r="AK30" s="3">
        <f t="shared" si="2"/>
        <v>0</v>
      </c>
      <c r="AL30" s="53" t="s">
        <v>30</v>
      </c>
      <c r="AM30" s="8" t="b">
        <f t="shared" si="3"/>
        <v>0</v>
      </c>
      <c r="AN30" s="15">
        <f t="shared" si="4"/>
        <v>0</v>
      </c>
    </row>
    <row r="31" spans="1:40" ht="80.099999999999994" customHeight="1" x14ac:dyDescent="0.25">
      <c r="A31" s="112" t="str">
        <f>IFERROR(INDEX(Tabella256[cognomenome], MATCH(F31, Tabella256[cognome], 0)), "")</f>
        <v/>
      </c>
      <c r="B31" s="28"/>
      <c r="C31" s="28"/>
      <c r="D31" s="29"/>
      <c r="E31" s="29"/>
      <c r="F31" s="30"/>
      <c r="G31" s="56" t="str">
        <f>IF(G30="","",G30)</f>
        <v/>
      </c>
      <c r="H31" s="31" t="str">
        <f>IF(H30="","",H30)</f>
        <v/>
      </c>
      <c r="I31" s="32" t="str">
        <f t="shared" si="9"/>
        <v/>
      </c>
      <c r="J31" s="33" t="str">
        <f>IF(J30="","",J30)</f>
        <v/>
      </c>
      <c r="K31" s="34"/>
      <c r="L31" s="34"/>
      <c r="M31" s="31" t="str">
        <f t="shared" si="7"/>
        <v/>
      </c>
      <c r="N31" s="2"/>
      <c r="O31" s="2"/>
      <c r="P31" s="2"/>
      <c r="Q31" s="2"/>
      <c r="R31" s="2"/>
      <c r="S31" s="2"/>
      <c r="T31" s="2"/>
      <c r="U31" s="2"/>
      <c r="V31" s="72"/>
      <c r="W31" s="72"/>
      <c r="X31" s="72"/>
      <c r="Y31" s="72"/>
      <c r="Z31" s="72"/>
      <c r="AA31" s="72"/>
      <c r="AB31" s="72"/>
      <c r="AC31" s="2"/>
      <c r="AD31" s="114" t="str">
        <f t="shared" si="6"/>
        <v>NO</v>
      </c>
      <c r="AG31" s="3">
        <f t="shared" si="0"/>
        <v>0</v>
      </c>
      <c r="AH31" s="3">
        <f t="shared" si="0"/>
        <v>0</v>
      </c>
      <c r="AI31" s="3">
        <f t="shared" si="1"/>
        <v>0</v>
      </c>
      <c r="AJ31" s="4">
        <v>3.125E-2</v>
      </c>
      <c r="AK31" s="3">
        <f t="shared" si="2"/>
        <v>0</v>
      </c>
      <c r="AL31" s="53" t="s">
        <v>30</v>
      </c>
      <c r="AM31" s="8" t="b">
        <f t="shared" si="3"/>
        <v>0</v>
      </c>
      <c r="AN31" s="15">
        <f t="shared" si="4"/>
        <v>0</v>
      </c>
    </row>
    <row r="32" spans="1:40" ht="80.099999999999994" customHeight="1" x14ac:dyDescent="0.25">
      <c r="A32" s="112" t="str">
        <f>IFERROR(INDEX(Tabella256[cognomenome], MATCH(F32, Tabella256[cognome], 0)), "")</f>
        <v/>
      </c>
      <c r="B32" s="28"/>
      <c r="C32" s="28"/>
      <c r="D32" s="29"/>
      <c r="E32" s="29"/>
      <c r="F32" s="30"/>
      <c r="G32" s="56"/>
      <c r="H32" s="31"/>
      <c r="I32" s="32" t="str">
        <f t="shared" si="9"/>
        <v/>
      </c>
      <c r="J32" s="33"/>
      <c r="K32" s="34"/>
      <c r="L32" s="34"/>
      <c r="M32" s="31" t="str">
        <f t="shared" si="7"/>
        <v/>
      </c>
      <c r="N32" s="35"/>
      <c r="O32" s="35"/>
      <c r="P32" s="2"/>
      <c r="Q32" s="2"/>
      <c r="R32" s="2"/>
      <c r="S32" s="2"/>
      <c r="T32" s="2"/>
      <c r="U32" s="2"/>
      <c r="W32" s="72"/>
      <c r="X32" s="72"/>
      <c r="Y32" s="72"/>
      <c r="Z32" s="72"/>
      <c r="AA32" s="72"/>
      <c r="AB32" s="72"/>
      <c r="AC32" s="2"/>
      <c r="AD32" s="114" t="str">
        <f t="shared" si="6"/>
        <v>NO</v>
      </c>
      <c r="AG32" s="3">
        <f t="shared" si="0"/>
        <v>0</v>
      </c>
      <c r="AH32" s="3">
        <f t="shared" si="0"/>
        <v>0</v>
      </c>
      <c r="AI32" s="3">
        <f t="shared" si="1"/>
        <v>0</v>
      </c>
      <c r="AJ32" s="4">
        <v>3.125E-2</v>
      </c>
      <c r="AK32" s="3">
        <f t="shared" si="2"/>
        <v>0</v>
      </c>
      <c r="AL32" s="53" t="s">
        <v>30</v>
      </c>
      <c r="AM32" s="8" t="b">
        <f t="shared" si="3"/>
        <v>0</v>
      </c>
      <c r="AN32" s="15">
        <f t="shared" si="4"/>
        <v>0</v>
      </c>
    </row>
    <row r="33" spans="1:40" ht="80.099999999999994" customHeight="1" x14ac:dyDescent="0.25">
      <c r="A33" s="112" t="str">
        <f>IFERROR(INDEX(Tabella256[cognomenome], MATCH(F33, Tabella256[cognome], 0)), "")</f>
        <v/>
      </c>
      <c r="B33" s="28"/>
      <c r="C33" s="28"/>
      <c r="D33" s="29"/>
      <c r="E33" s="29"/>
      <c r="F33" s="30"/>
      <c r="G33" s="56" t="str">
        <f>IF(G32="","",G32)</f>
        <v/>
      </c>
      <c r="H33" s="31" t="str">
        <f>IF(H32="","",H32)</f>
        <v/>
      </c>
      <c r="I33" s="32" t="str">
        <f t="shared" si="9"/>
        <v/>
      </c>
      <c r="J33" s="33" t="str">
        <f>IF(J32="","",J32)</f>
        <v/>
      </c>
      <c r="K33" s="34"/>
      <c r="L33" s="34"/>
      <c r="M33" s="31" t="str">
        <f t="shared" si="7"/>
        <v/>
      </c>
      <c r="N33" s="35"/>
      <c r="O33" s="35"/>
      <c r="P33" s="2"/>
      <c r="Q33" s="2"/>
      <c r="R33" s="2"/>
      <c r="S33" s="2"/>
      <c r="T33" s="2"/>
      <c r="U33" s="2"/>
      <c r="AA33" s="72"/>
      <c r="AB33" s="72"/>
      <c r="AC33" s="2"/>
      <c r="AD33" s="114" t="str">
        <f t="shared" si="6"/>
        <v>NO</v>
      </c>
      <c r="AG33" s="3">
        <f t="shared" si="0"/>
        <v>0</v>
      </c>
      <c r="AH33" s="3">
        <f t="shared" si="0"/>
        <v>0</v>
      </c>
      <c r="AI33" s="3">
        <f t="shared" si="1"/>
        <v>0</v>
      </c>
      <c r="AJ33" s="4">
        <v>3.125E-2</v>
      </c>
      <c r="AK33" s="3">
        <f t="shared" si="2"/>
        <v>0</v>
      </c>
      <c r="AL33" s="53" t="s">
        <v>30</v>
      </c>
      <c r="AM33" s="8" t="b">
        <f t="shared" si="3"/>
        <v>0</v>
      </c>
      <c r="AN33" s="15">
        <f t="shared" si="4"/>
        <v>0</v>
      </c>
    </row>
    <row r="34" spans="1:40" ht="80.099999999999994" customHeight="1" x14ac:dyDescent="0.25">
      <c r="A34" s="112" t="str">
        <f>IFERROR(INDEX(Tabella256[cognomenome], MATCH(F34, Tabella256[cognome], 0)), "")</f>
        <v/>
      </c>
      <c r="B34" s="28"/>
      <c r="C34" s="28"/>
      <c r="D34" s="29"/>
      <c r="E34" s="29"/>
      <c r="F34" s="30"/>
      <c r="G34" s="56"/>
      <c r="H34" s="31"/>
      <c r="I34" s="32" t="str">
        <f t="shared" si="9"/>
        <v/>
      </c>
      <c r="J34" s="33"/>
      <c r="K34" s="34"/>
      <c r="L34" s="34"/>
      <c r="M34" s="31" t="str">
        <f t="shared" si="7"/>
        <v/>
      </c>
      <c r="N34" s="35"/>
      <c r="O34" s="35"/>
      <c r="P34" s="2"/>
      <c r="Q34" s="2"/>
      <c r="R34" s="2"/>
      <c r="S34" s="2"/>
      <c r="T34" s="2"/>
      <c r="U34" s="2"/>
      <c r="AA34" s="72"/>
      <c r="AB34" s="72"/>
      <c r="AC34" s="2"/>
      <c r="AD34" s="114" t="str">
        <f t="shared" si="6"/>
        <v>NO</v>
      </c>
      <c r="AG34" s="3">
        <f t="shared" si="0"/>
        <v>0</v>
      </c>
      <c r="AH34" s="3">
        <f t="shared" si="0"/>
        <v>0</v>
      </c>
      <c r="AI34" s="3">
        <f t="shared" si="1"/>
        <v>0</v>
      </c>
      <c r="AJ34" s="4">
        <v>3.125E-2</v>
      </c>
      <c r="AK34" s="3">
        <f t="shared" si="2"/>
        <v>0</v>
      </c>
      <c r="AL34" s="53" t="s">
        <v>30</v>
      </c>
      <c r="AM34" s="8" t="b">
        <f t="shared" si="3"/>
        <v>0</v>
      </c>
      <c r="AN34" s="15">
        <f t="shared" si="4"/>
        <v>0</v>
      </c>
    </row>
    <row r="35" spans="1:40" ht="80.099999999999994" customHeight="1" x14ac:dyDescent="0.25">
      <c r="A35" s="112" t="str">
        <f>IFERROR(INDEX(Tabella256[cognomenome], MATCH(F35, Tabella256[cognome], 0)), "")</f>
        <v/>
      </c>
      <c r="B35" s="28"/>
      <c r="C35" s="28"/>
      <c r="D35" s="29"/>
      <c r="E35" s="29"/>
      <c r="F35" s="30"/>
      <c r="G35" s="56" t="str">
        <f>IF(G34="","",G34)</f>
        <v/>
      </c>
      <c r="H35" s="31" t="str">
        <f>IF(H34="","",H34)</f>
        <v/>
      </c>
      <c r="I35" s="32" t="str">
        <f t="shared" si="9"/>
        <v/>
      </c>
      <c r="J35" s="33" t="str">
        <f>IF(J34="","",J34)</f>
        <v/>
      </c>
      <c r="K35" s="34"/>
      <c r="L35" s="34"/>
      <c r="M35" s="31" t="str">
        <f t="shared" si="7"/>
        <v/>
      </c>
      <c r="N35" s="35"/>
      <c r="O35" s="35"/>
      <c r="P35" s="2"/>
      <c r="Q35" s="2"/>
      <c r="R35" s="2"/>
      <c r="S35" s="2"/>
      <c r="T35" s="2"/>
      <c r="U35" s="2"/>
      <c r="AA35" s="72"/>
      <c r="AB35" s="72"/>
      <c r="AC35" s="2"/>
      <c r="AD35" s="114" t="str">
        <f t="shared" si="6"/>
        <v>NO</v>
      </c>
      <c r="AG35" s="3">
        <f t="shared" si="0"/>
        <v>0</v>
      </c>
      <c r="AH35" s="3">
        <f t="shared" si="0"/>
        <v>0</v>
      </c>
      <c r="AI35" s="3">
        <f t="shared" si="1"/>
        <v>0</v>
      </c>
      <c r="AJ35" s="4">
        <v>3.125E-2</v>
      </c>
      <c r="AK35" s="3">
        <f t="shared" si="2"/>
        <v>0</v>
      </c>
      <c r="AL35" s="53" t="s">
        <v>30</v>
      </c>
      <c r="AM35" s="8" t="b">
        <f t="shared" si="3"/>
        <v>0</v>
      </c>
      <c r="AN35" s="15">
        <f t="shared" si="4"/>
        <v>0</v>
      </c>
    </row>
    <row r="36" spans="1:40" ht="80.099999999999994" customHeight="1" x14ac:dyDescent="0.25">
      <c r="A36" s="112" t="str">
        <f>IFERROR(INDEX(Tabella256[cognomenome], MATCH(F36, Tabella256[cognome], 0)), "")</f>
        <v/>
      </c>
      <c r="B36" s="28"/>
      <c r="C36" s="28"/>
      <c r="D36" s="29"/>
      <c r="E36" s="29"/>
      <c r="F36" s="30"/>
      <c r="G36" s="56"/>
      <c r="H36" s="31"/>
      <c r="I36" s="32" t="str">
        <f t="shared" si="9"/>
        <v/>
      </c>
      <c r="J36" s="33"/>
      <c r="K36" s="34"/>
      <c r="L36" s="34"/>
      <c r="M36" s="31" t="str">
        <f t="shared" si="7"/>
        <v/>
      </c>
      <c r="N36" s="35"/>
      <c r="O36" s="35"/>
      <c r="P36" s="2"/>
      <c r="Q36" s="2"/>
      <c r="R36" s="2"/>
      <c r="S36" s="2"/>
      <c r="T36" s="2"/>
      <c r="U36" s="2"/>
      <c r="AA36" s="72"/>
      <c r="AB36" s="72"/>
      <c r="AC36" s="2"/>
      <c r="AD36" s="114" t="str">
        <f t="shared" si="6"/>
        <v>NO</v>
      </c>
      <c r="AG36" s="3">
        <f t="shared" si="0"/>
        <v>0</v>
      </c>
      <c r="AH36" s="3">
        <f t="shared" si="0"/>
        <v>0</v>
      </c>
      <c r="AI36" s="3">
        <f t="shared" si="1"/>
        <v>0</v>
      </c>
      <c r="AJ36" s="4">
        <v>3.125E-2</v>
      </c>
      <c r="AK36" s="3">
        <f t="shared" si="2"/>
        <v>0</v>
      </c>
      <c r="AL36" s="53" t="s">
        <v>30</v>
      </c>
      <c r="AM36" s="8" t="b">
        <f t="shared" si="3"/>
        <v>0</v>
      </c>
      <c r="AN36" s="15">
        <f t="shared" si="4"/>
        <v>0</v>
      </c>
    </row>
    <row r="37" spans="1:40" ht="80.099999999999994" customHeight="1" x14ac:dyDescent="0.25">
      <c r="A37" s="112" t="str">
        <f>IFERROR(INDEX(Tabella256[cognomenome], MATCH(F37, Tabella256[cognome], 0)), "")</f>
        <v/>
      </c>
      <c r="B37" s="28"/>
      <c r="C37" s="28"/>
      <c r="D37" s="29"/>
      <c r="E37" s="29"/>
      <c r="F37" s="30"/>
      <c r="G37" s="56" t="str">
        <f>IF(G36="","",G36)</f>
        <v/>
      </c>
      <c r="H37" s="31" t="str">
        <f>IF(H36="","",H36)</f>
        <v/>
      </c>
      <c r="I37" s="32" t="str">
        <f t="shared" si="9"/>
        <v/>
      </c>
      <c r="J37" s="33" t="str">
        <f>IF(J36="","",J36)</f>
        <v/>
      </c>
      <c r="K37" s="34"/>
      <c r="L37" s="34"/>
      <c r="M37" s="31" t="str">
        <f t="shared" si="7"/>
        <v/>
      </c>
      <c r="N37" s="35"/>
      <c r="O37" s="35"/>
      <c r="P37" s="2"/>
      <c r="Q37" s="2"/>
      <c r="R37" s="2"/>
      <c r="S37" s="2"/>
      <c r="T37" s="2"/>
      <c r="U37" s="2"/>
      <c r="AA37" s="72"/>
      <c r="AB37" s="72"/>
      <c r="AC37" s="2"/>
      <c r="AD37" s="114" t="str">
        <f t="shared" si="6"/>
        <v>NO</v>
      </c>
      <c r="AG37" s="3">
        <f t="shared" si="0"/>
        <v>0</v>
      </c>
      <c r="AH37" s="3">
        <f t="shared" si="0"/>
        <v>0</v>
      </c>
      <c r="AI37" s="3">
        <f t="shared" si="1"/>
        <v>0</v>
      </c>
      <c r="AJ37" s="4">
        <v>3.125E-2</v>
      </c>
      <c r="AK37" s="3">
        <f t="shared" si="2"/>
        <v>0</v>
      </c>
      <c r="AL37" s="53" t="s">
        <v>30</v>
      </c>
      <c r="AM37" s="8" t="b">
        <f t="shared" si="3"/>
        <v>0</v>
      </c>
      <c r="AN37" s="15">
        <f t="shared" si="4"/>
        <v>0</v>
      </c>
    </row>
    <row r="38" spans="1:40" ht="80.099999999999994" customHeight="1" x14ac:dyDescent="0.25">
      <c r="A38" s="112" t="str">
        <f>IFERROR(INDEX(Tabella256[cognomenome], MATCH(F38, Tabella256[cognome], 0)), "")</f>
        <v/>
      </c>
      <c r="B38" s="28"/>
      <c r="C38" s="28"/>
      <c r="D38" s="29"/>
      <c r="E38" s="29"/>
      <c r="F38" s="30"/>
      <c r="G38" s="56"/>
      <c r="H38" s="31"/>
      <c r="I38" s="32" t="str">
        <f t="shared" si="9"/>
        <v/>
      </c>
      <c r="J38" s="33"/>
      <c r="K38" s="34"/>
      <c r="L38" s="34"/>
      <c r="M38" s="31" t="str">
        <f t="shared" si="7"/>
        <v/>
      </c>
      <c r="N38" s="35"/>
      <c r="O38" s="35"/>
      <c r="P38" s="2"/>
      <c r="Q38" s="2"/>
      <c r="R38" s="2"/>
      <c r="S38" s="2"/>
      <c r="T38" s="2"/>
      <c r="U38" s="2"/>
      <c r="AA38" s="72"/>
      <c r="AB38" s="72"/>
      <c r="AC38" s="2"/>
      <c r="AD38" s="114" t="str">
        <f t="shared" si="6"/>
        <v>NO</v>
      </c>
      <c r="AG38" s="3">
        <f t="shared" si="0"/>
        <v>0</v>
      </c>
      <c r="AH38" s="3">
        <f t="shared" si="0"/>
        <v>0</v>
      </c>
      <c r="AI38" s="3">
        <f t="shared" si="1"/>
        <v>0</v>
      </c>
      <c r="AJ38" s="4">
        <v>3.125E-2</v>
      </c>
      <c r="AK38" s="3">
        <f t="shared" si="2"/>
        <v>0</v>
      </c>
      <c r="AL38" s="53" t="s">
        <v>30</v>
      </c>
      <c r="AM38" s="8" t="b">
        <f t="shared" si="3"/>
        <v>0</v>
      </c>
      <c r="AN38" s="15">
        <f t="shared" si="4"/>
        <v>0</v>
      </c>
    </row>
    <row r="39" spans="1:40" ht="80.099999999999994" customHeight="1" x14ac:dyDescent="0.25">
      <c r="A39" s="112" t="str">
        <f>IFERROR(INDEX(Tabella256[cognomenome], MATCH(F39, Tabella256[cognome], 0)), "")</f>
        <v/>
      </c>
      <c r="B39" s="28"/>
      <c r="C39" s="28"/>
      <c r="D39" s="29"/>
      <c r="E39" s="29"/>
      <c r="F39" s="30"/>
      <c r="G39" s="56" t="str">
        <f>IF(G38="","",G38)</f>
        <v/>
      </c>
      <c r="H39" s="31" t="str">
        <f>IF(H38="","",H38)</f>
        <v/>
      </c>
      <c r="I39" s="32" t="str">
        <f t="shared" si="9"/>
        <v/>
      </c>
      <c r="J39" s="33" t="str">
        <f>IF(J38="","",J38)</f>
        <v/>
      </c>
      <c r="K39" s="34"/>
      <c r="L39" s="34"/>
      <c r="M39" s="31" t="str">
        <f t="shared" si="7"/>
        <v/>
      </c>
      <c r="N39" s="35"/>
      <c r="O39" s="35"/>
      <c r="P39" s="2"/>
      <c r="Q39" s="2"/>
      <c r="R39" s="2"/>
      <c r="S39" s="2"/>
      <c r="T39" s="2"/>
      <c r="U39" s="2"/>
      <c r="V39" s="72"/>
      <c r="W39" s="72"/>
      <c r="X39" s="72"/>
      <c r="Y39" s="72"/>
      <c r="Z39" s="72"/>
      <c r="AA39" s="72"/>
      <c r="AB39" s="72"/>
      <c r="AC39" s="2"/>
      <c r="AD39" s="114" t="str">
        <f t="shared" si="6"/>
        <v>NO</v>
      </c>
      <c r="AG39" s="3">
        <f t="shared" si="0"/>
        <v>0</v>
      </c>
      <c r="AH39" s="3">
        <f t="shared" si="0"/>
        <v>0</v>
      </c>
      <c r="AI39" s="3">
        <f t="shared" si="1"/>
        <v>0</v>
      </c>
      <c r="AJ39" s="4">
        <v>3.125E-2</v>
      </c>
      <c r="AK39" s="3">
        <f t="shared" si="2"/>
        <v>0</v>
      </c>
      <c r="AL39" s="53" t="s">
        <v>30</v>
      </c>
      <c r="AM39" s="8" t="b">
        <f t="shared" si="3"/>
        <v>0</v>
      </c>
      <c r="AN39" s="15">
        <f t="shared" si="4"/>
        <v>0</v>
      </c>
    </row>
    <row r="40" spans="1:40" ht="80.099999999999994" customHeight="1" x14ac:dyDescent="0.25">
      <c r="A40" s="112" t="str">
        <f>IFERROR(INDEX(Tabella256[cognomenome], MATCH(F40, Tabella256[cognome], 0)), "")</f>
        <v/>
      </c>
      <c r="B40" s="28"/>
      <c r="C40" s="28"/>
      <c r="D40" s="29"/>
      <c r="E40" s="29"/>
      <c r="F40" s="30"/>
      <c r="G40" s="56"/>
      <c r="H40" s="31"/>
      <c r="I40" s="32" t="str">
        <f t="shared" si="9"/>
        <v/>
      </c>
      <c r="J40" s="33"/>
      <c r="K40" s="34"/>
      <c r="L40" s="34"/>
      <c r="M40" s="31" t="str">
        <f t="shared" si="7"/>
        <v/>
      </c>
      <c r="N40" s="35"/>
      <c r="O40" s="35"/>
      <c r="P40" s="2"/>
      <c r="Q40" s="2"/>
      <c r="R40" s="2"/>
      <c r="S40" s="2"/>
      <c r="T40" s="2"/>
      <c r="U40" s="2"/>
      <c r="AB40" s="72"/>
      <c r="AC40" s="2"/>
      <c r="AD40" s="114" t="str">
        <f t="shared" si="6"/>
        <v>NO</v>
      </c>
      <c r="AG40" s="3">
        <f t="shared" si="0"/>
        <v>0</v>
      </c>
      <c r="AH40" s="3">
        <f t="shared" si="0"/>
        <v>0</v>
      </c>
      <c r="AI40" s="3">
        <f t="shared" si="1"/>
        <v>0</v>
      </c>
      <c r="AJ40" s="4">
        <v>3.125E-2</v>
      </c>
      <c r="AK40" s="3">
        <f t="shared" si="2"/>
        <v>0</v>
      </c>
      <c r="AL40" s="53" t="s">
        <v>30</v>
      </c>
      <c r="AM40" s="8" t="b">
        <f t="shared" si="3"/>
        <v>0</v>
      </c>
      <c r="AN40" s="15">
        <f t="shared" si="4"/>
        <v>0</v>
      </c>
    </row>
    <row r="41" spans="1:40" ht="80.099999999999994" customHeight="1" x14ac:dyDescent="0.25">
      <c r="A41" s="112" t="str">
        <f>IFERROR(INDEX(Tabella256[cognomenome], MATCH(F41, Tabella256[cognome], 0)), "")</f>
        <v/>
      </c>
      <c r="B41" s="28"/>
      <c r="C41" s="28"/>
      <c r="D41" s="29"/>
      <c r="E41" s="29"/>
      <c r="F41" s="30"/>
      <c r="G41" s="56" t="str">
        <f>IF(G40="","",G40)</f>
        <v/>
      </c>
      <c r="H41" s="31" t="str">
        <f>IF(H40="","",H40)</f>
        <v/>
      </c>
      <c r="I41" s="32" t="str">
        <f t="shared" si="9"/>
        <v/>
      </c>
      <c r="J41" s="33" t="str">
        <f>IF(J40="","",J40)</f>
        <v/>
      </c>
      <c r="K41" s="34"/>
      <c r="L41" s="34"/>
      <c r="M41" s="31" t="str">
        <f t="shared" si="7"/>
        <v/>
      </c>
      <c r="N41" s="35"/>
      <c r="O41" s="35"/>
      <c r="P41" s="2"/>
      <c r="Q41" s="2"/>
      <c r="R41" s="2"/>
      <c r="S41" s="2"/>
      <c r="T41" s="37"/>
      <c r="U41" s="2"/>
      <c r="AB41" s="72"/>
      <c r="AC41" s="2"/>
      <c r="AD41" s="114" t="str">
        <f t="shared" si="6"/>
        <v>NO</v>
      </c>
      <c r="AG41" s="3">
        <f t="shared" si="0"/>
        <v>0</v>
      </c>
      <c r="AH41" s="3">
        <f t="shared" si="0"/>
        <v>0</v>
      </c>
      <c r="AI41" s="3">
        <f t="shared" si="1"/>
        <v>0</v>
      </c>
      <c r="AJ41" s="4">
        <v>3.125E-2</v>
      </c>
      <c r="AK41" s="3">
        <f t="shared" si="2"/>
        <v>0</v>
      </c>
      <c r="AL41" s="53" t="s">
        <v>30</v>
      </c>
      <c r="AM41" s="8" t="b">
        <f t="shared" si="3"/>
        <v>0</v>
      </c>
      <c r="AN41" s="15">
        <f t="shared" si="4"/>
        <v>0</v>
      </c>
    </row>
    <row r="42" spans="1:40" ht="80.099999999999994" customHeight="1" x14ac:dyDescent="0.25">
      <c r="A42" s="112" t="str">
        <f>IFERROR(INDEX(Tabella256[cognomenome], MATCH(F42, Tabella256[cognome], 0)), "")</f>
        <v/>
      </c>
      <c r="B42" s="28"/>
      <c r="C42" s="28"/>
      <c r="D42" s="29"/>
      <c r="E42" s="29"/>
      <c r="F42" s="30"/>
      <c r="G42" s="56"/>
      <c r="H42" s="31"/>
      <c r="I42" s="32" t="str">
        <f t="shared" si="9"/>
        <v/>
      </c>
      <c r="J42" s="33"/>
      <c r="K42" s="34"/>
      <c r="L42" s="34"/>
      <c r="M42" s="31" t="str">
        <f t="shared" si="7"/>
        <v/>
      </c>
      <c r="N42" s="35"/>
      <c r="O42" s="35"/>
      <c r="P42" s="2"/>
      <c r="Q42" s="2"/>
      <c r="R42" s="2"/>
      <c r="S42" s="2"/>
      <c r="T42" s="37"/>
      <c r="U42" s="2"/>
      <c r="AB42" s="72"/>
      <c r="AC42" s="2"/>
      <c r="AD42" s="114" t="str">
        <f t="shared" si="6"/>
        <v>NO</v>
      </c>
      <c r="AG42" s="3">
        <f t="shared" si="0"/>
        <v>0</v>
      </c>
      <c r="AH42" s="3">
        <f t="shared" si="0"/>
        <v>0</v>
      </c>
      <c r="AI42" s="3">
        <f t="shared" si="1"/>
        <v>0</v>
      </c>
      <c r="AJ42" s="4">
        <v>3.125E-2</v>
      </c>
      <c r="AK42" s="3">
        <f t="shared" si="2"/>
        <v>0</v>
      </c>
      <c r="AL42" s="53" t="s">
        <v>30</v>
      </c>
      <c r="AM42" s="8" t="b">
        <f t="shared" si="3"/>
        <v>0</v>
      </c>
      <c r="AN42" s="15">
        <f t="shared" si="4"/>
        <v>0</v>
      </c>
    </row>
    <row r="43" spans="1:40" ht="80.099999999999994" customHeight="1" x14ac:dyDescent="0.25">
      <c r="A43" s="112" t="str">
        <f>IFERROR(INDEX(Tabella256[cognomenome], MATCH(F43, Tabella256[cognome], 0)), "")</f>
        <v/>
      </c>
      <c r="B43" s="28"/>
      <c r="C43" s="28"/>
      <c r="D43" s="29"/>
      <c r="E43" s="29"/>
      <c r="F43" s="30"/>
      <c r="G43" s="56" t="str">
        <f>IF(G42="","",G42)</f>
        <v/>
      </c>
      <c r="H43" s="31" t="str">
        <f>IF(H42="","",H42)</f>
        <v/>
      </c>
      <c r="I43" s="32" t="str">
        <f t="shared" si="9"/>
        <v/>
      </c>
      <c r="J43" s="33" t="str">
        <f>IF(J42="","",J42)</f>
        <v/>
      </c>
      <c r="K43" s="34"/>
      <c r="L43" s="34"/>
      <c r="M43" s="31" t="str">
        <f t="shared" si="7"/>
        <v/>
      </c>
      <c r="N43" s="35"/>
      <c r="O43" s="35"/>
      <c r="P43" s="2"/>
      <c r="Q43" s="2"/>
      <c r="R43" s="2"/>
      <c r="S43" s="2"/>
      <c r="T43" s="37"/>
      <c r="U43" s="2"/>
      <c r="AB43" s="72"/>
      <c r="AC43" s="2"/>
      <c r="AD43" s="114" t="str">
        <f t="shared" si="6"/>
        <v>NO</v>
      </c>
      <c r="AG43" s="3">
        <f t="shared" si="0"/>
        <v>0</v>
      </c>
      <c r="AH43" s="3">
        <f t="shared" si="0"/>
        <v>0</v>
      </c>
      <c r="AI43" s="3">
        <f t="shared" si="1"/>
        <v>0</v>
      </c>
      <c r="AJ43" s="4">
        <v>3.125E-2</v>
      </c>
      <c r="AK43" s="3">
        <f t="shared" si="2"/>
        <v>0</v>
      </c>
      <c r="AL43" s="53" t="s">
        <v>30</v>
      </c>
      <c r="AM43" s="8" t="b">
        <f t="shared" si="3"/>
        <v>0</v>
      </c>
      <c r="AN43" s="15">
        <f t="shared" si="4"/>
        <v>0</v>
      </c>
    </row>
    <row r="44" spans="1:40" ht="80.099999999999994" customHeight="1" x14ac:dyDescent="0.25">
      <c r="A44" s="112" t="str">
        <f>IFERROR(INDEX(Tabella256[cognomenome], MATCH(F44, Tabella256[cognome], 0)), "")</f>
        <v/>
      </c>
      <c r="B44" s="28"/>
      <c r="C44" s="28"/>
      <c r="D44" s="29"/>
      <c r="E44" s="29"/>
      <c r="F44" s="30"/>
      <c r="G44" s="56"/>
      <c r="H44" s="31"/>
      <c r="I44" s="32" t="str">
        <f t="shared" si="9"/>
        <v/>
      </c>
      <c r="J44" s="33"/>
      <c r="K44" s="34"/>
      <c r="L44" s="34"/>
      <c r="M44" s="31" t="str">
        <f t="shared" si="7"/>
        <v/>
      </c>
      <c r="N44" s="35"/>
      <c r="O44" s="35"/>
      <c r="P44" s="2"/>
      <c r="Q44" s="2"/>
      <c r="R44" s="2"/>
      <c r="S44" s="2"/>
      <c r="T44" s="37"/>
      <c r="U44" s="2"/>
      <c r="AB44" s="72"/>
      <c r="AC44" s="2"/>
      <c r="AD44" s="114" t="str">
        <f t="shared" si="6"/>
        <v>NO</v>
      </c>
      <c r="AG44" s="3">
        <f t="shared" si="0"/>
        <v>0</v>
      </c>
      <c r="AH44" s="3">
        <f t="shared" si="0"/>
        <v>0</v>
      </c>
      <c r="AI44" s="3">
        <f t="shared" si="1"/>
        <v>0</v>
      </c>
      <c r="AJ44" s="4">
        <v>3.125E-2</v>
      </c>
      <c r="AK44" s="3">
        <f t="shared" si="2"/>
        <v>0</v>
      </c>
      <c r="AL44" s="53" t="s">
        <v>30</v>
      </c>
      <c r="AM44" s="8" t="b">
        <f t="shared" si="3"/>
        <v>0</v>
      </c>
      <c r="AN44" s="15">
        <f t="shared" si="4"/>
        <v>0</v>
      </c>
    </row>
    <row r="45" spans="1:40" ht="80.099999999999994" customHeight="1" x14ac:dyDescent="0.25">
      <c r="A45" s="112" t="str">
        <f>IFERROR(INDEX(Tabella256[cognomenome], MATCH(F45, Tabella256[cognome], 0)), "")</f>
        <v/>
      </c>
      <c r="B45" s="28"/>
      <c r="C45" s="28"/>
      <c r="D45" s="29"/>
      <c r="E45" s="29"/>
      <c r="F45" s="30"/>
      <c r="G45" s="56" t="str">
        <f>IF(G44="","",G44)</f>
        <v/>
      </c>
      <c r="H45" s="31" t="str">
        <f>IF(H44="","",H44)</f>
        <v/>
      </c>
      <c r="I45" s="32" t="str">
        <f t="shared" si="9"/>
        <v/>
      </c>
      <c r="J45" s="33" t="str">
        <f>IF(J44="","",J44)</f>
        <v/>
      </c>
      <c r="K45" s="34"/>
      <c r="L45" s="34"/>
      <c r="M45" s="31" t="str">
        <f t="shared" si="7"/>
        <v/>
      </c>
      <c r="N45" s="35"/>
      <c r="O45" s="35"/>
      <c r="P45" s="2"/>
      <c r="Q45" s="2"/>
      <c r="R45" s="2"/>
      <c r="S45" s="2"/>
      <c r="T45" s="2"/>
      <c r="U45" s="2"/>
      <c r="V45" s="72"/>
      <c r="W45" s="72"/>
      <c r="X45" s="72"/>
      <c r="Y45" s="72"/>
      <c r="Z45" s="72"/>
      <c r="AA45" s="72"/>
      <c r="AB45" s="72"/>
      <c r="AC45" s="2"/>
      <c r="AD45" s="114" t="str">
        <f t="shared" si="6"/>
        <v>NO</v>
      </c>
      <c r="AG45" s="3">
        <f t="shared" si="0"/>
        <v>0</v>
      </c>
      <c r="AH45" s="3">
        <f t="shared" si="0"/>
        <v>0</v>
      </c>
      <c r="AI45" s="3">
        <f t="shared" si="1"/>
        <v>0</v>
      </c>
      <c r="AJ45" s="4">
        <v>3.125E-2</v>
      </c>
      <c r="AK45" s="3">
        <f t="shared" si="2"/>
        <v>0</v>
      </c>
      <c r="AL45" s="53" t="s">
        <v>30</v>
      </c>
      <c r="AM45" s="8" t="b">
        <f t="shared" si="3"/>
        <v>0</v>
      </c>
      <c r="AN45" s="15">
        <f t="shared" si="4"/>
        <v>0</v>
      </c>
    </row>
    <row r="46" spans="1:40" x14ac:dyDescent="0.25">
      <c r="B46" s="191" t="str">
        <f>IF(I32="","",I32)</f>
        <v/>
      </c>
      <c r="C46" s="191"/>
      <c r="D46" s="191"/>
      <c r="E46" s="191"/>
      <c r="F46" s="191"/>
      <c r="G46" s="191"/>
      <c r="H46" s="191"/>
      <c r="I46" s="191"/>
      <c r="J46" s="191"/>
      <c r="K46" s="191"/>
      <c r="L46" s="191"/>
      <c r="M46" s="191"/>
      <c r="N46" s="19"/>
      <c r="O46" s="19"/>
      <c r="P46" s="2"/>
      <c r="Q46" s="2"/>
      <c r="R46" s="2"/>
      <c r="S46" s="2"/>
      <c r="T46" s="2"/>
      <c r="U46" s="2"/>
      <c r="V46" s="72"/>
      <c r="W46" s="72"/>
      <c r="X46" s="72"/>
      <c r="Y46" s="72"/>
      <c r="Z46" s="72"/>
      <c r="AA46" s="72"/>
      <c r="AB46" s="72"/>
      <c r="AC46" s="2"/>
      <c r="AD46" s="2"/>
      <c r="AG46" s="24"/>
      <c r="AH46" s="24"/>
      <c r="AI46" s="24"/>
      <c r="AJ46" s="25"/>
      <c r="AK46" s="24"/>
      <c r="AL46" s="26"/>
      <c r="AM46" s="27"/>
    </row>
    <row r="47" spans="1:40" x14ac:dyDescent="0.25">
      <c r="B47" s="191"/>
      <c r="C47" s="191"/>
      <c r="D47" s="191"/>
      <c r="E47" s="191"/>
      <c r="F47" s="191"/>
      <c r="G47" s="191"/>
      <c r="H47" s="191"/>
      <c r="I47" s="191"/>
      <c r="J47" s="191"/>
      <c r="K47" s="191"/>
      <c r="L47" s="191"/>
      <c r="M47" s="191"/>
      <c r="P47" s="2"/>
      <c r="Q47" s="2"/>
      <c r="R47" s="2"/>
      <c r="S47" s="2"/>
    </row>
    <row r="48" spans="1:40" x14ac:dyDescent="0.25">
      <c r="B48" s="6"/>
      <c r="C48" s="6"/>
      <c r="D48" s="6"/>
      <c r="E48" s="7"/>
      <c r="F48" s="9"/>
      <c r="G48" s="143"/>
      <c r="H48" s="11"/>
      <c r="K48" s="11"/>
      <c r="L48" s="11"/>
      <c r="M48" s="11"/>
      <c r="N48" s="21"/>
      <c r="O48" s="21"/>
      <c r="P48" s="2"/>
      <c r="Q48" s="2"/>
      <c r="R48" s="2"/>
      <c r="S48" s="2"/>
      <c r="T48" s="2"/>
      <c r="U48" s="2"/>
      <c r="V48" s="72"/>
      <c r="W48" s="72"/>
      <c r="X48" s="72"/>
      <c r="Y48" s="72"/>
      <c r="Z48" s="72"/>
      <c r="AA48" s="72"/>
      <c r="AB48" s="72"/>
      <c r="AC48" s="2"/>
      <c r="AD48" s="2"/>
      <c r="AE48" s="2"/>
      <c r="AF48" s="2"/>
    </row>
    <row r="49" spans="2:63" x14ac:dyDescent="0.25">
      <c r="B49" s="6"/>
      <c r="C49" s="6"/>
      <c r="D49" s="6"/>
      <c r="E49" s="7"/>
      <c r="F49" s="9"/>
      <c r="G49" s="143"/>
      <c r="H49" s="11"/>
      <c r="K49" s="11"/>
      <c r="L49" s="11"/>
      <c r="M49" s="11"/>
      <c r="N49" s="21"/>
      <c r="O49" s="21"/>
      <c r="P49" s="2"/>
      <c r="Q49" s="2"/>
      <c r="R49" s="2"/>
      <c r="S49" s="2"/>
      <c r="T49" s="2"/>
      <c r="U49" s="2"/>
      <c r="V49" s="72"/>
      <c r="W49" s="72"/>
      <c r="X49" s="72"/>
      <c r="Y49" s="72"/>
      <c r="Z49" s="72"/>
      <c r="AA49" s="72"/>
      <c r="AB49" s="72"/>
      <c r="AC49" s="2"/>
      <c r="AD49" s="2"/>
      <c r="AE49" s="2"/>
      <c r="AF49" s="2"/>
    </row>
    <row r="50" spans="2:63" x14ac:dyDescent="0.25">
      <c r="B50" s="6"/>
      <c r="C50" s="6"/>
      <c r="D50" s="6"/>
      <c r="E50" s="7"/>
      <c r="F50" s="9"/>
      <c r="G50" s="143"/>
      <c r="H50" s="11"/>
      <c r="K50" s="11"/>
      <c r="L50" s="11"/>
      <c r="M50" s="11"/>
      <c r="N50" s="21"/>
      <c r="O50" s="21"/>
      <c r="T50" s="2"/>
      <c r="U50" s="2"/>
      <c r="V50" s="72"/>
      <c r="W50" s="72"/>
      <c r="X50" s="72"/>
      <c r="Y50" s="72"/>
      <c r="Z50" s="72"/>
      <c r="AA50" s="72"/>
      <c r="AB50" s="72"/>
      <c r="AC50" s="2"/>
      <c r="AD50" s="2"/>
      <c r="AE50" s="2"/>
      <c r="AF50" s="2"/>
    </row>
    <row r="51" spans="2:63" x14ac:dyDescent="0.25">
      <c r="B51" s="6"/>
      <c r="C51" s="6"/>
      <c r="D51" s="6"/>
      <c r="E51" s="7"/>
      <c r="F51" s="9"/>
      <c r="G51" s="143"/>
      <c r="H51" s="11"/>
      <c r="K51" s="11"/>
      <c r="L51" s="11"/>
      <c r="M51" s="11"/>
      <c r="N51" s="21"/>
      <c r="O51" s="21"/>
      <c r="T51" s="2"/>
      <c r="U51" s="2"/>
      <c r="V51" s="72"/>
      <c r="W51" s="72"/>
      <c r="X51" s="72"/>
      <c r="Y51" s="72"/>
      <c r="Z51" s="72"/>
      <c r="AA51" s="72"/>
      <c r="AB51" s="72"/>
      <c r="AC51" s="2"/>
      <c r="AD51" s="2"/>
      <c r="AE51" s="2"/>
      <c r="AF51" s="2"/>
    </row>
    <row r="52" spans="2:63" x14ac:dyDescent="0.25">
      <c r="B52" s="6"/>
      <c r="C52" s="6"/>
      <c r="D52" s="6"/>
      <c r="E52" s="7"/>
      <c r="F52" s="9"/>
      <c r="G52" s="143"/>
      <c r="H52" s="11"/>
      <c r="K52" s="11"/>
      <c r="L52" s="11"/>
      <c r="M52" s="11"/>
      <c r="N52" s="21"/>
      <c r="O52" s="21"/>
      <c r="T52" s="2"/>
      <c r="U52" s="2"/>
      <c r="V52" s="72"/>
      <c r="W52" s="72"/>
      <c r="X52" s="72"/>
      <c r="Y52" s="72"/>
      <c r="Z52" s="72"/>
      <c r="AA52" s="72"/>
      <c r="AB52" s="72"/>
      <c r="AC52" s="2"/>
      <c r="AD52" s="2"/>
      <c r="AE52" s="2"/>
      <c r="AF52" s="2"/>
    </row>
    <row r="53" spans="2:63" x14ac:dyDescent="0.25">
      <c r="B53" s="6"/>
      <c r="C53" s="6"/>
      <c r="D53" s="6"/>
      <c r="E53" s="7"/>
      <c r="F53" s="9"/>
      <c r="G53" s="143"/>
      <c r="H53" s="11"/>
      <c r="K53" s="11"/>
      <c r="L53" s="11"/>
      <c r="M53" s="11"/>
      <c r="N53" s="21"/>
      <c r="O53" s="21"/>
      <c r="T53" s="2"/>
      <c r="U53" s="2"/>
      <c r="V53" s="72"/>
      <c r="W53" s="72"/>
      <c r="X53" s="72"/>
      <c r="Y53" s="72"/>
      <c r="Z53" s="72"/>
      <c r="AA53" s="72"/>
      <c r="AB53" s="72"/>
      <c r="AC53" s="2"/>
      <c r="AD53" s="2"/>
      <c r="AE53" s="2"/>
      <c r="AF53" s="2"/>
    </row>
    <row r="54" spans="2:63" x14ac:dyDescent="0.25">
      <c r="B54" s="6"/>
      <c r="C54" s="6"/>
      <c r="D54" s="6"/>
      <c r="E54" s="7"/>
      <c r="F54" s="9"/>
      <c r="G54" s="143"/>
      <c r="H54" s="11"/>
      <c r="K54" s="11"/>
      <c r="L54" s="11"/>
      <c r="M54" s="11"/>
      <c r="N54" s="21"/>
      <c r="O54" s="21"/>
    </row>
    <row r="55" spans="2:63" x14ac:dyDescent="0.25">
      <c r="B55" s="6"/>
      <c r="C55" s="6"/>
      <c r="D55" s="6"/>
      <c r="E55" s="7"/>
      <c r="F55" s="9"/>
      <c r="G55" s="143"/>
      <c r="H55" s="11"/>
      <c r="I55" s="23"/>
      <c r="J55" s="11"/>
      <c r="K55" s="11"/>
      <c r="L55" s="11"/>
      <c r="M55" s="11"/>
      <c r="N55" s="21"/>
      <c r="O55" s="21"/>
    </row>
    <row r="56" spans="2:63" x14ac:dyDescent="0.25">
      <c r="B56" s="6"/>
      <c r="C56" s="6"/>
      <c r="D56" s="6"/>
      <c r="E56" s="7"/>
      <c r="F56" s="9"/>
      <c r="G56" s="143"/>
      <c r="H56" s="11"/>
      <c r="I56" s="23"/>
      <c r="J56" s="11"/>
      <c r="K56" s="11"/>
      <c r="L56" s="11"/>
      <c r="M56" s="11"/>
      <c r="N56" s="21"/>
      <c r="O56" s="21"/>
    </row>
    <row r="57" spans="2:63" x14ac:dyDescent="0.25">
      <c r="E57" s="5"/>
      <c r="F57" s="10"/>
    </row>
    <row r="58" spans="2:63" x14ac:dyDescent="0.25">
      <c r="E58" s="5"/>
      <c r="F58" s="10"/>
    </row>
    <row r="59" spans="2:63" s="12" customFormat="1" x14ac:dyDescent="0.25">
      <c r="B59" s="114"/>
      <c r="C59" s="114"/>
      <c r="D59" s="114"/>
      <c r="E59" s="5"/>
      <c r="F59" s="10"/>
      <c r="G59" s="144"/>
      <c r="H59" s="1"/>
      <c r="I59" s="22"/>
      <c r="J59" s="1"/>
      <c r="K59" s="1"/>
      <c r="L59" s="1"/>
      <c r="M59" s="1"/>
      <c r="N59" s="20"/>
      <c r="O59" s="20"/>
      <c r="T59" s="114"/>
      <c r="U59" s="114"/>
      <c r="V59" s="37"/>
      <c r="W59" s="37"/>
      <c r="X59" s="37"/>
      <c r="Y59" s="37"/>
      <c r="Z59" s="37"/>
      <c r="AA59" s="37"/>
      <c r="AB59" s="37"/>
      <c r="AC59" s="114"/>
      <c r="AD59" s="114"/>
      <c r="AE59" s="114"/>
      <c r="AF59" s="114"/>
      <c r="AG59" s="114"/>
      <c r="AH59" s="114"/>
      <c r="AI59" s="114"/>
      <c r="AJ59" s="114"/>
      <c r="AK59" s="114"/>
      <c r="AL59" s="114"/>
      <c r="AM59" s="114"/>
      <c r="AN59" s="114"/>
      <c r="AO59" s="114"/>
      <c r="AP59" s="114"/>
      <c r="AQ59" s="114"/>
      <c r="AR59" s="114"/>
      <c r="AS59" s="114"/>
      <c r="AT59" s="114"/>
      <c r="AU59" s="114"/>
      <c r="AV59" s="114"/>
      <c r="AW59" s="114"/>
      <c r="AX59" s="114"/>
      <c r="AY59" s="114"/>
      <c r="AZ59" s="114"/>
      <c r="BA59" s="114"/>
      <c r="BB59" s="114"/>
      <c r="BC59" s="114"/>
      <c r="BD59" s="114"/>
      <c r="BE59" s="114"/>
      <c r="BF59" s="114"/>
      <c r="BG59" s="114"/>
      <c r="BH59" s="114"/>
      <c r="BI59" s="114"/>
      <c r="BJ59" s="114"/>
      <c r="BK59" s="114"/>
    </row>
    <row r="60" spans="2:63" s="12" customFormat="1" x14ac:dyDescent="0.25">
      <c r="B60" s="114"/>
      <c r="C60" s="114"/>
      <c r="D60" s="114"/>
      <c r="E60" s="5"/>
      <c r="F60" s="10"/>
      <c r="G60" s="144"/>
      <c r="H60" s="1"/>
      <c r="I60" s="22"/>
      <c r="J60" s="1"/>
      <c r="K60" s="1"/>
      <c r="L60" s="1"/>
      <c r="M60" s="1"/>
      <c r="N60" s="20"/>
      <c r="O60" s="20"/>
      <c r="T60" s="114"/>
      <c r="U60" s="114"/>
      <c r="V60" s="37"/>
      <c r="W60" s="37"/>
      <c r="X60" s="37"/>
      <c r="Y60" s="37"/>
      <c r="Z60" s="37"/>
      <c r="AA60" s="37"/>
      <c r="AB60" s="37"/>
      <c r="AC60" s="114"/>
      <c r="AD60" s="114"/>
      <c r="AE60" s="114"/>
      <c r="AF60" s="114"/>
      <c r="AG60" s="114"/>
      <c r="AH60" s="114"/>
      <c r="AI60" s="114"/>
      <c r="AJ60" s="114"/>
      <c r="AK60" s="114"/>
      <c r="AL60" s="114"/>
      <c r="AM60" s="114"/>
      <c r="AN60" s="114"/>
      <c r="AO60" s="114"/>
      <c r="AP60" s="114"/>
      <c r="AQ60" s="114"/>
      <c r="AR60" s="114"/>
      <c r="AS60" s="114"/>
      <c r="AT60" s="114"/>
      <c r="AU60" s="114"/>
      <c r="AV60" s="114"/>
      <c r="AW60" s="114"/>
      <c r="AX60" s="114"/>
      <c r="AY60" s="114"/>
      <c r="AZ60" s="114"/>
      <c r="BA60" s="114"/>
      <c r="BB60" s="114"/>
      <c r="BC60" s="114"/>
      <c r="BD60" s="114"/>
      <c r="BE60" s="114"/>
      <c r="BF60" s="114"/>
      <c r="BG60" s="114"/>
      <c r="BH60" s="114"/>
      <c r="BI60" s="114"/>
      <c r="BJ60" s="114"/>
      <c r="BK60" s="114"/>
    </row>
    <row r="61" spans="2:63" s="12" customFormat="1" x14ac:dyDescent="0.25">
      <c r="B61" s="114"/>
      <c r="C61" s="114"/>
      <c r="D61" s="114"/>
      <c r="E61" s="5"/>
      <c r="F61" s="10"/>
      <c r="G61" s="144"/>
      <c r="H61" s="1"/>
      <c r="I61" s="22"/>
      <c r="J61" s="1"/>
      <c r="K61" s="1"/>
      <c r="L61" s="1"/>
      <c r="M61" s="1"/>
      <c r="N61" s="20"/>
      <c r="O61" s="20"/>
      <c r="T61" s="114"/>
      <c r="U61" s="114"/>
      <c r="V61" s="37"/>
      <c r="W61" s="37"/>
      <c r="X61" s="37"/>
      <c r="Y61" s="37"/>
      <c r="Z61" s="37"/>
      <c r="AA61" s="37"/>
      <c r="AB61" s="37"/>
      <c r="AC61" s="114"/>
      <c r="AD61" s="114"/>
      <c r="AE61" s="114"/>
      <c r="AF61" s="114"/>
      <c r="AG61" s="114"/>
      <c r="AH61" s="114"/>
      <c r="AI61" s="114"/>
      <c r="AJ61" s="114"/>
      <c r="AK61" s="114"/>
      <c r="AL61" s="114"/>
      <c r="AM61" s="114"/>
      <c r="AN61" s="114"/>
      <c r="AO61" s="114"/>
      <c r="AP61" s="114"/>
      <c r="AQ61" s="114"/>
      <c r="AR61" s="114"/>
      <c r="AS61" s="114"/>
      <c r="AT61" s="114"/>
      <c r="AU61" s="114"/>
      <c r="AV61" s="114"/>
      <c r="AW61" s="114"/>
      <c r="AX61" s="114"/>
      <c r="AY61" s="114"/>
      <c r="AZ61" s="114"/>
      <c r="BA61" s="114"/>
      <c r="BB61" s="114"/>
      <c r="BC61" s="114"/>
      <c r="BD61" s="114"/>
      <c r="BE61" s="114"/>
      <c r="BF61" s="114"/>
      <c r="BG61" s="114"/>
      <c r="BH61" s="114"/>
      <c r="BI61" s="114"/>
      <c r="BJ61" s="114"/>
      <c r="BK61" s="114"/>
    </row>
    <row r="62" spans="2:63" s="12" customFormat="1" x14ac:dyDescent="0.25">
      <c r="B62" s="114"/>
      <c r="C62" s="114"/>
      <c r="D62" s="114"/>
      <c r="E62" s="5"/>
      <c r="F62" s="10"/>
      <c r="G62" s="144"/>
      <c r="H62" s="1"/>
      <c r="I62" s="22"/>
      <c r="J62" s="1"/>
      <c r="K62" s="1"/>
      <c r="L62" s="1"/>
      <c r="M62" s="1"/>
      <c r="N62" s="20"/>
      <c r="O62" s="20"/>
      <c r="P62" s="114"/>
      <c r="Q62" s="114"/>
      <c r="R62" s="114"/>
      <c r="S62" s="114"/>
      <c r="T62" s="114"/>
      <c r="U62" s="114"/>
      <c r="V62" s="37"/>
      <c r="W62" s="37"/>
      <c r="X62" s="37"/>
      <c r="Y62" s="37"/>
      <c r="Z62" s="37"/>
      <c r="AA62" s="37"/>
      <c r="AB62" s="37"/>
      <c r="AC62" s="114"/>
      <c r="AD62" s="114"/>
      <c r="AE62" s="114"/>
      <c r="AF62" s="114"/>
      <c r="AG62" s="114"/>
      <c r="AH62" s="114"/>
      <c r="AI62" s="114"/>
      <c r="AJ62" s="114"/>
      <c r="AK62" s="114"/>
      <c r="AL62" s="114"/>
      <c r="AM62" s="114"/>
      <c r="AN62" s="114"/>
      <c r="AO62" s="114"/>
      <c r="AP62" s="114"/>
      <c r="AQ62" s="114"/>
      <c r="AR62" s="114"/>
      <c r="AS62" s="114"/>
      <c r="AT62" s="114"/>
      <c r="AU62" s="114"/>
      <c r="AV62" s="114"/>
      <c r="AW62" s="114"/>
      <c r="AX62" s="114"/>
      <c r="AY62" s="114"/>
      <c r="AZ62" s="114"/>
      <c r="BA62" s="114"/>
      <c r="BB62" s="114"/>
      <c r="BC62" s="114"/>
      <c r="BD62" s="114"/>
      <c r="BE62" s="114"/>
      <c r="BF62" s="114"/>
      <c r="BG62" s="114"/>
      <c r="BH62" s="114"/>
      <c r="BI62" s="114"/>
      <c r="BJ62" s="114"/>
      <c r="BK62" s="114"/>
    </row>
    <row r="63" spans="2:63" s="12" customFormat="1" x14ac:dyDescent="0.25">
      <c r="B63" s="114"/>
      <c r="C63" s="114"/>
      <c r="D63" s="114"/>
      <c r="E63" s="5"/>
      <c r="F63" s="10"/>
      <c r="G63" s="144"/>
      <c r="H63" s="1"/>
      <c r="I63" s="22"/>
      <c r="J63" s="1"/>
      <c r="K63" s="1"/>
      <c r="L63" s="1"/>
      <c r="M63" s="1"/>
      <c r="N63" s="20"/>
      <c r="O63" s="20"/>
      <c r="P63" s="114"/>
      <c r="Q63" s="114"/>
      <c r="R63" s="114"/>
      <c r="S63" s="114"/>
      <c r="T63" s="114"/>
      <c r="U63" s="114"/>
      <c r="V63" s="37"/>
      <c r="W63" s="37"/>
      <c r="X63" s="37"/>
      <c r="Y63" s="37"/>
      <c r="Z63" s="37"/>
      <c r="AA63" s="37"/>
      <c r="AB63" s="37"/>
      <c r="AC63" s="114"/>
      <c r="AD63" s="114"/>
      <c r="AE63" s="114"/>
      <c r="AF63" s="114"/>
      <c r="AG63" s="114"/>
      <c r="AH63" s="114"/>
      <c r="AI63" s="114"/>
      <c r="AJ63" s="114"/>
      <c r="AK63" s="114"/>
      <c r="AL63" s="114"/>
      <c r="AM63" s="114"/>
      <c r="AN63" s="114"/>
      <c r="AO63" s="114"/>
      <c r="AP63" s="114"/>
      <c r="AQ63" s="114"/>
      <c r="AR63" s="114"/>
      <c r="AS63" s="114"/>
      <c r="AT63" s="114"/>
      <c r="AU63" s="114"/>
      <c r="AV63" s="114"/>
      <c r="AW63" s="114"/>
      <c r="AX63" s="114"/>
      <c r="AY63" s="114"/>
      <c r="AZ63" s="114"/>
      <c r="BA63" s="114"/>
      <c r="BB63" s="114"/>
      <c r="BC63" s="114"/>
      <c r="BD63" s="114"/>
      <c r="BE63" s="114"/>
      <c r="BF63" s="114"/>
      <c r="BG63" s="114"/>
      <c r="BH63" s="114"/>
      <c r="BI63" s="114"/>
      <c r="BJ63" s="114"/>
      <c r="BK63" s="114"/>
    </row>
    <row r="64" spans="2:63" s="12" customFormat="1" x14ac:dyDescent="0.25">
      <c r="B64" s="114"/>
      <c r="C64" s="114"/>
      <c r="D64" s="114"/>
      <c r="E64" s="5"/>
      <c r="F64" s="10"/>
      <c r="G64" s="144"/>
      <c r="H64" s="1"/>
      <c r="I64" s="22"/>
      <c r="J64" s="1"/>
      <c r="K64" s="1"/>
      <c r="L64" s="1"/>
      <c r="M64" s="1"/>
      <c r="N64" s="20"/>
      <c r="O64" s="20"/>
      <c r="P64" s="114"/>
      <c r="Q64" s="114"/>
      <c r="R64" s="114"/>
      <c r="S64" s="114"/>
      <c r="T64" s="114"/>
      <c r="U64" s="114"/>
      <c r="V64" s="37"/>
      <c r="W64" s="37"/>
      <c r="X64" s="37"/>
      <c r="Y64" s="37"/>
      <c r="Z64" s="37"/>
      <c r="AA64" s="37"/>
      <c r="AB64" s="37"/>
      <c r="AC64" s="114"/>
      <c r="AD64" s="114"/>
      <c r="AE64" s="114"/>
      <c r="AF64" s="114"/>
      <c r="AG64" s="114"/>
      <c r="AH64" s="114"/>
      <c r="AI64" s="114"/>
      <c r="AJ64" s="114"/>
      <c r="AK64" s="114"/>
      <c r="AL64" s="114"/>
      <c r="AM64" s="114"/>
      <c r="AN64" s="114"/>
      <c r="AO64" s="114"/>
      <c r="AP64" s="114"/>
      <c r="AQ64" s="114"/>
      <c r="AR64" s="114"/>
      <c r="AS64" s="114"/>
      <c r="AT64" s="114"/>
      <c r="AU64" s="114"/>
      <c r="AV64" s="114"/>
      <c r="AW64" s="114"/>
      <c r="AX64" s="114"/>
      <c r="AY64" s="114"/>
      <c r="AZ64" s="114"/>
      <c r="BA64" s="114"/>
      <c r="BB64" s="114"/>
      <c r="BC64" s="114"/>
      <c r="BD64" s="114"/>
      <c r="BE64" s="114"/>
      <c r="BF64" s="114"/>
      <c r="BG64" s="114"/>
      <c r="BH64" s="114"/>
      <c r="BI64" s="114"/>
      <c r="BJ64" s="114"/>
      <c r="BK64" s="114"/>
    </row>
  </sheetData>
  <autoFilter ref="F3:N26" xr:uid="{00000000-0009-0000-0000-000004000000}"/>
  <mergeCells count="9">
    <mergeCell ref="V4:X4"/>
    <mergeCell ref="V8:X8"/>
    <mergeCell ref="B46:M47"/>
    <mergeCell ref="B1:E2"/>
    <mergeCell ref="F1:H2"/>
    <mergeCell ref="L1:M1"/>
    <mergeCell ref="L2:M2"/>
    <mergeCell ref="P2:S2"/>
    <mergeCell ref="V3:X3"/>
  </mergeCells>
  <conditionalFormatting sqref="V4">
    <cfRule type="cellIs" dxfId="20679" priority="829" operator="lessThan">
      <formula>0</formula>
    </cfRule>
    <cfRule type="cellIs" dxfId="20678" priority="830" operator="greaterThan">
      <formula>0</formula>
    </cfRule>
    <cfRule type="cellIs" dxfId="20677" priority="831" operator="equal">
      <formula>0</formula>
    </cfRule>
  </conditionalFormatting>
  <conditionalFormatting sqref="V9:Y9">
    <cfRule type="cellIs" dxfId="20676" priority="826" operator="lessThan">
      <formula>0</formula>
    </cfRule>
    <cfRule type="cellIs" dxfId="20675" priority="827" operator="greaterThan">
      <formula>0</formula>
    </cfRule>
    <cfRule type="cellIs" dxfId="20674" priority="828" operator="equal">
      <formula>0</formula>
    </cfRule>
  </conditionalFormatting>
  <conditionalFormatting sqref="S7:S30">
    <cfRule type="cellIs" dxfId="20673" priority="824" operator="notEqual">
      <formula>0</formula>
    </cfRule>
    <cfRule type="cellIs" dxfId="20672" priority="825" operator="equal">
      <formula>0</formula>
    </cfRule>
  </conditionalFormatting>
  <conditionalFormatting sqref="V7:Y7">
    <cfRule type="cellIs" dxfId="20671" priority="832" operator="lessThan">
      <formula>0</formula>
    </cfRule>
    <cfRule type="cellIs" dxfId="20670" priority="833" operator="greaterThan">
      <formula>0</formula>
    </cfRule>
    <cfRule type="cellIs" dxfId="20669" priority="834" operator="equal">
      <formula>0</formula>
    </cfRule>
  </conditionalFormatting>
  <conditionalFormatting sqref="F45:H45 F17:F44 J16:L45 K4:L4 G6:H44 J6:J15">
    <cfRule type="expression" dxfId="20668" priority="837">
      <formula>SEARCH("caricato",$N4)&gt;0</formula>
    </cfRule>
    <cfRule type="expression" dxfId="20667" priority="838">
      <formula>SEARCH("da fare",$N4)&gt;0</formula>
    </cfRule>
    <cfRule type="expression" dxfId="20666" priority="839">
      <formula>SEARCH("attesa tcl",$N4)&gt;0</formula>
    </cfRule>
    <cfRule type="expression" dxfId="20665" priority="840">
      <formula>SEARCH("fermata",$N4)&gt;0</formula>
    </cfRule>
    <cfRule type="expression" dxfId="20664" priority="841">
      <formula>SEARCH("canone",$N4)&gt;0</formula>
    </cfRule>
  </conditionalFormatting>
  <conditionalFormatting sqref="G10:H10 J10">
    <cfRule type="expression" dxfId="20663" priority="789">
      <formula>SEARCH("caricato",$N10)&gt;0</formula>
    </cfRule>
    <cfRule type="expression" dxfId="20662" priority="790">
      <formula>SEARCH("da fare",$N10)&gt;0</formula>
    </cfRule>
    <cfRule type="expression" dxfId="20661" priority="791">
      <formula>SEARCH("attesa tcl",$N10)&gt;0</formula>
    </cfRule>
    <cfRule type="expression" dxfId="20660" priority="792">
      <formula>SEARCH("fermata",$N10)&gt;0</formula>
    </cfRule>
    <cfRule type="expression" dxfId="20659" priority="793">
      <formula>SEARCH("canone",$N10)&gt;0</formula>
    </cfRule>
  </conditionalFormatting>
  <conditionalFormatting sqref="G6:H6 J6">
    <cfRule type="expression" dxfId="20658" priority="784">
      <formula>SEARCH("caricato",$N6)&gt;0</formula>
    </cfRule>
    <cfRule type="expression" dxfId="20657" priority="785">
      <formula>SEARCH("da fare",$N6)&gt;0</formula>
    </cfRule>
    <cfRule type="expression" dxfId="20656" priority="786">
      <formula>SEARCH("attesa tcl",$N6)&gt;0</formula>
    </cfRule>
    <cfRule type="expression" dxfId="20655" priority="787">
      <formula>SEARCH("fermata",$N6)&gt;0</formula>
    </cfRule>
    <cfRule type="expression" dxfId="20654" priority="788">
      <formula>SEARCH("canone",$N6)&gt;0</formula>
    </cfRule>
  </conditionalFormatting>
  <conditionalFormatting sqref="G12:H12 J12">
    <cfRule type="expression" dxfId="20653" priority="769">
      <formula>SEARCH("caricato",$N12)&gt;0</formula>
    </cfRule>
    <cfRule type="expression" dxfId="20652" priority="770">
      <formula>SEARCH("da fare",$N12)&gt;0</formula>
    </cfRule>
    <cfRule type="expression" dxfId="20651" priority="771">
      <formula>SEARCH("attesa tcl",$N12)&gt;0</formula>
    </cfRule>
    <cfRule type="expression" dxfId="20650" priority="772">
      <formula>SEARCH("fermata",$N12)&gt;0</formula>
    </cfRule>
    <cfRule type="expression" dxfId="20649" priority="773">
      <formula>SEARCH("canone",$N12)&gt;0</formula>
    </cfRule>
  </conditionalFormatting>
  <conditionalFormatting sqref="G8:H8 J8">
    <cfRule type="expression" dxfId="20648" priority="764">
      <formula>SEARCH("caricato",$N8)&gt;0</formula>
    </cfRule>
    <cfRule type="expression" dxfId="20647" priority="765">
      <formula>SEARCH("da fare",$N8)&gt;0</formula>
    </cfRule>
    <cfRule type="expression" dxfId="20646" priority="766">
      <formula>SEARCH("attesa tcl",$N8)&gt;0</formula>
    </cfRule>
    <cfRule type="expression" dxfId="20645" priority="767">
      <formula>SEARCH("fermata",$N8)&gt;0</formula>
    </cfRule>
    <cfRule type="expression" dxfId="20644" priority="768">
      <formula>SEARCH("canone",$N8)&gt;0</formula>
    </cfRule>
  </conditionalFormatting>
  <conditionalFormatting sqref="G12:H12 J12">
    <cfRule type="expression" dxfId="20643" priority="749">
      <formula>SEARCH("caricato",$N12)&gt;0</formula>
    </cfRule>
    <cfRule type="expression" dxfId="20642" priority="750">
      <formula>SEARCH("da fare",$N12)&gt;0</formula>
    </cfRule>
    <cfRule type="expression" dxfId="20641" priority="751">
      <formula>SEARCH("attesa tcl",$N12)&gt;0</formula>
    </cfRule>
    <cfRule type="expression" dxfId="20640" priority="752">
      <formula>SEARCH("fermata",$N12)&gt;0</formula>
    </cfRule>
    <cfRule type="expression" dxfId="20639" priority="753">
      <formula>SEARCH("canone",$N12)&gt;0</formula>
    </cfRule>
  </conditionalFormatting>
  <conditionalFormatting sqref="G14:H14 J14">
    <cfRule type="expression" dxfId="20638" priority="739">
      <formula>SEARCH("caricato",$N14)&gt;0</formula>
    </cfRule>
    <cfRule type="expression" dxfId="20637" priority="740">
      <formula>SEARCH("da fare",$N14)&gt;0</formula>
    </cfRule>
    <cfRule type="expression" dxfId="20636" priority="741">
      <formula>SEARCH("attesa tcl",$N14)&gt;0</formula>
    </cfRule>
    <cfRule type="expression" dxfId="20635" priority="742">
      <formula>SEARCH("fermata",$N14)&gt;0</formula>
    </cfRule>
    <cfRule type="expression" dxfId="20634" priority="743">
      <formula>SEARCH("canone",$N14)&gt;0</formula>
    </cfRule>
  </conditionalFormatting>
  <conditionalFormatting sqref="G8:H8 J8">
    <cfRule type="expression" dxfId="20633" priority="714">
      <formula>SEARCH("caricato",$N8)&gt;0</formula>
    </cfRule>
    <cfRule type="expression" dxfId="20632" priority="715">
      <formula>SEARCH("da fare",$N8)&gt;0</formula>
    </cfRule>
    <cfRule type="expression" dxfId="20631" priority="716">
      <formula>SEARCH("attesa tcl",$N8)&gt;0</formula>
    </cfRule>
    <cfRule type="expression" dxfId="20630" priority="717">
      <formula>SEARCH("fermata",$N8)&gt;0</formula>
    </cfRule>
    <cfRule type="expression" dxfId="20629" priority="718">
      <formula>SEARCH("canone",$N8)&gt;0</formula>
    </cfRule>
  </conditionalFormatting>
  <conditionalFormatting sqref="G10:H10 J10">
    <cfRule type="expression" dxfId="20628" priority="694">
      <formula>SEARCH("caricato",$N10)&gt;0</formula>
    </cfRule>
    <cfRule type="expression" dxfId="20627" priority="695">
      <formula>SEARCH("da fare",$N10)&gt;0</formula>
    </cfRule>
    <cfRule type="expression" dxfId="20626" priority="696">
      <formula>SEARCH("attesa tcl",$N10)&gt;0</formula>
    </cfRule>
    <cfRule type="expression" dxfId="20625" priority="697">
      <formula>SEARCH("fermata",$N10)&gt;0</formula>
    </cfRule>
    <cfRule type="expression" dxfId="20624" priority="698">
      <formula>SEARCH("canone",$N10)&gt;0</formula>
    </cfRule>
  </conditionalFormatting>
  <conditionalFormatting sqref="G6:H6 J6">
    <cfRule type="expression" dxfId="20623" priority="689">
      <formula>SEARCH("caricato",$N6)&gt;0</formula>
    </cfRule>
    <cfRule type="expression" dxfId="20622" priority="690">
      <formula>SEARCH("da fare",$N6)&gt;0</formula>
    </cfRule>
    <cfRule type="expression" dxfId="20621" priority="691">
      <formula>SEARCH("attesa tcl",$N6)&gt;0</formula>
    </cfRule>
    <cfRule type="expression" dxfId="20620" priority="692">
      <formula>SEARCH("fermata",$N6)&gt;0</formula>
    </cfRule>
    <cfRule type="expression" dxfId="20619" priority="693">
      <formula>SEARCH("canone",$N6)&gt;0</formula>
    </cfRule>
  </conditionalFormatting>
  <conditionalFormatting sqref="G10:H10 J10">
    <cfRule type="expression" dxfId="20618" priority="649">
      <formula>SEARCH("caricato",$N10)&gt;0</formula>
    </cfRule>
    <cfRule type="expression" dxfId="20617" priority="650">
      <formula>SEARCH("da fare",$N10)&gt;0</formula>
    </cfRule>
    <cfRule type="expression" dxfId="20616" priority="651">
      <formula>SEARCH("attesa tcl",$N10)&gt;0</formula>
    </cfRule>
    <cfRule type="expression" dxfId="20615" priority="652">
      <formula>SEARCH("fermata",$N10)&gt;0</formula>
    </cfRule>
    <cfRule type="expression" dxfId="20614" priority="653">
      <formula>SEARCH("canone",$N10)&gt;0</formula>
    </cfRule>
  </conditionalFormatting>
  <conditionalFormatting sqref="G12:H12 J12">
    <cfRule type="expression" dxfId="20613" priority="639">
      <formula>SEARCH("caricato",$N12)&gt;0</formula>
    </cfRule>
    <cfRule type="expression" dxfId="20612" priority="640">
      <formula>SEARCH("da fare",$N12)&gt;0</formula>
    </cfRule>
    <cfRule type="expression" dxfId="20611" priority="641">
      <formula>SEARCH("attesa tcl",$N12)&gt;0</formula>
    </cfRule>
    <cfRule type="expression" dxfId="20610" priority="642">
      <formula>SEARCH("fermata",$N12)&gt;0</formula>
    </cfRule>
    <cfRule type="expression" dxfId="20609" priority="643">
      <formula>SEARCH("canone",$N12)&gt;0</formula>
    </cfRule>
  </conditionalFormatting>
  <conditionalFormatting sqref="F17">
    <cfRule type="expression" dxfId="20608" priority="624">
      <formula>SEARCH("caricato",$N17)&gt;0</formula>
    </cfRule>
    <cfRule type="expression" dxfId="20607" priority="625">
      <formula>SEARCH("da fare",$N17)&gt;0</formula>
    </cfRule>
    <cfRule type="expression" dxfId="20606" priority="626">
      <formula>SEARCH("attesa tcl",$N17)&gt;0</formula>
    </cfRule>
    <cfRule type="expression" dxfId="20605" priority="627">
      <formula>SEARCH("fermata",$N17)&gt;0</formula>
    </cfRule>
    <cfRule type="expression" dxfId="20604" priority="628">
      <formula>SEARCH("canone",$N17)&gt;0</formula>
    </cfRule>
  </conditionalFormatting>
  <conditionalFormatting sqref="F17">
    <cfRule type="expression" dxfId="20603" priority="619">
      <formula>SEARCH("caricato",$N17)&gt;0</formula>
    </cfRule>
    <cfRule type="expression" dxfId="20602" priority="620">
      <formula>SEARCH("da fare",$N17)&gt;0</formula>
    </cfRule>
    <cfRule type="expression" dxfId="20601" priority="621">
      <formula>SEARCH("attesa tcl",$N17)&gt;0</formula>
    </cfRule>
    <cfRule type="expression" dxfId="20600" priority="622">
      <formula>SEARCH("fermata",$N17)&gt;0</formula>
    </cfRule>
    <cfRule type="expression" dxfId="20599" priority="623">
      <formula>SEARCH("canone",$N17)&gt;0</formula>
    </cfRule>
  </conditionalFormatting>
  <conditionalFormatting sqref="F17">
    <cfRule type="expression" dxfId="20598" priority="614">
      <formula>SEARCH("caricato",$N17)&gt;0</formula>
    </cfRule>
    <cfRule type="expression" dxfId="20597" priority="615">
      <formula>SEARCH("da fare",$N17)&gt;0</formula>
    </cfRule>
    <cfRule type="expression" dxfId="20596" priority="616">
      <formula>SEARCH("attesa tcl",$N17)&gt;0</formula>
    </cfRule>
    <cfRule type="expression" dxfId="20595" priority="617">
      <formula>SEARCH("fermata",$N17)&gt;0</formula>
    </cfRule>
    <cfRule type="expression" dxfId="20594" priority="618">
      <formula>SEARCH("canone",$N17)&gt;0</formula>
    </cfRule>
  </conditionalFormatting>
  <conditionalFormatting sqref="F17">
    <cfRule type="expression" dxfId="20593" priority="609">
      <formula>SEARCH("caricato",$N17)&gt;0</formula>
    </cfRule>
    <cfRule type="expression" dxfId="20592" priority="610">
      <formula>SEARCH("da fare",$N17)&gt;0</formula>
    </cfRule>
    <cfRule type="expression" dxfId="20591" priority="611">
      <formula>SEARCH("attesa tcl",$N17)&gt;0</formula>
    </cfRule>
    <cfRule type="expression" dxfId="20590" priority="612">
      <formula>SEARCH("fermata",$N17)&gt;0</formula>
    </cfRule>
    <cfRule type="expression" dxfId="20589" priority="613">
      <formula>SEARCH("canone",$N17)&gt;0</formula>
    </cfRule>
  </conditionalFormatting>
  <conditionalFormatting sqref="G14:H14 J14">
    <cfRule type="expression" dxfId="20588" priority="604">
      <formula>SEARCH("caricato",$N14)&gt;0</formula>
    </cfRule>
    <cfRule type="expression" dxfId="20587" priority="605">
      <formula>SEARCH("da fare",$N14)&gt;0</formula>
    </cfRule>
    <cfRule type="expression" dxfId="20586" priority="606">
      <formula>SEARCH("attesa tcl",$N14)&gt;0</formula>
    </cfRule>
    <cfRule type="expression" dxfId="20585" priority="607">
      <formula>SEARCH("fermata",$N14)&gt;0</formula>
    </cfRule>
    <cfRule type="expression" dxfId="20584" priority="608">
      <formula>SEARCH("canone",$N14)&gt;0</formula>
    </cfRule>
  </conditionalFormatting>
  <conditionalFormatting sqref="G14:H14 J14">
    <cfRule type="expression" dxfId="20583" priority="599">
      <formula>SEARCH("caricato",$N14)&gt;0</formula>
    </cfRule>
    <cfRule type="expression" dxfId="20582" priority="600">
      <formula>SEARCH("da fare",$N14)&gt;0</formula>
    </cfRule>
    <cfRule type="expression" dxfId="20581" priority="601">
      <formula>SEARCH("attesa tcl",$N14)&gt;0</formula>
    </cfRule>
    <cfRule type="expression" dxfId="20580" priority="602">
      <formula>SEARCH("fermata",$N14)&gt;0</formula>
    </cfRule>
    <cfRule type="expression" dxfId="20579" priority="603">
      <formula>SEARCH("canone",$N14)&gt;0</formula>
    </cfRule>
  </conditionalFormatting>
  <conditionalFormatting sqref="F17">
    <cfRule type="expression" dxfId="20578" priority="594">
      <formula>SEARCH("caricato",$N17)&gt;0</formula>
    </cfRule>
    <cfRule type="expression" dxfId="20577" priority="595">
      <formula>SEARCH("da fare",$N17)&gt;0</formula>
    </cfRule>
    <cfRule type="expression" dxfId="20576" priority="596">
      <formula>SEARCH("attesa tcl",$N17)&gt;0</formula>
    </cfRule>
    <cfRule type="expression" dxfId="20575" priority="597">
      <formula>SEARCH("fermata",$N17)&gt;0</formula>
    </cfRule>
    <cfRule type="expression" dxfId="20574" priority="598">
      <formula>SEARCH("canone",$N17)&gt;0</formula>
    </cfRule>
  </conditionalFormatting>
  <conditionalFormatting sqref="G16:H16 J16">
    <cfRule type="expression" dxfId="20573" priority="589">
      <formula>SEARCH("caricato",$N16)&gt;0</formula>
    </cfRule>
    <cfRule type="expression" dxfId="20572" priority="590">
      <formula>SEARCH("da fare",$N16)&gt;0</formula>
    </cfRule>
    <cfRule type="expression" dxfId="20571" priority="591">
      <formula>SEARCH("attesa tcl",$N16)&gt;0</formula>
    </cfRule>
    <cfRule type="expression" dxfId="20570" priority="592">
      <formula>SEARCH("fermata",$N16)&gt;0</formula>
    </cfRule>
    <cfRule type="expression" dxfId="20569" priority="593">
      <formula>SEARCH("canone",$N16)&gt;0</formula>
    </cfRule>
  </conditionalFormatting>
  <conditionalFormatting sqref="G14:H14 J14">
    <cfRule type="expression" dxfId="20568" priority="569">
      <formula>SEARCH("caricato",$N14)&gt;0</formula>
    </cfRule>
    <cfRule type="expression" dxfId="20567" priority="570">
      <formula>SEARCH("da fare",$N14)&gt;0</formula>
    </cfRule>
    <cfRule type="expression" dxfId="20566" priority="571">
      <formula>SEARCH("attesa tcl",$N14)&gt;0</formula>
    </cfRule>
    <cfRule type="expression" dxfId="20565" priority="572">
      <formula>SEARCH("fermata",$N14)&gt;0</formula>
    </cfRule>
    <cfRule type="expression" dxfId="20564" priority="573">
      <formula>SEARCH("canone",$N14)&gt;0</formula>
    </cfRule>
  </conditionalFormatting>
  <conditionalFormatting sqref="F19">
    <cfRule type="expression" dxfId="20563" priority="564">
      <formula>SEARCH("caricato",$N19)&gt;0</formula>
    </cfRule>
    <cfRule type="expression" dxfId="20562" priority="565">
      <formula>SEARCH("da fare",$N19)&gt;0</formula>
    </cfRule>
    <cfRule type="expression" dxfId="20561" priority="566">
      <formula>SEARCH("attesa tcl",$N19)&gt;0</formula>
    </cfRule>
    <cfRule type="expression" dxfId="20560" priority="567">
      <formula>SEARCH("fermata",$N19)&gt;0</formula>
    </cfRule>
    <cfRule type="expression" dxfId="20559" priority="568">
      <formula>SEARCH("canone",$N19)&gt;0</formula>
    </cfRule>
  </conditionalFormatting>
  <conditionalFormatting sqref="F19">
    <cfRule type="expression" dxfId="20558" priority="559">
      <formula>SEARCH("caricato",$N19)&gt;0</formula>
    </cfRule>
    <cfRule type="expression" dxfId="20557" priority="560">
      <formula>SEARCH("da fare",$N19)&gt;0</formula>
    </cfRule>
    <cfRule type="expression" dxfId="20556" priority="561">
      <formula>SEARCH("attesa tcl",$N19)&gt;0</formula>
    </cfRule>
    <cfRule type="expression" dxfId="20555" priority="562">
      <formula>SEARCH("fermata",$N19)&gt;0</formula>
    </cfRule>
    <cfRule type="expression" dxfId="20554" priority="563">
      <formula>SEARCH("canone",$N19)&gt;0</formula>
    </cfRule>
  </conditionalFormatting>
  <conditionalFormatting sqref="F19">
    <cfRule type="expression" dxfId="20553" priority="554">
      <formula>SEARCH("caricato",$N19)&gt;0</formula>
    </cfRule>
    <cfRule type="expression" dxfId="20552" priority="555">
      <formula>SEARCH("da fare",$N19)&gt;0</formula>
    </cfRule>
    <cfRule type="expression" dxfId="20551" priority="556">
      <formula>SEARCH("attesa tcl",$N19)&gt;0</formula>
    </cfRule>
    <cfRule type="expression" dxfId="20550" priority="557">
      <formula>SEARCH("fermata",$N19)&gt;0</formula>
    </cfRule>
    <cfRule type="expression" dxfId="20549" priority="558">
      <formula>SEARCH("canone",$N19)&gt;0</formula>
    </cfRule>
  </conditionalFormatting>
  <conditionalFormatting sqref="F19">
    <cfRule type="expression" dxfId="20548" priority="549">
      <formula>SEARCH("caricato",$N19)&gt;0</formula>
    </cfRule>
    <cfRule type="expression" dxfId="20547" priority="550">
      <formula>SEARCH("da fare",$N19)&gt;0</formula>
    </cfRule>
    <cfRule type="expression" dxfId="20546" priority="551">
      <formula>SEARCH("attesa tcl",$N19)&gt;0</formula>
    </cfRule>
    <cfRule type="expression" dxfId="20545" priority="552">
      <formula>SEARCH("fermata",$N19)&gt;0</formula>
    </cfRule>
    <cfRule type="expression" dxfId="20544" priority="553">
      <formula>SEARCH("canone",$N19)&gt;0</formula>
    </cfRule>
  </conditionalFormatting>
  <conditionalFormatting sqref="M5">
    <cfRule type="expression" dxfId="20543" priority="539">
      <formula>SEARCH("caricato",$N5)&gt;0</formula>
    </cfRule>
    <cfRule type="expression" dxfId="20542" priority="540">
      <formula>SEARCH("da fare",$N5)&gt;0</formula>
    </cfRule>
    <cfRule type="expression" dxfId="20541" priority="541">
      <formula>SEARCH("attesa tcl",$N5)&gt;0</formula>
    </cfRule>
    <cfRule type="expression" dxfId="20540" priority="542">
      <formula>SEARCH("fermata",$N5)&gt;0</formula>
    </cfRule>
    <cfRule type="expression" dxfId="20539" priority="543">
      <formula>SEARCH("canone",$N5)&gt;0</formula>
    </cfRule>
  </conditionalFormatting>
  <conditionalFormatting sqref="M4">
    <cfRule type="expression" dxfId="20538" priority="544">
      <formula>SEARCH("caricato",$N4)&gt;0</formula>
    </cfRule>
    <cfRule type="expression" dxfId="20537" priority="545">
      <formula>SEARCH("da fare",$N4)&gt;0</formula>
    </cfRule>
    <cfRule type="expression" dxfId="20536" priority="546">
      <formula>SEARCH("attesa tcl",$N4)&gt;0</formula>
    </cfRule>
    <cfRule type="expression" dxfId="20535" priority="547">
      <formula>SEARCH("fermata",$N4)&gt;0</formula>
    </cfRule>
    <cfRule type="expression" dxfId="20534" priority="548">
      <formula>SEARCH("canone",$N4)&gt;0</formula>
    </cfRule>
  </conditionalFormatting>
  <conditionalFormatting sqref="M6:M45">
    <cfRule type="expression" dxfId="20533" priority="534">
      <formula>SEARCH("caricato",$N6)&gt;0</formula>
    </cfRule>
    <cfRule type="expression" dxfId="20532" priority="535">
      <formula>SEARCH("da fare",$N6)&gt;0</formula>
    </cfRule>
    <cfRule type="expression" dxfId="20531" priority="536">
      <formula>SEARCH("attesa tcl",$N6)&gt;0</formula>
    </cfRule>
    <cfRule type="expression" dxfId="20530" priority="537">
      <formula>SEARCH("fermata",$N6)&gt;0</formula>
    </cfRule>
    <cfRule type="expression" dxfId="20529" priority="538">
      <formula>SEARCH("canone",$N6)&gt;0</formula>
    </cfRule>
  </conditionalFormatting>
  <conditionalFormatting sqref="P4:Q4">
    <cfRule type="cellIs" dxfId="20528" priority="481" operator="lessThan">
      <formula>0</formula>
    </cfRule>
    <cfRule type="cellIs" dxfId="20527" priority="482" operator="greaterThan">
      <formula>0</formula>
    </cfRule>
    <cfRule type="cellIs" dxfId="20526" priority="483" operator="equal">
      <formula>0</formula>
    </cfRule>
  </conditionalFormatting>
  <conditionalFormatting sqref="S4">
    <cfRule type="cellIs" dxfId="20525" priority="478" operator="lessThan">
      <formula>0</formula>
    </cfRule>
    <cfRule type="cellIs" dxfId="20524" priority="479" operator="greaterThan">
      <formula>0</formula>
    </cfRule>
    <cfRule type="cellIs" dxfId="20523" priority="480" operator="equal">
      <formula>0</formula>
    </cfRule>
  </conditionalFormatting>
  <conditionalFormatting sqref="T4">
    <cfRule type="containsText" dxfId="20522" priority="476" operator="containsText" text="NO">
      <formula>NOT(ISERROR(SEARCH("NO",T4)))</formula>
    </cfRule>
    <cfRule type="containsText" dxfId="20521" priority="477" operator="containsText" text="SI">
      <formula>NOT(ISERROR(SEARCH("SI",T4)))</formula>
    </cfRule>
  </conditionalFormatting>
  <conditionalFormatting sqref="U4">
    <cfRule type="containsText" dxfId="20520" priority="474" operator="containsText" text="NO">
      <formula>NOT(ISERROR(SEARCH("NO",U4)))</formula>
    </cfRule>
    <cfRule type="containsText" dxfId="20519" priority="475" operator="containsText" text="SI">
      <formula>NOT(ISERROR(SEARCH("SI",U4)))</formula>
    </cfRule>
  </conditionalFormatting>
  <conditionalFormatting sqref="R4">
    <cfRule type="cellIs" dxfId="20518" priority="471" operator="lessThan">
      <formula>0</formula>
    </cfRule>
    <cfRule type="cellIs" dxfId="20517" priority="472" operator="greaterThan">
      <formula>0</formula>
    </cfRule>
    <cfRule type="cellIs" dxfId="20516" priority="473" operator="equal">
      <formula>0</formula>
    </cfRule>
  </conditionalFormatting>
  <conditionalFormatting sqref="I8:I11 I14:I45">
    <cfRule type="expression" dxfId="20515" priority="436">
      <formula>SEARCH("caricato",$N8)&gt;0</formula>
    </cfRule>
    <cfRule type="expression" dxfId="20514" priority="437">
      <formula>SEARCH("da fare",$N8)&gt;0</formula>
    </cfRule>
    <cfRule type="expression" dxfId="20513" priority="438">
      <formula>SEARCH("attesa tcl",$N8)&gt;0</formula>
    </cfRule>
    <cfRule type="expression" dxfId="20512" priority="439">
      <formula>SEARCH("fermata",$N8)&gt;0</formula>
    </cfRule>
    <cfRule type="expression" dxfId="20511" priority="440">
      <formula>SEARCH("canone",$N8)&gt;0</formula>
    </cfRule>
  </conditionalFormatting>
  <conditionalFormatting sqref="I8:I11 I14:I45">
    <cfRule type="expression" dxfId="20510" priority="431">
      <formula>SEARCH("caricato",$N8)&gt;0</formula>
    </cfRule>
    <cfRule type="expression" dxfId="20509" priority="432">
      <formula>SEARCH("da fare",$N8)&gt;0</formula>
    </cfRule>
    <cfRule type="expression" dxfId="20508" priority="433">
      <formula>SEARCH("attesa tcl",$N8)&gt;0</formula>
    </cfRule>
    <cfRule type="expression" dxfId="20507" priority="434">
      <formula>SEARCH("fermata",$N8)&gt;0</formula>
    </cfRule>
    <cfRule type="expression" dxfId="20506" priority="435">
      <formula>SEARCH("canone",$N8)&gt;0</formula>
    </cfRule>
  </conditionalFormatting>
  <conditionalFormatting sqref="I8:I11 I14:I45">
    <cfRule type="expression" dxfId="20505" priority="426">
      <formula>SEARCH("caricato",$N8)&gt;0</formula>
    </cfRule>
    <cfRule type="expression" dxfId="20504" priority="427">
      <formula>SEARCH("da fare",$N8)&gt;0</formula>
    </cfRule>
    <cfRule type="expression" dxfId="20503" priority="428">
      <formula>SEARCH("attesa tcl",$N8)&gt;0</formula>
    </cfRule>
    <cfRule type="expression" dxfId="20502" priority="429">
      <formula>SEARCH("fermata",$N8)&gt;0</formula>
    </cfRule>
    <cfRule type="expression" dxfId="20501" priority="430">
      <formula>SEARCH("canone",$N8)&gt;0</formula>
    </cfRule>
  </conditionalFormatting>
  <conditionalFormatting sqref="I8:I11 I14:I45">
    <cfRule type="expression" dxfId="20500" priority="421">
      <formula>SEARCH("caricato",$N8)&gt;0</formula>
    </cfRule>
    <cfRule type="expression" dxfId="20499" priority="422">
      <formula>SEARCH("da fare",$N8)&gt;0</formula>
    </cfRule>
    <cfRule type="expression" dxfId="20498" priority="423">
      <formula>SEARCH("attesa tcl",$N8)&gt;0</formula>
    </cfRule>
    <cfRule type="expression" dxfId="20497" priority="424">
      <formula>SEARCH("fermata",$N8)&gt;0</formula>
    </cfRule>
    <cfRule type="expression" dxfId="20496" priority="425">
      <formula>SEARCH("canone",$N8)&gt;0</formula>
    </cfRule>
  </conditionalFormatting>
  <conditionalFormatting sqref="I8:I11 I14:I45">
    <cfRule type="expression" dxfId="20495" priority="416">
      <formula>SEARCH("caricato",$N8)&gt;0</formula>
    </cfRule>
    <cfRule type="expression" dxfId="20494" priority="417">
      <formula>SEARCH("da fare",$N8)&gt;0</formula>
    </cfRule>
    <cfRule type="expression" dxfId="20493" priority="418">
      <formula>SEARCH("attesa tcl",$N8)&gt;0</formula>
    </cfRule>
    <cfRule type="expression" dxfId="20492" priority="419">
      <formula>SEARCH("fermata",$N8)&gt;0</formula>
    </cfRule>
    <cfRule type="expression" dxfId="20491" priority="420">
      <formula>SEARCH("canone",$N8)&gt;0</formula>
    </cfRule>
  </conditionalFormatting>
  <conditionalFormatting sqref="I8:I11 I14:I45">
    <cfRule type="expression" dxfId="20490" priority="411">
      <formula>SEARCH("caricato",$N8)&gt;0</formula>
    </cfRule>
    <cfRule type="expression" dxfId="20489" priority="412">
      <formula>SEARCH("da fare",$N8)&gt;0</formula>
    </cfRule>
    <cfRule type="expression" dxfId="20488" priority="413">
      <formula>SEARCH("attesa tcl",$N8)&gt;0</formula>
    </cfRule>
    <cfRule type="expression" dxfId="20487" priority="414">
      <formula>SEARCH("fermata",$N8)&gt;0</formula>
    </cfRule>
    <cfRule type="expression" dxfId="20486" priority="415">
      <formula>SEARCH("canone",$N8)&gt;0</formula>
    </cfRule>
  </conditionalFormatting>
  <conditionalFormatting sqref="G5:H5 J5">
    <cfRule type="expression" dxfId="20485" priority="406">
      <formula>SEARCH("caricato",$N5)&gt;0</formula>
    </cfRule>
    <cfRule type="expression" dxfId="20484" priority="407">
      <formula>SEARCH("da fare",$N5)&gt;0</formula>
    </cfRule>
    <cfRule type="expression" dxfId="20483" priority="408">
      <formula>SEARCH("attesa tcl",$N5)&gt;0</formula>
    </cfRule>
    <cfRule type="expression" dxfId="20482" priority="409">
      <formula>SEARCH("fermata",$N5)&gt;0</formula>
    </cfRule>
    <cfRule type="expression" dxfId="20481" priority="410">
      <formula>SEARCH("canone",$N5)&gt;0</formula>
    </cfRule>
  </conditionalFormatting>
  <conditionalFormatting sqref="G4:H4 J4">
    <cfRule type="expression" dxfId="20480" priority="401">
      <formula>SEARCH("caricato",$N4)&gt;0</formula>
    </cfRule>
    <cfRule type="expression" dxfId="20479" priority="402">
      <formula>SEARCH("da fare",$N4)&gt;0</formula>
    </cfRule>
    <cfRule type="expression" dxfId="20478" priority="403">
      <formula>SEARCH("attesa tcl",$N4)&gt;0</formula>
    </cfRule>
    <cfRule type="expression" dxfId="20477" priority="404">
      <formula>SEARCH("fermata",$N4)&gt;0</formula>
    </cfRule>
    <cfRule type="expression" dxfId="20476" priority="405">
      <formula>SEARCH("canone",$N4)&gt;0</formula>
    </cfRule>
  </conditionalFormatting>
  <conditionalFormatting sqref="G4:H4 J4">
    <cfRule type="expression" dxfId="20475" priority="396">
      <formula>SEARCH("caricato",$N4)&gt;0</formula>
    </cfRule>
    <cfRule type="expression" dxfId="20474" priority="397">
      <formula>SEARCH("da fare",$N4)&gt;0</formula>
    </cfRule>
    <cfRule type="expression" dxfId="20473" priority="398">
      <formula>SEARCH("attesa tcl",$N4)&gt;0</formula>
    </cfRule>
    <cfRule type="expression" dxfId="20472" priority="399">
      <formula>SEARCH("fermata",$N4)&gt;0</formula>
    </cfRule>
    <cfRule type="expression" dxfId="20471" priority="400">
      <formula>SEARCH("canone",$N4)&gt;0</formula>
    </cfRule>
  </conditionalFormatting>
  <conditionalFormatting sqref="I4">
    <cfRule type="expression" dxfId="20470" priority="391">
      <formula>SEARCH("caricato",$N4)&gt;0</formula>
    </cfRule>
    <cfRule type="expression" dxfId="20469" priority="392">
      <formula>SEARCH("da fare",$N4)&gt;0</formula>
    </cfRule>
    <cfRule type="expression" dxfId="20468" priority="393">
      <formula>SEARCH("attesa tcl",$N4)&gt;0</formula>
    </cfRule>
    <cfRule type="expression" dxfId="20467" priority="394">
      <formula>SEARCH("fermata",$N4)&gt;0</formula>
    </cfRule>
    <cfRule type="expression" dxfId="20466" priority="395">
      <formula>SEARCH("canone",$N4)&gt;0</formula>
    </cfRule>
  </conditionalFormatting>
  <conditionalFormatting sqref="I4">
    <cfRule type="expression" dxfId="20465" priority="386">
      <formula>SEARCH("caricato",$N4)&gt;0</formula>
    </cfRule>
    <cfRule type="expression" dxfId="20464" priority="387">
      <formula>SEARCH("da fare",$N4)&gt;0</formula>
    </cfRule>
    <cfRule type="expression" dxfId="20463" priority="388">
      <formula>SEARCH("attesa tcl",$N4)&gt;0</formula>
    </cfRule>
    <cfRule type="expression" dxfId="20462" priority="389">
      <formula>SEARCH("fermata",$N4)&gt;0</formula>
    </cfRule>
    <cfRule type="expression" dxfId="20461" priority="390">
      <formula>SEARCH("canone",$N4)&gt;0</formula>
    </cfRule>
  </conditionalFormatting>
  <conditionalFormatting sqref="I4">
    <cfRule type="expression" dxfId="20460" priority="381">
      <formula>SEARCH("caricato",$N4)&gt;0</formula>
    </cfRule>
    <cfRule type="expression" dxfId="20459" priority="382">
      <formula>SEARCH("da fare",$N4)&gt;0</formula>
    </cfRule>
    <cfRule type="expression" dxfId="20458" priority="383">
      <formula>SEARCH("attesa tcl",$N4)&gt;0</formula>
    </cfRule>
    <cfRule type="expression" dxfId="20457" priority="384">
      <formula>SEARCH("fermata",$N4)&gt;0</formula>
    </cfRule>
    <cfRule type="expression" dxfId="20456" priority="385">
      <formula>SEARCH("canone",$N4)&gt;0</formula>
    </cfRule>
  </conditionalFormatting>
  <conditionalFormatting sqref="I4">
    <cfRule type="expression" dxfId="20455" priority="376">
      <formula>SEARCH("caricato",$N4)&gt;0</formula>
    </cfRule>
    <cfRule type="expression" dxfId="20454" priority="377">
      <formula>SEARCH("da fare",$N4)&gt;0</formula>
    </cfRule>
    <cfRule type="expression" dxfId="20453" priority="378">
      <formula>SEARCH("attesa tcl",$N4)&gt;0</formula>
    </cfRule>
    <cfRule type="expression" dxfId="20452" priority="379">
      <formula>SEARCH("fermata",$N4)&gt;0</formula>
    </cfRule>
    <cfRule type="expression" dxfId="20451" priority="380">
      <formula>SEARCH("canone",$N4)&gt;0</formula>
    </cfRule>
  </conditionalFormatting>
  <conditionalFormatting sqref="I4">
    <cfRule type="expression" dxfId="20450" priority="371">
      <formula>SEARCH("caricato",$N4)&gt;0</formula>
    </cfRule>
    <cfRule type="expression" dxfId="20449" priority="372">
      <formula>SEARCH("da fare",$N4)&gt;0</formula>
    </cfRule>
    <cfRule type="expression" dxfId="20448" priority="373">
      <formula>SEARCH("attesa tcl",$N4)&gt;0</formula>
    </cfRule>
    <cfRule type="expression" dxfId="20447" priority="374">
      <formula>SEARCH("fermata",$N4)&gt;0</formula>
    </cfRule>
    <cfRule type="expression" dxfId="20446" priority="375">
      <formula>SEARCH("canone",$N4)&gt;0</formula>
    </cfRule>
  </conditionalFormatting>
  <conditionalFormatting sqref="I4">
    <cfRule type="expression" dxfId="20445" priority="366">
      <formula>SEARCH("caricato",$N4)&gt;0</formula>
    </cfRule>
    <cfRule type="expression" dxfId="20444" priority="367">
      <formula>SEARCH("da fare",$N4)&gt;0</formula>
    </cfRule>
    <cfRule type="expression" dxfId="20443" priority="368">
      <formula>SEARCH("attesa tcl",$N4)&gt;0</formula>
    </cfRule>
    <cfRule type="expression" dxfId="20442" priority="369">
      <formula>SEARCH("fermata",$N4)&gt;0</formula>
    </cfRule>
    <cfRule type="expression" dxfId="20441" priority="370">
      <formula>SEARCH("canone",$N4)&gt;0</formula>
    </cfRule>
  </conditionalFormatting>
  <conditionalFormatting sqref="I5">
    <cfRule type="expression" dxfId="20440" priority="361">
      <formula>SEARCH("caricato",$N5)&gt;0</formula>
    </cfRule>
    <cfRule type="expression" dxfId="20439" priority="362">
      <formula>SEARCH("da fare",$N5)&gt;0</formula>
    </cfRule>
    <cfRule type="expression" dxfId="20438" priority="363">
      <formula>SEARCH("attesa tcl",$N5)&gt;0</formula>
    </cfRule>
    <cfRule type="expression" dxfId="20437" priority="364">
      <formula>SEARCH("fermata",$N5)&gt;0</formula>
    </cfRule>
    <cfRule type="expression" dxfId="20436" priority="365">
      <formula>SEARCH("canone",$N5)&gt;0</formula>
    </cfRule>
  </conditionalFormatting>
  <conditionalFormatting sqref="I5">
    <cfRule type="expression" dxfId="20435" priority="356">
      <formula>SEARCH("caricato",$N5)&gt;0</formula>
    </cfRule>
    <cfRule type="expression" dxfId="20434" priority="357">
      <formula>SEARCH("da fare",$N5)&gt;0</formula>
    </cfRule>
    <cfRule type="expression" dxfId="20433" priority="358">
      <formula>SEARCH("attesa tcl",$N5)&gt;0</formula>
    </cfRule>
    <cfRule type="expression" dxfId="20432" priority="359">
      <formula>SEARCH("fermata",$N5)&gt;0</formula>
    </cfRule>
    <cfRule type="expression" dxfId="20431" priority="360">
      <formula>SEARCH("canone",$N5)&gt;0</formula>
    </cfRule>
  </conditionalFormatting>
  <conditionalFormatting sqref="I5">
    <cfRule type="expression" dxfId="20430" priority="351">
      <formula>SEARCH("caricato",$N5)&gt;0</formula>
    </cfRule>
    <cfRule type="expression" dxfId="20429" priority="352">
      <formula>SEARCH("da fare",$N5)&gt;0</formula>
    </cfRule>
    <cfRule type="expression" dxfId="20428" priority="353">
      <formula>SEARCH("attesa tcl",$N5)&gt;0</formula>
    </cfRule>
    <cfRule type="expression" dxfId="20427" priority="354">
      <formula>SEARCH("fermata",$N5)&gt;0</formula>
    </cfRule>
    <cfRule type="expression" dxfId="20426" priority="355">
      <formula>SEARCH("canone",$N5)&gt;0</formula>
    </cfRule>
  </conditionalFormatting>
  <conditionalFormatting sqref="I5">
    <cfRule type="expression" dxfId="20425" priority="346">
      <formula>SEARCH("caricato",$N5)&gt;0</formula>
    </cfRule>
    <cfRule type="expression" dxfId="20424" priority="347">
      <formula>SEARCH("da fare",$N5)&gt;0</formula>
    </cfRule>
    <cfRule type="expression" dxfId="20423" priority="348">
      <formula>SEARCH("attesa tcl",$N5)&gt;0</formula>
    </cfRule>
    <cfRule type="expression" dxfId="20422" priority="349">
      <formula>SEARCH("fermata",$N5)&gt;0</formula>
    </cfRule>
    <cfRule type="expression" dxfId="20421" priority="350">
      <formula>SEARCH("canone",$N5)&gt;0</formula>
    </cfRule>
  </conditionalFormatting>
  <conditionalFormatting sqref="I5">
    <cfRule type="expression" dxfId="20420" priority="341">
      <formula>SEARCH("caricato",$N5)&gt;0</formula>
    </cfRule>
    <cfRule type="expression" dxfId="20419" priority="342">
      <formula>SEARCH("da fare",$N5)&gt;0</formula>
    </cfRule>
    <cfRule type="expression" dxfId="20418" priority="343">
      <formula>SEARCH("attesa tcl",$N5)&gt;0</formula>
    </cfRule>
    <cfRule type="expression" dxfId="20417" priority="344">
      <formula>SEARCH("fermata",$N5)&gt;0</formula>
    </cfRule>
    <cfRule type="expression" dxfId="20416" priority="345">
      <formula>SEARCH("canone",$N5)&gt;0</formula>
    </cfRule>
  </conditionalFormatting>
  <conditionalFormatting sqref="I5">
    <cfRule type="expression" dxfId="20415" priority="336">
      <formula>SEARCH("caricato",$N5)&gt;0</formula>
    </cfRule>
    <cfRule type="expression" dxfId="20414" priority="337">
      <formula>SEARCH("da fare",$N5)&gt;0</formula>
    </cfRule>
    <cfRule type="expression" dxfId="20413" priority="338">
      <formula>SEARCH("attesa tcl",$N5)&gt;0</formula>
    </cfRule>
    <cfRule type="expression" dxfId="20412" priority="339">
      <formula>SEARCH("fermata",$N5)&gt;0</formula>
    </cfRule>
    <cfRule type="expression" dxfId="20411" priority="340">
      <formula>SEARCH("canone",$N5)&gt;0</formula>
    </cfRule>
  </conditionalFormatting>
  <conditionalFormatting sqref="F16">
    <cfRule type="expression" dxfId="20410" priority="311">
      <formula>SEARCH("caricato",$N16)&gt;0</formula>
    </cfRule>
    <cfRule type="expression" dxfId="20409" priority="312">
      <formula>SEARCH("da fare",$N16)&gt;0</formula>
    </cfRule>
    <cfRule type="expression" dxfId="20408" priority="313">
      <formula>SEARCH("attesa tcl",$N16)&gt;0</formula>
    </cfRule>
    <cfRule type="expression" dxfId="20407" priority="314">
      <formula>SEARCH("fermata",$N16)&gt;0</formula>
    </cfRule>
    <cfRule type="expression" dxfId="20406" priority="315">
      <formula>SEARCH("canone",$N16)&gt;0</formula>
    </cfRule>
  </conditionalFormatting>
  <conditionalFormatting sqref="F16">
    <cfRule type="expression" dxfId="20405" priority="306">
      <formula>SEARCH("caricato",$N16)&gt;0</formula>
    </cfRule>
    <cfRule type="expression" dxfId="20404" priority="307">
      <formula>SEARCH("da fare",$N16)&gt;0</formula>
    </cfRule>
    <cfRule type="expression" dxfId="20403" priority="308">
      <formula>SEARCH("attesa tcl",$N16)&gt;0</formula>
    </cfRule>
    <cfRule type="expression" dxfId="20402" priority="309">
      <formula>SEARCH("fermata",$N16)&gt;0</formula>
    </cfRule>
    <cfRule type="expression" dxfId="20401" priority="310">
      <formula>SEARCH("canone",$N16)&gt;0</formula>
    </cfRule>
  </conditionalFormatting>
  <conditionalFormatting sqref="F12:F14">
    <cfRule type="expression" dxfId="20400" priority="301">
      <formula>SEARCH("caricato",$N12)&gt;0</formula>
    </cfRule>
    <cfRule type="expression" dxfId="20399" priority="302">
      <formula>SEARCH("da fare",$N12)&gt;0</formula>
    </cfRule>
    <cfRule type="expression" dxfId="20398" priority="303">
      <formula>SEARCH("attesa tcl",$N12)&gt;0</formula>
    </cfRule>
    <cfRule type="expression" dxfId="20397" priority="304">
      <formula>SEARCH("fermata",$N12)&gt;0</formula>
    </cfRule>
    <cfRule type="expression" dxfId="20396" priority="305">
      <formula>SEARCH("canone",$N12)&gt;0</formula>
    </cfRule>
  </conditionalFormatting>
  <conditionalFormatting sqref="F4:F5">
    <cfRule type="expression" dxfId="20395" priority="296">
      <formula>SEARCH("caricato",$N4)&gt;0</formula>
    </cfRule>
    <cfRule type="expression" dxfId="20394" priority="297">
      <formula>SEARCH("da fare",$N4)&gt;0</formula>
    </cfRule>
    <cfRule type="expression" dxfId="20393" priority="298">
      <formula>SEARCH("attesa tcl",$N4)&gt;0</formula>
    </cfRule>
    <cfRule type="expression" dxfId="20392" priority="299">
      <formula>SEARCH("fermata",$N4)&gt;0</formula>
    </cfRule>
    <cfRule type="expression" dxfId="20391" priority="300">
      <formula>SEARCH("canone",$N4)&gt;0</formula>
    </cfRule>
  </conditionalFormatting>
  <conditionalFormatting sqref="F4:F5">
    <cfRule type="expression" dxfId="20390" priority="291">
      <formula>SEARCH("caricato",$N4)&gt;0</formula>
    </cfRule>
    <cfRule type="expression" dxfId="20389" priority="292">
      <formula>SEARCH("da fare",$N4)&gt;0</formula>
    </cfRule>
    <cfRule type="expression" dxfId="20388" priority="293">
      <formula>SEARCH("attesa tcl",$N4)&gt;0</formula>
    </cfRule>
    <cfRule type="expression" dxfId="20387" priority="294">
      <formula>SEARCH("fermata",$N4)&gt;0</formula>
    </cfRule>
    <cfRule type="expression" dxfId="20386" priority="295">
      <formula>SEARCH("canone",$N4)&gt;0</formula>
    </cfRule>
  </conditionalFormatting>
  <conditionalFormatting sqref="F9">
    <cfRule type="expression" dxfId="20385" priority="286">
      <formula>SEARCH("caricato",$N9)&gt;0</formula>
    </cfRule>
    <cfRule type="expression" dxfId="20384" priority="287">
      <formula>SEARCH("da fare",$N9)&gt;0</formula>
    </cfRule>
    <cfRule type="expression" dxfId="20383" priority="288">
      <formula>SEARCH("attesa tcl",$N9)&gt;0</formula>
    </cfRule>
    <cfRule type="expression" dxfId="20382" priority="289">
      <formula>SEARCH("fermata",$N9)&gt;0</formula>
    </cfRule>
    <cfRule type="expression" dxfId="20381" priority="290">
      <formula>SEARCH("canone",$N9)&gt;0</formula>
    </cfRule>
  </conditionalFormatting>
  <conditionalFormatting sqref="F10:F11">
    <cfRule type="expression" dxfId="20380" priority="281">
      <formula>SEARCH("caricato",$N10)&gt;0</formula>
    </cfRule>
    <cfRule type="expression" dxfId="20379" priority="282">
      <formula>SEARCH("da fare",$N10)&gt;0</formula>
    </cfRule>
    <cfRule type="expression" dxfId="20378" priority="283">
      <formula>SEARCH("attesa tcl",$N10)&gt;0</formula>
    </cfRule>
    <cfRule type="expression" dxfId="20377" priority="284">
      <formula>SEARCH("fermata",$N10)&gt;0</formula>
    </cfRule>
    <cfRule type="expression" dxfId="20376" priority="285">
      <formula>SEARCH("canone",$N10)&gt;0</formula>
    </cfRule>
  </conditionalFormatting>
  <conditionalFormatting sqref="F9">
    <cfRule type="expression" dxfId="20375" priority="276">
      <formula>SEARCH("caricato",$N9)&gt;0</formula>
    </cfRule>
    <cfRule type="expression" dxfId="20374" priority="277">
      <formula>SEARCH("da fare",$N9)&gt;0</formula>
    </cfRule>
    <cfRule type="expression" dxfId="20373" priority="278">
      <formula>SEARCH("attesa tcl",$N9)&gt;0</formula>
    </cfRule>
    <cfRule type="expression" dxfId="20372" priority="279">
      <formula>SEARCH("fermata",$N9)&gt;0</formula>
    </cfRule>
    <cfRule type="expression" dxfId="20371" priority="280">
      <formula>SEARCH("canone",$N9)&gt;0</formula>
    </cfRule>
  </conditionalFormatting>
  <conditionalFormatting sqref="F10:F11">
    <cfRule type="expression" dxfId="20370" priority="271">
      <formula>SEARCH("caricato",$N10)&gt;0</formula>
    </cfRule>
    <cfRule type="expression" dxfId="20369" priority="272">
      <formula>SEARCH("da fare",$N10)&gt;0</formula>
    </cfRule>
    <cfRule type="expression" dxfId="20368" priority="273">
      <formula>SEARCH("attesa tcl",$N10)&gt;0</formula>
    </cfRule>
    <cfRule type="expression" dxfId="20367" priority="274">
      <formula>SEARCH("fermata",$N10)&gt;0</formula>
    </cfRule>
    <cfRule type="expression" dxfId="20366" priority="275">
      <formula>SEARCH("canone",$N10)&gt;0</formula>
    </cfRule>
  </conditionalFormatting>
  <conditionalFormatting sqref="F6:F7">
    <cfRule type="expression" dxfId="20365" priority="266">
      <formula>SEARCH("caricato",$N6)&gt;0</formula>
    </cfRule>
    <cfRule type="expression" dxfId="20364" priority="267">
      <formula>SEARCH("da fare",$N6)&gt;0</formula>
    </cfRule>
    <cfRule type="expression" dxfId="20363" priority="268">
      <formula>SEARCH("attesa tcl",$N6)&gt;0</formula>
    </cfRule>
    <cfRule type="expression" dxfId="20362" priority="269">
      <formula>SEARCH("fermata",$N6)&gt;0</formula>
    </cfRule>
    <cfRule type="expression" dxfId="20361" priority="270">
      <formula>SEARCH("canone",$N6)&gt;0</formula>
    </cfRule>
  </conditionalFormatting>
  <conditionalFormatting sqref="F6:F7">
    <cfRule type="expression" dxfId="20360" priority="261">
      <formula>SEARCH("caricato",$N6)&gt;0</formula>
    </cfRule>
    <cfRule type="expression" dxfId="20359" priority="262">
      <formula>SEARCH("da fare",$N6)&gt;0</formula>
    </cfRule>
    <cfRule type="expression" dxfId="20358" priority="263">
      <formula>SEARCH("attesa tcl",$N6)&gt;0</formula>
    </cfRule>
    <cfRule type="expression" dxfId="20357" priority="264">
      <formula>SEARCH("fermata",$N6)&gt;0</formula>
    </cfRule>
    <cfRule type="expression" dxfId="20356" priority="265">
      <formula>SEARCH("canone",$N6)&gt;0</formula>
    </cfRule>
  </conditionalFormatting>
  <conditionalFormatting sqref="F14">
    <cfRule type="expression" dxfId="20355" priority="256">
      <formula>SEARCH("caricato",$N14)&gt;0</formula>
    </cfRule>
    <cfRule type="expression" dxfId="20354" priority="257">
      <formula>SEARCH("da fare",$N14)&gt;0</formula>
    </cfRule>
    <cfRule type="expression" dxfId="20353" priority="258">
      <formula>SEARCH("attesa tcl",$N14)&gt;0</formula>
    </cfRule>
    <cfRule type="expression" dxfId="20352" priority="259">
      <formula>SEARCH("fermata",$N14)&gt;0</formula>
    </cfRule>
    <cfRule type="expression" dxfId="20351" priority="260">
      <formula>SEARCH("canone",$N14)&gt;0</formula>
    </cfRule>
  </conditionalFormatting>
  <conditionalFormatting sqref="F12:F13">
    <cfRule type="expression" dxfId="20350" priority="251">
      <formula>SEARCH("caricato",$N12)&gt;0</formula>
    </cfRule>
    <cfRule type="expression" dxfId="20349" priority="252">
      <formula>SEARCH("da fare",$N12)&gt;0</formula>
    </cfRule>
    <cfRule type="expression" dxfId="20348" priority="253">
      <formula>SEARCH("attesa tcl",$N12)&gt;0</formula>
    </cfRule>
    <cfRule type="expression" dxfId="20347" priority="254">
      <formula>SEARCH("fermata",$N12)&gt;0</formula>
    </cfRule>
    <cfRule type="expression" dxfId="20346" priority="255">
      <formula>SEARCH("canone",$N12)&gt;0</formula>
    </cfRule>
  </conditionalFormatting>
  <conditionalFormatting sqref="F12:F13">
    <cfRule type="expression" dxfId="20345" priority="246">
      <formula>SEARCH("caricato",$N12)&gt;0</formula>
    </cfRule>
    <cfRule type="expression" dxfId="20344" priority="247">
      <formula>SEARCH("da fare",$N12)&gt;0</formula>
    </cfRule>
    <cfRule type="expression" dxfId="20343" priority="248">
      <formula>SEARCH("attesa tcl",$N12)&gt;0</formula>
    </cfRule>
    <cfRule type="expression" dxfId="20342" priority="249">
      <formula>SEARCH("fermata",$N12)&gt;0</formula>
    </cfRule>
    <cfRule type="expression" dxfId="20341" priority="250">
      <formula>SEARCH("canone",$N12)&gt;0</formula>
    </cfRule>
  </conditionalFormatting>
  <conditionalFormatting sqref="F6:F7">
    <cfRule type="expression" dxfId="20340" priority="241">
      <formula>SEARCH("caricato",$N6)&gt;0</formula>
    </cfRule>
    <cfRule type="expression" dxfId="20339" priority="242">
      <formula>SEARCH("da fare",$N6)&gt;0</formula>
    </cfRule>
    <cfRule type="expression" dxfId="20338" priority="243">
      <formula>SEARCH("attesa tcl",$N6)&gt;0</formula>
    </cfRule>
    <cfRule type="expression" dxfId="20337" priority="244">
      <formula>SEARCH("fermata",$N6)&gt;0</formula>
    </cfRule>
    <cfRule type="expression" dxfId="20336" priority="245">
      <formula>SEARCH("canone",$N6)&gt;0</formula>
    </cfRule>
  </conditionalFormatting>
  <conditionalFormatting sqref="F9">
    <cfRule type="expression" dxfId="20335" priority="236">
      <formula>SEARCH("caricato",$N9)&gt;0</formula>
    </cfRule>
    <cfRule type="expression" dxfId="20334" priority="237">
      <formula>SEARCH("da fare",$N9)&gt;0</formula>
    </cfRule>
    <cfRule type="expression" dxfId="20333" priority="238">
      <formula>SEARCH("attesa tcl",$N9)&gt;0</formula>
    </cfRule>
    <cfRule type="expression" dxfId="20332" priority="239">
      <formula>SEARCH("fermata",$N9)&gt;0</formula>
    </cfRule>
    <cfRule type="expression" dxfId="20331" priority="240">
      <formula>SEARCH("canone",$N9)&gt;0</formula>
    </cfRule>
  </conditionalFormatting>
  <conditionalFormatting sqref="F6:F7">
    <cfRule type="expression" dxfId="20330" priority="231">
      <formula>SEARCH("caricato",$N6)&gt;0</formula>
    </cfRule>
    <cfRule type="expression" dxfId="20329" priority="232">
      <formula>SEARCH("da fare",$N6)&gt;0</formula>
    </cfRule>
    <cfRule type="expression" dxfId="20328" priority="233">
      <formula>SEARCH("attesa tcl",$N6)&gt;0</formula>
    </cfRule>
    <cfRule type="expression" dxfId="20327" priority="234">
      <formula>SEARCH("fermata",$N6)&gt;0</formula>
    </cfRule>
    <cfRule type="expression" dxfId="20326" priority="235">
      <formula>SEARCH("canone",$N6)&gt;0</formula>
    </cfRule>
  </conditionalFormatting>
  <conditionalFormatting sqref="F9">
    <cfRule type="expression" dxfId="20325" priority="226">
      <formula>SEARCH("caricato",$N9)&gt;0</formula>
    </cfRule>
    <cfRule type="expression" dxfId="20324" priority="227">
      <formula>SEARCH("da fare",$N9)&gt;0</formula>
    </cfRule>
    <cfRule type="expression" dxfId="20323" priority="228">
      <formula>SEARCH("attesa tcl",$N9)&gt;0</formula>
    </cfRule>
    <cfRule type="expression" dxfId="20322" priority="229">
      <formula>SEARCH("fermata",$N9)&gt;0</formula>
    </cfRule>
    <cfRule type="expression" dxfId="20321" priority="230">
      <formula>SEARCH("canone",$N9)&gt;0</formula>
    </cfRule>
  </conditionalFormatting>
  <conditionalFormatting sqref="F4:F5">
    <cfRule type="expression" dxfId="20320" priority="221">
      <formula>SEARCH("caricato",$N4)&gt;0</formula>
    </cfRule>
    <cfRule type="expression" dxfId="20319" priority="222">
      <formula>SEARCH("da fare",$N4)&gt;0</formula>
    </cfRule>
    <cfRule type="expression" dxfId="20318" priority="223">
      <formula>SEARCH("attesa tcl",$N4)&gt;0</formula>
    </cfRule>
    <cfRule type="expression" dxfId="20317" priority="224">
      <formula>SEARCH("fermata",$N4)&gt;0</formula>
    </cfRule>
    <cfRule type="expression" dxfId="20316" priority="225">
      <formula>SEARCH("canone",$N4)&gt;0</formula>
    </cfRule>
  </conditionalFormatting>
  <conditionalFormatting sqref="F4:F5">
    <cfRule type="expression" dxfId="20315" priority="216">
      <formula>SEARCH("caricato",$N4)&gt;0</formula>
    </cfRule>
    <cfRule type="expression" dxfId="20314" priority="217">
      <formula>SEARCH("da fare",$N4)&gt;0</formula>
    </cfRule>
    <cfRule type="expression" dxfId="20313" priority="218">
      <formula>SEARCH("attesa tcl",$N4)&gt;0</formula>
    </cfRule>
    <cfRule type="expression" dxfId="20312" priority="219">
      <formula>SEARCH("fermata",$N4)&gt;0</formula>
    </cfRule>
    <cfRule type="expression" dxfId="20311" priority="220">
      <formula>SEARCH("canone",$N4)&gt;0</formula>
    </cfRule>
  </conditionalFormatting>
  <conditionalFormatting sqref="F12:F13">
    <cfRule type="expression" dxfId="20310" priority="211">
      <formula>SEARCH("caricato",$N12)&gt;0</formula>
    </cfRule>
    <cfRule type="expression" dxfId="20309" priority="212">
      <formula>SEARCH("da fare",$N12)&gt;0</formula>
    </cfRule>
    <cfRule type="expression" dxfId="20308" priority="213">
      <formula>SEARCH("attesa tcl",$N12)&gt;0</formula>
    </cfRule>
    <cfRule type="expression" dxfId="20307" priority="214">
      <formula>SEARCH("fermata",$N12)&gt;0</formula>
    </cfRule>
    <cfRule type="expression" dxfId="20306" priority="215">
      <formula>SEARCH("canone",$N12)&gt;0</formula>
    </cfRule>
  </conditionalFormatting>
  <conditionalFormatting sqref="F10:F11">
    <cfRule type="expression" dxfId="20305" priority="206">
      <formula>SEARCH("caricato",$N10)&gt;0</formula>
    </cfRule>
    <cfRule type="expression" dxfId="20304" priority="207">
      <formula>SEARCH("da fare",$N10)&gt;0</formula>
    </cfRule>
    <cfRule type="expression" dxfId="20303" priority="208">
      <formula>SEARCH("attesa tcl",$N10)&gt;0</formula>
    </cfRule>
    <cfRule type="expression" dxfId="20302" priority="209">
      <formula>SEARCH("fermata",$N10)&gt;0</formula>
    </cfRule>
    <cfRule type="expression" dxfId="20301" priority="210">
      <formula>SEARCH("canone",$N10)&gt;0</formula>
    </cfRule>
  </conditionalFormatting>
  <conditionalFormatting sqref="F10:F11">
    <cfRule type="expression" dxfId="20300" priority="201">
      <formula>SEARCH("caricato",$N10)&gt;0</formula>
    </cfRule>
    <cfRule type="expression" dxfId="20299" priority="202">
      <formula>SEARCH("da fare",$N10)&gt;0</formula>
    </cfRule>
    <cfRule type="expression" dxfId="20298" priority="203">
      <formula>SEARCH("attesa tcl",$N10)&gt;0</formula>
    </cfRule>
    <cfRule type="expression" dxfId="20297" priority="204">
      <formula>SEARCH("fermata",$N10)&gt;0</formula>
    </cfRule>
    <cfRule type="expression" dxfId="20296" priority="205">
      <formula>SEARCH("canone",$N10)&gt;0</formula>
    </cfRule>
  </conditionalFormatting>
  <conditionalFormatting sqref="F14">
    <cfRule type="expression" dxfId="20295" priority="196">
      <formula>SEARCH("caricato",$N14)&gt;0</formula>
    </cfRule>
    <cfRule type="expression" dxfId="20294" priority="197">
      <formula>SEARCH("da fare",$N14)&gt;0</formula>
    </cfRule>
    <cfRule type="expression" dxfId="20293" priority="198">
      <formula>SEARCH("attesa tcl",$N14)&gt;0</formula>
    </cfRule>
    <cfRule type="expression" dxfId="20292" priority="199">
      <formula>SEARCH("fermata",$N14)&gt;0</formula>
    </cfRule>
    <cfRule type="expression" dxfId="20291" priority="200">
      <formula>SEARCH("canone",$N14)&gt;0</formula>
    </cfRule>
  </conditionalFormatting>
  <conditionalFormatting sqref="F14">
    <cfRule type="expression" dxfId="20290" priority="191">
      <formula>SEARCH("caricato",$N14)&gt;0</formula>
    </cfRule>
    <cfRule type="expression" dxfId="20289" priority="192">
      <formula>SEARCH("da fare",$N14)&gt;0</formula>
    </cfRule>
    <cfRule type="expression" dxfId="20288" priority="193">
      <formula>SEARCH("attesa tcl",$N14)&gt;0</formula>
    </cfRule>
    <cfRule type="expression" dxfId="20287" priority="194">
      <formula>SEARCH("fermata",$N14)&gt;0</formula>
    </cfRule>
    <cfRule type="expression" dxfId="20286" priority="195">
      <formula>SEARCH("canone",$N14)&gt;0</formula>
    </cfRule>
  </conditionalFormatting>
  <conditionalFormatting sqref="F14">
    <cfRule type="expression" dxfId="20285" priority="186">
      <formula>SEARCH("caricato",$N14)&gt;0</formula>
    </cfRule>
    <cfRule type="expression" dxfId="20284" priority="187">
      <formula>SEARCH("da fare",$N14)&gt;0</formula>
    </cfRule>
    <cfRule type="expression" dxfId="20283" priority="188">
      <formula>SEARCH("attesa tcl",$N14)&gt;0</formula>
    </cfRule>
    <cfRule type="expression" dxfId="20282" priority="189">
      <formula>SEARCH("fermata",$N14)&gt;0</formula>
    </cfRule>
    <cfRule type="expression" dxfId="20281" priority="190">
      <formula>SEARCH("canone",$N14)&gt;0</formula>
    </cfRule>
  </conditionalFormatting>
  <conditionalFormatting sqref="F8">
    <cfRule type="expression" dxfId="20280" priority="181">
      <formula>SEARCH("caricato",$N8)&gt;0</formula>
    </cfRule>
    <cfRule type="expression" dxfId="20279" priority="182">
      <formula>SEARCH("da fare",$N8)&gt;0</formula>
    </cfRule>
    <cfRule type="expression" dxfId="20278" priority="183">
      <formula>SEARCH("attesa tcl",$N8)&gt;0</formula>
    </cfRule>
    <cfRule type="expression" dxfId="20277" priority="184">
      <formula>SEARCH("fermata",$N8)&gt;0</formula>
    </cfRule>
    <cfRule type="expression" dxfId="20276" priority="185">
      <formula>SEARCH("canone",$N8)&gt;0</formula>
    </cfRule>
  </conditionalFormatting>
  <conditionalFormatting sqref="F8">
    <cfRule type="expression" dxfId="20275" priority="176">
      <formula>SEARCH("caricato",$N8)&gt;0</formula>
    </cfRule>
    <cfRule type="expression" dxfId="20274" priority="177">
      <formula>SEARCH("da fare",$N8)&gt;0</formula>
    </cfRule>
    <cfRule type="expression" dxfId="20273" priority="178">
      <formula>SEARCH("attesa tcl",$N8)&gt;0</formula>
    </cfRule>
    <cfRule type="expression" dxfId="20272" priority="179">
      <formula>SEARCH("fermata",$N8)&gt;0</formula>
    </cfRule>
    <cfRule type="expression" dxfId="20271" priority="180">
      <formula>SEARCH("canone",$N8)&gt;0</formula>
    </cfRule>
  </conditionalFormatting>
  <conditionalFormatting sqref="F8">
    <cfRule type="expression" dxfId="20270" priority="171">
      <formula>SEARCH("caricato",$N8)&gt;0</formula>
    </cfRule>
    <cfRule type="expression" dxfId="20269" priority="172">
      <formula>SEARCH("da fare",$N8)&gt;0</formula>
    </cfRule>
    <cfRule type="expression" dxfId="20268" priority="173">
      <formula>SEARCH("attesa tcl",$N8)&gt;0</formula>
    </cfRule>
    <cfRule type="expression" dxfId="20267" priority="174">
      <formula>SEARCH("fermata",$N8)&gt;0</formula>
    </cfRule>
    <cfRule type="expression" dxfId="20266" priority="175">
      <formula>SEARCH("canone",$N8)&gt;0</formula>
    </cfRule>
  </conditionalFormatting>
  <conditionalFormatting sqref="F8">
    <cfRule type="expression" dxfId="20265" priority="166">
      <formula>SEARCH("caricato",$N8)&gt;0</formula>
    </cfRule>
    <cfRule type="expression" dxfId="20264" priority="167">
      <formula>SEARCH("da fare",$N8)&gt;0</formula>
    </cfRule>
    <cfRule type="expression" dxfId="20263" priority="168">
      <formula>SEARCH("attesa tcl",$N8)&gt;0</formula>
    </cfRule>
    <cfRule type="expression" dxfId="20262" priority="169">
      <formula>SEARCH("fermata",$N8)&gt;0</formula>
    </cfRule>
    <cfRule type="expression" dxfId="20261" priority="170">
      <formula>SEARCH("canone",$N8)&gt;0</formula>
    </cfRule>
  </conditionalFormatting>
  <conditionalFormatting sqref="F15">
    <cfRule type="expression" dxfId="20260" priority="161">
      <formula>SEARCH("caricato",$N15)&gt;0</formula>
    </cfRule>
    <cfRule type="expression" dxfId="20259" priority="162">
      <formula>SEARCH("da fare",$N15)&gt;0</formula>
    </cfRule>
    <cfRule type="expression" dxfId="20258" priority="163">
      <formula>SEARCH("attesa tcl",$N15)&gt;0</formula>
    </cfRule>
    <cfRule type="expression" dxfId="20257" priority="164">
      <formula>SEARCH("fermata",$N15)&gt;0</formula>
    </cfRule>
    <cfRule type="expression" dxfId="20256" priority="165">
      <formula>SEARCH("canone",$N15)&gt;0</formula>
    </cfRule>
  </conditionalFormatting>
  <conditionalFormatting sqref="F15">
    <cfRule type="expression" dxfId="20255" priority="156">
      <formula>SEARCH("caricato",$N15)&gt;0</formula>
    </cfRule>
    <cfRule type="expression" dxfId="20254" priority="157">
      <formula>SEARCH("da fare",$N15)&gt;0</formula>
    </cfRule>
    <cfRule type="expression" dxfId="20253" priority="158">
      <formula>SEARCH("attesa tcl",$N15)&gt;0</formula>
    </cfRule>
    <cfRule type="expression" dxfId="20252" priority="159">
      <formula>SEARCH("fermata",$N15)&gt;0</formula>
    </cfRule>
    <cfRule type="expression" dxfId="20251" priority="160">
      <formula>SEARCH("canone",$N15)&gt;0</formula>
    </cfRule>
  </conditionalFormatting>
  <conditionalFormatting sqref="H8">
    <cfRule type="expression" dxfId="20250" priority="151">
      <formula>SEARCH("caricato",$N8)&gt;0</formula>
    </cfRule>
    <cfRule type="expression" dxfId="20249" priority="152">
      <formula>SEARCH("da fare",$N8)&gt;0</formula>
    </cfRule>
    <cfRule type="expression" dxfId="20248" priority="153">
      <formula>SEARCH("attesa tcl",$N8)&gt;0</formula>
    </cfRule>
    <cfRule type="expression" dxfId="20247" priority="154">
      <formula>SEARCH("fermata",$N8)&gt;0</formula>
    </cfRule>
    <cfRule type="expression" dxfId="20246" priority="155">
      <formula>SEARCH("canone",$N8)&gt;0</formula>
    </cfRule>
  </conditionalFormatting>
  <conditionalFormatting sqref="H8">
    <cfRule type="expression" dxfId="20245" priority="146">
      <formula>SEARCH("caricato",$N8)&gt;0</formula>
    </cfRule>
    <cfRule type="expression" dxfId="20244" priority="147">
      <formula>SEARCH("da fare",$N8)&gt;0</formula>
    </cfRule>
    <cfRule type="expression" dxfId="20243" priority="148">
      <formula>SEARCH("attesa tcl",$N8)&gt;0</formula>
    </cfRule>
    <cfRule type="expression" dxfId="20242" priority="149">
      <formula>SEARCH("fermata",$N8)&gt;0</formula>
    </cfRule>
    <cfRule type="expression" dxfId="20241" priority="150">
      <formula>SEARCH("canone",$N8)&gt;0</formula>
    </cfRule>
  </conditionalFormatting>
  <conditionalFormatting sqref="H10">
    <cfRule type="expression" dxfId="20240" priority="141">
      <formula>SEARCH("caricato",$N10)&gt;0</formula>
    </cfRule>
    <cfRule type="expression" dxfId="20239" priority="142">
      <formula>SEARCH("da fare",$N10)&gt;0</formula>
    </cfRule>
    <cfRule type="expression" dxfId="20238" priority="143">
      <formula>SEARCH("attesa tcl",$N10)&gt;0</formula>
    </cfRule>
    <cfRule type="expression" dxfId="20237" priority="144">
      <formula>SEARCH("fermata",$N10)&gt;0</formula>
    </cfRule>
    <cfRule type="expression" dxfId="20236" priority="145">
      <formula>SEARCH("canone",$N10)&gt;0</formula>
    </cfRule>
  </conditionalFormatting>
  <conditionalFormatting sqref="H10">
    <cfRule type="expression" dxfId="20235" priority="136">
      <formula>SEARCH("caricato",$N10)&gt;0</formula>
    </cfRule>
    <cfRule type="expression" dxfId="20234" priority="137">
      <formula>SEARCH("da fare",$N10)&gt;0</formula>
    </cfRule>
    <cfRule type="expression" dxfId="20233" priority="138">
      <formula>SEARCH("attesa tcl",$N10)&gt;0</formula>
    </cfRule>
    <cfRule type="expression" dxfId="20232" priority="139">
      <formula>SEARCH("fermata",$N10)&gt;0</formula>
    </cfRule>
    <cfRule type="expression" dxfId="20231" priority="140">
      <formula>SEARCH("canone",$N10)&gt;0</formula>
    </cfRule>
  </conditionalFormatting>
  <conditionalFormatting sqref="H12">
    <cfRule type="expression" dxfId="20230" priority="131">
      <formula>SEARCH("caricato",$N12)&gt;0</formula>
    </cfRule>
    <cfRule type="expression" dxfId="20229" priority="132">
      <formula>SEARCH("da fare",$N12)&gt;0</formula>
    </cfRule>
    <cfRule type="expression" dxfId="20228" priority="133">
      <formula>SEARCH("attesa tcl",$N12)&gt;0</formula>
    </cfRule>
    <cfRule type="expression" dxfId="20227" priority="134">
      <formula>SEARCH("fermata",$N12)&gt;0</formula>
    </cfRule>
    <cfRule type="expression" dxfId="20226" priority="135">
      <formula>SEARCH("canone",$N12)&gt;0</formula>
    </cfRule>
  </conditionalFormatting>
  <conditionalFormatting sqref="H12">
    <cfRule type="expression" dxfId="20225" priority="126">
      <formula>SEARCH("caricato",$N12)&gt;0</formula>
    </cfRule>
    <cfRule type="expression" dxfId="20224" priority="127">
      <formula>SEARCH("da fare",$N12)&gt;0</formula>
    </cfRule>
    <cfRule type="expression" dxfId="20223" priority="128">
      <formula>SEARCH("attesa tcl",$N12)&gt;0</formula>
    </cfRule>
    <cfRule type="expression" dxfId="20222" priority="129">
      <formula>SEARCH("fermata",$N12)&gt;0</formula>
    </cfRule>
    <cfRule type="expression" dxfId="20221" priority="130">
      <formula>SEARCH("canone",$N12)&gt;0</formula>
    </cfRule>
  </conditionalFormatting>
  <conditionalFormatting sqref="K5:L15">
    <cfRule type="expression" dxfId="20220" priority="121">
      <formula>SEARCH("caricato",$N5)&gt;0</formula>
    </cfRule>
    <cfRule type="expression" dxfId="20219" priority="122">
      <formula>SEARCH("da fare",$N5)&gt;0</formula>
    </cfRule>
    <cfRule type="expression" dxfId="20218" priority="123">
      <formula>SEARCH("attesa tcl",$N5)&gt;0</formula>
    </cfRule>
    <cfRule type="expression" dxfId="20217" priority="124">
      <formula>SEARCH("fermata",$N5)&gt;0</formula>
    </cfRule>
    <cfRule type="expression" dxfId="20216" priority="125">
      <formula>SEARCH("canone",$N5)&gt;0</formula>
    </cfRule>
  </conditionalFormatting>
  <conditionalFormatting sqref="I6:I7">
    <cfRule type="expression" dxfId="20215" priority="116">
      <formula>SEARCH("caricato",$N6)&gt;0</formula>
    </cfRule>
    <cfRule type="expression" dxfId="20214" priority="117">
      <formula>SEARCH("da fare",$N6)&gt;0</formula>
    </cfRule>
    <cfRule type="expression" dxfId="20213" priority="118">
      <formula>SEARCH("attesa tcl",$N6)&gt;0</formula>
    </cfRule>
    <cfRule type="expression" dxfId="20212" priority="119">
      <formula>SEARCH("fermata",$N6)&gt;0</formula>
    </cfRule>
    <cfRule type="expression" dxfId="20211" priority="120">
      <formula>SEARCH("canone",$N6)&gt;0</formula>
    </cfRule>
  </conditionalFormatting>
  <conditionalFormatting sqref="I6:I7">
    <cfRule type="expression" dxfId="20210" priority="111">
      <formula>SEARCH("caricato",$N6)&gt;0</formula>
    </cfRule>
    <cfRule type="expression" dxfId="20209" priority="112">
      <formula>SEARCH("da fare",$N6)&gt;0</formula>
    </cfRule>
    <cfRule type="expression" dxfId="20208" priority="113">
      <formula>SEARCH("attesa tcl",$N6)&gt;0</formula>
    </cfRule>
    <cfRule type="expression" dxfId="20207" priority="114">
      <formula>SEARCH("fermata",$N6)&gt;0</formula>
    </cfRule>
    <cfRule type="expression" dxfId="20206" priority="115">
      <formula>SEARCH("canone",$N6)&gt;0</formula>
    </cfRule>
  </conditionalFormatting>
  <conditionalFormatting sqref="I6:I7">
    <cfRule type="expression" dxfId="20205" priority="106">
      <formula>SEARCH("caricato",$N6)&gt;0</formula>
    </cfRule>
    <cfRule type="expression" dxfId="20204" priority="107">
      <formula>SEARCH("da fare",$N6)&gt;0</formula>
    </cfRule>
    <cfRule type="expression" dxfId="20203" priority="108">
      <formula>SEARCH("attesa tcl",$N6)&gt;0</formula>
    </cfRule>
    <cfRule type="expression" dxfId="20202" priority="109">
      <formula>SEARCH("fermata",$N6)&gt;0</formula>
    </cfRule>
    <cfRule type="expression" dxfId="20201" priority="110">
      <formula>SEARCH("canone",$N6)&gt;0</formula>
    </cfRule>
  </conditionalFormatting>
  <conditionalFormatting sqref="I6:I7">
    <cfRule type="expression" dxfId="20200" priority="101">
      <formula>SEARCH("caricato",$N6)&gt;0</formula>
    </cfRule>
    <cfRule type="expression" dxfId="20199" priority="102">
      <formula>SEARCH("da fare",$N6)&gt;0</formula>
    </cfRule>
    <cfRule type="expression" dxfId="20198" priority="103">
      <formula>SEARCH("attesa tcl",$N6)&gt;0</formula>
    </cfRule>
    <cfRule type="expression" dxfId="20197" priority="104">
      <formula>SEARCH("fermata",$N6)&gt;0</formula>
    </cfRule>
    <cfRule type="expression" dxfId="20196" priority="105">
      <formula>SEARCH("canone",$N6)&gt;0</formula>
    </cfRule>
  </conditionalFormatting>
  <conditionalFormatting sqref="I6:I7">
    <cfRule type="expression" dxfId="20195" priority="96">
      <formula>SEARCH("caricato",$N6)&gt;0</formula>
    </cfRule>
    <cfRule type="expression" dxfId="20194" priority="97">
      <formula>SEARCH("da fare",$N6)&gt;0</formula>
    </cfRule>
    <cfRule type="expression" dxfId="20193" priority="98">
      <formula>SEARCH("attesa tcl",$N6)&gt;0</formula>
    </cfRule>
    <cfRule type="expression" dxfId="20192" priority="99">
      <formula>SEARCH("fermata",$N6)&gt;0</formula>
    </cfRule>
    <cfRule type="expression" dxfId="20191" priority="100">
      <formula>SEARCH("canone",$N6)&gt;0</formula>
    </cfRule>
  </conditionalFormatting>
  <conditionalFormatting sqref="I6:I7">
    <cfRule type="expression" dxfId="20190" priority="91">
      <formula>SEARCH("caricato",$N6)&gt;0</formula>
    </cfRule>
    <cfRule type="expression" dxfId="20189" priority="92">
      <formula>SEARCH("da fare",$N6)&gt;0</formula>
    </cfRule>
    <cfRule type="expression" dxfId="20188" priority="93">
      <formula>SEARCH("attesa tcl",$N6)&gt;0</formula>
    </cfRule>
    <cfRule type="expression" dxfId="20187" priority="94">
      <formula>SEARCH("fermata",$N6)&gt;0</formula>
    </cfRule>
    <cfRule type="expression" dxfId="20186" priority="95">
      <formula>SEARCH("canone",$N6)&gt;0</formula>
    </cfRule>
  </conditionalFormatting>
  <conditionalFormatting sqref="I12">
    <cfRule type="expression" dxfId="20185" priority="86">
      <formula>SEARCH("caricato",$N12)&gt;0</formula>
    </cfRule>
    <cfRule type="expression" dxfId="20184" priority="87">
      <formula>SEARCH("da fare",$N12)&gt;0</formula>
    </cfRule>
    <cfRule type="expression" dxfId="20183" priority="88">
      <formula>SEARCH("attesa tcl",$N12)&gt;0</formula>
    </cfRule>
    <cfRule type="expression" dxfId="20182" priority="89">
      <formula>SEARCH("fermata",$N12)&gt;0</formula>
    </cfRule>
    <cfRule type="expression" dxfId="20181" priority="90">
      <formula>SEARCH("canone",$N12)&gt;0</formula>
    </cfRule>
  </conditionalFormatting>
  <conditionalFormatting sqref="I12">
    <cfRule type="expression" dxfId="20180" priority="81">
      <formula>SEARCH("caricato",$N12)&gt;0</formula>
    </cfRule>
    <cfRule type="expression" dxfId="20179" priority="82">
      <formula>SEARCH("da fare",$N12)&gt;0</formula>
    </cfRule>
    <cfRule type="expression" dxfId="20178" priority="83">
      <formula>SEARCH("attesa tcl",$N12)&gt;0</formula>
    </cfRule>
    <cfRule type="expression" dxfId="20177" priority="84">
      <formula>SEARCH("fermata",$N12)&gt;0</formula>
    </cfRule>
    <cfRule type="expression" dxfId="20176" priority="85">
      <formula>SEARCH("canone",$N12)&gt;0</formula>
    </cfRule>
  </conditionalFormatting>
  <conditionalFormatting sqref="I12">
    <cfRule type="expression" dxfId="20175" priority="76">
      <formula>SEARCH("caricato",$N12)&gt;0</formula>
    </cfRule>
    <cfRule type="expression" dxfId="20174" priority="77">
      <formula>SEARCH("da fare",$N12)&gt;0</formula>
    </cfRule>
    <cfRule type="expression" dxfId="20173" priority="78">
      <formula>SEARCH("attesa tcl",$N12)&gt;0</formula>
    </cfRule>
    <cfRule type="expression" dxfId="20172" priority="79">
      <formula>SEARCH("fermata",$N12)&gt;0</formula>
    </cfRule>
    <cfRule type="expression" dxfId="20171" priority="80">
      <formula>SEARCH("canone",$N12)&gt;0</formula>
    </cfRule>
  </conditionalFormatting>
  <conditionalFormatting sqref="I12">
    <cfRule type="expression" dxfId="20170" priority="71">
      <formula>SEARCH("caricato",$N12)&gt;0</formula>
    </cfRule>
    <cfRule type="expression" dxfId="20169" priority="72">
      <formula>SEARCH("da fare",$N12)&gt;0</formula>
    </cfRule>
    <cfRule type="expression" dxfId="20168" priority="73">
      <formula>SEARCH("attesa tcl",$N12)&gt;0</formula>
    </cfRule>
    <cfRule type="expression" dxfId="20167" priority="74">
      <formula>SEARCH("fermata",$N12)&gt;0</formula>
    </cfRule>
    <cfRule type="expression" dxfId="20166" priority="75">
      <formula>SEARCH("canone",$N12)&gt;0</formula>
    </cfRule>
  </conditionalFormatting>
  <conditionalFormatting sqref="I12">
    <cfRule type="expression" dxfId="20165" priority="66">
      <formula>SEARCH("caricato",$N12)&gt;0</formula>
    </cfRule>
    <cfRule type="expression" dxfId="20164" priority="67">
      <formula>SEARCH("da fare",$N12)&gt;0</formula>
    </cfRule>
    <cfRule type="expression" dxfId="20163" priority="68">
      <formula>SEARCH("attesa tcl",$N12)&gt;0</formula>
    </cfRule>
    <cfRule type="expression" dxfId="20162" priority="69">
      <formula>SEARCH("fermata",$N12)&gt;0</formula>
    </cfRule>
    <cfRule type="expression" dxfId="20161" priority="70">
      <formula>SEARCH("canone",$N12)&gt;0</formula>
    </cfRule>
  </conditionalFormatting>
  <conditionalFormatting sqref="I12">
    <cfRule type="expression" dxfId="20160" priority="61">
      <formula>SEARCH("caricato",$N12)&gt;0</formula>
    </cfRule>
    <cfRule type="expression" dxfId="20159" priority="62">
      <formula>SEARCH("da fare",$N12)&gt;0</formula>
    </cfRule>
    <cfRule type="expression" dxfId="20158" priority="63">
      <formula>SEARCH("attesa tcl",$N12)&gt;0</formula>
    </cfRule>
    <cfRule type="expression" dxfId="20157" priority="64">
      <formula>SEARCH("fermata",$N12)&gt;0</formula>
    </cfRule>
    <cfRule type="expression" dxfId="20156" priority="65">
      <formula>SEARCH("canone",$N12)&gt;0</formula>
    </cfRule>
  </conditionalFormatting>
  <conditionalFormatting sqref="I13">
    <cfRule type="expression" dxfId="20155" priority="26">
      <formula>SEARCH("caricato",$N13)&gt;0</formula>
    </cfRule>
    <cfRule type="expression" dxfId="20154" priority="27">
      <formula>SEARCH("da fare",$N13)&gt;0</formula>
    </cfRule>
    <cfRule type="expression" dxfId="20153" priority="28">
      <formula>SEARCH("attesa tcl",$N13)&gt;0</formula>
    </cfRule>
    <cfRule type="expression" dxfId="20152" priority="29">
      <formula>SEARCH("fermata",$N13)&gt;0</formula>
    </cfRule>
    <cfRule type="expression" dxfId="20151" priority="30">
      <formula>SEARCH("canone",$N13)&gt;0</formula>
    </cfRule>
  </conditionalFormatting>
  <conditionalFormatting sqref="I13">
    <cfRule type="expression" dxfId="20150" priority="21">
      <formula>SEARCH("caricato",$N13)&gt;0</formula>
    </cfRule>
    <cfRule type="expression" dxfId="20149" priority="22">
      <formula>SEARCH("da fare",$N13)&gt;0</formula>
    </cfRule>
    <cfRule type="expression" dxfId="20148" priority="23">
      <formula>SEARCH("attesa tcl",$N13)&gt;0</formula>
    </cfRule>
    <cfRule type="expression" dxfId="20147" priority="24">
      <formula>SEARCH("fermata",$N13)&gt;0</formula>
    </cfRule>
    <cfRule type="expression" dxfId="20146" priority="25">
      <formula>SEARCH("canone",$N13)&gt;0</formula>
    </cfRule>
  </conditionalFormatting>
  <conditionalFormatting sqref="I13">
    <cfRule type="expression" dxfId="20145" priority="16">
      <formula>SEARCH("caricato",$N13)&gt;0</formula>
    </cfRule>
    <cfRule type="expression" dxfId="20144" priority="17">
      <formula>SEARCH("da fare",$N13)&gt;0</formula>
    </cfRule>
    <cfRule type="expression" dxfId="20143" priority="18">
      <formula>SEARCH("attesa tcl",$N13)&gt;0</formula>
    </cfRule>
    <cfRule type="expression" dxfId="20142" priority="19">
      <formula>SEARCH("fermata",$N13)&gt;0</formula>
    </cfRule>
    <cfRule type="expression" dxfId="20141" priority="20">
      <formula>SEARCH("canone",$N13)&gt;0</formula>
    </cfRule>
  </conditionalFormatting>
  <conditionalFormatting sqref="I13">
    <cfRule type="expression" dxfId="20140" priority="11">
      <formula>SEARCH("caricato",$N13)&gt;0</formula>
    </cfRule>
    <cfRule type="expression" dxfId="20139" priority="12">
      <formula>SEARCH("da fare",$N13)&gt;0</formula>
    </cfRule>
    <cfRule type="expression" dxfId="20138" priority="13">
      <formula>SEARCH("attesa tcl",$N13)&gt;0</formula>
    </cfRule>
    <cfRule type="expression" dxfId="20137" priority="14">
      <formula>SEARCH("fermata",$N13)&gt;0</formula>
    </cfRule>
    <cfRule type="expression" dxfId="20136" priority="15">
      <formula>SEARCH("canone",$N13)&gt;0</formula>
    </cfRule>
  </conditionalFormatting>
  <conditionalFormatting sqref="I13">
    <cfRule type="expression" dxfId="20135" priority="6">
      <formula>SEARCH("caricato",$N13)&gt;0</formula>
    </cfRule>
    <cfRule type="expression" dxfId="20134" priority="7">
      <formula>SEARCH("da fare",$N13)&gt;0</formula>
    </cfRule>
    <cfRule type="expression" dxfId="20133" priority="8">
      <formula>SEARCH("attesa tcl",$N13)&gt;0</formula>
    </cfRule>
    <cfRule type="expression" dxfId="20132" priority="9">
      <formula>SEARCH("fermata",$N13)&gt;0</formula>
    </cfRule>
    <cfRule type="expression" dxfId="20131" priority="10">
      <formula>SEARCH("canone",$N13)&gt;0</formula>
    </cfRule>
  </conditionalFormatting>
  <conditionalFormatting sqref="I13">
    <cfRule type="expression" dxfId="20130" priority="1">
      <formula>SEARCH("caricato",$N13)&gt;0</formula>
    </cfRule>
    <cfRule type="expression" dxfId="20129" priority="2">
      <formula>SEARCH("da fare",$N13)&gt;0</formula>
    </cfRule>
    <cfRule type="expression" dxfId="20128" priority="3">
      <formula>SEARCH("attesa tcl",$N13)&gt;0</formula>
    </cfRule>
    <cfRule type="expression" dxfId="20127" priority="4">
      <formula>SEARCH("fermata",$N13)&gt;0</formula>
    </cfRule>
    <cfRule type="expression" dxfId="20126" priority="5">
      <formula>SEARCH("canone",$N13)&gt;0</formula>
    </cfRule>
  </conditionalFormatting>
  <dataValidations count="1">
    <dataValidation type="list" allowBlank="1" showInputMessage="1" showErrorMessage="1" sqref="U4" xr:uid="{C98B9529-6CD8-4603-BD6C-104C035786AB}">
      <formula1>"SI,NO,si,no,"</formula1>
    </dataValidation>
  </dataValidations>
  <printOptions horizontalCentered="1" verticalCentered="1"/>
  <pageMargins left="0.25" right="0.25" top="0.25" bottom="0.25" header="0.3" footer="0.3"/>
  <pageSetup paperSize="9" scale="25" fitToHeight="0" pageOrder="overThenDown" orientation="landscape" blackAndWhite="1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32801" r:id="rId4" name="Button 1">
              <controlPr defaultSize="0" print="0" autoFill="0" autoPict="0" macro="[0]!CopiaModificaEseguiMacroEsterne_Optimized">
                <anchor moveWithCells="1" sizeWithCells="1">
                  <from>
                    <xdr:col>7</xdr:col>
                    <xdr:colOff>0</xdr:colOff>
                    <xdr:row>0</xdr:row>
                    <xdr:rowOff>9525</xdr:rowOff>
                  </from>
                  <to>
                    <xdr:col>7</xdr:col>
                    <xdr:colOff>1819275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2802" r:id="rId5" name="Button 2">
              <controlPr defaultSize="0" print="0" autoFill="0" autoPict="0" macro="[0]!RegolaAltezzaRigheEAreeDiStampa">
                <anchor moveWithCells="1" sizeWithCells="1">
                  <from>
                    <xdr:col>5</xdr:col>
                    <xdr:colOff>0</xdr:colOff>
                    <xdr:row>0</xdr:row>
                    <xdr:rowOff>0</xdr:rowOff>
                  </from>
                  <to>
                    <xdr:col>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2803" r:id="rId6" name="Button 3">
              <controlPr defaultSize="0" print="0" autoFill="0" autoPict="0" macro="[0]!RegolaAltezzaRigheEAreeDiStampa">
                <anchor moveWithCells="1" sizeWithCells="1">
                  <from>
                    <xdr:col>5</xdr:col>
                    <xdr:colOff>0</xdr:colOff>
                    <xdr:row>0</xdr:row>
                    <xdr:rowOff>0</xdr:rowOff>
                  </from>
                  <to>
                    <xdr:col>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2804" r:id="rId7" name="Button 4">
              <controlPr defaultSize="0" print="0" autoFill="0" autoPict="0" macro="[0]!cancellaGiornaliera">
                <anchor moveWithCells="1" sizeWithCells="1">
                  <from>
                    <xdr:col>13</xdr:col>
                    <xdr:colOff>0</xdr:colOff>
                    <xdr:row>0</xdr:row>
                    <xdr:rowOff>0</xdr:rowOff>
                  </from>
                  <to>
                    <xdr:col>13</xdr:col>
                    <xdr:colOff>1990725</xdr:colOff>
                    <xdr:row>1</xdr:row>
                    <xdr:rowOff>438150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2805" r:id="rId8" name="Button 5">
              <controlPr defaultSize="0" print="0" autoFill="0" autoPict="0" macro="[0]!CopiaModificaEseguiMacroEsterne_Optimized">
                <anchor moveWithCells="1" sizeWithCells="1">
                  <from>
                    <xdr:col>7</xdr:col>
                    <xdr:colOff>0</xdr:colOff>
                    <xdr:row>0</xdr:row>
                    <xdr:rowOff>9525</xdr:rowOff>
                  </from>
                  <to>
                    <xdr:col>7</xdr:col>
                    <xdr:colOff>1819275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2806" r:id="rId9" name="Button 6">
              <controlPr defaultSize="0" print="0" autoFill="0" autoPict="0" macro="[1]!RegolaAltezzaRigheEAreeDiStampa">
                <anchor moveWithCells="1" sizeWithCells="1">
                  <from>
                    <xdr:col>5</xdr:col>
                    <xdr:colOff>0</xdr:colOff>
                    <xdr:row>0</xdr:row>
                    <xdr:rowOff>0</xdr:rowOff>
                  </from>
                  <to>
                    <xdr:col>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2807" r:id="rId10" name="Button 7">
              <controlPr defaultSize="0" print="0" autoFill="0" autoPict="0" macro="[0]!RegolaAltezzaRigheEAreeDiStampa">
                <anchor moveWithCells="1" sizeWithCells="1">
                  <from>
                    <xdr:col>5</xdr:col>
                    <xdr:colOff>0</xdr:colOff>
                    <xdr:row>0</xdr:row>
                    <xdr:rowOff>0</xdr:rowOff>
                  </from>
                  <to>
                    <xdr:col>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2808" r:id="rId11" name="Button 8">
              <controlPr defaultSize="0" print="0" autoFill="0" autoPict="0" macro="[0]!ComparaPdLeCopiaValori">
                <anchor moveWithCells="1" sizeWithCells="1">
                  <from>
                    <xdr:col>9</xdr:col>
                    <xdr:colOff>19050</xdr:colOff>
                    <xdr:row>0</xdr:row>
                    <xdr:rowOff>0</xdr:rowOff>
                  </from>
                  <to>
                    <xdr:col>10</xdr:col>
                    <xdr:colOff>1104900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44D45B-61DB-4218-B3BB-836AF5663D4A}">
  <sheetPr codeName="Foglio22">
    <pageSetUpPr fitToPage="1"/>
  </sheetPr>
  <dimension ref="A1:BK64"/>
  <sheetViews>
    <sheetView topLeftCell="A5" zoomScale="55" zoomScaleNormal="55" workbookViewId="0">
      <selection activeCell="R16" sqref="R16"/>
    </sheetView>
  </sheetViews>
  <sheetFormatPr defaultColWidth="8.85546875" defaultRowHeight="23.25" x14ac:dyDescent="0.25"/>
  <cols>
    <col min="1" max="1" width="5.7109375" style="114" customWidth="1"/>
    <col min="2" max="2" width="5.85546875" style="114" customWidth="1"/>
    <col min="3" max="3" width="4.5703125" style="114" customWidth="1"/>
    <col min="4" max="4" width="4.42578125" style="114" customWidth="1"/>
    <col min="5" max="5" width="3.5703125" style="114" customWidth="1"/>
    <col min="6" max="6" width="30.7109375" style="1" customWidth="1"/>
    <col min="7" max="7" width="76.28515625" style="144" customWidth="1"/>
    <col min="8" max="8" width="26.5703125" style="1" customWidth="1"/>
    <col min="9" max="9" width="29" style="22" customWidth="1"/>
    <col min="10" max="10" width="20" style="1" customWidth="1"/>
    <col min="11" max="12" width="16.7109375" style="1" customWidth="1"/>
    <col min="13" max="13" width="24.28515625" style="1" customWidth="1"/>
    <col min="14" max="14" width="29.140625" style="20" customWidth="1"/>
    <col min="15" max="15" width="1.85546875" style="20" customWidth="1"/>
    <col min="16" max="16" width="27.5703125" style="114" customWidth="1"/>
    <col min="17" max="18" width="24.140625" style="114" customWidth="1"/>
    <col min="19" max="19" width="25.85546875" style="114" bestFit="1" customWidth="1"/>
    <col min="20" max="20" width="30" style="114" bestFit="1" customWidth="1"/>
    <col min="21" max="21" width="28.7109375" style="114" customWidth="1"/>
    <col min="22" max="25" width="18.7109375" style="37" customWidth="1"/>
    <col min="26" max="28" width="18.7109375" style="37" hidden="1" customWidth="1"/>
    <col min="29" max="29" width="30" style="114" hidden="1" customWidth="1"/>
    <col min="30" max="30" width="12.28515625" style="114" hidden="1" customWidth="1"/>
    <col min="31" max="31" width="10.5703125" style="114" hidden="1" customWidth="1"/>
    <col min="32" max="32" width="11.7109375" style="114" hidden="1" customWidth="1"/>
    <col min="33" max="34" width="9.7109375" style="114" hidden="1" customWidth="1"/>
    <col min="35" max="35" width="8" style="114" hidden="1" customWidth="1"/>
    <col min="36" max="36" width="8.28515625" style="114" hidden="1" customWidth="1"/>
    <col min="37" max="37" width="9.7109375" style="114" hidden="1" customWidth="1"/>
    <col min="38" max="38" width="11.42578125" style="114" hidden="1" customWidth="1"/>
    <col min="39" max="39" width="8.28515625" style="114" hidden="1" customWidth="1"/>
    <col min="40" max="40" width="8.7109375" style="114" hidden="1" customWidth="1"/>
    <col min="41" max="41" width="25.140625" style="114" bestFit="1" customWidth="1"/>
    <col min="42" max="42" width="11.7109375" style="114" customWidth="1"/>
    <col min="43" max="47" width="10.140625" style="114" customWidth="1"/>
    <col min="48" max="63" width="16.5703125" style="114" customWidth="1"/>
    <col min="64" max="72" width="8.85546875" style="114"/>
    <col min="73" max="74" width="15.42578125" style="114" bestFit="1" customWidth="1"/>
    <col min="75" max="75" width="17.5703125" style="114" bestFit="1" customWidth="1"/>
    <col min="76" max="76" width="13.42578125" style="114" bestFit="1" customWidth="1"/>
    <col min="77" max="77" width="12.28515625" style="114" bestFit="1" customWidth="1"/>
    <col min="78" max="78" width="13.42578125" style="114" bestFit="1" customWidth="1"/>
    <col min="79" max="79" width="0" style="114" hidden="1" customWidth="1"/>
    <col min="80" max="16384" width="8.85546875" style="114"/>
  </cols>
  <sheetData>
    <row r="1" spans="1:41" ht="35.25" customHeight="1" x14ac:dyDescent="0.25">
      <c r="B1" s="200"/>
      <c r="C1" s="201"/>
      <c r="D1" s="201"/>
      <c r="E1" s="202"/>
      <c r="F1" s="203" t="s">
        <v>212</v>
      </c>
      <c r="G1" s="204"/>
      <c r="H1" s="204"/>
      <c r="I1" s="155">
        <f>DATE(RIEPILOGO!U14,RIEPILOGO!X13,5)</f>
        <v>46086</v>
      </c>
      <c r="K1" s="132"/>
      <c r="L1" s="206">
        <v>46086</v>
      </c>
      <c r="M1" s="206"/>
      <c r="N1" s="128"/>
    </row>
    <row r="2" spans="1:41" ht="35.25" customHeight="1" x14ac:dyDescent="0.5">
      <c r="B2" s="200"/>
      <c r="C2" s="201"/>
      <c r="D2" s="201"/>
      <c r="E2" s="202"/>
      <c r="F2" s="205"/>
      <c r="G2" s="205"/>
      <c r="H2" s="205"/>
      <c r="K2" s="151"/>
      <c r="L2" s="207" t="str">
        <f>TEXT(L1, "gggg")</f>
        <v>giovedì</v>
      </c>
      <c r="M2" s="207"/>
      <c r="N2" s="129"/>
      <c r="O2" s="19"/>
      <c r="P2" s="199" t="s">
        <v>215</v>
      </c>
      <c r="Q2" s="199"/>
      <c r="R2" s="199"/>
      <c r="S2" s="199"/>
      <c r="T2" s="13"/>
    </row>
    <row r="3" spans="1:41" ht="66" customHeight="1" x14ac:dyDescent="0.25">
      <c r="A3" s="127"/>
      <c r="B3" s="16" t="s">
        <v>2</v>
      </c>
      <c r="C3" s="16" t="s">
        <v>3</v>
      </c>
      <c r="D3" s="16" t="s">
        <v>5</v>
      </c>
      <c r="E3" s="16" t="s">
        <v>4</v>
      </c>
      <c r="F3" s="130" t="s">
        <v>1</v>
      </c>
      <c r="G3" s="142" t="s">
        <v>128</v>
      </c>
      <c r="H3" s="130" t="s">
        <v>9</v>
      </c>
      <c r="I3" s="131" t="s">
        <v>0</v>
      </c>
      <c r="J3" s="130" t="s">
        <v>11</v>
      </c>
      <c r="K3" s="130" t="s">
        <v>6</v>
      </c>
      <c r="L3" s="130" t="s">
        <v>7</v>
      </c>
      <c r="M3" s="130" t="s">
        <v>8</v>
      </c>
      <c r="N3" s="130" t="s">
        <v>22</v>
      </c>
      <c r="O3" s="16"/>
      <c r="P3" s="46" t="s">
        <v>202</v>
      </c>
      <c r="Q3" s="46" t="s">
        <v>203</v>
      </c>
      <c r="R3" s="46" t="s">
        <v>262</v>
      </c>
      <c r="S3" s="46" t="s">
        <v>204</v>
      </c>
      <c r="T3" s="46" t="s">
        <v>34</v>
      </c>
      <c r="U3" s="47" t="s">
        <v>25</v>
      </c>
      <c r="V3" s="192" t="s">
        <v>216</v>
      </c>
      <c r="W3" s="193"/>
      <c r="X3" s="194"/>
      <c r="Y3" s="121"/>
      <c r="AD3" s="37"/>
    </row>
    <row r="4" spans="1:41" ht="81" x14ac:dyDescent="0.25">
      <c r="A4" s="112" t="str">
        <f>IFERROR(INDEX(Tabella256[cognomenome], MATCH(F4, Tabella256[cognome], 0)), "")</f>
        <v>Spinali D.</v>
      </c>
      <c r="B4" s="110"/>
      <c r="C4" s="110"/>
      <c r="D4" s="111"/>
      <c r="E4" s="111"/>
      <c r="F4" s="30" t="s">
        <v>132</v>
      </c>
      <c r="G4" s="56" t="s">
        <v>320</v>
      </c>
      <c r="H4" s="31" t="s">
        <v>283</v>
      </c>
      <c r="I4" s="32" t="str">
        <f>IF(ISERROR(SEARCH("canone extra", N4)),
    IF(ISERROR(SEARCH("caldarella2", N4)),
        IF(ISERROR(SEARCH("messina", N4)),
            IF(ISERROR(SEARCH("agusta", N4)),
                IF(ISERROR(SEARCH("caldarella", N4)),
                    "",
                    $X$6
                ),
                $W$6
            ),
            $V$6
        ),
        $Y$6
    ),
    $AO$6
)</f>
        <v>5400274437
canone</v>
      </c>
      <c r="J4" s="33" t="s">
        <v>319</v>
      </c>
      <c r="K4" s="34" t="s">
        <v>281</v>
      </c>
      <c r="L4" s="34" t="s">
        <v>282</v>
      </c>
      <c r="M4" s="31">
        <f>IF(AN4=0,"",AN4)</f>
        <v>8.25</v>
      </c>
      <c r="N4" s="35" t="s">
        <v>291</v>
      </c>
      <c r="O4" s="35"/>
      <c r="P4" s="18">
        <f>IF(OR($L$1=RIEPILOGO!$T$2,$L$1=RIEPILOGO!$T$3,$L$1=RIEPILOGO!$T$4,$L$1=RIEPILOGO!$T$5),"FESTIVO",
  IF(L2="sabato","SABATO",
    IF(L2="domenica","DOMENICA",
      IF(RIEPILOGO!V19="ABILITATO",
        IFERROR((SUMIF(N4:N45,"*canone messina*",M4:M45)/(IF(WEEKDAY(L1,2)=5,10,16.5)))-1,-1),
        0))))</f>
        <v>0</v>
      </c>
      <c r="Q4" s="18">
        <f>IF(OR($L$1=RIEPILOGO!$T$2,$L$1=RIEPILOGO!$T$3,$L$1=RIEPILOGO!$T$4,$L$1=RIEPILOGO!$T$5),"FESTIVO",
  IF(L2="sabato","SABATO",
    IF(L2="domenica","DOMENICA",
      IF(RIEPILOGO!V19="ABILITATO",
        IFERROR((SUMIF(N4:N45,"canone caldarella",M4:M45)/(IF(WEEKDAY(L1,2)=5,10,16.5)))-1,-1),
        0))))</f>
        <v>0</v>
      </c>
      <c r="R4" s="18">
        <f>IF(OR($L$1=RIEPILOGO!$T$2,$L$1=RIEPILOGO!$T$3,$L$1=RIEPILOGO!$T$4,$L$1=RIEPILOGO!$T$5),"FESTIVO",
  IF(L2="sabato","SABATO",
    IF(L2="domenica","DOMENICA",
      IF(RIEPILOGO!U19="ABILITATO",
        IFERROR((SUMIF(N4:N45,"*canone agusta*",M4:M45)/(IF(WEEKDAY(L1,2)=5,10,16.5)))-1,-1),
        0))))</f>
        <v>0</v>
      </c>
      <c r="S4" s="18">
        <f>IF(OR($L$1=RIEPILOGO!$T$2,$L$1=RIEPILOGO!$T$3,$L$1=RIEPILOGO!$T$4,$L$1=RIEPILOGO!$T$5),"FESTIVO",
  IF(L2="sabato","SABATO",
    IF(L2="domenica","DOMENICA",
      IF(RIEPILOGO!W19="ABILITATO",
        IFERROR((SUMIF(N4:N45,"*canone caldarella2*",M4:M45)/(IF(WEEKDAY(L1,2)=5,10,16.5)))-1,-1),
        0))))</f>
        <v>0</v>
      </c>
      <c r="T4" s="18" t="str">
        <f>IF(COUNTBLANK(P7:P30)=ROWS(P7:P30),"NO",IF(SUM(Q7:Q30)=SUM(R7:R30),"SI","NO"))</f>
        <v>SI</v>
      </c>
      <c r="U4" s="18" t="s">
        <v>294</v>
      </c>
      <c r="V4" s="195">
        <f ca="1">RIEPILOGO!M33</f>
        <v>-6.0606060606060552E-2</v>
      </c>
      <c r="W4" s="196"/>
      <c r="X4" s="197"/>
      <c r="Y4" s="122"/>
      <c r="AD4" s="114" t="str">
        <f>IFERROR(IF(SEARCH("assistenza", N4) &gt; 0, TRUE, ""), "NO")</f>
        <v>NO</v>
      </c>
      <c r="AG4" s="3">
        <f t="shared" ref="AG4:AH45" si="0">IF(K4="24:00",24,(HOUR(K4)+MINUTE(K4)/60))</f>
        <v>7.75</v>
      </c>
      <c r="AH4" s="3">
        <f t="shared" si="0"/>
        <v>16.75</v>
      </c>
      <c r="AI4" s="3">
        <f t="shared" ref="AI4:AI45" si="1">IF(AM4=TRUE,(HOUR(AJ4)+MINUTE(AJ4)/60),0)</f>
        <v>0.75</v>
      </c>
      <c r="AJ4" s="4">
        <v>3.125E-2</v>
      </c>
      <c r="AK4" s="3">
        <f t="shared" ref="AK4:AK45" si="2">AH4-AG4</f>
        <v>9</v>
      </c>
      <c r="AL4" s="53" t="s">
        <v>30</v>
      </c>
      <c r="AM4" s="8" t="b">
        <f t="shared" ref="AM4:AM45" si="3">IF(AND(AG4&lt;12.75,AH4&gt;12,AD4="NO"),OR($L$2="lunedì",($L$2="martedì"),($L$2="mercoledì"),($L$2="giovedì")))</f>
        <v>1</v>
      </c>
      <c r="AN4" s="15">
        <f t="shared" ref="AN4:AN45" si="4">IF(AM4=TRUE,AK4-AI4, AK4*1)</f>
        <v>8.25</v>
      </c>
    </row>
    <row r="5" spans="1:41" ht="81.75" thickBot="1" x14ac:dyDescent="0.95">
      <c r="A5" s="112" t="str">
        <f>IFERROR(INDEX(Tabella256[cognomenome], MATCH(F5, Tabella256[cognome], 0)), "")</f>
        <v>Serra G.</v>
      </c>
      <c r="B5" s="28"/>
      <c r="C5" s="28"/>
      <c r="D5" s="29"/>
      <c r="E5" s="29"/>
      <c r="F5" s="30" t="s">
        <v>193</v>
      </c>
      <c r="G5" s="56" t="str">
        <f>IF(G4="","",G4)</f>
        <v>10240384 - U100 - Verifica funzionale trasmettitore di portata di GREZZO A F101/7 - F012RC
10240620  700A RIPRISTINO 07L207RC</v>
      </c>
      <c r="H5" s="31" t="str">
        <f>IF(H4="","",H4)</f>
        <v>Agusta</v>
      </c>
      <c r="I5" s="32" t="str">
        <f t="shared" ref="I5:I45" si="5">IF(ISERROR(SEARCH("canone extra", N5)),
    IF(ISERROR(SEARCH("caldarella2", N5)),
        IF(ISERROR(SEARCH("messina", N5)),
            IF(ISERROR(SEARCH("agusta", N5)),
                IF(ISERROR(SEARCH("caldarella", N5)),
                    "",
                    $X$6
                ),
                $W$6
            ),
            $V$6
        ),
        $Y$6
    ),
    $AO$6
)</f>
        <v>5400274437
canone</v>
      </c>
      <c r="J5" s="33" t="str">
        <f>IF(J4="","",J4)</f>
        <v>573319/C
573877/C</v>
      </c>
      <c r="K5" s="34" t="s">
        <v>281</v>
      </c>
      <c r="L5" s="34" t="s">
        <v>282</v>
      </c>
      <c r="M5" s="31">
        <f>IF(AN5=0,"",AN5)</f>
        <v>8.25</v>
      </c>
      <c r="N5" s="35" t="s">
        <v>291</v>
      </c>
      <c r="O5" s="35"/>
      <c r="P5" s="109"/>
      <c r="Q5" s="109"/>
      <c r="R5" s="109"/>
      <c r="S5" s="109"/>
      <c r="V5" s="14" t="s">
        <v>35</v>
      </c>
      <c r="W5" s="14" t="s">
        <v>260</v>
      </c>
      <c r="X5" s="14" t="s">
        <v>36</v>
      </c>
      <c r="Y5" s="14" t="s">
        <v>207</v>
      </c>
      <c r="Z5" s="14" t="s">
        <v>35</v>
      </c>
      <c r="AA5" s="14" t="s">
        <v>260</v>
      </c>
      <c r="AB5" s="14" t="s">
        <v>36</v>
      </c>
      <c r="AC5" s="14" t="s">
        <v>207</v>
      </c>
      <c r="AD5" s="114" t="str">
        <f t="shared" ref="AD5:AD45" si="6">IFERROR(IF(SEARCH("assistenza", N5) &gt; 0, TRUE, ""), "NO")</f>
        <v>NO</v>
      </c>
      <c r="AG5" s="3">
        <f t="shared" si="0"/>
        <v>7.75</v>
      </c>
      <c r="AH5" s="3">
        <f t="shared" si="0"/>
        <v>16.75</v>
      </c>
      <c r="AI5" s="3">
        <f t="shared" si="1"/>
        <v>0.75</v>
      </c>
      <c r="AJ5" s="4">
        <v>3.125E-2</v>
      </c>
      <c r="AK5" s="3">
        <f t="shared" si="2"/>
        <v>9</v>
      </c>
      <c r="AL5" s="53" t="s">
        <v>30</v>
      </c>
      <c r="AM5" s="8" t="b">
        <f t="shared" si="3"/>
        <v>1</v>
      </c>
      <c r="AN5" s="15">
        <f t="shared" si="4"/>
        <v>8.25</v>
      </c>
      <c r="AO5" s="14" t="s">
        <v>238</v>
      </c>
    </row>
    <row r="6" spans="1:41" ht="80.099999999999994" customHeight="1" x14ac:dyDescent="0.25">
      <c r="A6" s="112" t="str">
        <f>IFERROR(INDEX(Tabella256[cognomenome], MATCH(F6, Tabella256[cognome], 0)), "")</f>
        <v>Tarascio B.</v>
      </c>
      <c r="B6" s="28"/>
      <c r="C6" s="28"/>
      <c r="D6" s="29"/>
      <c r="E6" s="29"/>
      <c r="F6" s="30" t="s">
        <v>157</v>
      </c>
      <c r="G6" s="56" t="s">
        <v>297</v>
      </c>
      <c r="H6" s="31" t="s">
        <v>285</v>
      </c>
      <c r="I6" s="32" t="str">
        <f t="shared" si="5"/>
        <v>5400274434
canone</v>
      </c>
      <c r="J6" s="33" t="s">
        <v>296</v>
      </c>
      <c r="K6" s="34" t="s">
        <v>281</v>
      </c>
      <c r="L6" s="34" t="s">
        <v>282</v>
      </c>
      <c r="M6" s="31">
        <f t="shared" ref="M6:M45" si="7">IF(AN6=0,"",AN6)</f>
        <v>8.25</v>
      </c>
      <c r="N6" s="35" t="s">
        <v>312</v>
      </c>
      <c r="O6" s="35"/>
      <c r="P6" s="73" t="s">
        <v>23</v>
      </c>
      <c r="Q6" s="74" t="s">
        <v>20</v>
      </c>
      <c r="R6" s="74" t="s">
        <v>21</v>
      </c>
      <c r="S6" s="75" t="s">
        <v>24</v>
      </c>
      <c r="T6" s="2"/>
      <c r="V6" s="32" t="str">
        <f>RIEPILOGO!$S$17</f>
        <v>5400274443
canone</v>
      </c>
      <c r="W6" s="32" t="str">
        <f>RIEPILOGO!$U$17</f>
        <v>5400274437
canone</v>
      </c>
      <c r="X6" s="32" t="str">
        <f>RIEPILOGO!$V$17</f>
        <v>5400274434
canone</v>
      </c>
      <c r="Y6" s="32" t="str">
        <f>RIEPILOGO!$W$17</f>
        <v xml:space="preserve">
canone</v>
      </c>
      <c r="AD6" s="114" t="str">
        <f t="shared" si="6"/>
        <v>NO</v>
      </c>
      <c r="AG6" s="3">
        <f t="shared" si="0"/>
        <v>7.75</v>
      </c>
      <c r="AH6" s="3">
        <f t="shared" si="0"/>
        <v>16.75</v>
      </c>
      <c r="AI6" s="3">
        <f t="shared" si="1"/>
        <v>0.75</v>
      </c>
      <c r="AJ6" s="4">
        <v>3.125E-2</v>
      </c>
      <c r="AK6" s="3">
        <f t="shared" si="2"/>
        <v>9</v>
      </c>
      <c r="AL6" s="53" t="s">
        <v>30</v>
      </c>
      <c r="AM6" s="8" t="b">
        <f t="shared" si="3"/>
        <v>1</v>
      </c>
      <c r="AN6" s="15">
        <f t="shared" si="4"/>
        <v>8.25</v>
      </c>
      <c r="AO6" s="32">
        <f>RIEPILOGO!$X$17</f>
        <v>0</v>
      </c>
    </row>
    <row r="7" spans="1:41" ht="80.099999999999994" customHeight="1" x14ac:dyDescent="0.25">
      <c r="A7" s="112" t="str">
        <f>IFERROR(INDEX(Tabella256[cognomenome], MATCH(F7, Tabella256[cognome], 0)), "")</f>
        <v>Partesano V.</v>
      </c>
      <c r="B7" s="28"/>
      <c r="C7" s="28"/>
      <c r="D7" s="29"/>
      <c r="E7" s="29"/>
      <c r="F7" s="30" t="s">
        <v>149</v>
      </c>
      <c r="G7" s="56" t="str">
        <f>IF(G6="","",G6)</f>
        <v>400 - ricollegamento  strumentazione scollegata  DURANTE LA FERMATA BV603,604 FCV604,607 FRC 601 A/B/C</v>
      </c>
      <c r="H7" s="31" t="str">
        <f>IF(H6="","",H6)</f>
        <v>Caldarella</v>
      </c>
      <c r="I7" s="32" t="str">
        <f t="shared" si="5"/>
        <v>5400274434
canone</v>
      </c>
      <c r="J7" s="33" t="str">
        <f>IF(J6="","",J6)</f>
        <v>573584/C</v>
      </c>
      <c r="K7" s="34" t="s">
        <v>281</v>
      </c>
      <c r="L7" s="34" t="s">
        <v>282</v>
      </c>
      <c r="M7" s="31">
        <f t="shared" si="7"/>
        <v>8.25</v>
      </c>
      <c r="N7" s="35" t="s">
        <v>312</v>
      </c>
      <c r="O7" s="35"/>
      <c r="P7" s="76" t="s">
        <v>12</v>
      </c>
      <c r="Q7" s="18">
        <f>IF(ISBLANK(P7), 99, SUMIF($F$4:$F$45,"*"&amp;P7&amp;"*",$M$4:$M$45))</f>
        <v>10.5</v>
      </c>
      <c r="R7" s="18">
        <v>10.5</v>
      </c>
      <c r="S7" s="77">
        <f t="shared" ref="S7:S30" si="8">R7-Q7</f>
        <v>0</v>
      </c>
      <c r="T7" s="2"/>
      <c r="V7" s="66">
        <f ca="1">RIEPILOGO!N33</f>
        <v>-3.0303030303030276E-2</v>
      </c>
      <c r="W7" s="66">
        <f ca="1">RIEPILOGO!P33</f>
        <v>-1.5151515151515138E-2</v>
      </c>
      <c r="X7" s="66">
        <f ca="1">RIEPILOGO!O33</f>
        <v>-1.5151515151515138E-2</v>
      </c>
      <c r="Y7" s="66">
        <f ca="1">RIEPILOGO!Q33</f>
        <v>0</v>
      </c>
      <c r="Z7" s="71">
        <f ca="1">V7</f>
        <v>-3.0303030303030276E-2</v>
      </c>
      <c r="AA7" s="71">
        <f ca="1">W7</f>
        <v>-1.5151515151515138E-2</v>
      </c>
      <c r="AB7" s="71">
        <f ca="1">X7</f>
        <v>-1.5151515151515138E-2</v>
      </c>
      <c r="AC7" s="71">
        <f ca="1">Y7</f>
        <v>0</v>
      </c>
      <c r="AD7" s="114" t="str">
        <f t="shared" si="6"/>
        <v>NO</v>
      </c>
      <c r="AG7" s="3">
        <f t="shared" si="0"/>
        <v>7.75</v>
      </c>
      <c r="AH7" s="3">
        <f t="shared" si="0"/>
        <v>16.75</v>
      </c>
      <c r="AI7" s="3">
        <f t="shared" si="1"/>
        <v>0.75</v>
      </c>
      <c r="AJ7" s="4">
        <v>3.125E-2</v>
      </c>
      <c r="AK7" s="3">
        <f t="shared" si="2"/>
        <v>9</v>
      </c>
      <c r="AL7" s="53" t="s">
        <v>30</v>
      </c>
      <c r="AM7" s="8" t="b">
        <f t="shared" si="3"/>
        <v>1</v>
      </c>
      <c r="AN7" s="15">
        <f t="shared" si="4"/>
        <v>8.25</v>
      </c>
    </row>
    <row r="8" spans="1:41" ht="80.099999999999994" customHeight="1" x14ac:dyDescent="0.45">
      <c r="A8" s="112" t="str">
        <f>IFERROR(INDEX(Tabella256[cognomenome], MATCH(F8, Tabella256[cognome], 0)), "")</f>
        <v>Millo F.</v>
      </c>
      <c r="B8" s="28"/>
      <c r="C8" s="28"/>
      <c r="D8" s="29"/>
      <c r="E8" s="29"/>
      <c r="F8" s="30" t="s">
        <v>148</v>
      </c>
      <c r="G8" s="56" t="s">
        <v>310</v>
      </c>
      <c r="H8" s="31" t="s">
        <v>285</v>
      </c>
      <c r="I8" s="32" t="s">
        <v>601</v>
      </c>
      <c r="J8" s="33" t="s">
        <v>309</v>
      </c>
      <c r="K8" s="34" t="s">
        <v>281</v>
      </c>
      <c r="L8" s="34" t="s">
        <v>282</v>
      </c>
      <c r="M8" s="31">
        <f t="shared" si="7"/>
        <v>8.25</v>
      </c>
      <c r="N8" s="35"/>
      <c r="O8" s="35"/>
      <c r="P8" s="76" t="s">
        <v>211</v>
      </c>
      <c r="Q8" s="18">
        <f t="shared" ref="Q8:Q30" si="9">IF(ISBLANK(P8), 99, SUMIF($F$4:$F$45,"*"&amp;P8&amp;"*",$M$4:$M$45))</f>
        <v>8.25</v>
      </c>
      <c r="R8" s="18">
        <v>8.25</v>
      </c>
      <c r="S8" s="77">
        <f t="shared" si="8"/>
        <v>0</v>
      </c>
      <c r="T8" s="2"/>
      <c r="V8" s="198" t="s">
        <v>116</v>
      </c>
      <c r="W8" s="198"/>
      <c r="X8" s="198"/>
      <c r="Y8" s="123"/>
      <c r="AD8" s="114" t="str">
        <f>IFERROR(IF(SEARCH("assistenza", N8) &gt; 0, TRUE, ""), "NO")</f>
        <v>NO</v>
      </c>
      <c r="AG8" s="3">
        <f t="shared" si="0"/>
        <v>7.75</v>
      </c>
      <c r="AH8" s="3">
        <f t="shared" si="0"/>
        <v>16.75</v>
      </c>
      <c r="AI8" s="3">
        <f t="shared" si="1"/>
        <v>0.75</v>
      </c>
      <c r="AJ8" s="4">
        <v>3.125E-2</v>
      </c>
      <c r="AK8" s="3">
        <f t="shared" si="2"/>
        <v>9</v>
      </c>
      <c r="AL8" s="53" t="s">
        <v>30</v>
      </c>
      <c r="AM8" s="8" t="b">
        <f t="shared" si="3"/>
        <v>1</v>
      </c>
      <c r="AN8" s="15">
        <f t="shared" si="4"/>
        <v>8.25</v>
      </c>
    </row>
    <row r="9" spans="1:41" ht="80.099999999999994" customHeight="1" x14ac:dyDescent="0.25">
      <c r="A9" s="112" t="str">
        <f>IFERROR(INDEX(Tabella256[cognomenome], MATCH(F9, Tabella256[cognome], 0)), "")</f>
        <v>La Rocca G.</v>
      </c>
      <c r="B9" s="28"/>
      <c r="C9" s="28"/>
      <c r="D9" s="29"/>
      <c r="E9" s="29"/>
      <c r="F9" s="30" t="s">
        <v>166</v>
      </c>
      <c r="G9" s="56" t="str">
        <f>IF(G8="","",G8)</f>
        <v>10238595 - U1000 - Attivit di sostituzione manometri mandata pompe come da lista in allegato (OP CARE)</v>
      </c>
      <c r="H9" s="31" t="str">
        <f>IF(H8="","",H8)</f>
        <v>Caldarella</v>
      </c>
      <c r="I9" s="32" t="s">
        <v>601</v>
      </c>
      <c r="J9" s="33" t="str">
        <f>IF(J8="","",J8)</f>
        <v>574057/C</v>
      </c>
      <c r="K9" s="34" t="s">
        <v>281</v>
      </c>
      <c r="L9" s="34" t="s">
        <v>282</v>
      </c>
      <c r="M9" s="31">
        <f t="shared" si="7"/>
        <v>8.25</v>
      </c>
      <c r="N9" s="35"/>
      <c r="O9" s="35"/>
      <c r="P9" s="76" t="s">
        <v>15</v>
      </c>
      <c r="Q9" s="18">
        <f t="shared" si="9"/>
        <v>8.25</v>
      </c>
      <c r="R9" s="18">
        <v>8.25</v>
      </c>
      <c r="S9" s="77">
        <f t="shared" si="8"/>
        <v>0</v>
      </c>
      <c r="T9" s="2"/>
      <c r="V9" s="66">
        <f ca="1">IF(Z7&gt;0,"SATURATO DI "&amp;8.25*Z7,8.25*Z7)</f>
        <v>-0.24999999999999978</v>
      </c>
      <c r="W9" s="66">
        <f ca="1">IF(AA7&gt;0,"SATURATO DI "&amp;8.25*AA7,8.25*AA7)</f>
        <v>-0.12499999999999989</v>
      </c>
      <c r="X9" s="66">
        <f ca="1">IF(AB7&gt;0,"SATURATO DI "&amp;8.25*AB7,8.25*AB7)</f>
        <v>-0.12499999999999989</v>
      </c>
      <c r="Y9" s="66">
        <f ca="1">IF(AC7&gt;0,"SATURATO DI "&amp;8.25*AC7,8.25*AC7)</f>
        <v>0</v>
      </c>
      <c r="AD9" s="114" t="str">
        <f t="shared" si="6"/>
        <v>NO</v>
      </c>
      <c r="AG9" s="3">
        <f t="shared" si="0"/>
        <v>7.75</v>
      </c>
      <c r="AH9" s="3">
        <f t="shared" si="0"/>
        <v>16.75</v>
      </c>
      <c r="AI9" s="3">
        <f t="shared" si="1"/>
        <v>0.75</v>
      </c>
      <c r="AJ9" s="4">
        <v>3.125E-2</v>
      </c>
      <c r="AK9" s="3">
        <f t="shared" si="2"/>
        <v>9</v>
      </c>
      <c r="AL9" s="53" t="s">
        <v>30</v>
      </c>
      <c r="AM9" s="8" t="b">
        <f t="shared" si="3"/>
        <v>1</v>
      </c>
      <c r="AN9" s="15">
        <f t="shared" si="4"/>
        <v>8.25</v>
      </c>
    </row>
    <row r="10" spans="1:41" ht="121.5" x14ac:dyDescent="0.25">
      <c r="A10" s="112" t="str">
        <f>IFERROR(INDEX(Tabella256[cognomenome], MATCH(F10, Tabella256[cognome], 0)), "")</f>
        <v>Riciputo A.</v>
      </c>
      <c r="B10" s="28"/>
      <c r="C10" s="28"/>
      <c r="D10" s="29"/>
      <c r="E10" s="29"/>
      <c r="F10" s="30" t="s">
        <v>134</v>
      </c>
      <c r="G10" s="56" t="s">
        <v>315</v>
      </c>
      <c r="H10" s="31" t="s">
        <v>284</v>
      </c>
      <c r="I10" s="32" t="str">
        <f t="shared" si="5"/>
        <v>5400274443
canone</v>
      </c>
      <c r="J10" s="33" t="s">
        <v>314</v>
      </c>
      <c r="K10" s="34" t="s">
        <v>281</v>
      </c>
      <c r="L10" s="34" t="s">
        <v>282</v>
      </c>
      <c r="M10" s="31">
        <f t="shared" si="7"/>
        <v>8.25</v>
      </c>
      <c r="N10" s="35" t="s">
        <v>313</v>
      </c>
      <c r="O10" s="35"/>
      <c r="P10" s="76" t="s">
        <v>14</v>
      </c>
      <c r="Q10" s="18">
        <f t="shared" si="9"/>
        <v>8.25</v>
      </c>
      <c r="R10" s="18">
        <v>8.25</v>
      </c>
      <c r="S10" s="77">
        <f t="shared" si="8"/>
        <v>0</v>
      </c>
      <c r="T10" s="2"/>
      <c r="AD10" s="114" t="str">
        <f t="shared" si="6"/>
        <v>NO</v>
      </c>
      <c r="AG10" s="3">
        <f t="shared" si="0"/>
        <v>7.75</v>
      </c>
      <c r="AH10" s="3">
        <f t="shared" si="0"/>
        <v>16.75</v>
      </c>
      <c r="AI10" s="3">
        <f t="shared" si="1"/>
        <v>0.75</v>
      </c>
      <c r="AJ10" s="4">
        <v>3.125E-2</v>
      </c>
      <c r="AK10" s="3">
        <f t="shared" si="2"/>
        <v>9</v>
      </c>
      <c r="AL10" s="53" t="s">
        <v>30</v>
      </c>
      <c r="AM10" s="8" t="b">
        <f t="shared" si="3"/>
        <v>1</v>
      </c>
      <c r="AN10" s="15">
        <f t="shared" si="4"/>
        <v>8.25</v>
      </c>
    </row>
    <row r="11" spans="1:41" ht="121.5" x14ac:dyDescent="0.25">
      <c r="A11" s="112" t="str">
        <f>IFERROR(INDEX(Tabella256[cognomenome], MATCH(F11, Tabella256[cognome], 0)), "")</f>
        <v>Mira A.</v>
      </c>
      <c r="B11" s="28"/>
      <c r="C11" s="28"/>
      <c r="D11" s="29"/>
      <c r="E11" s="29"/>
      <c r="F11" s="30" t="s">
        <v>265</v>
      </c>
      <c r="G11" s="56" t="str">
        <f>IF(G10="","",G10)</f>
        <v>Controllo livellostati rilevamento perdite sovrappasso lato raffineria + drenaggio barilotto
controllo funzionalità livelli e loop di automazione pompa
Controllo livellostati rilevamento perdite sovrappasso lato Pontile + drenaggio barilotto</v>
      </c>
      <c r="H11" s="31" t="str">
        <f>IF(H10="","",H10)</f>
        <v>Messina</v>
      </c>
      <c r="I11" s="32" t="str">
        <f t="shared" si="5"/>
        <v>5400274443
canone</v>
      </c>
      <c r="J11" s="33" t="str">
        <f>IF(J10="","",J10)</f>
        <v>574059/C
324779/S
574067/C</v>
      </c>
      <c r="K11" s="34" t="s">
        <v>281</v>
      </c>
      <c r="L11" s="34" t="s">
        <v>282</v>
      </c>
      <c r="M11" s="31">
        <f t="shared" si="7"/>
        <v>8.25</v>
      </c>
      <c r="N11" s="35" t="s">
        <v>313</v>
      </c>
      <c r="O11" s="35"/>
      <c r="P11" s="76" t="s">
        <v>18</v>
      </c>
      <c r="Q11" s="18">
        <f t="shared" si="9"/>
        <v>8.25</v>
      </c>
      <c r="R11" s="18">
        <v>8.25</v>
      </c>
      <c r="S11" s="77">
        <f t="shared" si="8"/>
        <v>0</v>
      </c>
      <c r="T11" s="2"/>
      <c r="AD11" s="114" t="str">
        <f t="shared" si="6"/>
        <v>NO</v>
      </c>
      <c r="AG11" s="3">
        <f t="shared" si="0"/>
        <v>7.75</v>
      </c>
      <c r="AH11" s="3">
        <f t="shared" si="0"/>
        <v>16.75</v>
      </c>
      <c r="AI11" s="3">
        <f t="shared" si="1"/>
        <v>0.75</v>
      </c>
      <c r="AJ11" s="4">
        <v>3.125E-2</v>
      </c>
      <c r="AK11" s="3">
        <f t="shared" si="2"/>
        <v>9</v>
      </c>
      <c r="AL11" s="53" t="s">
        <v>30</v>
      </c>
      <c r="AM11" s="8" t="b">
        <f t="shared" si="3"/>
        <v>1</v>
      </c>
      <c r="AN11" s="15">
        <f t="shared" si="4"/>
        <v>8.25</v>
      </c>
    </row>
    <row r="12" spans="1:41" ht="80.099999999999994" customHeight="1" x14ac:dyDescent="0.25">
      <c r="A12" s="112" t="str">
        <f>IFERROR(INDEX(Tabella256[cognomenome], MATCH(F12, Tabella256[cognome], 0)), "")</f>
        <v>Garro L.</v>
      </c>
      <c r="B12" s="28"/>
      <c r="C12" s="28"/>
      <c r="D12" s="29"/>
      <c r="E12" s="29"/>
      <c r="F12" s="30" t="s">
        <v>137</v>
      </c>
      <c r="G12" s="56" t="s">
        <v>317</v>
      </c>
      <c r="H12" s="31" t="s">
        <v>285</v>
      </c>
      <c r="I12" s="32" t="s">
        <v>601</v>
      </c>
      <c r="J12" s="33" t="s">
        <v>316</v>
      </c>
      <c r="K12" s="34" t="s">
        <v>281</v>
      </c>
      <c r="L12" s="34" t="s">
        <v>504</v>
      </c>
      <c r="M12" s="31">
        <f t="shared" si="7"/>
        <v>7.75</v>
      </c>
      <c r="N12" s="35"/>
      <c r="O12" s="35"/>
      <c r="P12" s="76" t="s">
        <v>318</v>
      </c>
      <c r="Q12" s="18">
        <f t="shared" si="9"/>
        <v>8.25</v>
      </c>
      <c r="R12" s="18">
        <v>8.25</v>
      </c>
      <c r="S12" s="77">
        <f t="shared" si="8"/>
        <v>0</v>
      </c>
      <c r="T12" s="2"/>
      <c r="AD12" s="114" t="str">
        <f t="shared" si="6"/>
        <v>NO</v>
      </c>
      <c r="AG12" s="3">
        <f t="shared" si="0"/>
        <v>7.75</v>
      </c>
      <c r="AH12" s="3">
        <f t="shared" si="0"/>
        <v>16.25</v>
      </c>
      <c r="AI12" s="3">
        <f t="shared" si="1"/>
        <v>0.75</v>
      </c>
      <c r="AJ12" s="4">
        <v>3.125E-2</v>
      </c>
      <c r="AK12" s="3">
        <f t="shared" si="2"/>
        <v>8.5</v>
      </c>
      <c r="AL12" s="53" t="s">
        <v>30</v>
      </c>
      <c r="AM12" s="8" t="b">
        <f t="shared" si="3"/>
        <v>1</v>
      </c>
      <c r="AN12" s="15">
        <f t="shared" si="4"/>
        <v>7.75</v>
      </c>
    </row>
    <row r="13" spans="1:41" ht="80.099999999999994" customHeight="1" x14ac:dyDescent="0.25">
      <c r="A13" s="112" t="str">
        <f>IFERROR(INDEX(Tabella256[cognomenome], MATCH(F13, Tabella256[cognome], 0)), "")</f>
        <v>Maggio C.</v>
      </c>
      <c r="B13" s="28"/>
      <c r="C13" s="28"/>
      <c r="D13" s="29"/>
      <c r="E13" s="29"/>
      <c r="F13" s="30" t="s">
        <v>266</v>
      </c>
      <c r="G13" s="56" t="str">
        <f>IF(G12="","",G12)</f>
        <v>10240445 - U1000 -  Ripristino premitreccia F170CV</v>
      </c>
      <c r="H13" s="31" t="str">
        <f>IF(H12="","",H12)</f>
        <v>Caldarella</v>
      </c>
      <c r="I13" s="32" t="s">
        <v>601</v>
      </c>
      <c r="J13" s="33" t="str">
        <f>IF(J12="","",J12)</f>
        <v>574127/C</v>
      </c>
      <c r="K13" s="34" t="s">
        <v>281</v>
      </c>
      <c r="L13" s="34" t="s">
        <v>282</v>
      </c>
      <c r="M13" s="31">
        <f t="shared" si="7"/>
        <v>8.25</v>
      </c>
      <c r="N13" s="35"/>
      <c r="O13" s="35"/>
      <c r="P13" s="76" t="s">
        <v>13</v>
      </c>
      <c r="Q13" s="18">
        <f t="shared" si="9"/>
        <v>8.25</v>
      </c>
      <c r="R13" s="18">
        <v>8.25</v>
      </c>
      <c r="S13" s="77">
        <f t="shared" si="8"/>
        <v>0</v>
      </c>
      <c r="T13" s="2"/>
      <c r="AD13" s="114" t="str">
        <f t="shared" si="6"/>
        <v>NO</v>
      </c>
      <c r="AG13" s="3">
        <f t="shared" si="0"/>
        <v>7.75</v>
      </c>
      <c r="AH13" s="3">
        <f t="shared" si="0"/>
        <v>16.75</v>
      </c>
      <c r="AI13" s="3">
        <f t="shared" si="1"/>
        <v>0.75</v>
      </c>
      <c r="AJ13" s="4">
        <v>3.125E-2</v>
      </c>
      <c r="AK13" s="3">
        <f t="shared" si="2"/>
        <v>9</v>
      </c>
      <c r="AL13" s="53" t="s">
        <v>30</v>
      </c>
      <c r="AM13" s="8" t="b">
        <f t="shared" si="3"/>
        <v>1</v>
      </c>
      <c r="AN13" s="15">
        <f t="shared" si="4"/>
        <v>8.25</v>
      </c>
    </row>
    <row r="14" spans="1:41" ht="80.099999999999994" customHeight="1" x14ac:dyDescent="0.25">
      <c r="A14" s="112" t="str">
        <f>IFERROR(INDEX(Tabella256[cognomenome], MATCH(F14, Tabella256[cognome], 0)), "")</f>
        <v>Aricò E.</v>
      </c>
      <c r="B14" s="28"/>
      <c r="C14" s="28"/>
      <c r="D14" s="29"/>
      <c r="E14" s="29"/>
      <c r="F14" s="30" t="s">
        <v>267</v>
      </c>
      <c r="G14" s="56" t="s">
        <v>130</v>
      </c>
      <c r="H14" s="31"/>
      <c r="I14" s="32"/>
      <c r="J14" s="33"/>
      <c r="K14" s="34" t="s">
        <v>281</v>
      </c>
      <c r="L14" s="34" t="s">
        <v>282</v>
      </c>
      <c r="M14" s="31">
        <f t="shared" si="7"/>
        <v>8.25</v>
      </c>
      <c r="N14" s="35"/>
      <c r="O14" s="35"/>
      <c r="P14" s="76" t="s">
        <v>288</v>
      </c>
      <c r="Q14" s="18">
        <f t="shared" si="9"/>
        <v>8.25</v>
      </c>
      <c r="R14" s="18">
        <v>8.25</v>
      </c>
      <c r="S14" s="77">
        <f t="shared" si="8"/>
        <v>0</v>
      </c>
      <c r="T14" s="2"/>
      <c r="AD14" s="114" t="str">
        <f t="shared" si="6"/>
        <v>NO</v>
      </c>
      <c r="AG14" s="3">
        <f t="shared" si="0"/>
        <v>7.75</v>
      </c>
      <c r="AH14" s="3">
        <f t="shared" si="0"/>
        <v>16.75</v>
      </c>
      <c r="AI14" s="3">
        <f t="shared" si="1"/>
        <v>0.75</v>
      </c>
      <c r="AJ14" s="4">
        <v>3.125E-2</v>
      </c>
      <c r="AK14" s="3">
        <f t="shared" si="2"/>
        <v>9</v>
      </c>
      <c r="AL14" s="53" t="s">
        <v>30</v>
      </c>
      <c r="AM14" s="8" t="b">
        <f t="shared" si="3"/>
        <v>1</v>
      </c>
      <c r="AN14" s="15">
        <f t="shared" si="4"/>
        <v>8.25</v>
      </c>
    </row>
    <row r="15" spans="1:41" ht="80.099999999999994" customHeight="1" x14ac:dyDescent="0.25">
      <c r="A15" s="112" t="str">
        <f>IFERROR(INDEX(Tabella256[cognomenome], MATCH(F15, Tabella256[cognome], 0)), "")</f>
        <v>Allegretti G.</v>
      </c>
      <c r="B15" s="28"/>
      <c r="C15" s="28"/>
      <c r="D15" s="29"/>
      <c r="E15" s="29"/>
      <c r="F15" s="30" t="s">
        <v>163</v>
      </c>
      <c r="G15" s="56" t="str">
        <f>IF(G14="","",G14)</f>
        <v>C.P.</v>
      </c>
      <c r="H15" s="31" t="str">
        <f>IF(H14="","",H14)</f>
        <v/>
      </c>
      <c r="I15" s="32"/>
      <c r="J15" s="33" t="str">
        <f>IF(J14="","",J14)</f>
        <v/>
      </c>
      <c r="K15" s="34" t="s">
        <v>286</v>
      </c>
      <c r="L15" s="34" t="s">
        <v>287</v>
      </c>
      <c r="M15" s="31">
        <f t="shared" si="7"/>
        <v>9.75</v>
      </c>
      <c r="N15" s="35"/>
      <c r="O15" s="35"/>
      <c r="P15" s="76" t="s">
        <v>16</v>
      </c>
      <c r="Q15" s="18">
        <f t="shared" si="9"/>
        <v>7.75</v>
      </c>
      <c r="R15" s="18">
        <v>7.75</v>
      </c>
      <c r="S15" s="77">
        <f t="shared" si="8"/>
        <v>0</v>
      </c>
      <c r="T15" s="2"/>
      <c r="AD15" s="114" t="str">
        <f t="shared" si="6"/>
        <v>NO</v>
      </c>
      <c r="AG15" s="3">
        <f t="shared" si="0"/>
        <v>6.75</v>
      </c>
      <c r="AH15" s="3">
        <f t="shared" si="0"/>
        <v>17.25</v>
      </c>
      <c r="AI15" s="3">
        <f t="shared" si="1"/>
        <v>0.75</v>
      </c>
      <c r="AJ15" s="4">
        <v>3.125E-2</v>
      </c>
      <c r="AK15" s="3">
        <f t="shared" si="2"/>
        <v>10.5</v>
      </c>
      <c r="AL15" s="53" t="s">
        <v>30</v>
      </c>
      <c r="AM15" s="8" t="b">
        <f t="shared" si="3"/>
        <v>1</v>
      </c>
      <c r="AN15" s="15">
        <f t="shared" si="4"/>
        <v>9.75</v>
      </c>
    </row>
    <row r="16" spans="1:41" ht="80.099999999999994" customHeight="1" x14ac:dyDescent="0.25">
      <c r="A16" s="112" t="str">
        <f>IFERROR(INDEX(Tabella256[cognomenome], MATCH(F16, Tabella256[cognome], 0)), "")</f>
        <v>Allegretti G.</v>
      </c>
      <c r="B16" s="28"/>
      <c r="C16" s="28"/>
      <c r="D16" s="29"/>
      <c r="E16" s="29"/>
      <c r="F16" s="30" t="s">
        <v>163</v>
      </c>
      <c r="G16" s="56" t="s">
        <v>323</v>
      </c>
      <c r="H16" s="31" t="s">
        <v>285</v>
      </c>
      <c r="I16" s="32" t="s">
        <v>322</v>
      </c>
      <c r="J16" s="33" t="s">
        <v>321</v>
      </c>
      <c r="K16" s="34" t="s">
        <v>324</v>
      </c>
      <c r="L16" s="34" t="s">
        <v>325</v>
      </c>
      <c r="M16" s="31">
        <f t="shared" si="7"/>
        <v>2.25</v>
      </c>
      <c r="N16" s="35"/>
      <c r="O16" s="35"/>
      <c r="P16" s="76" t="s">
        <v>289</v>
      </c>
      <c r="Q16" s="18">
        <f t="shared" si="9"/>
        <v>8.25</v>
      </c>
      <c r="R16" s="18">
        <v>8.25</v>
      </c>
      <c r="S16" s="77">
        <f t="shared" si="8"/>
        <v>0</v>
      </c>
      <c r="T16" s="2"/>
      <c r="AD16" s="114" t="str">
        <f t="shared" si="6"/>
        <v>NO</v>
      </c>
      <c r="AG16" s="3">
        <f t="shared" si="0"/>
        <v>21.25</v>
      </c>
      <c r="AH16" s="3">
        <f t="shared" si="0"/>
        <v>23.5</v>
      </c>
      <c r="AI16" s="3">
        <f t="shared" si="1"/>
        <v>0</v>
      </c>
      <c r="AJ16" s="4">
        <v>3.125E-2</v>
      </c>
      <c r="AK16" s="3">
        <f t="shared" si="2"/>
        <v>2.25</v>
      </c>
      <c r="AL16" s="53" t="s">
        <v>30</v>
      </c>
      <c r="AM16" s="8" t="b">
        <f t="shared" si="3"/>
        <v>0</v>
      </c>
      <c r="AN16" s="15">
        <f t="shared" si="4"/>
        <v>2.25</v>
      </c>
    </row>
    <row r="17" spans="1:40" ht="80.099999999999994" customHeight="1" x14ac:dyDescent="0.25">
      <c r="A17" s="112" t="str">
        <f>IFERROR(INDEX(Tabella256[cognomenome], MATCH(F17, Tabella256[cognome], 0)), "")</f>
        <v>Spinali D.</v>
      </c>
      <c r="B17" s="28"/>
      <c r="C17" s="28"/>
      <c r="D17" s="29"/>
      <c r="E17" s="29"/>
      <c r="F17" s="30" t="s">
        <v>132</v>
      </c>
      <c r="G17" s="56" t="str">
        <f>IF(G16="","",G16)</f>
        <v>Chiamata CTG - CONTRLLO FUNZIONALE Z4B302SV2</v>
      </c>
      <c r="H17" s="31" t="str">
        <f>IF(H16="","",H16)</f>
        <v>Caldarella</v>
      </c>
      <c r="I17" s="32" t="s">
        <v>322</v>
      </c>
      <c r="J17" s="33" t="str">
        <f>IF(J16="","",J16)</f>
        <v>574497/C</v>
      </c>
      <c r="K17" s="34" t="s">
        <v>324</v>
      </c>
      <c r="L17" s="34" t="s">
        <v>325</v>
      </c>
      <c r="M17" s="31">
        <f t="shared" si="7"/>
        <v>2.25</v>
      </c>
      <c r="N17" s="35"/>
      <c r="O17" s="35"/>
      <c r="P17" s="76" t="s">
        <v>256</v>
      </c>
      <c r="Q17" s="18">
        <f t="shared" si="9"/>
        <v>8.25</v>
      </c>
      <c r="R17" s="18">
        <v>8.25</v>
      </c>
      <c r="S17" s="77">
        <f t="shared" si="8"/>
        <v>0</v>
      </c>
      <c r="T17" s="2"/>
      <c r="AD17" s="114" t="str">
        <f t="shared" si="6"/>
        <v>NO</v>
      </c>
      <c r="AG17" s="3">
        <f t="shared" si="0"/>
        <v>21.25</v>
      </c>
      <c r="AH17" s="3">
        <f t="shared" si="0"/>
        <v>23.5</v>
      </c>
      <c r="AI17" s="3">
        <f t="shared" si="1"/>
        <v>0</v>
      </c>
      <c r="AJ17" s="4">
        <v>3.125E-2</v>
      </c>
      <c r="AK17" s="3">
        <f t="shared" si="2"/>
        <v>2.25</v>
      </c>
      <c r="AL17" s="53" t="s">
        <v>30</v>
      </c>
      <c r="AM17" s="8" t="b">
        <f t="shared" si="3"/>
        <v>0</v>
      </c>
      <c r="AN17" s="15">
        <f t="shared" si="4"/>
        <v>2.25</v>
      </c>
    </row>
    <row r="18" spans="1:40" ht="80.099999999999994" customHeight="1" x14ac:dyDescent="0.25">
      <c r="A18" s="112" t="str">
        <f>IFERROR(INDEX(Tabella256[cognomenome], MATCH(F18, Tabella256[cognome], 0)), "")</f>
        <v/>
      </c>
      <c r="B18" s="28"/>
      <c r="C18" s="28"/>
      <c r="D18" s="29"/>
      <c r="E18" s="29"/>
      <c r="F18" s="30"/>
      <c r="G18" s="56"/>
      <c r="H18" s="31"/>
      <c r="I18" s="32" t="str">
        <f t="shared" si="5"/>
        <v/>
      </c>
      <c r="J18" s="33"/>
      <c r="K18" s="34"/>
      <c r="L18" s="34"/>
      <c r="M18" s="31" t="str">
        <f t="shared" si="7"/>
        <v/>
      </c>
      <c r="N18" s="35"/>
      <c r="O18" s="35"/>
      <c r="P18" s="76" t="s">
        <v>19</v>
      </c>
      <c r="Q18" s="18">
        <f t="shared" si="9"/>
        <v>12</v>
      </c>
      <c r="R18" s="18">
        <v>12</v>
      </c>
      <c r="S18" s="77">
        <f t="shared" si="8"/>
        <v>0</v>
      </c>
      <c r="T18" s="2"/>
      <c r="AD18" s="114" t="str">
        <f t="shared" si="6"/>
        <v>NO</v>
      </c>
      <c r="AG18" s="3">
        <f t="shared" si="0"/>
        <v>0</v>
      </c>
      <c r="AH18" s="3">
        <f t="shared" si="0"/>
        <v>0</v>
      </c>
      <c r="AI18" s="3">
        <f t="shared" si="1"/>
        <v>0</v>
      </c>
      <c r="AJ18" s="4">
        <v>3.125E-2</v>
      </c>
      <c r="AK18" s="3">
        <f t="shared" si="2"/>
        <v>0</v>
      </c>
      <c r="AL18" s="53" t="s">
        <v>30</v>
      </c>
      <c r="AM18" s="8" t="b">
        <f t="shared" si="3"/>
        <v>0</v>
      </c>
      <c r="AN18" s="15">
        <f t="shared" si="4"/>
        <v>0</v>
      </c>
    </row>
    <row r="19" spans="1:40" ht="80.099999999999994" customHeight="1" x14ac:dyDescent="0.25">
      <c r="A19" s="112" t="str">
        <f>IFERROR(INDEX(Tabella256[cognomenome], MATCH(F19, Tabella256[cognome], 0)), "")</f>
        <v/>
      </c>
      <c r="B19" s="28"/>
      <c r="C19" s="28"/>
      <c r="D19" s="29"/>
      <c r="E19" s="29"/>
      <c r="F19" s="30"/>
      <c r="G19" s="56" t="str">
        <f>IF(G18="","",G18)</f>
        <v/>
      </c>
      <c r="H19" s="31" t="str">
        <f>IF(H18="","",H18)</f>
        <v/>
      </c>
      <c r="I19" s="32" t="str">
        <f t="shared" si="5"/>
        <v/>
      </c>
      <c r="J19" s="33" t="str">
        <f>IF(J18="","",J18)</f>
        <v/>
      </c>
      <c r="K19" s="34"/>
      <c r="L19" s="34"/>
      <c r="M19" s="31" t="str">
        <f t="shared" si="7"/>
        <v/>
      </c>
      <c r="N19" s="35"/>
      <c r="O19" s="35"/>
      <c r="P19" s="76"/>
      <c r="Q19" s="18">
        <f t="shared" si="9"/>
        <v>99</v>
      </c>
      <c r="R19" s="18">
        <v>99</v>
      </c>
      <c r="S19" s="77">
        <f>R19-Q19</f>
        <v>0</v>
      </c>
      <c r="T19" s="2"/>
      <c r="AD19" s="114" t="str">
        <f t="shared" si="6"/>
        <v>NO</v>
      </c>
      <c r="AG19" s="3">
        <f t="shared" si="0"/>
        <v>0</v>
      </c>
      <c r="AH19" s="3">
        <f t="shared" si="0"/>
        <v>0</v>
      </c>
      <c r="AI19" s="3">
        <f t="shared" si="1"/>
        <v>0</v>
      </c>
      <c r="AJ19" s="4">
        <v>3.125E-2</v>
      </c>
      <c r="AK19" s="3">
        <f t="shared" si="2"/>
        <v>0</v>
      </c>
      <c r="AL19" s="53" t="s">
        <v>30</v>
      </c>
      <c r="AM19" s="8" t="b">
        <f t="shared" si="3"/>
        <v>0</v>
      </c>
      <c r="AN19" s="15">
        <f t="shared" si="4"/>
        <v>0</v>
      </c>
    </row>
    <row r="20" spans="1:40" ht="80.099999999999994" customHeight="1" x14ac:dyDescent="0.25">
      <c r="A20" s="112" t="str">
        <f>IFERROR(INDEX(Tabella256[cognomenome], MATCH(F20, Tabella256[cognome], 0)), "")</f>
        <v/>
      </c>
      <c r="B20" s="28"/>
      <c r="C20" s="28"/>
      <c r="D20" s="29"/>
      <c r="E20" s="29"/>
      <c r="F20" s="30"/>
      <c r="G20" s="56"/>
      <c r="H20" s="31"/>
      <c r="I20" s="32" t="str">
        <f t="shared" si="5"/>
        <v/>
      </c>
      <c r="J20" s="33"/>
      <c r="K20" s="34"/>
      <c r="L20" s="34"/>
      <c r="M20" s="31" t="str">
        <f t="shared" si="7"/>
        <v/>
      </c>
      <c r="N20" s="35"/>
      <c r="O20" s="35"/>
      <c r="P20" s="76"/>
      <c r="Q20" s="18">
        <f t="shared" si="9"/>
        <v>99</v>
      </c>
      <c r="R20" s="18">
        <v>99</v>
      </c>
      <c r="S20" s="77">
        <f t="shared" si="8"/>
        <v>0</v>
      </c>
      <c r="T20" s="2"/>
      <c r="U20" s="2"/>
      <c r="W20" s="72"/>
      <c r="X20" s="72"/>
      <c r="Y20" s="72"/>
      <c r="Z20" s="72"/>
      <c r="AA20" s="72"/>
      <c r="AB20" s="72"/>
      <c r="AC20" s="2"/>
      <c r="AD20" s="114" t="str">
        <f t="shared" si="6"/>
        <v>NO</v>
      </c>
      <c r="AG20" s="3">
        <f t="shared" si="0"/>
        <v>0</v>
      </c>
      <c r="AH20" s="3">
        <f t="shared" si="0"/>
        <v>0</v>
      </c>
      <c r="AI20" s="3">
        <f t="shared" si="1"/>
        <v>0</v>
      </c>
      <c r="AJ20" s="4">
        <v>3.125E-2</v>
      </c>
      <c r="AK20" s="3">
        <f t="shared" si="2"/>
        <v>0</v>
      </c>
      <c r="AL20" s="53" t="s">
        <v>30</v>
      </c>
      <c r="AM20" s="8" t="b">
        <f t="shared" si="3"/>
        <v>0</v>
      </c>
      <c r="AN20" s="15">
        <f t="shared" si="4"/>
        <v>0</v>
      </c>
    </row>
    <row r="21" spans="1:40" ht="80.099999999999994" customHeight="1" x14ac:dyDescent="0.25">
      <c r="A21" s="112" t="str">
        <f>IFERROR(INDEX(Tabella256[cognomenome], MATCH(F21, Tabella256[cognome], 0)), "")</f>
        <v/>
      </c>
      <c r="B21" s="28"/>
      <c r="C21" s="28"/>
      <c r="D21" s="29"/>
      <c r="E21" s="29"/>
      <c r="F21" s="30"/>
      <c r="G21" s="56" t="str">
        <f>IF(G20="","",G20)</f>
        <v/>
      </c>
      <c r="H21" s="31" t="str">
        <f>IF(H20="","",H20)</f>
        <v/>
      </c>
      <c r="I21" s="32" t="str">
        <f t="shared" si="5"/>
        <v/>
      </c>
      <c r="J21" s="33" t="str">
        <f>IF(J20="","",J20)</f>
        <v/>
      </c>
      <c r="K21" s="34"/>
      <c r="L21" s="34"/>
      <c r="M21" s="31" t="str">
        <f t="shared" si="7"/>
        <v/>
      </c>
      <c r="N21" s="35"/>
      <c r="O21" s="35"/>
      <c r="P21" s="76"/>
      <c r="Q21" s="18">
        <f t="shared" si="9"/>
        <v>99</v>
      </c>
      <c r="R21" s="18">
        <v>99</v>
      </c>
      <c r="S21" s="77">
        <f t="shared" si="8"/>
        <v>0</v>
      </c>
      <c r="T21" s="2"/>
      <c r="U21" s="2"/>
      <c r="W21" s="72"/>
      <c r="X21" s="72"/>
      <c r="Y21" s="72"/>
      <c r="Z21" s="72"/>
      <c r="AA21" s="72"/>
      <c r="AB21" s="72"/>
      <c r="AC21" s="2"/>
      <c r="AD21" s="114" t="str">
        <f t="shared" si="6"/>
        <v>NO</v>
      </c>
      <c r="AG21" s="3">
        <f t="shared" si="0"/>
        <v>0</v>
      </c>
      <c r="AH21" s="3">
        <f t="shared" si="0"/>
        <v>0</v>
      </c>
      <c r="AI21" s="3">
        <f t="shared" si="1"/>
        <v>0</v>
      </c>
      <c r="AJ21" s="4">
        <v>3.125E-2</v>
      </c>
      <c r="AK21" s="3">
        <f t="shared" si="2"/>
        <v>0</v>
      </c>
      <c r="AL21" s="53" t="s">
        <v>30</v>
      </c>
      <c r="AM21" s="8" t="b">
        <f t="shared" si="3"/>
        <v>0</v>
      </c>
      <c r="AN21" s="15">
        <f t="shared" si="4"/>
        <v>0</v>
      </c>
    </row>
    <row r="22" spans="1:40" ht="80.099999999999994" customHeight="1" x14ac:dyDescent="0.25">
      <c r="A22" s="112" t="str">
        <f>IFERROR(INDEX(Tabella256[cognomenome], MATCH(F22, Tabella256[cognome], 0)), "")</f>
        <v/>
      </c>
      <c r="B22" s="28"/>
      <c r="C22" s="28"/>
      <c r="D22" s="29"/>
      <c r="E22" s="29"/>
      <c r="F22" s="30"/>
      <c r="G22" s="56"/>
      <c r="H22" s="31"/>
      <c r="I22" s="32" t="str">
        <f t="shared" si="5"/>
        <v/>
      </c>
      <c r="J22" s="33"/>
      <c r="K22" s="34"/>
      <c r="L22" s="34"/>
      <c r="M22" s="31" t="str">
        <f t="shared" si="7"/>
        <v/>
      </c>
      <c r="N22" s="36"/>
      <c r="O22" s="36"/>
      <c r="P22" s="76"/>
      <c r="Q22" s="18">
        <f t="shared" si="9"/>
        <v>99</v>
      </c>
      <c r="R22" s="18">
        <v>99</v>
      </c>
      <c r="S22" s="77">
        <f t="shared" si="8"/>
        <v>0</v>
      </c>
      <c r="T22" s="2"/>
      <c r="U22" s="2"/>
      <c r="AB22" s="72"/>
      <c r="AC22" s="2"/>
      <c r="AD22" s="114" t="str">
        <f t="shared" si="6"/>
        <v>NO</v>
      </c>
      <c r="AG22" s="3">
        <f t="shared" si="0"/>
        <v>0</v>
      </c>
      <c r="AH22" s="3">
        <f t="shared" si="0"/>
        <v>0</v>
      </c>
      <c r="AI22" s="3">
        <f t="shared" si="1"/>
        <v>0</v>
      </c>
      <c r="AJ22" s="4">
        <v>3.125E-2</v>
      </c>
      <c r="AK22" s="3">
        <f t="shared" si="2"/>
        <v>0</v>
      </c>
      <c r="AL22" s="53" t="s">
        <v>30</v>
      </c>
      <c r="AM22" s="8" t="b">
        <f t="shared" si="3"/>
        <v>0</v>
      </c>
      <c r="AN22" s="15">
        <f t="shared" si="4"/>
        <v>0</v>
      </c>
    </row>
    <row r="23" spans="1:40" ht="80.099999999999994" customHeight="1" x14ac:dyDescent="0.25">
      <c r="A23" s="112" t="str">
        <f>IFERROR(INDEX(Tabella256[cognomenome], MATCH(F23, Tabella256[cognome], 0)), "")</f>
        <v/>
      </c>
      <c r="B23" s="28"/>
      <c r="C23" s="28"/>
      <c r="D23" s="29"/>
      <c r="E23" s="29"/>
      <c r="F23" s="30"/>
      <c r="G23" s="56" t="str">
        <f>IF(G22="","",G22)</f>
        <v/>
      </c>
      <c r="H23" s="31" t="str">
        <f>IF(H22="","",H22)</f>
        <v/>
      </c>
      <c r="I23" s="32" t="str">
        <f t="shared" si="5"/>
        <v/>
      </c>
      <c r="J23" s="33" t="str">
        <f>IF(J22="","",J22)</f>
        <v/>
      </c>
      <c r="K23" s="34"/>
      <c r="L23" s="34"/>
      <c r="M23" s="31" t="str">
        <f t="shared" si="7"/>
        <v/>
      </c>
      <c r="N23" s="36"/>
      <c r="O23" s="36"/>
      <c r="P23" s="76"/>
      <c r="Q23" s="18">
        <f t="shared" si="9"/>
        <v>99</v>
      </c>
      <c r="R23" s="18">
        <v>99</v>
      </c>
      <c r="S23" s="77">
        <f t="shared" si="8"/>
        <v>0</v>
      </c>
      <c r="T23" s="2"/>
      <c r="U23" s="2"/>
      <c r="AB23" s="72"/>
      <c r="AC23" s="2"/>
      <c r="AD23" s="114" t="str">
        <f t="shared" si="6"/>
        <v>NO</v>
      </c>
      <c r="AG23" s="3">
        <f t="shared" si="0"/>
        <v>0</v>
      </c>
      <c r="AH23" s="3">
        <f t="shared" si="0"/>
        <v>0</v>
      </c>
      <c r="AI23" s="3">
        <f t="shared" si="1"/>
        <v>0</v>
      </c>
      <c r="AJ23" s="4">
        <v>3.125E-2</v>
      </c>
      <c r="AK23" s="3">
        <f t="shared" si="2"/>
        <v>0</v>
      </c>
      <c r="AL23" s="53" t="s">
        <v>30</v>
      </c>
      <c r="AM23" s="8" t="b">
        <f t="shared" si="3"/>
        <v>0</v>
      </c>
      <c r="AN23" s="15">
        <f t="shared" si="4"/>
        <v>0</v>
      </c>
    </row>
    <row r="24" spans="1:40" ht="80.099999999999994" customHeight="1" x14ac:dyDescent="0.25">
      <c r="A24" s="112" t="str">
        <f>IFERROR(INDEX(Tabella256[cognomenome], MATCH(F24, Tabella256[cognome], 0)), "")</f>
        <v/>
      </c>
      <c r="B24" s="28"/>
      <c r="C24" s="28"/>
      <c r="D24" s="29"/>
      <c r="E24" s="29"/>
      <c r="F24" s="30"/>
      <c r="G24" s="56"/>
      <c r="H24" s="31"/>
      <c r="I24" s="32" t="str">
        <f t="shared" si="5"/>
        <v/>
      </c>
      <c r="J24" s="33"/>
      <c r="K24" s="34"/>
      <c r="L24" s="34"/>
      <c r="M24" s="31" t="str">
        <f t="shared" si="7"/>
        <v/>
      </c>
      <c r="N24" s="35"/>
      <c r="O24" s="35"/>
      <c r="P24" s="76"/>
      <c r="Q24" s="18">
        <f t="shared" si="9"/>
        <v>99</v>
      </c>
      <c r="R24" s="18">
        <v>99</v>
      </c>
      <c r="S24" s="77">
        <f t="shared" si="8"/>
        <v>0</v>
      </c>
      <c r="T24" s="2"/>
      <c r="U24" s="2"/>
      <c r="AB24" s="72"/>
      <c r="AC24" s="2"/>
      <c r="AD24" s="114" t="str">
        <f t="shared" si="6"/>
        <v>NO</v>
      </c>
      <c r="AG24" s="3">
        <f t="shared" si="0"/>
        <v>0</v>
      </c>
      <c r="AH24" s="3">
        <f t="shared" si="0"/>
        <v>0</v>
      </c>
      <c r="AI24" s="3">
        <f t="shared" si="1"/>
        <v>0</v>
      </c>
      <c r="AJ24" s="4">
        <v>3.125E-2</v>
      </c>
      <c r="AK24" s="3">
        <f t="shared" si="2"/>
        <v>0</v>
      </c>
      <c r="AL24" s="53" t="s">
        <v>30</v>
      </c>
      <c r="AM24" s="8" t="b">
        <f t="shared" si="3"/>
        <v>0</v>
      </c>
      <c r="AN24" s="15">
        <f t="shared" si="4"/>
        <v>0</v>
      </c>
    </row>
    <row r="25" spans="1:40" ht="80.099999999999994" customHeight="1" x14ac:dyDescent="0.25">
      <c r="A25" s="112" t="str">
        <f>IFERROR(INDEX(Tabella256[cognomenome], MATCH(F25, Tabella256[cognome], 0)), "")</f>
        <v/>
      </c>
      <c r="B25" s="28"/>
      <c r="C25" s="28"/>
      <c r="D25" s="29"/>
      <c r="E25" s="29"/>
      <c r="F25" s="30"/>
      <c r="G25" s="56" t="str">
        <f>IF(G24="","",G24)</f>
        <v/>
      </c>
      <c r="H25" s="31" t="str">
        <f>IF(H24="","",H24)</f>
        <v/>
      </c>
      <c r="I25" s="32" t="str">
        <f t="shared" si="5"/>
        <v/>
      </c>
      <c r="J25" s="33" t="str">
        <f>IF(J24="","",J24)</f>
        <v/>
      </c>
      <c r="K25" s="34"/>
      <c r="L25" s="34"/>
      <c r="M25" s="31" t="str">
        <f t="shared" si="7"/>
        <v/>
      </c>
      <c r="N25" s="35"/>
      <c r="O25" s="35"/>
      <c r="P25" s="76"/>
      <c r="Q25" s="18">
        <f t="shared" si="9"/>
        <v>99</v>
      </c>
      <c r="R25" s="18">
        <v>99</v>
      </c>
      <c r="S25" s="77">
        <f t="shared" si="8"/>
        <v>0</v>
      </c>
      <c r="T25" s="2"/>
      <c r="U25" s="2"/>
      <c r="V25" s="72"/>
      <c r="W25" s="72"/>
      <c r="X25" s="72"/>
      <c r="Y25" s="72"/>
      <c r="Z25" s="72"/>
      <c r="AA25" s="72"/>
      <c r="AB25" s="72"/>
      <c r="AC25" s="2"/>
      <c r="AD25" s="114" t="str">
        <f t="shared" si="6"/>
        <v>NO</v>
      </c>
      <c r="AG25" s="3">
        <f t="shared" si="0"/>
        <v>0</v>
      </c>
      <c r="AH25" s="3">
        <f t="shared" si="0"/>
        <v>0</v>
      </c>
      <c r="AI25" s="3">
        <f t="shared" si="1"/>
        <v>0</v>
      </c>
      <c r="AJ25" s="4">
        <v>3.125E-2</v>
      </c>
      <c r="AK25" s="3">
        <f t="shared" si="2"/>
        <v>0</v>
      </c>
      <c r="AL25" s="53" t="s">
        <v>30</v>
      </c>
      <c r="AM25" s="8" t="b">
        <f t="shared" si="3"/>
        <v>0</v>
      </c>
      <c r="AN25" s="15">
        <f t="shared" si="4"/>
        <v>0</v>
      </c>
    </row>
    <row r="26" spans="1:40" ht="80.099999999999994" customHeight="1" x14ac:dyDescent="0.25">
      <c r="A26" s="112" t="str">
        <f>IFERROR(INDEX(Tabella256[cognomenome], MATCH(F26, Tabella256[cognome], 0)), "")</f>
        <v/>
      </c>
      <c r="B26" s="28"/>
      <c r="C26" s="28"/>
      <c r="D26" s="29"/>
      <c r="E26" s="29"/>
      <c r="F26" s="30"/>
      <c r="G26" s="56"/>
      <c r="H26" s="31"/>
      <c r="I26" s="32" t="str">
        <f t="shared" si="5"/>
        <v/>
      </c>
      <c r="J26" s="33"/>
      <c r="K26" s="34"/>
      <c r="L26" s="34"/>
      <c r="M26" s="31" t="str">
        <f t="shared" si="7"/>
        <v/>
      </c>
      <c r="N26" s="35"/>
      <c r="O26" s="35"/>
      <c r="P26" s="76"/>
      <c r="Q26" s="18">
        <f t="shared" si="9"/>
        <v>99</v>
      </c>
      <c r="R26" s="18">
        <v>99</v>
      </c>
      <c r="S26" s="77">
        <f t="shared" si="8"/>
        <v>0</v>
      </c>
      <c r="T26" s="2"/>
      <c r="U26" s="2"/>
      <c r="V26" s="72"/>
      <c r="W26" s="72"/>
      <c r="X26" s="72"/>
      <c r="Y26" s="72"/>
      <c r="Z26" s="72"/>
      <c r="AA26" s="72"/>
      <c r="AB26" s="72"/>
      <c r="AC26" s="2"/>
      <c r="AD26" s="114" t="str">
        <f t="shared" si="6"/>
        <v>NO</v>
      </c>
      <c r="AG26" s="3">
        <f t="shared" si="0"/>
        <v>0</v>
      </c>
      <c r="AH26" s="3">
        <f t="shared" si="0"/>
        <v>0</v>
      </c>
      <c r="AI26" s="3">
        <f t="shared" si="1"/>
        <v>0</v>
      </c>
      <c r="AJ26" s="4">
        <v>3.125E-2</v>
      </c>
      <c r="AK26" s="3">
        <f t="shared" si="2"/>
        <v>0</v>
      </c>
      <c r="AL26" s="53" t="s">
        <v>30</v>
      </c>
      <c r="AM26" s="8" t="b">
        <f t="shared" si="3"/>
        <v>0</v>
      </c>
      <c r="AN26" s="15">
        <f t="shared" si="4"/>
        <v>0</v>
      </c>
    </row>
    <row r="27" spans="1:40" ht="80.099999999999994" customHeight="1" x14ac:dyDescent="0.25">
      <c r="A27" s="112" t="str">
        <f>IFERROR(INDEX(Tabella256[cognomenome], MATCH(F27, Tabella256[cognome], 0)), "")</f>
        <v/>
      </c>
      <c r="B27" s="28"/>
      <c r="C27" s="28"/>
      <c r="D27" s="29"/>
      <c r="E27" s="29"/>
      <c r="F27" s="30"/>
      <c r="G27" s="56" t="str">
        <f>IF(G26="","",G26)</f>
        <v/>
      </c>
      <c r="H27" s="31" t="str">
        <f>IF(H26="","",H26)</f>
        <v/>
      </c>
      <c r="I27" s="32" t="str">
        <f t="shared" si="5"/>
        <v/>
      </c>
      <c r="J27" s="33" t="str">
        <f>IF(J26="","",J26)</f>
        <v/>
      </c>
      <c r="K27" s="34"/>
      <c r="L27" s="34"/>
      <c r="M27" s="31" t="str">
        <f t="shared" si="7"/>
        <v/>
      </c>
      <c r="N27" s="35"/>
      <c r="O27" s="35"/>
      <c r="P27" s="76"/>
      <c r="Q27" s="18">
        <f t="shared" si="9"/>
        <v>99</v>
      </c>
      <c r="R27" s="18">
        <v>99</v>
      </c>
      <c r="S27" s="77">
        <f t="shared" si="8"/>
        <v>0</v>
      </c>
      <c r="T27" s="2"/>
      <c r="U27" s="2"/>
      <c r="V27" s="72"/>
      <c r="W27" s="72"/>
      <c r="X27" s="72"/>
      <c r="Y27" s="72"/>
      <c r="Z27" s="72"/>
      <c r="AA27" s="72"/>
      <c r="AB27" s="72"/>
      <c r="AC27" s="2"/>
      <c r="AD27" s="114" t="str">
        <f t="shared" si="6"/>
        <v>NO</v>
      </c>
      <c r="AG27" s="3">
        <f t="shared" si="0"/>
        <v>0</v>
      </c>
      <c r="AH27" s="3">
        <f t="shared" si="0"/>
        <v>0</v>
      </c>
      <c r="AI27" s="3">
        <f t="shared" si="1"/>
        <v>0</v>
      </c>
      <c r="AJ27" s="4">
        <v>3.125E-2</v>
      </c>
      <c r="AK27" s="3">
        <f t="shared" si="2"/>
        <v>0</v>
      </c>
      <c r="AL27" s="53" t="s">
        <v>30</v>
      </c>
      <c r="AM27" s="8" t="b">
        <f t="shared" si="3"/>
        <v>0</v>
      </c>
      <c r="AN27" s="15">
        <f t="shared" si="4"/>
        <v>0</v>
      </c>
    </row>
    <row r="28" spans="1:40" ht="80.099999999999994" customHeight="1" x14ac:dyDescent="0.25">
      <c r="A28" s="112" t="str">
        <f>IFERROR(INDEX(Tabella256[cognomenome], MATCH(F28, Tabella256[cognome], 0)), "")</f>
        <v/>
      </c>
      <c r="B28" s="28"/>
      <c r="C28" s="28"/>
      <c r="D28" s="29"/>
      <c r="E28" s="29"/>
      <c r="F28" s="30"/>
      <c r="G28" s="56"/>
      <c r="H28" s="31"/>
      <c r="I28" s="32" t="str">
        <f t="shared" si="5"/>
        <v/>
      </c>
      <c r="J28" s="33"/>
      <c r="K28" s="34"/>
      <c r="L28" s="34"/>
      <c r="M28" s="31" t="str">
        <f t="shared" si="7"/>
        <v/>
      </c>
      <c r="N28" s="35"/>
      <c r="O28" s="35"/>
      <c r="P28" s="76"/>
      <c r="Q28" s="18">
        <f t="shared" si="9"/>
        <v>99</v>
      </c>
      <c r="R28" s="18">
        <v>99</v>
      </c>
      <c r="S28" s="77">
        <f t="shared" si="8"/>
        <v>0</v>
      </c>
      <c r="T28" s="2"/>
      <c r="U28" s="2"/>
      <c r="V28" s="72"/>
      <c r="W28" s="72"/>
      <c r="X28" s="72"/>
      <c r="Y28" s="72"/>
      <c r="Z28" s="72"/>
      <c r="AA28" s="72"/>
      <c r="AB28" s="72"/>
      <c r="AC28" s="2"/>
      <c r="AD28" s="114" t="str">
        <f t="shared" si="6"/>
        <v>NO</v>
      </c>
      <c r="AG28" s="3">
        <f t="shared" si="0"/>
        <v>0</v>
      </c>
      <c r="AH28" s="3">
        <f t="shared" si="0"/>
        <v>0</v>
      </c>
      <c r="AI28" s="3">
        <f t="shared" si="1"/>
        <v>0</v>
      </c>
      <c r="AJ28" s="4">
        <v>3.125E-2</v>
      </c>
      <c r="AK28" s="3">
        <f t="shared" si="2"/>
        <v>0</v>
      </c>
      <c r="AL28" s="53" t="s">
        <v>30</v>
      </c>
      <c r="AM28" s="8" t="b">
        <f t="shared" si="3"/>
        <v>0</v>
      </c>
      <c r="AN28" s="15">
        <f t="shared" si="4"/>
        <v>0</v>
      </c>
    </row>
    <row r="29" spans="1:40" ht="80.099999999999994" customHeight="1" x14ac:dyDescent="0.25">
      <c r="A29" s="112" t="str">
        <f>IFERROR(INDEX(Tabella256[cognomenome], MATCH(F29, Tabella256[cognome], 0)), "")</f>
        <v/>
      </c>
      <c r="B29" s="28"/>
      <c r="C29" s="28"/>
      <c r="D29" s="29"/>
      <c r="E29" s="29"/>
      <c r="F29" s="30"/>
      <c r="G29" s="56" t="str">
        <f>IF(G28="","",G28)</f>
        <v/>
      </c>
      <c r="H29" s="31" t="str">
        <f>IF(H28="","",H28)</f>
        <v/>
      </c>
      <c r="I29" s="32" t="str">
        <f t="shared" si="5"/>
        <v/>
      </c>
      <c r="J29" s="33" t="str">
        <f>IF(J28="","",J28)</f>
        <v/>
      </c>
      <c r="K29" s="34"/>
      <c r="L29" s="34"/>
      <c r="M29" s="31" t="str">
        <f t="shared" si="7"/>
        <v/>
      </c>
      <c r="N29" s="35"/>
      <c r="O29" s="35"/>
      <c r="P29" s="76"/>
      <c r="Q29" s="18">
        <f t="shared" si="9"/>
        <v>99</v>
      </c>
      <c r="R29" s="18">
        <v>99</v>
      </c>
      <c r="S29" s="77">
        <f t="shared" si="8"/>
        <v>0</v>
      </c>
      <c r="T29" s="2"/>
      <c r="U29" s="2"/>
      <c r="V29" s="72"/>
      <c r="W29" s="72"/>
      <c r="X29" s="72"/>
      <c r="Y29" s="72"/>
      <c r="Z29" s="72"/>
      <c r="AA29" s="72"/>
      <c r="AB29" s="72"/>
      <c r="AC29" s="2"/>
      <c r="AD29" s="114" t="str">
        <f t="shared" si="6"/>
        <v>NO</v>
      </c>
      <c r="AG29" s="3">
        <f t="shared" si="0"/>
        <v>0</v>
      </c>
      <c r="AH29" s="3">
        <f t="shared" si="0"/>
        <v>0</v>
      </c>
      <c r="AI29" s="3">
        <f t="shared" si="1"/>
        <v>0</v>
      </c>
      <c r="AJ29" s="4">
        <v>3.125E-2</v>
      </c>
      <c r="AK29" s="3">
        <f t="shared" si="2"/>
        <v>0</v>
      </c>
      <c r="AL29" s="53" t="s">
        <v>30</v>
      </c>
      <c r="AM29" s="8" t="b">
        <f t="shared" si="3"/>
        <v>0</v>
      </c>
      <c r="AN29" s="15">
        <f t="shared" si="4"/>
        <v>0</v>
      </c>
    </row>
    <row r="30" spans="1:40" ht="80.099999999999994" customHeight="1" thickBot="1" x14ac:dyDescent="0.3">
      <c r="A30" s="112" t="str">
        <f>IFERROR(INDEX(Tabella256[cognomenome], MATCH(F30, Tabella256[cognome], 0)), "")</f>
        <v/>
      </c>
      <c r="B30" s="28"/>
      <c r="C30" s="28"/>
      <c r="D30" s="29"/>
      <c r="E30" s="29"/>
      <c r="F30" s="30"/>
      <c r="G30" s="56"/>
      <c r="H30" s="31"/>
      <c r="I30" s="32" t="str">
        <f t="shared" si="5"/>
        <v/>
      </c>
      <c r="J30" s="33"/>
      <c r="K30" s="34"/>
      <c r="L30" s="34"/>
      <c r="M30" s="31" t="str">
        <f t="shared" si="7"/>
        <v/>
      </c>
      <c r="N30" s="35"/>
      <c r="O30" s="35"/>
      <c r="P30" s="78"/>
      <c r="Q30" s="79">
        <f t="shared" si="9"/>
        <v>99</v>
      </c>
      <c r="R30" s="79">
        <v>99</v>
      </c>
      <c r="S30" s="80">
        <f t="shared" si="8"/>
        <v>0</v>
      </c>
      <c r="T30" s="2"/>
      <c r="U30" s="2"/>
      <c r="V30" s="72"/>
      <c r="W30" s="72"/>
      <c r="X30" s="72"/>
      <c r="Y30" s="72"/>
      <c r="Z30" s="72"/>
      <c r="AA30" s="72"/>
      <c r="AB30" s="72"/>
      <c r="AC30" s="2"/>
      <c r="AD30" s="114" t="str">
        <f t="shared" si="6"/>
        <v>NO</v>
      </c>
      <c r="AG30" s="3">
        <f t="shared" si="0"/>
        <v>0</v>
      </c>
      <c r="AH30" s="3">
        <f t="shared" si="0"/>
        <v>0</v>
      </c>
      <c r="AI30" s="3">
        <f t="shared" si="1"/>
        <v>0</v>
      </c>
      <c r="AJ30" s="4">
        <v>3.125E-2</v>
      </c>
      <c r="AK30" s="3">
        <f t="shared" si="2"/>
        <v>0</v>
      </c>
      <c r="AL30" s="53" t="s">
        <v>30</v>
      </c>
      <c r="AM30" s="8" t="b">
        <f t="shared" si="3"/>
        <v>0</v>
      </c>
      <c r="AN30" s="15">
        <f t="shared" si="4"/>
        <v>0</v>
      </c>
    </row>
    <row r="31" spans="1:40" ht="80.099999999999994" customHeight="1" x14ac:dyDescent="0.25">
      <c r="A31" s="112" t="str">
        <f>IFERROR(INDEX(Tabella256[cognomenome], MATCH(F31, Tabella256[cognome], 0)), "")</f>
        <v/>
      </c>
      <c r="B31" s="28"/>
      <c r="C31" s="28"/>
      <c r="D31" s="29"/>
      <c r="E31" s="29"/>
      <c r="F31" s="30"/>
      <c r="G31" s="56" t="str">
        <f>IF(G30="","",G30)</f>
        <v/>
      </c>
      <c r="H31" s="31" t="str">
        <f>IF(H30="","",H30)</f>
        <v/>
      </c>
      <c r="I31" s="32" t="str">
        <f t="shared" si="5"/>
        <v/>
      </c>
      <c r="J31" s="33" t="str">
        <f>IF(J30="","",J30)</f>
        <v/>
      </c>
      <c r="K31" s="34"/>
      <c r="L31" s="34"/>
      <c r="M31" s="31" t="str">
        <f t="shared" si="7"/>
        <v/>
      </c>
      <c r="N31" s="2"/>
      <c r="O31" s="2"/>
      <c r="P31" s="2"/>
      <c r="Q31" s="2"/>
      <c r="R31" s="2"/>
      <c r="S31" s="2"/>
      <c r="T31" s="2"/>
      <c r="U31" s="2"/>
      <c r="V31" s="72"/>
      <c r="W31" s="72"/>
      <c r="X31" s="72"/>
      <c r="Y31" s="72"/>
      <c r="Z31" s="72"/>
      <c r="AA31" s="72"/>
      <c r="AB31" s="72"/>
      <c r="AC31" s="2"/>
      <c r="AD31" s="114" t="str">
        <f t="shared" si="6"/>
        <v>NO</v>
      </c>
      <c r="AG31" s="3">
        <f t="shared" si="0"/>
        <v>0</v>
      </c>
      <c r="AH31" s="3">
        <f t="shared" si="0"/>
        <v>0</v>
      </c>
      <c r="AI31" s="3">
        <f t="shared" si="1"/>
        <v>0</v>
      </c>
      <c r="AJ31" s="4">
        <v>3.125E-2</v>
      </c>
      <c r="AK31" s="3">
        <f t="shared" si="2"/>
        <v>0</v>
      </c>
      <c r="AL31" s="53" t="s">
        <v>30</v>
      </c>
      <c r="AM31" s="8" t="b">
        <f t="shared" si="3"/>
        <v>0</v>
      </c>
      <c r="AN31" s="15">
        <f t="shared" si="4"/>
        <v>0</v>
      </c>
    </row>
    <row r="32" spans="1:40" ht="80.099999999999994" customHeight="1" x14ac:dyDescent="0.25">
      <c r="A32" s="112" t="str">
        <f>IFERROR(INDEX(Tabella256[cognomenome], MATCH(F32, Tabella256[cognome], 0)), "")</f>
        <v/>
      </c>
      <c r="B32" s="28"/>
      <c r="C32" s="28"/>
      <c r="D32" s="29"/>
      <c r="E32" s="29"/>
      <c r="F32" s="30"/>
      <c r="G32" s="56"/>
      <c r="H32" s="31"/>
      <c r="I32" s="32" t="str">
        <f t="shared" si="5"/>
        <v/>
      </c>
      <c r="J32" s="33"/>
      <c r="K32" s="34"/>
      <c r="L32" s="34"/>
      <c r="M32" s="31" t="str">
        <f t="shared" si="7"/>
        <v/>
      </c>
      <c r="N32" s="35"/>
      <c r="O32" s="35"/>
      <c r="P32" s="2"/>
      <c r="Q32" s="2"/>
      <c r="R32" s="2"/>
      <c r="S32" s="2"/>
      <c r="T32" s="2"/>
      <c r="U32" s="2"/>
      <c r="W32" s="72"/>
      <c r="X32" s="72"/>
      <c r="Y32" s="72"/>
      <c r="Z32" s="72"/>
      <c r="AA32" s="72"/>
      <c r="AB32" s="72"/>
      <c r="AC32" s="2"/>
      <c r="AD32" s="114" t="str">
        <f t="shared" si="6"/>
        <v>NO</v>
      </c>
      <c r="AG32" s="3">
        <f t="shared" si="0"/>
        <v>0</v>
      </c>
      <c r="AH32" s="3">
        <f t="shared" si="0"/>
        <v>0</v>
      </c>
      <c r="AI32" s="3">
        <f t="shared" si="1"/>
        <v>0</v>
      </c>
      <c r="AJ32" s="4">
        <v>3.125E-2</v>
      </c>
      <c r="AK32" s="3">
        <f t="shared" si="2"/>
        <v>0</v>
      </c>
      <c r="AL32" s="53" t="s">
        <v>30</v>
      </c>
      <c r="AM32" s="8" t="b">
        <f t="shared" si="3"/>
        <v>0</v>
      </c>
      <c r="AN32" s="15">
        <f t="shared" si="4"/>
        <v>0</v>
      </c>
    </row>
    <row r="33" spans="1:40" ht="80.099999999999994" customHeight="1" x14ac:dyDescent="0.25">
      <c r="A33" s="112" t="str">
        <f>IFERROR(INDEX(Tabella256[cognomenome], MATCH(F33, Tabella256[cognome], 0)), "")</f>
        <v/>
      </c>
      <c r="B33" s="28"/>
      <c r="C33" s="28"/>
      <c r="D33" s="29"/>
      <c r="E33" s="29"/>
      <c r="F33" s="30"/>
      <c r="G33" s="56" t="str">
        <f>IF(G32="","",G32)</f>
        <v/>
      </c>
      <c r="H33" s="31" t="str">
        <f>IF(H32="","",H32)</f>
        <v/>
      </c>
      <c r="I33" s="32" t="str">
        <f t="shared" si="5"/>
        <v/>
      </c>
      <c r="J33" s="33" t="str">
        <f>IF(J32="","",J32)</f>
        <v/>
      </c>
      <c r="K33" s="34"/>
      <c r="L33" s="34"/>
      <c r="M33" s="31" t="str">
        <f t="shared" si="7"/>
        <v/>
      </c>
      <c r="N33" s="35"/>
      <c r="O33" s="35"/>
      <c r="P33" s="2"/>
      <c r="Q33" s="2"/>
      <c r="R33" s="2"/>
      <c r="S33" s="2"/>
      <c r="T33" s="2"/>
      <c r="U33" s="2"/>
      <c r="AA33" s="72"/>
      <c r="AB33" s="72"/>
      <c r="AC33" s="2"/>
      <c r="AD33" s="114" t="str">
        <f t="shared" si="6"/>
        <v>NO</v>
      </c>
      <c r="AG33" s="3">
        <f t="shared" si="0"/>
        <v>0</v>
      </c>
      <c r="AH33" s="3">
        <f t="shared" si="0"/>
        <v>0</v>
      </c>
      <c r="AI33" s="3">
        <f t="shared" si="1"/>
        <v>0</v>
      </c>
      <c r="AJ33" s="4">
        <v>3.125E-2</v>
      </c>
      <c r="AK33" s="3">
        <f t="shared" si="2"/>
        <v>0</v>
      </c>
      <c r="AL33" s="53" t="s">
        <v>30</v>
      </c>
      <c r="AM33" s="8" t="b">
        <f t="shared" si="3"/>
        <v>0</v>
      </c>
      <c r="AN33" s="15">
        <f t="shared" si="4"/>
        <v>0</v>
      </c>
    </row>
    <row r="34" spans="1:40" ht="80.099999999999994" customHeight="1" x14ac:dyDescent="0.25">
      <c r="A34" s="112" t="str">
        <f>IFERROR(INDEX(Tabella256[cognomenome], MATCH(F34, Tabella256[cognome], 0)), "")</f>
        <v/>
      </c>
      <c r="B34" s="28"/>
      <c r="C34" s="28"/>
      <c r="D34" s="29"/>
      <c r="E34" s="29"/>
      <c r="F34" s="30"/>
      <c r="G34" s="56"/>
      <c r="H34" s="31"/>
      <c r="I34" s="32" t="str">
        <f t="shared" si="5"/>
        <v/>
      </c>
      <c r="J34" s="33"/>
      <c r="K34" s="34"/>
      <c r="L34" s="34"/>
      <c r="M34" s="31" t="str">
        <f t="shared" si="7"/>
        <v/>
      </c>
      <c r="N34" s="35"/>
      <c r="O34" s="35"/>
      <c r="P34" s="2"/>
      <c r="Q34" s="2"/>
      <c r="R34" s="2"/>
      <c r="S34" s="2"/>
      <c r="T34" s="2"/>
      <c r="U34" s="2"/>
      <c r="AA34" s="72"/>
      <c r="AB34" s="72"/>
      <c r="AC34" s="2"/>
      <c r="AD34" s="114" t="str">
        <f t="shared" si="6"/>
        <v>NO</v>
      </c>
      <c r="AG34" s="3">
        <f t="shared" si="0"/>
        <v>0</v>
      </c>
      <c r="AH34" s="3">
        <f t="shared" si="0"/>
        <v>0</v>
      </c>
      <c r="AI34" s="3">
        <f t="shared" si="1"/>
        <v>0</v>
      </c>
      <c r="AJ34" s="4">
        <v>3.125E-2</v>
      </c>
      <c r="AK34" s="3">
        <f t="shared" si="2"/>
        <v>0</v>
      </c>
      <c r="AL34" s="53" t="s">
        <v>30</v>
      </c>
      <c r="AM34" s="8" t="b">
        <f t="shared" si="3"/>
        <v>0</v>
      </c>
      <c r="AN34" s="15">
        <f t="shared" si="4"/>
        <v>0</v>
      </c>
    </row>
    <row r="35" spans="1:40" ht="80.099999999999994" customHeight="1" x14ac:dyDescent="0.25">
      <c r="A35" s="112" t="str">
        <f>IFERROR(INDEX(Tabella256[cognomenome], MATCH(F35, Tabella256[cognome], 0)), "")</f>
        <v/>
      </c>
      <c r="B35" s="28"/>
      <c r="C35" s="28"/>
      <c r="D35" s="29"/>
      <c r="E35" s="29"/>
      <c r="F35" s="30"/>
      <c r="G35" s="56" t="str">
        <f>IF(G34="","",G34)</f>
        <v/>
      </c>
      <c r="H35" s="31" t="str">
        <f>IF(H34="","",H34)</f>
        <v/>
      </c>
      <c r="I35" s="32" t="str">
        <f t="shared" si="5"/>
        <v/>
      </c>
      <c r="J35" s="33" t="str">
        <f>IF(J34="","",J34)</f>
        <v/>
      </c>
      <c r="K35" s="34"/>
      <c r="L35" s="34"/>
      <c r="M35" s="31" t="str">
        <f t="shared" si="7"/>
        <v/>
      </c>
      <c r="N35" s="35"/>
      <c r="O35" s="35"/>
      <c r="P35" s="2"/>
      <c r="Q35" s="2"/>
      <c r="R35" s="2"/>
      <c r="S35" s="2"/>
      <c r="T35" s="2"/>
      <c r="U35" s="2"/>
      <c r="AA35" s="72"/>
      <c r="AB35" s="72"/>
      <c r="AC35" s="2"/>
      <c r="AD35" s="114" t="str">
        <f t="shared" si="6"/>
        <v>NO</v>
      </c>
      <c r="AG35" s="3">
        <f t="shared" si="0"/>
        <v>0</v>
      </c>
      <c r="AH35" s="3">
        <f t="shared" si="0"/>
        <v>0</v>
      </c>
      <c r="AI35" s="3">
        <f t="shared" si="1"/>
        <v>0</v>
      </c>
      <c r="AJ35" s="4">
        <v>3.125E-2</v>
      </c>
      <c r="AK35" s="3">
        <f t="shared" si="2"/>
        <v>0</v>
      </c>
      <c r="AL35" s="53" t="s">
        <v>30</v>
      </c>
      <c r="AM35" s="8" t="b">
        <f t="shared" si="3"/>
        <v>0</v>
      </c>
      <c r="AN35" s="15">
        <f t="shared" si="4"/>
        <v>0</v>
      </c>
    </row>
    <row r="36" spans="1:40" ht="80.099999999999994" customHeight="1" x14ac:dyDescent="0.25">
      <c r="A36" s="112" t="str">
        <f>IFERROR(INDEX(Tabella256[cognomenome], MATCH(F36, Tabella256[cognome], 0)), "")</f>
        <v/>
      </c>
      <c r="B36" s="28"/>
      <c r="C36" s="28"/>
      <c r="D36" s="29"/>
      <c r="E36" s="29"/>
      <c r="F36" s="30"/>
      <c r="G36" s="56"/>
      <c r="H36" s="31"/>
      <c r="I36" s="32" t="str">
        <f t="shared" si="5"/>
        <v/>
      </c>
      <c r="J36" s="33"/>
      <c r="K36" s="34"/>
      <c r="L36" s="34"/>
      <c r="M36" s="31" t="str">
        <f t="shared" si="7"/>
        <v/>
      </c>
      <c r="N36" s="35"/>
      <c r="O36" s="35"/>
      <c r="P36" s="2"/>
      <c r="Q36" s="2"/>
      <c r="R36" s="2"/>
      <c r="S36" s="2"/>
      <c r="T36" s="2"/>
      <c r="U36" s="2"/>
      <c r="AA36" s="72"/>
      <c r="AB36" s="72"/>
      <c r="AC36" s="2"/>
      <c r="AD36" s="114" t="str">
        <f t="shared" si="6"/>
        <v>NO</v>
      </c>
      <c r="AG36" s="3">
        <f t="shared" si="0"/>
        <v>0</v>
      </c>
      <c r="AH36" s="3">
        <f t="shared" si="0"/>
        <v>0</v>
      </c>
      <c r="AI36" s="3">
        <f t="shared" si="1"/>
        <v>0</v>
      </c>
      <c r="AJ36" s="4">
        <v>3.125E-2</v>
      </c>
      <c r="AK36" s="3">
        <f t="shared" si="2"/>
        <v>0</v>
      </c>
      <c r="AL36" s="53" t="s">
        <v>30</v>
      </c>
      <c r="AM36" s="8" t="b">
        <f t="shared" si="3"/>
        <v>0</v>
      </c>
      <c r="AN36" s="15">
        <f t="shared" si="4"/>
        <v>0</v>
      </c>
    </row>
    <row r="37" spans="1:40" ht="80.099999999999994" customHeight="1" x14ac:dyDescent="0.25">
      <c r="A37" s="112" t="str">
        <f>IFERROR(INDEX(Tabella256[cognomenome], MATCH(F37, Tabella256[cognome], 0)), "")</f>
        <v/>
      </c>
      <c r="B37" s="28"/>
      <c r="C37" s="28"/>
      <c r="D37" s="29"/>
      <c r="E37" s="29"/>
      <c r="F37" s="30"/>
      <c r="G37" s="56" t="str">
        <f>IF(G36="","",G36)</f>
        <v/>
      </c>
      <c r="H37" s="31" t="str">
        <f>IF(H36="","",H36)</f>
        <v/>
      </c>
      <c r="I37" s="32" t="str">
        <f t="shared" si="5"/>
        <v/>
      </c>
      <c r="J37" s="33" t="str">
        <f>IF(J36="","",J36)</f>
        <v/>
      </c>
      <c r="K37" s="34"/>
      <c r="L37" s="34"/>
      <c r="M37" s="31" t="str">
        <f t="shared" si="7"/>
        <v/>
      </c>
      <c r="N37" s="35"/>
      <c r="O37" s="35"/>
      <c r="P37" s="2"/>
      <c r="Q37" s="2"/>
      <c r="R37" s="2"/>
      <c r="S37" s="2"/>
      <c r="T37" s="2"/>
      <c r="U37" s="2"/>
      <c r="AA37" s="72"/>
      <c r="AB37" s="72"/>
      <c r="AC37" s="2"/>
      <c r="AD37" s="114" t="str">
        <f t="shared" si="6"/>
        <v>NO</v>
      </c>
      <c r="AG37" s="3">
        <f t="shared" si="0"/>
        <v>0</v>
      </c>
      <c r="AH37" s="3">
        <f t="shared" si="0"/>
        <v>0</v>
      </c>
      <c r="AI37" s="3">
        <f t="shared" si="1"/>
        <v>0</v>
      </c>
      <c r="AJ37" s="4">
        <v>3.125E-2</v>
      </c>
      <c r="AK37" s="3">
        <f t="shared" si="2"/>
        <v>0</v>
      </c>
      <c r="AL37" s="53" t="s">
        <v>30</v>
      </c>
      <c r="AM37" s="8" t="b">
        <f t="shared" si="3"/>
        <v>0</v>
      </c>
      <c r="AN37" s="15">
        <f t="shared" si="4"/>
        <v>0</v>
      </c>
    </row>
    <row r="38" spans="1:40" ht="80.099999999999994" customHeight="1" x14ac:dyDescent="0.25">
      <c r="A38" s="112" t="str">
        <f>IFERROR(INDEX(Tabella256[cognomenome], MATCH(F38, Tabella256[cognome], 0)), "")</f>
        <v/>
      </c>
      <c r="B38" s="28"/>
      <c r="C38" s="28"/>
      <c r="D38" s="29"/>
      <c r="E38" s="29"/>
      <c r="F38" s="30"/>
      <c r="G38" s="56"/>
      <c r="H38" s="31"/>
      <c r="I38" s="32" t="str">
        <f t="shared" si="5"/>
        <v/>
      </c>
      <c r="J38" s="33"/>
      <c r="K38" s="34"/>
      <c r="L38" s="34"/>
      <c r="M38" s="31" t="str">
        <f t="shared" si="7"/>
        <v/>
      </c>
      <c r="N38" s="35"/>
      <c r="O38" s="35"/>
      <c r="P38" s="2"/>
      <c r="Q38" s="2"/>
      <c r="R38" s="2"/>
      <c r="S38" s="2"/>
      <c r="T38" s="2"/>
      <c r="U38" s="2"/>
      <c r="AA38" s="72"/>
      <c r="AB38" s="72"/>
      <c r="AC38" s="2"/>
      <c r="AD38" s="114" t="str">
        <f t="shared" si="6"/>
        <v>NO</v>
      </c>
      <c r="AG38" s="3">
        <f t="shared" si="0"/>
        <v>0</v>
      </c>
      <c r="AH38" s="3">
        <f t="shared" si="0"/>
        <v>0</v>
      </c>
      <c r="AI38" s="3">
        <f t="shared" si="1"/>
        <v>0</v>
      </c>
      <c r="AJ38" s="4">
        <v>3.125E-2</v>
      </c>
      <c r="AK38" s="3">
        <f t="shared" si="2"/>
        <v>0</v>
      </c>
      <c r="AL38" s="53" t="s">
        <v>30</v>
      </c>
      <c r="AM38" s="8" t="b">
        <f t="shared" si="3"/>
        <v>0</v>
      </c>
      <c r="AN38" s="15">
        <f t="shared" si="4"/>
        <v>0</v>
      </c>
    </row>
    <row r="39" spans="1:40" ht="80.099999999999994" customHeight="1" x14ac:dyDescent="0.25">
      <c r="A39" s="112" t="str">
        <f>IFERROR(INDEX(Tabella256[cognomenome], MATCH(F39, Tabella256[cognome], 0)), "")</f>
        <v/>
      </c>
      <c r="B39" s="28"/>
      <c r="C39" s="28"/>
      <c r="D39" s="29"/>
      <c r="E39" s="29"/>
      <c r="F39" s="30"/>
      <c r="G39" s="56" t="str">
        <f>IF(G38="","",G38)</f>
        <v/>
      </c>
      <c r="H39" s="31" t="str">
        <f>IF(H38="","",H38)</f>
        <v/>
      </c>
      <c r="I39" s="32" t="str">
        <f t="shared" si="5"/>
        <v/>
      </c>
      <c r="J39" s="33" t="str">
        <f>IF(J38="","",J38)</f>
        <v/>
      </c>
      <c r="K39" s="34"/>
      <c r="L39" s="34"/>
      <c r="M39" s="31" t="str">
        <f t="shared" si="7"/>
        <v/>
      </c>
      <c r="N39" s="35"/>
      <c r="O39" s="35"/>
      <c r="P39" s="2"/>
      <c r="Q39" s="2"/>
      <c r="R39" s="2"/>
      <c r="S39" s="2"/>
      <c r="T39" s="2"/>
      <c r="U39" s="2"/>
      <c r="V39" s="72"/>
      <c r="W39" s="72"/>
      <c r="X39" s="72"/>
      <c r="Y39" s="72"/>
      <c r="Z39" s="72"/>
      <c r="AA39" s="72"/>
      <c r="AB39" s="72"/>
      <c r="AC39" s="2"/>
      <c r="AD39" s="114" t="str">
        <f t="shared" si="6"/>
        <v>NO</v>
      </c>
      <c r="AG39" s="3">
        <f t="shared" si="0"/>
        <v>0</v>
      </c>
      <c r="AH39" s="3">
        <f t="shared" si="0"/>
        <v>0</v>
      </c>
      <c r="AI39" s="3">
        <f t="shared" si="1"/>
        <v>0</v>
      </c>
      <c r="AJ39" s="4">
        <v>3.125E-2</v>
      </c>
      <c r="AK39" s="3">
        <f t="shared" si="2"/>
        <v>0</v>
      </c>
      <c r="AL39" s="53" t="s">
        <v>30</v>
      </c>
      <c r="AM39" s="8" t="b">
        <f t="shared" si="3"/>
        <v>0</v>
      </c>
      <c r="AN39" s="15">
        <f t="shared" si="4"/>
        <v>0</v>
      </c>
    </row>
    <row r="40" spans="1:40" ht="80.099999999999994" customHeight="1" x14ac:dyDescent="0.25">
      <c r="A40" s="112" t="str">
        <f>IFERROR(INDEX(Tabella256[cognomenome], MATCH(F40, Tabella256[cognome], 0)), "")</f>
        <v/>
      </c>
      <c r="B40" s="28"/>
      <c r="C40" s="28"/>
      <c r="D40" s="29"/>
      <c r="E40" s="29"/>
      <c r="F40" s="30"/>
      <c r="G40" s="56"/>
      <c r="H40" s="31"/>
      <c r="I40" s="32" t="str">
        <f t="shared" si="5"/>
        <v/>
      </c>
      <c r="J40" s="33"/>
      <c r="K40" s="34"/>
      <c r="L40" s="34"/>
      <c r="M40" s="31" t="str">
        <f t="shared" si="7"/>
        <v/>
      </c>
      <c r="N40" s="35"/>
      <c r="O40" s="35"/>
      <c r="P40" s="2"/>
      <c r="Q40" s="2"/>
      <c r="R40" s="2"/>
      <c r="S40" s="2"/>
      <c r="T40" s="2"/>
      <c r="U40" s="2"/>
      <c r="AB40" s="72"/>
      <c r="AC40" s="2"/>
      <c r="AD40" s="114" t="str">
        <f t="shared" si="6"/>
        <v>NO</v>
      </c>
      <c r="AG40" s="3">
        <f t="shared" si="0"/>
        <v>0</v>
      </c>
      <c r="AH40" s="3">
        <f t="shared" si="0"/>
        <v>0</v>
      </c>
      <c r="AI40" s="3">
        <f t="shared" si="1"/>
        <v>0</v>
      </c>
      <c r="AJ40" s="4">
        <v>3.125E-2</v>
      </c>
      <c r="AK40" s="3">
        <f t="shared" si="2"/>
        <v>0</v>
      </c>
      <c r="AL40" s="53" t="s">
        <v>30</v>
      </c>
      <c r="AM40" s="8" t="b">
        <f t="shared" si="3"/>
        <v>0</v>
      </c>
      <c r="AN40" s="15">
        <f t="shared" si="4"/>
        <v>0</v>
      </c>
    </row>
    <row r="41" spans="1:40" ht="80.099999999999994" customHeight="1" x14ac:dyDescent="0.25">
      <c r="A41" s="112" t="str">
        <f>IFERROR(INDEX(Tabella256[cognomenome], MATCH(F41, Tabella256[cognome], 0)), "")</f>
        <v/>
      </c>
      <c r="B41" s="28"/>
      <c r="C41" s="28"/>
      <c r="D41" s="29"/>
      <c r="E41" s="29"/>
      <c r="F41" s="30"/>
      <c r="G41" s="56" t="str">
        <f>IF(G40="","",G40)</f>
        <v/>
      </c>
      <c r="H41" s="31" t="str">
        <f>IF(H40="","",H40)</f>
        <v/>
      </c>
      <c r="I41" s="32" t="str">
        <f t="shared" si="5"/>
        <v/>
      </c>
      <c r="J41" s="33" t="str">
        <f>IF(J40="","",J40)</f>
        <v/>
      </c>
      <c r="K41" s="34"/>
      <c r="L41" s="34"/>
      <c r="M41" s="31" t="str">
        <f t="shared" si="7"/>
        <v/>
      </c>
      <c r="N41" s="35"/>
      <c r="O41" s="35"/>
      <c r="P41" s="2"/>
      <c r="Q41" s="2"/>
      <c r="R41" s="2"/>
      <c r="S41" s="2"/>
      <c r="T41" s="37"/>
      <c r="U41" s="2"/>
      <c r="AB41" s="72"/>
      <c r="AC41" s="2"/>
      <c r="AD41" s="114" t="str">
        <f t="shared" si="6"/>
        <v>NO</v>
      </c>
      <c r="AG41" s="3">
        <f t="shared" si="0"/>
        <v>0</v>
      </c>
      <c r="AH41" s="3">
        <f t="shared" si="0"/>
        <v>0</v>
      </c>
      <c r="AI41" s="3">
        <f t="shared" si="1"/>
        <v>0</v>
      </c>
      <c r="AJ41" s="4">
        <v>3.125E-2</v>
      </c>
      <c r="AK41" s="3">
        <f t="shared" si="2"/>
        <v>0</v>
      </c>
      <c r="AL41" s="53" t="s">
        <v>30</v>
      </c>
      <c r="AM41" s="8" t="b">
        <f t="shared" si="3"/>
        <v>0</v>
      </c>
      <c r="AN41" s="15">
        <f t="shared" si="4"/>
        <v>0</v>
      </c>
    </row>
    <row r="42" spans="1:40" ht="80.099999999999994" customHeight="1" x14ac:dyDescent="0.25">
      <c r="A42" s="112" t="str">
        <f>IFERROR(INDEX(Tabella256[cognomenome], MATCH(F42, Tabella256[cognome], 0)), "")</f>
        <v/>
      </c>
      <c r="B42" s="28"/>
      <c r="C42" s="28"/>
      <c r="D42" s="29"/>
      <c r="E42" s="29"/>
      <c r="F42" s="30"/>
      <c r="G42" s="56"/>
      <c r="H42" s="31"/>
      <c r="I42" s="32" t="str">
        <f t="shared" si="5"/>
        <v/>
      </c>
      <c r="J42" s="33"/>
      <c r="K42" s="34"/>
      <c r="L42" s="34"/>
      <c r="M42" s="31" t="str">
        <f t="shared" si="7"/>
        <v/>
      </c>
      <c r="N42" s="35"/>
      <c r="O42" s="35"/>
      <c r="P42" s="2"/>
      <c r="Q42" s="2"/>
      <c r="R42" s="2"/>
      <c r="S42" s="2"/>
      <c r="T42" s="37"/>
      <c r="U42" s="2"/>
      <c r="AB42" s="72"/>
      <c r="AC42" s="2"/>
      <c r="AD42" s="114" t="str">
        <f t="shared" si="6"/>
        <v>NO</v>
      </c>
      <c r="AG42" s="3">
        <f t="shared" si="0"/>
        <v>0</v>
      </c>
      <c r="AH42" s="3">
        <f t="shared" si="0"/>
        <v>0</v>
      </c>
      <c r="AI42" s="3">
        <f t="shared" si="1"/>
        <v>0</v>
      </c>
      <c r="AJ42" s="4">
        <v>3.125E-2</v>
      </c>
      <c r="AK42" s="3">
        <f t="shared" si="2"/>
        <v>0</v>
      </c>
      <c r="AL42" s="53" t="s">
        <v>30</v>
      </c>
      <c r="AM42" s="8" t="b">
        <f t="shared" si="3"/>
        <v>0</v>
      </c>
      <c r="AN42" s="15">
        <f t="shared" si="4"/>
        <v>0</v>
      </c>
    </row>
    <row r="43" spans="1:40" ht="80.099999999999994" customHeight="1" x14ac:dyDescent="0.25">
      <c r="A43" s="112" t="str">
        <f>IFERROR(INDEX(Tabella256[cognomenome], MATCH(F43, Tabella256[cognome], 0)), "")</f>
        <v/>
      </c>
      <c r="B43" s="28"/>
      <c r="C43" s="28"/>
      <c r="D43" s="29"/>
      <c r="E43" s="29"/>
      <c r="F43" s="30"/>
      <c r="G43" s="56" t="str">
        <f>IF(G42="","",G42)</f>
        <v/>
      </c>
      <c r="H43" s="31" t="str">
        <f>IF(H42="","",H42)</f>
        <v/>
      </c>
      <c r="I43" s="32" t="str">
        <f t="shared" si="5"/>
        <v/>
      </c>
      <c r="J43" s="33" t="str">
        <f>IF(J42="","",J42)</f>
        <v/>
      </c>
      <c r="K43" s="34"/>
      <c r="L43" s="34"/>
      <c r="M43" s="31" t="str">
        <f t="shared" si="7"/>
        <v/>
      </c>
      <c r="N43" s="35"/>
      <c r="O43" s="35"/>
      <c r="P43" s="2"/>
      <c r="Q43" s="2"/>
      <c r="R43" s="2"/>
      <c r="S43" s="2"/>
      <c r="T43" s="37"/>
      <c r="U43" s="2"/>
      <c r="AB43" s="72"/>
      <c r="AC43" s="2"/>
      <c r="AD43" s="114" t="str">
        <f t="shared" si="6"/>
        <v>NO</v>
      </c>
      <c r="AG43" s="3">
        <f t="shared" si="0"/>
        <v>0</v>
      </c>
      <c r="AH43" s="3">
        <f t="shared" si="0"/>
        <v>0</v>
      </c>
      <c r="AI43" s="3">
        <f t="shared" si="1"/>
        <v>0</v>
      </c>
      <c r="AJ43" s="4">
        <v>3.125E-2</v>
      </c>
      <c r="AK43" s="3">
        <f t="shared" si="2"/>
        <v>0</v>
      </c>
      <c r="AL43" s="53" t="s">
        <v>30</v>
      </c>
      <c r="AM43" s="8" t="b">
        <f t="shared" si="3"/>
        <v>0</v>
      </c>
      <c r="AN43" s="15">
        <f t="shared" si="4"/>
        <v>0</v>
      </c>
    </row>
    <row r="44" spans="1:40" ht="80.099999999999994" customHeight="1" x14ac:dyDescent="0.25">
      <c r="A44" s="112" t="str">
        <f>IFERROR(INDEX(Tabella256[cognomenome], MATCH(F44, Tabella256[cognome], 0)), "")</f>
        <v/>
      </c>
      <c r="B44" s="28"/>
      <c r="C44" s="28"/>
      <c r="D44" s="29"/>
      <c r="E44" s="29"/>
      <c r="F44" s="30"/>
      <c r="G44" s="56"/>
      <c r="H44" s="31"/>
      <c r="I44" s="32" t="str">
        <f t="shared" si="5"/>
        <v/>
      </c>
      <c r="J44" s="33"/>
      <c r="K44" s="34"/>
      <c r="L44" s="34"/>
      <c r="M44" s="31" t="str">
        <f t="shared" si="7"/>
        <v/>
      </c>
      <c r="N44" s="35"/>
      <c r="O44" s="35"/>
      <c r="P44" s="2"/>
      <c r="Q44" s="2"/>
      <c r="R44" s="2"/>
      <c r="S44" s="2"/>
      <c r="T44" s="37"/>
      <c r="U44" s="2"/>
      <c r="AB44" s="72"/>
      <c r="AC44" s="2"/>
      <c r="AD44" s="114" t="str">
        <f t="shared" si="6"/>
        <v>NO</v>
      </c>
      <c r="AG44" s="3">
        <f t="shared" si="0"/>
        <v>0</v>
      </c>
      <c r="AH44" s="3">
        <f t="shared" si="0"/>
        <v>0</v>
      </c>
      <c r="AI44" s="3">
        <f t="shared" si="1"/>
        <v>0</v>
      </c>
      <c r="AJ44" s="4">
        <v>3.125E-2</v>
      </c>
      <c r="AK44" s="3">
        <f t="shared" si="2"/>
        <v>0</v>
      </c>
      <c r="AL44" s="53" t="s">
        <v>30</v>
      </c>
      <c r="AM44" s="8" t="b">
        <f t="shared" si="3"/>
        <v>0</v>
      </c>
      <c r="AN44" s="15">
        <f t="shared" si="4"/>
        <v>0</v>
      </c>
    </row>
    <row r="45" spans="1:40" ht="80.099999999999994" customHeight="1" x14ac:dyDescent="0.25">
      <c r="A45" s="112" t="str">
        <f>IFERROR(INDEX(Tabella256[cognomenome], MATCH(F45, Tabella256[cognome], 0)), "")</f>
        <v/>
      </c>
      <c r="B45" s="28"/>
      <c r="C45" s="28"/>
      <c r="D45" s="29"/>
      <c r="E45" s="29"/>
      <c r="F45" s="30"/>
      <c r="G45" s="56" t="str">
        <f>IF(G44="","",G44)</f>
        <v/>
      </c>
      <c r="H45" s="31" t="str">
        <f>IF(H44="","",H44)</f>
        <v/>
      </c>
      <c r="I45" s="32" t="str">
        <f t="shared" si="5"/>
        <v/>
      </c>
      <c r="J45" s="33" t="str">
        <f>IF(J44="","",J44)</f>
        <v/>
      </c>
      <c r="K45" s="34"/>
      <c r="L45" s="34"/>
      <c r="M45" s="31" t="str">
        <f t="shared" si="7"/>
        <v/>
      </c>
      <c r="N45" s="35"/>
      <c r="O45" s="35"/>
      <c r="P45" s="2"/>
      <c r="Q45" s="2"/>
      <c r="R45" s="2"/>
      <c r="S45" s="2"/>
      <c r="T45" s="2"/>
      <c r="U45" s="2"/>
      <c r="V45" s="72"/>
      <c r="W45" s="72"/>
      <c r="X45" s="72"/>
      <c r="Y45" s="72"/>
      <c r="Z45" s="72"/>
      <c r="AA45" s="72"/>
      <c r="AB45" s="72"/>
      <c r="AC45" s="2"/>
      <c r="AD45" s="114" t="str">
        <f t="shared" si="6"/>
        <v>NO</v>
      </c>
      <c r="AG45" s="3">
        <f t="shared" si="0"/>
        <v>0</v>
      </c>
      <c r="AH45" s="3">
        <f t="shared" si="0"/>
        <v>0</v>
      </c>
      <c r="AI45" s="3">
        <f t="shared" si="1"/>
        <v>0</v>
      </c>
      <c r="AJ45" s="4">
        <v>3.125E-2</v>
      </c>
      <c r="AK45" s="3">
        <f t="shared" si="2"/>
        <v>0</v>
      </c>
      <c r="AL45" s="53" t="s">
        <v>30</v>
      </c>
      <c r="AM45" s="8" t="b">
        <f t="shared" si="3"/>
        <v>0</v>
      </c>
      <c r="AN45" s="15">
        <f t="shared" si="4"/>
        <v>0</v>
      </c>
    </row>
    <row r="46" spans="1:40" x14ac:dyDescent="0.25">
      <c r="B46" s="191" t="str">
        <f>IF(I32="","",I32)</f>
        <v/>
      </c>
      <c r="C46" s="191"/>
      <c r="D46" s="191"/>
      <c r="E46" s="191"/>
      <c r="F46" s="191"/>
      <c r="G46" s="191"/>
      <c r="H46" s="191"/>
      <c r="I46" s="191"/>
      <c r="J46" s="191"/>
      <c r="K46" s="191"/>
      <c r="L46" s="191"/>
      <c r="M46" s="191"/>
      <c r="N46" s="19"/>
      <c r="O46" s="19"/>
      <c r="P46" s="2"/>
      <c r="Q46" s="2"/>
      <c r="R46" s="2"/>
      <c r="S46" s="2"/>
      <c r="T46" s="2"/>
      <c r="U46" s="2"/>
      <c r="V46" s="72"/>
      <c r="W46" s="72"/>
      <c r="X46" s="72"/>
      <c r="Y46" s="72"/>
      <c r="Z46" s="72"/>
      <c r="AA46" s="72"/>
      <c r="AB46" s="72"/>
      <c r="AC46" s="2"/>
      <c r="AD46" s="2"/>
      <c r="AG46" s="24"/>
      <c r="AH46" s="24"/>
      <c r="AI46" s="24"/>
      <c r="AJ46" s="25"/>
      <c r="AK46" s="24"/>
      <c r="AL46" s="26"/>
      <c r="AM46" s="27"/>
    </row>
    <row r="47" spans="1:40" x14ac:dyDescent="0.25">
      <c r="B47" s="191"/>
      <c r="C47" s="191"/>
      <c r="D47" s="191"/>
      <c r="E47" s="191"/>
      <c r="F47" s="191"/>
      <c r="G47" s="191"/>
      <c r="H47" s="191"/>
      <c r="I47" s="191"/>
      <c r="J47" s="191"/>
      <c r="K47" s="191"/>
      <c r="L47" s="191"/>
      <c r="M47" s="191"/>
      <c r="P47" s="2"/>
      <c r="Q47" s="2"/>
      <c r="R47" s="2"/>
      <c r="S47" s="2"/>
    </row>
    <row r="48" spans="1:40" x14ac:dyDescent="0.25">
      <c r="B48" s="6"/>
      <c r="C48" s="6"/>
      <c r="D48" s="6"/>
      <c r="E48" s="7"/>
      <c r="F48" s="9"/>
      <c r="G48" s="143"/>
      <c r="H48" s="11"/>
      <c r="K48" s="11"/>
      <c r="L48" s="11"/>
      <c r="M48" s="11"/>
      <c r="N48" s="21"/>
      <c r="O48" s="21"/>
      <c r="P48" s="2"/>
      <c r="Q48" s="2"/>
      <c r="R48" s="2"/>
      <c r="S48" s="2"/>
      <c r="T48" s="2"/>
      <c r="U48" s="2"/>
      <c r="V48" s="72"/>
      <c r="W48" s="72"/>
      <c r="X48" s="72"/>
      <c r="Y48" s="72"/>
      <c r="Z48" s="72"/>
      <c r="AA48" s="72"/>
      <c r="AB48" s="72"/>
      <c r="AC48" s="2"/>
      <c r="AD48" s="2"/>
      <c r="AE48" s="2"/>
      <c r="AF48" s="2"/>
    </row>
    <row r="49" spans="2:63" x14ac:dyDescent="0.25">
      <c r="B49" s="6"/>
      <c r="C49" s="6"/>
      <c r="D49" s="6"/>
      <c r="E49" s="7"/>
      <c r="F49" s="9"/>
      <c r="G49" s="143"/>
      <c r="H49" s="11"/>
      <c r="K49" s="11"/>
      <c r="L49" s="11"/>
      <c r="M49" s="11"/>
      <c r="N49" s="21"/>
      <c r="O49" s="21"/>
      <c r="P49" s="2"/>
      <c r="Q49" s="2"/>
      <c r="R49" s="2"/>
      <c r="S49" s="2"/>
      <c r="T49" s="2"/>
      <c r="U49" s="2"/>
      <c r="V49" s="72"/>
      <c r="W49" s="72"/>
      <c r="X49" s="72"/>
      <c r="Y49" s="72"/>
      <c r="Z49" s="72"/>
      <c r="AA49" s="72"/>
      <c r="AB49" s="72"/>
      <c r="AC49" s="2"/>
      <c r="AD49" s="2"/>
      <c r="AE49" s="2"/>
      <c r="AF49" s="2"/>
    </row>
    <row r="50" spans="2:63" x14ac:dyDescent="0.25">
      <c r="B50" s="6"/>
      <c r="C50" s="6"/>
      <c r="D50" s="6"/>
      <c r="E50" s="7"/>
      <c r="F50" s="9"/>
      <c r="G50" s="143"/>
      <c r="H50" s="11"/>
      <c r="K50" s="11"/>
      <c r="L50" s="11"/>
      <c r="M50" s="11"/>
      <c r="N50" s="21"/>
      <c r="O50" s="21"/>
      <c r="T50" s="2"/>
      <c r="U50" s="2"/>
      <c r="V50" s="72"/>
      <c r="W50" s="72"/>
      <c r="X50" s="72"/>
      <c r="Y50" s="72"/>
      <c r="Z50" s="72"/>
      <c r="AA50" s="72"/>
      <c r="AB50" s="72"/>
      <c r="AC50" s="2"/>
      <c r="AD50" s="2"/>
      <c r="AE50" s="2"/>
      <c r="AF50" s="2"/>
    </row>
    <row r="51" spans="2:63" x14ac:dyDescent="0.25">
      <c r="B51" s="6"/>
      <c r="C51" s="6"/>
      <c r="D51" s="6"/>
      <c r="E51" s="7"/>
      <c r="F51" s="9"/>
      <c r="G51" s="143"/>
      <c r="H51" s="11"/>
      <c r="K51" s="11"/>
      <c r="L51" s="11"/>
      <c r="M51" s="11"/>
      <c r="N51" s="21"/>
      <c r="O51" s="21"/>
      <c r="T51" s="2"/>
      <c r="U51" s="2"/>
      <c r="V51" s="72"/>
      <c r="W51" s="72"/>
      <c r="X51" s="72"/>
      <c r="Y51" s="72"/>
      <c r="Z51" s="72"/>
      <c r="AA51" s="72"/>
      <c r="AB51" s="72"/>
      <c r="AC51" s="2"/>
      <c r="AD51" s="2"/>
      <c r="AE51" s="2"/>
      <c r="AF51" s="2"/>
    </row>
    <row r="52" spans="2:63" x14ac:dyDescent="0.25">
      <c r="B52" s="6"/>
      <c r="C52" s="6"/>
      <c r="D52" s="6"/>
      <c r="E52" s="7"/>
      <c r="F52" s="9"/>
      <c r="G52" s="143"/>
      <c r="H52" s="11"/>
      <c r="K52" s="11"/>
      <c r="L52" s="11"/>
      <c r="M52" s="11"/>
      <c r="N52" s="21"/>
      <c r="O52" s="21"/>
      <c r="T52" s="2"/>
      <c r="U52" s="2"/>
      <c r="V52" s="72"/>
      <c r="W52" s="72"/>
      <c r="X52" s="72"/>
      <c r="Y52" s="72"/>
      <c r="Z52" s="72"/>
      <c r="AA52" s="72"/>
      <c r="AB52" s="72"/>
      <c r="AC52" s="2"/>
      <c r="AD52" s="2"/>
      <c r="AE52" s="2"/>
      <c r="AF52" s="2"/>
    </row>
    <row r="53" spans="2:63" x14ac:dyDescent="0.25">
      <c r="B53" s="6"/>
      <c r="C53" s="6"/>
      <c r="D53" s="6"/>
      <c r="E53" s="7"/>
      <c r="F53" s="9"/>
      <c r="G53" s="143"/>
      <c r="H53" s="11"/>
      <c r="K53" s="11"/>
      <c r="L53" s="11"/>
      <c r="M53" s="11"/>
      <c r="N53" s="21"/>
      <c r="O53" s="21"/>
      <c r="T53" s="2"/>
      <c r="U53" s="2"/>
      <c r="V53" s="72"/>
      <c r="W53" s="72"/>
      <c r="X53" s="72"/>
      <c r="Y53" s="72"/>
      <c r="Z53" s="72"/>
      <c r="AA53" s="72"/>
      <c r="AB53" s="72"/>
      <c r="AC53" s="2"/>
      <c r="AD53" s="2"/>
      <c r="AE53" s="2"/>
      <c r="AF53" s="2"/>
    </row>
    <row r="54" spans="2:63" x14ac:dyDescent="0.25">
      <c r="B54" s="6"/>
      <c r="C54" s="6"/>
      <c r="D54" s="6"/>
      <c r="E54" s="7"/>
      <c r="F54" s="9"/>
      <c r="G54" s="143"/>
      <c r="H54" s="11"/>
      <c r="K54" s="11"/>
      <c r="L54" s="11"/>
      <c r="M54" s="11"/>
      <c r="N54" s="21"/>
      <c r="O54" s="21"/>
    </row>
    <row r="55" spans="2:63" x14ac:dyDescent="0.25">
      <c r="B55" s="6"/>
      <c r="C55" s="6"/>
      <c r="D55" s="6"/>
      <c r="E55" s="7"/>
      <c r="F55" s="9"/>
      <c r="G55" s="143"/>
      <c r="H55" s="11"/>
      <c r="I55" s="23"/>
      <c r="J55" s="11"/>
      <c r="K55" s="11"/>
      <c r="L55" s="11"/>
      <c r="M55" s="11"/>
      <c r="N55" s="21"/>
      <c r="O55" s="21"/>
    </row>
    <row r="56" spans="2:63" x14ac:dyDescent="0.25">
      <c r="B56" s="6"/>
      <c r="C56" s="6"/>
      <c r="D56" s="6"/>
      <c r="E56" s="7"/>
      <c r="F56" s="9"/>
      <c r="G56" s="143"/>
      <c r="H56" s="11"/>
      <c r="I56" s="23"/>
      <c r="J56" s="11"/>
      <c r="K56" s="11"/>
      <c r="L56" s="11"/>
      <c r="M56" s="11"/>
      <c r="N56" s="21"/>
      <c r="O56" s="21"/>
    </row>
    <row r="57" spans="2:63" x14ac:dyDescent="0.25">
      <c r="E57" s="5"/>
      <c r="F57" s="10"/>
    </row>
    <row r="58" spans="2:63" x14ac:dyDescent="0.25">
      <c r="E58" s="5"/>
      <c r="F58" s="10"/>
    </row>
    <row r="59" spans="2:63" s="12" customFormat="1" x14ac:dyDescent="0.25">
      <c r="B59" s="114"/>
      <c r="C59" s="114"/>
      <c r="D59" s="114"/>
      <c r="E59" s="5"/>
      <c r="F59" s="10"/>
      <c r="G59" s="144"/>
      <c r="H59" s="1"/>
      <c r="I59" s="22"/>
      <c r="J59" s="1"/>
      <c r="K59" s="1"/>
      <c r="L59" s="1"/>
      <c r="M59" s="1"/>
      <c r="N59" s="20"/>
      <c r="O59" s="20"/>
      <c r="T59" s="114"/>
      <c r="U59" s="114"/>
      <c r="V59" s="37"/>
      <c r="W59" s="37"/>
      <c r="X59" s="37"/>
      <c r="Y59" s="37"/>
      <c r="Z59" s="37"/>
      <c r="AA59" s="37"/>
      <c r="AB59" s="37"/>
      <c r="AC59" s="114"/>
      <c r="AD59" s="114"/>
      <c r="AE59" s="114"/>
      <c r="AF59" s="114"/>
      <c r="AG59" s="114"/>
      <c r="AH59" s="114"/>
      <c r="AI59" s="114"/>
      <c r="AJ59" s="114"/>
      <c r="AK59" s="114"/>
      <c r="AL59" s="114"/>
      <c r="AM59" s="114"/>
      <c r="AN59" s="114"/>
      <c r="AO59" s="114"/>
      <c r="AP59" s="114"/>
      <c r="AQ59" s="114"/>
      <c r="AR59" s="114"/>
      <c r="AS59" s="114"/>
      <c r="AT59" s="114"/>
      <c r="AU59" s="114"/>
      <c r="AV59" s="114"/>
      <c r="AW59" s="114"/>
      <c r="AX59" s="114"/>
      <c r="AY59" s="114"/>
      <c r="AZ59" s="114"/>
      <c r="BA59" s="114"/>
      <c r="BB59" s="114"/>
      <c r="BC59" s="114"/>
      <c r="BD59" s="114"/>
      <c r="BE59" s="114"/>
      <c r="BF59" s="114"/>
      <c r="BG59" s="114"/>
      <c r="BH59" s="114"/>
      <c r="BI59" s="114"/>
      <c r="BJ59" s="114"/>
      <c r="BK59" s="114"/>
    </row>
    <row r="60" spans="2:63" s="12" customFormat="1" x14ac:dyDescent="0.25">
      <c r="B60" s="114"/>
      <c r="C60" s="114"/>
      <c r="D60" s="114"/>
      <c r="E60" s="5"/>
      <c r="F60" s="10"/>
      <c r="G60" s="144"/>
      <c r="H60" s="1"/>
      <c r="I60" s="22"/>
      <c r="J60" s="1"/>
      <c r="K60" s="1"/>
      <c r="L60" s="1"/>
      <c r="M60" s="1"/>
      <c r="N60" s="20"/>
      <c r="O60" s="20"/>
      <c r="T60" s="114"/>
      <c r="U60" s="114"/>
      <c r="V60" s="37"/>
      <c r="W60" s="37"/>
      <c r="X60" s="37"/>
      <c r="Y60" s="37"/>
      <c r="Z60" s="37"/>
      <c r="AA60" s="37"/>
      <c r="AB60" s="37"/>
      <c r="AC60" s="114"/>
      <c r="AD60" s="114"/>
      <c r="AE60" s="114"/>
      <c r="AF60" s="114"/>
      <c r="AG60" s="114"/>
      <c r="AH60" s="114"/>
      <c r="AI60" s="114"/>
      <c r="AJ60" s="114"/>
      <c r="AK60" s="114"/>
      <c r="AL60" s="114"/>
      <c r="AM60" s="114"/>
      <c r="AN60" s="114"/>
      <c r="AO60" s="114"/>
      <c r="AP60" s="114"/>
      <c r="AQ60" s="114"/>
      <c r="AR60" s="114"/>
      <c r="AS60" s="114"/>
      <c r="AT60" s="114"/>
      <c r="AU60" s="114"/>
      <c r="AV60" s="114"/>
      <c r="AW60" s="114"/>
      <c r="AX60" s="114"/>
      <c r="AY60" s="114"/>
      <c r="AZ60" s="114"/>
      <c r="BA60" s="114"/>
      <c r="BB60" s="114"/>
      <c r="BC60" s="114"/>
      <c r="BD60" s="114"/>
      <c r="BE60" s="114"/>
      <c r="BF60" s="114"/>
      <c r="BG60" s="114"/>
      <c r="BH60" s="114"/>
      <c r="BI60" s="114"/>
      <c r="BJ60" s="114"/>
      <c r="BK60" s="114"/>
    </row>
    <row r="61" spans="2:63" s="12" customFormat="1" x14ac:dyDescent="0.25">
      <c r="B61" s="114"/>
      <c r="C61" s="114"/>
      <c r="D61" s="114"/>
      <c r="E61" s="5"/>
      <c r="F61" s="10"/>
      <c r="G61" s="144"/>
      <c r="H61" s="1"/>
      <c r="I61" s="22"/>
      <c r="J61" s="1"/>
      <c r="K61" s="1"/>
      <c r="L61" s="1"/>
      <c r="M61" s="1"/>
      <c r="N61" s="20"/>
      <c r="O61" s="20"/>
      <c r="T61" s="114"/>
      <c r="U61" s="114"/>
      <c r="V61" s="37"/>
      <c r="W61" s="37"/>
      <c r="X61" s="37"/>
      <c r="Y61" s="37"/>
      <c r="Z61" s="37"/>
      <c r="AA61" s="37"/>
      <c r="AB61" s="37"/>
      <c r="AC61" s="114"/>
      <c r="AD61" s="114"/>
      <c r="AE61" s="114"/>
      <c r="AF61" s="114"/>
      <c r="AG61" s="114"/>
      <c r="AH61" s="114"/>
      <c r="AI61" s="114"/>
      <c r="AJ61" s="114"/>
      <c r="AK61" s="114"/>
      <c r="AL61" s="114"/>
      <c r="AM61" s="114"/>
      <c r="AN61" s="114"/>
      <c r="AO61" s="114"/>
      <c r="AP61" s="114"/>
      <c r="AQ61" s="114"/>
      <c r="AR61" s="114"/>
      <c r="AS61" s="114"/>
      <c r="AT61" s="114"/>
      <c r="AU61" s="114"/>
      <c r="AV61" s="114"/>
      <c r="AW61" s="114"/>
      <c r="AX61" s="114"/>
      <c r="AY61" s="114"/>
      <c r="AZ61" s="114"/>
      <c r="BA61" s="114"/>
      <c r="BB61" s="114"/>
      <c r="BC61" s="114"/>
      <c r="BD61" s="114"/>
      <c r="BE61" s="114"/>
      <c r="BF61" s="114"/>
      <c r="BG61" s="114"/>
      <c r="BH61" s="114"/>
      <c r="BI61" s="114"/>
      <c r="BJ61" s="114"/>
      <c r="BK61" s="114"/>
    </row>
    <row r="62" spans="2:63" s="12" customFormat="1" x14ac:dyDescent="0.25">
      <c r="B62" s="114"/>
      <c r="C62" s="114"/>
      <c r="D62" s="114"/>
      <c r="E62" s="5"/>
      <c r="F62" s="10"/>
      <c r="G62" s="144"/>
      <c r="H62" s="1"/>
      <c r="I62" s="22"/>
      <c r="J62" s="1"/>
      <c r="K62" s="1"/>
      <c r="L62" s="1"/>
      <c r="M62" s="1"/>
      <c r="N62" s="20"/>
      <c r="O62" s="20"/>
      <c r="P62" s="114"/>
      <c r="Q62" s="114"/>
      <c r="R62" s="114"/>
      <c r="S62" s="114"/>
      <c r="T62" s="114"/>
      <c r="U62" s="114"/>
      <c r="V62" s="37"/>
      <c r="W62" s="37"/>
      <c r="X62" s="37"/>
      <c r="Y62" s="37"/>
      <c r="Z62" s="37"/>
      <c r="AA62" s="37"/>
      <c r="AB62" s="37"/>
      <c r="AC62" s="114"/>
      <c r="AD62" s="114"/>
      <c r="AE62" s="114"/>
      <c r="AF62" s="114"/>
      <c r="AG62" s="114"/>
      <c r="AH62" s="114"/>
      <c r="AI62" s="114"/>
      <c r="AJ62" s="114"/>
      <c r="AK62" s="114"/>
      <c r="AL62" s="114"/>
      <c r="AM62" s="114"/>
      <c r="AN62" s="114"/>
      <c r="AO62" s="114"/>
      <c r="AP62" s="114"/>
      <c r="AQ62" s="114"/>
      <c r="AR62" s="114"/>
      <c r="AS62" s="114"/>
      <c r="AT62" s="114"/>
      <c r="AU62" s="114"/>
      <c r="AV62" s="114"/>
      <c r="AW62" s="114"/>
      <c r="AX62" s="114"/>
      <c r="AY62" s="114"/>
      <c r="AZ62" s="114"/>
      <c r="BA62" s="114"/>
      <c r="BB62" s="114"/>
      <c r="BC62" s="114"/>
      <c r="BD62" s="114"/>
      <c r="BE62" s="114"/>
      <c r="BF62" s="114"/>
      <c r="BG62" s="114"/>
      <c r="BH62" s="114"/>
      <c r="BI62" s="114"/>
      <c r="BJ62" s="114"/>
      <c r="BK62" s="114"/>
    </row>
    <row r="63" spans="2:63" s="12" customFormat="1" x14ac:dyDescent="0.25">
      <c r="B63" s="114"/>
      <c r="C63" s="114"/>
      <c r="D63" s="114"/>
      <c r="E63" s="5"/>
      <c r="F63" s="10"/>
      <c r="G63" s="144"/>
      <c r="H63" s="1"/>
      <c r="I63" s="22"/>
      <c r="J63" s="1"/>
      <c r="K63" s="1"/>
      <c r="L63" s="1"/>
      <c r="M63" s="1"/>
      <c r="N63" s="20"/>
      <c r="O63" s="20"/>
      <c r="P63" s="114"/>
      <c r="Q63" s="114"/>
      <c r="R63" s="114"/>
      <c r="S63" s="114"/>
      <c r="T63" s="114"/>
      <c r="U63" s="114"/>
      <c r="V63" s="37"/>
      <c r="W63" s="37"/>
      <c r="X63" s="37"/>
      <c r="Y63" s="37"/>
      <c r="Z63" s="37"/>
      <c r="AA63" s="37"/>
      <c r="AB63" s="37"/>
      <c r="AC63" s="114"/>
      <c r="AD63" s="114"/>
      <c r="AE63" s="114"/>
      <c r="AF63" s="114"/>
      <c r="AG63" s="114"/>
      <c r="AH63" s="114"/>
      <c r="AI63" s="114"/>
      <c r="AJ63" s="114"/>
      <c r="AK63" s="114"/>
      <c r="AL63" s="114"/>
      <c r="AM63" s="114"/>
      <c r="AN63" s="114"/>
      <c r="AO63" s="114"/>
      <c r="AP63" s="114"/>
      <c r="AQ63" s="114"/>
      <c r="AR63" s="114"/>
      <c r="AS63" s="114"/>
      <c r="AT63" s="114"/>
      <c r="AU63" s="114"/>
      <c r="AV63" s="114"/>
      <c r="AW63" s="114"/>
      <c r="AX63" s="114"/>
      <c r="AY63" s="114"/>
      <c r="AZ63" s="114"/>
      <c r="BA63" s="114"/>
      <c r="BB63" s="114"/>
      <c r="BC63" s="114"/>
      <c r="BD63" s="114"/>
      <c r="BE63" s="114"/>
      <c r="BF63" s="114"/>
      <c r="BG63" s="114"/>
      <c r="BH63" s="114"/>
      <c r="BI63" s="114"/>
      <c r="BJ63" s="114"/>
      <c r="BK63" s="114"/>
    </row>
    <row r="64" spans="2:63" s="12" customFormat="1" x14ac:dyDescent="0.25">
      <c r="B64" s="114"/>
      <c r="C64" s="114"/>
      <c r="D64" s="114"/>
      <c r="E64" s="5"/>
      <c r="F64" s="10"/>
      <c r="G64" s="144"/>
      <c r="H64" s="1"/>
      <c r="I64" s="22"/>
      <c r="J64" s="1"/>
      <c r="K64" s="1"/>
      <c r="L64" s="1"/>
      <c r="M64" s="1"/>
      <c r="N64" s="20"/>
      <c r="O64" s="20"/>
      <c r="P64" s="114"/>
      <c r="Q64" s="114"/>
      <c r="R64" s="114"/>
      <c r="S64" s="114"/>
      <c r="T64" s="114"/>
      <c r="U64" s="114"/>
      <c r="V64" s="37"/>
      <c r="W64" s="37"/>
      <c r="X64" s="37"/>
      <c r="Y64" s="37"/>
      <c r="Z64" s="37"/>
      <c r="AA64" s="37"/>
      <c r="AB64" s="37"/>
      <c r="AC64" s="114"/>
      <c r="AD64" s="114"/>
      <c r="AE64" s="114"/>
      <c r="AF64" s="114"/>
      <c r="AG64" s="114"/>
      <c r="AH64" s="114"/>
      <c r="AI64" s="114"/>
      <c r="AJ64" s="114"/>
      <c r="AK64" s="114"/>
      <c r="AL64" s="114"/>
      <c r="AM64" s="114"/>
      <c r="AN64" s="114"/>
      <c r="AO64" s="114"/>
      <c r="AP64" s="114"/>
      <c r="AQ64" s="114"/>
      <c r="AR64" s="114"/>
      <c r="AS64" s="114"/>
      <c r="AT64" s="114"/>
      <c r="AU64" s="114"/>
      <c r="AV64" s="114"/>
      <c r="AW64" s="114"/>
      <c r="AX64" s="114"/>
      <c r="AY64" s="114"/>
      <c r="AZ64" s="114"/>
      <c r="BA64" s="114"/>
      <c r="BB64" s="114"/>
      <c r="BC64" s="114"/>
      <c r="BD64" s="114"/>
      <c r="BE64" s="114"/>
      <c r="BF64" s="114"/>
      <c r="BG64" s="114"/>
      <c r="BH64" s="114"/>
      <c r="BI64" s="114"/>
      <c r="BJ64" s="114"/>
      <c r="BK64" s="114"/>
    </row>
  </sheetData>
  <autoFilter ref="F3:N26" xr:uid="{00000000-0009-0000-0000-000004000000}"/>
  <mergeCells count="9">
    <mergeCell ref="V4:X4"/>
    <mergeCell ref="V8:X8"/>
    <mergeCell ref="B46:M47"/>
    <mergeCell ref="B1:E2"/>
    <mergeCell ref="F1:H2"/>
    <mergeCell ref="L1:M1"/>
    <mergeCell ref="L2:M2"/>
    <mergeCell ref="P2:S2"/>
    <mergeCell ref="V3:X3"/>
  </mergeCells>
  <conditionalFormatting sqref="V4">
    <cfRule type="cellIs" dxfId="20125" priority="734" operator="lessThan">
      <formula>0</formula>
    </cfRule>
    <cfRule type="cellIs" dxfId="20124" priority="735" operator="greaterThan">
      <formula>0</formula>
    </cfRule>
    <cfRule type="cellIs" dxfId="20123" priority="736" operator="equal">
      <formula>0</formula>
    </cfRule>
  </conditionalFormatting>
  <conditionalFormatting sqref="V9:Y9">
    <cfRule type="cellIs" dxfId="20122" priority="731" operator="lessThan">
      <formula>0</formula>
    </cfRule>
    <cfRule type="cellIs" dxfId="20121" priority="732" operator="greaterThan">
      <formula>0</formula>
    </cfRule>
    <cfRule type="cellIs" dxfId="20120" priority="733" operator="equal">
      <formula>0</formula>
    </cfRule>
  </conditionalFormatting>
  <conditionalFormatting sqref="S7:S30">
    <cfRule type="cellIs" dxfId="20119" priority="729" operator="notEqual">
      <formula>0</formula>
    </cfRule>
    <cfRule type="cellIs" dxfId="20118" priority="730" operator="equal">
      <formula>0</formula>
    </cfRule>
  </conditionalFormatting>
  <conditionalFormatting sqref="V7:Y7">
    <cfRule type="cellIs" dxfId="20117" priority="737" operator="lessThan">
      <formula>0</formula>
    </cfRule>
    <cfRule type="cellIs" dxfId="20116" priority="738" operator="greaterThan">
      <formula>0</formula>
    </cfRule>
    <cfRule type="cellIs" dxfId="20115" priority="739" operator="equal">
      <formula>0</formula>
    </cfRule>
  </conditionalFormatting>
  <conditionalFormatting sqref="F45:H45 K4:L4 J5:L15 G5:H44 F12:F16 F18:F44 J17:L45 K16:L17">
    <cfRule type="expression" dxfId="20114" priority="742">
      <formula>SEARCH("caricato",$N4)&gt;0</formula>
    </cfRule>
    <cfRule type="expression" dxfId="20113" priority="743">
      <formula>SEARCH("da fare",$N4)&gt;0</formula>
    </cfRule>
    <cfRule type="expression" dxfId="20112" priority="744">
      <formula>SEARCH("attesa tcl",$N4)&gt;0</formula>
    </cfRule>
    <cfRule type="expression" dxfId="20111" priority="745">
      <formula>SEARCH("fermata",$N4)&gt;0</formula>
    </cfRule>
    <cfRule type="expression" dxfId="20110" priority="746">
      <formula>SEARCH("canone",$N4)&gt;0</formula>
    </cfRule>
  </conditionalFormatting>
  <conditionalFormatting sqref="G4:H4 J4">
    <cfRule type="expression" dxfId="20109" priority="724">
      <formula>SEARCH("caricato",$N4)&gt;0</formula>
    </cfRule>
    <cfRule type="expression" dxfId="20108" priority="725">
      <formula>SEARCH("da fare",$N4)&gt;0</formula>
    </cfRule>
    <cfRule type="expression" dxfId="20107" priority="726">
      <formula>SEARCH("attesa tcl",$N4)&gt;0</formula>
    </cfRule>
    <cfRule type="expression" dxfId="20106" priority="727">
      <formula>SEARCH("fermata",$N4)&gt;0</formula>
    </cfRule>
    <cfRule type="expression" dxfId="20105" priority="728">
      <formula>SEARCH("canone",$N4)&gt;0</formula>
    </cfRule>
  </conditionalFormatting>
  <conditionalFormatting sqref="F4:F5">
    <cfRule type="expression" dxfId="20104" priority="714">
      <formula>SEARCH("caricato",$N4)&gt;0</formula>
    </cfRule>
    <cfRule type="expression" dxfId="20103" priority="715">
      <formula>SEARCH("da fare",$N4)&gt;0</formula>
    </cfRule>
    <cfRule type="expression" dxfId="20102" priority="716">
      <formula>SEARCH("attesa tcl",$N4)&gt;0</formula>
    </cfRule>
    <cfRule type="expression" dxfId="20101" priority="717">
      <formula>SEARCH("fermata",$N4)&gt;0</formula>
    </cfRule>
    <cfRule type="expression" dxfId="20100" priority="718">
      <formula>SEARCH("canone",$N4)&gt;0</formula>
    </cfRule>
  </conditionalFormatting>
  <conditionalFormatting sqref="F4:F5">
    <cfRule type="expression" dxfId="20099" priority="709">
      <formula>SEARCH("caricato",$N4)&gt;0</formula>
    </cfRule>
    <cfRule type="expression" dxfId="20098" priority="710">
      <formula>SEARCH("da fare",$N4)&gt;0</formula>
    </cfRule>
    <cfRule type="expression" dxfId="20097" priority="711">
      <formula>SEARCH("attesa tcl",$N4)&gt;0</formula>
    </cfRule>
    <cfRule type="expression" dxfId="20096" priority="712">
      <formula>SEARCH("fermata",$N4)&gt;0</formula>
    </cfRule>
    <cfRule type="expression" dxfId="20095" priority="713">
      <formula>SEARCH("canone",$N4)&gt;0</formula>
    </cfRule>
  </conditionalFormatting>
  <conditionalFormatting sqref="F9">
    <cfRule type="expression" dxfId="20094" priority="704">
      <formula>SEARCH("caricato",$N9)&gt;0</formula>
    </cfRule>
    <cfRule type="expression" dxfId="20093" priority="705">
      <formula>SEARCH("da fare",$N9)&gt;0</formula>
    </cfRule>
    <cfRule type="expression" dxfId="20092" priority="706">
      <formula>SEARCH("attesa tcl",$N9)&gt;0</formula>
    </cfRule>
    <cfRule type="expression" dxfId="20091" priority="707">
      <formula>SEARCH("fermata",$N9)&gt;0</formula>
    </cfRule>
    <cfRule type="expression" dxfId="20090" priority="708">
      <formula>SEARCH("canone",$N9)&gt;0</formula>
    </cfRule>
  </conditionalFormatting>
  <conditionalFormatting sqref="F10:F11">
    <cfRule type="expression" dxfId="20089" priority="699">
      <formula>SEARCH("caricato",$N10)&gt;0</formula>
    </cfRule>
    <cfRule type="expression" dxfId="20088" priority="700">
      <formula>SEARCH("da fare",$N10)&gt;0</formula>
    </cfRule>
    <cfRule type="expression" dxfId="20087" priority="701">
      <formula>SEARCH("attesa tcl",$N10)&gt;0</formula>
    </cfRule>
    <cfRule type="expression" dxfId="20086" priority="702">
      <formula>SEARCH("fermata",$N10)&gt;0</formula>
    </cfRule>
    <cfRule type="expression" dxfId="20085" priority="703">
      <formula>SEARCH("canone",$N10)&gt;0</formula>
    </cfRule>
  </conditionalFormatting>
  <conditionalFormatting sqref="G10:H10 J10">
    <cfRule type="expression" dxfId="20084" priority="694">
      <formula>SEARCH("caricato",$N10)&gt;0</formula>
    </cfRule>
    <cfRule type="expression" dxfId="20083" priority="695">
      <formula>SEARCH("da fare",$N10)&gt;0</formula>
    </cfRule>
    <cfRule type="expression" dxfId="20082" priority="696">
      <formula>SEARCH("attesa tcl",$N10)&gt;0</formula>
    </cfRule>
    <cfRule type="expression" dxfId="20081" priority="697">
      <formula>SEARCH("fermata",$N10)&gt;0</formula>
    </cfRule>
    <cfRule type="expression" dxfId="20080" priority="698">
      <formula>SEARCH("canone",$N10)&gt;0</formula>
    </cfRule>
  </conditionalFormatting>
  <conditionalFormatting sqref="G6:H6 J6">
    <cfRule type="expression" dxfId="20079" priority="689">
      <formula>SEARCH("caricato",$N6)&gt;0</formula>
    </cfRule>
    <cfRule type="expression" dxfId="20078" priority="690">
      <formula>SEARCH("da fare",$N6)&gt;0</formula>
    </cfRule>
    <cfRule type="expression" dxfId="20077" priority="691">
      <formula>SEARCH("attesa tcl",$N6)&gt;0</formula>
    </cfRule>
    <cfRule type="expression" dxfId="20076" priority="692">
      <formula>SEARCH("fermata",$N6)&gt;0</formula>
    </cfRule>
    <cfRule type="expression" dxfId="20075" priority="693">
      <formula>SEARCH("canone",$N6)&gt;0</formula>
    </cfRule>
  </conditionalFormatting>
  <conditionalFormatting sqref="F9">
    <cfRule type="expression" dxfId="20074" priority="684">
      <formula>SEARCH("caricato",$N9)&gt;0</formula>
    </cfRule>
    <cfRule type="expression" dxfId="20073" priority="685">
      <formula>SEARCH("da fare",$N9)&gt;0</formula>
    </cfRule>
    <cfRule type="expression" dxfId="20072" priority="686">
      <formula>SEARCH("attesa tcl",$N9)&gt;0</formula>
    </cfRule>
    <cfRule type="expression" dxfId="20071" priority="687">
      <formula>SEARCH("fermata",$N9)&gt;0</formula>
    </cfRule>
    <cfRule type="expression" dxfId="20070" priority="688">
      <formula>SEARCH("canone",$N9)&gt;0</formula>
    </cfRule>
  </conditionalFormatting>
  <conditionalFormatting sqref="F10:F11">
    <cfRule type="expression" dxfId="20069" priority="679">
      <formula>SEARCH("caricato",$N10)&gt;0</formula>
    </cfRule>
    <cfRule type="expression" dxfId="20068" priority="680">
      <formula>SEARCH("da fare",$N10)&gt;0</formula>
    </cfRule>
    <cfRule type="expression" dxfId="20067" priority="681">
      <formula>SEARCH("attesa tcl",$N10)&gt;0</formula>
    </cfRule>
    <cfRule type="expression" dxfId="20066" priority="682">
      <formula>SEARCH("fermata",$N10)&gt;0</formula>
    </cfRule>
    <cfRule type="expression" dxfId="20065" priority="683">
      <formula>SEARCH("canone",$N10)&gt;0</formula>
    </cfRule>
  </conditionalFormatting>
  <conditionalFormatting sqref="G12:H12 J12">
    <cfRule type="expression" dxfId="20064" priority="674">
      <formula>SEARCH("caricato",$N12)&gt;0</formula>
    </cfRule>
    <cfRule type="expression" dxfId="20063" priority="675">
      <formula>SEARCH("da fare",$N12)&gt;0</formula>
    </cfRule>
    <cfRule type="expression" dxfId="20062" priority="676">
      <formula>SEARCH("attesa tcl",$N12)&gt;0</formula>
    </cfRule>
    <cfRule type="expression" dxfId="20061" priority="677">
      <formula>SEARCH("fermata",$N12)&gt;0</formula>
    </cfRule>
    <cfRule type="expression" dxfId="20060" priority="678">
      <formula>SEARCH("canone",$N12)&gt;0</formula>
    </cfRule>
  </conditionalFormatting>
  <conditionalFormatting sqref="G8:H8 J8">
    <cfRule type="expression" dxfId="20059" priority="669">
      <formula>SEARCH("caricato",$N8)&gt;0</formula>
    </cfRule>
    <cfRule type="expression" dxfId="20058" priority="670">
      <formula>SEARCH("da fare",$N8)&gt;0</formula>
    </cfRule>
    <cfRule type="expression" dxfId="20057" priority="671">
      <formula>SEARCH("attesa tcl",$N8)&gt;0</formula>
    </cfRule>
    <cfRule type="expression" dxfId="20056" priority="672">
      <formula>SEARCH("fermata",$N8)&gt;0</formula>
    </cfRule>
    <cfRule type="expression" dxfId="20055" priority="673">
      <formula>SEARCH("canone",$N8)&gt;0</formula>
    </cfRule>
  </conditionalFormatting>
  <conditionalFormatting sqref="F6:F7">
    <cfRule type="expression" dxfId="20054" priority="664">
      <formula>SEARCH("caricato",$N6)&gt;0</formula>
    </cfRule>
    <cfRule type="expression" dxfId="20053" priority="665">
      <formula>SEARCH("da fare",$N6)&gt;0</formula>
    </cfRule>
    <cfRule type="expression" dxfId="20052" priority="666">
      <formula>SEARCH("attesa tcl",$N6)&gt;0</formula>
    </cfRule>
    <cfRule type="expression" dxfId="20051" priority="667">
      <formula>SEARCH("fermata",$N6)&gt;0</formula>
    </cfRule>
    <cfRule type="expression" dxfId="20050" priority="668">
      <formula>SEARCH("canone",$N6)&gt;0</formula>
    </cfRule>
  </conditionalFormatting>
  <conditionalFormatting sqref="F6:F7">
    <cfRule type="expression" dxfId="20049" priority="659">
      <formula>SEARCH("caricato",$N6)&gt;0</formula>
    </cfRule>
    <cfRule type="expression" dxfId="20048" priority="660">
      <formula>SEARCH("da fare",$N6)&gt;0</formula>
    </cfRule>
    <cfRule type="expression" dxfId="20047" priority="661">
      <formula>SEARCH("attesa tcl",$N6)&gt;0</formula>
    </cfRule>
    <cfRule type="expression" dxfId="20046" priority="662">
      <formula>SEARCH("fermata",$N6)&gt;0</formula>
    </cfRule>
    <cfRule type="expression" dxfId="20045" priority="663">
      <formula>SEARCH("canone",$N6)&gt;0</formula>
    </cfRule>
  </conditionalFormatting>
  <conditionalFormatting sqref="G12:H12 J12">
    <cfRule type="expression" dxfId="20044" priority="654">
      <formula>SEARCH("caricato",$N12)&gt;0</formula>
    </cfRule>
    <cfRule type="expression" dxfId="20043" priority="655">
      <formula>SEARCH("da fare",$N12)&gt;0</formula>
    </cfRule>
    <cfRule type="expression" dxfId="20042" priority="656">
      <formula>SEARCH("attesa tcl",$N12)&gt;0</formula>
    </cfRule>
    <cfRule type="expression" dxfId="20041" priority="657">
      <formula>SEARCH("fermata",$N12)&gt;0</formula>
    </cfRule>
    <cfRule type="expression" dxfId="20040" priority="658">
      <formula>SEARCH("canone",$N12)&gt;0</formula>
    </cfRule>
  </conditionalFormatting>
  <conditionalFormatting sqref="F14:F15">
    <cfRule type="expression" dxfId="20039" priority="649">
      <formula>SEARCH("caricato",$N14)&gt;0</formula>
    </cfRule>
    <cfRule type="expression" dxfId="20038" priority="650">
      <formula>SEARCH("da fare",$N14)&gt;0</formula>
    </cfRule>
    <cfRule type="expression" dxfId="20037" priority="651">
      <formula>SEARCH("attesa tcl",$N14)&gt;0</formula>
    </cfRule>
    <cfRule type="expression" dxfId="20036" priority="652">
      <formula>SEARCH("fermata",$N14)&gt;0</formula>
    </cfRule>
    <cfRule type="expression" dxfId="20035" priority="653">
      <formula>SEARCH("canone",$N14)&gt;0</formula>
    </cfRule>
  </conditionalFormatting>
  <conditionalFormatting sqref="G14:H14 J14">
    <cfRule type="expression" dxfId="20034" priority="644">
      <formula>SEARCH("caricato",$N14)&gt;0</formula>
    </cfRule>
    <cfRule type="expression" dxfId="20033" priority="645">
      <formula>SEARCH("da fare",$N14)&gt;0</formula>
    </cfRule>
    <cfRule type="expression" dxfId="20032" priority="646">
      <formula>SEARCH("attesa tcl",$N14)&gt;0</formula>
    </cfRule>
    <cfRule type="expression" dxfId="20031" priority="647">
      <formula>SEARCH("fermata",$N14)&gt;0</formula>
    </cfRule>
    <cfRule type="expression" dxfId="20030" priority="648">
      <formula>SEARCH("canone",$N14)&gt;0</formula>
    </cfRule>
  </conditionalFormatting>
  <conditionalFormatting sqref="F12:F13">
    <cfRule type="expression" dxfId="20029" priority="639">
      <formula>SEARCH("caricato",$N12)&gt;0</formula>
    </cfRule>
    <cfRule type="expression" dxfId="20028" priority="640">
      <formula>SEARCH("da fare",$N12)&gt;0</formula>
    </cfRule>
    <cfRule type="expression" dxfId="20027" priority="641">
      <formula>SEARCH("attesa tcl",$N12)&gt;0</formula>
    </cfRule>
    <cfRule type="expression" dxfId="20026" priority="642">
      <formula>SEARCH("fermata",$N12)&gt;0</formula>
    </cfRule>
    <cfRule type="expression" dxfId="20025" priority="643">
      <formula>SEARCH("canone",$N12)&gt;0</formula>
    </cfRule>
  </conditionalFormatting>
  <conditionalFormatting sqref="F12:F13">
    <cfRule type="expression" dxfId="20024" priority="634">
      <formula>SEARCH("caricato",$N12)&gt;0</formula>
    </cfRule>
    <cfRule type="expression" dxfId="20023" priority="635">
      <formula>SEARCH("da fare",$N12)&gt;0</formula>
    </cfRule>
    <cfRule type="expression" dxfId="20022" priority="636">
      <formula>SEARCH("attesa tcl",$N12)&gt;0</formula>
    </cfRule>
    <cfRule type="expression" dxfId="20021" priority="637">
      <formula>SEARCH("fermata",$N12)&gt;0</formula>
    </cfRule>
    <cfRule type="expression" dxfId="20020" priority="638">
      <formula>SEARCH("canone",$N12)&gt;0</formula>
    </cfRule>
  </conditionalFormatting>
  <conditionalFormatting sqref="F6:F7">
    <cfRule type="expression" dxfId="20019" priority="629">
      <formula>SEARCH("caricato",$N6)&gt;0</formula>
    </cfRule>
    <cfRule type="expression" dxfId="20018" priority="630">
      <formula>SEARCH("da fare",$N6)&gt;0</formula>
    </cfRule>
    <cfRule type="expression" dxfId="20017" priority="631">
      <formula>SEARCH("attesa tcl",$N6)&gt;0</formula>
    </cfRule>
    <cfRule type="expression" dxfId="20016" priority="632">
      <formula>SEARCH("fermata",$N6)&gt;0</formula>
    </cfRule>
    <cfRule type="expression" dxfId="20015" priority="633">
      <formula>SEARCH("canone",$N6)&gt;0</formula>
    </cfRule>
  </conditionalFormatting>
  <conditionalFormatting sqref="F9">
    <cfRule type="expression" dxfId="20014" priority="624">
      <formula>SEARCH("caricato",$N9)&gt;0</formula>
    </cfRule>
    <cfRule type="expression" dxfId="20013" priority="625">
      <formula>SEARCH("da fare",$N9)&gt;0</formula>
    </cfRule>
    <cfRule type="expression" dxfId="20012" priority="626">
      <formula>SEARCH("attesa tcl",$N9)&gt;0</formula>
    </cfRule>
    <cfRule type="expression" dxfId="20011" priority="627">
      <formula>SEARCH("fermata",$N9)&gt;0</formula>
    </cfRule>
    <cfRule type="expression" dxfId="20010" priority="628">
      <formula>SEARCH("canone",$N9)&gt;0</formula>
    </cfRule>
  </conditionalFormatting>
  <conditionalFormatting sqref="G8:H8 J8">
    <cfRule type="expression" dxfId="20009" priority="619">
      <formula>SEARCH("caricato",$N8)&gt;0</formula>
    </cfRule>
    <cfRule type="expression" dxfId="20008" priority="620">
      <formula>SEARCH("da fare",$N8)&gt;0</formula>
    </cfRule>
    <cfRule type="expression" dxfId="20007" priority="621">
      <formula>SEARCH("attesa tcl",$N8)&gt;0</formula>
    </cfRule>
    <cfRule type="expression" dxfId="20006" priority="622">
      <formula>SEARCH("fermata",$N8)&gt;0</formula>
    </cfRule>
    <cfRule type="expression" dxfId="20005" priority="623">
      <formula>SEARCH("canone",$N8)&gt;0</formula>
    </cfRule>
  </conditionalFormatting>
  <conditionalFormatting sqref="G4:H4 J4">
    <cfRule type="expression" dxfId="20004" priority="614">
      <formula>SEARCH("caricato",$N4)&gt;0</formula>
    </cfRule>
    <cfRule type="expression" dxfId="20003" priority="615">
      <formula>SEARCH("da fare",$N4)&gt;0</formula>
    </cfRule>
    <cfRule type="expression" dxfId="20002" priority="616">
      <formula>SEARCH("attesa tcl",$N4)&gt;0</formula>
    </cfRule>
    <cfRule type="expression" dxfId="20001" priority="617">
      <formula>SEARCH("fermata",$N4)&gt;0</formula>
    </cfRule>
    <cfRule type="expression" dxfId="20000" priority="618">
      <formula>SEARCH("canone",$N4)&gt;0</formula>
    </cfRule>
  </conditionalFormatting>
  <conditionalFormatting sqref="F6:F7">
    <cfRule type="expression" dxfId="19999" priority="609">
      <formula>SEARCH("caricato",$N6)&gt;0</formula>
    </cfRule>
    <cfRule type="expression" dxfId="19998" priority="610">
      <formula>SEARCH("da fare",$N6)&gt;0</formula>
    </cfRule>
    <cfRule type="expression" dxfId="19997" priority="611">
      <formula>SEARCH("attesa tcl",$N6)&gt;0</formula>
    </cfRule>
    <cfRule type="expression" dxfId="19996" priority="612">
      <formula>SEARCH("fermata",$N6)&gt;0</formula>
    </cfRule>
    <cfRule type="expression" dxfId="19995" priority="613">
      <formula>SEARCH("canone",$N6)&gt;0</formula>
    </cfRule>
  </conditionalFormatting>
  <conditionalFormatting sqref="F9">
    <cfRule type="expression" dxfId="19994" priority="604">
      <formula>SEARCH("caricato",$N9)&gt;0</formula>
    </cfRule>
    <cfRule type="expression" dxfId="19993" priority="605">
      <formula>SEARCH("da fare",$N9)&gt;0</formula>
    </cfRule>
    <cfRule type="expression" dxfId="19992" priority="606">
      <formula>SEARCH("attesa tcl",$N9)&gt;0</formula>
    </cfRule>
    <cfRule type="expression" dxfId="19991" priority="607">
      <formula>SEARCH("fermata",$N9)&gt;0</formula>
    </cfRule>
    <cfRule type="expression" dxfId="19990" priority="608">
      <formula>SEARCH("canone",$N9)&gt;0</formula>
    </cfRule>
  </conditionalFormatting>
  <conditionalFormatting sqref="G10:H10 J10">
    <cfRule type="expression" dxfId="19989" priority="599">
      <formula>SEARCH("caricato",$N10)&gt;0</formula>
    </cfRule>
    <cfRule type="expression" dxfId="19988" priority="600">
      <formula>SEARCH("da fare",$N10)&gt;0</formula>
    </cfRule>
    <cfRule type="expression" dxfId="19987" priority="601">
      <formula>SEARCH("attesa tcl",$N10)&gt;0</formula>
    </cfRule>
    <cfRule type="expression" dxfId="19986" priority="602">
      <formula>SEARCH("fermata",$N10)&gt;0</formula>
    </cfRule>
    <cfRule type="expression" dxfId="19985" priority="603">
      <formula>SEARCH("canone",$N10)&gt;0</formula>
    </cfRule>
  </conditionalFormatting>
  <conditionalFormatting sqref="G6:H6 J6">
    <cfRule type="expression" dxfId="19984" priority="594">
      <formula>SEARCH("caricato",$N6)&gt;0</formula>
    </cfRule>
    <cfRule type="expression" dxfId="19983" priority="595">
      <formula>SEARCH("da fare",$N6)&gt;0</formula>
    </cfRule>
    <cfRule type="expression" dxfId="19982" priority="596">
      <formula>SEARCH("attesa tcl",$N6)&gt;0</formula>
    </cfRule>
    <cfRule type="expression" dxfId="19981" priority="597">
      <formula>SEARCH("fermata",$N6)&gt;0</formula>
    </cfRule>
    <cfRule type="expression" dxfId="19980" priority="598">
      <formula>SEARCH("canone",$N6)&gt;0</formula>
    </cfRule>
  </conditionalFormatting>
  <conditionalFormatting sqref="F4:F5">
    <cfRule type="expression" dxfId="19979" priority="589">
      <formula>SEARCH("caricato",$N4)&gt;0</formula>
    </cfRule>
    <cfRule type="expression" dxfId="19978" priority="590">
      <formula>SEARCH("da fare",$N4)&gt;0</formula>
    </cfRule>
    <cfRule type="expression" dxfId="19977" priority="591">
      <formula>SEARCH("attesa tcl",$N4)&gt;0</formula>
    </cfRule>
    <cfRule type="expression" dxfId="19976" priority="592">
      <formula>SEARCH("fermata",$N4)&gt;0</formula>
    </cfRule>
    <cfRule type="expression" dxfId="19975" priority="593">
      <formula>SEARCH("canone",$N4)&gt;0</formula>
    </cfRule>
  </conditionalFormatting>
  <conditionalFormatting sqref="F4:F5">
    <cfRule type="expression" dxfId="19974" priority="584">
      <formula>SEARCH("caricato",$N4)&gt;0</formula>
    </cfRule>
    <cfRule type="expression" dxfId="19973" priority="585">
      <formula>SEARCH("da fare",$N4)&gt;0</formula>
    </cfRule>
    <cfRule type="expression" dxfId="19972" priority="586">
      <formula>SEARCH("attesa tcl",$N4)&gt;0</formula>
    </cfRule>
    <cfRule type="expression" dxfId="19971" priority="587">
      <formula>SEARCH("fermata",$N4)&gt;0</formula>
    </cfRule>
    <cfRule type="expression" dxfId="19970" priority="588">
      <formula>SEARCH("canone",$N4)&gt;0</formula>
    </cfRule>
  </conditionalFormatting>
  <conditionalFormatting sqref="G10:H10 J10">
    <cfRule type="expression" dxfId="19969" priority="554">
      <formula>SEARCH("caricato",$N10)&gt;0</formula>
    </cfRule>
    <cfRule type="expression" dxfId="19968" priority="555">
      <formula>SEARCH("da fare",$N10)&gt;0</formula>
    </cfRule>
    <cfRule type="expression" dxfId="19967" priority="556">
      <formula>SEARCH("attesa tcl",$N10)&gt;0</formula>
    </cfRule>
    <cfRule type="expression" dxfId="19966" priority="557">
      <formula>SEARCH("fermata",$N10)&gt;0</formula>
    </cfRule>
    <cfRule type="expression" dxfId="19965" priority="558">
      <formula>SEARCH("canone",$N10)&gt;0</formula>
    </cfRule>
  </conditionalFormatting>
  <conditionalFormatting sqref="F12:F13">
    <cfRule type="expression" dxfId="19964" priority="549">
      <formula>SEARCH("caricato",$N12)&gt;0</formula>
    </cfRule>
    <cfRule type="expression" dxfId="19963" priority="550">
      <formula>SEARCH("da fare",$N12)&gt;0</formula>
    </cfRule>
    <cfRule type="expression" dxfId="19962" priority="551">
      <formula>SEARCH("attesa tcl",$N12)&gt;0</formula>
    </cfRule>
    <cfRule type="expression" dxfId="19961" priority="552">
      <formula>SEARCH("fermata",$N12)&gt;0</formula>
    </cfRule>
    <cfRule type="expression" dxfId="19960" priority="553">
      <formula>SEARCH("canone",$N12)&gt;0</formula>
    </cfRule>
  </conditionalFormatting>
  <conditionalFormatting sqref="G12:H12 J12">
    <cfRule type="expression" dxfId="19959" priority="544">
      <formula>SEARCH("caricato",$N12)&gt;0</formula>
    </cfRule>
    <cfRule type="expression" dxfId="19958" priority="545">
      <formula>SEARCH("da fare",$N12)&gt;0</formula>
    </cfRule>
    <cfRule type="expression" dxfId="19957" priority="546">
      <formula>SEARCH("attesa tcl",$N12)&gt;0</formula>
    </cfRule>
    <cfRule type="expression" dxfId="19956" priority="547">
      <formula>SEARCH("fermata",$N12)&gt;0</formula>
    </cfRule>
    <cfRule type="expression" dxfId="19955" priority="548">
      <formula>SEARCH("canone",$N12)&gt;0</formula>
    </cfRule>
  </conditionalFormatting>
  <conditionalFormatting sqref="F10:F11">
    <cfRule type="expression" dxfId="19954" priority="539">
      <formula>SEARCH("caricato",$N10)&gt;0</formula>
    </cfRule>
    <cfRule type="expression" dxfId="19953" priority="540">
      <formula>SEARCH("da fare",$N10)&gt;0</formula>
    </cfRule>
    <cfRule type="expression" dxfId="19952" priority="541">
      <formula>SEARCH("attesa tcl",$N10)&gt;0</formula>
    </cfRule>
    <cfRule type="expression" dxfId="19951" priority="542">
      <formula>SEARCH("fermata",$N10)&gt;0</formula>
    </cfRule>
    <cfRule type="expression" dxfId="19950" priority="543">
      <formula>SEARCH("canone",$N10)&gt;0</formula>
    </cfRule>
  </conditionalFormatting>
  <conditionalFormatting sqref="F10:F11">
    <cfRule type="expression" dxfId="19949" priority="534">
      <formula>SEARCH("caricato",$N10)&gt;0</formula>
    </cfRule>
    <cfRule type="expression" dxfId="19948" priority="535">
      <formula>SEARCH("da fare",$N10)&gt;0</formula>
    </cfRule>
    <cfRule type="expression" dxfId="19947" priority="536">
      <formula>SEARCH("attesa tcl",$N10)&gt;0</formula>
    </cfRule>
    <cfRule type="expression" dxfId="19946" priority="537">
      <formula>SEARCH("fermata",$N10)&gt;0</formula>
    </cfRule>
    <cfRule type="expression" dxfId="19945" priority="538">
      <formula>SEARCH("canone",$N10)&gt;0</formula>
    </cfRule>
  </conditionalFormatting>
  <conditionalFormatting sqref="G14:H14 J14">
    <cfRule type="expression" dxfId="19944" priority="509">
      <formula>SEARCH("caricato",$N14)&gt;0</formula>
    </cfRule>
    <cfRule type="expression" dxfId="19943" priority="510">
      <formula>SEARCH("da fare",$N14)&gt;0</formula>
    </cfRule>
    <cfRule type="expression" dxfId="19942" priority="511">
      <formula>SEARCH("attesa tcl",$N14)&gt;0</formula>
    </cfRule>
    <cfRule type="expression" dxfId="19941" priority="512">
      <formula>SEARCH("fermata",$N14)&gt;0</formula>
    </cfRule>
    <cfRule type="expression" dxfId="19940" priority="513">
      <formula>SEARCH("canone",$N14)&gt;0</formula>
    </cfRule>
  </conditionalFormatting>
  <conditionalFormatting sqref="G14:H14 J14">
    <cfRule type="expression" dxfId="19939" priority="504">
      <formula>SEARCH("caricato",$N14)&gt;0</formula>
    </cfRule>
    <cfRule type="expression" dxfId="19938" priority="505">
      <formula>SEARCH("da fare",$N14)&gt;0</formula>
    </cfRule>
    <cfRule type="expression" dxfId="19937" priority="506">
      <formula>SEARCH("attesa tcl",$N14)&gt;0</formula>
    </cfRule>
    <cfRule type="expression" dxfId="19936" priority="507">
      <formula>SEARCH("fermata",$N14)&gt;0</formula>
    </cfRule>
    <cfRule type="expression" dxfId="19935" priority="508">
      <formula>SEARCH("canone",$N14)&gt;0</formula>
    </cfRule>
  </conditionalFormatting>
  <conditionalFormatting sqref="F16">
    <cfRule type="expression" dxfId="19934" priority="499">
      <formula>SEARCH("caricato",$N16)&gt;0</formula>
    </cfRule>
    <cfRule type="expression" dxfId="19933" priority="500">
      <formula>SEARCH("da fare",$N16)&gt;0</formula>
    </cfRule>
    <cfRule type="expression" dxfId="19932" priority="501">
      <formula>SEARCH("attesa tcl",$N16)&gt;0</formula>
    </cfRule>
    <cfRule type="expression" dxfId="19931" priority="502">
      <formula>SEARCH("fermata",$N16)&gt;0</formula>
    </cfRule>
    <cfRule type="expression" dxfId="19930" priority="503">
      <formula>SEARCH("canone",$N16)&gt;0</formula>
    </cfRule>
  </conditionalFormatting>
  <conditionalFormatting sqref="G16:H16">
    <cfRule type="expression" dxfId="19929" priority="494">
      <formula>SEARCH("caricato",$N16)&gt;0</formula>
    </cfRule>
    <cfRule type="expression" dxfId="19928" priority="495">
      <formula>SEARCH("da fare",$N16)&gt;0</formula>
    </cfRule>
    <cfRule type="expression" dxfId="19927" priority="496">
      <formula>SEARCH("attesa tcl",$N16)&gt;0</formula>
    </cfRule>
    <cfRule type="expression" dxfId="19926" priority="497">
      <formula>SEARCH("fermata",$N16)&gt;0</formula>
    </cfRule>
    <cfRule type="expression" dxfId="19925" priority="498">
      <formula>SEARCH("canone",$N16)&gt;0</formula>
    </cfRule>
  </conditionalFormatting>
  <conditionalFormatting sqref="F14:F15">
    <cfRule type="expression" dxfId="19924" priority="489">
      <formula>SEARCH("caricato",$N14)&gt;0</formula>
    </cfRule>
    <cfRule type="expression" dxfId="19923" priority="490">
      <formula>SEARCH("da fare",$N14)&gt;0</formula>
    </cfRule>
    <cfRule type="expression" dxfId="19922" priority="491">
      <formula>SEARCH("attesa tcl",$N14)&gt;0</formula>
    </cfRule>
    <cfRule type="expression" dxfId="19921" priority="492">
      <formula>SEARCH("fermata",$N14)&gt;0</formula>
    </cfRule>
    <cfRule type="expression" dxfId="19920" priority="493">
      <formula>SEARCH("canone",$N14)&gt;0</formula>
    </cfRule>
  </conditionalFormatting>
  <conditionalFormatting sqref="F14:F15">
    <cfRule type="expression" dxfId="19919" priority="484">
      <formula>SEARCH("caricato",$N14)&gt;0</formula>
    </cfRule>
    <cfRule type="expression" dxfId="19918" priority="485">
      <formula>SEARCH("da fare",$N14)&gt;0</formula>
    </cfRule>
    <cfRule type="expression" dxfId="19917" priority="486">
      <formula>SEARCH("attesa tcl",$N14)&gt;0</formula>
    </cfRule>
    <cfRule type="expression" dxfId="19916" priority="487">
      <formula>SEARCH("fermata",$N14)&gt;0</formula>
    </cfRule>
    <cfRule type="expression" dxfId="19915" priority="488">
      <formula>SEARCH("canone",$N14)&gt;0</formula>
    </cfRule>
  </conditionalFormatting>
  <conditionalFormatting sqref="F14:F15">
    <cfRule type="expression" dxfId="19914" priority="479">
      <formula>SEARCH("caricato",$N14)&gt;0</formula>
    </cfRule>
    <cfRule type="expression" dxfId="19913" priority="480">
      <formula>SEARCH("da fare",$N14)&gt;0</formula>
    </cfRule>
    <cfRule type="expression" dxfId="19912" priority="481">
      <formula>SEARCH("attesa tcl",$N14)&gt;0</formula>
    </cfRule>
    <cfRule type="expression" dxfId="19911" priority="482">
      <formula>SEARCH("fermata",$N14)&gt;0</formula>
    </cfRule>
    <cfRule type="expression" dxfId="19910" priority="483">
      <formula>SEARCH("canone",$N14)&gt;0</formula>
    </cfRule>
  </conditionalFormatting>
  <conditionalFormatting sqref="G14:H14 J14">
    <cfRule type="expression" dxfId="19909" priority="474">
      <formula>SEARCH("caricato",$N14)&gt;0</formula>
    </cfRule>
    <cfRule type="expression" dxfId="19908" priority="475">
      <formula>SEARCH("da fare",$N14)&gt;0</formula>
    </cfRule>
    <cfRule type="expression" dxfId="19907" priority="476">
      <formula>SEARCH("attesa tcl",$N14)&gt;0</formula>
    </cfRule>
    <cfRule type="expression" dxfId="19906" priority="477">
      <formula>SEARCH("fermata",$N14)&gt;0</formula>
    </cfRule>
    <cfRule type="expression" dxfId="19905" priority="478">
      <formula>SEARCH("canone",$N14)&gt;0</formula>
    </cfRule>
  </conditionalFormatting>
  <conditionalFormatting sqref="F19">
    <cfRule type="expression" dxfId="19904" priority="469">
      <formula>SEARCH("caricato",$N19)&gt;0</formula>
    </cfRule>
    <cfRule type="expression" dxfId="19903" priority="470">
      <formula>SEARCH("da fare",$N19)&gt;0</formula>
    </cfRule>
    <cfRule type="expression" dxfId="19902" priority="471">
      <formula>SEARCH("attesa tcl",$N19)&gt;0</formula>
    </cfRule>
    <cfRule type="expression" dxfId="19901" priority="472">
      <formula>SEARCH("fermata",$N19)&gt;0</formula>
    </cfRule>
    <cfRule type="expression" dxfId="19900" priority="473">
      <formula>SEARCH("canone",$N19)&gt;0</formula>
    </cfRule>
  </conditionalFormatting>
  <conditionalFormatting sqref="F19">
    <cfRule type="expression" dxfId="19899" priority="464">
      <formula>SEARCH("caricato",$N19)&gt;0</formula>
    </cfRule>
    <cfRule type="expression" dxfId="19898" priority="465">
      <formula>SEARCH("da fare",$N19)&gt;0</formula>
    </cfRule>
    <cfRule type="expression" dxfId="19897" priority="466">
      <formula>SEARCH("attesa tcl",$N19)&gt;0</formula>
    </cfRule>
    <cfRule type="expression" dxfId="19896" priority="467">
      <formula>SEARCH("fermata",$N19)&gt;0</formula>
    </cfRule>
    <cfRule type="expression" dxfId="19895" priority="468">
      <formula>SEARCH("canone",$N19)&gt;0</formula>
    </cfRule>
  </conditionalFormatting>
  <conditionalFormatting sqref="F19">
    <cfRule type="expression" dxfId="19894" priority="459">
      <formula>SEARCH("caricato",$N19)&gt;0</formula>
    </cfRule>
    <cfRule type="expression" dxfId="19893" priority="460">
      <formula>SEARCH("da fare",$N19)&gt;0</formula>
    </cfRule>
    <cfRule type="expression" dxfId="19892" priority="461">
      <formula>SEARCH("attesa tcl",$N19)&gt;0</formula>
    </cfRule>
    <cfRule type="expression" dxfId="19891" priority="462">
      <formula>SEARCH("fermata",$N19)&gt;0</formula>
    </cfRule>
    <cfRule type="expression" dxfId="19890" priority="463">
      <formula>SEARCH("canone",$N19)&gt;0</formula>
    </cfRule>
  </conditionalFormatting>
  <conditionalFormatting sqref="F19">
    <cfRule type="expression" dxfId="19889" priority="454">
      <formula>SEARCH("caricato",$N19)&gt;0</formula>
    </cfRule>
    <cfRule type="expression" dxfId="19888" priority="455">
      <formula>SEARCH("da fare",$N19)&gt;0</formula>
    </cfRule>
    <cfRule type="expression" dxfId="19887" priority="456">
      <formula>SEARCH("attesa tcl",$N19)&gt;0</formula>
    </cfRule>
    <cfRule type="expression" dxfId="19886" priority="457">
      <formula>SEARCH("fermata",$N19)&gt;0</formula>
    </cfRule>
    <cfRule type="expression" dxfId="19885" priority="458">
      <formula>SEARCH("canone",$N19)&gt;0</formula>
    </cfRule>
  </conditionalFormatting>
  <conditionalFormatting sqref="M5">
    <cfRule type="expression" dxfId="19884" priority="444">
      <formula>SEARCH("caricato",$N5)&gt;0</formula>
    </cfRule>
    <cfRule type="expression" dxfId="19883" priority="445">
      <formula>SEARCH("da fare",$N5)&gt;0</formula>
    </cfRule>
    <cfRule type="expression" dxfId="19882" priority="446">
      <formula>SEARCH("attesa tcl",$N5)&gt;0</formula>
    </cfRule>
    <cfRule type="expression" dxfId="19881" priority="447">
      <formula>SEARCH("fermata",$N5)&gt;0</formula>
    </cfRule>
    <cfRule type="expression" dxfId="19880" priority="448">
      <formula>SEARCH("canone",$N5)&gt;0</formula>
    </cfRule>
  </conditionalFormatting>
  <conditionalFormatting sqref="M4">
    <cfRule type="expression" dxfId="19879" priority="449">
      <formula>SEARCH("caricato",$N4)&gt;0</formula>
    </cfRule>
    <cfRule type="expression" dxfId="19878" priority="450">
      <formula>SEARCH("da fare",$N4)&gt;0</formula>
    </cfRule>
    <cfRule type="expression" dxfId="19877" priority="451">
      <formula>SEARCH("attesa tcl",$N4)&gt;0</formula>
    </cfRule>
    <cfRule type="expression" dxfId="19876" priority="452">
      <formula>SEARCH("fermata",$N4)&gt;0</formula>
    </cfRule>
    <cfRule type="expression" dxfId="19875" priority="453">
      <formula>SEARCH("canone",$N4)&gt;0</formula>
    </cfRule>
  </conditionalFormatting>
  <conditionalFormatting sqref="M6:M45">
    <cfRule type="expression" dxfId="19874" priority="439">
      <formula>SEARCH("caricato",$N6)&gt;0</formula>
    </cfRule>
    <cfRule type="expression" dxfId="19873" priority="440">
      <formula>SEARCH("da fare",$N6)&gt;0</formula>
    </cfRule>
    <cfRule type="expression" dxfId="19872" priority="441">
      <formula>SEARCH("attesa tcl",$N6)&gt;0</formula>
    </cfRule>
    <cfRule type="expression" dxfId="19871" priority="442">
      <formula>SEARCH("fermata",$N6)&gt;0</formula>
    </cfRule>
    <cfRule type="expression" dxfId="19870" priority="443">
      <formula>SEARCH("canone",$N6)&gt;0</formula>
    </cfRule>
  </conditionalFormatting>
  <conditionalFormatting sqref="F8">
    <cfRule type="expression" dxfId="19869" priority="434">
      <formula>SEARCH("caricato",$N8)&gt;0</formula>
    </cfRule>
    <cfRule type="expression" dxfId="19868" priority="435">
      <formula>SEARCH("da fare",$N8)&gt;0</formula>
    </cfRule>
    <cfRule type="expression" dxfId="19867" priority="436">
      <formula>SEARCH("attesa tcl",$N8)&gt;0</formula>
    </cfRule>
    <cfRule type="expression" dxfId="19866" priority="437">
      <formula>SEARCH("fermata",$N8)&gt;0</formula>
    </cfRule>
    <cfRule type="expression" dxfId="19865" priority="438">
      <formula>SEARCH("canone",$N8)&gt;0</formula>
    </cfRule>
  </conditionalFormatting>
  <conditionalFormatting sqref="F8">
    <cfRule type="expression" dxfId="19864" priority="429">
      <formula>SEARCH("caricato",$N8)&gt;0</formula>
    </cfRule>
    <cfRule type="expression" dxfId="19863" priority="430">
      <formula>SEARCH("da fare",$N8)&gt;0</formula>
    </cfRule>
    <cfRule type="expression" dxfId="19862" priority="431">
      <formula>SEARCH("attesa tcl",$N8)&gt;0</formula>
    </cfRule>
    <cfRule type="expression" dxfId="19861" priority="432">
      <formula>SEARCH("fermata",$N8)&gt;0</formula>
    </cfRule>
    <cfRule type="expression" dxfId="19860" priority="433">
      <formula>SEARCH("canone",$N8)&gt;0</formula>
    </cfRule>
  </conditionalFormatting>
  <conditionalFormatting sqref="F8">
    <cfRule type="expression" dxfId="19859" priority="424">
      <formula>SEARCH("caricato",$N8)&gt;0</formula>
    </cfRule>
    <cfRule type="expression" dxfId="19858" priority="425">
      <formula>SEARCH("da fare",$N8)&gt;0</formula>
    </cfRule>
    <cfRule type="expression" dxfId="19857" priority="426">
      <formula>SEARCH("attesa tcl",$N8)&gt;0</formula>
    </cfRule>
    <cfRule type="expression" dxfId="19856" priority="427">
      <formula>SEARCH("fermata",$N8)&gt;0</formula>
    </cfRule>
    <cfRule type="expression" dxfId="19855" priority="428">
      <formula>SEARCH("canone",$N8)&gt;0</formula>
    </cfRule>
  </conditionalFormatting>
  <conditionalFormatting sqref="F8">
    <cfRule type="expression" dxfId="19854" priority="419">
      <formula>SEARCH("caricato",$N8)&gt;0</formula>
    </cfRule>
    <cfRule type="expression" dxfId="19853" priority="420">
      <formula>SEARCH("da fare",$N8)&gt;0</formula>
    </cfRule>
    <cfRule type="expression" dxfId="19852" priority="421">
      <formula>SEARCH("attesa tcl",$N8)&gt;0</formula>
    </cfRule>
    <cfRule type="expression" dxfId="19851" priority="422">
      <formula>SEARCH("fermata",$N8)&gt;0</formula>
    </cfRule>
    <cfRule type="expression" dxfId="19850" priority="423">
      <formula>SEARCH("canone",$N8)&gt;0</formula>
    </cfRule>
  </conditionalFormatting>
  <conditionalFormatting sqref="P4:Q4">
    <cfRule type="cellIs" dxfId="19849" priority="386" operator="lessThan">
      <formula>0</formula>
    </cfRule>
    <cfRule type="cellIs" dxfId="19848" priority="387" operator="greaterThan">
      <formula>0</formula>
    </cfRule>
    <cfRule type="cellIs" dxfId="19847" priority="388" operator="equal">
      <formula>0</formula>
    </cfRule>
  </conditionalFormatting>
  <conditionalFormatting sqref="S4">
    <cfRule type="cellIs" dxfId="19846" priority="383" operator="lessThan">
      <formula>0</formula>
    </cfRule>
    <cfRule type="cellIs" dxfId="19845" priority="384" operator="greaterThan">
      <formula>0</formula>
    </cfRule>
    <cfRule type="cellIs" dxfId="19844" priority="385" operator="equal">
      <formula>0</formula>
    </cfRule>
  </conditionalFormatting>
  <conditionalFormatting sqref="T4">
    <cfRule type="containsText" dxfId="19843" priority="381" operator="containsText" text="NO">
      <formula>NOT(ISERROR(SEARCH("NO",T4)))</formula>
    </cfRule>
    <cfRule type="containsText" dxfId="19842" priority="382" operator="containsText" text="SI">
      <formula>NOT(ISERROR(SEARCH("SI",T4)))</formula>
    </cfRule>
  </conditionalFormatting>
  <conditionalFormatting sqref="U4">
    <cfRule type="containsText" dxfId="19841" priority="379" operator="containsText" text="NO">
      <formula>NOT(ISERROR(SEARCH("NO",U4)))</formula>
    </cfRule>
    <cfRule type="containsText" dxfId="19840" priority="380" operator="containsText" text="SI">
      <formula>NOT(ISERROR(SEARCH("SI",U4)))</formula>
    </cfRule>
  </conditionalFormatting>
  <conditionalFormatting sqref="R4">
    <cfRule type="cellIs" dxfId="19839" priority="376" operator="lessThan">
      <formula>0</formula>
    </cfRule>
    <cfRule type="cellIs" dxfId="19838" priority="377" operator="greaterThan">
      <formula>0</formula>
    </cfRule>
    <cfRule type="cellIs" dxfId="19837" priority="378" operator="equal">
      <formula>0</formula>
    </cfRule>
  </conditionalFormatting>
  <conditionalFormatting sqref="I4">
    <cfRule type="expression" dxfId="19836" priority="371">
      <formula>SEARCH("caricato",$N4)&gt;0</formula>
    </cfRule>
    <cfRule type="expression" dxfId="19835" priority="372">
      <formula>SEARCH("da fare",$N4)&gt;0</formula>
    </cfRule>
    <cfRule type="expression" dxfId="19834" priority="373">
      <formula>SEARCH("attesa tcl",$N4)&gt;0</formula>
    </cfRule>
    <cfRule type="expression" dxfId="19833" priority="374">
      <formula>SEARCH("fermata",$N4)&gt;0</formula>
    </cfRule>
    <cfRule type="expression" dxfId="19832" priority="375">
      <formula>SEARCH("canone",$N4)&gt;0</formula>
    </cfRule>
  </conditionalFormatting>
  <conditionalFormatting sqref="I4">
    <cfRule type="expression" dxfId="19831" priority="366">
      <formula>SEARCH("caricato",$N4)&gt;0</formula>
    </cfRule>
    <cfRule type="expression" dxfId="19830" priority="367">
      <formula>SEARCH("da fare",$N4)&gt;0</formula>
    </cfRule>
    <cfRule type="expression" dxfId="19829" priority="368">
      <formula>SEARCH("attesa tcl",$N4)&gt;0</formula>
    </cfRule>
    <cfRule type="expression" dxfId="19828" priority="369">
      <formula>SEARCH("fermata",$N4)&gt;0</formula>
    </cfRule>
    <cfRule type="expression" dxfId="19827" priority="370">
      <formula>SEARCH("canone",$N4)&gt;0</formula>
    </cfRule>
  </conditionalFormatting>
  <conditionalFormatting sqref="I4">
    <cfRule type="expression" dxfId="19826" priority="361">
      <formula>SEARCH("caricato",$N4)&gt;0</formula>
    </cfRule>
    <cfRule type="expression" dxfId="19825" priority="362">
      <formula>SEARCH("da fare",$N4)&gt;0</formula>
    </cfRule>
    <cfRule type="expression" dxfId="19824" priority="363">
      <formula>SEARCH("attesa tcl",$N4)&gt;0</formula>
    </cfRule>
    <cfRule type="expression" dxfId="19823" priority="364">
      <formula>SEARCH("fermata",$N4)&gt;0</formula>
    </cfRule>
    <cfRule type="expression" dxfId="19822" priority="365">
      <formula>SEARCH("canone",$N4)&gt;0</formula>
    </cfRule>
  </conditionalFormatting>
  <conditionalFormatting sqref="I4">
    <cfRule type="expression" dxfId="19821" priority="356">
      <formula>SEARCH("caricato",$N4)&gt;0</formula>
    </cfRule>
    <cfRule type="expression" dxfId="19820" priority="357">
      <formula>SEARCH("da fare",$N4)&gt;0</formula>
    </cfRule>
    <cfRule type="expression" dxfId="19819" priority="358">
      <formula>SEARCH("attesa tcl",$N4)&gt;0</formula>
    </cfRule>
    <cfRule type="expression" dxfId="19818" priority="359">
      <formula>SEARCH("fermata",$N4)&gt;0</formula>
    </cfRule>
    <cfRule type="expression" dxfId="19817" priority="360">
      <formula>SEARCH("canone",$N4)&gt;0</formula>
    </cfRule>
  </conditionalFormatting>
  <conditionalFormatting sqref="I4">
    <cfRule type="expression" dxfId="19816" priority="351">
      <formula>SEARCH("caricato",$N4)&gt;0</formula>
    </cfRule>
    <cfRule type="expression" dxfId="19815" priority="352">
      <formula>SEARCH("da fare",$N4)&gt;0</formula>
    </cfRule>
    <cfRule type="expression" dxfId="19814" priority="353">
      <formula>SEARCH("attesa tcl",$N4)&gt;0</formula>
    </cfRule>
    <cfRule type="expression" dxfId="19813" priority="354">
      <formula>SEARCH("fermata",$N4)&gt;0</formula>
    </cfRule>
    <cfRule type="expression" dxfId="19812" priority="355">
      <formula>SEARCH("canone",$N4)&gt;0</formula>
    </cfRule>
  </conditionalFormatting>
  <conditionalFormatting sqref="I4">
    <cfRule type="expression" dxfId="19811" priority="346">
      <formula>SEARCH("caricato",$N4)&gt;0</formula>
    </cfRule>
    <cfRule type="expression" dxfId="19810" priority="347">
      <formula>SEARCH("da fare",$N4)&gt;0</formula>
    </cfRule>
    <cfRule type="expression" dxfId="19809" priority="348">
      <formula>SEARCH("attesa tcl",$N4)&gt;0</formula>
    </cfRule>
    <cfRule type="expression" dxfId="19808" priority="349">
      <formula>SEARCH("fermata",$N4)&gt;0</formula>
    </cfRule>
    <cfRule type="expression" dxfId="19807" priority="350">
      <formula>SEARCH("canone",$N4)&gt;0</formula>
    </cfRule>
  </conditionalFormatting>
  <conditionalFormatting sqref="I5:I7 I10:I11 I18:I45">
    <cfRule type="expression" dxfId="19806" priority="341">
      <formula>SEARCH("caricato",$N5)&gt;0</formula>
    </cfRule>
    <cfRule type="expression" dxfId="19805" priority="342">
      <formula>SEARCH("da fare",$N5)&gt;0</formula>
    </cfRule>
    <cfRule type="expression" dxfId="19804" priority="343">
      <formula>SEARCH("attesa tcl",$N5)&gt;0</formula>
    </cfRule>
    <cfRule type="expression" dxfId="19803" priority="344">
      <formula>SEARCH("fermata",$N5)&gt;0</formula>
    </cfRule>
    <cfRule type="expression" dxfId="19802" priority="345">
      <formula>SEARCH("canone",$N5)&gt;0</formula>
    </cfRule>
  </conditionalFormatting>
  <conditionalFormatting sqref="I5:I7 I10:I11 I18:I45">
    <cfRule type="expression" dxfId="19801" priority="336">
      <formula>SEARCH("caricato",$N5)&gt;0</formula>
    </cfRule>
    <cfRule type="expression" dxfId="19800" priority="337">
      <formula>SEARCH("da fare",$N5)&gt;0</formula>
    </cfRule>
    <cfRule type="expression" dxfId="19799" priority="338">
      <formula>SEARCH("attesa tcl",$N5)&gt;0</formula>
    </cfRule>
    <cfRule type="expression" dxfId="19798" priority="339">
      <formula>SEARCH("fermata",$N5)&gt;0</formula>
    </cfRule>
    <cfRule type="expression" dxfId="19797" priority="340">
      <formula>SEARCH("canone",$N5)&gt;0</formula>
    </cfRule>
  </conditionalFormatting>
  <conditionalFormatting sqref="I5:I7 I10:I11 I18:I45">
    <cfRule type="expression" dxfId="19796" priority="331">
      <formula>SEARCH("caricato",$N5)&gt;0</formula>
    </cfRule>
    <cfRule type="expression" dxfId="19795" priority="332">
      <formula>SEARCH("da fare",$N5)&gt;0</formula>
    </cfRule>
    <cfRule type="expression" dxfId="19794" priority="333">
      <formula>SEARCH("attesa tcl",$N5)&gt;0</formula>
    </cfRule>
    <cfRule type="expression" dxfId="19793" priority="334">
      <formula>SEARCH("fermata",$N5)&gt;0</formula>
    </cfRule>
    <cfRule type="expression" dxfId="19792" priority="335">
      <formula>SEARCH("canone",$N5)&gt;0</formula>
    </cfRule>
  </conditionalFormatting>
  <conditionalFormatting sqref="I5:I7 I10:I11 I18:I45">
    <cfRule type="expression" dxfId="19791" priority="326">
      <formula>SEARCH("caricato",$N5)&gt;0</formula>
    </cfRule>
    <cfRule type="expression" dxfId="19790" priority="327">
      <formula>SEARCH("da fare",$N5)&gt;0</formula>
    </cfRule>
    <cfRule type="expression" dxfId="19789" priority="328">
      <formula>SEARCH("attesa tcl",$N5)&gt;0</formula>
    </cfRule>
    <cfRule type="expression" dxfId="19788" priority="329">
      <formula>SEARCH("fermata",$N5)&gt;0</formula>
    </cfRule>
    <cfRule type="expression" dxfId="19787" priority="330">
      <formula>SEARCH("canone",$N5)&gt;0</formula>
    </cfRule>
  </conditionalFormatting>
  <conditionalFormatting sqref="I5:I7 I10:I11 I18:I45">
    <cfRule type="expression" dxfId="19786" priority="321">
      <formula>SEARCH("caricato",$N5)&gt;0</formula>
    </cfRule>
    <cfRule type="expression" dxfId="19785" priority="322">
      <formula>SEARCH("da fare",$N5)&gt;0</formula>
    </cfRule>
    <cfRule type="expression" dxfId="19784" priority="323">
      <formula>SEARCH("attesa tcl",$N5)&gt;0</formula>
    </cfRule>
    <cfRule type="expression" dxfId="19783" priority="324">
      <formula>SEARCH("fermata",$N5)&gt;0</formula>
    </cfRule>
    <cfRule type="expression" dxfId="19782" priority="325">
      <formula>SEARCH("canone",$N5)&gt;0</formula>
    </cfRule>
  </conditionalFormatting>
  <conditionalFormatting sqref="I5:I7 I10:I11 I18:I45">
    <cfRule type="expression" dxfId="19781" priority="316">
      <formula>SEARCH("caricato",$N5)&gt;0</formula>
    </cfRule>
    <cfRule type="expression" dxfId="19780" priority="317">
      <formula>SEARCH("da fare",$N5)&gt;0</formula>
    </cfRule>
    <cfRule type="expression" dxfId="19779" priority="318">
      <formula>SEARCH("attesa tcl",$N5)&gt;0</formula>
    </cfRule>
    <cfRule type="expression" dxfId="19778" priority="319">
      <formula>SEARCH("fermata",$N5)&gt;0</formula>
    </cfRule>
    <cfRule type="expression" dxfId="19777" priority="320">
      <formula>SEARCH("canone",$N5)&gt;0</formula>
    </cfRule>
  </conditionalFormatting>
  <conditionalFormatting sqref="I8:I9">
    <cfRule type="expression" dxfId="19776" priority="311">
      <formula>SEARCH("caricato",$N8)&gt;0</formula>
    </cfRule>
    <cfRule type="expression" dxfId="19775" priority="312">
      <formula>SEARCH("da fare",$N8)&gt;0</formula>
    </cfRule>
    <cfRule type="expression" dxfId="19774" priority="313">
      <formula>SEARCH("attesa tcl",$N8)&gt;0</formula>
    </cfRule>
    <cfRule type="expression" dxfId="19773" priority="314">
      <formula>SEARCH("fermata",$N8)&gt;0</formula>
    </cfRule>
    <cfRule type="expression" dxfId="19772" priority="315">
      <formula>SEARCH("canone",$N8)&gt;0</formula>
    </cfRule>
  </conditionalFormatting>
  <conditionalFormatting sqref="I8:I9">
    <cfRule type="expression" dxfId="19771" priority="306">
      <formula>SEARCH("caricato",$N8)&gt;0</formula>
    </cfRule>
    <cfRule type="expression" dxfId="19770" priority="307">
      <formula>SEARCH("da fare",$N8)&gt;0</formula>
    </cfRule>
    <cfRule type="expression" dxfId="19769" priority="308">
      <formula>SEARCH("attesa tcl",$N8)&gt;0</formula>
    </cfRule>
    <cfRule type="expression" dxfId="19768" priority="309">
      <formula>SEARCH("fermata",$N8)&gt;0</formula>
    </cfRule>
    <cfRule type="expression" dxfId="19767" priority="310">
      <formula>SEARCH("canone",$N8)&gt;0</formula>
    </cfRule>
  </conditionalFormatting>
  <conditionalFormatting sqref="I8:I9">
    <cfRule type="expression" dxfId="19766" priority="301">
      <formula>SEARCH("caricato",$N8)&gt;0</formula>
    </cfRule>
    <cfRule type="expression" dxfId="19765" priority="302">
      <formula>SEARCH("da fare",$N8)&gt;0</formula>
    </cfRule>
    <cfRule type="expression" dxfId="19764" priority="303">
      <formula>SEARCH("attesa tcl",$N8)&gt;0</formula>
    </cfRule>
    <cfRule type="expression" dxfId="19763" priority="304">
      <formula>SEARCH("fermata",$N8)&gt;0</formula>
    </cfRule>
    <cfRule type="expression" dxfId="19762" priority="305">
      <formula>SEARCH("canone",$N8)&gt;0</formula>
    </cfRule>
  </conditionalFormatting>
  <conditionalFormatting sqref="I8:I9">
    <cfRule type="expression" dxfId="19761" priority="296">
      <formula>SEARCH("caricato",$N8)&gt;0</formula>
    </cfRule>
    <cfRule type="expression" dxfId="19760" priority="297">
      <formula>SEARCH("da fare",$N8)&gt;0</formula>
    </cfRule>
    <cfRule type="expression" dxfId="19759" priority="298">
      <formula>SEARCH("attesa tcl",$N8)&gt;0</formula>
    </cfRule>
    <cfRule type="expression" dxfId="19758" priority="299">
      <formula>SEARCH("fermata",$N8)&gt;0</formula>
    </cfRule>
    <cfRule type="expression" dxfId="19757" priority="300">
      <formula>SEARCH("canone",$N8)&gt;0</formula>
    </cfRule>
  </conditionalFormatting>
  <conditionalFormatting sqref="I8:I9">
    <cfRule type="expression" dxfId="19756" priority="291">
      <formula>SEARCH("caricato",$N8)&gt;0</formula>
    </cfRule>
    <cfRule type="expression" dxfId="19755" priority="292">
      <formula>SEARCH("da fare",$N8)&gt;0</formula>
    </cfRule>
    <cfRule type="expression" dxfId="19754" priority="293">
      <formula>SEARCH("attesa tcl",$N8)&gt;0</formula>
    </cfRule>
    <cfRule type="expression" dxfId="19753" priority="294">
      <formula>SEARCH("fermata",$N8)&gt;0</formula>
    </cfRule>
    <cfRule type="expression" dxfId="19752" priority="295">
      <formula>SEARCH("canone",$N8)&gt;0</formula>
    </cfRule>
  </conditionalFormatting>
  <conditionalFormatting sqref="I8:I9">
    <cfRule type="expression" dxfId="19751" priority="286">
      <formula>SEARCH("caricato",$N8)&gt;0</formula>
    </cfRule>
    <cfRule type="expression" dxfId="19750" priority="287">
      <formula>SEARCH("da fare",$N8)&gt;0</formula>
    </cfRule>
    <cfRule type="expression" dxfId="19749" priority="288">
      <formula>SEARCH("attesa tcl",$N8)&gt;0</formula>
    </cfRule>
    <cfRule type="expression" dxfId="19748" priority="289">
      <formula>SEARCH("fermata",$N8)&gt;0</formula>
    </cfRule>
    <cfRule type="expression" dxfId="19747" priority="290">
      <formula>SEARCH("canone",$N8)&gt;0</formula>
    </cfRule>
  </conditionalFormatting>
  <conditionalFormatting sqref="H8">
    <cfRule type="expression" dxfId="19746" priority="251">
      <formula>SEARCH("caricato",$N8)&gt;0</formula>
    </cfRule>
    <cfRule type="expression" dxfId="19745" priority="252">
      <formula>SEARCH("da fare",$N8)&gt;0</formula>
    </cfRule>
    <cfRule type="expression" dxfId="19744" priority="253">
      <formula>SEARCH("attesa tcl",$N8)&gt;0</formula>
    </cfRule>
    <cfRule type="expression" dxfId="19743" priority="254">
      <formula>SEARCH("fermata",$N8)&gt;0</formula>
    </cfRule>
    <cfRule type="expression" dxfId="19742" priority="255">
      <formula>SEARCH("canone",$N8)&gt;0</formula>
    </cfRule>
  </conditionalFormatting>
  <conditionalFormatting sqref="H8">
    <cfRule type="expression" dxfId="19741" priority="246">
      <formula>SEARCH("caricato",$N8)&gt;0</formula>
    </cfRule>
    <cfRule type="expression" dxfId="19740" priority="247">
      <formula>SEARCH("da fare",$N8)&gt;0</formula>
    </cfRule>
    <cfRule type="expression" dxfId="19739" priority="248">
      <formula>SEARCH("attesa tcl",$N8)&gt;0</formula>
    </cfRule>
    <cfRule type="expression" dxfId="19738" priority="249">
      <formula>SEARCH("fermata",$N8)&gt;0</formula>
    </cfRule>
    <cfRule type="expression" dxfId="19737" priority="250">
      <formula>SEARCH("canone",$N8)&gt;0</formula>
    </cfRule>
  </conditionalFormatting>
  <conditionalFormatting sqref="F16">
    <cfRule type="expression" dxfId="19736" priority="241">
      <formula>SEARCH("caricato",$N16)&gt;0</formula>
    </cfRule>
    <cfRule type="expression" dxfId="19735" priority="242">
      <formula>SEARCH("da fare",$N16)&gt;0</formula>
    </cfRule>
    <cfRule type="expression" dxfId="19734" priority="243">
      <formula>SEARCH("attesa tcl",$N16)&gt;0</formula>
    </cfRule>
    <cfRule type="expression" dxfId="19733" priority="244">
      <formula>SEARCH("fermata",$N16)&gt;0</formula>
    </cfRule>
    <cfRule type="expression" dxfId="19732" priority="245">
      <formula>SEARCH("canone",$N16)&gt;0</formula>
    </cfRule>
  </conditionalFormatting>
  <conditionalFormatting sqref="F16">
    <cfRule type="expression" dxfId="19731" priority="236">
      <formula>SEARCH("caricato",$N16)&gt;0</formula>
    </cfRule>
    <cfRule type="expression" dxfId="19730" priority="237">
      <formula>SEARCH("da fare",$N16)&gt;0</formula>
    </cfRule>
    <cfRule type="expression" dxfId="19729" priority="238">
      <formula>SEARCH("attesa tcl",$N16)&gt;0</formula>
    </cfRule>
    <cfRule type="expression" dxfId="19728" priority="239">
      <formula>SEARCH("fermata",$N16)&gt;0</formula>
    </cfRule>
    <cfRule type="expression" dxfId="19727" priority="240">
      <formula>SEARCH("canone",$N16)&gt;0</formula>
    </cfRule>
  </conditionalFormatting>
  <conditionalFormatting sqref="F16">
    <cfRule type="expression" dxfId="19726" priority="231">
      <formula>SEARCH("caricato",$N16)&gt;0</formula>
    </cfRule>
    <cfRule type="expression" dxfId="19725" priority="232">
      <formula>SEARCH("da fare",$N16)&gt;0</formula>
    </cfRule>
    <cfRule type="expression" dxfId="19724" priority="233">
      <formula>SEARCH("attesa tcl",$N16)&gt;0</formula>
    </cfRule>
    <cfRule type="expression" dxfId="19723" priority="234">
      <formula>SEARCH("fermata",$N16)&gt;0</formula>
    </cfRule>
    <cfRule type="expression" dxfId="19722" priority="235">
      <formula>SEARCH("canone",$N16)&gt;0</formula>
    </cfRule>
  </conditionalFormatting>
  <conditionalFormatting sqref="F16">
    <cfRule type="expression" dxfId="19721" priority="226">
      <formula>SEARCH("caricato",$N16)&gt;0</formula>
    </cfRule>
    <cfRule type="expression" dxfId="19720" priority="227">
      <formula>SEARCH("da fare",$N16)&gt;0</formula>
    </cfRule>
    <cfRule type="expression" dxfId="19719" priority="228">
      <formula>SEARCH("attesa tcl",$N16)&gt;0</formula>
    </cfRule>
    <cfRule type="expression" dxfId="19718" priority="229">
      <formula>SEARCH("fermata",$N16)&gt;0</formula>
    </cfRule>
    <cfRule type="expression" dxfId="19717" priority="230">
      <formula>SEARCH("canone",$N16)&gt;0</formula>
    </cfRule>
  </conditionalFormatting>
  <conditionalFormatting sqref="F17">
    <cfRule type="expression" dxfId="19716" priority="221">
      <formula>SEARCH("caricato",$N17)&gt;0</formula>
    </cfRule>
    <cfRule type="expression" dxfId="19715" priority="222">
      <formula>SEARCH("da fare",$N17)&gt;0</formula>
    </cfRule>
    <cfRule type="expression" dxfId="19714" priority="223">
      <formula>SEARCH("attesa tcl",$N17)&gt;0</formula>
    </cfRule>
    <cfRule type="expression" dxfId="19713" priority="224">
      <formula>SEARCH("fermata",$N17)&gt;0</formula>
    </cfRule>
    <cfRule type="expression" dxfId="19712" priority="225">
      <formula>SEARCH("canone",$N17)&gt;0</formula>
    </cfRule>
  </conditionalFormatting>
  <conditionalFormatting sqref="F17">
    <cfRule type="expression" dxfId="19711" priority="216">
      <formula>SEARCH("caricato",$N17)&gt;0</formula>
    </cfRule>
    <cfRule type="expression" dxfId="19710" priority="217">
      <formula>SEARCH("da fare",$N17)&gt;0</formula>
    </cfRule>
    <cfRule type="expression" dxfId="19709" priority="218">
      <formula>SEARCH("attesa tcl",$N17)&gt;0</formula>
    </cfRule>
    <cfRule type="expression" dxfId="19708" priority="219">
      <formula>SEARCH("fermata",$N17)&gt;0</formula>
    </cfRule>
    <cfRule type="expression" dxfId="19707" priority="220">
      <formula>SEARCH("canone",$N17)&gt;0</formula>
    </cfRule>
  </conditionalFormatting>
  <conditionalFormatting sqref="F17">
    <cfRule type="expression" dxfId="19706" priority="211">
      <formula>SEARCH("caricato",$N17)&gt;0</formula>
    </cfRule>
    <cfRule type="expression" dxfId="19705" priority="212">
      <formula>SEARCH("da fare",$N17)&gt;0</formula>
    </cfRule>
    <cfRule type="expression" dxfId="19704" priority="213">
      <formula>SEARCH("attesa tcl",$N17)&gt;0</formula>
    </cfRule>
    <cfRule type="expression" dxfId="19703" priority="214">
      <formula>SEARCH("fermata",$N17)&gt;0</formula>
    </cfRule>
    <cfRule type="expression" dxfId="19702" priority="215">
      <formula>SEARCH("canone",$N17)&gt;0</formula>
    </cfRule>
  </conditionalFormatting>
  <conditionalFormatting sqref="F17">
    <cfRule type="expression" dxfId="19701" priority="206">
      <formula>SEARCH("caricato",$N17)&gt;0</formula>
    </cfRule>
    <cfRule type="expression" dxfId="19700" priority="207">
      <formula>SEARCH("da fare",$N17)&gt;0</formula>
    </cfRule>
    <cfRule type="expression" dxfId="19699" priority="208">
      <formula>SEARCH("attesa tcl",$N17)&gt;0</formula>
    </cfRule>
    <cfRule type="expression" dxfId="19698" priority="209">
      <formula>SEARCH("fermata",$N17)&gt;0</formula>
    </cfRule>
    <cfRule type="expression" dxfId="19697" priority="210">
      <formula>SEARCH("canone",$N17)&gt;0</formula>
    </cfRule>
  </conditionalFormatting>
  <conditionalFormatting sqref="I14">
    <cfRule type="expression" dxfId="19696" priority="201">
      <formula>SEARCH("caricato",$N14)&gt;0</formula>
    </cfRule>
    <cfRule type="expression" dxfId="19695" priority="202">
      <formula>SEARCH("da fare",$N14)&gt;0</formula>
    </cfRule>
    <cfRule type="expression" dxfId="19694" priority="203">
      <formula>SEARCH("attesa tcl",$N14)&gt;0</formula>
    </cfRule>
    <cfRule type="expression" dxfId="19693" priority="204">
      <formula>SEARCH("fermata",$N14)&gt;0</formula>
    </cfRule>
    <cfRule type="expression" dxfId="19692" priority="205">
      <formula>SEARCH("canone",$N14)&gt;0</formula>
    </cfRule>
  </conditionalFormatting>
  <conditionalFormatting sqref="I14">
    <cfRule type="expression" dxfId="19691" priority="196">
      <formula>SEARCH("caricato",$N14)&gt;0</formula>
    </cfRule>
    <cfRule type="expression" dxfId="19690" priority="197">
      <formula>SEARCH("da fare",$N14)&gt;0</formula>
    </cfRule>
    <cfRule type="expression" dxfId="19689" priority="198">
      <formula>SEARCH("attesa tcl",$N14)&gt;0</formula>
    </cfRule>
    <cfRule type="expression" dxfId="19688" priority="199">
      <formula>SEARCH("fermata",$N14)&gt;0</formula>
    </cfRule>
    <cfRule type="expression" dxfId="19687" priority="200">
      <formula>SEARCH("canone",$N14)&gt;0</formula>
    </cfRule>
  </conditionalFormatting>
  <conditionalFormatting sqref="I14">
    <cfRule type="expression" dxfId="19686" priority="191">
      <formula>SEARCH("caricato",$N14)&gt;0</formula>
    </cfRule>
    <cfRule type="expression" dxfId="19685" priority="192">
      <formula>SEARCH("da fare",$N14)&gt;0</formula>
    </cfRule>
    <cfRule type="expression" dxfId="19684" priority="193">
      <formula>SEARCH("attesa tcl",$N14)&gt;0</formula>
    </cfRule>
    <cfRule type="expression" dxfId="19683" priority="194">
      <formula>SEARCH("fermata",$N14)&gt;0</formula>
    </cfRule>
    <cfRule type="expression" dxfId="19682" priority="195">
      <formula>SEARCH("canone",$N14)&gt;0</formula>
    </cfRule>
  </conditionalFormatting>
  <conditionalFormatting sqref="I14">
    <cfRule type="expression" dxfId="19681" priority="186">
      <formula>SEARCH("caricato",$N14)&gt;0</formula>
    </cfRule>
    <cfRule type="expression" dxfId="19680" priority="187">
      <formula>SEARCH("da fare",$N14)&gt;0</formula>
    </cfRule>
    <cfRule type="expression" dxfId="19679" priority="188">
      <formula>SEARCH("attesa tcl",$N14)&gt;0</formula>
    </cfRule>
    <cfRule type="expression" dxfId="19678" priority="189">
      <formula>SEARCH("fermata",$N14)&gt;0</formula>
    </cfRule>
    <cfRule type="expression" dxfId="19677" priority="190">
      <formula>SEARCH("canone",$N14)&gt;0</formula>
    </cfRule>
  </conditionalFormatting>
  <conditionalFormatting sqref="I14">
    <cfRule type="expression" dxfId="19676" priority="181">
      <formula>SEARCH("caricato",$N14)&gt;0</formula>
    </cfRule>
    <cfRule type="expression" dxfId="19675" priority="182">
      <formula>SEARCH("da fare",$N14)&gt;0</formula>
    </cfRule>
    <cfRule type="expression" dxfId="19674" priority="183">
      <formula>SEARCH("attesa tcl",$N14)&gt;0</formula>
    </cfRule>
    <cfRule type="expression" dxfId="19673" priority="184">
      <formula>SEARCH("fermata",$N14)&gt;0</formula>
    </cfRule>
    <cfRule type="expression" dxfId="19672" priority="185">
      <formula>SEARCH("canone",$N14)&gt;0</formula>
    </cfRule>
  </conditionalFormatting>
  <conditionalFormatting sqref="I14">
    <cfRule type="expression" dxfId="19671" priority="176">
      <formula>SEARCH("caricato",$N14)&gt;0</formula>
    </cfRule>
    <cfRule type="expression" dxfId="19670" priority="177">
      <formula>SEARCH("da fare",$N14)&gt;0</formula>
    </cfRule>
    <cfRule type="expression" dxfId="19669" priority="178">
      <formula>SEARCH("attesa tcl",$N14)&gt;0</formula>
    </cfRule>
    <cfRule type="expression" dxfId="19668" priority="179">
      <formula>SEARCH("fermata",$N14)&gt;0</formula>
    </cfRule>
    <cfRule type="expression" dxfId="19667" priority="180">
      <formula>SEARCH("canone",$N14)&gt;0</formula>
    </cfRule>
  </conditionalFormatting>
  <conditionalFormatting sqref="I15">
    <cfRule type="expression" dxfId="19666" priority="171">
      <formula>SEARCH("caricato",$N15)&gt;0</formula>
    </cfRule>
    <cfRule type="expression" dxfId="19665" priority="172">
      <formula>SEARCH("da fare",$N15)&gt;0</formula>
    </cfRule>
    <cfRule type="expression" dxfId="19664" priority="173">
      <formula>SEARCH("attesa tcl",$N15)&gt;0</formula>
    </cfRule>
    <cfRule type="expression" dxfId="19663" priority="174">
      <formula>SEARCH("fermata",$N15)&gt;0</formula>
    </cfRule>
    <cfRule type="expression" dxfId="19662" priority="175">
      <formula>SEARCH("canone",$N15)&gt;0</formula>
    </cfRule>
  </conditionalFormatting>
  <conditionalFormatting sqref="I15">
    <cfRule type="expression" dxfId="19661" priority="166">
      <formula>SEARCH("caricato",$N15)&gt;0</formula>
    </cfRule>
    <cfRule type="expression" dxfId="19660" priority="167">
      <formula>SEARCH("da fare",$N15)&gt;0</formula>
    </cfRule>
    <cfRule type="expression" dxfId="19659" priority="168">
      <formula>SEARCH("attesa tcl",$N15)&gt;0</formula>
    </cfRule>
    <cfRule type="expression" dxfId="19658" priority="169">
      <formula>SEARCH("fermata",$N15)&gt;0</formula>
    </cfRule>
    <cfRule type="expression" dxfId="19657" priority="170">
      <formula>SEARCH("canone",$N15)&gt;0</formula>
    </cfRule>
  </conditionalFormatting>
  <conditionalFormatting sqref="I15">
    <cfRule type="expression" dxfId="19656" priority="161">
      <formula>SEARCH("caricato",$N15)&gt;0</formula>
    </cfRule>
    <cfRule type="expression" dxfId="19655" priority="162">
      <formula>SEARCH("da fare",$N15)&gt;0</formula>
    </cfRule>
    <cfRule type="expression" dxfId="19654" priority="163">
      <formula>SEARCH("attesa tcl",$N15)&gt;0</formula>
    </cfRule>
    <cfRule type="expression" dxfId="19653" priority="164">
      <formula>SEARCH("fermata",$N15)&gt;0</formula>
    </cfRule>
    <cfRule type="expression" dxfId="19652" priority="165">
      <formula>SEARCH("canone",$N15)&gt;0</formula>
    </cfRule>
  </conditionalFormatting>
  <conditionalFormatting sqref="I15">
    <cfRule type="expression" dxfId="19651" priority="156">
      <formula>SEARCH("caricato",$N15)&gt;0</formula>
    </cfRule>
    <cfRule type="expression" dxfId="19650" priority="157">
      <formula>SEARCH("da fare",$N15)&gt;0</formula>
    </cfRule>
    <cfRule type="expression" dxfId="19649" priority="158">
      <formula>SEARCH("attesa tcl",$N15)&gt;0</formula>
    </cfRule>
    <cfRule type="expression" dxfId="19648" priority="159">
      <formula>SEARCH("fermata",$N15)&gt;0</formula>
    </cfRule>
    <cfRule type="expression" dxfId="19647" priority="160">
      <formula>SEARCH("canone",$N15)&gt;0</formula>
    </cfRule>
  </conditionalFormatting>
  <conditionalFormatting sqref="I15">
    <cfRule type="expression" dxfId="19646" priority="151">
      <formula>SEARCH("caricato",$N15)&gt;0</formula>
    </cfRule>
    <cfRule type="expression" dxfId="19645" priority="152">
      <formula>SEARCH("da fare",$N15)&gt;0</formula>
    </cfRule>
    <cfRule type="expression" dxfId="19644" priority="153">
      <formula>SEARCH("attesa tcl",$N15)&gt;0</formula>
    </cfRule>
    <cfRule type="expression" dxfId="19643" priority="154">
      <formula>SEARCH("fermata",$N15)&gt;0</formula>
    </cfRule>
    <cfRule type="expression" dxfId="19642" priority="155">
      <formula>SEARCH("canone",$N15)&gt;0</formula>
    </cfRule>
  </conditionalFormatting>
  <conditionalFormatting sqref="I15">
    <cfRule type="expression" dxfId="19641" priority="146">
      <formula>SEARCH("caricato",$N15)&gt;0</formula>
    </cfRule>
    <cfRule type="expression" dxfId="19640" priority="147">
      <formula>SEARCH("da fare",$N15)&gt;0</formula>
    </cfRule>
    <cfRule type="expression" dxfId="19639" priority="148">
      <formula>SEARCH("attesa tcl",$N15)&gt;0</formula>
    </cfRule>
    <cfRule type="expression" dxfId="19638" priority="149">
      <formula>SEARCH("fermata",$N15)&gt;0</formula>
    </cfRule>
    <cfRule type="expression" dxfId="19637" priority="150">
      <formula>SEARCH("canone",$N15)&gt;0</formula>
    </cfRule>
  </conditionalFormatting>
  <conditionalFormatting sqref="J16">
    <cfRule type="expression" dxfId="19636" priority="141">
      <formula>SEARCH("caricato",$N16)&gt;0</formula>
    </cfRule>
    <cfRule type="expression" dxfId="19635" priority="142">
      <formula>SEARCH("da fare",$N16)&gt;0</formula>
    </cfRule>
    <cfRule type="expression" dxfId="19634" priority="143">
      <formula>SEARCH("attesa tcl",$N16)&gt;0</formula>
    </cfRule>
    <cfRule type="expression" dxfId="19633" priority="144">
      <formula>SEARCH("fermata",$N16)&gt;0</formula>
    </cfRule>
    <cfRule type="expression" dxfId="19632" priority="145">
      <formula>SEARCH("canone",$N16)&gt;0</formula>
    </cfRule>
  </conditionalFormatting>
  <conditionalFormatting sqref="J16">
    <cfRule type="expression" dxfId="19631" priority="136">
      <formula>SEARCH("caricato",$N16)&gt;0</formula>
    </cfRule>
    <cfRule type="expression" dxfId="19630" priority="137">
      <formula>SEARCH("da fare",$N16)&gt;0</formula>
    </cfRule>
    <cfRule type="expression" dxfId="19629" priority="138">
      <formula>SEARCH("attesa tcl",$N16)&gt;0</formula>
    </cfRule>
    <cfRule type="expression" dxfId="19628" priority="139">
      <formula>SEARCH("fermata",$N16)&gt;0</formula>
    </cfRule>
    <cfRule type="expression" dxfId="19627" priority="140">
      <formula>SEARCH("canone",$N16)&gt;0</formula>
    </cfRule>
  </conditionalFormatting>
  <conditionalFormatting sqref="J16">
    <cfRule type="expression" dxfId="19626" priority="131">
      <formula>SEARCH("caricato",$N16)&gt;0</formula>
    </cfRule>
    <cfRule type="expression" dxfId="19625" priority="132">
      <formula>SEARCH("da fare",$N16)&gt;0</formula>
    </cfRule>
    <cfRule type="expression" dxfId="19624" priority="133">
      <formula>SEARCH("attesa tcl",$N16)&gt;0</formula>
    </cfRule>
    <cfRule type="expression" dxfId="19623" priority="134">
      <formula>SEARCH("fermata",$N16)&gt;0</formula>
    </cfRule>
    <cfRule type="expression" dxfId="19622" priority="135">
      <formula>SEARCH("canone",$N16)&gt;0</formula>
    </cfRule>
  </conditionalFormatting>
  <conditionalFormatting sqref="J16">
    <cfRule type="expression" dxfId="19621" priority="126">
      <formula>SEARCH("caricato",$N16)&gt;0</formula>
    </cfRule>
    <cfRule type="expression" dxfId="19620" priority="127">
      <formula>SEARCH("da fare",$N16)&gt;0</formula>
    </cfRule>
    <cfRule type="expression" dxfId="19619" priority="128">
      <formula>SEARCH("attesa tcl",$N16)&gt;0</formula>
    </cfRule>
    <cfRule type="expression" dxfId="19618" priority="129">
      <formula>SEARCH("fermata",$N16)&gt;0</formula>
    </cfRule>
    <cfRule type="expression" dxfId="19617" priority="130">
      <formula>SEARCH("canone",$N16)&gt;0</formula>
    </cfRule>
  </conditionalFormatting>
  <conditionalFormatting sqref="J16">
    <cfRule type="expression" dxfId="19616" priority="121">
      <formula>SEARCH("caricato",$N16)&gt;0</formula>
    </cfRule>
    <cfRule type="expression" dxfId="19615" priority="122">
      <formula>SEARCH("da fare",$N16)&gt;0</formula>
    </cfRule>
    <cfRule type="expression" dxfId="19614" priority="123">
      <formula>SEARCH("attesa tcl",$N16)&gt;0</formula>
    </cfRule>
    <cfRule type="expression" dxfId="19613" priority="124">
      <formula>SEARCH("fermata",$N16)&gt;0</formula>
    </cfRule>
    <cfRule type="expression" dxfId="19612" priority="125">
      <formula>SEARCH("canone",$N16)&gt;0</formula>
    </cfRule>
  </conditionalFormatting>
  <conditionalFormatting sqref="I16">
    <cfRule type="expression" dxfId="19611" priority="116">
      <formula>SEARCH("caricato",$N16)&gt;0</formula>
    </cfRule>
    <cfRule type="expression" dxfId="19610" priority="117">
      <formula>SEARCH("da fare",$N16)&gt;0</formula>
    </cfRule>
    <cfRule type="expression" dxfId="19609" priority="118">
      <formula>SEARCH("attesa tcl",$N16)&gt;0</formula>
    </cfRule>
    <cfRule type="expression" dxfId="19608" priority="119">
      <formula>SEARCH("fermata",$N16)&gt;0</formula>
    </cfRule>
    <cfRule type="expression" dxfId="19607" priority="120">
      <formula>SEARCH("canone",$N16)&gt;0</formula>
    </cfRule>
  </conditionalFormatting>
  <conditionalFormatting sqref="I16">
    <cfRule type="expression" dxfId="19606" priority="111">
      <formula>SEARCH("caricato",$N16)&gt;0</formula>
    </cfRule>
    <cfRule type="expression" dxfId="19605" priority="112">
      <formula>SEARCH("da fare",$N16)&gt;0</formula>
    </cfRule>
    <cfRule type="expression" dxfId="19604" priority="113">
      <formula>SEARCH("attesa tcl",$N16)&gt;0</formula>
    </cfRule>
    <cfRule type="expression" dxfId="19603" priority="114">
      <formula>SEARCH("fermata",$N16)&gt;0</formula>
    </cfRule>
    <cfRule type="expression" dxfId="19602" priority="115">
      <formula>SEARCH("canone",$N16)&gt;0</formula>
    </cfRule>
  </conditionalFormatting>
  <conditionalFormatting sqref="I16">
    <cfRule type="expression" dxfId="19601" priority="106">
      <formula>SEARCH("caricato",$N16)&gt;0</formula>
    </cfRule>
    <cfRule type="expression" dxfId="19600" priority="107">
      <formula>SEARCH("da fare",$N16)&gt;0</formula>
    </cfRule>
    <cfRule type="expression" dxfId="19599" priority="108">
      <formula>SEARCH("attesa tcl",$N16)&gt;0</formula>
    </cfRule>
    <cfRule type="expression" dxfId="19598" priority="109">
      <formula>SEARCH("fermata",$N16)&gt;0</formula>
    </cfRule>
    <cfRule type="expression" dxfId="19597" priority="110">
      <formula>SEARCH("canone",$N16)&gt;0</formula>
    </cfRule>
  </conditionalFormatting>
  <conditionalFormatting sqref="I16">
    <cfRule type="expression" dxfId="19596" priority="101">
      <formula>SEARCH("caricato",$N16)&gt;0</formula>
    </cfRule>
    <cfRule type="expression" dxfId="19595" priority="102">
      <formula>SEARCH("da fare",$N16)&gt;0</formula>
    </cfRule>
    <cfRule type="expression" dxfId="19594" priority="103">
      <formula>SEARCH("attesa tcl",$N16)&gt;0</formula>
    </cfRule>
    <cfRule type="expression" dxfId="19593" priority="104">
      <formula>SEARCH("fermata",$N16)&gt;0</formula>
    </cfRule>
    <cfRule type="expression" dxfId="19592" priority="105">
      <formula>SEARCH("canone",$N16)&gt;0</formula>
    </cfRule>
  </conditionalFormatting>
  <conditionalFormatting sqref="I16">
    <cfRule type="expression" dxfId="19591" priority="96">
      <formula>SEARCH("caricato",$N16)&gt;0</formula>
    </cfRule>
    <cfRule type="expression" dxfId="19590" priority="97">
      <formula>SEARCH("da fare",$N16)&gt;0</formula>
    </cfRule>
    <cfRule type="expression" dxfId="19589" priority="98">
      <formula>SEARCH("attesa tcl",$N16)&gt;0</formula>
    </cfRule>
    <cfRule type="expression" dxfId="19588" priority="99">
      <formula>SEARCH("fermata",$N16)&gt;0</formula>
    </cfRule>
    <cfRule type="expression" dxfId="19587" priority="100">
      <formula>SEARCH("canone",$N16)&gt;0</formula>
    </cfRule>
  </conditionalFormatting>
  <conditionalFormatting sqref="I16">
    <cfRule type="expression" dxfId="19586" priority="91">
      <formula>SEARCH("caricato",$N16)&gt;0</formula>
    </cfRule>
    <cfRule type="expression" dxfId="19585" priority="92">
      <formula>SEARCH("da fare",$N16)&gt;0</formula>
    </cfRule>
    <cfRule type="expression" dxfId="19584" priority="93">
      <formula>SEARCH("attesa tcl",$N16)&gt;0</formula>
    </cfRule>
    <cfRule type="expression" dxfId="19583" priority="94">
      <formula>SEARCH("fermata",$N16)&gt;0</formula>
    </cfRule>
    <cfRule type="expression" dxfId="19582" priority="95">
      <formula>SEARCH("canone",$N16)&gt;0</formula>
    </cfRule>
  </conditionalFormatting>
  <conditionalFormatting sqref="I17">
    <cfRule type="expression" dxfId="19581" priority="86">
      <formula>SEARCH("caricato",$N17)&gt;0</formula>
    </cfRule>
    <cfRule type="expression" dxfId="19580" priority="87">
      <formula>SEARCH("da fare",$N17)&gt;0</formula>
    </cfRule>
    <cfRule type="expression" dxfId="19579" priority="88">
      <formula>SEARCH("attesa tcl",$N17)&gt;0</formula>
    </cfRule>
    <cfRule type="expression" dxfId="19578" priority="89">
      <formula>SEARCH("fermata",$N17)&gt;0</formula>
    </cfRule>
    <cfRule type="expression" dxfId="19577" priority="90">
      <formula>SEARCH("canone",$N17)&gt;0</formula>
    </cfRule>
  </conditionalFormatting>
  <conditionalFormatting sqref="I17">
    <cfRule type="expression" dxfId="19576" priority="81">
      <formula>SEARCH("caricato",$N17)&gt;0</formula>
    </cfRule>
    <cfRule type="expression" dxfId="19575" priority="82">
      <formula>SEARCH("da fare",$N17)&gt;0</formula>
    </cfRule>
    <cfRule type="expression" dxfId="19574" priority="83">
      <formula>SEARCH("attesa tcl",$N17)&gt;0</formula>
    </cfRule>
    <cfRule type="expression" dxfId="19573" priority="84">
      <formula>SEARCH("fermata",$N17)&gt;0</formula>
    </cfRule>
    <cfRule type="expression" dxfId="19572" priority="85">
      <formula>SEARCH("canone",$N17)&gt;0</formula>
    </cfRule>
  </conditionalFormatting>
  <conditionalFormatting sqref="I17">
    <cfRule type="expression" dxfId="19571" priority="76">
      <formula>SEARCH("caricato",$N17)&gt;0</formula>
    </cfRule>
    <cfRule type="expression" dxfId="19570" priority="77">
      <formula>SEARCH("da fare",$N17)&gt;0</formula>
    </cfRule>
    <cfRule type="expression" dxfId="19569" priority="78">
      <formula>SEARCH("attesa tcl",$N17)&gt;0</formula>
    </cfRule>
    <cfRule type="expression" dxfId="19568" priority="79">
      <formula>SEARCH("fermata",$N17)&gt;0</formula>
    </cfRule>
    <cfRule type="expression" dxfId="19567" priority="80">
      <formula>SEARCH("canone",$N17)&gt;0</formula>
    </cfRule>
  </conditionalFormatting>
  <conditionalFormatting sqref="I17">
    <cfRule type="expression" dxfId="19566" priority="71">
      <formula>SEARCH("caricato",$N17)&gt;0</formula>
    </cfRule>
    <cfRule type="expression" dxfId="19565" priority="72">
      <formula>SEARCH("da fare",$N17)&gt;0</formula>
    </cfRule>
    <cfRule type="expression" dxfId="19564" priority="73">
      <formula>SEARCH("attesa tcl",$N17)&gt;0</formula>
    </cfRule>
    <cfRule type="expression" dxfId="19563" priority="74">
      <formula>SEARCH("fermata",$N17)&gt;0</formula>
    </cfRule>
    <cfRule type="expression" dxfId="19562" priority="75">
      <formula>SEARCH("canone",$N17)&gt;0</formula>
    </cfRule>
  </conditionalFormatting>
  <conditionalFormatting sqref="I17">
    <cfRule type="expression" dxfId="19561" priority="66">
      <formula>SEARCH("caricato",$N17)&gt;0</formula>
    </cfRule>
    <cfRule type="expression" dxfId="19560" priority="67">
      <formula>SEARCH("da fare",$N17)&gt;0</formula>
    </cfRule>
    <cfRule type="expression" dxfId="19559" priority="68">
      <formula>SEARCH("attesa tcl",$N17)&gt;0</formula>
    </cfRule>
    <cfRule type="expression" dxfId="19558" priority="69">
      <formula>SEARCH("fermata",$N17)&gt;0</formula>
    </cfRule>
    <cfRule type="expression" dxfId="19557" priority="70">
      <formula>SEARCH("canone",$N17)&gt;0</formula>
    </cfRule>
  </conditionalFormatting>
  <conditionalFormatting sqref="I17">
    <cfRule type="expression" dxfId="19556" priority="61">
      <formula>SEARCH("caricato",$N17)&gt;0</formula>
    </cfRule>
    <cfRule type="expression" dxfId="19555" priority="62">
      <formula>SEARCH("da fare",$N17)&gt;0</formula>
    </cfRule>
    <cfRule type="expression" dxfId="19554" priority="63">
      <formula>SEARCH("attesa tcl",$N17)&gt;0</formula>
    </cfRule>
    <cfRule type="expression" dxfId="19553" priority="64">
      <formula>SEARCH("fermata",$N17)&gt;0</formula>
    </cfRule>
    <cfRule type="expression" dxfId="19552" priority="65">
      <formula>SEARCH("canone",$N17)&gt;0</formula>
    </cfRule>
  </conditionalFormatting>
  <conditionalFormatting sqref="I12">
    <cfRule type="expression" dxfId="19551" priority="56">
      <formula>SEARCH("caricato",$N12)&gt;0</formula>
    </cfRule>
    <cfRule type="expression" dxfId="19550" priority="57">
      <formula>SEARCH("da fare",$N12)&gt;0</formula>
    </cfRule>
    <cfRule type="expression" dxfId="19549" priority="58">
      <formula>SEARCH("attesa tcl",$N12)&gt;0</formula>
    </cfRule>
    <cfRule type="expression" dxfId="19548" priority="59">
      <formula>SEARCH("fermata",$N12)&gt;0</formula>
    </cfRule>
    <cfRule type="expression" dxfId="19547" priority="60">
      <formula>SEARCH("canone",$N12)&gt;0</formula>
    </cfRule>
  </conditionalFormatting>
  <conditionalFormatting sqref="I12">
    <cfRule type="expression" dxfId="19546" priority="51">
      <formula>SEARCH("caricato",$N12)&gt;0</formula>
    </cfRule>
    <cfRule type="expression" dxfId="19545" priority="52">
      <formula>SEARCH("da fare",$N12)&gt;0</formula>
    </cfRule>
    <cfRule type="expression" dxfId="19544" priority="53">
      <formula>SEARCH("attesa tcl",$N12)&gt;0</formula>
    </cfRule>
    <cfRule type="expression" dxfId="19543" priority="54">
      <formula>SEARCH("fermata",$N12)&gt;0</formula>
    </cfRule>
    <cfRule type="expression" dxfId="19542" priority="55">
      <formula>SEARCH("canone",$N12)&gt;0</formula>
    </cfRule>
  </conditionalFormatting>
  <conditionalFormatting sqref="I12">
    <cfRule type="expression" dxfId="19541" priority="46">
      <formula>SEARCH("caricato",$N12)&gt;0</formula>
    </cfRule>
    <cfRule type="expression" dxfId="19540" priority="47">
      <formula>SEARCH("da fare",$N12)&gt;0</formula>
    </cfRule>
    <cfRule type="expression" dxfId="19539" priority="48">
      <formula>SEARCH("attesa tcl",$N12)&gt;0</formula>
    </cfRule>
    <cfRule type="expression" dxfId="19538" priority="49">
      <formula>SEARCH("fermata",$N12)&gt;0</formula>
    </cfRule>
    <cfRule type="expression" dxfId="19537" priority="50">
      <formula>SEARCH("canone",$N12)&gt;0</formula>
    </cfRule>
  </conditionalFormatting>
  <conditionalFormatting sqref="I12">
    <cfRule type="expression" dxfId="19536" priority="41">
      <formula>SEARCH("caricato",$N12)&gt;0</formula>
    </cfRule>
    <cfRule type="expression" dxfId="19535" priority="42">
      <formula>SEARCH("da fare",$N12)&gt;0</formula>
    </cfRule>
    <cfRule type="expression" dxfId="19534" priority="43">
      <formula>SEARCH("attesa tcl",$N12)&gt;0</formula>
    </cfRule>
    <cfRule type="expression" dxfId="19533" priority="44">
      <formula>SEARCH("fermata",$N12)&gt;0</formula>
    </cfRule>
    <cfRule type="expression" dxfId="19532" priority="45">
      <formula>SEARCH("canone",$N12)&gt;0</formula>
    </cfRule>
  </conditionalFormatting>
  <conditionalFormatting sqref="I12">
    <cfRule type="expression" dxfId="19531" priority="36">
      <formula>SEARCH("caricato",$N12)&gt;0</formula>
    </cfRule>
    <cfRule type="expression" dxfId="19530" priority="37">
      <formula>SEARCH("da fare",$N12)&gt;0</formula>
    </cfRule>
    <cfRule type="expression" dxfId="19529" priority="38">
      <formula>SEARCH("attesa tcl",$N12)&gt;0</formula>
    </cfRule>
    <cfRule type="expression" dxfId="19528" priority="39">
      <formula>SEARCH("fermata",$N12)&gt;0</formula>
    </cfRule>
    <cfRule type="expression" dxfId="19527" priority="40">
      <formula>SEARCH("canone",$N12)&gt;0</formula>
    </cfRule>
  </conditionalFormatting>
  <conditionalFormatting sqref="I12">
    <cfRule type="expression" dxfId="19526" priority="31">
      <formula>SEARCH("caricato",$N12)&gt;0</formula>
    </cfRule>
    <cfRule type="expression" dxfId="19525" priority="32">
      <formula>SEARCH("da fare",$N12)&gt;0</formula>
    </cfRule>
    <cfRule type="expression" dxfId="19524" priority="33">
      <formula>SEARCH("attesa tcl",$N12)&gt;0</formula>
    </cfRule>
    <cfRule type="expression" dxfId="19523" priority="34">
      <formula>SEARCH("fermata",$N12)&gt;0</formula>
    </cfRule>
    <cfRule type="expression" dxfId="19522" priority="35">
      <formula>SEARCH("canone",$N12)&gt;0</formula>
    </cfRule>
  </conditionalFormatting>
  <conditionalFormatting sqref="I13">
    <cfRule type="expression" dxfId="19521" priority="26">
      <formula>SEARCH("caricato",$N13)&gt;0</formula>
    </cfRule>
    <cfRule type="expression" dxfId="19520" priority="27">
      <formula>SEARCH("da fare",$N13)&gt;0</formula>
    </cfRule>
    <cfRule type="expression" dxfId="19519" priority="28">
      <formula>SEARCH("attesa tcl",$N13)&gt;0</formula>
    </cfRule>
    <cfRule type="expression" dxfId="19518" priority="29">
      <formula>SEARCH("fermata",$N13)&gt;0</formula>
    </cfRule>
    <cfRule type="expression" dxfId="19517" priority="30">
      <formula>SEARCH("canone",$N13)&gt;0</formula>
    </cfRule>
  </conditionalFormatting>
  <conditionalFormatting sqref="I13">
    <cfRule type="expression" dxfId="19516" priority="21">
      <formula>SEARCH("caricato",$N13)&gt;0</formula>
    </cfRule>
    <cfRule type="expression" dxfId="19515" priority="22">
      <formula>SEARCH("da fare",$N13)&gt;0</formula>
    </cfRule>
    <cfRule type="expression" dxfId="19514" priority="23">
      <formula>SEARCH("attesa tcl",$N13)&gt;0</formula>
    </cfRule>
    <cfRule type="expression" dxfId="19513" priority="24">
      <formula>SEARCH("fermata",$N13)&gt;0</formula>
    </cfRule>
    <cfRule type="expression" dxfId="19512" priority="25">
      <formula>SEARCH("canone",$N13)&gt;0</formula>
    </cfRule>
  </conditionalFormatting>
  <conditionalFormatting sqref="I13">
    <cfRule type="expression" dxfId="19511" priority="16">
      <formula>SEARCH("caricato",$N13)&gt;0</formula>
    </cfRule>
    <cfRule type="expression" dxfId="19510" priority="17">
      <formula>SEARCH("da fare",$N13)&gt;0</formula>
    </cfRule>
    <cfRule type="expression" dxfId="19509" priority="18">
      <formula>SEARCH("attesa tcl",$N13)&gt;0</formula>
    </cfRule>
    <cfRule type="expression" dxfId="19508" priority="19">
      <formula>SEARCH("fermata",$N13)&gt;0</formula>
    </cfRule>
    <cfRule type="expression" dxfId="19507" priority="20">
      <formula>SEARCH("canone",$N13)&gt;0</formula>
    </cfRule>
  </conditionalFormatting>
  <conditionalFormatting sqref="I13">
    <cfRule type="expression" dxfId="19506" priority="11">
      <formula>SEARCH("caricato",$N13)&gt;0</formula>
    </cfRule>
    <cfRule type="expression" dxfId="19505" priority="12">
      <formula>SEARCH("da fare",$N13)&gt;0</formula>
    </cfRule>
    <cfRule type="expression" dxfId="19504" priority="13">
      <formula>SEARCH("attesa tcl",$N13)&gt;0</formula>
    </cfRule>
    <cfRule type="expression" dxfId="19503" priority="14">
      <formula>SEARCH("fermata",$N13)&gt;0</formula>
    </cfRule>
    <cfRule type="expression" dxfId="19502" priority="15">
      <formula>SEARCH("canone",$N13)&gt;0</formula>
    </cfRule>
  </conditionalFormatting>
  <conditionalFormatting sqref="I13">
    <cfRule type="expression" dxfId="19501" priority="6">
      <formula>SEARCH("caricato",$N13)&gt;0</formula>
    </cfRule>
    <cfRule type="expression" dxfId="19500" priority="7">
      <formula>SEARCH("da fare",$N13)&gt;0</formula>
    </cfRule>
    <cfRule type="expression" dxfId="19499" priority="8">
      <formula>SEARCH("attesa tcl",$N13)&gt;0</formula>
    </cfRule>
    <cfRule type="expression" dxfId="19498" priority="9">
      <formula>SEARCH("fermata",$N13)&gt;0</formula>
    </cfRule>
    <cfRule type="expression" dxfId="19497" priority="10">
      <formula>SEARCH("canone",$N13)&gt;0</formula>
    </cfRule>
  </conditionalFormatting>
  <conditionalFormatting sqref="I13">
    <cfRule type="expression" dxfId="19496" priority="1">
      <formula>SEARCH("caricato",$N13)&gt;0</formula>
    </cfRule>
    <cfRule type="expression" dxfId="19495" priority="2">
      <formula>SEARCH("da fare",$N13)&gt;0</formula>
    </cfRule>
    <cfRule type="expression" dxfId="19494" priority="3">
      <formula>SEARCH("attesa tcl",$N13)&gt;0</formula>
    </cfRule>
    <cfRule type="expression" dxfId="19493" priority="4">
      <formula>SEARCH("fermata",$N13)&gt;0</formula>
    </cfRule>
    <cfRule type="expression" dxfId="19492" priority="5">
      <formula>SEARCH("canone",$N13)&gt;0</formula>
    </cfRule>
  </conditionalFormatting>
  <dataValidations count="1">
    <dataValidation type="list" allowBlank="1" showInputMessage="1" showErrorMessage="1" sqref="U4" xr:uid="{0C214008-B3C2-4443-ACA1-25DE3414971B}">
      <formula1>"SI,NO,si,no,"</formula1>
    </dataValidation>
  </dataValidations>
  <printOptions horizontalCentered="1" verticalCentered="1"/>
  <pageMargins left="0.25" right="0.25" top="0.25" bottom="0.25" header="0.3" footer="0.3"/>
  <pageSetup paperSize="9" scale="25" fitToHeight="0" pageOrder="overThenDown" orientation="landscape" blackAndWhite="1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33825" r:id="rId4" name="Button 1">
              <controlPr defaultSize="0" print="0" autoFill="0" autoPict="0" macro="[0]!CopiaModificaEseguiMacroEsterne_Optimized">
                <anchor moveWithCells="1" sizeWithCells="1">
                  <from>
                    <xdr:col>7</xdr:col>
                    <xdr:colOff>0</xdr:colOff>
                    <xdr:row>0</xdr:row>
                    <xdr:rowOff>9525</xdr:rowOff>
                  </from>
                  <to>
                    <xdr:col>7</xdr:col>
                    <xdr:colOff>1819275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3826" r:id="rId5" name="Button 2">
              <controlPr defaultSize="0" print="0" autoFill="0" autoPict="0" macro="[0]!RegolaAltezzaRigheEAreeDiStampa">
                <anchor moveWithCells="1" sizeWithCells="1">
                  <from>
                    <xdr:col>5</xdr:col>
                    <xdr:colOff>0</xdr:colOff>
                    <xdr:row>0</xdr:row>
                    <xdr:rowOff>0</xdr:rowOff>
                  </from>
                  <to>
                    <xdr:col>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3827" r:id="rId6" name="Button 3">
              <controlPr defaultSize="0" print="0" autoFill="0" autoPict="0" macro="[0]!RegolaAltezzaRigheEAreeDiStampa">
                <anchor moveWithCells="1" sizeWithCells="1">
                  <from>
                    <xdr:col>5</xdr:col>
                    <xdr:colOff>0</xdr:colOff>
                    <xdr:row>0</xdr:row>
                    <xdr:rowOff>0</xdr:rowOff>
                  </from>
                  <to>
                    <xdr:col>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3828" r:id="rId7" name="Button 4">
              <controlPr defaultSize="0" print="0" autoFill="0" autoPict="0" macro="[0]!cancellaGiornaliera">
                <anchor moveWithCells="1" sizeWithCells="1">
                  <from>
                    <xdr:col>13</xdr:col>
                    <xdr:colOff>0</xdr:colOff>
                    <xdr:row>0</xdr:row>
                    <xdr:rowOff>0</xdr:rowOff>
                  </from>
                  <to>
                    <xdr:col>13</xdr:col>
                    <xdr:colOff>1990725</xdr:colOff>
                    <xdr:row>1</xdr:row>
                    <xdr:rowOff>438150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3829" r:id="rId8" name="Button 5">
              <controlPr defaultSize="0" print="0" autoFill="0" autoPict="0" macro="[0]!CopiaModificaEseguiMacroEsterne_Optimized">
                <anchor moveWithCells="1" sizeWithCells="1">
                  <from>
                    <xdr:col>7</xdr:col>
                    <xdr:colOff>0</xdr:colOff>
                    <xdr:row>0</xdr:row>
                    <xdr:rowOff>9525</xdr:rowOff>
                  </from>
                  <to>
                    <xdr:col>7</xdr:col>
                    <xdr:colOff>1819275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3830" r:id="rId9" name="Button 6">
              <controlPr defaultSize="0" print="0" autoFill="0" autoPict="0" macro="[1]!RegolaAltezzaRigheEAreeDiStampa">
                <anchor moveWithCells="1" sizeWithCells="1">
                  <from>
                    <xdr:col>5</xdr:col>
                    <xdr:colOff>0</xdr:colOff>
                    <xdr:row>0</xdr:row>
                    <xdr:rowOff>0</xdr:rowOff>
                  </from>
                  <to>
                    <xdr:col>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3831" r:id="rId10" name="Button 7">
              <controlPr defaultSize="0" print="0" autoFill="0" autoPict="0" macro="[0]!RegolaAltezzaRigheEAreeDiStampa">
                <anchor moveWithCells="1" sizeWithCells="1">
                  <from>
                    <xdr:col>5</xdr:col>
                    <xdr:colOff>0</xdr:colOff>
                    <xdr:row>0</xdr:row>
                    <xdr:rowOff>0</xdr:rowOff>
                  </from>
                  <to>
                    <xdr:col>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3832" r:id="rId11" name="Button 8">
              <controlPr defaultSize="0" print="0" autoFill="0" autoPict="0" macro="[0]!ComparaPdLeCopiaValori">
                <anchor moveWithCells="1" sizeWithCells="1">
                  <from>
                    <xdr:col>9</xdr:col>
                    <xdr:colOff>19050</xdr:colOff>
                    <xdr:row>0</xdr:row>
                    <xdr:rowOff>0</xdr:rowOff>
                  </from>
                  <to>
                    <xdr:col>10</xdr:col>
                    <xdr:colOff>1104900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A8BA6A-E873-4D4C-B3CF-15F6F6459690}">
  <sheetPr codeName="Foglio23">
    <pageSetUpPr fitToPage="1"/>
  </sheetPr>
  <dimension ref="A1:BK64"/>
  <sheetViews>
    <sheetView topLeftCell="A13" zoomScale="55" zoomScaleNormal="55" workbookViewId="0">
      <selection activeCell="I21" sqref="I21"/>
    </sheetView>
  </sheetViews>
  <sheetFormatPr defaultColWidth="8.85546875" defaultRowHeight="23.25" x14ac:dyDescent="0.25"/>
  <cols>
    <col min="1" max="1" width="5.7109375" style="114" customWidth="1"/>
    <col min="2" max="2" width="5.85546875" style="114" customWidth="1"/>
    <col min="3" max="3" width="4.5703125" style="114" customWidth="1"/>
    <col min="4" max="4" width="4.42578125" style="114" customWidth="1"/>
    <col min="5" max="5" width="3.5703125" style="114" customWidth="1"/>
    <col min="6" max="6" width="30.7109375" style="1" customWidth="1"/>
    <col min="7" max="7" width="76.28515625" style="144" customWidth="1"/>
    <col min="8" max="8" width="26.5703125" style="1" customWidth="1"/>
    <col min="9" max="9" width="29" style="22" customWidth="1"/>
    <col min="10" max="10" width="20" style="1" customWidth="1"/>
    <col min="11" max="12" width="16.7109375" style="1" customWidth="1"/>
    <col min="13" max="13" width="24.28515625" style="1" customWidth="1"/>
    <col min="14" max="14" width="29.140625" style="20" customWidth="1"/>
    <col min="15" max="15" width="1.85546875" style="20" customWidth="1"/>
    <col min="16" max="16" width="27.5703125" style="114" customWidth="1"/>
    <col min="17" max="18" width="24.140625" style="114" customWidth="1"/>
    <col min="19" max="19" width="25.85546875" style="114" bestFit="1" customWidth="1"/>
    <col min="20" max="20" width="30" style="114" bestFit="1" customWidth="1"/>
    <col min="21" max="21" width="28.7109375" style="114" customWidth="1"/>
    <col min="22" max="25" width="18.7109375" style="37" customWidth="1"/>
    <col min="26" max="28" width="18.7109375" style="37" hidden="1" customWidth="1"/>
    <col min="29" max="29" width="30" style="114" hidden="1" customWidth="1"/>
    <col min="30" max="30" width="12.28515625" style="114" hidden="1" customWidth="1"/>
    <col min="31" max="31" width="10.5703125" style="114" hidden="1" customWidth="1"/>
    <col min="32" max="32" width="11.7109375" style="114" hidden="1" customWidth="1"/>
    <col min="33" max="34" width="9.7109375" style="114" hidden="1" customWidth="1"/>
    <col min="35" max="35" width="8" style="114" hidden="1" customWidth="1"/>
    <col min="36" max="36" width="8.28515625" style="114" hidden="1" customWidth="1"/>
    <col min="37" max="37" width="9.7109375" style="114" hidden="1" customWidth="1"/>
    <col min="38" max="38" width="11.42578125" style="114" hidden="1" customWidth="1"/>
    <col min="39" max="39" width="8.28515625" style="114" hidden="1" customWidth="1"/>
    <col min="40" max="40" width="8.7109375" style="114" hidden="1" customWidth="1"/>
    <col min="41" max="41" width="25.140625" style="114" bestFit="1" customWidth="1"/>
    <col min="42" max="42" width="11.7109375" style="114" customWidth="1"/>
    <col min="43" max="47" width="10.140625" style="114" customWidth="1"/>
    <col min="48" max="63" width="16.5703125" style="114" customWidth="1"/>
    <col min="64" max="72" width="8.85546875" style="114"/>
    <col min="73" max="74" width="15.42578125" style="114" bestFit="1" customWidth="1"/>
    <col min="75" max="75" width="17.5703125" style="114" bestFit="1" customWidth="1"/>
    <col min="76" max="76" width="13.42578125" style="114" bestFit="1" customWidth="1"/>
    <col min="77" max="77" width="12.28515625" style="114" bestFit="1" customWidth="1"/>
    <col min="78" max="78" width="13.42578125" style="114" bestFit="1" customWidth="1"/>
    <col min="79" max="79" width="0" style="114" hidden="1" customWidth="1"/>
    <col min="80" max="16384" width="8.85546875" style="114"/>
  </cols>
  <sheetData>
    <row r="1" spans="1:41" ht="35.25" customHeight="1" x14ac:dyDescent="0.25">
      <c r="B1" s="200"/>
      <c r="C1" s="201"/>
      <c r="D1" s="201"/>
      <c r="E1" s="202"/>
      <c r="F1" s="203" t="s">
        <v>212</v>
      </c>
      <c r="G1" s="204"/>
      <c r="H1" s="204"/>
      <c r="I1" s="155">
        <f>DATE(RIEPILOGO!U14,RIEPILOGO!X13,6)</f>
        <v>46087</v>
      </c>
      <c r="K1" s="132"/>
      <c r="L1" s="206">
        <v>46087</v>
      </c>
      <c r="M1" s="206"/>
      <c r="N1" s="128"/>
    </row>
    <row r="2" spans="1:41" ht="35.25" customHeight="1" x14ac:dyDescent="0.5">
      <c r="B2" s="200"/>
      <c r="C2" s="201"/>
      <c r="D2" s="201"/>
      <c r="E2" s="202"/>
      <c r="F2" s="205"/>
      <c r="G2" s="205"/>
      <c r="H2" s="205"/>
      <c r="K2" s="151"/>
      <c r="L2" s="207" t="str">
        <f>TEXT(L1, "gggg")</f>
        <v>venerdì</v>
      </c>
      <c r="M2" s="207"/>
      <c r="N2" s="129"/>
      <c r="O2" s="19"/>
      <c r="P2" s="199" t="s">
        <v>215</v>
      </c>
      <c r="Q2" s="199"/>
      <c r="R2" s="199"/>
      <c r="S2" s="199"/>
      <c r="T2" s="13"/>
    </row>
    <row r="3" spans="1:41" ht="66" customHeight="1" x14ac:dyDescent="0.25">
      <c r="A3" s="127"/>
      <c r="B3" s="16" t="s">
        <v>2</v>
      </c>
      <c r="C3" s="16" t="s">
        <v>3</v>
      </c>
      <c r="D3" s="16" t="s">
        <v>5</v>
      </c>
      <c r="E3" s="16" t="s">
        <v>4</v>
      </c>
      <c r="F3" s="130" t="s">
        <v>1</v>
      </c>
      <c r="G3" s="142" t="s">
        <v>128</v>
      </c>
      <c r="H3" s="130" t="s">
        <v>9</v>
      </c>
      <c r="I3" s="131" t="s">
        <v>0</v>
      </c>
      <c r="J3" s="130" t="s">
        <v>11</v>
      </c>
      <c r="K3" s="130" t="s">
        <v>6</v>
      </c>
      <c r="L3" s="130" t="s">
        <v>7</v>
      </c>
      <c r="M3" s="130" t="s">
        <v>8</v>
      </c>
      <c r="N3" s="130" t="s">
        <v>22</v>
      </c>
      <c r="O3" s="16"/>
      <c r="P3" s="46" t="s">
        <v>202</v>
      </c>
      <c r="Q3" s="46" t="s">
        <v>203</v>
      </c>
      <c r="R3" s="46" t="s">
        <v>262</v>
      </c>
      <c r="S3" s="46" t="s">
        <v>204</v>
      </c>
      <c r="T3" s="46" t="s">
        <v>34</v>
      </c>
      <c r="U3" s="47" t="s">
        <v>25</v>
      </c>
      <c r="V3" s="192" t="s">
        <v>216</v>
      </c>
      <c r="W3" s="193"/>
      <c r="X3" s="194"/>
      <c r="Y3" s="121"/>
      <c r="AD3" s="37"/>
    </row>
    <row r="4" spans="1:41" ht="80.099999999999994" customHeight="1" x14ac:dyDescent="0.25">
      <c r="A4" s="112" t="str">
        <f>IFERROR(INDEX(Tabella256[cognomenome], MATCH(F4, Tabella256[cognome], 0)), "")</f>
        <v>Spinali D.</v>
      </c>
      <c r="B4" s="110"/>
      <c r="C4" s="110"/>
      <c r="D4" s="111"/>
      <c r="E4" s="111"/>
      <c r="F4" s="30" t="s">
        <v>132</v>
      </c>
      <c r="G4" s="56" t="s">
        <v>327</v>
      </c>
      <c r="H4" s="31" t="s">
        <v>285</v>
      </c>
      <c r="I4" s="32" t="str">
        <f>IF(ISERROR(SEARCH("canone extra", N4)),
    IF(ISERROR(SEARCH("caldarella2", N4)),
        IF(ISERROR(SEARCH("messina", N4)),
            IF(ISERROR(SEARCH("agusta", N4)),
                IF(ISERROR(SEARCH("caldarella", N4)),
                    "",
                    $X$6
                ),
                $W$6
            ),
            $V$6
        ),
        $Y$6
    ),
    $AO$6
)</f>
        <v>5400274437
canone</v>
      </c>
      <c r="J4" s="33" t="s">
        <v>326</v>
      </c>
      <c r="K4" s="34" t="s">
        <v>281</v>
      </c>
      <c r="L4" s="34" t="s">
        <v>332</v>
      </c>
      <c r="M4" s="31">
        <f>IF(AN4=0,"",AN4)</f>
        <v>5</v>
      </c>
      <c r="N4" s="35" t="s">
        <v>260</v>
      </c>
      <c r="O4" s="35"/>
      <c r="P4" s="18">
        <f>IF(OR($L$1=RIEPILOGO!$T$2,$L$1=RIEPILOGO!$T$3,$L$1=RIEPILOGO!$T$4,$L$1=RIEPILOGO!$T$5),"FESTIVO",
  IF(L2="sabato","SABATO",
    IF(L2="domenica","DOMENICA",
      IF(RIEPILOGO!V19="ABILITATO",
        IFERROR((SUMIF(N4:N45,"*canone messina*",M4:M45)/(IF(WEEKDAY(L1,2)=5,10,16.5)))-1,-1),
        0))))</f>
        <v>0</v>
      </c>
      <c r="Q4" s="18">
        <f>IF(OR($L$1=RIEPILOGO!$T$2,$L$1=RIEPILOGO!$T$3,$L$1=RIEPILOGO!$T$4,$L$1=RIEPILOGO!$T$5),"FESTIVO",
  IF(L2="sabato","SABATO",
    IF(L2="domenica","DOMENICA",
      IF(RIEPILOGO!V19="ABILITATO",
        IFERROR((SUMIF(N4:N45,"canone caldarella",M4:M45)/(IF(WEEKDAY(L1,2)=5,10,16.5)))-1,-1),
        0))))</f>
        <v>0</v>
      </c>
      <c r="R4" s="18">
        <f>IF(OR($L$1=RIEPILOGO!$T$2,$L$1=RIEPILOGO!$T$3,$L$1=RIEPILOGO!$T$4,$L$1=RIEPILOGO!$T$5),"FESTIVO",
  IF(L2="sabato","SABATO",
    IF(L2="domenica","DOMENICA",
      IF(RIEPILOGO!U19="ABILITATO",
        IFERROR((SUMIF(N4:N45,"*canone agusta*",M4:M45)/(IF(WEEKDAY(L1,2)=5,10,16.5)))-1,-1),
        0))))</f>
        <v>0</v>
      </c>
      <c r="S4" s="18">
        <f>IF(OR($L$1=RIEPILOGO!$T$2,$L$1=RIEPILOGO!$T$3,$L$1=RIEPILOGO!$T$4,$L$1=RIEPILOGO!$T$5),"FESTIVO",
  IF(L2="sabato","SABATO",
    IF(L2="domenica","DOMENICA",
      IF(RIEPILOGO!W19="ABILITATO",
        IFERROR((SUMIF(N4:N45,"*canone caldarella2*",M4:M45)/(IF(WEEKDAY(L1,2)=5,10,16.5)))-1,-1),
        0))))</f>
        <v>0</v>
      </c>
      <c r="T4" s="18" t="str">
        <f>IF(COUNTBLANK(P7:P30)=ROWS(P7:P30),"NO",IF(SUM(Q7:Q30)=SUM(R7:R30),"SI","NO"))</f>
        <v>SI</v>
      </c>
      <c r="U4" s="18" t="s">
        <v>294</v>
      </c>
      <c r="V4" s="195">
        <f ca="1">RIEPILOGO!M33</f>
        <v>-6.0606060606060552E-2</v>
      </c>
      <c r="W4" s="196"/>
      <c r="X4" s="197"/>
      <c r="Y4" s="122"/>
      <c r="AD4" s="114" t="str">
        <f>IFERROR(IF(SEARCH("assistenza", N4) &gt; 0, TRUE, ""), "NO")</f>
        <v>NO</v>
      </c>
      <c r="AG4" s="3">
        <f t="shared" ref="AG4:AH45" si="0">IF(K4="24:00",24,(HOUR(K4)+MINUTE(K4)/60))</f>
        <v>7.75</v>
      </c>
      <c r="AH4" s="3">
        <f t="shared" si="0"/>
        <v>12.75</v>
      </c>
      <c r="AI4" s="3">
        <f t="shared" ref="AI4:AI45" si="1">IF(AM4=TRUE,(HOUR(AJ4)+MINUTE(AJ4)/60),0)</f>
        <v>0</v>
      </c>
      <c r="AJ4" s="4">
        <v>3.125E-2</v>
      </c>
      <c r="AK4" s="3">
        <f t="shared" ref="AK4:AK45" si="2">AH4-AG4</f>
        <v>5</v>
      </c>
      <c r="AL4" s="53" t="s">
        <v>30</v>
      </c>
      <c r="AM4" s="8" t="b">
        <f t="shared" ref="AM4:AM45" si="3">IF(AND(AG4&lt;12.75,AH4&gt;12,AD4="NO"),OR($L$2="lunedì",($L$2="martedì"),($L$2="mercoledì"),($L$2="giovedì")))</f>
        <v>0</v>
      </c>
      <c r="AN4" s="15">
        <f t="shared" ref="AN4:AN45" si="4">IF(AM4=TRUE,AK4-AI4, AK4*1)</f>
        <v>5</v>
      </c>
    </row>
    <row r="5" spans="1:41" ht="80.099999999999994" customHeight="1" thickBot="1" x14ac:dyDescent="0.95">
      <c r="A5" s="112" t="str">
        <f>IFERROR(INDEX(Tabella256[cognomenome], MATCH(F5, Tabella256[cognome], 0)), "")</f>
        <v>Serra G.</v>
      </c>
      <c r="B5" s="28"/>
      <c r="C5" s="28"/>
      <c r="D5" s="29"/>
      <c r="E5" s="29"/>
      <c r="F5" s="30" t="s">
        <v>193</v>
      </c>
      <c r="G5" s="56" t="str">
        <f>IF(G4="","",G4)</f>
        <v>10240621   700A RIPRISTINO 07L203BT-
10240621  700A 2.RIPRISTINO 07L203AT-</v>
      </c>
      <c r="H5" s="31" t="str">
        <f>IF(H4="","",H4)</f>
        <v>Caldarella</v>
      </c>
      <c r="I5" s="32" t="str">
        <f t="shared" ref="I5:I45" si="5">IF(ISERROR(SEARCH("canone extra", N5)),
    IF(ISERROR(SEARCH("caldarella2", N5)),
        IF(ISERROR(SEARCH("messina", N5)),
            IF(ISERROR(SEARCH("agusta", N5)),
                IF(ISERROR(SEARCH("caldarella", N5)),
                    "",
                    $X$6
                ),
                $W$6
            ),
            $V$6
        ),
        $Y$6
    ),
    $AO$6
)</f>
        <v>5400274437
canone</v>
      </c>
      <c r="J5" s="33" t="str">
        <f>IF(J4="","",J4)</f>
        <v>573880/C
573878/C</v>
      </c>
      <c r="K5" s="34" t="s">
        <v>281</v>
      </c>
      <c r="L5" s="34" t="s">
        <v>332</v>
      </c>
      <c r="M5" s="31">
        <f>IF(AN5=0,"",AN5)</f>
        <v>5</v>
      </c>
      <c r="N5" s="35" t="s">
        <v>260</v>
      </c>
      <c r="O5" s="35"/>
      <c r="P5" s="109"/>
      <c r="Q5" s="109"/>
      <c r="R5" s="109"/>
      <c r="S5" s="109"/>
      <c r="V5" s="14" t="s">
        <v>35</v>
      </c>
      <c r="W5" s="14" t="s">
        <v>260</v>
      </c>
      <c r="X5" s="14" t="s">
        <v>36</v>
      </c>
      <c r="Y5" s="14" t="s">
        <v>207</v>
      </c>
      <c r="Z5" s="14" t="s">
        <v>35</v>
      </c>
      <c r="AA5" s="14" t="s">
        <v>260</v>
      </c>
      <c r="AB5" s="14" t="s">
        <v>36</v>
      </c>
      <c r="AC5" s="14" t="s">
        <v>207</v>
      </c>
      <c r="AD5" s="114" t="str">
        <f t="shared" ref="AD5:AD45" si="6">IFERROR(IF(SEARCH("assistenza", N5) &gt; 0, TRUE, ""), "NO")</f>
        <v>NO</v>
      </c>
      <c r="AG5" s="3">
        <f t="shared" si="0"/>
        <v>7.75</v>
      </c>
      <c r="AH5" s="3">
        <f t="shared" si="0"/>
        <v>12.75</v>
      </c>
      <c r="AI5" s="3">
        <f t="shared" si="1"/>
        <v>0</v>
      </c>
      <c r="AJ5" s="4">
        <v>3.125E-2</v>
      </c>
      <c r="AK5" s="3">
        <f t="shared" si="2"/>
        <v>5</v>
      </c>
      <c r="AL5" s="53" t="s">
        <v>30</v>
      </c>
      <c r="AM5" s="8" t="b">
        <f t="shared" si="3"/>
        <v>0</v>
      </c>
      <c r="AN5" s="15">
        <f t="shared" si="4"/>
        <v>5</v>
      </c>
      <c r="AO5" s="14" t="s">
        <v>238</v>
      </c>
    </row>
    <row r="6" spans="1:41" ht="80.099999999999994" customHeight="1" x14ac:dyDescent="0.25">
      <c r="A6" s="112" t="str">
        <f>IFERROR(INDEX(Tabella256[cognomenome], MATCH(F6, Tabella256[cognome], 0)), "")</f>
        <v>Tarascio B.</v>
      </c>
      <c r="B6" s="28"/>
      <c r="C6" s="28"/>
      <c r="D6" s="29"/>
      <c r="E6" s="29"/>
      <c r="F6" s="30" t="s">
        <v>157</v>
      </c>
      <c r="G6" s="56" t="s">
        <v>329</v>
      </c>
      <c r="H6" s="31" t="s">
        <v>285</v>
      </c>
      <c r="I6" s="32" t="str">
        <f t="shared" si="5"/>
        <v>5400274434
canone</v>
      </c>
      <c r="J6" s="33" t="s">
        <v>328</v>
      </c>
      <c r="K6" s="34" t="s">
        <v>281</v>
      </c>
      <c r="L6" s="34" t="s">
        <v>332</v>
      </c>
      <c r="M6" s="31">
        <f t="shared" ref="M6:M45" si="7">IF(AN6=0,"",AN6)</f>
        <v>5</v>
      </c>
      <c r="N6" s="35" t="s">
        <v>36</v>
      </c>
      <c r="O6" s="35"/>
      <c r="P6" s="73" t="s">
        <v>23</v>
      </c>
      <c r="Q6" s="74" t="s">
        <v>20</v>
      </c>
      <c r="R6" s="74" t="s">
        <v>21</v>
      </c>
      <c r="S6" s="75" t="s">
        <v>24</v>
      </c>
      <c r="T6" s="2"/>
      <c r="V6" s="32" t="str">
        <f>RIEPILOGO!$S$17</f>
        <v>5400274443
canone</v>
      </c>
      <c r="W6" s="32" t="str">
        <f>RIEPILOGO!$U$17</f>
        <v>5400274437
canone</v>
      </c>
      <c r="X6" s="32" t="str">
        <f>RIEPILOGO!$V$17</f>
        <v>5400274434
canone</v>
      </c>
      <c r="Y6" s="32" t="str">
        <f>RIEPILOGO!$W$17</f>
        <v xml:space="preserve">
canone</v>
      </c>
      <c r="AD6" s="114" t="str">
        <f t="shared" si="6"/>
        <v>NO</v>
      </c>
      <c r="AG6" s="3">
        <f t="shared" si="0"/>
        <v>7.75</v>
      </c>
      <c r="AH6" s="3">
        <f t="shared" si="0"/>
        <v>12.75</v>
      </c>
      <c r="AI6" s="3">
        <f t="shared" si="1"/>
        <v>0</v>
      </c>
      <c r="AJ6" s="4">
        <v>3.125E-2</v>
      </c>
      <c r="AK6" s="3">
        <f t="shared" si="2"/>
        <v>5</v>
      </c>
      <c r="AL6" s="53" t="s">
        <v>30</v>
      </c>
      <c r="AM6" s="8" t="b">
        <f t="shared" si="3"/>
        <v>0</v>
      </c>
      <c r="AN6" s="15">
        <f t="shared" si="4"/>
        <v>5</v>
      </c>
      <c r="AO6" s="32">
        <f>RIEPILOGO!$X$17</f>
        <v>0</v>
      </c>
    </row>
    <row r="7" spans="1:41" ht="80.099999999999994" customHeight="1" x14ac:dyDescent="0.25">
      <c r="A7" s="112" t="str">
        <f>IFERROR(INDEX(Tabella256[cognomenome], MATCH(F7, Tabella256[cognome], 0)), "")</f>
        <v>Partesano V.</v>
      </c>
      <c r="B7" s="28"/>
      <c r="C7" s="28"/>
      <c r="D7" s="29"/>
      <c r="E7" s="29"/>
      <c r="F7" s="30" t="s">
        <v>149</v>
      </c>
      <c r="G7" s="56" t="str">
        <f>IF(G6="","",G6)</f>
        <v>1200/1: VERIFICA MISURATORI DI PORTATA ARIA, MEA GAS, SWS GAS</v>
      </c>
      <c r="H7" s="31" t="str">
        <f>IF(H6="","",H6)</f>
        <v>Caldarella</v>
      </c>
      <c r="I7" s="32" t="str">
        <f t="shared" si="5"/>
        <v>5400274434
canone</v>
      </c>
      <c r="J7" s="33" t="str">
        <f>IF(J6="","",J6)</f>
        <v>569452/C</v>
      </c>
      <c r="K7" s="34" t="s">
        <v>281</v>
      </c>
      <c r="L7" s="34" t="s">
        <v>332</v>
      </c>
      <c r="M7" s="31">
        <f t="shared" si="7"/>
        <v>5</v>
      </c>
      <c r="N7" s="35" t="s">
        <v>36</v>
      </c>
      <c r="O7" s="35"/>
      <c r="P7" s="76" t="s">
        <v>12</v>
      </c>
      <c r="Q7" s="18">
        <f>IF(ISBLANK(P7), 99, SUMIF($F$4:$F$45,"*"&amp;P7&amp;"*",$M$4:$M$45))</f>
        <v>9</v>
      </c>
      <c r="R7" s="18">
        <v>9</v>
      </c>
      <c r="S7" s="77">
        <f t="shared" ref="S7:S30" si="8">R7-Q7</f>
        <v>0</v>
      </c>
      <c r="T7" s="2"/>
      <c r="V7" s="66">
        <f ca="1">RIEPILOGO!N33</f>
        <v>-3.0303030303030276E-2</v>
      </c>
      <c r="W7" s="66">
        <f ca="1">RIEPILOGO!P33</f>
        <v>-1.5151515151515138E-2</v>
      </c>
      <c r="X7" s="66">
        <f ca="1">RIEPILOGO!O33</f>
        <v>-1.5151515151515138E-2</v>
      </c>
      <c r="Y7" s="66">
        <f ca="1">RIEPILOGO!Q33</f>
        <v>0</v>
      </c>
      <c r="Z7" s="71">
        <f ca="1">V7</f>
        <v>-3.0303030303030276E-2</v>
      </c>
      <c r="AA7" s="71">
        <f ca="1">W7</f>
        <v>-1.5151515151515138E-2</v>
      </c>
      <c r="AB7" s="71">
        <f ca="1">X7</f>
        <v>-1.5151515151515138E-2</v>
      </c>
      <c r="AC7" s="71">
        <f ca="1">Y7</f>
        <v>0</v>
      </c>
      <c r="AD7" s="114" t="str">
        <f t="shared" si="6"/>
        <v>NO</v>
      </c>
      <c r="AG7" s="3">
        <f t="shared" si="0"/>
        <v>7.75</v>
      </c>
      <c r="AH7" s="3">
        <f t="shared" si="0"/>
        <v>12.75</v>
      </c>
      <c r="AI7" s="3">
        <f t="shared" si="1"/>
        <v>0</v>
      </c>
      <c r="AJ7" s="4">
        <v>3.125E-2</v>
      </c>
      <c r="AK7" s="3">
        <f t="shared" si="2"/>
        <v>5</v>
      </c>
      <c r="AL7" s="53" t="s">
        <v>30</v>
      </c>
      <c r="AM7" s="8" t="b">
        <f t="shared" si="3"/>
        <v>0</v>
      </c>
      <c r="AN7" s="15">
        <f t="shared" si="4"/>
        <v>5</v>
      </c>
    </row>
    <row r="8" spans="1:41" ht="60.75" x14ac:dyDescent="0.45">
      <c r="A8" s="112" t="str">
        <f>IFERROR(INDEX(Tabella256[cognomenome], MATCH(F8, Tabella256[cognome], 0)), "")</f>
        <v>Millo F.</v>
      </c>
      <c r="B8" s="28"/>
      <c r="C8" s="28"/>
      <c r="D8" s="29"/>
      <c r="E8" s="29"/>
      <c r="F8" s="30" t="s">
        <v>148</v>
      </c>
      <c r="G8" s="56" t="s">
        <v>310</v>
      </c>
      <c r="H8" s="31" t="s">
        <v>283</v>
      </c>
      <c r="I8" s="32" t="s">
        <v>601</v>
      </c>
      <c r="J8" s="33" t="s">
        <v>309</v>
      </c>
      <c r="K8" s="34" t="s">
        <v>281</v>
      </c>
      <c r="L8" s="34" t="s">
        <v>474</v>
      </c>
      <c r="M8" s="31">
        <f t="shared" si="7"/>
        <v>2.25</v>
      </c>
      <c r="N8" s="35"/>
      <c r="O8" s="35"/>
      <c r="P8" s="76" t="s">
        <v>211</v>
      </c>
      <c r="Q8" s="18">
        <f t="shared" ref="Q8:Q30" si="9">IF(ISBLANK(P8), 99, SUMIF($F$4:$F$45,"*"&amp;P8&amp;"*",$M$4:$M$45))</f>
        <v>9</v>
      </c>
      <c r="R8" s="18">
        <v>9</v>
      </c>
      <c r="S8" s="77">
        <f t="shared" si="8"/>
        <v>0</v>
      </c>
      <c r="T8" s="2"/>
      <c r="V8" s="198" t="s">
        <v>116</v>
      </c>
      <c r="W8" s="198"/>
      <c r="X8" s="198"/>
      <c r="Y8" s="123"/>
      <c r="AD8" s="114" t="str">
        <f>IFERROR(IF(SEARCH("assistenza", N8) &gt; 0, TRUE, ""), "NO")</f>
        <v>NO</v>
      </c>
      <c r="AG8" s="3">
        <f t="shared" si="0"/>
        <v>7.75</v>
      </c>
      <c r="AH8" s="3">
        <f t="shared" si="0"/>
        <v>10</v>
      </c>
      <c r="AI8" s="3">
        <f t="shared" si="1"/>
        <v>0</v>
      </c>
      <c r="AJ8" s="4">
        <v>3.125E-2</v>
      </c>
      <c r="AK8" s="3">
        <f t="shared" si="2"/>
        <v>2.25</v>
      </c>
      <c r="AL8" s="53" t="s">
        <v>30</v>
      </c>
      <c r="AM8" s="8" t="b">
        <f t="shared" si="3"/>
        <v>0</v>
      </c>
      <c r="AN8" s="15">
        <f t="shared" si="4"/>
        <v>2.25</v>
      </c>
    </row>
    <row r="9" spans="1:41" ht="60.75" x14ac:dyDescent="0.25">
      <c r="A9" s="112" t="str">
        <f>IFERROR(INDEX(Tabella256[cognomenome], MATCH(F9, Tabella256[cognome], 0)), "")</f>
        <v>Maggio C.</v>
      </c>
      <c r="B9" s="28"/>
      <c r="C9" s="28"/>
      <c r="D9" s="29"/>
      <c r="E9" s="29"/>
      <c r="F9" s="30" t="s">
        <v>266</v>
      </c>
      <c r="G9" s="56" t="str">
        <f>IF(G8="","",G8)</f>
        <v>10238595 - U1000 - Attivit di sostituzione manometri mandata pompe come da lista in allegato (OP CARE)</v>
      </c>
      <c r="H9" s="31" t="str">
        <f>IF(H8="","",H8)</f>
        <v>Agusta</v>
      </c>
      <c r="I9" s="32" t="s">
        <v>601</v>
      </c>
      <c r="J9" s="33" t="str">
        <f>IF(J8="","",J8)</f>
        <v>574057/C</v>
      </c>
      <c r="K9" s="34" t="s">
        <v>281</v>
      </c>
      <c r="L9" s="34" t="s">
        <v>474</v>
      </c>
      <c r="M9" s="31">
        <f t="shared" si="7"/>
        <v>2.25</v>
      </c>
      <c r="N9" s="35"/>
      <c r="O9" s="35"/>
      <c r="P9" s="76" t="s">
        <v>15</v>
      </c>
      <c r="Q9" s="18">
        <f t="shared" si="9"/>
        <v>9</v>
      </c>
      <c r="R9" s="18">
        <v>9</v>
      </c>
      <c r="S9" s="77">
        <f t="shared" si="8"/>
        <v>0</v>
      </c>
      <c r="T9" s="2"/>
      <c r="V9" s="66">
        <f ca="1">IF(Z7&gt;0,"SATURATO DI "&amp;8.25*Z7,8.25*Z7)</f>
        <v>-0.24999999999999978</v>
      </c>
      <c r="W9" s="66">
        <f ca="1">IF(AA7&gt;0,"SATURATO DI "&amp;8.25*AA7,8.25*AA7)</f>
        <v>-0.12499999999999989</v>
      </c>
      <c r="X9" s="66">
        <f ca="1">IF(AB7&gt;0,"SATURATO DI "&amp;8.25*AB7,8.25*AB7)</f>
        <v>-0.12499999999999989</v>
      </c>
      <c r="Y9" s="66">
        <f ca="1">IF(AC7&gt;0,"SATURATO DI "&amp;8.25*AC7,8.25*AC7)</f>
        <v>0</v>
      </c>
      <c r="AD9" s="114" t="str">
        <f t="shared" si="6"/>
        <v>NO</v>
      </c>
      <c r="AG9" s="3">
        <f t="shared" si="0"/>
        <v>7.75</v>
      </c>
      <c r="AH9" s="3">
        <f t="shared" si="0"/>
        <v>10</v>
      </c>
      <c r="AI9" s="3">
        <f t="shared" si="1"/>
        <v>0</v>
      </c>
      <c r="AJ9" s="4">
        <v>3.125E-2</v>
      </c>
      <c r="AK9" s="3">
        <f t="shared" si="2"/>
        <v>2.25</v>
      </c>
      <c r="AL9" s="53" t="s">
        <v>30</v>
      </c>
      <c r="AM9" s="8" t="b">
        <f t="shared" si="3"/>
        <v>0</v>
      </c>
      <c r="AN9" s="15">
        <f t="shared" si="4"/>
        <v>2.25</v>
      </c>
    </row>
    <row r="10" spans="1:41" ht="60.75" x14ac:dyDescent="0.25">
      <c r="A10" s="112" t="str">
        <f>IFERROR(INDEX(Tabella256[cognomenome], MATCH(F10, Tabella256[cognome], 0)), "")</f>
        <v>Millo F.</v>
      </c>
      <c r="B10" s="28"/>
      <c r="C10" s="28"/>
      <c r="D10" s="29"/>
      <c r="E10" s="29"/>
      <c r="F10" s="30" t="s">
        <v>148</v>
      </c>
      <c r="G10" s="56" t="s">
        <v>305</v>
      </c>
      <c r="H10" s="31" t="s">
        <v>283</v>
      </c>
      <c r="I10" s="32" t="s">
        <v>582</v>
      </c>
      <c r="J10" s="33" t="s">
        <v>304</v>
      </c>
      <c r="K10" s="34" t="s">
        <v>474</v>
      </c>
      <c r="L10" s="34" t="s">
        <v>332</v>
      </c>
      <c r="M10" s="31">
        <f t="shared" ref="M10:M22" si="10">IF(AN10=0,"",AN10)</f>
        <v>2.75</v>
      </c>
      <c r="N10" s="35"/>
      <c r="O10" s="35"/>
      <c r="P10" s="76" t="s">
        <v>14</v>
      </c>
      <c r="Q10" s="18">
        <f t="shared" si="9"/>
        <v>9</v>
      </c>
      <c r="R10" s="18">
        <v>9</v>
      </c>
      <c r="S10" s="77">
        <f t="shared" si="8"/>
        <v>0</v>
      </c>
      <c r="T10" s="2"/>
      <c r="AD10" s="114" t="str">
        <f t="shared" si="6"/>
        <v>NO</v>
      </c>
      <c r="AG10" s="3">
        <f t="shared" si="0"/>
        <v>10</v>
      </c>
      <c r="AH10" s="3">
        <f t="shared" si="0"/>
        <v>12.75</v>
      </c>
      <c r="AI10" s="3">
        <f t="shared" si="1"/>
        <v>0</v>
      </c>
      <c r="AJ10" s="4">
        <v>3.125E-2</v>
      </c>
      <c r="AK10" s="3">
        <f t="shared" si="2"/>
        <v>2.75</v>
      </c>
      <c r="AL10" s="53" t="s">
        <v>30</v>
      </c>
      <c r="AM10" s="8" t="b">
        <f t="shared" si="3"/>
        <v>0</v>
      </c>
      <c r="AN10" s="15">
        <f t="shared" si="4"/>
        <v>2.75</v>
      </c>
    </row>
    <row r="11" spans="1:41" ht="80.099999999999994" customHeight="1" x14ac:dyDescent="0.25">
      <c r="A11" s="112" t="str">
        <f>IFERROR(INDEX(Tabella256[cognomenome], MATCH(F11, Tabella256[cognome], 0)), "")</f>
        <v>Maggio C.</v>
      </c>
      <c r="B11" s="28"/>
      <c r="C11" s="28"/>
      <c r="D11" s="29"/>
      <c r="E11" s="29"/>
      <c r="F11" s="30" t="s">
        <v>266</v>
      </c>
      <c r="G11" s="56" t="str">
        <f>IF(G10="","",G10)</f>
        <v>1200-MAX  E OFF SITE CONTROLLO  RIPRISTINO E MOVIMENTAZIONE  KV e HIC. . Proseguimento del permesso n 559251/C</v>
      </c>
      <c r="H11" s="31" t="str">
        <f>IF(H10="","",H10)</f>
        <v>Agusta</v>
      </c>
      <c r="I11" s="32" t="s">
        <v>582</v>
      </c>
      <c r="J11" s="33" t="str">
        <f>IF(J10="","",J10)</f>
        <v>566045/C</v>
      </c>
      <c r="K11" s="34" t="s">
        <v>474</v>
      </c>
      <c r="L11" s="34" t="s">
        <v>332</v>
      </c>
      <c r="M11" s="31">
        <f t="shared" si="10"/>
        <v>2.75</v>
      </c>
      <c r="N11" s="35"/>
      <c r="O11" s="35"/>
      <c r="P11" s="76" t="s">
        <v>18</v>
      </c>
      <c r="Q11" s="18">
        <f t="shared" si="9"/>
        <v>9</v>
      </c>
      <c r="R11" s="18">
        <v>9</v>
      </c>
      <c r="S11" s="77">
        <f t="shared" si="8"/>
        <v>0</v>
      </c>
      <c r="T11" s="2"/>
      <c r="AD11" s="114" t="str">
        <f t="shared" si="6"/>
        <v>NO</v>
      </c>
      <c r="AG11" s="3">
        <f t="shared" si="0"/>
        <v>10</v>
      </c>
      <c r="AH11" s="3">
        <f t="shared" si="0"/>
        <v>12.75</v>
      </c>
      <c r="AI11" s="3">
        <f t="shared" si="1"/>
        <v>0</v>
      </c>
      <c r="AJ11" s="4">
        <v>3.125E-2</v>
      </c>
      <c r="AK11" s="3">
        <f t="shared" si="2"/>
        <v>2.75</v>
      </c>
      <c r="AL11" s="53" t="s">
        <v>30</v>
      </c>
      <c r="AM11" s="8" t="b">
        <f t="shared" si="3"/>
        <v>0</v>
      </c>
      <c r="AN11" s="15">
        <f t="shared" si="4"/>
        <v>2.75</v>
      </c>
    </row>
    <row r="12" spans="1:41" ht="80.099999999999994" customHeight="1" x14ac:dyDescent="0.25">
      <c r="A12" s="112" t="str">
        <f>IFERROR(INDEX(Tabella256[cognomenome], MATCH(F12, Tabella256[cognome], 0)), "")</f>
        <v>De Luca A.</v>
      </c>
      <c r="B12" s="28"/>
      <c r="C12" s="28"/>
      <c r="D12" s="29"/>
      <c r="E12" s="29"/>
      <c r="F12" s="30" t="s">
        <v>194</v>
      </c>
      <c r="G12" s="56" t="str">
        <f>IF(G11="","",G11)</f>
        <v>1200-MAX  E OFF SITE CONTROLLO  RIPRISTINO E MOVIMENTAZIONE  KV e HIC. . Proseguimento del permesso n 559251/C</v>
      </c>
      <c r="H12" s="31" t="str">
        <f>IF(H11="","",H11)</f>
        <v>Agusta</v>
      </c>
      <c r="I12" s="32" t="s">
        <v>582</v>
      </c>
      <c r="J12" s="33" t="str">
        <f>IF(J11="","",J11)</f>
        <v>566045/C</v>
      </c>
      <c r="K12" s="34" t="s">
        <v>281</v>
      </c>
      <c r="L12" s="34" t="s">
        <v>332</v>
      </c>
      <c r="M12" s="31">
        <f t="shared" si="10"/>
        <v>5</v>
      </c>
      <c r="N12" s="35"/>
      <c r="O12" s="35"/>
      <c r="P12" s="76" t="s">
        <v>289</v>
      </c>
      <c r="Q12" s="18">
        <f t="shared" si="9"/>
        <v>5</v>
      </c>
      <c r="R12" s="18">
        <v>5</v>
      </c>
      <c r="S12" s="77">
        <f t="shared" si="8"/>
        <v>0</v>
      </c>
      <c r="T12" s="2"/>
      <c r="AD12" s="114" t="str">
        <f t="shared" si="6"/>
        <v>NO</v>
      </c>
      <c r="AG12" s="3">
        <f t="shared" si="0"/>
        <v>7.75</v>
      </c>
      <c r="AH12" s="3">
        <f t="shared" si="0"/>
        <v>12.75</v>
      </c>
      <c r="AI12" s="3">
        <f t="shared" si="1"/>
        <v>0</v>
      </c>
      <c r="AJ12" s="4">
        <v>3.125E-2</v>
      </c>
      <c r="AK12" s="3">
        <f t="shared" si="2"/>
        <v>5</v>
      </c>
      <c r="AL12" s="53" t="s">
        <v>30</v>
      </c>
      <c r="AM12" s="8" t="b">
        <f t="shared" si="3"/>
        <v>0</v>
      </c>
      <c r="AN12" s="15">
        <f t="shared" si="4"/>
        <v>5</v>
      </c>
    </row>
    <row r="13" spans="1:41" ht="80.099999999999994" customHeight="1" x14ac:dyDescent="0.25">
      <c r="A13" s="112" t="str">
        <f>IFERROR(INDEX(Tabella256[cognomenome], MATCH(F13, Tabella256[cognome], 0)), "")</f>
        <v>Riciputo A.</v>
      </c>
      <c r="B13" s="28"/>
      <c r="C13" s="28"/>
      <c r="D13" s="29"/>
      <c r="E13" s="29"/>
      <c r="F13" s="30" t="s">
        <v>134</v>
      </c>
      <c r="G13" s="56" t="s">
        <v>331</v>
      </c>
      <c r="H13" s="31" t="s">
        <v>284</v>
      </c>
      <c r="I13" s="32" t="str">
        <f t="shared" ref="I13:I14" si="11">IF(ISERROR(SEARCH("canone extra", N13)),
    IF(ISERROR(SEARCH("caldarella2", N13)),
        IF(ISERROR(SEARCH("messina", N13)),
            IF(ISERROR(SEARCH("agusta", N13)),
                IF(ISERROR(SEARCH("caldarella", N13)),
                    "",
                    $X$6
                ),
                $W$6
            ),
            $V$6
        ),
        $Y$6
    ),
    $AO$6
)</f>
        <v>5400274443
canone</v>
      </c>
      <c r="J13" s="33" t="s">
        <v>330</v>
      </c>
      <c r="K13" s="34" t="s">
        <v>281</v>
      </c>
      <c r="L13" s="34" t="s">
        <v>332</v>
      </c>
      <c r="M13" s="31">
        <f t="shared" si="10"/>
        <v>5</v>
      </c>
      <c r="N13" s="35" t="s">
        <v>35</v>
      </c>
      <c r="O13" s="35"/>
      <c r="P13" s="76" t="s">
        <v>251</v>
      </c>
      <c r="Q13" s="18">
        <f t="shared" si="9"/>
        <v>5</v>
      </c>
      <c r="R13" s="18">
        <v>5</v>
      </c>
      <c r="S13" s="77">
        <f t="shared" si="8"/>
        <v>0</v>
      </c>
      <c r="T13" s="2"/>
      <c r="AD13" s="114" t="str">
        <f t="shared" si="6"/>
        <v>NO</v>
      </c>
      <c r="AG13" s="3">
        <f t="shared" si="0"/>
        <v>7.75</v>
      </c>
      <c r="AH13" s="3">
        <f t="shared" si="0"/>
        <v>12.75</v>
      </c>
      <c r="AI13" s="3">
        <f t="shared" si="1"/>
        <v>0</v>
      </c>
      <c r="AJ13" s="4">
        <v>3.125E-2</v>
      </c>
      <c r="AK13" s="3">
        <f t="shared" si="2"/>
        <v>5</v>
      </c>
      <c r="AL13" s="53" t="s">
        <v>30</v>
      </c>
      <c r="AM13" s="8" t="b">
        <f t="shared" si="3"/>
        <v>0</v>
      </c>
      <c r="AN13" s="15">
        <f t="shared" si="4"/>
        <v>5</v>
      </c>
    </row>
    <row r="14" spans="1:41" ht="80.099999999999994" customHeight="1" x14ac:dyDescent="0.25">
      <c r="A14" s="112" t="str">
        <f>IFERROR(INDEX(Tabella256[cognomenome], MATCH(F14, Tabella256[cognome], 0)), "")</f>
        <v>Mira A.</v>
      </c>
      <c r="B14" s="28"/>
      <c r="C14" s="28"/>
      <c r="D14" s="29"/>
      <c r="E14" s="29"/>
      <c r="F14" s="30" t="s">
        <v>265</v>
      </c>
      <c r="G14" s="56" t="str">
        <f>IF(G13="","",G13)</f>
        <v>Controllo 801- L01-6B PTF6, livello barilotto condense linea vapori VRU</v>
      </c>
      <c r="H14" s="31" t="str">
        <f>IF(H13="","",H13)</f>
        <v>Messina</v>
      </c>
      <c r="I14" s="32" t="str">
        <f t="shared" si="11"/>
        <v>5400274443
canone</v>
      </c>
      <c r="J14" s="33" t="str">
        <f>IF(J13="","",J13)</f>
        <v>574516/C</v>
      </c>
      <c r="K14" s="34" t="s">
        <v>281</v>
      </c>
      <c r="L14" s="34" t="s">
        <v>332</v>
      </c>
      <c r="M14" s="31">
        <f t="shared" si="10"/>
        <v>5</v>
      </c>
      <c r="N14" s="35" t="s">
        <v>35</v>
      </c>
      <c r="O14" s="35"/>
      <c r="P14" s="76" t="s">
        <v>13</v>
      </c>
      <c r="Q14" s="18">
        <f t="shared" si="9"/>
        <v>5</v>
      </c>
      <c r="R14" s="18">
        <v>5</v>
      </c>
      <c r="S14" s="77">
        <f t="shared" si="8"/>
        <v>0</v>
      </c>
      <c r="T14" s="2"/>
      <c r="AD14" s="114" t="str">
        <f t="shared" si="6"/>
        <v>NO</v>
      </c>
      <c r="AG14" s="3">
        <f t="shared" si="0"/>
        <v>7.75</v>
      </c>
      <c r="AH14" s="3">
        <f t="shared" si="0"/>
        <v>12.75</v>
      </c>
      <c r="AI14" s="3">
        <f t="shared" si="1"/>
        <v>0</v>
      </c>
      <c r="AJ14" s="4">
        <v>3.125E-2</v>
      </c>
      <c r="AK14" s="3">
        <f t="shared" si="2"/>
        <v>5</v>
      </c>
      <c r="AL14" s="53" t="s">
        <v>30</v>
      </c>
      <c r="AM14" s="8" t="b">
        <f t="shared" si="3"/>
        <v>0</v>
      </c>
      <c r="AN14" s="15">
        <f t="shared" si="4"/>
        <v>5</v>
      </c>
    </row>
    <row r="15" spans="1:41" ht="80.099999999999994" customHeight="1" x14ac:dyDescent="0.25">
      <c r="A15" s="112" t="str">
        <f>IFERROR(INDEX(Tabella256[cognomenome], MATCH(F15, Tabella256[cognome], 0)), "")</f>
        <v>Allegretti G.</v>
      </c>
      <c r="B15" s="28"/>
      <c r="C15" s="28"/>
      <c r="D15" s="29"/>
      <c r="E15" s="29"/>
      <c r="F15" s="30" t="s">
        <v>163</v>
      </c>
      <c r="G15" s="56" t="s">
        <v>130</v>
      </c>
      <c r="H15" s="31"/>
      <c r="I15" s="32"/>
      <c r="J15" s="33"/>
      <c r="K15" s="34" t="s">
        <v>286</v>
      </c>
      <c r="L15" s="34" t="s">
        <v>282</v>
      </c>
      <c r="M15" s="31">
        <f t="shared" si="10"/>
        <v>10</v>
      </c>
      <c r="N15" s="35"/>
      <c r="O15" s="35"/>
      <c r="P15" s="76" t="s">
        <v>288</v>
      </c>
      <c r="Q15" s="18">
        <f t="shared" si="9"/>
        <v>5</v>
      </c>
      <c r="R15" s="18">
        <v>5</v>
      </c>
      <c r="S15" s="77">
        <f t="shared" si="8"/>
        <v>0</v>
      </c>
      <c r="T15" s="2"/>
      <c r="AD15" s="114" t="str">
        <f t="shared" si="6"/>
        <v>NO</v>
      </c>
      <c r="AG15" s="3">
        <f t="shared" si="0"/>
        <v>6.75</v>
      </c>
      <c r="AH15" s="3">
        <f t="shared" si="0"/>
        <v>16.75</v>
      </c>
      <c r="AI15" s="3">
        <f t="shared" si="1"/>
        <v>0</v>
      </c>
      <c r="AJ15" s="4">
        <v>3.125E-2</v>
      </c>
      <c r="AK15" s="3">
        <f t="shared" si="2"/>
        <v>10</v>
      </c>
      <c r="AL15" s="53" t="s">
        <v>30</v>
      </c>
      <c r="AM15" s="8" t="b">
        <f t="shared" si="3"/>
        <v>0</v>
      </c>
      <c r="AN15" s="15">
        <f t="shared" si="4"/>
        <v>10</v>
      </c>
    </row>
    <row r="16" spans="1:41" ht="80.099999999999994" customHeight="1" x14ac:dyDescent="0.25">
      <c r="A16" s="112" t="str">
        <f>IFERROR(INDEX(Tabella256[cognomenome], MATCH(F16, Tabella256[cognome], 0)), "")</f>
        <v>Aricò E.</v>
      </c>
      <c r="B16" s="28"/>
      <c r="C16" s="28"/>
      <c r="D16" s="29"/>
      <c r="E16" s="29"/>
      <c r="F16" s="30" t="s">
        <v>267</v>
      </c>
      <c r="G16" s="56" t="s">
        <v>130</v>
      </c>
      <c r="H16" s="31"/>
      <c r="I16" s="32" t="str">
        <f t="shared" ref="I16:I18" si="12">IF(ISERROR(SEARCH("canone extra", N16)),
    IF(ISERROR(SEARCH("caldarella2", N16)),
        IF(ISERROR(SEARCH("messina", N16)),
            IF(ISERROR(SEARCH("agusta", N16)),
                IF(ISERROR(SEARCH("caldarella", N16)),
                    "",
                    $X$6
                ),
                $W$6
            ),
            $V$6
        ),
        $Y$6
    ),
    $AO$6
)</f>
        <v/>
      </c>
      <c r="J16" s="33"/>
      <c r="K16" s="34" t="s">
        <v>281</v>
      </c>
      <c r="L16" s="34" t="s">
        <v>332</v>
      </c>
      <c r="M16" s="31">
        <f t="shared" si="10"/>
        <v>5</v>
      </c>
      <c r="N16" s="35"/>
      <c r="O16" s="35"/>
      <c r="P16" s="76" t="s">
        <v>19</v>
      </c>
      <c r="Q16" s="18">
        <f t="shared" si="9"/>
        <v>10</v>
      </c>
      <c r="R16" s="18">
        <v>10</v>
      </c>
      <c r="S16" s="77">
        <f t="shared" si="8"/>
        <v>0</v>
      </c>
      <c r="T16" s="2"/>
      <c r="AD16" s="114" t="str">
        <f t="shared" si="6"/>
        <v>NO</v>
      </c>
      <c r="AG16" s="3">
        <f t="shared" si="0"/>
        <v>7.75</v>
      </c>
      <c r="AH16" s="3">
        <f t="shared" si="0"/>
        <v>12.75</v>
      </c>
      <c r="AI16" s="3">
        <f t="shared" si="1"/>
        <v>0</v>
      </c>
      <c r="AJ16" s="4">
        <v>3.125E-2</v>
      </c>
      <c r="AK16" s="3">
        <f t="shared" si="2"/>
        <v>5</v>
      </c>
      <c r="AL16" s="53" t="s">
        <v>30</v>
      </c>
      <c r="AM16" s="8" t="b">
        <f t="shared" si="3"/>
        <v>0</v>
      </c>
      <c r="AN16" s="15">
        <f t="shared" si="4"/>
        <v>5</v>
      </c>
    </row>
    <row r="17" spans="1:40" ht="80.099999999999994" customHeight="1" x14ac:dyDescent="0.25">
      <c r="A17" s="112" t="str">
        <f>IFERROR(INDEX(Tabella256[cognomenome], MATCH(F17, Tabella256[cognome], 0)), "")</f>
        <v>Partesano V.</v>
      </c>
      <c r="B17" s="28"/>
      <c r="C17" s="28"/>
      <c r="D17" s="29"/>
      <c r="E17" s="29"/>
      <c r="F17" s="30" t="s">
        <v>149</v>
      </c>
      <c r="G17" s="56" t="str">
        <f>IF(G16="","",G16)</f>
        <v>C.P.</v>
      </c>
      <c r="H17" s="31" t="str">
        <f>IF(H16="","",H16)</f>
        <v/>
      </c>
      <c r="I17" s="32" t="str">
        <f t="shared" si="12"/>
        <v/>
      </c>
      <c r="J17" s="33" t="str">
        <f>IF(J16="","",J16)</f>
        <v/>
      </c>
      <c r="K17" s="34" t="s">
        <v>332</v>
      </c>
      <c r="L17" s="34" t="s">
        <v>282</v>
      </c>
      <c r="M17" s="31">
        <f t="shared" si="10"/>
        <v>4</v>
      </c>
      <c r="N17" s="35"/>
      <c r="O17" s="35"/>
      <c r="P17" s="76" t="s">
        <v>256</v>
      </c>
      <c r="Q17" s="18">
        <f t="shared" si="9"/>
        <v>5</v>
      </c>
      <c r="R17" s="18">
        <v>5</v>
      </c>
      <c r="S17" s="77">
        <f t="shared" si="8"/>
        <v>0</v>
      </c>
      <c r="T17" s="2"/>
      <c r="AD17" s="114" t="str">
        <f t="shared" si="6"/>
        <v>NO</v>
      </c>
      <c r="AG17" s="3">
        <f t="shared" si="0"/>
        <v>12.75</v>
      </c>
      <c r="AH17" s="3">
        <f t="shared" si="0"/>
        <v>16.75</v>
      </c>
      <c r="AI17" s="3">
        <f t="shared" si="1"/>
        <v>0</v>
      </c>
      <c r="AJ17" s="4">
        <v>3.125E-2</v>
      </c>
      <c r="AK17" s="3">
        <f t="shared" si="2"/>
        <v>4</v>
      </c>
      <c r="AL17" s="53" t="s">
        <v>30</v>
      </c>
      <c r="AM17" s="8" t="b">
        <f t="shared" si="3"/>
        <v>0</v>
      </c>
      <c r="AN17" s="15">
        <f t="shared" si="4"/>
        <v>4</v>
      </c>
    </row>
    <row r="18" spans="1:40" ht="80.099999999999994" customHeight="1" x14ac:dyDescent="0.25">
      <c r="A18" s="112" t="str">
        <f>IFERROR(INDEX(Tabella256[cognomenome], MATCH(F18, Tabella256[cognome], 0)), "")</f>
        <v>Tarascio B.</v>
      </c>
      <c r="B18" s="28"/>
      <c r="C18" s="28"/>
      <c r="D18" s="29"/>
      <c r="E18" s="29"/>
      <c r="F18" s="30" t="s">
        <v>157</v>
      </c>
      <c r="G18" s="56" t="s">
        <v>130</v>
      </c>
      <c r="H18" s="31"/>
      <c r="I18" s="32" t="str">
        <f t="shared" si="12"/>
        <v/>
      </c>
      <c r="J18" s="33"/>
      <c r="K18" s="34" t="s">
        <v>332</v>
      </c>
      <c r="L18" s="34" t="s">
        <v>282</v>
      </c>
      <c r="M18" s="31">
        <f t="shared" si="10"/>
        <v>4</v>
      </c>
      <c r="N18" s="35"/>
      <c r="O18" s="35"/>
      <c r="P18" s="76" t="s">
        <v>257</v>
      </c>
      <c r="Q18" s="18">
        <f t="shared" si="9"/>
        <v>4</v>
      </c>
      <c r="R18" s="18">
        <v>4</v>
      </c>
      <c r="S18" s="77">
        <f t="shared" si="8"/>
        <v>0</v>
      </c>
      <c r="T18" s="2"/>
      <c r="AD18" s="114" t="str">
        <f t="shared" si="6"/>
        <v>NO</v>
      </c>
      <c r="AG18" s="3">
        <f t="shared" si="0"/>
        <v>12.75</v>
      </c>
      <c r="AH18" s="3">
        <f t="shared" si="0"/>
        <v>16.75</v>
      </c>
      <c r="AI18" s="3">
        <f t="shared" si="1"/>
        <v>0</v>
      </c>
      <c r="AJ18" s="4">
        <v>3.125E-2</v>
      </c>
      <c r="AK18" s="3">
        <f t="shared" si="2"/>
        <v>4</v>
      </c>
      <c r="AL18" s="53" t="s">
        <v>30</v>
      </c>
      <c r="AM18" s="8" t="b">
        <f t="shared" si="3"/>
        <v>0</v>
      </c>
      <c r="AN18" s="15">
        <f t="shared" si="4"/>
        <v>4</v>
      </c>
    </row>
    <row r="19" spans="1:40" ht="80.099999999999994" customHeight="1" x14ac:dyDescent="0.25">
      <c r="A19" s="112" t="str">
        <f>IFERROR(INDEX(Tabella256[cognomenome], MATCH(F19, Tabella256[cognome], 0)), "")</f>
        <v>Spinali D.</v>
      </c>
      <c r="B19" s="28"/>
      <c r="C19" s="28"/>
      <c r="D19" s="29"/>
      <c r="E19" s="29"/>
      <c r="F19" s="30" t="s">
        <v>132</v>
      </c>
      <c r="G19" s="56" t="s">
        <v>333</v>
      </c>
      <c r="H19" s="31" t="s">
        <v>335</v>
      </c>
      <c r="I19" s="32" t="s">
        <v>429</v>
      </c>
      <c r="J19" s="33" t="s">
        <v>336</v>
      </c>
      <c r="K19" s="34" t="s">
        <v>332</v>
      </c>
      <c r="L19" s="34" t="s">
        <v>282</v>
      </c>
      <c r="M19" s="31">
        <f t="shared" si="10"/>
        <v>4</v>
      </c>
      <c r="N19" s="35"/>
      <c r="O19" s="35"/>
      <c r="P19" s="76"/>
      <c r="Q19" s="18">
        <f t="shared" si="9"/>
        <v>99</v>
      </c>
      <c r="R19" s="18">
        <v>99</v>
      </c>
      <c r="S19" s="77">
        <f>R19-Q19</f>
        <v>0</v>
      </c>
      <c r="T19" s="2"/>
      <c r="AD19" s="114" t="str">
        <f t="shared" si="6"/>
        <v>NO</v>
      </c>
      <c r="AG19" s="3">
        <f t="shared" si="0"/>
        <v>12.75</v>
      </c>
      <c r="AH19" s="3">
        <f t="shared" si="0"/>
        <v>16.75</v>
      </c>
      <c r="AI19" s="3">
        <f t="shared" si="1"/>
        <v>0</v>
      </c>
      <c r="AJ19" s="4">
        <v>3.125E-2</v>
      </c>
      <c r="AK19" s="3">
        <f t="shared" si="2"/>
        <v>4</v>
      </c>
      <c r="AL19" s="53" t="s">
        <v>30</v>
      </c>
      <c r="AM19" s="8" t="b">
        <f t="shared" si="3"/>
        <v>0</v>
      </c>
      <c r="AN19" s="15">
        <f t="shared" si="4"/>
        <v>4</v>
      </c>
    </row>
    <row r="20" spans="1:40" ht="80.099999999999994" customHeight="1" x14ac:dyDescent="0.25">
      <c r="A20" s="112" t="str">
        <f>IFERROR(INDEX(Tabella256[cognomenome], MATCH(F20, Tabella256[cognome], 0)), "")</f>
        <v>Guarino R.</v>
      </c>
      <c r="B20" s="28"/>
      <c r="C20" s="28"/>
      <c r="D20" s="29"/>
      <c r="E20" s="29"/>
      <c r="F20" s="30" t="s">
        <v>150</v>
      </c>
      <c r="G20" s="56" t="str">
        <f>IF(G19="","",G19)</f>
        <v>SD-2026-Imp.400- Prove blocchi impianto in presenza TCL.</v>
      </c>
      <c r="H20" s="31" t="str">
        <f>IF(H19="","",H19)</f>
        <v>Passanisi</v>
      </c>
      <c r="I20" s="32" t="s">
        <v>429</v>
      </c>
      <c r="J20" s="33" t="str">
        <f>IF(J19="","",J19)</f>
        <v>574587/C</v>
      </c>
      <c r="K20" s="34" t="s">
        <v>332</v>
      </c>
      <c r="L20" s="34" t="s">
        <v>282</v>
      </c>
      <c r="M20" s="31">
        <f t="shared" si="10"/>
        <v>4</v>
      </c>
      <c r="N20" s="35"/>
      <c r="O20" s="35"/>
      <c r="P20" s="76"/>
      <c r="Q20" s="18">
        <f t="shared" si="9"/>
        <v>99</v>
      </c>
      <c r="R20" s="18">
        <v>99</v>
      </c>
      <c r="S20" s="77">
        <f t="shared" si="8"/>
        <v>0</v>
      </c>
      <c r="T20" s="2"/>
      <c r="U20" s="2"/>
      <c r="W20" s="72"/>
      <c r="X20" s="72"/>
      <c r="Y20" s="72"/>
      <c r="Z20" s="72"/>
      <c r="AA20" s="72"/>
      <c r="AB20" s="72"/>
      <c r="AC20" s="2"/>
      <c r="AD20" s="114" t="str">
        <f t="shared" si="6"/>
        <v>NO</v>
      </c>
      <c r="AG20" s="3">
        <f t="shared" si="0"/>
        <v>12.75</v>
      </c>
      <c r="AH20" s="3">
        <f t="shared" si="0"/>
        <v>16.75</v>
      </c>
      <c r="AI20" s="3">
        <f t="shared" si="1"/>
        <v>0</v>
      </c>
      <c r="AJ20" s="4">
        <v>3.125E-2</v>
      </c>
      <c r="AK20" s="3">
        <f t="shared" si="2"/>
        <v>4</v>
      </c>
      <c r="AL20" s="53" t="s">
        <v>30</v>
      </c>
      <c r="AM20" s="8" t="b">
        <f t="shared" si="3"/>
        <v>0</v>
      </c>
      <c r="AN20" s="15">
        <f t="shared" si="4"/>
        <v>4</v>
      </c>
    </row>
    <row r="21" spans="1:40" ht="80.099999999999994" customHeight="1" x14ac:dyDescent="0.25">
      <c r="A21" s="112" t="str">
        <f>IFERROR(INDEX(Tabella256[cognomenome], MATCH(F21, Tabella256[cognome], 0)), "")</f>
        <v>Millo F.</v>
      </c>
      <c r="B21" s="28"/>
      <c r="C21" s="28"/>
      <c r="D21" s="29"/>
      <c r="E21" s="29"/>
      <c r="F21" s="30" t="s">
        <v>148</v>
      </c>
      <c r="G21" s="56" t="s">
        <v>334</v>
      </c>
      <c r="H21" s="31" t="s">
        <v>335</v>
      </c>
      <c r="I21" s="32" t="s">
        <v>348</v>
      </c>
      <c r="J21" s="33" t="s">
        <v>337</v>
      </c>
      <c r="K21" s="34" t="s">
        <v>332</v>
      </c>
      <c r="L21" s="34" t="s">
        <v>282</v>
      </c>
      <c r="M21" s="31">
        <f t="shared" si="10"/>
        <v>4</v>
      </c>
      <c r="N21" s="35"/>
      <c r="O21" s="35"/>
      <c r="P21" s="76"/>
      <c r="Q21" s="18">
        <f t="shared" si="9"/>
        <v>99</v>
      </c>
      <c r="R21" s="18">
        <v>99</v>
      </c>
      <c r="S21" s="77">
        <f t="shared" si="8"/>
        <v>0</v>
      </c>
      <c r="T21" s="2"/>
      <c r="U21" s="2"/>
      <c r="W21" s="72"/>
      <c r="X21" s="72"/>
      <c r="Y21" s="72"/>
      <c r="Z21" s="72"/>
      <c r="AA21" s="72"/>
      <c r="AB21" s="72"/>
      <c r="AC21" s="2"/>
      <c r="AD21" s="114" t="str">
        <f t="shared" si="6"/>
        <v>NO</v>
      </c>
      <c r="AG21" s="3">
        <f t="shared" si="0"/>
        <v>12.75</v>
      </c>
      <c r="AH21" s="3">
        <f t="shared" si="0"/>
        <v>16.75</v>
      </c>
      <c r="AI21" s="3">
        <f t="shared" si="1"/>
        <v>0</v>
      </c>
      <c r="AJ21" s="4">
        <v>3.125E-2</v>
      </c>
      <c r="AK21" s="3">
        <f t="shared" si="2"/>
        <v>4</v>
      </c>
      <c r="AL21" s="53" t="s">
        <v>30</v>
      </c>
      <c r="AM21" s="8" t="b">
        <f t="shared" si="3"/>
        <v>0</v>
      </c>
      <c r="AN21" s="15">
        <f t="shared" si="4"/>
        <v>4</v>
      </c>
    </row>
    <row r="22" spans="1:40" ht="80.099999999999994" customHeight="1" x14ac:dyDescent="0.25">
      <c r="A22" s="112" t="str">
        <f>IFERROR(INDEX(Tabella256[cognomenome], MATCH(F22, Tabella256[cognome], 0)), "")</f>
        <v>Serra G.</v>
      </c>
      <c r="B22" s="28"/>
      <c r="C22" s="28"/>
      <c r="D22" s="29"/>
      <c r="E22" s="29"/>
      <c r="F22" s="30" t="s">
        <v>193</v>
      </c>
      <c r="G22" s="56" t="str">
        <f>IF(G21="","",G21)</f>
        <v>SD Imp.400- Ripristino funzionalit EIV606 (DEPRESS.IMPIANTO); valvola bloccata</v>
      </c>
      <c r="H22" s="31" t="str">
        <f>IF(H21="","",H21)</f>
        <v>Passanisi</v>
      </c>
      <c r="I22" s="32" t="s">
        <v>348</v>
      </c>
      <c r="J22" s="33" t="str">
        <f>IF(J21="","",J21)</f>
        <v>574500/C</v>
      </c>
      <c r="K22" s="34" t="s">
        <v>332</v>
      </c>
      <c r="L22" s="34" t="s">
        <v>282</v>
      </c>
      <c r="M22" s="31">
        <f t="shared" si="10"/>
        <v>4</v>
      </c>
      <c r="N22" s="35"/>
      <c r="O22" s="36"/>
      <c r="P22" s="76"/>
      <c r="Q22" s="18">
        <f t="shared" si="9"/>
        <v>99</v>
      </c>
      <c r="R22" s="18">
        <v>99</v>
      </c>
      <c r="S22" s="77">
        <f t="shared" si="8"/>
        <v>0</v>
      </c>
      <c r="T22" s="2"/>
      <c r="U22" s="2"/>
      <c r="AB22" s="72"/>
      <c r="AC22" s="2"/>
      <c r="AD22" s="114" t="str">
        <f t="shared" si="6"/>
        <v>NO</v>
      </c>
      <c r="AG22" s="3">
        <f t="shared" si="0"/>
        <v>12.75</v>
      </c>
      <c r="AH22" s="3">
        <f t="shared" si="0"/>
        <v>16.75</v>
      </c>
      <c r="AI22" s="3">
        <f t="shared" si="1"/>
        <v>0</v>
      </c>
      <c r="AJ22" s="4">
        <v>3.125E-2</v>
      </c>
      <c r="AK22" s="3">
        <f t="shared" si="2"/>
        <v>4</v>
      </c>
      <c r="AL22" s="53" t="s">
        <v>30</v>
      </c>
      <c r="AM22" s="8" t="b">
        <f t="shared" si="3"/>
        <v>0</v>
      </c>
      <c r="AN22" s="15">
        <f t="shared" si="4"/>
        <v>4</v>
      </c>
    </row>
    <row r="23" spans="1:40" ht="80.099999999999994" customHeight="1" x14ac:dyDescent="0.25">
      <c r="A23" s="112" t="str">
        <f>IFERROR(INDEX(Tabella256[cognomenome], MATCH(F23, Tabella256[cognome], 0)), "")</f>
        <v/>
      </c>
      <c r="B23" s="28"/>
      <c r="C23" s="28"/>
      <c r="D23" s="29"/>
      <c r="E23" s="29"/>
      <c r="F23" s="30"/>
      <c r="G23" s="56"/>
      <c r="H23" s="31"/>
      <c r="I23" s="32"/>
      <c r="J23" s="33"/>
      <c r="K23" s="34"/>
      <c r="L23" s="34"/>
      <c r="M23" s="31" t="str">
        <f t="shared" si="7"/>
        <v/>
      </c>
      <c r="N23" s="36"/>
      <c r="O23" s="36"/>
      <c r="P23" s="76"/>
      <c r="Q23" s="18">
        <f t="shared" si="9"/>
        <v>99</v>
      </c>
      <c r="R23" s="18">
        <v>99</v>
      </c>
      <c r="S23" s="77">
        <f t="shared" si="8"/>
        <v>0</v>
      </c>
      <c r="T23" s="2"/>
      <c r="U23" s="2"/>
      <c r="AB23" s="72"/>
      <c r="AC23" s="2"/>
      <c r="AD23" s="114" t="str">
        <f t="shared" si="6"/>
        <v>NO</v>
      </c>
      <c r="AG23" s="3">
        <f t="shared" si="0"/>
        <v>0</v>
      </c>
      <c r="AH23" s="3">
        <f t="shared" si="0"/>
        <v>0</v>
      </c>
      <c r="AI23" s="3">
        <f t="shared" si="1"/>
        <v>0</v>
      </c>
      <c r="AJ23" s="4">
        <v>3.125E-2</v>
      </c>
      <c r="AK23" s="3">
        <f t="shared" si="2"/>
        <v>0</v>
      </c>
      <c r="AL23" s="53" t="s">
        <v>30</v>
      </c>
      <c r="AM23" s="8" t="b">
        <f t="shared" si="3"/>
        <v>0</v>
      </c>
      <c r="AN23" s="15">
        <f t="shared" si="4"/>
        <v>0</v>
      </c>
    </row>
    <row r="24" spans="1:40" ht="80.099999999999994" customHeight="1" x14ac:dyDescent="0.25">
      <c r="A24" s="112" t="str">
        <f>IFERROR(INDEX(Tabella256[cognomenome], MATCH(F24, Tabella256[cognome], 0)), "")</f>
        <v/>
      </c>
      <c r="B24" s="28"/>
      <c r="C24" s="28"/>
      <c r="D24" s="29"/>
      <c r="E24" s="29"/>
      <c r="F24" s="30"/>
      <c r="G24" s="56"/>
      <c r="H24" s="31"/>
      <c r="I24" s="32" t="str">
        <f t="shared" si="5"/>
        <v/>
      </c>
      <c r="J24" s="33"/>
      <c r="K24" s="34"/>
      <c r="L24" s="34"/>
      <c r="M24" s="31" t="str">
        <f t="shared" si="7"/>
        <v/>
      </c>
      <c r="N24" s="35"/>
      <c r="O24" s="35"/>
      <c r="P24" s="76"/>
      <c r="Q24" s="18">
        <f t="shared" si="9"/>
        <v>99</v>
      </c>
      <c r="R24" s="18">
        <v>99</v>
      </c>
      <c r="S24" s="77">
        <f t="shared" si="8"/>
        <v>0</v>
      </c>
      <c r="T24" s="2"/>
      <c r="U24" s="2"/>
      <c r="AB24" s="72"/>
      <c r="AC24" s="2"/>
      <c r="AD24" s="114" t="str">
        <f t="shared" si="6"/>
        <v>NO</v>
      </c>
      <c r="AG24" s="3">
        <f t="shared" si="0"/>
        <v>0</v>
      </c>
      <c r="AH24" s="3">
        <f t="shared" si="0"/>
        <v>0</v>
      </c>
      <c r="AI24" s="3">
        <f t="shared" si="1"/>
        <v>0</v>
      </c>
      <c r="AJ24" s="4">
        <v>3.125E-2</v>
      </c>
      <c r="AK24" s="3">
        <f t="shared" si="2"/>
        <v>0</v>
      </c>
      <c r="AL24" s="53" t="s">
        <v>30</v>
      </c>
      <c r="AM24" s="8" t="b">
        <f t="shared" si="3"/>
        <v>0</v>
      </c>
      <c r="AN24" s="15">
        <f t="shared" si="4"/>
        <v>0</v>
      </c>
    </row>
    <row r="25" spans="1:40" ht="80.099999999999994" customHeight="1" x14ac:dyDescent="0.25">
      <c r="A25" s="112" t="str">
        <f>IFERROR(INDEX(Tabella256[cognomenome], MATCH(F25, Tabella256[cognome], 0)), "")</f>
        <v/>
      </c>
      <c r="B25" s="28"/>
      <c r="C25" s="28"/>
      <c r="D25" s="29"/>
      <c r="E25" s="29"/>
      <c r="F25" s="30"/>
      <c r="G25" s="56" t="str">
        <f>IF(G24="","",G24)</f>
        <v/>
      </c>
      <c r="H25" s="31" t="str">
        <f>IF(H24="","",H24)</f>
        <v/>
      </c>
      <c r="I25" s="32" t="str">
        <f t="shared" si="5"/>
        <v/>
      </c>
      <c r="J25" s="33" t="str">
        <f>IF(J24="","",J24)</f>
        <v/>
      </c>
      <c r="K25" s="34"/>
      <c r="L25" s="34"/>
      <c r="M25" s="31" t="str">
        <f t="shared" si="7"/>
        <v/>
      </c>
      <c r="N25" s="35"/>
      <c r="O25" s="35"/>
      <c r="P25" s="76"/>
      <c r="Q25" s="18">
        <f t="shared" si="9"/>
        <v>99</v>
      </c>
      <c r="R25" s="18">
        <v>99</v>
      </c>
      <c r="S25" s="77">
        <f t="shared" si="8"/>
        <v>0</v>
      </c>
      <c r="T25" s="2"/>
      <c r="U25" s="2"/>
      <c r="V25" s="72"/>
      <c r="W25" s="72"/>
      <c r="X25" s="72"/>
      <c r="Y25" s="72"/>
      <c r="Z25" s="72"/>
      <c r="AA25" s="72"/>
      <c r="AB25" s="72"/>
      <c r="AC25" s="2"/>
      <c r="AD25" s="114" t="str">
        <f t="shared" si="6"/>
        <v>NO</v>
      </c>
      <c r="AG25" s="3">
        <f t="shared" si="0"/>
        <v>0</v>
      </c>
      <c r="AH25" s="3">
        <f t="shared" si="0"/>
        <v>0</v>
      </c>
      <c r="AI25" s="3">
        <f t="shared" si="1"/>
        <v>0</v>
      </c>
      <c r="AJ25" s="4">
        <v>3.125E-2</v>
      </c>
      <c r="AK25" s="3">
        <f t="shared" si="2"/>
        <v>0</v>
      </c>
      <c r="AL25" s="53" t="s">
        <v>30</v>
      </c>
      <c r="AM25" s="8" t="b">
        <f t="shared" si="3"/>
        <v>0</v>
      </c>
      <c r="AN25" s="15">
        <f t="shared" si="4"/>
        <v>0</v>
      </c>
    </row>
    <row r="26" spans="1:40" ht="80.099999999999994" customHeight="1" x14ac:dyDescent="0.25">
      <c r="A26" s="112" t="str">
        <f>IFERROR(INDEX(Tabella256[cognomenome], MATCH(F26, Tabella256[cognome], 0)), "")</f>
        <v/>
      </c>
      <c r="B26" s="28"/>
      <c r="C26" s="28"/>
      <c r="D26" s="29"/>
      <c r="E26" s="29"/>
      <c r="F26" s="30"/>
      <c r="G26" s="56"/>
      <c r="H26" s="31"/>
      <c r="I26" s="32" t="str">
        <f t="shared" si="5"/>
        <v/>
      </c>
      <c r="J26" s="33"/>
      <c r="K26" s="34"/>
      <c r="L26" s="34"/>
      <c r="M26" s="31" t="str">
        <f t="shared" si="7"/>
        <v/>
      </c>
      <c r="N26" s="35"/>
      <c r="O26" s="35"/>
      <c r="P26" s="76"/>
      <c r="Q26" s="18">
        <f t="shared" si="9"/>
        <v>99</v>
      </c>
      <c r="R26" s="18">
        <v>99</v>
      </c>
      <c r="S26" s="77">
        <f t="shared" si="8"/>
        <v>0</v>
      </c>
      <c r="T26" s="2"/>
      <c r="U26" s="2"/>
      <c r="V26" s="72"/>
      <c r="W26" s="72"/>
      <c r="X26" s="72"/>
      <c r="Y26" s="72"/>
      <c r="Z26" s="72"/>
      <c r="AA26" s="72"/>
      <c r="AB26" s="72"/>
      <c r="AC26" s="2"/>
      <c r="AD26" s="114" t="str">
        <f t="shared" si="6"/>
        <v>NO</v>
      </c>
      <c r="AG26" s="3">
        <f t="shared" si="0"/>
        <v>0</v>
      </c>
      <c r="AH26" s="3">
        <f t="shared" si="0"/>
        <v>0</v>
      </c>
      <c r="AI26" s="3">
        <f t="shared" si="1"/>
        <v>0</v>
      </c>
      <c r="AJ26" s="4">
        <v>3.125E-2</v>
      </c>
      <c r="AK26" s="3">
        <f t="shared" si="2"/>
        <v>0</v>
      </c>
      <c r="AL26" s="53" t="s">
        <v>30</v>
      </c>
      <c r="AM26" s="8" t="b">
        <f t="shared" si="3"/>
        <v>0</v>
      </c>
      <c r="AN26" s="15">
        <f t="shared" si="4"/>
        <v>0</v>
      </c>
    </row>
    <row r="27" spans="1:40" ht="80.099999999999994" customHeight="1" x14ac:dyDescent="0.25">
      <c r="A27" s="112" t="str">
        <f>IFERROR(INDEX(Tabella256[cognomenome], MATCH(F27, Tabella256[cognome], 0)), "")</f>
        <v/>
      </c>
      <c r="B27" s="28"/>
      <c r="C27" s="28"/>
      <c r="D27" s="29"/>
      <c r="E27" s="29"/>
      <c r="F27" s="30"/>
      <c r="G27" s="56" t="str">
        <f>IF(G26="","",G26)</f>
        <v/>
      </c>
      <c r="H27" s="31" t="str">
        <f>IF(H26="","",H26)</f>
        <v/>
      </c>
      <c r="I27" s="32" t="str">
        <f t="shared" si="5"/>
        <v/>
      </c>
      <c r="J27" s="33" t="str">
        <f>IF(J26="","",J26)</f>
        <v/>
      </c>
      <c r="K27" s="34"/>
      <c r="L27" s="34"/>
      <c r="M27" s="31" t="str">
        <f t="shared" si="7"/>
        <v/>
      </c>
      <c r="N27" s="35"/>
      <c r="O27" s="35"/>
      <c r="P27" s="76"/>
      <c r="Q27" s="18">
        <f t="shared" si="9"/>
        <v>99</v>
      </c>
      <c r="R27" s="18">
        <v>99</v>
      </c>
      <c r="S27" s="77">
        <f t="shared" si="8"/>
        <v>0</v>
      </c>
      <c r="T27" s="2"/>
      <c r="U27" s="2"/>
      <c r="V27" s="72"/>
      <c r="W27" s="72"/>
      <c r="X27" s="72"/>
      <c r="Y27" s="72"/>
      <c r="Z27" s="72"/>
      <c r="AA27" s="72"/>
      <c r="AB27" s="72"/>
      <c r="AC27" s="2"/>
      <c r="AD27" s="114" t="str">
        <f t="shared" si="6"/>
        <v>NO</v>
      </c>
      <c r="AG27" s="3">
        <f t="shared" si="0"/>
        <v>0</v>
      </c>
      <c r="AH27" s="3">
        <f t="shared" si="0"/>
        <v>0</v>
      </c>
      <c r="AI27" s="3">
        <f t="shared" si="1"/>
        <v>0</v>
      </c>
      <c r="AJ27" s="4">
        <v>3.125E-2</v>
      </c>
      <c r="AK27" s="3">
        <f t="shared" si="2"/>
        <v>0</v>
      </c>
      <c r="AL27" s="53" t="s">
        <v>30</v>
      </c>
      <c r="AM27" s="8" t="b">
        <f t="shared" si="3"/>
        <v>0</v>
      </c>
      <c r="AN27" s="15">
        <f t="shared" si="4"/>
        <v>0</v>
      </c>
    </row>
    <row r="28" spans="1:40" ht="80.099999999999994" customHeight="1" x14ac:dyDescent="0.25">
      <c r="A28" s="112" t="str">
        <f>IFERROR(INDEX(Tabella256[cognomenome], MATCH(F28, Tabella256[cognome], 0)), "")</f>
        <v/>
      </c>
      <c r="B28" s="28"/>
      <c r="C28" s="28"/>
      <c r="D28" s="29"/>
      <c r="E28" s="29"/>
      <c r="F28" s="30"/>
      <c r="G28" s="56"/>
      <c r="H28" s="31"/>
      <c r="I28" s="32" t="str">
        <f t="shared" si="5"/>
        <v/>
      </c>
      <c r="J28" s="33"/>
      <c r="K28" s="34"/>
      <c r="L28" s="34"/>
      <c r="M28" s="31" t="str">
        <f t="shared" si="7"/>
        <v/>
      </c>
      <c r="N28" s="35"/>
      <c r="O28" s="35"/>
      <c r="P28" s="76"/>
      <c r="Q28" s="18">
        <f t="shared" si="9"/>
        <v>99</v>
      </c>
      <c r="R28" s="18">
        <v>99</v>
      </c>
      <c r="S28" s="77">
        <f t="shared" si="8"/>
        <v>0</v>
      </c>
      <c r="T28" s="2"/>
      <c r="U28" s="2"/>
      <c r="V28" s="72"/>
      <c r="W28" s="72"/>
      <c r="X28" s="72"/>
      <c r="Y28" s="72"/>
      <c r="Z28" s="72"/>
      <c r="AA28" s="72"/>
      <c r="AB28" s="72"/>
      <c r="AC28" s="2"/>
      <c r="AD28" s="114" t="str">
        <f t="shared" si="6"/>
        <v>NO</v>
      </c>
      <c r="AG28" s="3">
        <f t="shared" si="0"/>
        <v>0</v>
      </c>
      <c r="AH28" s="3">
        <f t="shared" si="0"/>
        <v>0</v>
      </c>
      <c r="AI28" s="3">
        <f t="shared" si="1"/>
        <v>0</v>
      </c>
      <c r="AJ28" s="4">
        <v>3.125E-2</v>
      </c>
      <c r="AK28" s="3">
        <f t="shared" si="2"/>
        <v>0</v>
      </c>
      <c r="AL28" s="53" t="s">
        <v>30</v>
      </c>
      <c r="AM28" s="8" t="b">
        <f t="shared" si="3"/>
        <v>0</v>
      </c>
      <c r="AN28" s="15">
        <f t="shared" si="4"/>
        <v>0</v>
      </c>
    </row>
    <row r="29" spans="1:40" ht="80.099999999999994" customHeight="1" x14ac:dyDescent="0.25">
      <c r="A29" s="112" t="str">
        <f>IFERROR(INDEX(Tabella256[cognomenome], MATCH(F29, Tabella256[cognome], 0)), "")</f>
        <v/>
      </c>
      <c r="B29" s="28"/>
      <c r="C29" s="28"/>
      <c r="D29" s="29"/>
      <c r="E29" s="29"/>
      <c r="F29" s="30"/>
      <c r="G29" s="56" t="str">
        <f>IF(G28="","",G28)</f>
        <v/>
      </c>
      <c r="H29" s="31" t="str">
        <f>IF(H28="","",H28)</f>
        <v/>
      </c>
      <c r="I29" s="32" t="str">
        <f t="shared" si="5"/>
        <v/>
      </c>
      <c r="J29" s="33" t="str">
        <f>IF(J28="","",J28)</f>
        <v/>
      </c>
      <c r="K29" s="34"/>
      <c r="L29" s="34"/>
      <c r="M29" s="31" t="str">
        <f t="shared" si="7"/>
        <v/>
      </c>
      <c r="N29" s="35"/>
      <c r="O29" s="35"/>
      <c r="P29" s="76"/>
      <c r="Q29" s="18">
        <f t="shared" si="9"/>
        <v>99</v>
      </c>
      <c r="R29" s="18">
        <v>99</v>
      </c>
      <c r="S29" s="77">
        <f t="shared" si="8"/>
        <v>0</v>
      </c>
      <c r="T29" s="2"/>
      <c r="U29" s="2"/>
      <c r="V29" s="72"/>
      <c r="W29" s="72"/>
      <c r="X29" s="72"/>
      <c r="Y29" s="72"/>
      <c r="Z29" s="72"/>
      <c r="AA29" s="72"/>
      <c r="AB29" s="72"/>
      <c r="AC29" s="2"/>
      <c r="AD29" s="114" t="str">
        <f t="shared" si="6"/>
        <v>NO</v>
      </c>
      <c r="AG29" s="3">
        <f t="shared" si="0"/>
        <v>0</v>
      </c>
      <c r="AH29" s="3">
        <f t="shared" si="0"/>
        <v>0</v>
      </c>
      <c r="AI29" s="3">
        <f t="shared" si="1"/>
        <v>0</v>
      </c>
      <c r="AJ29" s="4">
        <v>3.125E-2</v>
      </c>
      <c r="AK29" s="3">
        <f t="shared" si="2"/>
        <v>0</v>
      </c>
      <c r="AL29" s="53" t="s">
        <v>30</v>
      </c>
      <c r="AM29" s="8" t="b">
        <f t="shared" si="3"/>
        <v>0</v>
      </c>
      <c r="AN29" s="15">
        <f t="shared" si="4"/>
        <v>0</v>
      </c>
    </row>
    <row r="30" spans="1:40" ht="80.099999999999994" customHeight="1" thickBot="1" x14ac:dyDescent="0.3">
      <c r="A30" s="112" t="str">
        <f>IFERROR(INDEX(Tabella256[cognomenome], MATCH(F30, Tabella256[cognome], 0)), "")</f>
        <v/>
      </c>
      <c r="B30" s="28"/>
      <c r="C30" s="28"/>
      <c r="D30" s="29"/>
      <c r="E30" s="29"/>
      <c r="F30" s="30"/>
      <c r="G30" s="56"/>
      <c r="H30" s="31"/>
      <c r="I30" s="32" t="str">
        <f t="shared" si="5"/>
        <v/>
      </c>
      <c r="J30" s="33"/>
      <c r="K30" s="34"/>
      <c r="L30" s="34"/>
      <c r="M30" s="31" t="str">
        <f t="shared" si="7"/>
        <v/>
      </c>
      <c r="N30" s="35"/>
      <c r="O30" s="35"/>
      <c r="P30" s="78"/>
      <c r="Q30" s="79">
        <f t="shared" si="9"/>
        <v>99</v>
      </c>
      <c r="R30" s="79">
        <v>99</v>
      </c>
      <c r="S30" s="80">
        <f t="shared" si="8"/>
        <v>0</v>
      </c>
      <c r="T30" s="2"/>
      <c r="U30" s="2"/>
      <c r="V30" s="72"/>
      <c r="W30" s="72"/>
      <c r="X30" s="72"/>
      <c r="Y30" s="72"/>
      <c r="Z30" s="72"/>
      <c r="AA30" s="72"/>
      <c r="AB30" s="72"/>
      <c r="AC30" s="2"/>
      <c r="AD30" s="114" t="str">
        <f t="shared" si="6"/>
        <v>NO</v>
      </c>
      <c r="AG30" s="3">
        <f t="shared" si="0"/>
        <v>0</v>
      </c>
      <c r="AH30" s="3">
        <f t="shared" si="0"/>
        <v>0</v>
      </c>
      <c r="AI30" s="3">
        <f t="shared" si="1"/>
        <v>0</v>
      </c>
      <c r="AJ30" s="4">
        <v>3.125E-2</v>
      </c>
      <c r="AK30" s="3">
        <f t="shared" si="2"/>
        <v>0</v>
      </c>
      <c r="AL30" s="53" t="s">
        <v>30</v>
      </c>
      <c r="AM30" s="8" t="b">
        <f t="shared" si="3"/>
        <v>0</v>
      </c>
      <c r="AN30" s="15">
        <f t="shared" si="4"/>
        <v>0</v>
      </c>
    </row>
    <row r="31" spans="1:40" ht="80.099999999999994" customHeight="1" x14ac:dyDescent="0.25">
      <c r="A31" s="112" t="str">
        <f>IFERROR(INDEX(Tabella256[cognomenome], MATCH(F31, Tabella256[cognome], 0)), "")</f>
        <v/>
      </c>
      <c r="B31" s="28"/>
      <c r="C31" s="28"/>
      <c r="D31" s="29"/>
      <c r="E31" s="29"/>
      <c r="F31" s="30"/>
      <c r="G31" s="56" t="str">
        <f>IF(G30="","",G30)</f>
        <v/>
      </c>
      <c r="H31" s="31" t="str">
        <f>IF(H30="","",H30)</f>
        <v/>
      </c>
      <c r="I31" s="32" t="str">
        <f t="shared" si="5"/>
        <v/>
      </c>
      <c r="J31" s="33" t="str">
        <f>IF(J30="","",J30)</f>
        <v/>
      </c>
      <c r="K31" s="34"/>
      <c r="L31" s="34"/>
      <c r="M31" s="31" t="str">
        <f t="shared" si="7"/>
        <v/>
      </c>
      <c r="N31" s="2"/>
      <c r="O31" s="2"/>
      <c r="P31" s="2"/>
      <c r="Q31" s="2"/>
      <c r="R31" s="2"/>
      <c r="S31" s="2"/>
      <c r="T31" s="2"/>
      <c r="U31" s="2"/>
      <c r="V31" s="72"/>
      <c r="W31" s="72"/>
      <c r="X31" s="72"/>
      <c r="Y31" s="72"/>
      <c r="Z31" s="72"/>
      <c r="AA31" s="72"/>
      <c r="AB31" s="72"/>
      <c r="AC31" s="2"/>
      <c r="AD31" s="114" t="str">
        <f t="shared" si="6"/>
        <v>NO</v>
      </c>
      <c r="AG31" s="3">
        <f t="shared" si="0"/>
        <v>0</v>
      </c>
      <c r="AH31" s="3">
        <f t="shared" si="0"/>
        <v>0</v>
      </c>
      <c r="AI31" s="3">
        <f t="shared" si="1"/>
        <v>0</v>
      </c>
      <c r="AJ31" s="4">
        <v>3.125E-2</v>
      </c>
      <c r="AK31" s="3">
        <f t="shared" si="2"/>
        <v>0</v>
      </c>
      <c r="AL31" s="53" t="s">
        <v>30</v>
      </c>
      <c r="AM31" s="8" t="b">
        <f t="shared" si="3"/>
        <v>0</v>
      </c>
      <c r="AN31" s="15">
        <f t="shared" si="4"/>
        <v>0</v>
      </c>
    </row>
    <row r="32" spans="1:40" ht="80.099999999999994" customHeight="1" x14ac:dyDescent="0.25">
      <c r="A32" s="112" t="str">
        <f>IFERROR(INDEX(Tabella256[cognomenome], MATCH(F32, Tabella256[cognome], 0)), "")</f>
        <v/>
      </c>
      <c r="B32" s="28"/>
      <c r="C32" s="28"/>
      <c r="D32" s="29"/>
      <c r="E32" s="29"/>
      <c r="F32" s="30"/>
      <c r="G32" s="56"/>
      <c r="H32" s="31"/>
      <c r="I32" s="32" t="str">
        <f t="shared" si="5"/>
        <v/>
      </c>
      <c r="J32" s="33"/>
      <c r="K32" s="34"/>
      <c r="L32" s="34"/>
      <c r="M32" s="31" t="str">
        <f t="shared" si="7"/>
        <v/>
      </c>
      <c r="N32" s="35"/>
      <c r="O32" s="35"/>
      <c r="P32" s="2"/>
      <c r="Q32" s="2"/>
      <c r="R32" s="2"/>
      <c r="S32" s="2"/>
      <c r="T32" s="2"/>
      <c r="U32" s="2"/>
      <c r="W32" s="72"/>
      <c r="X32" s="72"/>
      <c r="Y32" s="72"/>
      <c r="Z32" s="72"/>
      <c r="AA32" s="72"/>
      <c r="AB32" s="72"/>
      <c r="AC32" s="2"/>
      <c r="AD32" s="114" t="str">
        <f t="shared" si="6"/>
        <v>NO</v>
      </c>
      <c r="AG32" s="3">
        <f t="shared" si="0"/>
        <v>0</v>
      </c>
      <c r="AH32" s="3">
        <f t="shared" si="0"/>
        <v>0</v>
      </c>
      <c r="AI32" s="3">
        <f t="shared" si="1"/>
        <v>0</v>
      </c>
      <c r="AJ32" s="4">
        <v>3.125E-2</v>
      </c>
      <c r="AK32" s="3">
        <f t="shared" si="2"/>
        <v>0</v>
      </c>
      <c r="AL32" s="53" t="s">
        <v>30</v>
      </c>
      <c r="AM32" s="8" t="b">
        <f t="shared" si="3"/>
        <v>0</v>
      </c>
      <c r="AN32" s="15">
        <f t="shared" si="4"/>
        <v>0</v>
      </c>
    </row>
    <row r="33" spans="1:40" ht="80.099999999999994" customHeight="1" x14ac:dyDescent="0.25">
      <c r="A33" s="112" t="str">
        <f>IFERROR(INDEX(Tabella256[cognomenome], MATCH(F33, Tabella256[cognome], 0)), "")</f>
        <v/>
      </c>
      <c r="B33" s="28"/>
      <c r="C33" s="28"/>
      <c r="D33" s="29"/>
      <c r="E33" s="29"/>
      <c r="F33" s="30"/>
      <c r="G33" s="56" t="str">
        <f>IF(G32="","",G32)</f>
        <v/>
      </c>
      <c r="H33" s="31" t="str">
        <f>IF(H32="","",H32)</f>
        <v/>
      </c>
      <c r="I33" s="32" t="str">
        <f t="shared" si="5"/>
        <v/>
      </c>
      <c r="J33" s="33" t="str">
        <f>IF(J32="","",J32)</f>
        <v/>
      </c>
      <c r="K33" s="34"/>
      <c r="L33" s="34"/>
      <c r="M33" s="31" t="str">
        <f t="shared" si="7"/>
        <v/>
      </c>
      <c r="N33" s="35"/>
      <c r="O33" s="35"/>
      <c r="P33" s="2"/>
      <c r="Q33" s="2"/>
      <c r="R33" s="2"/>
      <c r="S33" s="2"/>
      <c r="T33" s="2"/>
      <c r="U33" s="2"/>
      <c r="AA33" s="72"/>
      <c r="AB33" s="72"/>
      <c r="AC33" s="2"/>
      <c r="AD33" s="114" t="str">
        <f t="shared" si="6"/>
        <v>NO</v>
      </c>
      <c r="AG33" s="3">
        <f t="shared" si="0"/>
        <v>0</v>
      </c>
      <c r="AH33" s="3">
        <f t="shared" si="0"/>
        <v>0</v>
      </c>
      <c r="AI33" s="3">
        <f t="shared" si="1"/>
        <v>0</v>
      </c>
      <c r="AJ33" s="4">
        <v>3.125E-2</v>
      </c>
      <c r="AK33" s="3">
        <f t="shared" si="2"/>
        <v>0</v>
      </c>
      <c r="AL33" s="53" t="s">
        <v>30</v>
      </c>
      <c r="AM33" s="8" t="b">
        <f t="shared" si="3"/>
        <v>0</v>
      </c>
      <c r="AN33" s="15">
        <f t="shared" si="4"/>
        <v>0</v>
      </c>
    </row>
    <row r="34" spans="1:40" ht="80.099999999999994" customHeight="1" x14ac:dyDescent="0.25">
      <c r="A34" s="112" t="str">
        <f>IFERROR(INDEX(Tabella256[cognomenome], MATCH(F34, Tabella256[cognome], 0)), "")</f>
        <v/>
      </c>
      <c r="B34" s="28"/>
      <c r="C34" s="28"/>
      <c r="D34" s="29"/>
      <c r="E34" s="29"/>
      <c r="F34" s="30"/>
      <c r="G34" s="56"/>
      <c r="H34" s="31"/>
      <c r="I34" s="32" t="str">
        <f t="shared" si="5"/>
        <v/>
      </c>
      <c r="J34" s="33"/>
      <c r="K34" s="34"/>
      <c r="L34" s="34"/>
      <c r="M34" s="31" t="str">
        <f t="shared" si="7"/>
        <v/>
      </c>
      <c r="N34" s="35"/>
      <c r="O34" s="35"/>
      <c r="P34" s="2"/>
      <c r="Q34" s="2"/>
      <c r="R34" s="2"/>
      <c r="S34" s="2"/>
      <c r="T34" s="2"/>
      <c r="U34" s="2"/>
      <c r="AA34" s="72"/>
      <c r="AB34" s="72"/>
      <c r="AC34" s="2"/>
      <c r="AD34" s="114" t="str">
        <f t="shared" si="6"/>
        <v>NO</v>
      </c>
      <c r="AG34" s="3">
        <f t="shared" si="0"/>
        <v>0</v>
      </c>
      <c r="AH34" s="3">
        <f t="shared" si="0"/>
        <v>0</v>
      </c>
      <c r="AI34" s="3">
        <f t="shared" si="1"/>
        <v>0</v>
      </c>
      <c r="AJ34" s="4">
        <v>3.125E-2</v>
      </c>
      <c r="AK34" s="3">
        <f t="shared" si="2"/>
        <v>0</v>
      </c>
      <c r="AL34" s="53" t="s">
        <v>30</v>
      </c>
      <c r="AM34" s="8" t="b">
        <f t="shared" si="3"/>
        <v>0</v>
      </c>
      <c r="AN34" s="15">
        <f t="shared" si="4"/>
        <v>0</v>
      </c>
    </row>
    <row r="35" spans="1:40" ht="80.099999999999994" customHeight="1" x14ac:dyDescent="0.25">
      <c r="A35" s="112" t="str">
        <f>IFERROR(INDEX(Tabella256[cognomenome], MATCH(F35, Tabella256[cognome], 0)), "")</f>
        <v/>
      </c>
      <c r="B35" s="28"/>
      <c r="C35" s="28"/>
      <c r="D35" s="29"/>
      <c r="E35" s="29"/>
      <c r="F35" s="30"/>
      <c r="G35" s="56" t="str">
        <f>IF(G34="","",G34)</f>
        <v/>
      </c>
      <c r="H35" s="31" t="str">
        <f>IF(H34="","",H34)</f>
        <v/>
      </c>
      <c r="I35" s="32" t="str">
        <f t="shared" si="5"/>
        <v/>
      </c>
      <c r="J35" s="33" t="str">
        <f>IF(J34="","",J34)</f>
        <v/>
      </c>
      <c r="K35" s="34"/>
      <c r="L35" s="34"/>
      <c r="M35" s="31" t="str">
        <f t="shared" si="7"/>
        <v/>
      </c>
      <c r="N35" s="35"/>
      <c r="O35" s="35"/>
      <c r="P35" s="2"/>
      <c r="Q35" s="2"/>
      <c r="R35" s="2"/>
      <c r="S35" s="2"/>
      <c r="T35" s="2"/>
      <c r="U35" s="2"/>
      <c r="AA35" s="72"/>
      <c r="AB35" s="72"/>
      <c r="AC35" s="2"/>
      <c r="AD35" s="114" t="str">
        <f t="shared" si="6"/>
        <v>NO</v>
      </c>
      <c r="AG35" s="3">
        <f t="shared" si="0"/>
        <v>0</v>
      </c>
      <c r="AH35" s="3">
        <f t="shared" si="0"/>
        <v>0</v>
      </c>
      <c r="AI35" s="3">
        <f t="shared" si="1"/>
        <v>0</v>
      </c>
      <c r="AJ35" s="4">
        <v>3.125E-2</v>
      </c>
      <c r="AK35" s="3">
        <f t="shared" si="2"/>
        <v>0</v>
      </c>
      <c r="AL35" s="53" t="s">
        <v>30</v>
      </c>
      <c r="AM35" s="8" t="b">
        <f t="shared" si="3"/>
        <v>0</v>
      </c>
      <c r="AN35" s="15">
        <f t="shared" si="4"/>
        <v>0</v>
      </c>
    </row>
    <row r="36" spans="1:40" ht="80.099999999999994" customHeight="1" x14ac:dyDescent="0.25">
      <c r="A36" s="112" t="str">
        <f>IFERROR(INDEX(Tabella256[cognomenome], MATCH(F36, Tabella256[cognome], 0)), "")</f>
        <v/>
      </c>
      <c r="B36" s="28"/>
      <c r="C36" s="28"/>
      <c r="D36" s="29"/>
      <c r="E36" s="29"/>
      <c r="F36" s="30"/>
      <c r="G36" s="56"/>
      <c r="H36" s="31"/>
      <c r="I36" s="32" t="str">
        <f t="shared" si="5"/>
        <v/>
      </c>
      <c r="J36" s="33"/>
      <c r="K36" s="34"/>
      <c r="L36" s="34"/>
      <c r="M36" s="31" t="str">
        <f t="shared" si="7"/>
        <v/>
      </c>
      <c r="N36" s="35"/>
      <c r="O36" s="35"/>
      <c r="P36" s="2"/>
      <c r="Q36" s="2"/>
      <c r="R36" s="2"/>
      <c r="S36" s="2"/>
      <c r="T36" s="2"/>
      <c r="U36" s="2"/>
      <c r="AA36" s="72"/>
      <c r="AB36" s="72"/>
      <c r="AC36" s="2"/>
      <c r="AD36" s="114" t="str">
        <f t="shared" si="6"/>
        <v>NO</v>
      </c>
      <c r="AG36" s="3">
        <f t="shared" si="0"/>
        <v>0</v>
      </c>
      <c r="AH36" s="3">
        <f t="shared" si="0"/>
        <v>0</v>
      </c>
      <c r="AI36" s="3">
        <f t="shared" si="1"/>
        <v>0</v>
      </c>
      <c r="AJ36" s="4">
        <v>3.125E-2</v>
      </c>
      <c r="AK36" s="3">
        <f t="shared" si="2"/>
        <v>0</v>
      </c>
      <c r="AL36" s="53" t="s">
        <v>30</v>
      </c>
      <c r="AM36" s="8" t="b">
        <f t="shared" si="3"/>
        <v>0</v>
      </c>
      <c r="AN36" s="15">
        <f t="shared" si="4"/>
        <v>0</v>
      </c>
    </row>
    <row r="37" spans="1:40" ht="80.099999999999994" customHeight="1" x14ac:dyDescent="0.25">
      <c r="A37" s="112" t="str">
        <f>IFERROR(INDEX(Tabella256[cognomenome], MATCH(F37, Tabella256[cognome], 0)), "")</f>
        <v/>
      </c>
      <c r="B37" s="28"/>
      <c r="C37" s="28"/>
      <c r="D37" s="29"/>
      <c r="E37" s="29"/>
      <c r="F37" s="30"/>
      <c r="G37" s="56" t="str">
        <f>IF(G36="","",G36)</f>
        <v/>
      </c>
      <c r="H37" s="31" t="str">
        <f>IF(H36="","",H36)</f>
        <v/>
      </c>
      <c r="I37" s="32" t="str">
        <f t="shared" si="5"/>
        <v/>
      </c>
      <c r="J37" s="33" t="str">
        <f>IF(J36="","",J36)</f>
        <v/>
      </c>
      <c r="K37" s="34"/>
      <c r="L37" s="34"/>
      <c r="M37" s="31" t="str">
        <f t="shared" si="7"/>
        <v/>
      </c>
      <c r="N37" s="35"/>
      <c r="O37" s="35"/>
      <c r="P37" s="2"/>
      <c r="Q37" s="2"/>
      <c r="R37" s="2"/>
      <c r="S37" s="2"/>
      <c r="T37" s="2"/>
      <c r="U37" s="2"/>
      <c r="AA37" s="72"/>
      <c r="AB37" s="72"/>
      <c r="AC37" s="2"/>
      <c r="AD37" s="114" t="str">
        <f t="shared" si="6"/>
        <v>NO</v>
      </c>
      <c r="AG37" s="3">
        <f t="shared" si="0"/>
        <v>0</v>
      </c>
      <c r="AH37" s="3">
        <f t="shared" si="0"/>
        <v>0</v>
      </c>
      <c r="AI37" s="3">
        <f t="shared" si="1"/>
        <v>0</v>
      </c>
      <c r="AJ37" s="4">
        <v>3.125E-2</v>
      </c>
      <c r="AK37" s="3">
        <f t="shared" si="2"/>
        <v>0</v>
      </c>
      <c r="AL37" s="53" t="s">
        <v>30</v>
      </c>
      <c r="AM37" s="8" t="b">
        <f t="shared" si="3"/>
        <v>0</v>
      </c>
      <c r="AN37" s="15">
        <f t="shared" si="4"/>
        <v>0</v>
      </c>
    </row>
    <row r="38" spans="1:40" ht="80.099999999999994" customHeight="1" x14ac:dyDescent="0.25">
      <c r="A38" s="112" t="str">
        <f>IFERROR(INDEX(Tabella256[cognomenome], MATCH(F38, Tabella256[cognome], 0)), "")</f>
        <v/>
      </c>
      <c r="B38" s="28"/>
      <c r="C38" s="28"/>
      <c r="D38" s="29"/>
      <c r="E38" s="29"/>
      <c r="F38" s="30"/>
      <c r="G38" s="56"/>
      <c r="H38" s="31"/>
      <c r="I38" s="32" t="str">
        <f t="shared" si="5"/>
        <v/>
      </c>
      <c r="J38" s="33"/>
      <c r="K38" s="34"/>
      <c r="L38" s="34"/>
      <c r="M38" s="31" t="str">
        <f t="shared" si="7"/>
        <v/>
      </c>
      <c r="N38" s="35"/>
      <c r="O38" s="35"/>
      <c r="P38" s="2"/>
      <c r="Q38" s="2"/>
      <c r="R38" s="2"/>
      <c r="S38" s="2"/>
      <c r="T38" s="2"/>
      <c r="U38" s="2"/>
      <c r="AA38" s="72"/>
      <c r="AB38" s="72"/>
      <c r="AC38" s="2"/>
      <c r="AD38" s="114" t="str">
        <f t="shared" si="6"/>
        <v>NO</v>
      </c>
      <c r="AG38" s="3">
        <f t="shared" si="0"/>
        <v>0</v>
      </c>
      <c r="AH38" s="3">
        <f t="shared" si="0"/>
        <v>0</v>
      </c>
      <c r="AI38" s="3">
        <f t="shared" si="1"/>
        <v>0</v>
      </c>
      <c r="AJ38" s="4">
        <v>3.125E-2</v>
      </c>
      <c r="AK38" s="3">
        <f t="shared" si="2"/>
        <v>0</v>
      </c>
      <c r="AL38" s="53" t="s">
        <v>30</v>
      </c>
      <c r="AM38" s="8" t="b">
        <f t="shared" si="3"/>
        <v>0</v>
      </c>
      <c r="AN38" s="15">
        <f t="shared" si="4"/>
        <v>0</v>
      </c>
    </row>
    <row r="39" spans="1:40" ht="80.099999999999994" customHeight="1" x14ac:dyDescent="0.25">
      <c r="A39" s="112" t="str">
        <f>IFERROR(INDEX(Tabella256[cognomenome], MATCH(F39, Tabella256[cognome], 0)), "")</f>
        <v/>
      </c>
      <c r="B39" s="28"/>
      <c r="C39" s="28"/>
      <c r="D39" s="29"/>
      <c r="E39" s="29"/>
      <c r="F39" s="30"/>
      <c r="G39" s="56" t="str">
        <f>IF(G38="","",G38)</f>
        <v/>
      </c>
      <c r="H39" s="31" t="str">
        <f>IF(H38="","",H38)</f>
        <v/>
      </c>
      <c r="I39" s="32" t="str">
        <f t="shared" si="5"/>
        <v/>
      </c>
      <c r="J39" s="33" t="str">
        <f>IF(J38="","",J38)</f>
        <v/>
      </c>
      <c r="K39" s="34"/>
      <c r="L39" s="34"/>
      <c r="M39" s="31" t="str">
        <f t="shared" si="7"/>
        <v/>
      </c>
      <c r="N39" s="35"/>
      <c r="O39" s="35"/>
      <c r="P39" s="2"/>
      <c r="Q39" s="2"/>
      <c r="R39" s="2"/>
      <c r="S39" s="2"/>
      <c r="T39" s="2"/>
      <c r="U39" s="2"/>
      <c r="V39" s="72"/>
      <c r="W39" s="72"/>
      <c r="X39" s="72"/>
      <c r="Y39" s="72"/>
      <c r="Z39" s="72"/>
      <c r="AA39" s="72"/>
      <c r="AB39" s="72"/>
      <c r="AC39" s="2"/>
      <c r="AD39" s="114" t="str">
        <f t="shared" si="6"/>
        <v>NO</v>
      </c>
      <c r="AG39" s="3">
        <f t="shared" si="0"/>
        <v>0</v>
      </c>
      <c r="AH39" s="3">
        <f t="shared" si="0"/>
        <v>0</v>
      </c>
      <c r="AI39" s="3">
        <f t="shared" si="1"/>
        <v>0</v>
      </c>
      <c r="AJ39" s="4">
        <v>3.125E-2</v>
      </c>
      <c r="AK39" s="3">
        <f t="shared" si="2"/>
        <v>0</v>
      </c>
      <c r="AL39" s="53" t="s">
        <v>30</v>
      </c>
      <c r="AM39" s="8" t="b">
        <f t="shared" si="3"/>
        <v>0</v>
      </c>
      <c r="AN39" s="15">
        <f t="shared" si="4"/>
        <v>0</v>
      </c>
    </row>
    <row r="40" spans="1:40" ht="80.099999999999994" customHeight="1" x14ac:dyDescent="0.25">
      <c r="A40" s="112" t="str">
        <f>IFERROR(INDEX(Tabella256[cognomenome], MATCH(F40, Tabella256[cognome], 0)), "")</f>
        <v/>
      </c>
      <c r="B40" s="28"/>
      <c r="C40" s="28"/>
      <c r="D40" s="29"/>
      <c r="E40" s="29"/>
      <c r="F40" s="30"/>
      <c r="G40" s="56"/>
      <c r="H40" s="31"/>
      <c r="I40" s="32" t="str">
        <f t="shared" si="5"/>
        <v/>
      </c>
      <c r="J40" s="33"/>
      <c r="K40" s="34"/>
      <c r="L40" s="34"/>
      <c r="M40" s="31" t="str">
        <f t="shared" si="7"/>
        <v/>
      </c>
      <c r="N40" s="35"/>
      <c r="O40" s="35"/>
      <c r="P40" s="2"/>
      <c r="Q40" s="2"/>
      <c r="R40" s="2"/>
      <c r="S40" s="2"/>
      <c r="T40" s="2"/>
      <c r="U40" s="2"/>
      <c r="AB40" s="72"/>
      <c r="AC40" s="2"/>
      <c r="AD40" s="114" t="str">
        <f t="shared" si="6"/>
        <v>NO</v>
      </c>
      <c r="AG40" s="3">
        <f t="shared" si="0"/>
        <v>0</v>
      </c>
      <c r="AH40" s="3">
        <f t="shared" si="0"/>
        <v>0</v>
      </c>
      <c r="AI40" s="3">
        <f t="shared" si="1"/>
        <v>0</v>
      </c>
      <c r="AJ40" s="4">
        <v>3.125E-2</v>
      </c>
      <c r="AK40" s="3">
        <f t="shared" si="2"/>
        <v>0</v>
      </c>
      <c r="AL40" s="53" t="s">
        <v>30</v>
      </c>
      <c r="AM40" s="8" t="b">
        <f t="shared" si="3"/>
        <v>0</v>
      </c>
      <c r="AN40" s="15">
        <f t="shared" si="4"/>
        <v>0</v>
      </c>
    </row>
    <row r="41" spans="1:40" ht="80.099999999999994" customHeight="1" x14ac:dyDescent="0.25">
      <c r="A41" s="112" t="str">
        <f>IFERROR(INDEX(Tabella256[cognomenome], MATCH(F41, Tabella256[cognome], 0)), "")</f>
        <v/>
      </c>
      <c r="B41" s="28"/>
      <c r="C41" s="28"/>
      <c r="D41" s="29"/>
      <c r="E41" s="29"/>
      <c r="F41" s="30"/>
      <c r="G41" s="56" t="str">
        <f>IF(G40="","",G40)</f>
        <v/>
      </c>
      <c r="H41" s="31" t="str">
        <f>IF(H40="","",H40)</f>
        <v/>
      </c>
      <c r="I41" s="32" t="str">
        <f t="shared" si="5"/>
        <v/>
      </c>
      <c r="J41" s="33" t="str">
        <f>IF(J40="","",J40)</f>
        <v/>
      </c>
      <c r="K41" s="34"/>
      <c r="L41" s="34"/>
      <c r="M41" s="31" t="str">
        <f t="shared" si="7"/>
        <v/>
      </c>
      <c r="N41" s="35"/>
      <c r="O41" s="35"/>
      <c r="P41" s="2"/>
      <c r="Q41" s="2"/>
      <c r="R41" s="2"/>
      <c r="S41" s="2"/>
      <c r="T41" s="37"/>
      <c r="U41" s="2"/>
      <c r="AB41" s="72"/>
      <c r="AC41" s="2"/>
      <c r="AD41" s="114" t="str">
        <f t="shared" si="6"/>
        <v>NO</v>
      </c>
      <c r="AG41" s="3">
        <f t="shared" si="0"/>
        <v>0</v>
      </c>
      <c r="AH41" s="3">
        <f t="shared" si="0"/>
        <v>0</v>
      </c>
      <c r="AI41" s="3">
        <f t="shared" si="1"/>
        <v>0</v>
      </c>
      <c r="AJ41" s="4">
        <v>3.125E-2</v>
      </c>
      <c r="AK41" s="3">
        <f t="shared" si="2"/>
        <v>0</v>
      </c>
      <c r="AL41" s="53" t="s">
        <v>30</v>
      </c>
      <c r="AM41" s="8" t="b">
        <f t="shared" si="3"/>
        <v>0</v>
      </c>
      <c r="AN41" s="15">
        <f t="shared" si="4"/>
        <v>0</v>
      </c>
    </row>
    <row r="42" spans="1:40" ht="80.099999999999994" customHeight="1" x14ac:dyDescent="0.25">
      <c r="A42" s="112" t="str">
        <f>IFERROR(INDEX(Tabella256[cognomenome], MATCH(F42, Tabella256[cognome], 0)), "")</f>
        <v/>
      </c>
      <c r="B42" s="28"/>
      <c r="C42" s="28"/>
      <c r="D42" s="29"/>
      <c r="E42" s="29"/>
      <c r="F42" s="30"/>
      <c r="G42" s="56"/>
      <c r="H42" s="31"/>
      <c r="I42" s="32" t="str">
        <f t="shared" si="5"/>
        <v/>
      </c>
      <c r="J42" s="33"/>
      <c r="K42" s="34"/>
      <c r="L42" s="34"/>
      <c r="M42" s="31" t="str">
        <f t="shared" si="7"/>
        <v/>
      </c>
      <c r="N42" s="35"/>
      <c r="O42" s="35"/>
      <c r="P42" s="2"/>
      <c r="Q42" s="2"/>
      <c r="R42" s="2"/>
      <c r="S42" s="2"/>
      <c r="T42" s="37"/>
      <c r="U42" s="2"/>
      <c r="AB42" s="72"/>
      <c r="AC42" s="2"/>
      <c r="AD42" s="114" t="str">
        <f t="shared" si="6"/>
        <v>NO</v>
      </c>
      <c r="AG42" s="3">
        <f t="shared" si="0"/>
        <v>0</v>
      </c>
      <c r="AH42" s="3">
        <f t="shared" si="0"/>
        <v>0</v>
      </c>
      <c r="AI42" s="3">
        <f t="shared" si="1"/>
        <v>0</v>
      </c>
      <c r="AJ42" s="4">
        <v>3.125E-2</v>
      </c>
      <c r="AK42" s="3">
        <f t="shared" si="2"/>
        <v>0</v>
      </c>
      <c r="AL42" s="53" t="s">
        <v>30</v>
      </c>
      <c r="AM42" s="8" t="b">
        <f t="shared" si="3"/>
        <v>0</v>
      </c>
      <c r="AN42" s="15">
        <f t="shared" si="4"/>
        <v>0</v>
      </c>
    </row>
    <row r="43" spans="1:40" ht="80.099999999999994" customHeight="1" x14ac:dyDescent="0.25">
      <c r="A43" s="112" t="str">
        <f>IFERROR(INDEX(Tabella256[cognomenome], MATCH(F43, Tabella256[cognome], 0)), "")</f>
        <v/>
      </c>
      <c r="B43" s="28"/>
      <c r="C43" s="28"/>
      <c r="D43" s="29"/>
      <c r="E43" s="29"/>
      <c r="F43" s="30"/>
      <c r="G43" s="56" t="str">
        <f>IF(G42="","",G42)</f>
        <v/>
      </c>
      <c r="H43" s="31" t="str">
        <f>IF(H42="","",H42)</f>
        <v/>
      </c>
      <c r="I43" s="32" t="str">
        <f t="shared" si="5"/>
        <v/>
      </c>
      <c r="J43" s="33" t="str">
        <f>IF(J42="","",J42)</f>
        <v/>
      </c>
      <c r="K43" s="34"/>
      <c r="L43" s="34"/>
      <c r="M43" s="31" t="str">
        <f t="shared" si="7"/>
        <v/>
      </c>
      <c r="N43" s="35"/>
      <c r="O43" s="35"/>
      <c r="P43" s="2"/>
      <c r="Q43" s="2"/>
      <c r="R43" s="2"/>
      <c r="S43" s="2"/>
      <c r="T43" s="37"/>
      <c r="U43" s="2"/>
      <c r="AB43" s="72"/>
      <c r="AC43" s="2"/>
      <c r="AD43" s="114" t="str">
        <f t="shared" si="6"/>
        <v>NO</v>
      </c>
      <c r="AG43" s="3">
        <f t="shared" si="0"/>
        <v>0</v>
      </c>
      <c r="AH43" s="3">
        <f t="shared" si="0"/>
        <v>0</v>
      </c>
      <c r="AI43" s="3">
        <f t="shared" si="1"/>
        <v>0</v>
      </c>
      <c r="AJ43" s="4">
        <v>3.125E-2</v>
      </c>
      <c r="AK43" s="3">
        <f t="shared" si="2"/>
        <v>0</v>
      </c>
      <c r="AL43" s="53" t="s">
        <v>30</v>
      </c>
      <c r="AM43" s="8" t="b">
        <f t="shared" si="3"/>
        <v>0</v>
      </c>
      <c r="AN43" s="15">
        <f t="shared" si="4"/>
        <v>0</v>
      </c>
    </row>
    <row r="44" spans="1:40" ht="80.099999999999994" customHeight="1" x14ac:dyDescent="0.25">
      <c r="A44" s="112" t="str">
        <f>IFERROR(INDEX(Tabella256[cognomenome], MATCH(F44, Tabella256[cognome], 0)), "")</f>
        <v/>
      </c>
      <c r="B44" s="28"/>
      <c r="C44" s="28"/>
      <c r="D44" s="29"/>
      <c r="E44" s="29"/>
      <c r="F44" s="30"/>
      <c r="G44" s="56"/>
      <c r="H44" s="31"/>
      <c r="I44" s="32" t="str">
        <f t="shared" si="5"/>
        <v/>
      </c>
      <c r="J44" s="33"/>
      <c r="K44" s="34"/>
      <c r="L44" s="34"/>
      <c r="M44" s="31" t="str">
        <f t="shared" si="7"/>
        <v/>
      </c>
      <c r="N44" s="35"/>
      <c r="O44" s="35"/>
      <c r="P44" s="2"/>
      <c r="Q44" s="2"/>
      <c r="R44" s="2"/>
      <c r="S44" s="2"/>
      <c r="T44" s="37"/>
      <c r="U44" s="2"/>
      <c r="AB44" s="72"/>
      <c r="AC44" s="2"/>
      <c r="AD44" s="114" t="str">
        <f t="shared" si="6"/>
        <v>NO</v>
      </c>
      <c r="AG44" s="3">
        <f t="shared" si="0"/>
        <v>0</v>
      </c>
      <c r="AH44" s="3">
        <f t="shared" si="0"/>
        <v>0</v>
      </c>
      <c r="AI44" s="3">
        <f t="shared" si="1"/>
        <v>0</v>
      </c>
      <c r="AJ44" s="4">
        <v>3.125E-2</v>
      </c>
      <c r="AK44" s="3">
        <f t="shared" si="2"/>
        <v>0</v>
      </c>
      <c r="AL44" s="53" t="s">
        <v>30</v>
      </c>
      <c r="AM44" s="8" t="b">
        <f t="shared" si="3"/>
        <v>0</v>
      </c>
      <c r="AN44" s="15">
        <f t="shared" si="4"/>
        <v>0</v>
      </c>
    </row>
    <row r="45" spans="1:40" ht="80.099999999999994" customHeight="1" x14ac:dyDescent="0.25">
      <c r="A45" s="112" t="str">
        <f>IFERROR(INDEX(Tabella256[cognomenome], MATCH(F45, Tabella256[cognome], 0)), "")</f>
        <v/>
      </c>
      <c r="B45" s="28"/>
      <c r="C45" s="28"/>
      <c r="D45" s="29"/>
      <c r="E45" s="29"/>
      <c r="F45" s="30"/>
      <c r="G45" s="56" t="str">
        <f>IF(G44="","",G44)</f>
        <v/>
      </c>
      <c r="H45" s="31" t="str">
        <f>IF(H44="","",H44)</f>
        <v/>
      </c>
      <c r="I45" s="32" t="str">
        <f t="shared" si="5"/>
        <v/>
      </c>
      <c r="J45" s="33" t="str">
        <f>IF(J44="","",J44)</f>
        <v/>
      </c>
      <c r="K45" s="34"/>
      <c r="L45" s="34"/>
      <c r="M45" s="31" t="str">
        <f t="shared" si="7"/>
        <v/>
      </c>
      <c r="N45" s="35"/>
      <c r="O45" s="35"/>
      <c r="P45" s="2"/>
      <c r="Q45" s="2"/>
      <c r="R45" s="2"/>
      <c r="S45" s="2"/>
      <c r="T45" s="2"/>
      <c r="U45" s="2"/>
      <c r="V45" s="72"/>
      <c r="W45" s="72"/>
      <c r="X45" s="72"/>
      <c r="Y45" s="72"/>
      <c r="Z45" s="72"/>
      <c r="AA45" s="72"/>
      <c r="AB45" s="72"/>
      <c r="AC45" s="2"/>
      <c r="AD45" s="114" t="str">
        <f t="shared" si="6"/>
        <v>NO</v>
      </c>
      <c r="AG45" s="3">
        <f t="shared" si="0"/>
        <v>0</v>
      </c>
      <c r="AH45" s="3">
        <f t="shared" si="0"/>
        <v>0</v>
      </c>
      <c r="AI45" s="3">
        <f t="shared" si="1"/>
        <v>0</v>
      </c>
      <c r="AJ45" s="4">
        <v>3.125E-2</v>
      </c>
      <c r="AK45" s="3">
        <f t="shared" si="2"/>
        <v>0</v>
      </c>
      <c r="AL45" s="53" t="s">
        <v>30</v>
      </c>
      <c r="AM45" s="8" t="b">
        <f t="shared" si="3"/>
        <v>0</v>
      </c>
      <c r="AN45" s="15">
        <f t="shared" si="4"/>
        <v>0</v>
      </c>
    </row>
    <row r="46" spans="1:40" x14ac:dyDescent="0.25">
      <c r="B46" s="191" t="str">
        <f>IF(I32="","",I32)</f>
        <v/>
      </c>
      <c r="C46" s="191"/>
      <c r="D46" s="191"/>
      <c r="E46" s="191"/>
      <c r="F46" s="191"/>
      <c r="G46" s="191"/>
      <c r="H46" s="191"/>
      <c r="I46" s="191"/>
      <c r="J46" s="191"/>
      <c r="K46" s="191"/>
      <c r="L46" s="191"/>
      <c r="M46" s="191"/>
      <c r="N46" s="19"/>
      <c r="O46" s="19"/>
      <c r="P46" s="2"/>
      <c r="Q46" s="2"/>
      <c r="R46" s="2"/>
      <c r="S46" s="2"/>
      <c r="T46" s="2"/>
      <c r="U46" s="2"/>
      <c r="V46" s="72"/>
      <c r="W46" s="72"/>
      <c r="X46" s="72"/>
      <c r="Y46" s="72"/>
      <c r="Z46" s="72"/>
      <c r="AA46" s="72"/>
      <c r="AB46" s="72"/>
      <c r="AC46" s="2"/>
      <c r="AD46" s="2"/>
      <c r="AG46" s="24"/>
      <c r="AH46" s="24"/>
      <c r="AI46" s="24"/>
      <c r="AJ46" s="25"/>
      <c r="AK46" s="24"/>
      <c r="AL46" s="26"/>
      <c r="AM46" s="27"/>
    </row>
    <row r="47" spans="1:40" x14ac:dyDescent="0.25">
      <c r="B47" s="191"/>
      <c r="C47" s="191"/>
      <c r="D47" s="191"/>
      <c r="E47" s="191"/>
      <c r="F47" s="191"/>
      <c r="G47" s="191"/>
      <c r="H47" s="191"/>
      <c r="I47" s="191"/>
      <c r="J47" s="191"/>
      <c r="K47" s="191"/>
      <c r="L47" s="191"/>
      <c r="M47" s="191"/>
      <c r="P47" s="2"/>
      <c r="Q47" s="2"/>
      <c r="R47" s="2"/>
      <c r="S47" s="2"/>
    </row>
    <row r="48" spans="1:40" x14ac:dyDescent="0.25">
      <c r="B48" s="6"/>
      <c r="C48" s="6"/>
      <c r="D48" s="6"/>
      <c r="E48" s="7"/>
      <c r="F48" s="9"/>
      <c r="G48" s="143"/>
      <c r="H48" s="11"/>
      <c r="K48" s="11"/>
      <c r="L48" s="11"/>
      <c r="M48" s="11"/>
      <c r="N48" s="21"/>
      <c r="O48" s="21"/>
      <c r="P48" s="2"/>
      <c r="Q48" s="2"/>
      <c r="R48" s="2"/>
      <c r="S48" s="2"/>
      <c r="T48" s="2"/>
      <c r="U48" s="2"/>
      <c r="V48" s="72"/>
      <c r="W48" s="72"/>
      <c r="X48" s="72"/>
      <c r="Y48" s="72"/>
      <c r="Z48" s="72"/>
      <c r="AA48" s="72"/>
      <c r="AB48" s="72"/>
      <c r="AC48" s="2"/>
      <c r="AD48" s="2"/>
      <c r="AE48" s="2"/>
      <c r="AF48" s="2"/>
    </row>
    <row r="49" spans="2:63" x14ac:dyDescent="0.25">
      <c r="B49" s="6"/>
      <c r="C49" s="6"/>
      <c r="D49" s="6"/>
      <c r="E49" s="7"/>
      <c r="F49" s="9"/>
      <c r="G49" s="143"/>
      <c r="H49" s="11"/>
      <c r="K49" s="11"/>
      <c r="L49" s="11"/>
      <c r="M49" s="11"/>
      <c r="N49" s="21"/>
      <c r="O49" s="21"/>
      <c r="P49" s="2"/>
      <c r="Q49" s="2"/>
      <c r="R49" s="2"/>
      <c r="S49" s="2"/>
      <c r="T49" s="2"/>
      <c r="U49" s="2"/>
      <c r="V49" s="72"/>
      <c r="W49" s="72"/>
      <c r="X49" s="72"/>
      <c r="Y49" s="72"/>
      <c r="Z49" s="72"/>
      <c r="AA49" s="72"/>
      <c r="AB49" s="72"/>
      <c r="AC49" s="2"/>
      <c r="AD49" s="2"/>
      <c r="AE49" s="2"/>
      <c r="AF49" s="2"/>
    </row>
    <row r="50" spans="2:63" x14ac:dyDescent="0.25">
      <c r="B50" s="6"/>
      <c r="C50" s="6"/>
      <c r="D50" s="6"/>
      <c r="E50" s="7"/>
      <c r="F50" s="9"/>
      <c r="G50" s="143"/>
      <c r="H50" s="11"/>
      <c r="K50" s="11"/>
      <c r="L50" s="11"/>
      <c r="M50" s="11"/>
      <c r="N50" s="21"/>
      <c r="O50" s="21"/>
      <c r="T50" s="2"/>
      <c r="U50" s="2"/>
      <c r="V50" s="72"/>
      <c r="W50" s="72"/>
      <c r="X50" s="72"/>
      <c r="Y50" s="72"/>
      <c r="Z50" s="72"/>
      <c r="AA50" s="72"/>
      <c r="AB50" s="72"/>
      <c r="AC50" s="2"/>
      <c r="AD50" s="2"/>
      <c r="AE50" s="2"/>
      <c r="AF50" s="2"/>
    </row>
    <row r="51" spans="2:63" x14ac:dyDescent="0.25">
      <c r="B51" s="6"/>
      <c r="C51" s="6"/>
      <c r="D51" s="6"/>
      <c r="E51" s="7"/>
      <c r="F51" s="9"/>
      <c r="G51" s="143"/>
      <c r="H51" s="11"/>
      <c r="K51" s="11"/>
      <c r="L51" s="11"/>
      <c r="M51" s="11"/>
      <c r="N51" s="21"/>
      <c r="O51" s="21"/>
      <c r="T51" s="2"/>
      <c r="U51" s="2"/>
      <c r="V51" s="72"/>
      <c r="W51" s="72"/>
      <c r="X51" s="72"/>
      <c r="Y51" s="72"/>
      <c r="Z51" s="72"/>
      <c r="AA51" s="72"/>
      <c r="AB51" s="72"/>
      <c r="AC51" s="2"/>
      <c r="AD51" s="2"/>
      <c r="AE51" s="2"/>
      <c r="AF51" s="2"/>
    </row>
    <row r="52" spans="2:63" x14ac:dyDescent="0.25">
      <c r="B52" s="6"/>
      <c r="C52" s="6"/>
      <c r="D52" s="6"/>
      <c r="E52" s="7"/>
      <c r="F52" s="9"/>
      <c r="G52" s="143"/>
      <c r="H52" s="11"/>
      <c r="K52" s="11"/>
      <c r="L52" s="11"/>
      <c r="M52" s="11"/>
      <c r="N52" s="21"/>
      <c r="O52" s="21"/>
      <c r="T52" s="2"/>
      <c r="U52" s="2"/>
      <c r="V52" s="72"/>
      <c r="W52" s="72"/>
      <c r="X52" s="72"/>
      <c r="Y52" s="72"/>
      <c r="Z52" s="72"/>
      <c r="AA52" s="72"/>
      <c r="AB52" s="72"/>
      <c r="AC52" s="2"/>
      <c r="AD52" s="2"/>
      <c r="AE52" s="2"/>
      <c r="AF52" s="2"/>
    </row>
    <row r="53" spans="2:63" x14ac:dyDescent="0.25">
      <c r="B53" s="6"/>
      <c r="C53" s="6"/>
      <c r="D53" s="6"/>
      <c r="E53" s="7"/>
      <c r="F53" s="9"/>
      <c r="G53" s="143"/>
      <c r="H53" s="11"/>
      <c r="K53" s="11"/>
      <c r="L53" s="11"/>
      <c r="M53" s="11"/>
      <c r="N53" s="21"/>
      <c r="O53" s="21"/>
      <c r="T53" s="2"/>
      <c r="U53" s="2"/>
      <c r="V53" s="72"/>
      <c r="W53" s="72"/>
      <c r="X53" s="72"/>
      <c r="Y53" s="72"/>
      <c r="Z53" s="72"/>
      <c r="AA53" s="72"/>
      <c r="AB53" s="72"/>
      <c r="AC53" s="2"/>
      <c r="AD53" s="2"/>
      <c r="AE53" s="2"/>
      <c r="AF53" s="2"/>
    </row>
    <row r="54" spans="2:63" x14ac:dyDescent="0.25">
      <c r="B54" s="6"/>
      <c r="C54" s="6"/>
      <c r="D54" s="6"/>
      <c r="E54" s="7"/>
      <c r="F54" s="9"/>
      <c r="G54" s="143"/>
      <c r="H54" s="11"/>
      <c r="K54" s="11"/>
      <c r="L54" s="11"/>
      <c r="M54" s="11"/>
      <c r="N54" s="21"/>
      <c r="O54" s="21"/>
    </row>
    <row r="55" spans="2:63" x14ac:dyDescent="0.25">
      <c r="B55" s="6"/>
      <c r="C55" s="6"/>
      <c r="D55" s="6"/>
      <c r="E55" s="7"/>
      <c r="F55" s="9"/>
      <c r="G55" s="143"/>
      <c r="H55" s="11"/>
      <c r="I55" s="23"/>
      <c r="J55" s="11"/>
      <c r="K55" s="11"/>
      <c r="L55" s="11"/>
      <c r="M55" s="11"/>
      <c r="N55" s="21"/>
      <c r="O55" s="21"/>
    </row>
    <row r="56" spans="2:63" x14ac:dyDescent="0.25">
      <c r="B56" s="6"/>
      <c r="C56" s="6"/>
      <c r="D56" s="6"/>
      <c r="E56" s="7"/>
      <c r="F56" s="9"/>
      <c r="G56" s="143"/>
      <c r="H56" s="11"/>
      <c r="I56" s="23"/>
      <c r="J56" s="11"/>
      <c r="K56" s="11"/>
      <c r="L56" s="11"/>
      <c r="M56" s="11"/>
      <c r="N56" s="21"/>
      <c r="O56" s="21"/>
    </row>
    <row r="57" spans="2:63" x14ac:dyDescent="0.25">
      <c r="E57" s="5"/>
      <c r="F57" s="10"/>
    </row>
    <row r="58" spans="2:63" x14ac:dyDescent="0.25">
      <c r="E58" s="5"/>
      <c r="F58" s="10"/>
    </row>
    <row r="59" spans="2:63" s="12" customFormat="1" x14ac:dyDescent="0.25">
      <c r="B59" s="114"/>
      <c r="C59" s="114"/>
      <c r="D59" s="114"/>
      <c r="E59" s="5"/>
      <c r="F59" s="10"/>
      <c r="G59" s="144"/>
      <c r="H59" s="1"/>
      <c r="I59" s="22"/>
      <c r="J59" s="1"/>
      <c r="K59" s="1"/>
      <c r="L59" s="1"/>
      <c r="M59" s="1"/>
      <c r="N59" s="20"/>
      <c r="O59" s="20"/>
      <c r="T59" s="114"/>
      <c r="U59" s="114"/>
      <c r="V59" s="37"/>
      <c r="W59" s="37"/>
      <c r="X59" s="37"/>
      <c r="Y59" s="37"/>
      <c r="Z59" s="37"/>
      <c r="AA59" s="37"/>
      <c r="AB59" s="37"/>
      <c r="AC59" s="114"/>
      <c r="AD59" s="114"/>
      <c r="AE59" s="114"/>
      <c r="AF59" s="114"/>
      <c r="AG59" s="114"/>
      <c r="AH59" s="114"/>
      <c r="AI59" s="114"/>
      <c r="AJ59" s="114"/>
      <c r="AK59" s="114"/>
      <c r="AL59" s="114"/>
      <c r="AM59" s="114"/>
      <c r="AN59" s="114"/>
      <c r="AO59" s="114"/>
      <c r="AP59" s="114"/>
      <c r="AQ59" s="114"/>
      <c r="AR59" s="114"/>
      <c r="AS59" s="114"/>
      <c r="AT59" s="114"/>
      <c r="AU59" s="114"/>
      <c r="AV59" s="114"/>
      <c r="AW59" s="114"/>
      <c r="AX59" s="114"/>
      <c r="AY59" s="114"/>
      <c r="AZ59" s="114"/>
      <c r="BA59" s="114"/>
      <c r="BB59" s="114"/>
      <c r="BC59" s="114"/>
      <c r="BD59" s="114"/>
      <c r="BE59" s="114"/>
      <c r="BF59" s="114"/>
      <c r="BG59" s="114"/>
      <c r="BH59" s="114"/>
      <c r="BI59" s="114"/>
      <c r="BJ59" s="114"/>
      <c r="BK59" s="114"/>
    </row>
    <row r="60" spans="2:63" s="12" customFormat="1" x14ac:dyDescent="0.25">
      <c r="B60" s="114"/>
      <c r="C60" s="114"/>
      <c r="D60" s="114"/>
      <c r="E60" s="5"/>
      <c r="F60" s="10"/>
      <c r="G60" s="144"/>
      <c r="H60" s="1"/>
      <c r="I60" s="22"/>
      <c r="J60" s="1"/>
      <c r="K60" s="1"/>
      <c r="L60" s="1"/>
      <c r="M60" s="1"/>
      <c r="N60" s="20"/>
      <c r="O60" s="20"/>
      <c r="T60" s="114"/>
      <c r="U60" s="114"/>
      <c r="V60" s="37"/>
      <c r="W60" s="37"/>
      <c r="X60" s="37"/>
      <c r="Y60" s="37"/>
      <c r="Z60" s="37"/>
      <c r="AA60" s="37"/>
      <c r="AB60" s="37"/>
      <c r="AC60" s="114"/>
      <c r="AD60" s="114"/>
      <c r="AE60" s="114"/>
      <c r="AF60" s="114"/>
      <c r="AG60" s="114"/>
      <c r="AH60" s="114"/>
      <c r="AI60" s="114"/>
      <c r="AJ60" s="114"/>
      <c r="AK60" s="114"/>
      <c r="AL60" s="114"/>
      <c r="AM60" s="114"/>
      <c r="AN60" s="114"/>
      <c r="AO60" s="114"/>
      <c r="AP60" s="114"/>
      <c r="AQ60" s="114"/>
      <c r="AR60" s="114"/>
      <c r="AS60" s="114"/>
      <c r="AT60" s="114"/>
      <c r="AU60" s="114"/>
      <c r="AV60" s="114"/>
      <c r="AW60" s="114"/>
      <c r="AX60" s="114"/>
      <c r="AY60" s="114"/>
      <c r="AZ60" s="114"/>
      <c r="BA60" s="114"/>
      <c r="BB60" s="114"/>
      <c r="BC60" s="114"/>
      <c r="BD60" s="114"/>
      <c r="BE60" s="114"/>
      <c r="BF60" s="114"/>
      <c r="BG60" s="114"/>
      <c r="BH60" s="114"/>
      <c r="BI60" s="114"/>
      <c r="BJ60" s="114"/>
      <c r="BK60" s="114"/>
    </row>
    <row r="61" spans="2:63" s="12" customFormat="1" x14ac:dyDescent="0.25">
      <c r="B61" s="114"/>
      <c r="C61" s="114"/>
      <c r="D61" s="114"/>
      <c r="E61" s="5"/>
      <c r="F61" s="10"/>
      <c r="G61" s="144"/>
      <c r="H61" s="1"/>
      <c r="I61" s="22"/>
      <c r="J61" s="1"/>
      <c r="K61" s="1"/>
      <c r="L61" s="1"/>
      <c r="M61" s="1"/>
      <c r="N61" s="20"/>
      <c r="O61" s="20"/>
      <c r="T61" s="114"/>
      <c r="U61" s="114"/>
      <c r="V61" s="37"/>
      <c r="W61" s="37"/>
      <c r="X61" s="37"/>
      <c r="Y61" s="37"/>
      <c r="Z61" s="37"/>
      <c r="AA61" s="37"/>
      <c r="AB61" s="37"/>
      <c r="AC61" s="114"/>
      <c r="AD61" s="114"/>
      <c r="AE61" s="114"/>
      <c r="AF61" s="114"/>
      <c r="AG61" s="114"/>
      <c r="AH61" s="114"/>
      <c r="AI61" s="114"/>
      <c r="AJ61" s="114"/>
      <c r="AK61" s="114"/>
      <c r="AL61" s="114"/>
      <c r="AM61" s="114"/>
      <c r="AN61" s="114"/>
      <c r="AO61" s="114"/>
      <c r="AP61" s="114"/>
      <c r="AQ61" s="114"/>
      <c r="AR61" s="114"/>
      <c r="AS61" s="114"/>
      <c r="AT61" s="114"/>
      <c r="AU61" s="114"/>
      <c r="AV61" s="114"/>
      <c r="AW61" s="114"/>
      <c r="AX61" s="114"/>
      <c r="AY61" s="114"/>
      <c r="AZ61" s="114"/>
      <c r="BA61" s="114"/>
      <c r="BB61" s="114"/>
      <c r="BC61" s="114"/>
      <c r="BD61" s="114"/>
      <c r="BE61" s="114"/>
      <c r="BF61" s="114"/>
      <c r="BG61" s="114"/>
      <c r="BH61" s="114"/>
      <c r="BI61" s="114"/>
      <c r="BJ61" s="114"/>
      <c r="BK61" s="114"/>
    </row>
    <row r="62" spans="2:63" s="12" customFormat="1" x14ac:dyDescent="0.25">
      <c r="B62" s="114"/>
      <c r="C62" s="114"/>
      <c r="D62" s="114"/>
      <c r="E62" s="5"/>
      <c r="F62" s="10"/>
      <c r="G62" s="144"/>
      <c r="H62" s="1"/>
      <c r="I62" s="22"/>
      <c r="J62" s="1"/>
      <c r="K62" s="1"/>
      <c r="L62" s="1"/>
      <c r="M62" s="1"/>
      <c r="N62" s="20"/>
      <c r="O62" s="20"/>
      <c r="P62" s="114"/>
      <c r="Q62" s="114"/>
      <c r="R62" s="114"/>
      <c r="S62" s="114"/>
      <c r="T62" s="114"/>
      <c r="U62" s="114"/>
      <c r="V62" s="37"/>
      <c r="W62" s="37"/>
      <c r="X62" s="37"/>
      <c r="Y62" s="37"/>
      <c r="Z62" s="37"/>
      <c r="AA62" s="37"/>
      <c r="AB62" s="37"/>
      <c r="AC62" s="114"/>
      <c r="AD62" s="114"/>
      <c r="AE62" s="114"/>
      <c r="AF62" s="114"/>
      <c r="AG62" s="114"/>
      <c r="AH62" s="114"/>
      <c r="AI62" s="114"/>
      <c r="AJ62" s="114"/>
      <c r="AK62" s="114"/>
      <c r="AL62" s="114"/>
      <c r="AM62" s="114"/>
      <c r="AN62" s="114"/>
      <c r="AO62" s="114"/>
      <c r="AP62" s="114"/>
      <c r="AQ62" s="114"/>
      <c r="AR62" s="114"/>
      <c r="AS62" s="114"/>
      <c r="AT62" s="114"/>
      <c r="AU62" s="114"/>
      <c r="AV62" s="114"/>
      <c r="AW62" s="114"/>
      <c r="AX62" s="114"/>
      <c r="AY62" s="114"/>
      <c r="AZ62" s="114"/>
      <c r="BA62" s="114"/>
      <c r="BB62" s="114"/>
      <c r="BC62" s="114"/>
      <c r="BD62" s="114"/>
      <c r="BE62" s="114"/>
      <c r="BF62" s="114"/>
      <c r="BG62" s="114"/>
      <c r="BH62" s="114"/>
      <c r="BI62" s="114"/>
      <c r="BJ62" s="114"/>
      <c r="BK62" s="114"/>
    </row>
    <row r="63" spans="2:63" s="12" customFormat="1" x14ac:dyDescent="0.25">
      <c r="B63" s="114"/>
      <c r="C63" s="114"/>
      <c r="D63" s="114"/>
      <c r="E63" s="5"/>
      <c r="F63" s="10"/>
      <c r="G63" s="144"/>
      <c r="H63" s="1"/>
      <c r="I63" s="22"/>
      <c r="J63" s="1"/>
      <c r="K63" s="1"/>
      <c r="L63" s="1"/>
      <c r="M63" s="1"/>
      <c r="N63" s="20"/>
      <c r="O63" s="20"/>
      <c r="P63" s="114"/>
      <c r="Q63" s="114"/>
      <c r="R63" s="114"/>
      <c r="S63" s="114"/>
      <c r="T63" s="114"/>
      <c r="U63" s="114"/>
      <c r="V63" s="37"/>
      <c r="W63" s="37"/>
      <c r="X63" s="37"/>
      <c r="Y63" s="37"/>
      <c r="Z63" s="37"/>
      <c r="AA63" s="37"/>
      <c r="AB63" s="37"/>
      <c r="AC63" s="114"/>
      <c r="AD63" s="114"/>
      <c r="AE63" s="114"/>
      <c r="AF63" s="114"/>
      <c r="AG63" s="114"/>
      <c r="AH63" s="114"/>
      <c r="AI63" s="114"/>
      <c r="AJ63" s="114"/>
      <c r="AK63" s="114"/>
      <c r="AL63" s="114"/>
      <c r="AM63" s="114"/>
      <c r="AN63" s="114"/>
      <c r="AO63" s="114"/>
      <c r="AP63" s="114"/>
      <c r="AQ63" s="114"/>
      <c r="AR63" s="114"/>
      <c r="AS63" s="114"/>
      <c r="AT63" s="114"/>
      <c r="AU63" s="114"/>
      <c r="AV63" s="114"/>
      <c r="AW63" s="114"/>
      <c r="AX63" s="114"/>
      <c r="AY63" s="114"/>
      <c r="AZ63" s="114"/>
      <c r="BA63" s="114"/>
      <c r="BB63" s="114"/>
      <c r="BC63" s="114"/>
      <c r="BD63" s="114"/>
      <c r="BE63" s="114"/>
      <c r="BF63" s="114"/>
      <c r="BG63" s="114"/>
      <c r="BH63" s="114"/>
      <c r="BI63" s="114"/>
      <c r="BJ63" s="114"/>
      <c r="BK63" s="114"/>
    </row>
    <row r="64" spans="2:63" s="12" customFormat="1" x14ac:dyDescent="0.25">
      <c r="B64" s="114"/>
      <c r="C64" s="114"/>
      <c r="D64" s="114"/>
      <c r="E64" s="5"/>
      <c r="F64" s="10"/>
      <c r="G64" s="144"/>
      <c r="H64" s="1"/>
      <c r="I64" s="22"/>
      <c r="J64" s="1"/>
      <c r="K64" s="1"/>
      <c r="L64" s="1"/>
      <c r="M64" s="1"/>
      <c r="N64" s="20"/>
      <c r="O64" s="20"/>
      <c r="P64" s="114"/>
      <c r="Q64" s="114"/>
      <c r="R64" s="114"/>
      <c r="S64" s="114"/>
      <c r="T64" s="114"/>
      <c r="U64" s="114"/>
      <c r="V64" s="37"/>
      <c r="W64" s="37"/>
      <c r="X64" s="37"/>
      <c r="Y64" s="37"/>
      <c r="Z64" s="37"/>
      <c r="AA64" s="37"/>
      <c r="AB64" s="37"/>
      <c r="AC64" s="114"/>
      <c r="AD64" s="114"/>
      <c r="AE64" s="114"/>
      <c r="AF64" s="114"/>
      <c r="AG64" s="114"/>
      <c r="AH64" s="114"/>
      <c r="AI64" s="114"/>
      <c r="AJ64" s="114"/>
      <c r="AK64" s="114"/>
      <c r="AL64" s="114"/>
      <c r="AM64" s="114"/>
      <c r="AN64" s="114"/>
      <c r="AO64" s="114"/>
      <c r="AP64" s="114"/>
      <c r="AQ64" s="114"/>
      <c r="AR64" s="114"/>
      <c r="AS64" s="114"/>
      <c r="AT64" s="114"/>
      <c r="AU64" s="114"/>
      <c r="AV64" s="114"/>
      <c r="AW64" s="114"/>
      <c r="AX64" s="114"/>
      <c r="AY64" s="114"/>
      <c r="AZ64" s="114"/>
      <c r="BA64" s="114"/>
      <c r="BB64" s="114"/>
      <c r="BC64" s="114"/>
      <c r="BD64" s="114"/>
      <c r="BE64" s="114"/>
      <c r="BF64" s="114"/>
      <c r="BG64" s="114"/>
      <c r="BH64" s="114"/>
      <c r="BI64" s="114"/>
      <c r="BJ64" s="114"/>
      <c r="BK64" s="114"/>
    </row>
  </sheetData>
  <autoFilter ref="F3:N26" xr:uid="{00000000-0009-0000-0000-000004000000}"/>
  <mergeCells count="9">
    <mergeCell ref="V4:X4"/>
    <mergeCell ref="V8:X8"/>
    <mergeCell ref="B46:M47"/>
    <mergeCell ref="B1:E2"/>
    <mergeCell ref="F1:H2"/>
    <mergeCell ref="L1:M1"/>
    <mergeCell ref="L2:M2"/>
    <mergeCell ref="P2:S2"/>
    <mergeCell ref="V3:X3"/>
  </mergeCells>
  <conditionalFormatting sqref="V4">
    <cfRule type="cellIs" dxfId="19491" priority="1284" operator="lessThan">
      <formula>0</formula>
    </cfRule>
    <cfRule type="cellIs" dxfId="19490" priority="1285" operator="greaterThan">
      <formula>0</formula>
    </cfRule>
    <cfRule type="cellIs" dxfId="19489" priority="1286" operator="equal">
      <formula>0</formula>
    </cfRule>
  </conditionalFormatting>
  <conditionalFormatting sqref="V9:Y9">
    <cfRule type="cellIs" dxfId="19488" priority="1281" operator="lessThan">
      <formula>0</formula>
    </cfRule>
    <cfRule type="cellIs" dxfId="19487" priority="1282" operator="greaterThan">
      <formula>0</formula>
    </cfRule>
    <cfRule type="cellIs" dxfId="19486" priority="1283" operator="equal">
      <formula>0</formula>
    </cfRule>
  </conditionalFormatting>
  <conditionalFormatting sqref="S7:S30">
    <cfRule type="cellIs" dxfId="19485" priority="1279" operator="notEqual">
      <formula>0</formula>
    </cfRule>
    <cfRule type="cellIs" dxfId="19484" priority="1280" operator="equal">
      <formula>0</formula>
    </cfRule>
  </conditionalFormatting>
  <conditionalFormatting sqref="V7:Y7">
    <cfRule type="cellIs" dxfId="19483" priority="1287" operator="lessThan">
      <formula>0</formula>
    </cfRule>
    <cfRule type="cellIs" dxfId="19482" priority="1288" operator="greaterThan">
      <formula>0</formula>
    </cfRule>
    <cfRule type="cellIs" dxfId="19481" priority="1289" operator="equal">
      <formula>0</formula>
    </cfRule>
  </conditionalFormatting>
  <conditionalFormatting sqref="F12 G5:H11 J5:J11 J13:L17 F13:H19 J21:L45 J16:J19 F21:H45">
    <cfRule type="expression" dxfId="19480" priority="1292">
      <formula>SEARCH("caricato",$N5)&gt;0</formula>
    </cfRule>
    <cfRule type="expression" dxfId="19479" priority="1293">
      <formula>SEARCH("da fare",$N5)&gt;0</formula>
    </cfRule>
    <cfRule type="expression" dxfId="19478" priority="1294">
      <formula>SEARCH("attesa tcl",$N5)&gt;0</formula>
    </cfRule>
    <cfRule type="expression" dxfId="19477" priority="1295">
      <formula>SEARCH("fermata",$N5)&gt;0</formula>
    </cfRule>
    <cfRule type="expression" dxfId="19476" priority="1296">
      <formula>SEARCH("canone",$N5)&gt;0</formula>
    </cfRule>
  </conditionalFormatting>
  <conditionalFormatting sqref="G4:H4 J4">
    <cfRule type="expression" dxfId="19475" priority="1274">
      <formula>SEARCH("caricato",$N4)&gt;0</formula>
    </cfRule>
    <cfRule type="expression" dxfId="19474" priority="1275">
      <formula>SEARCH("da fare",$N4)&gt;0</formula>
    </cfRule>
    <cfRule type="expression" dxfId="19473" priority="1276">
      <formula>SEARCH("attesa tcl",$N4)&gt;0</formula>
    </cfRule>
    <cfRule type="expression" dxfId="19472" priority="1277">
      <formula>SEARCH("fermata",$N4)&gt;0</formula>
    </cfRule>
    <cfRule type="expression" dxfId="19471" priority="1278">
      <formula>SEARCH("canone",$N4)&gt;0</formula>
    </cfRule>
  </conditionalFormatting>
  <conditionalFormatting sqref="F4:F5">
    <cfRule type="expression" dxfId="19470" priority="1264">
      <formula>SEARCH("caricato",$N4)&gt;0</formula>
    </cfRule>
    <cfRule type="expression" dxfId="19469" priority="1265">
      <formula>SEARCH("da fare",$N4)&gt;0</formula>
    </cfRule>
    <cfRule type="expression" dxfId="19468" priority="1266">
      <formula>SEARCH("attesa tcl",$N4)&gt;0</formula>
    </cfRule>
    <cfRule type="expression" dxfId="19467" priority="1267">
      <formula>SEARCH("fermata",$N4)&gt;0</formula>
    </cfRule>
    <cfRule type="expression" dxfId="19466" priority="1268">
      <formula>SEARCH("canone",$N4)&gt;0</formula>
    </cfRule>
  </conditionalFormatting>
  <conditionalFormatting sqref="F4:F5">
    <cfRule type="expression" dxfId="19465" priority="1259">
      <formula>SEARCH("caricato",$N4)&gt;0</formula>
    </cfRule>
    <cfRule type="expression" dxfId="19464" priority="1260">
      <formula>SEARCH("da fare",$N4)&gt;0</formula>
    </cfRule>
    <cfRule type="expression" dxfId="19463" priority="1261">
      <formula>SEARCH("attesa tcl",$N4)&gt;0</formula>
    </cfRule>
    <cfRule type="expression" dxfId="19462" priority="1262">
      <formula>SEARCH("fermata",$N4)&gt;0</formula>
    </cfRule>
    <cfRule type="expression" dxfId="19461" priority="1263">
      <formula>SEARCH("canone",$N4)&gt;0</formula>
    </cfRule>
  </conditionalFormatting>
  <conditionalFormatting sqref="F9">
    <cfRule type="expression" dxfId="19460" priority="1254">
      <formula>SEARCH("caricato",$N9)&gt;0</formula>
    </cfRule>
    <cfRule type="expression" dxfId="19459" priority="1255">
      <formula>SEARCH("da fare",$N9)&gt;0</formula>
    </cfRule>
    <cfRule type="expression" dxfId="19458" priority="1256">
      <formula>SEARCH("attesa tcl",$N9)&gt;0</formula>
    </cfRule>
    <cfRule type="expression" dxfId="19457" priority="1257">
      <formula>SEARCH("fermata",$N9)&gt;0</formula>
    </cfRule>
    <cfRule type="expression" dxfId="19456" priority="1258">
      <formula>SEARCH("canone",$N9)&gt;0</formula>
    </cfRule>
  </conditionalFormatting>
  <conditionalFormatting sqref="F10:F11">
    <cfRule type="expression" dxfId="19455" priority="1249">
      <formula>SEARCH("caricato",$N10)&gt;0</formula>
    </cfRule>
    <cfRule type="expression" dxfId="19454" priority="1250">
      <formula>SEARCH("da fare",$N10)&gt;0</formula>
    </cfRule>
    <cfRule type="expression" dxfId="19453" priority="1251">
      <formula>SEARCH("attesa tcl",$N10)&gt;0</formula>
    </cfRule>
    <cfRule type="expression" dxfId="19452" priority="1252">
      <formula>SEARCH("fermata",$N10)&gt;0</formula>
    </cfRule>
    <cfRule type="expression" dxfId="19451" priority="1253">
      <formula>SEARCH("canone",$N10)&gt;0</formula>
    </cfRule>
  </conditionalFormatting>
  <conditionalFormatting sqref="G6:H6 J6">
    <cfRule type="expression" dxfId="19450" priority="1239">
      <formula>SEARCH("caricato",$N6)&gt;0</formula>
    </cfRule>
    <cfRule type="expression" dxfId="19449" priority="1240">
      <formula>SEARCH("da fare",$N6)&gt;0</formula>
    </cfRule>
    <cfRule type="expression" dxfId="19448" priority="1241">
      <formula>SEARCH("attesa tcl",$N6)&gt;0</formula>
    </cfRule>
    <cfRule type="expression" dxfId="19447" priority="1242">
      <formula>SEARCH("fermata",$N6)&gt;0</formula>
    </cfRule>
    <cfRule type="expression" dxfId="19446" priority="1243">
      <formula>SEARCH("canone",$N6)&gt;0</formula>
    </cfRule>
  </conditionalFormatting>
  <conditionalFormatting sqref="F9">
    <cfRule type="expression" dxfId="19445" priority="1234">
      <formula>SEARCH("caricato",$N9)&gt;0</formula>
    </cfRule>
    <cfRule type="expression" dxfId="19444" priority="1235">
      <formula>SEARCH("da fare",$N9)&gt;0</formula>
    </cfRule>
    <cfRule type="expression" dxfId="19443" priority="1236">
      <formula>SEARCH("attesa tcl",$N9)&gt;0</formula>
    </cfRule>
    <cfRule type="expression" dxfId="19442" priority="1237">
      <formula>SEARCH("fermata",$N9)&gt;0</formula>
    </cfRule>
    <cfRule type="expression" dxfId="19441" priority="1238">
      <formula>SEARCH("canone",$N9)&gt;0</formula>
    </cfRule>
  </conditionalFormatting>
  <conditionalFormatting sqref="F10:F11">
    <cfRule type="expression" dxfId="19440" priority="1229">
      <formula>SEARCH("caricato",$N10)&gt;0</formula>
    </cfRule>
    <cfRule type="expression" dxfId="19439" priority="1230">
      <formula>SEARCH("da fare",$N10)&gt;0</formula>
    </cfRule>
    <cfRule type="expression" dxfId="19438" priority="1231">
      <formula>SEARCH("attesa tcl",$N10)&gt;0</formula>
    </cfRule>
    <cfRule type="expression" dxfId="19437" priority="1232">
      <formula>SEARCH("fermata",$N10)&gt;0</formula>
    </cfRule>
    <cfRule type="expression" dxfId="19436" priority="1233">
      <formula>SEARCH("canone",$N10)&gt;0</formula>
    </cfRule>
  </conditionalFormatting>
  <conditionalFormatting sqref="G8:H8 J8">
    <cfRule type="expression" dxfId="19435" priority="1219">
      <formula>SEARCH("caricato",$N8)&gt;0</formula>
    </cfRule>
    <cfRule type="expression" dxfId="19434" priority="1220">
      <formula>SEARCH("da fare",$N8)&gt;0</formula>
    </cfRule>
    <cfRule type="expression" dxfId="19433" priority="1221">
      <formula>SEARCH("attesa tcl",$N8)&gt;0</formula>
    </cfRule>
    <cfRule type="expression" dxfId="19432" priority="1222">
      <formula>SEARCH("fermata",$N8)&gt;0</formula>
    </cfRule>
    <cfRule type="expression" dxfId="19431" priority="1223">
      <formula>SEARCH("canone",$N8)&gt;0</formula>
    </cfRule>
  </conditionalFormatting>
  <conditionalFormatting sqref="F6:F7">
    <cfRule type="expression" dxfId="19430" priority="1214">
      <formula>SEARCH("caricato",$N6)&gt;0</formula>
    </cfRule>
    <cfRule type="expression" dxfId="19429" priority="1215">
      <formula>SEARCH("da fare",$N6)&gt;0</formula>
    </cfRule>
    <cfRule type="expression" dxfId="19428" priority="1216">
      <formula>SEARCH("attesa tcl",$N6)&gt;0</formula>
    </cfRule>
    <cfRule type="expression" dxfId="19427" priority="1217">
      <formula>SEARCH("fermata",$N6)&gt;0</formula>
    </cfRule>
    <cfRule type="expression" dxfId="19426" priority="1218">
      <formula>SEARCH("canone",$N6)&gt;0</formula>
    </cfRule>
  </conditionalFormatting>
  <conditionalFormatting sqref="F6:F7">
    <cfRule type="expression" dxfId="19425" priority="1209">
      <formula>SEARCH("caricato",$N6)&gt;0</formula>
    </cfRule>
    <cfRule type="expression" dxfId="19424" priority="1210">
      <formula>SEARCH("da fare",$N6)&gt;0</formula>
    </cfRule>
    <cfRule type="expression" dxfId="19423" priority="1211">
      <formula>SEARCH("attesa tcl",$N6)&gt;0</formula>
    </cfRule>
    <cfRule type="expression" dxfId="19422" priority="1212">
      <formula>SEARCH("fermata",$N6)&gt;0</formula>
    </cfRule>
    <cfRule type="expression" dxfId="19421" priority="1213">
      <formula>SEARCH("canone",$N6)&gt;0</formula>
    </cfRule>
  </conditionalFormatting>
  <conditionalFormatting sqref="F14:F15">
    <cfRule type="expression" dxfId="19420" priority="1199">
      <formula>SEARCH("caricato",$N14)&gt;0</formula>
    </cfRule>
    <cfRule type="expression" dxfId="19419" priority="1200">
      <formula>SEARCH("da fare",$N14)&gt;0</formula>
    </cfRule>
    <cfRule type="expression" dxfId="19418" priority="1201">
      <formula>SEARCH("attesa tcl",$N14)&gt;0</formula>
    </cfRule>
    <cfRule type="expression" dxfId="19417" priority="1202">
      <formula>SEARCH("fermata",$N14)&gt;0</formula>
    </cfRule>
    <cfRule type="expression" dxfId="19416" priority="1203">
      <formula>SEARCH("canone",$N14)&gt;0</formula>
    </cfRule>
  </conditionalFormatting>
  <conditionalFormatting sqref="G14:H14 J14">
    <cfRule type="expression" dxfId="19415" priority="1194">
      <formula>SEARCH("caricato",$N14)&gt;0</formula>
    </cfRule>
    <cfRule type="expression" dxfId="19414" priority="1195">
      <formula>SEARCH("da fare",$N14)&gt;0</formula>
    </cfRule>
    <cfRule type="expression" dxfId="19413" priority="1196">
      <formula>SEARCH("attesa tcl",$N14)&gt;0</formula>
    </cfRule>
    <cfRule type="expression" dxfId="19412" priority="1197">
      <formula>SEARCH("fermata",$N14)&gt;0</formula>
    </cfRule>
    <cfRule type="expression" dxfId="19411" priority="1198">
      <formula>SEARCH("canone",$N14)&gt;0</formula>
    </cfRule>
  </conditionalFormatting>
  <conditionalFormatting sqref="F12:F13">
    <cfRule type="expression" dxfId="19410" priority="1189">
      <formula>SEARCH("caricato",$N12)&gt;0</formula>
    </cfRule>
    <cfRule type="expression" dxfId="19409" priority="1190">
      <formula>SEARCH("da fare",$N12)&gt;0</formula>
    </cfRule>
    <cfRule type="expression" dxfId="19408" priority="1191">
      <formula>SEARCH("attesa tcl",$N12)&gt;0</formula>
    </cfRule>
    <cfRule type="expression" dxfId="19407" priority="1192">
      <formula>SEARCH("fermata",$N12)&gt;0</formula>
    </cfRule>
    <cfRule type="expression" dxfId="19406" priority="1193">
      <formula>SEARCH("canone",$N12)&gt;0</formula>
    </cfRule>
  </conditionalFormatting>
  <conditionalFormatting sqref="F12:F13">
    <cfRule type="expression" dxfId="19405" priority="1184">
      <formula>SEARCH("caricato",$N12)&gt;0</formula>
    </cfRule>
    <cfRule type="expression" dxfId="19404" priority="1185">
      <formula>SEARCH("da fare",$N12)&gt;0</formula>
    </cfRule>
    <cfRule type="expression" dxfId="19403" priority="1186">
      <formula>SEARCH("attesa tcl",$N12)&gt;0</formula>
    </cfRule>
    <cfRule type="expression" dxfId="19402" priority="1187">
      <formula>SEARCH("fermata",$N12)&gt;0</formula>
    </cfRule>
    <cfRule type="expression" dxfId="19401" priority="1188">
      <formula>SEARCH("canone",$N12)&gt;0</formula>
    </cfRule>
  </conditionalFormatting>
  <conditionalFormatting sqref="F6:F7">
    <cfRule type="expression" dxfId="19400" priority="1179">
      <formula>SEARCH("caricato",$N6)&gt;0</formula>
    </cfRule>
    <cfRule type="expression" dxfId="19399" priority="1180">
      <formula>SEARCH("da fare",$N6)&gt;0</formula>
    </cfRule>
    <cfRule type="expression" dxfId="19398" priority="1181">
      <formula>SEARCH("attesa tcl",$N6)&gt;0</formula>
    </cfRule>
    <cfRule type="expression" dxfId="19397" priority="1182">
      <formula>SEARCH("fermata",$N6)&gt;0</formula>
    </cfRule>
    <cfRule type="expression" dxfId="19396" priority="1183">
      <formula>SEARCH("canone",$N6)&gt;0</formula>
    </cfRule>
  </conditionalFormatting>
  <conditionalFormatting sqref="F9">
    <cfRule type="expression" dxfId="19395" priority="1174">
      <formula>SEARCH("caricato",$N9)&gt;0</formula>
    </cfRule>
    <cfRule type="expression" dxfId="19394" priority="1175">
      <formula>SEARCH("da fare",$N9)&gt;0</formula>
    </cfRule>
    <cfRule type="expression" dxfId="19393" priority="1176">
      <formula>SEARCH("attesa tcl",$N9)&gt;0</formula>
    </cfRule>
    <cfRule type="expression" dxfId="19392" priority="1177">
      <formula>SEARCH("fermata",$N9)&gt;0</formula>
    </cfRule>
    <cfRule type="expression" dxfId="19391" priority="1178">
      <formula>SEARCH("canone",$N9)&gt;0</formula>
    </cfRule>
  </conditionalFormatting>
  <conditionalFormatting sqref="G8:H8 J8">
    <cfRule type="expression" dxfId="19390" priority="1169">
      <formula>SEARCH("caricato",$N8)&gt;0</formula>
    </cfRule>
    <cfRule type="expression" dxfId="19389" priority="1170">
      <formula>SEARCH("da fare",$N8)&gt;0</formula>
    </cfRule>
    <cfRule type="expression" dxfId="19388" priority="1171">
      <formula>SEARCH("attesa tcl",$N8)&gt;0</formula>
    </cfRule>
    <cfRule type="expression" dxfId="19387" priority="1172">
      <formula>SEARCH("fermata",$N8)&gt;0</formula>
    </cfRule>
    <cfRule type="expression" dxfId="19386" priority="1173">
      <formula>SEARCH("canone",$N8)&gt;0</formula>
    </cfRule>
  </conditionalFormatting>
  <conditionalFormatting sqref="G4:H4 J4">
    <cfRule type="expression" dxfId="19385" priority="1164">
      <formula>SEARCH("caricato",$N4)&gt;0</formula>
    </cfRule>
    <cfRule type="expression" dxfId="19384" priority="1165">
      <formula>SEARCH("da fare",$N4)&gt;0</formula>
    </cfRule>
    <cfRule type="expression" dxfId="19383" priority="1166">
      <formula>SEARCH("attesa tcl",$N4)&gt;0</formula>
    </cfRule>
    <cfRule type="expression" dxfId="19382" priority="1167">
      <formula>SEARCH("fermata",$N4)&gt;0</formula>
    </cfRule>
    <cfRule type="expression" dxfId="19381" priority="1168">
      <formula>SEARCH("canone",$N4)&gt;0</formula>
    </cfRule>
  </conditionalFormatting>
  <conditionalFormatting sqref="F6:F7">
    <cfRule type="expression" dxfId="19380" priority="1159">
      <formula>SEARCH("caricato",$N6)&gt;0</formula>
    </cfRule>
    <cfRule type="expression" dxfId="19379" priority="1160">
      <formula>SEARCH("da fare",$N6)&gt;0</formula>
    </cfRule>
    <cfRule type="expression" dxfId="19378" priority="1161">
      <formula>SEARCH("attesa tcl",$N6)&gt;0</formula>
    </cfRule>
    <cfRule type="expression" dxfId="19377" priority="1162">
      <formula>SEARCH("fermata",$N6)&gt;0</formula>
    </cfRule>
    <cfRule type="expression" dxfId="19376" priority="1163">
      <formula>SEARCH("canone",$N6)&gt;0</formula>
    </cfRule>
  </conditionalFormatting>
  <conditionalFormatting sqref="F9">
    <cfRule type="expression" dxfId="19375" priority="1154">
      <formula>SEARCH("caricato",$N9)&gt;0</formula>
    </cfRule>
    <cfRule type="expression" dxfId="19374" priority="1155">
      <formula>SEARCH("da fare",$N9)&gt;0</formula>
    </cfRule>
    <cfRule type="expression" dxfId="19373" priority="1156">
      <formula>SEARCH("attesa tcl",$N9)&gt;0</formula>
    </cfRule>
    <cfRule type="expression" dxfId="19372" priority="1157">
      <formula>SEARCH("fermata",$N9)&gt;0</formula>
    </cfRule>
    <cfRule type="expression" dxfId="19371" priority="1158">
      <formula>SEARCH("canone",$N9)&gt;0</formula>
    </cfRule>
  </conditionalFormatting>
  <conditionalFormatting sqref="G6:H6 J6">
    <cfRule type="expression" dxfId="19370" priority="1144">
      <formula>SEARCH("caricato",$N6)&gt;0</formula>
    </cfRule>
    <cfRule type="expression" dxfId="19369" priority="1145">
      <formula>SEARCH("da fare",$N6)&gt;0</formula>
    </cfRule>
    <cfRule type="expression" dxfId="19368" priority="1146">
      <formula>SEARCH("attesa tcl",$N6)&gt;0</formula>
    </cfRule>
    <cfRule type="expression" dxfId="19367" priority="1147">
      <formula>SEARCH("fermata",$N6)&gt;0</formula>
    </cfRule>
    <cfRule type="expression" dxfId="19366" priority="1148">
      <formula>SEARCH("canone",$N6)&gt;0</formula>
    </cfRule>
  </conditionalFormatting>
  <conditionalFormatting sqref="F4:F5">
    <cfRule type="expression" dxfId="19365" priority="1139">
      <formula>SEARCH("caricato",$N4)&gt;0</formula>
    </cfRule>
    <cfRule type="expression" dxfId="19364" priority="1140">
      <formula>SEARCH("da fare",$N4)&gt;0</formula>
    </cfRule>
    <cfRule type="expression" dxfId="19363" priority="1141">
      <formula>SEARCH("attesa tcl",$N4)&gt;0</formula>
    </cfRule>
    <cfRule type="expression" dxfId="19362" priority="1142">
      <formula>SEARCH("fermata",$N4)&gt;0</formula>
    </cfRule>
    <cfRule type="expression" dxfId="19361" priority="1143">
      <formula>SEARCH("canone",$N4)&gt;0</formula>
    </cfRule>
  </conditionalFormatting>
  <conditionalFormatting sqref="F4:F5">
    <cfRule type="expression" dxfId="19360" priority="1134">
      <formula>SEARCH("caricato",$N4)&gt;0</formula>
    </cfRule>
    <cfRule type="expression" dxfId="19359" priority="1135">
      <formula>SEARCH("da fare",$N4)&gt;0</formula>
    </cfRule>
    <cfRule type="expression" dxfId="19358" priority="1136">
      <formula>SEARCH("attesa tcl",$N4)&gt;0</formula>
    </cfRule>
    <cfRule type="expression" dxfId="19357" priority="1137">
      <formula>SEARCH("fermata",$N4)&gt;0</formula>
    </cfRule>
    <cfRule type="expression" dxfId="19356" priority="1138">
      <formula>SEARCH("canone",$N4)&gt;0</formula>
    </cfRule>
  </conditionalFormatting>
  <conditionalFormatting sqref="F12:F13">
    <cfRule type="expression" dxfId="19355" priority="1099">
      <formula>SEARCH("caricato",$N12)&gt;0</formula>
    </cfRule>
    <cfRule type="expression" dxfId="19354" priority="1100">
      <formula>SEARCH("da fare",$N12)&gt;0</formula>
    </cfRule>
    <cfRule type="expression" dxfId="19353" priority="1101">
      <formula>SEARCH("attesa tcl",$N12)&gt;0</formula>
    </cfRule>
    <cfRule type="expression" dxfId="19352" priority="1102">
      <formula>SEARCH("fermata",$N12)&gt;0</formula>
    </cfRule>
    <cfRule type="expression" dxfId="19351" priority="1103">
      <formula>SEARCH("canone",$N12)&gt;0</formula>
    </cfRule>
  </conditionalFormatting>
  <conditionalFormatting sqref="F10:F11">
    <cfRule type="expression" dxfId="19350" priority="1089">
      <formula>SEARCH("caricato",$N10)&gt;0</formula>
    </cfRule>
    <cfRule type="expression" dxfId="19349" priority="1090">
      <formula>SEARCH("da fare",$N10)&gt;0</formula>
    </cfRule>
    <cfRule type="expression" dxfId="19348" priority="1091">
      <formula>SEARCH("attesa tcl",$N10)&gt;0</formula>
    </cfRule>
    <cfRule type="expression" dxfId="19347" priority="1092">
      <formula>SEARCH("fermata",$N10)&gt;0</formula>
    </cfRule>
    <cfRule type="expression" dxfId="19346" priority="1093">
      <formula>SEARCH("canone",$N10)&gt;0</formula>
    </cfRule>
  </conditionalFormatting>
  <conditionalFormatting sqref="F10:F11">
    <cfRule type="expression" dxfId="19345" priority="1084">
      <formula>SEARCH("caricato",$N10)&gt;0</formula>
    </cfRule>
    <cfRule type="expression" dxfId="19344" priority="1085">
      <formula>SEARCH("da fare",$N10)&gt;0</formula>
    </cfRule>
    <cfRule type="expression" dxfId="19343" priority="1086">
      <formula>SEARCH("attesa tcl",$N10)&gt;0</formula>
    </cfRule>
    <cfRule type="expression" dxfId="19342" priority="1087">
      <formula>SEARCH("fermata",$N10)&gt;0</formula>
    </cfRule>
    <cfRule type="expression" dxfId="19341" priority="1088">
      <formula>SEARCH("canone",$N10)&gt;0</formula>
    </cfRule>
  </conditionalFormatting>
  <conditionalFormatting sqref="G14:H14 J14">
    <cfRule type="expression" dxfId="19340" priority="1059">
      <formula>SEARCH("caricato",$N14)&gt;0</formula>
    </cfRule>
    <cfRule type="expression" dxfId="19339" priority="1060">
      <formula>SEARCH("da fare",$N14)&gt;0</formula>
    </cfRule>
    <cfRule type="expression" dxfId="19338" priority="1061">
      <formula>SEARCH("attesa tcl",$N14)&gt;0</formula>
    </cfRule>
    <cfRule type="expression" dxfId="19337" priority="1062">
      <formula>SEARCH("fermata",$N14)&gt;0</formula>
    </cfRule>
    <cfRule type="expression" dxfId="19336" priority="1063">
      <formula>SEARCH("canone",$N14)&gt;0</formula>
    </cfRule>
  </conditionalFormatting>
  <conditionalFormatting sqref="G14:H14 J14">
    <cfRule type="expression" dxfId="19335" priority="1054">
      <formula>SEARCH("caricato",$N14)&gt;0</formula>
    </cfRule>
    <cfRule type="expression" dxfId="19334" priority="1055">
      <formula>SEARCH("da fare",$N14)&gt;0</formula>
    </cfRule>
    <cfRule type="expression" dxfId="19333" priority="1056">
      <formula>SEARCH("attesa tcl",$N14)&gt;0</formula>
    </cfRule>
    <cfRule type="expression" dxfId="19332" priority="1057">
      <formula>SEARCH("fermata",$N14)&gt;0</formula>
    </cfRule>
    <cfRule type="expression" dxfId="19331" priority="1058">
      <formula>SEARCH("canone",$N14)&gt;0</formula>
    </cfRule>
  </conditionalFormatting>
  <conditionalFormatting sqref="F16">
    <cfRule type="expression" dxfId="19330" priority="1049">
      <formula>SEARCH("caricato",$N16)&gt;0</formula>
    </cfRule>
    <cfRule type="expression" dxfId="19329" priority="1050">
      <formula>SEARCH("da fare",$N16)&gt;0</formula>
    </cfRule>
    <cfRule type="expression" dxfId="19328" priority="1051">
      <formula>SEARCH("attesa tcl",$N16)&gt;0</formula>
    </cfRule>
    <cfRule type="expression" dxfId="19327" priority="1052">
      <formula>SEARCH("fermata",$N16)&gt;0</formula>
    </cfRule>
    <cfRule type="expression" dxfId="19326" priority="1053">
      <formula>SEARCH("canone",$N16)&gt;0</formula>
    </cfRule>
  </conditionalFormatting>
  <conditionalFormatting sqref="G16:H16 J16">
    <cfRule type="expression" dxfId="19325" priority="1044">
      <formula>SEARCH("caricato",$N16)&gt;0</formula>
    </cfRule>
    <cfRule type="expression" dxfId="19324" priority="1045">
      <formula>SEARCH("da fare",$N16)&gt;0</formula>
    </cfRule>
    <cfRule type="expression" dxfId="19323" priority="1046">
      <formula>SEARCH("attesa tcl",$N16)&gt;0</formula>
    </cfRule>
    <cfRule type="expression" dxfId="19322" priority="1047">
      <formula>SEARCH("fermata",$N16)&gt;0</formula>
    </cfRule>
    <cfRule type="expression" dxfId="19321" priority="1048">
      <formula>SEARCH("canone",$N16)&gt;0</formula>
    </cfRule>
  </conditionalFormatting>
  <conditionalFormatting sqref="F14:F15">
    <cfRule type="expression" dxfId="19320" priority="1039">
      <formula>SEARCH("caricato",$N14)&gt;0</formula>
    </cfRule>
    <cfRule type="expression" dxfId="19319" priority="1040">
      <formula>SEARCH("da fare",$N14)&gt;0</formula>
    </cfRule>
    <cfRule type="expression" dxfId="19318" priority="1041">
      <formula>SEARCH("attesa tcl",$N14)&gt;0</formula>
    </cfRule>
    <cfRule type="expression" dxfId="19317" priority="1042">
      <formula>SEARCH("fermata",$N14)&gt;0</formula>
    </cfRule>
    <cfRule type="expression" dxfId="19316" priority="1043">
      <formula>SEARCH("canone",$N14)&gt;0</formula>
    </cfRule>
  </conditionalFormatting>
  <conditionalFormatting sqref="F14:F15">
    <cfRule type="expression" dxfId="19315" priority="1034">
      <formula>SEARCH("caricato",$N14)&gt;0</formula>
    </cfRule>
    <cfRule type="expression" dxfId="19314" priority="1035">
      <formula>SEARCH("da fare",$N14)&gt;0</formula>
    </cfRule>
    <cfRule type="expression" dxfId="19313" priority="1036">
      <formula>SEARCH("attesa tcl",$N14)&gt;0</formula>
    </cfRule>
    <cfRule type="expression" dxfId="19312" priority="1037">
      <formula>SEARCH("fermata",$N14)&gt;0</formula>
    </cfRule>
    <cfRule type="expression" dxfId="19311" priority="1038">
      <formula>SEARCH("canone",$N14)&gt;0</formula>
    </cfRule>
  </conditionalFormatting>
  <conditionalFormatting sqref="F14:F15">
    <cfRule type="expression" dxfId="19310" priority="1029">
      <formula>SEARCH("caricato",$N14)&gt;0</formula>
    </cfRule>
    <cfRule type="expression" dxfId="19309" priority="1030">
      <formula>SEARCH("da fare",$N14)&gt;0</formula>
    </cfRule>
    <cfRule type="expression" dxfId="19308" priority="1031">
      <formula>SEARCH("attesa tcl",$N14)&gt;0</formula>
    </cfRule>
    <cfRule type="expression" dxfId="19307" priority="1032">
      <formula>SEARCH("fermata",$N14)&gt;0</formula>
    </cfRule>
    <cfRule type="expression" dxfId="19306" priority="1033">
      <formula>SEARCH("canone",$N14)&gt;0</formula>
    </cfRule>
  </conditionalFormatting>
  <conditionalFormatting sqref="G14:H14 J14">
    <cfRule type="expression" dxfId="19305" priority="1024">
      <formula>SEARCH("caricato",$N14)&gt;0</formula>
    </cfRule>
    <cfRule type="expression" dxfId="19304" priority="1025">
      <formula>SEARCH("da fare",$N14)&gt;0</formula>
    </cfRule>
    <cfRule type="expression" dxfId="19303" priority="1026">
      <formula>SEARCH("attesa tcl",$N14)&gt;0</formula>
    </cfRule>
    <cfRule type="expression" dxfId="19302" priority="1027">
      <formula>SEARCH("fermata",$N14)&gt;0</formula>
    </cfRule>
    <cfRule type="expression" dxfId="19301" priority="1028">
      <formula>SEARCH("canone",$N14)&gt;0</formula>
    </cfRule>
  </conditionalFormatting>
  <conditionalFormatting sqref="F19">
    <cfRule type="expression" dxfId="19300" priority="1019">
      <formula>SEARCH("caricato",$N19)&gt;0</formula>
    </cfRule>
    <cfRule type="expression" dxfId="19299" priority="1020">
      <formula>SEARCH("da fare",$N19)&gt;0</formula>
    </cfRule>
    <cfRule type="expression" dxfId="19298" priority="1021">
      <formula>SEARCH("attesa tcl",$N19)&gt;0</formula>
    </cfRule>
    <cfRule type="expression" dxfId="19297" priority="1022">
      <formula>SEARCH("fermata",$N19)&gt;0</formula>
    </cfRule>
    <cfRule type="expression" dxfId="19296" priority="1023">
      <formula>SEARCH("canone",$N19)&gt;0</formula>
    </cfRule>
  </conditionalFormatting>
  <conditionalFormatting sqref="F19">
    <cfRule type="expression" dxfId="19295" priority="1014">
      <formula>SEARCH("caricato",$N19)&gt;0</formula>
    </cfRule>
    <cfRule type="expression" dxfId="19294" priority="1015">
      <formula>SEARCH("da fare",$N19)&gt;0</formula>
    </cfRule>
    <cfRule type="expression" dxfId="19293" priority="1016">
      <formula>SEARCH("attesa tcl",$N19)&gt;0</formula>
    </cfRule>
    <cfRule type="expression" dxfId="19292" priority="1017">
      <formula>SEARCH("fermata",$N19)&gt;0</formula>
    </cfRule>
    <cfRule type="expression" dxfId="19291" priority="1018">
      <formula>SEARCH("canone",$N19)&gt;0</formula>
    </cfRule>
  </conditionalFormatting>
  <conditionalFormatting sqref="F19">
    <cfRule type="expression" dxfId="19290" priority="1009">
      <formula>SEARCH("caricato",$N19)&gt;0</formula>
    </cfRule>
    <cfRule type="expression" dxfId="19289" priority="1010">
      <formula>SEARCH("da fare",$N19)&gt;0</formula>
    </cfRule>
    <cfRule type="expression" dxfId="19288" priority="1011">
      <formula>SEARCH("attesa tcl",$N19)&gt;0</formula>
    </cfRule>
    <cfRule type="expression" dxfId="19287" priority="1012">
      <formula>SEARCH("fermata",$N19)&gt;0</formula>
    </cfRule>
    <cfRule type="expression" dxfId="19286" priority="1013">
      <formula>SEARCH("canone",$N19)&gt;0</formula>
    </cfRule>
  </conditionalFormatting>
  <conditionalFormatting sqref="F19">
    <cfRule type="expression" dxfId="19285" priority="1004">
      <formula>SEARCH("caricato",$N19)&gt;0</formula>
    </cfRule>
    <cfRule type="expression" dxfId="19284" priority="1005">
      <formula>SEARCH("da fare",$N19)&gt;0</formula>
    </cfRule>
    <cfRule type="expression" dxfId="19283" priority="1006">
      <formula>SEARCH("attesa tcl",$N19)&gt;0</formula>
    </cfRule>
    <cfRule type="expression" dxfId="19282" priority="1007">
      <formula>SEARCH("fermata",$N19)&gt;0</formula>
    </cfRule>
    <cfRule type="expression" dxfId="19281" priority="1008">
      <formula>SEARCH("canone",$N19)&gt;0</formula>
    </cfRule>
  </conditionalFormatting>
  <conditionalFormatting sqref="M5">
    <cfRule type="expression" dxfId="19280" priority="994">
      <formula>SEARCH("caricato",$N5)&gt;0</formula>
    </cfRule>
    <cfRule type="expression" dxfId="19279" priority="995">
      <formula>SEARCH("da fare",$N5)&gt;0</formula>
    </cfRule>
    <cfRule type="expression" dxfId="19278" priority="996">
      <formula>SEARCH("attesa tcl",$N5)&gt;0</formula>
    </cfRule>
    <cfRule type="expression" dxfId="19277" priority="997">
      <formula>SEARCH("fermata",$N5)&gt;0</formula>
    </cfRule>
    <cfRule type="expression" dxfId="19276" priority="998">
      <formula>SEARCH("canone",$N5)&gt;0</formula>
    </cfRule>
  </conditionalFormatting>
  <conditionalFormatting sqref="M4">
    <cfRule type="expression" dxfId="19275" priority="999">
      <formula>SEARCH("caricato",$N4)&gt;0</formula>
    </cfRule>
    <cfRule type="expression" dxfId="19274" priority="1000">
      <formula>SEARCH("da fare",$N4)&gt;0</formula>
    </cfRule>
    <cfRule type="expression" dxfId="19273" priority="1001">
      <formula>SEARCH("attesa tcl",$N4)&gt;0</formula>
    </cfRule>
    <cfRule type="expression" dxfId="19272" priority="1002">
      <formula>SEARCH("fermata",$N4)&gt;0</formula>
    </cfRule>
    <cfRule type="expression" dxfId="19271" priority="1003">
      <formula>SEARCH("canone",$N4)&gt;0</formula>
    </cfRule>
  </conditionalFormatting>
  <conditionalFormatting sqref="M6:M45">
    <cfRule type="expression" dxfId="19270" priority="989">
      <formula>SEARCH("caricato",$N6)&gt;0</formula>
    </cfRule>
    <cfRule type="expression" dxfId="19269" priority="990">
      <formula>SEARCH("da fare",$N6)&gt;0</formula>
    </cfRule>
    <cfRule type="expression" dxfId="19268" priority="991">
      <formula>SEARCH("attesa tcl",$N6)&gt;0</formula>
    </cfRule>
    <cfRule type="expression" dxfId="19267" priority="992">
      <formula>SEARCH("fermata",$N6)&gt;0</formula>
    </cfRule>
    <cfRule type="expression" dxfId="19266" priority="993">
      <formula>SEARCH("canone",$N6)&gt;0</formula>
    </cfRule>
  </conditionalFormatting>
  <conditionalFormatting sqref="F8">
    <cfRule type="expression" dxfId="19265" priority="984">
      <formula>SEARCH("caricato",$N8)&gt;0</formula>
    </cfRule>
    <cfRule type="expression" dxfId="19264" priority="985">
      <formula>SEARCH("da fare",$N8)&gt;0</formula>
    </cfRule>
    <cfRule type="expression" dxfId="19263" priority="986">
      <formula>SEARCH("attesa tcl",$N8)&gt;0</formula>
    </cfRule>
    <cfRule type="expression" dxfId="19262" priority="987">
      <formula>SEARCH("fermata",$N8)&gt;0</formula>
    </cfRule>
    <cfRule type="expression" dxfId="19261" priority="988">
      <formula>SEARCH("canone",$N8)&gt;0</formula>
    </cfRule>
  </conditionalFormatting>
  <conditionalFormatting sqref="F8">
    <cfRule type="expression" dxfId="19260" priority="979">
      <formula>SEARCH("caricato",$N8)&gt;0</formula>
    </cfRule>
    <cfRule type="expression" dxfId="19259" priority="980">
      <formula>SEARCH("da fare",$N8)&gt;0</formula>
    </cfRule>
    <cfRule type="expression" dxfId="19258" priority="981">
      <formula>SEARCH("attesa tcl",$N8)&gt;0</formula>
    </cfRule>
    <cfRule type="expression" dxfId="19257" priority="982">
      <formula>SEARCH("fermata",$N8)&gt;0</formula>
    </cfRule>
    <cfRule type="expression" dxfId="19256" priority="983">
      <formula>SEARCH("canone",$N8)&gt;0</formula>
    </cfRule>
  </conditionalFormatting>
  <conditionalFormatting sqref="F8">
    <cfRule type="expression" dxfId="19255" priority="974">
      <formula>SEARCH("caricato",$N8)&gt;0</formula>
    </cfRule>
    <cfRule type="expression" dxfId="19254" priority="975">
      <formula>SEARCH("da fare",$N8)&gt;0</formula>
    </cfRule>
    <cfRule type="expression" dxfId="19253" priority="976">
      <formula>SEARCH("attesa tcl",$N8)&gt;0</formula>
    </cfRule>
    <cfRule type="expression" dxfId="19252" priority="977">
      <formula>SEARCH("fermata",$N8)&gt;0</formula>
    </cfRule>
    <cfRule type="expression" dxfId="19251" priority="978">
      <formula>SEARCH("canone",$N8)&gt;0</formula>
    </cfRule>
  </conditionalFormatting>
  <conditionalFormatting sqref="F8">
    <cfRule type="expression" dxfId="19250" priority="969">
      <formula>SEARCH("caricato",$N8)&gt;0</formula>
    </cfRule>
    <cfRule type="expression" dxfId="19249" priority="970">
      <formula>SEARCH("da fare",$N8)&gt;0</formula>
    </cfRule>
    <cfRule type="expression" dxfId="19248" priority="971">
      <formula>SEARCH("attesa tcl",$N8)&gt;0</formula>
    </cfRule>
    <cfRule type="expression" dxfId="19247" priority="972">
      <formula>SEARCH("fermata",$N8)&gt;0</formula>
    </cfRule>
    <cfRule type="expression" dxfId="19246" priority="973">
      <formula>SEARCH("canone",$N8)&gt;0</formula>
    </cfRule>
  </conditionalFormatting>
  <conditionalFormatting sqref="P4:Q4">
    <cfRule type="cellIs" dxfId="19245" priority="936" operator="lessThan">
      <formula>0</formula>
    </cfRule>
    <cfRule type="cellIs" dxfId="19244" priority="937" operator="greaterThan">
      <formula>0</formula>
    </cfRule>
    <cfRule type="cellIs" dxfId="19243" priority="938" operator="equal">
      <formula>0</formula>
    </cfRule>
  </conditionalFormatting>
  <conditionalFormatting sqref="S4">
    <cfRule type="cellIs" dxfId="19242" priority="933" operator="lessThan">
      <formula>0</formula>
    </cfRule>
    <cfRule type="cellIs" dxfId="19241" priority="934" operator="greaterThan">
      <formula>0</formula>
    </cfRule>
    <cfRule type="cellIs" dxfId="19240" priority="935" operator="equal">
      <formula>0</formula>
    </cfRule>
  </conditionalFormatting>
  <conditionalFormatting sqref="T4">
    <cfRule type="containsText" dxfId="19239" priority="931" operator="containsText" text="NO">
      <formula>NOT(ISERROR(SEARCH("NO",T4)))</formula>
    </cfRule>
    <cfRule type="containsText" dxfId="19238" priority="932" operator="containsText" text="SI">
      <formula>NOT(ISERROR(SEARCH("SI",T4)))</formula>
    </cfRule>
  </conditionalFormatting>
  <conditionalFormatting sqref="U4">
    <cfRule type="containsText" dxfId="19237" priority="929" operator="containsText" text="NO">
      <formula>NOT(ISERROR(SEARCH("NO",U4)))</formula>
    </cfRule>
    <cfRule type="containsText" dxfId="19236" priority="930" operator="containsText" text="SI">
      <formula>NOT(ISERROR(SEARCH("SI",U4)))</formula>
    </cfRule>
  </conditionalFormatting>
  <conditionalFormatting sqref="R4">
    <cfRule type="cellIs" dxfId="19235" priority="926" operator="lessThan">
      <formula>0</formula>
    </cfRule>
    <cfRule type="cellIs" dxfId="19234" priority="927" operator="greaterThan">
      <formula>0</formula>
    </cfRule>
    <cfRule type="cellIs" dxfId="19233" priority="928" operator="equal">
      <formula>0</formula>
    </cfRule>
  </conditionalFormatting>
  <conditionalFormatting sqref="I4">
    <cfRule type="expression" dxfId="19232" priority="921">
      <formula>SEARCH("caricato",$N4)&gt;0</formula>
    </cfRule>
    <cfRule type="expression" dxfId="19231" priority="922">
      <formula>SEARCH("da fare",$N4)&gt;0</formula>
    </cfRule>
    <cfRule type="expression" dxfId="19230" priority="923">
      <formula>SEARCH("attesa tcl",$N4)&gt;0</formula>
    </cfRule>
    <cfRule type="expression" dxfId="19229" priority="924">
      <formula>SEARCH("fermata",$N4)&gt;0</formula>
    </cfRule>
    <cfRule type="expression" dxfId="19228" priority="925">
      <formula>SEARCH("canone",$N4)&gt;0</formula>
    </cfRule>
  </conditionalFormatting>
  <conditionalFormatting sqref="I4">
    <cfRule type="expression" dxfId="19227" priority="916">
      <formula>SEARCH("caricato",$N4)&gt;0</formula>
    </cfRule>
    <cfRule type="expression" dxfId="19226" priority="917">
      <formula>SEARCH("da fare",$N4)&gt;0</formula>
    </cfRule>
    <cfRule type="expression" dxfId="19225" priority="918">
      <formula>SEARCH("attesa tcl",$N4)&gt;0</formula>
    </cfRule>
    <cfRule type="expression" dxfId="19224" priority="919">
      <formula>SEARCH("fermata",$N4)&gt;0</formula>
    </cfRule>
    <cfRule type="expression" dxfId="19223" priority="920">
      <formula>SEARCH("canone",$N4)&gt;0</formula>
    </cfRule>
  </conditionalFormatting>
  <conditionalFormatting sqref="I4">
    <cfRule type="expression" dxfId="19222" priority="911">
      <formula>SEARCH("caricato",$N4)&gt;0</formula>
    </cfRule>
    <cfRule type="expression" dxfId="19221" priority="912">
      <formula>SEARCH("da fare",$N4)&gt;0</formula>
    </cfRule>
    <cfRule type="expression" dxfId="19220" priority="913">
      <formula>SEARCH("attesa tcl",$N4)&gt;0</formula>
    </cfRule>
    <cfRule type="expression" dxfId="19219" priority="914">
      <formula>SEARCH("fermata",$N4)&gt;0</formula>
    </cfRule>
    <cfRule type="expression" dxfId="19218" priority="915">
      <formula>SEARCH("canone",$N4)&gt;0</formula>
    </cfRule>
  </conditionalFormatting>
  <conditionalFormatting sqref="I4">
    <cfRule type="expression" dxfId="19217" priority="906">
      <formula>SEARCH("caricato",$N4)&gt;0</formula>
    </cfRule>
    <cfRule type="expression" dxfId="19216" priority="907">
      <formula>SEARCH("da fare",$N4)&gt;0</formula>
    </cfRule>
    <cfRule type="expression" dxfId="19215" priority="908">
      <formula>SEARCH("attesa tcl",$N4)&gt;0</formula>
    </cfRule>
    <cfRule type="expression" dxfId="19214" priority="909">
      <formula>SEARCH("fermata",$N4)&gt;0</formula>
    </cfRule>
    <cfRule type="expression" dxfId="19213" priority="910">
      <formula>SEARCH("canone",$N4)&gt;0</formula>
    </cfRule>
  </conditionalFormatting>
  <conditionalFormatting sqref="I4">
    <cfRule type="expression" dxfId="19212" priority="901">
      <formula>SEARCH("caricato",$N4)&gt;0</formula>
    </cfRule>
    <cfRule type="expression" dxfId="19211" priority="902">
      <formula>SEARCH("da fare",$N4)&gt;0</formula>
    </cfRule>
    <cfRule type="expression" dxfId="19210" priority="903">
      <formula>SEARCH("attesa tcl",$N4)&gt;0</formula>
    </cfRule>
    <cfRule type="expression" dxfId="19209" priority="904">
      <formula>SEARCH("fermata",$N4)&gt;0</formula>
    </cfRule>
    <cfRule type="expression" dxfId="19208" priority="905">
      <formula>SEARCH("canone",$N4)&gt;0</formula>
    </cfRule>
  </conditionalFormatting>
  <conditionalFormatting sqref="I4">
    <cfRule type="expression" dxfId="19207" priority="896">
      <formula>SEARCH("caricato",$N4)&gt;0</formula>
    </cfRule>
    <cfRule type="expression" dxfId="19206" priority="897">
      <formula>SEARCH("da fare",$N4)&gt;0</formula>
    </cfRule>
    <cfRule type="expression" dxfId="19205" priority="898">
      <formula>SEARCH("attesa tcl",$N4)&gt;0</formula>
    </cfRule>
    <cfRule type="expression" dxfId="19204" priority="899">
      <formula>SEARCH("fermata",$N4)&gt;0</formula>
    </cfRule>
    <cfRule type="expression" dxfId="19203" priority="900">
      <formula>SEARCH("canone",$N4)&gt;0</formula>
    </cfRule>
  </conditionalFormatting>
  <conditionalFormatting sqref="I5:I7 I21:I45 I13:I18">
    <cfRule type="expression" dxfId="19202" priority="891">
      <formula>SEARCH("caricato",$N5)&gt;0</formula>
    </cfRule>
    <cfRule type="expression" dxfId="19201" priority="892">
      <formula>SEARCH("da fare",$N5)&gt;0</formula>
    </cfRule>
    <cfRule type="expression" dxfId="19200" priority="893">
      <formula>SEARCH("attesa tcl",$N5)&gt;0</formula>
    </cfRule>
    <cfRule type="expression" dxfId="19199" priority="894">
      <formula>SEARCH("fermata",$N5)&gt;0</formula>
    </cfRule>
    <cfRule type="expression" dxfId="19198" priority="895">
      <formula>SEARCH("canone",$N5)&gt;0</formula>
    </cfRule>
  </conditionalFormatting>
  <conditionalFormatting sqref="I5:I7 I21:I45 I13:I18">
    <cfRule type="expression" dxfId="19197" priority="886">
      <formula>SEARCH("caricato",$N5)&gt;0</formula>
    </cfRule>
    <cfRule type="expression" dxfId="19196" priority="887">
      <formula>SEARCH("da fare",$N5)&gt;0</formula>
    </cfRule>
    <cfRule type="expression" dxfId="19195" priority="888">
      <formula>SEARCH("attesa tcl",$N5)&gt;0</formula>
    </cfRule>
    <cfRule type="expression" dxfId="19194" priority="889">
      <formula>SEARCH("fermata",$N5)&gt;0</formula>
    </cfRule>
    <cfRule type="expression" dxfId="19193" priority="890">
      <formula>SEARCH("canone",$N5)&gt;0</formula>
    </cfRule>
  </conditionalFormatting>
  <conditionalFormatting sqref="I5:I7 I21:I45 I13:I18">
    <cfRule type="expression" dxfId="19192" priority="881">
      <formula>SEARCH("caricato",$N5)&gt;0</formula>
    </cfRule>
    <cfRule type="expression" dxfId="19191" priority="882">
      <formula>SEARCH("da fare",$N5)&gt;0</formula>
    </cfRule>
    <cfRule type="expression" dxfId="19190" priority="883">
      <formula>SEARCH("attesa tcl",$N5)&gt;0</formula>
    </cfRule>
    <cfRule type="expression" dxfId="19189" priority="884">
      <formula>SEARCH("fermata",$N5)&gt;0</formula>
    </cfRule>
    <cfRule type="expression" dxfId="19188" priority="885">
      <formula>SEARCH("canone",$N5)&gt;0</formula>
    </cfRule>
  </conditionalFormatting>
  <conditionalFormatting sqref="I5:I7 I21:I45 I13:I18">
    <cfRule type="expression" dxfId="19187" priority="876">
      <formula>SEARCH("caricato",$N5)&gt;0</formula>
    </cfRule>
    <cfRule type="expression" dxfId="19186" priority="877">
      <formula>SEARCH("da fare",$N5)&gt;0</formula>
    </cfRule>
    <cfRule type="expression" dxfId="19185" priority="878">
      <formula>SEARCH("attesa tcl",$N5)&gt;0</formula>
    </cfRule>
    <cfRule type="expression" dxfId="19184" priority="879">
      <formula>SEARCH("fermata",$N5)&gt;0</formula>
    </cfRule>
    <cfRule type="expression" dxfId="19183" priority="880">
      <formula>SEARCH("canone",$N5)&gt;0</formula>
    </cfRule>
  </conditionalFormatting>
  <conditionalFormatting sqref="I5:I7 I21:I45 I13:I18">
    <cfRule type="expression" dxfId="19182" priority="871">
      <formula>SEARCH("caricato",$N5)&gt;0</formula>
    </cfRule>
    <cfRule type="expression" dxfId="19181" priority="872">
      <formula>SEARCH("da fare",$N5)&gt;0</formula>
    </cfRule>
    <cfRule type="expression" dxfId="19180" priority="873">
      <formula>SEARCH("attesa tcl",$N5)&gt;0</formula>
    </cfRule>
    <cfRule type="expression" dxfId="19179" priority="874">
      <formula>SEARCH("fermata",$N5)&gt;0</formula>
    </cfRule>
    <cfRule type="expression" dxfId="19178" priority="875">
      <formula>SEARCH("canone",$N5)&gt;0</formula>
    </cfRule>
  </conditionalFormatting>
  <conditionalFormatting sqref="I5:I7 I21:I45 I13:I18">
    <cfRule type="expression" dxfId="19177" priority="866">
      <formula>SEARCH("caricato",$N5)&gt;0</formula>
    </cfRule>
    <cfRule type="expression" dxfId="19176" priority="867">
      <formula>SEARCH("da fare",$N5)&gt;0</formula>
    </cfRule>
    <cfRule type="expression" dxfId="19175" priority="868">
      <formula>SEARCH("attesa tcl",$N5)&gt;0</formula>
    </cfRule>
    <cfRule type="expression" dxfId="19174" priority="869">
      <formula>SEARCH("fermata",$N5)&gt;0</formula>
    </cfRule>
    <cfRule type="expression" dxfId="19173" priority="870">
      <formula>SEARCH("canone",$N5)&gt;0</formula>
    </cfRule>
  </conditionalFormatting>
  <conditionalFormatting sqref="G10:H10 J10">
    <cfRule type="expression" dxfId="19172" priority="861">
      <formula>SEARCH("caricato",$N10)&gt;0</formula>
    </cfRule>
    <cfRule type="expression" dxfId="19171" priority="862">
      <formula>SEARCH("da fare",$N10)&gt;0</formula>
    </cfRule>
    <cfRule type="expression" dxfId="19170" priority="863">
      <formula>SEARCH("attesa tcl",$N10)&gt;0</formula>
    </cfRule>
    <cfRule type="expression" dxfId="19169" priority="864">
      <formula>SEARCH("fermata",$N10)&gt;0</formula>
    </cfRule>
    <cfRule type="expression" dxfId="19168" priority="865">
      <formula>SEARCH("canone",$N10)&gt;0</formula>
    </cfRule>
  </conditionalFormatting>
  <conditionalFormatting sqref="J11 G11:H11">
    <cfRule type="expression" dxfId="19167" priority="826">
      <formula>SEARCH("caricato",$N11)&gt;0</formula>
    </cfRule>
    <cfRule type="expression" dxfId="19166" priority="827">
      <formula>SEARCH("da fare",$N11)&gt;0</formula>
    </cfRule>
    <cfRule type="expression" dxfId="19165" priority="828">
      <formula>SEARCH("attesa tcl",$N11)&gt;0</formula>
    </cfRule>
    <cfRule type="expression" dxfId="19164" priority="829">
      <formula>SEARCH("fermata",$N11)&gt;0</formula>
    </cfRule>
    <cfRule type="expression" dxfId="19163" priority="830">
      <formula>SEARCH("canone",$N11)&gt;0</formula>
    </cfRule>
  </conditionalFormatting>
  <conditionalFormatting sqref="G11:H11 J11">
    <cfRule type="expression" dxfId="19162" priority="821">
      <formula>SEARCH("caricato",$N11)&gt;0</formula>
    </cfRule>
    <cfRule type="expression" dxfId="19161" priority="822">
      <formula>SEARCH("da fare",$N11)&gt;0</formula>
    </cfRule>
    <cfRule type="expression" dxfId="19160" priority="823">
      <formula>SEARCH("attesa tcl",$N11)&gt;0</formula>
    </cfRule>
    <cfRule type="expression" dxfId="19159" priority="824">
      <formula>SEARCH("fermata",$N11)&gt;0</formula>
    </cfRule>
    <cfRule type="expression" dxfId="19158" priority="825">
      <formula>SEARCH("canone",$N11)&gt;0</formula>
    </cfRule>
  </conditionalFormatting>
  <conditionalFormatting sqref="G11:H11 J11">
    <cfRule type="expression" dxfId="19157" priority="816">
      <formula>SEARCH("caricato",$N11)&gt;0</formula>
    </cfRule>
    <cfRule type="expression" dxfId="19156" priority="817">
      <formula>SEARCH("da fare",$N11)&gt;0</formula>
    </cfRule>
    <cfRule type="expression" dxfId="19155" priority="818">
      <formula>SEARCH("attesa tcl",$N11)&gt;0</formula>
    </cfRule>
    <cfRule type="expression" dxfId="19154" priority="819">
      <formula>SEARCH("fermata",$N11)&gt;0</formula>
    </cfRule>
    <cfRule type="expression" dxfId="19153" priority="820">
      <formula>SEARCH("canone",$N11)&gt;0</formula>
    </cfRule>
  </conditionalFormatting>
  <conditionalFormatting sqref="G11:H11 J11">
    <cfRule type="expression" dxfId="19152" priority="811">
      <formula>SEARCH("caricato",$N11)&gt;0</formula>
    </cfRule>
    <cfRule type="expression" dxfId="19151" priority="812">
      <formula>SEARCH("da fare",$N11)&gt;0</formula>
    </cfRule>
    <cfRule type="expression" dxfId="19150" priority="813">
      <formula>SEARCH("attesa tcl",$N11)&gt;0</formula>
    </cfRule>
    <cfRule type="expression" dxfId="19149" priority="814">
      <formula>SEARCH("fermata",$N11)&gt;0</formula>
    </cfRule>
    <cfRule type="expression" dxfId="19148" priority="815">
      <formula>SEARCH("canone",$N11)&gt;0</formula>
    </cfRule>
  </conditionalFormatting>
  <conditionalFormatting sqref="I11">
    <cfRule type="expression" dxfId="19147" priority="806">
      <formula>SEARCH("caricato",$N11)&gt;0</formula>
    </cfRule>
    <cfRule type="expression" dxfId="19146" priority="807">
      <formula>SEARCH("da fare",$N11)&gt;0</formula>
    </cfRule>
    <cfRule type="expression" dxfId="19145" priority="808">
      <formula>SEARCH("attesa tcl",$N11)&gt;0</formula>
    </cfRule>
    <cfRule type="expression" dxfId="19144" priority="809">
      <formula>SEARCH("fermata",$N11)&gt;0</formula>
    </cfRule>
    <cfRule type="expression" dxfId="19143" priority="810">
      <formula>SEARCH("canone",$N11)&gt;0</formula>
    </cfRule>
  </conditionalFormatting>
  <conditionalFormatting sqref="I11">
    <cfRule type="expression" dxfId="19142" priority="801">
      <formula>SEARCH("caricato",$N11)&gt;0</formula>
    </cfRule>
    <cfRule type="expression" dxfId="19141" priority="802">
      <formula>SEARCH("da fare",$N11)&gt;0</formula>
    </cfRule>
    <cfRule type="expression" dxfId="19140" priority="803">
      <formula>SEARCH("attesa tcl",$N11)&gt;0</formula>
    </cfRule>
    <cfRule type="expression" dxfId="19139" priority="804">
      <formula>SEARCH("fermata",$N11)&gt;0</formula>
    </cfRule>
    <cfRule type="expression" dxfId="19138" priority="805">
      <formula>SEARCH("canone",$N11)&gt;0</formula>
    </cfRule>
  </conditionalFormatting>
  <conditionalFormatting sqref="I11">
    <cfRule type="expression" dxfId="19137" priority="796">
      <formula>SEARCH("caricato",$N11)&gt;0</formula>
    </cfRule>
    <cfRule type="expression" dxfId="19136" priority="797">
      <formula>SEARCH("da fare",$N11)&gt;0</formula>
    </cfRule>
    <cfRule type="expression" dxfId="19135" priority="798">
      <formula>SEARCH("attesa tcl",$N11)&gt;0</formula>
    </cfRule>
    <cfRule type="expression" dxfId="19134" priority="799">
      <formula>SEARCH("fermata",$N11)&gt;0</formula>
    </cfRule>
    <cfRule type="expression" dxfId="19133" priority="800">
      <formula>SEARCH("canone",$N11)&gt;0</formula>
    </cfRule>
  </conditionalFormatting>
  <conditionalFormatting sqref="I11">
    <cfRule type="expression" dxfId="19132" priority="791">
      <formula>SEARCH("caricato",$N11)&gt;0</formula>
    </cfRule>
    <cfRule type="expression" dxfId="19131" priority="792">
      <formula>SEARCH("da fare",$N11)&gt;0</formula>
    </cfRule>
    <cfRule type="expression" dxfId="19130" priority="793">
      <formula>SEARCH("attesa tcl",$N11)&gt;0</formula>
    </cfRule>
    <cfRule type="expression" dxfId="19129" priority="794">
      <formula>SEARCH("fermata",$N11)&gt;0</formula>
    </cfRule>
    <cfRule type="expression" dxfId="19128" priority="795">
      <formula>SEARCH("canone",$N11)&gt;0</formula>
    </cfRule>
  </conditionalFormatting>
  <conditionalFormatting sqref="I11">
    <cfRule type="expression" dxfId="19127" priority="786">
      <formula>SEARCH("caricato",$N11)&gt;0</formula>
    </cfRule>
    <cfRule type="expression" dxfId="19126" priority="787">
      <formula>SEARCH("da fare",$N11)&gt;0</formula>
    </cfRule>
    <cfRule type="expression" dxfId="19125" priority="788">
      <formula>SEARCH("attesa tcl",$N11)&gt;0</formula>
    </cfRule>
    <cfRule type="expression" dxfId="19124" priority="789">
      <formula>SEARCH("fermata",$N11)&gt;0</formula>
    </cfRule>
    <cfRule type="expression" dxfId="19123" priority="790">
      <formula>SEARCH("canone",$N11)&gt;0</formula>
    </cfRule>
  </conditionalFormatting>
  <conditionalFormatting sqref="I11">
    <cfRule type="expression" dxfId="19122" priority="781">
      <formula>SEARCH("caricato",$N11)&gt;0</formula>
    </cfRule>
    <cfRule type="expression" dxfId="19121" priority="782">
      <formula>SEARCH("da fare",$N11)&gt;0</formula>
    </cfRule>
    <cfRule type="expression" dxfId="19120" priority="783">
      <formula>SEARCH("attesa tcl",$N11)&gt;0</formula>
    </cfRule>
    <cfRule type="expression" dxfId="19119" priority="784">
      <formula>SEARCH("fermata",$N11)&gt;0</formula>
    </cfRule>
    <cfRule type="expression" dxfId="19118" priority="785">
      <formula>SEARCH("canone",$N11)&gt;0</formula>
    </cfRule>
  </conditionalFormatting>
  <conditionalFormatting sqref="J12 G12:H12">
    <cfRule type="expression" dxfId="19117" priority="776">
      <formula>SEARCH("caricato",$N12)&gt;0</formula>
    </cfRule>
    <cfRule type="expression" dxfId="19116" priority="777">
      <formula>SEARCH("da fare",$N12)&gt;0</formula>
    </cfRule>
    <cfRule type="expression" dxfId="19115" priority="778">
      <formula>SEARCH("attesa tcl",$N12)&gt;0</formula>
    </cfRule>
    <cfRule type="expression" dxfId="19114" priority="779">
      <formula>SEARCH("fermata",$N12)&gt;0</formula>
    </cfRule>
    <cfRule type="expression" dxfId="19113" priority="780">
      <formula>SEARCH("canone",$N12)&gt;0</formula>
    </cfRule>
  </conditionalFormatting>
  <conditionalFormatting sqref="I12">
    <cfRule type="expression" dxfId="19112" priority="771">
      <formula>SEARCH("caricato",$N12)&gt;0</formula>
    </cfRule>
    <cfRule type="expression" dxfId="19111" priority="772">
      <formula>SEARCH("da fare",$N12)&gt;0</formula>
    </cfRule>
    <cfRule type="expression" dxfId="19110" priority="773">
      <formula>SEARCH("attesa tcl",$N12)&gt;0</formula>
    </cfRule>
    <cfRule type="expression" dxfId="19109" priority="774">
      <formula>SEARCH("fermata",$N12)&gt;0</formula>
    </cfRule>
    <cfRule type="expression" dxfId="19108" priority="775">
      <formula>SEARCH("canone",$N12)&gt;0</formula>
    </cfRule>
  </conditionalFormatting>
  <conditionalFormatting sqref="I12">
    <cfRule type="expression" dxfId="19107" priority="766">
      <formula>SEARCH("caricato",$N12)&gt;0</formula>
    </cfRule>
    <cfRule type="expression" dxfId="19106" priority="767">
      <formula>SEARCH("da fare",$N12)&gt;0</formula>
    </cfRule>
    <cfRule type="expression" dxfId="19105" priority="768">
      <formula>SEARCH("attesa tcl",$N12)&gt;0</formula>
    </cfRule>
    <cfRule type="expression" dxfId="19104" priority="769">
      <formula>SEARCH("fermata",$N12)&gt;0</formula>
    </cfRule>
    <cfRule type="expression" dxfId="19103" priority="770">
      <formula>SEARCH("canone",$N12)&gt;0</formula>
    </cfRule>
  </conditionalFormatting>
  <conditionalFormatting sqref="I12">
    <cfRule type="expression" dxfId="19102" priority="761">
      <formula>SEARCH("caricato",$N12)&gt;0</formula>
    </cfRule>
    <cfRule type="expression" dxfId="19101" priority="762">
      <formula>SEARCH("da fare",$N12)&gt;0</formula>
    </cfRule>
    <cfRule type="expression" dxfId="19100" priority="763">
      <formula>SEARCH("attesa tcl",$N12)&gt;0</formula>
    </cfRule>
    <cfRule type="expression" dxfId="19099" priority="764">
      <formula>SEARCH("fermata",$N12)&gt;0</formula>
    </cfRule>
    <cfRule type="expression" dxfId="19098" priority="765">
      <formula>SEARCH("canone",$N12)&gt;0</formula>
    </cfRule>
  </conditionalFormatting>
  <conditionalFormatting sqref="I12">
    <cfRule type="expression" dxfId="19097" priority="756">
      <formula>SEARCH("caricato",$N12)&gt;0</formula>
    </cfRule>
    <cfRule type="expression" dxfId="19096" priority="757">
      <formula>SEARCH("da fare",$N12)&gt;0</formula>
    </cfRule>
    <cfRule type="expression" dxfId="19095" priority="758">
      <formula>SEARCH("attesa tcl",$N12)&gt;0</formula>
    </cfRule>
    <cfRule type="expression" dxfId="19094" priority="759">
      <formula>SEARCH("fermata",$N12)&gt;0</formula>
    </cfRule>
    <cfRule type="expression" dxfId="19093" priority="760">
      <formula>SEARCH("canone",$N12)&gt;0</formula>
    </cfRule>
  </conditionalFormatting>
  <conditionalFormatting sqref="I12">
    <cfRule type="expression" dxfId="19092" priority="751">
      <formula>SEARCH("caricato",$N12)&gt;0</formula>
    </cfRule>
    <cfRule type="expression" dxfId="19091" priority="752">
      <formula>SEARCH("da fare",$N12)&gt;0</formula>
    </cfRule>
    <cfRule type="expression" dxfId="19090" priority="753">
      <formula>SEARCH("attesa tcl",$N12)&gt;0</formula>
    </cfRule>
    <cfRule type="expression" dxfId="19089" priority="754">
      <formula>SEARCH("fermata",$N12)&gt;0</formula>
    </cfRule>
    <cfRule type="expression" dxfId="19088" priority="755">
      <formula>SEARCH("canone",$N12)&gt;0</formula>
    </cfRule>
  </conditionalFormatting>
  <conditionalFormatting sqref="I12">
    <cfRule type="expression" dxfId="19087" priority="746">
      <formula>SEARCH("caricato",$N12)&gt;0</formula>
    </cfRule>
    <cfRule type="expression" dxfId="19086" priority="747">
      <formula>SEARCH("da fare",$N12)&gt;0</formula>
    </cfRule>
    <cfRule type="expression" dxfId="19085" priority="748">
      <formula>SEARCH("attesa tcl",$N12)&gt;0</formula>
    </cfRule>
    <cfRule type="expression" dxfId="19084" priority="749">
      <formula>SEARCH("fermata",$N12)&gt;0</formula>
    </cfRule>
    <cfRule type="expression" dxfId="19083" priority="750">
      <formula>SEARCH("canone",$N12)&gt;0</formula>
    </cfRule>
  </conditionalFormatting>
  <conditionalFormatting sqref="K4:L14">
    <cfRule type="expression" dxfId="19082" priority="741">
      <formula>SEARCH("caricato",$N4)&gt;0</formula>
    </cfRule>
    <cfRule type="expression" dxfId="19081" priority="742">
      <formula>SEARCH("da fare",$N4)&gt;0</formula>
    </cfRule>
    <cfRule type="expression" dxfId="19080" priority="743">
      <formula>SEARCH("attesa tcl",$N4)&gt;0</formula>
    </cfRule>
    <cfRule type="expression" dxfId="19079" priority="744">
      <formula>SEARCH("fermata",$N4)&gt;0</formula>
    </cfRule>
    <cfRule type="expression" dxfId="19078" priority="745">
      <formula>SEARCH("canone",$N4)&gt;0</formula>
    </cfRule>
  </conditionalFormatting>
  <conditionalFormatting sqref="F17:F18">
    <cfRule type="expression" dxfId="19077" priority="736">
      <formula>SEARCH("caricato",$N17)&gt;0</formula>
    </cfRule>
    <cfRule type="expression" dxfId="19076" priority="737">
      <formula>SEARCH("da fare",$N17)&gt;0</formula>
    </cfRule>
    <cfRule type="expression" dxfId="19075" priority="738">
      <formula>SEARCH("attesa tcl",$N17)&gt;0</formula>
    </cfRule>
    <cfRule type="expression" dxfId="19074" priority="739">
      <formula>SEARCH("fermata",$N17)&gt;0</formula>
    </cfRule>
    <cfRule type="expression" dxfId="19073" priority="740">
      <formula>SEARCH("canone",$N17)&gt;0</formula>
    </cfRule>
  </conditionalFormatting>
  <conditionalFormatting sqref="F17:F18">
    <cfRule type="expression" dxfId="19072" priority="731">
      <formula>SEARCH("caricato",$N17)&gt;0</formula>
    </cfRule>
    <cfRule type="expression" dxfId="19071" priority="732">
      <formula>SEARCH("da fare",$N17)&gt;0</formula>
    </cfRule>
    <cfRule type="expression" dxfId="19070" priority="733">
      <formula>SEARCH("attesa tcl",$N17)&gt;0</formula>
    </cfRule>
    <cfRule type="expression" dxfId="19069" priority="734">
      <formula>SEARCH("fermata",$N17)&gt;0</formula>
    </cfRule>
    <cfRule type="expression" dxfId="19068" priority="735">
      <formula>SEARCH("canone",$N17)&gt;0</formula>
    </cfRule>
  </conditionalFormatting>
  <conditionalFormatting sqref="F17:F18">
    <cfRule type="expression" dxfId="19067" priority="726">
      <formula>SEARCH("caricato",$N17)&gt;0</formula>
    </cfRule>
    <cfRule type="expression" dxfId="19066" priority="727">
      <formula>SEARCH("da fare",$N17)&gt;0</formula>
    </cfRule>
    <cfRule type="expression" dxfId="19065" priority="728">
      <formula>SEARCH("attesa tcl",$N17)&gt;0</formula>
    </cfRule>
    <cfRule type="expression" dxfId="19064" priority="729">
      <formula>SEARCH("fermata",$N17)&gt;0</formula>
    </cfRule>
    <cfRule type="expression" dxfId="19063" priority="730">
      <formula>SEARCH("canone",$N17)&gt;0</formula>
    </cfRule>
  </conditionalFormatting>
  <conditionalFormatting sqref="F17:F18">
    <cfRule type="expression" dxfId="19062" priority="721">
      <formula>SEARCH("caricato",$N17)&gt;0</formula>
    </cfRule>
    <cfRule type="expression" dxfId="19061" priority="722">
      <formula>SEARCH("da fare",$N17)&gt;0</formula>
    </cfRule>
    <cfRule type="expression" dxfId="19060" priority="723">
      <formula>SEARCH("attesa tcl",$N17)&gt;0</formula>
    </cfRule>
    <cfRule type="expression" dxfId="19059" priority="724">
      <formula>SEARCH("fermata",$N17)&gt;0</formula>
    </cfRule>
    <cfRule type="expression" dxfId="19058" priority="725">
      <formula>SEARCH("canone",$N17)&gt;0</formula>
    </cfRule>
  </conditionalFormatting>
  <conditionalFormatting sqref="F20">
    <cfRule type="expression" dxfId="19057" priority="716">
      <formula>SEARCH("caricato",$N20)&gt;0</formula>
    </cfRule>
    <cfRule type="expression" dxfId="19056" priority="717">
      <formula>SEARCH("da fare",$N20)&gt;0</formula>
    </cfRule>
    <cfRule type="expression" dxfId="19055" priority="718">
      <formula>SEARCH("attesa tcl",$N20)&gt;0</formula>
    </cfRule>
    <cfRule type="expression" dxfId="19054" priority="719">
      <formula>SEARCH("fermata",$N20)&gt;0</formula>
    </cfRule>
    <cfRule type="expression" dxfId="19053" priority="720">
      <formula>SEARCH("canone",$N20)&gt;0</formula>
    </cfRule>
  </conditionalFormatting>
  <conditionalFormatting sqref="F20">
    <cfRule type="expression" dxfId="19052" priority="711">
      <formula>SEARCH("caricato",$N20)&gt;0</formula>
    </cfRule>
    <cfRule type="expression" dxfId="19051" priority="712">
      <formula>SEARCH("da fare",$N20)&gt;0</formula>
    </cfRule>
    <cfRule type="expression" dxfId="19050" priority="713">
      <formula>SEARCH("attesa tcl",$N20)&gt;0</formula>
    </cfRule>
    <cfRule type="expression" dxfId="19049" priority="714">
      <formula>SEARCH("fermata",$N20)&gt;0</formula>
    </cfRule>
    <cfRule type="expression" dxfId="19048" priority="715">
      <formula>SEARCH("canone",$N20)&gt;0</formula>
    </cfRule>
  </conditionalFormatting>
  <conditionalFormatting sqref="F20">
    <cfRule type="expression" dxfId="19047" priority="706">
      <formula>SEARCH("caricato",$N20)&gt;0</formula>
    </cfRule>
    <cfRule type="expression" dxfId="19046" priority="707">
      <formula>SEARCH("da fare",$N20)&gt;0</formula>
    </cfRule>
    <cfRule type="expression" dxfId="19045" priority="708">
      <formula>SEARCH("attesa tcl",$N20)&gt;0</formula>
    </cfRule>
    <cfRule type="expression" dxfId="19044" priority="709">
      <formula>SEARCH("fermata",$N20)&gt;0</formula>
    </cfRule>
    <cfRule type="expression" dxfId="19043" priority="710">
      <formula>SEARCH("canone",$N20)&gt;0</formula>
    </cfRule>
  </conditionalFormatting>
  <conditionalFormatting sqref="F20">
    <cfRule type="expression" dxfId="19042" priority="701">
      <formula>SEARCH("caricato",$N20)&gt;0</formula>
    </cfRule>
    <cfRule type="expression" dxfId="19041" priority="702">
      <formula>SEARCH("da fare",$N20)&gt;0</formula>
    </cfRule>
    <cfRule type="expression" dxfId="19040" priority="703">
      <formula>SEARCH("attesa tcl",$N20)&gt;0</formula>
    </cfRule>
    <cfRule type="expression" dxfId="19039" priority="704">
      <formula>SEARCH("fermata",$N20)&gt;0</formula>
    </cfRule>
    <cfRule type="expression" dxfId="19038" priority="705">
      <formula>SEARCH("canone",$N20)&gt;0</formula>
    </cfRule>
  </conditionalFormatting>
  <conditionalFormatting sqref="G18:H18 J18">
    <cfRule type="expression" dxfId="19037" priority="696">
      <formula>SEARCH("caricato",$N18)&gt;0</formula>
    </cfRule>
    <cfRule type="expression" dxfId="19036" priority="697">
      <formula>SEARCH("da fare",$N18)&gt;0</formula>
    </cfRule>
    <cfRule type="expression" dxfId="19035" priority="698">
      <formula>SEARCH("attesa tcl",$N18)&gt;0</formula>
    </cfRule>
    <cfRule type="expression" dxfId="19034" priority="699">
      <formula>SEARCH("fermata",$N18)&gt;0</formula>
    </cfRule>
    <cfRule type="expression" dxfId="19033" priority="700">
      <formula>SEARCH("canone",$N18)&gt;0</formula>
    </cfRule>
  </conditionalFormatting>
  <conditionalFormatting sqref="G20:H20 J20">
    <cfRule type="expression" dxfId="19032" priority="661">
      <formula>SEARCH("caricato",$N20)&gt;0</formula>
    </cfRule>
    <cfRule type="expression" dxfId="19031" priority="662">
      <formula>SEARCH("da fare",$N20)&gt;0</formula>
    </cfRule>
    <cfRule type="expression" dxfId="19030" priority="663">
      <formula>SEARCH("attesa tcl",$N20)&gt;0</formula>
    </cfRule>
    <cfRule type="expression" dxfId="19029" priority="664">
      <formula>SEARCH("fermata",$N20)&gt;0</formula>
    </cfRule>
    <cfRule type="expression" dxfId="19028" priority="665">
      <formula>SEARCH("canone",$N20)&gt;0</formula>
    </cfRule>
  </conditionalFormatting>
  <conditionalFormatting sqref="K16:L22">
    <cfRule type="expression" dxfId="19027" priority="626">
      <formula>SEARCH("caricato",$N16)&gt;0</formula>
    </cfRule>
    <cfRule type="expression" dxfId="19026" priority="627">
      <formula>SEARCH("da fare",$N16)&gt;0</formula>
    </cfRule>
    <cfRule type="expression" dxfId="19025" priority="628">
      <formula>SEARCH("attesa tcl",$N16)&gt;0</formula>
    </cfRule>
    <cfRule type="expression" dxfId="19024" priority="629">
      <formula>SEARCH("fermata",$N16)&gt;0</formula>
    </cfRule>
    <cfRule type="expression" dxfId="19023" priority="630">
      <formula>SEARCH("canone",$N16)&gt;0</formula>
    </cfRule>
  </conditionalFormatting>
  <conditionalFormatting sqref="I8:I12">
    <cfRule type="expression" dxfId="19022" priority="591">
      <formula>SEARCH("caricato",$N8)&gt;0</formula>
    </cfRule>
    <cfRule type="expression" dxfId="19021" priority="592">
      <formula>SEARCH("da fare",$N8)&gt;0</formula>
    </cfRule>
    <cfRule type="expression" dxfId="19020" priority="593">
      <formula>SEARCH("attesa tcl",$N8)&gt;0</formula>
    </cfRule>
    <cfRule type="expression" dxfId="19019" priority="594">
      <formula>SEARCH("fermata",$N8)&gt;0</formula>
    </cfRule>
    <cfRule type="expression" dxfId="19018" priority="595">
      <formula>SEARCH("canone",$N8)&gt;0</formula>
    </cfRule>
  </conditionalFormatting>
  <conditionalFormatting sqref="I8:I12">
    <cfRule type="expression" dxfId="19017" priority="586">
      <formula>SEARCH("caricato",$N8)&gt;0</formula>
    </cfRule>
    <cfRule type="expression" dxfId="19016" priority="587">
      <formula>SEARCH("da fare",$N8)&gt;0</formula>
    </cfRule>
    <cfRule type="expression" dxfId="19015" priority="588">
      <formula>SEARCH("attesa tcl",$N8)&gt;0</formula>
    </cfRule>
    <cfRule type="expression" dxfId="19014" priority="589">
      <formula>SEARCH("fermata",$N8)&gt;0</formula>
    </cfRule>
    <cfRule type="expression" dxfId="19013" priority="590">
      <formula>SEARCH("canone",$N8)&gt;0</formula>
    </cfRule>
  </conditionalFormatting>
  <conditionalFormatting sqref="I8:I12">
    <cfRule type="expression" dxfId="19012" priority="581">
      <formula>SEARCH("caricato",$N8)&gt;0</formula>
    </cfRule>
    <cfRule type="expression" dxfId="19011" priority="582">
      <formula>SEARCH("da fare",$N8)&gt;0</formula>
    </cfRule>
    <cfRule type="expression" dxfId="19010" priority="583">
      <formula>SEARCH("attesa tcl",$N8)&gt;0</formula>
    </cfRule>
    <cfRule type="expression" dxfId="19009" priority="584">
      <formula>SEARCH("fermata",$N8)&gt;0</formula>
    </cfRule>
    <cfRule type="expression" dxfId="19008" priority="585">
      <formula>SEARCH("canone",$N8)&gt;0</formula>
    </cfRule>
  </conditionalFormatting>
  <conditionalFormatting sqref="I8:I12">
    <cfRule type="expression" dxfId="19007" priority="576">
      <formula>SEARCH("caricato",$N8)&gt;0</formula>
    </cfRule>
    <cfRule type="expression" dxfId="19006" priority="577">
      <formula>SEARCH("da fare",$N8)&gt;0</formula>
    </cfRule>
    <cfRule type="expression" dxfId="19005" priority="578">
      <formula>SEARCH("attesa tcl",$N8)&gt;0</formula>
    </cfRule>
    <cfRule type="expression" dxfId="19004" priority="579">
      <formula>SEARCH("fermata",$N8)&gt;0</formula>
    </cfRule>
    <cfRule type="expression" dxfId="19003" priority="580">
      <formula>SEARCH("canone",$N8)&gt;0</formula>
    </cfRule>
  </conditionalFormatting>
  <conditionalFormatting sqref="I8:I12">
    <cfRule type="expression" dxfId="19002" priority="571">
      <formula>SEARCH("caricato",$N8)&gt;0</formula>
    </cfRule>
    <cfRule type="expression" dxfId="19001" priority="572">
      <formula>SEARCH("da fare",$N8)&gt;0</formula>
    </cfRule>
    <cfRule type="expression" dxfId="19000" priority="573">
      <formula>SEARCH("attesa tcl",$N8)&gt;0</formula>
    </cfRule>
    <cfRule type="expression" dxfId="18999" priority="574">
      <formula>SEARCH("fermata",$N8)&gt;0</formula>
    </cfRule>
    <cfRule type="expression" dxfId="18998" priority="575">
      <formula>SEARCH("canone",$N8)&gt;0</formula>
    </cfRule>
  </conditionalFormatting>
  <conditionalFormatting sqref="I8:I12">
    <cfRule type="expression" dxfId="18997" priority="566">
      <formula>SEARCH("caricato",$N8)&gt;0</formula>
    </cfRule>
    <cfRule type="expression" dxfId="18996" priority="567">
      <formula>SEARCH("da fare",$N8)&gt;0</formula>
    </cfRule>
    <cfRule type="expression" dxfId="18995" priority="568">
      <formula>SEARCH("attesa tcl",$N8)&gt;0</formula>
    </cfRule>
    <cfRule type="expression" dxfId="18994" priority="569">
      <formula>SEARCH("fermata",$N8)&gt;0</formula>
    </cfRule>
    <cfRule type="expression" dxfId="18993" priority="570">
      <formula>SEARCH("canone",$N8)&gt;0</formula>
    </cfRule>
  </conditionalFormatting>
  <conditionalFormatting sqref="I19">
    <cfRule type="expression" dxfId="18992" priority="531">
      <formula>SEARCH("caricato",$N19)&gt;0</formula>
    </cfRule>
    <cfRule type="expression" dxfId="18991" priority="532">
      <formula>SEARCH("da fare",$N19)&gt;0</formula>
    </cfRule>
    <cfRule type="expression" dxfId="18990" priority="533">
      <formula>SEARCH("attesa tcl",$N19)&gt;0</formula>
    </cfRule>
    <cfRule type="expression" dxfId="18989" priority="534">
      <formula>SEARCH("fermata",$N19)&gt;0</formula>
    </cfRule>
    <cfRule type="expression" dxfId="18988" priority="535">
      <formula>SEARCH("canone",$N19)&gt;0</formula>
    </cfRule>
  </conditionalFormatting>
  <conditionalFormatting sqref="I19">
    <cfRule type="expression" dxfId="18987" priority="526">
      <formula>SEARCH("caricato",$N19)&gt;0</formula>
    </cfRule>
    <cfRule type="expression" dxfId="18986" priority="527">
      <formula>SEARCH("da fare",$N19)&gt;0</formula>
    </cfRule>
    <cfRule type="expression" dxfId="18985" priority="528">
      <formula>SEARCH("attesa tcl",$N19)&gt;0</formula>
    </cfRule>
    <cfRule type="expression" dxfId="18984" priority="529">
      <formula>SEARCH("fermata",$N19)&gt;0</formula>
    </cfRule>
    <cfRule type="expression" dxfId="18983" priority="530">
      <formula>SEARCH("canone",$N19)&gt;0</formula>
    </cfRule>
  </conditionalFormatting>
  <conditionalFormatting sqref="I19">
    <cfRule type="expression" dxfId="18982" priority="521">
      <formula>SEARCH("caricato",$N19)&gt;0</formula>
    </cfRule>
    <cfRule type="expression" dxfId="18981" priority="522">
      <formula>SEARCH("da fare",$N19)&gt;0</formula>
    </cfRule>
    <cfRule type="expression" dxfId="18980" priority="523">
      <formula>SEARCH("attesa tcl",$N19)&gt;0</formula>
    </cfRule>
    <cfRule type="expression" dxfId="18979" priority="524">
      <formula>SEARCH("fermata",$N19)&gt;0</formula>
    </cfRule>
    <cfRule type="expression" dxfId="18978" priority="525">
      <formula>SEARCH("canone",$N19)&gt;0</formula>
    </cfRule>
  </conditionalFormatting>
  <conditionalFormatting sqref="I19">
    <cfRule type="expression" dxfId="18977" priority="516">
      <formula>SEARCH("caricato",$N19)&gt;0</formula>
    </cfRule>
    <cfRule type="expression" dxfId="18976" priority="517">
      <formula>SEARCH("da fare",$N19)&gt;0</formula>
    </cfRule>
    <cfRule type="expression" dxfId="18975" priority="518">
      <formula>SEARCH("attesa tcl",$N19)&gt;0</formula>
    </cfRule>
    <cfRule type="expression" dxfId="18974" priority="519">
      <formula>SEARCH("fermata",$N19)&gt;0</formula>
    </cfRule>
    <cfRule type="expression" dxfId="18973" priority="520">
      <formula>SEARCH("canone",$N19)&gt;0</formula>
    </cfRule>
  </conditionalFormatting>
  <conditionalFormatting sqref="I19">
    <cfRule type="expression" dxfId="18972" priority="511">
      <formula>SEARCH("caricato",$N19)&gt;0</formula>
    </cfRule>
    <cfRule type="expression" dxfId="18971" priority="512">
      <formula>SEARCH("da fare",$N19)&gt;0</formula>
    </cfRule>
    <cfRule type="expression" dxfId="18970" priority="513">
      <formula>SEARCH("attesa tcl",$N19)&gt;0</formula>
    </cfRule>
    <cfRule type="expression" dxfId="18969" priority="514">
      <formula>SEARCH("fermata",$N19)&gt;0</formula>
    </cfRule>
    <cfRule type="expression" dxfId="18968" priority="515">
      <formula>SEARCH("canone",$N19)&gt;0</formula>
    </cfRule>
  </conditionalFormatting>
  <conditionalFormatting sqref="I19">
    <cfRule type="expression" dxfId="18967" priority="506">
      <formula>SEARCH("caricato",$N19)&gt;0</formula>
    </cfRule>
    <cfRule type="expression" dxfId="18966" priority="507">
      <formula>SEARCH("da fare",$N19)&gt;0</formula>
    </cfRule>
    <cfRule type="expression" dxfId="18965" priority="508">
      <formula>SEARCH("attesa tcl",$N19)&gt;0</formula>
    </cfRule>
    <cfRule type="expression" dxfId="18964" priority="509">
      <formula>SEARCH("fermata",$N19)&gt;0</formula>
    </cfRule>
    <cfRule type="expression" dxfId="18963" priority="510">
      <formula>SEARCH("canone",$N19)&gt;0</formula>
    </cfRule>
  </conditionalFormatting>
  <conditionalFormatting sqref="I20">
    <cfRule type="expression" dxfId="18962" priority="501">
      <formula>SEARCH("caricato",$N20)&gt;0</formula>
    </cfRule>
    <cfRule type="expression" dxfId="18961" priority="502">
      <formula>SEARCH("da fare",$N20)&gt;0</formula>
    </cfRule>
    <cfRule type="expression" dxfId="18960" priority="503">
      <formula>SEARCH("attesa tcl",$N20)&gt;0</formula>
    </cfRule>
    <cfRule type="expression" dxfId="18959" priority="504">
      <formula>SEARCH("fermata",$N20)&gt;0</formula>
    </cfRule>
    <cfRule type="expression" dxfId="18958" priority="505">
      <formula>SEARCH("canone",$N20)&gt;0</formula>
    </cfRule>
  </conditionalFormatting>
  <conditionalFormatting sqref="I20">
    <cfRule type="expression" dxfId="18957" priority="496">
      <formula>SEARCH("caricato",$N20)&gt;0</formula>
    </cfRule>
    <cfRule type="expression" dxfId="18956" priority="497">
      <formula>SEARCH("da fare",$N20)&gt;0</formula>
    </cfRule>
    <cfRule type="expression" dxfId="18955" priority="498">
      <formula>SEARCH("attesa tcl",$N20)&gt;0</formula>
    </cfRule>
    <cfRule type="expression" dxfId="18954" priority="499">
      <formula>SEARCH("fermata",$N20)&gt;0</formula>
    </cfRule>
    <cfRule type="expression" dxfId="18953" priority="500">
      <formula>SEARCH("canone",$N20)&gt;0</formula>
    </cfRule>
  </conditionalFormatting>
  <conditionalFormatting sqref="I20">
    <cfRule type="expression" dxfId="18952" priority="491">
      <formula>SEARCH("caricato",$N20)&gt;0</formula>
    </cfRule>
    <cfRule type="expression" dxfId="18951" priority="492">
      <formula>SEARCH("da fare",$N20)&gt;0</formula>
    </cfRule>
    <cfRule type="expression" dxfId="18950" priority="493">
      <formula>SEARCH("attesa tcl",$N20)&gt;0</formula>
    </cfRule>
    <cfRule type="expression" dxfId="18949" priority="494">
      <formula>SEARCH("fermata",$N20)&gt;0</formula>
    </cfRule>
    <cfRule type="expression" dxfId="18948" priority="495">
      <formula>SEARCH("canone",$N20)&gt;0</formula>
    </cfRule>
  </conditionalFormatting>
  <conditionalFormatting sqref="I20">
    <cfRule type="expression" dxfId="18947" priority="486">
      <formula>SEARCH("caricato",$N20)&gt;0</formula>
    </cfRule>
    <cfRule type="expression" dxfId="18946" priority="487">
      <formula>SEARCH("da fare",$N20)&gt;0</formula>
    </cfRule>
    <cfRule type="expression" dxfId="18945" priority="488">
      <formula>SEARCH("attesa tcl",$N20)&gt;0</formula>
    </cfRule>
    <cfRule type="expression" dxfId="18944" priority="489">
      <formula>SEARCH("fermata",$N20)&gt;0</formula>
    </cfRule>
    <cfRule type="expression" dxfId="18943" priority="490">
      <formula>SEARCH("canone",$N20)&gt;0</formula>
    </cfRule>
  </conditionalFormatting>
  <conditionalFormatting sqref="I20">
    <cfRule type="expression" dxfId="18942" priority="481">
      <formula>SEARCH("caricato",$N20)&gt;0</formula>
    </cfRule>
    <cfRule type="expression" dxfId="18941" priority="482">
      <formula>SEARCH("da fare",$N20)&gt;0</formula>
    </cfRule>
    <cfRule type="expression" dxfId="18940" priority="483">
      <formula>SEARCH("attesa tcl",$N20)&gt;0</formula>
    </cfRule>
    <cfRule type="expression" dxfId="18939" priority="484">
      <formula>SEARCH("fermata",$N20)&gt;0</formula>
    </cfRule>
    <cfRule type="expression" dxfId="18938" priority="485">
      <formula>SEARCH("canone",$N20)&gt;0</formula>
    </cfRule>
  </conditionalFormatting>
  <conditionalFormatting sqref="I20">
    <cfRule type="expression" dxfId="18937" priority="476">
      <formula>SEARCH("caricato",$N20)&gt;0</formula>
    </cfRule>
    <cfRule type="expression" dxfId="18936" priority="477">
      <formula>SEARCH("da fare",$N20)&gt;0</formula>
    </cfRule>
    <cfRule type="expression" dxfId="18935" priority="478">
      <formula>SEARCH("attesa tcl",$N20)&gt;0</formula>
    </cfRule>
    <cfRule type="expression" dxfId="18934" priority="479">
      <formula>SEARCH("fermata",$N20)&gt;0</formula>
    </cfRule>
    <cfRule type="expression" dxfId="18933" priority="480">
      <formula>SEARCH("canone",$N20)&gt;0</formula>
    </cfRule>
  </conditionalFormatting>
  <conditionalFormatting sqref="I17">
    <cfRule type="expression" dxfId="18932" priority="471">
      <formula>SEARCH("caricato",$N17)&gt;0</formula>
    </cfRule>
    <cfRule type="expression" dxfId="18931" priority="472">
      <formula>SEARCH("da fare",$N17)&gt;0</formula>
    </cfRule>
    <cfRule type="expression" dxfId="18930" priority="473">
      <formula>SEARCH("attesa tcl",$N17)&gt;0</formula>
    </cfRule>
    <cfRule type="expression" dxfId="18929" priority="474">
      <formula>SEARCH("fermata",$N17)&gt;0</formula>
    </cfRule>
    <cfRule type="expression" dxfId="18928" priority="475">
      <formula>SEARCH("canone",$N17)&gt;0</formula>
    </cfRule>
  </conditionalFormatting>
  <conditionalFormatting sqref="I17">
    <cfRule type="expression" dxfId="18927" priority="466">
      <formula>SEARCH("caricato",$N17)&gt;0</formula>
    </cfRule>
    <cfRule type="expression" dxfId="18926" priority="467">
      <formula>SEARCH("da fare",$N17)&gt;0</formula>
    </cfRule>
    <cfRule type="expression" dxfId="18925" priority="468">
      <formula>SEARCH("attesa tcl",$N17)&gt;0</formula>
    </cfRule>
    <cfRule type="expression" dxfId="18924" priority="469">
      <formula>SEARCH("fermata",$N17)&gt;0</formula>
    </cfRule>
    <cfRule type="expression" dxfId="18923" priority="470">
      <formula>SEARCH("canone",$N17)&gt;0</formula>
    </cfRule>
  </conditionalFormatting>
  <conditionalFormatting sqref="I17">
    <cfRule type="expression" dxfId="18922" priority="461">
      <formula>SEARCH("caricato",$N17)&gt;0</formula>
    </cfRule>
    <cfRule type="expression" dxfId="18921" priority="462">
      <formula>SEARCH("da fare",$N17)&gt;0</formula>
    </cfRule>
    <cfRule type="expression" dxfId="18920" priority="463">
      <formula>SEARCH("attesa tcl",$N17)&gt;0</formula>
    </cfRule>
    <cfRule type="expression" dxfId="18919" priority="464">
      <formula>SEARCH("fermata",$N17)&gt;0</formula>
    </cfRule>
    <cfRule type="expression" dxfId="18918" priority="465">
      <formula>SEARCH("canone",$N17)&gt;0</formula>
    </cfRule>
  </conditionalFormatting>
  <conditionalFormatting sqref="I17">
    <cfRule type="expression" dxfId="18917" priority="456">
      <formula>SEARCH("caricato",$N17)&gt;0</formula>
    </cfRule>
    <cfRule type="expression" dxfId="18916" priority="457">
      <formula>SEARCH("da fare",$N17)&gt;0</formula>
    </cfRule>
    <cfRule type="expression" dxfId="18915" priority="458">
      <formula>SEARCH("attesa tcl",$N17)&gt;0</formula>
    </cfRule>
    <cfRule type="expression" dxfId="18914" priority="459">
      <formula>SEARCH("fermata",$N17)&gt;0</formula>
    </cfRule>
    <cfRule type="expression" dxfId="18913" priority="460">
      <formula>SEARCH("canone",$N17)&gt;0</formula>
    </cfRule>
  </conditionalFormatting>
  <conditionalFormatting sqref="I17">
    <cfRule type="expression" dxfId="18912" priority="451">
      <formula>SEARCH("caricato",$N17)&gt;0</formula>
    </cfRule>
    <cfRule type="expression" dxfId="18911" priority="452">
      <formula>SEARCH("da fare",$N17)&gt;0</formula>
    </cfRule>
    <cfRule type="expression" dxfId="18910" priority="453">
      <formula>SEARCH("attesa tcl",$N17)&gt;0</formula>
    </cfRule>
    <cfRule type="expression" dxfId="18909" priority="454">
      <formula>SEARCH("fermata",$N17)&gt;0</formula>
    </cfRule>
    <cfRule type="expression" dxfId="18908" priority="455">
      <formula>SEARCH("canone",$N17)&gt;0</formula>
    </cfRule>
  </conditionalFormatting>
  <conditionalFormatting sqref="I17">
    <cfRule type="expression" dxfId="18907" priority="446">
      <formula>SEARCH("caricato",$N17)&gt;0</formula>
    </cfRule>
    <cfRule type="expression" dxfId="18906" priority="447">
      <formula>SEARCH("da fare",$N17)&gt;0</formula>
    </cfRule>
    <cfRule type="expression" dxfId="18905" priority="448">
      <formula>SEARCH("attesa tcl",$N17)&gt;0</formula>
    </cfRule>
    <cfRule type="expression" dxfId="18904" priority="449">
      <formula>SEARCH("fermata",$N17)&gt;0</formula>
    </cfRule>
    <cfRule type="expression" dxfId="18903" priority="450">
      <formula>SEARCH("canone",$N17)&gt;0</formula>
    </cfRule>
  </conditionalFormatting>
  <conditionalFormatting sqref="I18">
    <cfRule type="expression" dxfId="18902" priority="441">
      <formula>SEARCH("caricato",$N18)&gt;0</formula>
    </cfRule>
    <cfRule type="expression" dxfId="18901" priority="442">
      <formula>SEARCH("da fare",$N18)&gt;0</formula>
    </cfRule>
    <cfRule type="expression" dxfId="18900" priority="443">
      <formula>SEARCH("attesa tcl",$N18)&gt;0</formula>
    </cfRule>
    <cfRule type="expression" dxfId="18899" priority="444">
      <formula>SEARCH("fermata",$N18)&gt;0</formula>
    </cfRule>
    <cfRule type="expression" dxfId="18898" priority="445">
      <formula>SEARCH("canone",$N18)&gt;0</formula>
    </cfRule>
  </conditionalFormatting>
  <conditionalFormatting sqref="I18">
    <cfRule type="expression" dxfId="18897" priority="436">
      <formula>SEARCH("caricato",$N18)&gt;0</formula>
    </cfRule>
    <cfRule type="expression" dxfId="18896" priority="437">
      <formula>SEARCH("da fare",$N18)&gt;0</formula>
    </cfRule>
    <cfRule type="expression" dxfId="18895" priority="438">
      <formula>SEARCH("attesa tcl",$N18)&gt;0</formula>
    </cfRule>
    <cfRule type="expression" dxfId="18894" priority="439">
      <formula>SEARCH("fermata",$N18)&gt;0</formula>
    </cfRule>
    <cfRule type="expression" dxfId="18893" priority="440">
      <formula>SEARCH("canone",$N18)&gt;0</formula>
    </cfRule>
  </conditionalFormatting>
  <conditionalFormatting sqref="I18">
    <cfRule type="expression" dxfId="18892" priority="431">
      <formula>SEARCH("caricato",$N18)&gt;0</formula>
    </cfRule>
    <cfRule type="expression" dxfId="18891" priority="432">
      <formula>SEARCH("da fare",$N18)&gt;0</formula>
    </cfRule>
    <cfRule type="expression" dxfId="18890" priority="433">
      <formula>SEARCH("attesa tcl",$N18)&gt;0</formula>
    </cfRule>
    <cfRule type="expression" dxfId="18889" priority="434">
      <formula>SEARCH("fermata",$N18)&gt;0</formula>
    </cfRule>
    <cfRule type="expression" dxfId="18888" priority="435">
      <formula>SEARCH("canone",$N18)&gt;0</formula>
    </cfRule>
  </conditionalFormatting>
  <conditionalFormatting sqref="I18">
    <cfRule type="expression" dxfId="18887" priority="426">
      <formula>SEARCH("caricato",$N18)&gt;0</formula>
    </cfRule>
    <cfRule type="expression" dxfId="18886" priority="427">
      <formula>SEARCH("da fare",$N18)&gt;0</formula>
    </cfRule>
    <cfRule type="expression" dxfId="18885" priority="428">
      <formula>SEARCH("attesa tcl",$N18)&gt;0</formula>
    </cfRule>
    <cfRule type="expression" dxfId="18884" priority="429">
      <formula>SEARCH("fermata",$N18)&gt;0</formula>
    </cfRule>
    <cfRule type="expression" dxfId="18883" priority="430">
      <formula>SEARCH("canone",$N18)&gt;0</formula>
    </cfRule>
  </conditionalFormatting>
  <conditionalFormatting sqref="I18">
    <cfRule type="expression" dxfId="18882" priority="421">
      <formula>SEARCH("caricato",$N18)&gt;0</formula>
    </cfRule>
    <cfRule type="expression" dxfId="18881" priority="422">
      <formula>SEARCH("da fare",$N18)&gt;0</formula>
    </cfRule>
    <cfRule type="expression" dxfId="18880" priority="423">
      <formula>SEARCH("attesa tcl",$N18)&gt;0</formula>
    </cfRule>
    <cfRule type="expression" dxfId="18879" priority="424">
      <formula>SEARCH("fermata",$N18)&gt;0</formula>
    </cfRule>
    <cfRule type="expression" dxfId="18878" priority="425">
      <formula>SEARCH("canone",$N18)&gt;0</formula>
    </cfRule>
  </conditionalFormatting>
  <conditionalFormatting sqref="I18">
    <cfRule type="expression" dxfId="18877" priority="416">
      <formula>SEARCH("caricato",$N18)&gt;0</formula>
    </cfRule>
    <cfRule type="expression" dxfId="18876" priority="417">
      <formula>SEARCH("da fare",$N18)&gt;0</formula>
    </cfRule>
    <cfRule type="expression" dxfId="18875" priority="418">
      <formula>SEARCH("attesa tcl",$N18)&gt;0</formula>
    </cfRule>
    <cfRule type="expression" dxfId="18874" priority="419">
      <formula>SEARCH("fermata",$N18)&gt;0</formula>
    </cfRule>
    <cfRule type="expression" dxfId="18873" priority="420">
      <formula>SEARCH("canone",$N18)&gt;0</formula>
    </cfRule>
  </conditionalFormatting>
  <conditionalFormatting sqref="F11">
    <cfRule type="expression" dxfId="18872" priority="411">
      <formula>SEARCH("caricato",$N11)&gt;0</formula>
    </cfRule>
    <cfRule type="expression" dxfId="18871" priority="412">
      <formula>SEARCH("da fare",$N11)&gt;0</formula>
    </cfRule>
    <cfRule type="expression" dxfId="18870" priority="413">
      <formula>SEARCH("attesa tcl",$N11)&gt;0</formula>
    </cfRule>
    <cfRule type="expression" dxfId="18869" priority="414">
      <formula>SEARCH("fermata",$N11)&gt;0</formula>
    </cfRule>
    <cfRule type="expression" dxfId="18868" priority="415">
      <formula>SEARCH("canone",$N11)&gt;0</formula>
    </cfRule>
  </conditionalFormatting>
  <conditionalFormatting sqref="F12:F13">
    <cfRule type="expression" dxfId="18867" priority="406">
      <formula>SEARCH("caricato",$N12)&gt;0</formula>
    </cfRule>
    <cfRule type="expression" dxfId="18866" priority="407">
      <formula>SEARCH("da fare",$N12)&gt;0</formula>
    </cfRule>
    <cfRule type="expression" dxfId="18865" priority="408">
      <formula>SEARCH("attesa tcl",$N12)&gt;0</formula>
    </cfRule>
    <cfRule type="expression" dxfId="18864" priority="409">
      <formula>SEARCH("fermata",$N12)&gt;0</formula>
    </cfRule>
    <cfRule type="expression" dxfId="18863" priority="410">
      <formula>SEARCH("canone",$N12)&gt;0</formula>
    </cfRule>
  </conditionalFormatting>
  <conditionalFormatting sqref="F11">
    <cfRule type="expression" dxfId="18862" priority="401">
      <formula>SEARCH("caricato",$N11)&gt;0</formula>
    </cfRule>
    <cfRule type="expression" dxfId="18861" priority="402">
      <formula>SEARCH("da fare",$N11)&gt;0</formula>
    </cfRule>
    <cfRule type="expression" dxfId="18860" priority="403">
      <formula>SEARCH("attesa tcl",$N11)&gt;0</formula>
    </cfRule>
    <cfRule type="expression" dxfId="18859" priority="404">
      <formula>SEARCH("fermata",$N11)&gt;0</formula>
    </cfRule>
    <cfRule type="expression" dxfId="18858" priority="405">
      <formula>SEARCH("canone",$N11)&gt;0</formula>
    </cfRule>
  </conditionalFormatting>
  <conditionalFormatting sqref="F12:F13">
    <cfRule type="expression" dxfId="18857" priority="396">
      <formula>SEARCH("caricato",$N12)&gt;0</formula>
    </cfRule>
    <cfRule type="expression" dxfId="18856" priority="397">
      <formula>SEARCH("da fare",$N12)&gt;0</formula>
    </cfRule>
    <cfRule type="expression" dxfId="18855" priority="398">
      <formula>SEARCH("attesa tcl",$N12)&gt;0</formula>
    </cfRule>
    <cfRule type="expression" dxfId="18854" priority="399">
      <formula>SEARCH("fermata",$N12)&gt;0</formula>
    </cfRule>
    <cfRule type="expression" dxfId="18853" priority="400">
      <formula>SEARCH("canone",$N12)&gt;0</formula>
    </cfRule>
  </conditionalFormatting>
  <conditionalFormatting sqref="G10:H10 J10">
    <cfRule type="expression" dxfId="18852" priority="391">
      <formula>SEARCH("caricato",$N10)&gt;0</formula>
    </cfRule>
    <cfRule type="expression" dxfId="18851" priority="392">
      <formula>SEARCH("da fare",$N10)&gt;0</formula>
    </cfRule>
    <cfRule type="expression" dxfId="18850" priority="393">
      <formula>SEARCH("attesa tcl",$N10)&gt;0</formula>
    </cfRule>
    <cfRule type="expression" dxfId="18849" priority="394">
      <formula>SEARCH("fermata",$N10)&gt;0</formula>
    </cfRule>
    <cfRule type="expression" dxfId="18848" priority="395">
      <formula>SEARCH("canone",$N10)&gt;0</formula>
    </cfRule>
  </conditionalFormatting>
  <conditionalFormatting sqref="F16:F17">
    <cfRule type="expression" dxfId="18847" priority="386">
      <formula>SEARCH("caricato",$N16)&gt;0</formula>
    </cfRule>
    <cfRule type="expression" dxfId="18846" priority="387">
      <formula>SEARCH("da fare",$N16)&gt;0</formula>
    </cfRule>
    <cfRule type="expression" dxfId="18845" priority="388">
      <formula>SEARCH("attesa tcl",$N16)&gt;0</formula>
    </cfRule>
    <cfRule type="expression" dxfId="18844" priority="389">
      <formula>SEARCH("fermata",$N16)&gt;0</formula>
    </cfRule>
    <cfRule type="expression" dxfId="18843" priority="390">
      <formula>SEARCH("canone",$N16)&gt;0</formula>
    </cfRule>
  </conditionalFormatting>
  <conditionalFormatting sqref="G16:H16 J16">
    <cfRule type="expression" dxfId="18842" priority="381">
      <formula>SEARCH("caricato",$N16)&gt;0</formula>
    </cfRule>
    <cfRule type="expression" dxfId="18841" priority="382">
      <formula>SEARCH("da fare",$N16)&gt;0</formula>
    </cfRule>
    <cfRule type="expression" dxfId="18840" priority="383">
      <formula>SEARCH("attesa tcl",$N16)&gt;0</formula>
    </cfRule>
    <cfRule type="expression" dxfId="18839" priority="384">
      <formula>SEARCH("fermata",$N16)&gt;0</formula>
    </cfRule>
    <cfRule type="expression" dxfId="18838" priority="385">
      <formula>SEARCH("canone",$N16)&gt;0</formula>
    </cfRule>
  </conditionalFormatting>
  <conditionalFormatting sqref="F14:F15">
    <cfRule type="expression" dxfId="18837" priority="376">
      <formula>SEARCH("caricato",$N14)&gt;0</formula>
    </cfRule>
    <cfRule type="expression" dxfId="18836" priority="377">
      <formula>SEARCH("da fare",$N14)&gt;0</formula>
    </cfRule>
    <cfRule type="expression" dxfId="18835" priority="378">
      <formula>SEARCH("attesa tcl",$N14)&gt;0</formula>
    </cfRule>
    <cfRule type="expression" dxfId="18834" priority="379">
      <formula>SEARCH("fermata",$N14)&gt;0</formula>
    </cfRule>
    <cfRule type="expression" dxfId="18833" priority="380">
      <formula>SEARCH("canone",$N14)&gt;0</formula>
    </cfRule>
  </conditionalFormatting>
  <conditionalFormatting sqref="F14:F15">
    <cfRule type="expression" dxfId="18832" priority="371">
      <formula>SEARCH("caricato",$N14)&gt;0</formula>
    </cfRule>
    <cfRule type="expression" dxfId="18831" priority="372">
      <formula>SEARCH("da fare",$N14)&gt;0</formula>
    </cfRule>
    <cfRule type="expression" dxfId="18830" priority="373">
      <formula>SEARCH("attesa tcl",$N14)&gt;0</formula>
    </cfRule>
    <cfRule type="expression" dxfId="18829" priority="374">
      <formula>SEARCH("fermata",$N14)&gt;0</formula>
    </cfRule>
    <cfRule type="expression" dxfId="18828" priority="375">
      <formula>SEARCH("canone",$N14)&gt;0</formula>
    </cfRule>
  </conditionalFormatting>
  <conditionalFormatting sqref="F11">
    <cfRule type="expression" dxfId="18827" priority="366">
      <formula>SEARCH("caricato",$N11)&gt;0</formula>
    </cfRule>
    <cfRule type="expression" dxfId="18826" priority="367">
      <formula>SEARCH("da fare",$N11)&gt;0</formula>
    </cfRule>
    <cfRule type="expression" dxfId="18825" priority="368">
      <formula>SEARCH("attesa tcl",$N11)&gt;0</formula>
    </cfRule>
    <cfRule type="expression" dxfId="18824" priority="369">
      <formula>SEARCH("fermata",$N11)&gt;0</formula>
    </cfRule>
    <cfRule type="expression" dxfId="18823" priority="370">
      <formula>SEARCH("canone",$N11)&gt;0</formula>
    </cfRule>
  </conditionalFormatting>
  <conditionalFormatting sqref="G10:H10 J10">
    <cfRule type="expression" dxfId="18822" priority="361">
      <formula>SEARCH("caricato",$N10)&gt;0</formula>
    </cfRule>
    <cfRule type="expression" dxfId="18821" priority="362">
      <formula>SEARCH("da fare",$N10)&gt;0</formula>
    </cfRule>
    <cfRule type="expression" dxfId="18820" priority="363">
      <formula>SEARCH("attesa tcl",$N10)&gt;0</formula>
    </cfRule>
    <cfRule type="expression" dxfId="18819" priority="364">
      <formula>SEARCH("fermata",$N10)&gt;0</formula>
    </cfRule>
    <cfRule type="expression" dxfId="18818" priority="365">
      <formula>SEARCH("canone",$N10)&gt;0</formula>
    </cfRule>
  </conditionalFormatting>
  <conditionalFormatting sqref="F11">
    <cfRule type="expression" dxfId="18817" priority="356">
      <formula>SEARCH("caricato",$N11)&gt;0</formula>
    </cfRule>
    <cfRule type="expression" dxfId="18816" priority="357">
      <formula>SEARCH("da fare",$N11)&gt;0</formula>
    </cfRule>
    <cfRule type="expression" dxfId="18815" priority="358">
      <formula>SEARCH("attesa tcl",$N11)&gt;0</formula>
    </cfRule>
    <cfRule type="expression" dxfId="18814" priority="359">
      <formula>SEARCH("fermata",$N11)&gt;0</formula>
    </cfRule>
    <cfRule type="expression" dxfId="18813" priority="360">
      <formula>SEARCH("canone",$N11)&gt;0</formula>
    </cfRule>
  </conditionalFormatting>
  <conditionalFormatting sqref="F14:F15">
    <cfRule type="expression" dxfId="18812" priority="351">
      <formula>SEARCH("caricato",$N14)&gt;0</formula>
    </cfRule>
    <cfRule type="expression" dxfId="18811" priority="352">
      <formula>SEARCH("da fare",$N14)&gt;0</formula>
    </cfRule>
    <cfRule type="expression" dxfId="18810" priority="353">
      <formula>SEARCH("attesa tcl",$N14)&gt;0</formula>
    </cfRule>
    <cfRule type="expression" dxfId="18809" priority="354">
      <formula>SEARCH("fermata",$N14)&gt;0</formula>
    </cfRule>
    <cfRule type="expression" dxfId="18808" priority="355">
      <formula>SEARCH("canone",$N14)&gt;0</formula>
    </cfRule>
  </conditionalFormatting>
  <conditionalFormatting sqref="F12:F13">
    <cfRule type="expression" dxfId="18807" priority="346">
      <formula>SEARCH("caricato",$N12)&gt;0</formula>
    </cfRule>
    <cfRule type="expression" dxfId="18806" priority="347">
      <formula>SEARCH("da fare",$N12)&gt;0</formula>
    </cfRule>
    <cfRule type="expression" dxfId="18805" priority="348">
      <formula>SEARCH("attesa tcl",$N12)&gt;0</formula>
    </cfRule>
    <cfRule type="expression" dxfId="18804" priority="349">
      <formula>SEARCH("fermata",$N12)&gt;0</formula>
    </cfRule>
    <cfRule type="expression" dxfId="18803" priority="350">
      <formula>SEARCH("canone",$N12)&gt;0</formula>
    </cfRule>
  </conditionalFormatting>
  <conditionalFormatting sqref="F12:F13">
    <cfRule type="expression" dxfId="18802" priority="341">
      <formula>SEARCH("caricato",$N12)&gt;0</formula>
    </cfRule>
    <cfRule type="expression" dxfId="18801" priority="342">
      <formula>SEARCH("da fare",$N12)&gt;0</formula>
    </cfRule>
    <cfRule type="expression" dxfId="18800" priority="343">
      <formula>SEARCH("attesa tcl",$N12)&gt;0</formula>
    </cfRule>
    <cfRule type="expression" dxfId="18799" priority="344">
      <formula>SEARCH("fermata",$N12)&gt;0</formula>
    </cfRule>
    <cfRule type="expression" dxfId="18798" priority="345">
      <formula>SEARCH("canone",$N12)&gt;0</formula>
    </cfRule>
  </conditionalFormatting>
  <conditionalFormatting sqref="G16:H16 J16">
    <cfRule type="expression" dxfId="18797" priority="336">
      <formula>SEARCH("caricato",$N16)&gt;0</formula>
    </cfRule>
    <cfRule type="expression" dxfId="18796" priority="337">
      <formula>SEARCH("da fare",$N16)&gt;0</formula>
    </cfRule>
    <cfRule type="expression" dxfId="18795" priority="338">
      <formula>SEARCH("attesa tcl",$N16)&gt;0</formula>
    </cfRule>
    <cfRule type="expression" dxfId="18794" priority="339">
      <formula>SEARCH("fermata",$N16)&gt;0</formula>
    </cfRule>
    <cfRule type="expression" dxfId="18793" priority="340">
      <formula>SEARCH("canone",$N16)&gt;0</formula>
    </cfRule>
  </conditionalFormatting>
  <conditionalFormatting sqref="G16:H16 J16">
    <cfRule type="expression" dxfId="18792" priority="331">
      <formula>SEARCH("caricato",$N16)&gt;0</formula>
    </cfRule>
    <cfRule type="expression" dxfId="18791" priority="332">
      <formula>SEARCH("da fare",$N16)&gt;0</formula>
    </cfRule>
    <cfRule type="expression" dxfId="18790" priority="333">
      <formula>SEARCH("attesa tcl",$N16)&gt;0</formula>
    </cfRule>
    <cfRule type="expression" dxfId="18789" priority="334">
      <formula>SEARCH("fermata",$N16)&gt;0</formula>
    </cfRule>
    <cfRule type="expression" dxfId="18788" priority="335">
      <formula>SEARCH("canone",$N16)&gt;0</formula>
    </cfRule>
  </conditionalFormatting>
  <conditionalFormatting sqref="F18">
    <cfRule type="expression" dxfId="18787" priority="326">
      <formula>SEARCH("caricato",$N18)&gt;0</formula>
    </cfRule>
    <cfRule type="expression" dxfId="18786" priority="327">
      <formula>SEARCH("da fare",$N18)&gt;0</formula>
    </cfRule>
    <cfRule type="expression" dxfId="18785" priority="328">
      <formula>SEARCH("attesa tcl",$N18)&gt;0</formula>
    </cfRule>
    <cfRule type="expression" dxfId="18784" priority="329">
      <formula>SEARCH("fermata",$N18)&gt;0</formula>
    </cfRule>
    <cfRule type="expression" dxfId="18783" priority="330">
      <formula>SEARCH("canone",$N18)&gt;0</formula>
    </cfRule>
  </conditionalFormatting>
  <conditionalFormatting sqref="G18:H18 J18">
    <cfRule type="expression" dxfId="18782" priority="321">
      <formula>SEARCH("caricato",$N18)&gt;0</formula>
    </cfRule>
    <cfRule type="expression" dxfId="18781" priority="322">
      <formula>SEARCH("da fare",$N18)&gt;0</formula>
    </cfRule>
    <cfRule type="expression" dxfId="18780" priority="323">
      <formula>SEARCH("attesa tcl",$N18)&gt;0</formula>
    </cfRule>
    <cfRule type="expression" dxfId="18779" priority="324">
      <formula>SEARCH("fermata",$N18)&gt;0</formula>
    </cfRule>
    <cfRule type="expression" dxfId="18778" priority="325">
      <formula>SEARCH("canone",$N18)&gt;0</formula>
    </cfRule>
  </conditionalFormatting>
  <conditionalFormatting sqref="F16:F17">
    <cfRule type="expression" dxfId="18777" priority="316">
      <formula>SEARCH("caricato",$N16)&gt;0</formula>
    </cfRule>
    <cfRule type="expression" dxfId="18776" priority="317">
      <formula>SEARCH("da fare",$N16)&gt;0</formula>
    </cfRule>
    <cfRule type="expression" dxfId="18775" priority="318">
      <formula>SEARCH("attesa tcl",$N16)&gt;0</formula>
    </cfRule>
    <cfRule type="expression" dxfId="18774" priority="319">
      <formula>SEARCH("fermata",$N16)&gt;0</formula>
    </cfRule>
    <cfRule type="expression" dxfId="18773" priority="320">
      <formula>SEARCH("canone",$N16)&gt;0</formula>
    </cfRule>
  </conditionalFormatting>
  <conditionalFormatting sqref="F16:F17">
    <cfRule type="expression" dxfId="18772" priority="311">
      <formula>SEARCH("caricato",$N16)&gt;0</formula>
    </cfRule>
    <cfRule type="expression" dxfId="18771" priority="312">
      <formula>SEARCH("da fare",$N16)&gt;0</formula>
    </cfRule>
    <cfRule type="expression" dxfId="18770" priority="313">
      <formula>SEARCH("attesa tcl",$N16)&gt;0</formula>
    </cfRule>
    <cfRule type="expression" dxfId="18769" priority="314">
      <formula>SEARCH("fermata",$N16)&gt;0</formula>
    </cfRule>
    <cfRule type="expression" dxfId="18768" priority="315">
      <formula>SEARCH("canone",$N16)&gt;0</formula>
    </cfRule>
  </conditionalFormatting>
  <conditionalFormatting sqref="F16:F17">
    <cfRule type="expression" dxfId="18767" priority="306">
      <formula>SEARCH("caricato",$N16)&gt;0</formula>
    </cfRule>
    <cfRule type="expression" dxfId="18766" priority="307">
      <formula>SEARCH("da fare",$N16)&gt;0</formula>
    </cfRule>
    <cfRule type="expression" dxfId="18765" priority="308">
      <formula>SEARCH("attesa tcl",$N16)&gt;0</formula>
    </cfRule>
    <cfRule type="expression" dxfId="18764" priority="309">
      <formula>SEARCH("fermata",$N16)&gt;0</formula>
    </cfRule>
    <cfRule type="expression" dxfId="18763" priority="310">
      <formula>SEARCH("canone",$N16)&gt;0</formula>
    </cfRule>
  </conditionalFormatting>
  <conditionalFormatting sqref="G16:H16 J16">
    <cfRule type="expression" dxfId="18762" priority="301">
      <formula>SEARCH("caricato",$N16)&gt;0</formula>
    </cfRule>
    <cfRule type="expression" dxfId="18761" priority="302">
      <formula>SEARCH("da fare",$N16)&gt;0</formula>
    </cfRule>
    <cfRule type="expression" dxfId="18760" priority="303">
      <formula>SEARCH("attesa tcl",$N16)&gt;0</formula>
    </cfRule>
    <cfRule type="expression" dxfId="18759" priority="304">
      <formula>SEARCH("fermata",$N16)&gt;0</formula>
    </cfRule>
    <cfRule type="expression" dxfId="18758" priority="305">
      <formula>SEARCH("canone",$N16)&gt;0</formula>
    </cfRule>
  </conditionalFormatting>
  <conditionalFormatting sqref="F21">
    <cfRule type="expression" dxfId="18757" priority="296">
      <formula>SEARCH("caricato",$N21)&gt;0</formula>
    </cfRule>
    <cfRule type="expression" dxfId="18756" priority="297">
      <formula>SEARCH("da fare",$N21)&gt;0</formula>
    </cfRule>
    <cfRule type="expression" dxfId="18755" priority="298">
      <formula>SEARCH("attesa tcl",$N21)&gt;0</formula>
    </cfRule>
    <cfRule type="expression" dxfId="18754" priority="299">
      <formula>SEARCH("fermata",$N21)&gt;0</formula>
    </cfRule>
    <cfRule type="expression" dxfId="18753" priority="300">
      <formula>SEARCH("canone",$N21)&gt;0</formula>
    </cfRule>
  </conditionalFormatting>
  <conditionalFormatting sqref="F21">
    <cfRule type="expression" dxfId="18752" priority="291">
      <formula>SEARCH("caricato",$N21)&gt;0</formula>
    </cfRule>
    <cfRule type="expression" dxfId="18751" priority="292">
      <formula>SEARCH("da fare",$N21)&gt;0</formula>
    </cfRule>
    <cfRule type="expression" dxfId="18750" priority="293">
      <formula>SEARCH("attesa tcl",$N21)&gt;0</formula>
    </cfRule>
    <cfRule type="expression" dxfId="18749" priority="294">
      <formula>SEARCH("fermata",$N21)&gt;0</formula>
    </cfRule>
    <cfRule type="expression" dxfId="18748" priority="295">
      <formula>SEARCH("canone",$N21)&gt;0</formula>
    </cfRule>
  </conditionalFormatting>
  <conditionalFormatting sqref="F21">
    <cfRule type="expression" dxfId="18747" priority="286">
      <formula>SEARCH("caricato",$N21)&gt;0</formula>
    </cfRule>
    <cfRule type="expression" dxfId="18746" priority="287">
      <formula>SEARCH("da fare",$N21)&gt;0</formula>
    </cfRule>
    <cfRule type="expression" dxfId="18745" priority="288">
      <formula>SEARCH("attesa tcl",$N21)&gt;0</formula>
    </cfRule>
    <cfRule type="expression" dxfId="18744" priority="289">
      <formula>SEARCH("fermata",$N21)&gt;0</formula>
    </cfRule>
    <cfRule type="expression" dxfId="18743" priority="290">
      <formula>SEARCH("canone",$N21)&gt;0</formula>
    </cfRule>
  </conditionalFormatting>
  <conditionalFormatting sqref="F21">
    <cfRule type="expression" dxfId="18742" priority="281">
      <formula>SEARCH("caricato",$N21)&gt;0</formula>
    </cfRule>
    <cfRule type="expression" dxfId="18741" priority="282">
      <formula>SEARCH("da fare",$N21)&gt;0</formula>
    </cfRule>
    <cfRule type="expression" dxfId="18740" priority="283">
      <formula>SEARCH("attesa tcl",$N21)&gt;0</formula>
    </cfRule>
    <cfRule type="expression" dxfId="18739" priority="284">
      <formula>SEARCH("fermata",$N21)&gt;0</formula>
    </cfRule>
    <cfRule type="expression" dxfId="18738" priority="285">
      <formula>SEARCH("canone",$N21)&gt;0</formula>
    </cfRule>
  </conditionalFormatting>
  <conditionalFormatting sqref="F10">
    <cfRule type="expression" dxfId="18737" priority="276">
      <formula>SEARCH("caricato",$N10)&gt;0</formula>
    </cfRule>
    <cfRule type="expression" dxfId="18736" priority="277">
      <formula>SEARCH("da fare",$N10)&gt;0</formula>
    </cfRule>
    <cfRule type="expression" dxfId="18735" priority="278">
      <formula>SEARCH("attesa tcl",$N10)&gt;0</formula>
    </cfRule>
    <cfRule type="expression" dxfId="18734" priority="279">
      <formula>SEARCH("fermata",$N10)&gt;0</formula>
    </cfRule>
    <cfRule type="expression" dxfId="18733" priority="280">
      <formula>SEARCH("canone",$N10)&gt;0</formula>
    </cfRule>
  </conditionalFormatting>
  <conditionalFormatting sqref="F10">
    <cfRule type="expression" dxfId="18732" priority="271">
      <formula>SEARCH("caricato",$N10)&gt;0</formula>
    </cfRule>
    <cfRule type="expression" dxfId="18731" priority="272">
      <formula>SEARCH("da fare",$N10)&gt;0</formula>
    </cfRule>
    <cfRule type="expression" dxfId="18730" priority="273">
      <formula>SEARCH("attesa tcl",$N10)&gt;0</formula>
    </cfRule>
    <cfRule type="expression" dxfId="18729" priority="274">
      <formula>SEARCH("fermata",$N10)&gt;0</formula>
    </cfRule>
    <cfRule type="expression" dxfId="18728" priority="275">
      <formula>SEARCH("canone",$N10)&gt;0</formula>
    </cfRule>
  </conditionalFormatting>
  <conditionalFormatting sqref="F10">
    <cfRule type="expression" dxfId="18727" priority="266">
      <formula>SEARCH("caricato",$N10)&gt;0</formula>
    </cfRule>
    <cfRule type="expression" dxfId="18726" priority="267">
      <formula>SEARCH("da fare",$N10)&gt;0</formula>
    </cfRule>
    <cfRule type="expression" dxfId="18725" priority="268">
      <formula>SEARCH("attesa tcl",$N10)&gt;0</formula>
    </cfRule>
    <cfRule type="expression" dxfId="18724" priority="269">
      <formula>SEARCH("fermata",$N10)&gt;0</formula>
    </cfRule>
    <cfRule type="expression" dxfId="18723" priority="270">
      <formula>SEARCH("canone",$N10)&gt;0</formula>
    </cfRule>
  </conditionalFormatting>
  <conditionalFormatting sqref="F10">
    <cfRule type="expression" dxfId="18722" priority="261">
      <formula>SEARCH("caricato",$N10)&gt;0</formula>
    </cfRule>
    <cfRule type="expression" dxfId="18721" priority="262">
      <formula>SEARCH("da fare",$N10)&gt;0</formula>
    </cfRule>
    <cfRule type="expression" dxfId="18720" priority="263">
      <formula>SEARCH("attesa tcl",$N10)&gt;0</formula>
    </cfRule>
    <cfRule type="expression" dxfId="18719" priority="264">
      <formula>SEARCH("fermata",$N10)&gt;0</formula>
    </cfRule>
    <cfRule type="expression" dxfId="18718" priority="265">
      <formula>SEARCH("canone",$N10)&gt;0</formula>
    </cfRule>
  </conditionalFormatting>
  <conditionalFormatting sqref="G12:H12 J12">
    <cfRule type="expression" dxfId="18717" priority="256">
      <formula>SEARCH("caricato",$N12)&gt;0</formula>
    </cfRule>
    <cfRule type="expression" dxfId="18716" priority="257">
      <formula>SEARCH("da fare",$N12)&gt;0</formula>
    </cfRule>
    <cfRule type="expression" dxfId="18715" priority="258">
      <formula>SEARCH("attesa tcl",$N12)&gt;0</formula>
    </cfRule>
    <cfRule type="expression" dxfId="18714" priority="259">
      <formula>SEARCH("fermata",$N12)&gt;0</formula>
    </cfRule>
    <cfRule type="expression" dxfId="18713" priority="260">
      <formula>SEARCH("canone",$N12)&gt;0</formula>
    </cfRule>
  </conditionalFormatting>
  <conditionalFormatting sqref="J13 G13:H13">
    <cfRule type="expression" dxfId="18712" priority="251">
      <formula>SEARCH("caricato",$N13)&gt;0</formula>
    </cfRule>
    <cfRule type="expression" dxfId="18711" priority="252">
      <formula>SEARCH("da fare",$N13)&gt;0</formula>
    </cfRule>
    <cfRule type="expression" dxfId="18710" priority="253">
      <formula>SEARCH("attesa tcl",$N13)&gt;0</formula>
    </cfRule>
    <cfRule type="expression" dxfId="18709" priority="254">
      <formula>SEARCH("fermata",$N13)&gt;0</formula>
    </cfRule>
    <cfRule type="expression" dxfId="18708" priority="255">
      <formula>SEARCH("canone",$N13)&gt;0</formula>
    </cfRule>
  </conditionalFormatting>
  <conditionalFormatting sqref="G13:H13 J13">
    <cfRule type="expression" dxfId="18707" priority="246">
      <formula>SEARCH("caricato",$N13)&gt;0</formula>
    </cfRule>
    <cfRule type="expression" dxfId="18706" priority="247">
      <formula>SEARCH("da fare",$N13)&gt;0</formula>
    </cfRule>
    <cfRule type="expression" dxfId="18705" priority="248">
      <formula>SEARCH("attesa tcl",$N13)&gt;0</formula>
    </cfRule>
    <cfRule type="expression" dxfId="18704" priority="249">
      <formula>SEARCH("fermata",$N13)&gt;0</formula>
    </cfRule>
    <cfRule type="expression" dxfId="18703" priority="250">
      <formula>SEARCH("canone",$N13)&gt;0</formula>
    </cfRule>
  </conditionalFormatting>
  <conditionalFormatting sqref="G13:H13 J13">
    <cfRule type="expression" dxfId="18702" priority="241">
      <formula>SEARCH("caricato",$N13)&gt;0</formula>
    </cfRule>
    <cfRule type="expression" dxfId="18701" priority="242">
      <formula>SEARCH("da fare",$N13)&gt;0</formula>
    </cfRule>
    <cfRule type="expression" dxfId="18700" priority="243">
      <formula>SEARCH("attesa tcl",$N13)&gt;0</formula>
    </cfRule>
    <cfRule type="expression" dxfId="18699" priority="244">
      <formula>SEARCH("fermata",$N13)&gt;0</formula>
    </cfRule>
    <cfRule type="expression" dxfId="18698" priority="245">
      <formula>SEARCH("canone",$N13)&gt;0</formula>
    </cfRule>
  </conditionalFormatting>
  <conditionalFormatting sqref="G13:H13 J13">
    <cfRule type="expression" dxfId="18697" priority="236">
      <formula>SEARCH("caricato",$N13)&gt;0</formula>
    </cfRule>
    <cfRule type="expression" dxfId="18696" priority="237">
      <formula>SEARCH("da fare",$N13)&gt;0</formula>
    </cfRule>
    <cfRule type="expression" dxfId="18695" priority="238">
      <formula>SEARCH("attesa tcl",$N13)&gt;0</formula>
    </cfRule>
    <cfRule type="expression" dxfId="18694" priority="239">
      <formula>SEARCH("fermata",$N13)&gt;0</formula>
    </cfRule>
    <cfRule type="expression" dxfId="18693" priority="240">
      <formula>SEARCH("canone",$N13)&gt;0</formula>
    </cfRule>
  </conditionalFormatting>
  <conditionalFormatting sqref="I13">
    <cfRule type="expression" dxfId="18692" priority="231">
      <formula>SEARCH("caricato",$N13)&gt;0</formula>
    </cfRule>
    <cfRule type="expression" dxfId="18691" priority="232">
      <formula>SEARCH("da fare",$N13)&gt;0</formula>
    </cfRule>
    <cfRule type="expression" dxfId="18690" priority="233">
      <formula>SEARCH("attesa tcl",$N13)&gt;0</formula>
    </cfRule>
    <cfRule type="expression" dxfId="18689" priority="234">
      <formula>SEARCH("fermata",$N13)&gt;0</formula>
    </cfRule>
    <cfRule type="expression" dxfId="18688" priority="235">
      <formula>SEARCH("canone",$N13)&gt;0</formula>
    </cfRule>
  </conditionalFormatting>
  <conditionalFormatting sqref="I13">
    <cfRule type="expression" dxfId="18687" priority="226">
      <formula>SEARCH("caricato",$N13)&gt;0</formula>
    </cfRule>
    <cfRule type="expression" dxfId="18686" priority="227">
      <formula>SEARCH("da fare",$N13)&gt;0</formula>
    </cfRule>
    <cfRule type="expression" dxfId="18685" priority="228">
      <formula>SEARCH("attesa tcl",$N13)&gt;0</formula>
    </cfRule>
    <cfRule type="expression" dxfId="18684" priority="229">
      <formula>SEARCH("fermata",$N13)&gt;0</formula>
    </cfRule>
    <cfRule type="expression" dxfId="18683" priority="230">
      <formula>SEARCH("canone",$N13)&gt;0</formula>
    </cfRule>
  </conditionalFormatting>
  <conditionalFormatting sqref="I13">
    <cfRule type="expression" dxfId="18682" priority="221">
      <formula>SEARCH("caricato",$N13)&gt;0</formula>
    </cfRule>
    <cfRule type="expression" dxfId="18681" priority="222">
      <formula>SEARCH("da fare",$N13)&gt;0</formula>
    </cfRule>
    <cfRule type="expression" dxfId="18680" priority="223">
      <formula>SEARCH("attesa tcl",$N13)&gt;0</formula>
    </cfRule>
    <cfRule type="expression" dxfId="18679" priority="224">
      <formula>SEARCH("fermata",$N13)&gt;0</formula>
    </cfRule>
    <cfRule type="expression" dxfId="18678" priority="225">
      <formula>SEARCH("canone",$N13)&gt;0</formula>
    </cfRule>
  </conditionalFormatting>
  <conditionalFormatting sqref="I13">
    <cfRule type="expression" dxfId="18677" priority="216">
      <formula>SEARCH("caricato",$N13)&gt;0</formula>
    </cfRule>
    <cfRule type="expression" dxfId="18676" priority="217">
      <formula>SEARCH("da fare",$N13)&gt;0</formula>
    </cfRule>
    <cfRule type="expression" dxfId="18675" priority="218">
      <formula>SEARCH("attesa tcl",$N13)&gt;0</formula>
    </cfRule>
    <cfRule type="expression" dxfId="18674" priority="219">
      <formula>SEARCH("fermata",$N13)&gt;0</formula>
    </cfRule>
    <cfRule type="expression" dxfId="18673" priority="220">
      <formula>SEARCH("canone",$N13)&gt;0</formula>
    </cfRule>
  </conditionalFormatting>
  <conditionalFormatting sqref="I13">
    <cfRule type="expression" dxfId="18672" priority="211">
      <formula>SEARCH("caricato",$N13)&gt;0</formula>
    </cfRule>
    <cfRule type="expression" dxfId="18671" priority="212">
      <formula>SEARCH("da fare",$N13)&gt;0</formula>
    </cfRule>
    <cfRule type="expression" dxfId="18670" priority="213">
      <formula>SEARCH("attesa tcl",$N13)&gt;0</formula>
    </cfRule>
    <cfRule type="expression" dxfId="18669" priority="214">
      <formula>SEARCH("fermata",$N13)&gt;0</formula>
    </cfRule>
    <cfRule type="expression" dxfId="18668" priority="215">
      <formula>SEARCH("canone",$N13)&gt;0</formula>
    </cfRule>
  </conditionalFormatting>
  <conditionalFormatting sqref="I13">
    <cfRule type="expression" dxfId="18667" priority="206">
      <formula>SEARCH("caricato",$N13)&gt;0</formula>
    </cfRule>
    <cfRule type="expression" dxfId="18666" priority="207">
      <formula>SEARCH("da fare",$N13)&gt;0</formula>
    </cfRule>
    <cfRule type="expression" dxfId="18665" priority="208">
      <formula>SEARCH("attesa tcl",$N13)&gt;0</formula>
    </cfRule>
    <cfRule type="expression" dxfId="18664" priority="209">
      <formula>SEARCH("fermata",$N13)&gt;0</formula>
    </cfRule>
    <cfRule type="expression" dxfId="18663" priority="210">
      <formula>SEARCH("canone",$N13)&gt;0</formula>
    </cfRule>
  </conditionalFormatting>
  <conditionalFormatting sqref="J14 G14:H14">
    <cfRule type="expression" dxfId="18662" priority="201">
      <formula>SEARCH("caricato",$N14)&gt;0</formula>
    </cfRule>
    <cfRule type="expression" dxfId="18661" priority="202">
      <formula>SEARCH("da fare",$N14)&gt;0</formula>
    </cfRule>
    <cfRule type="expression" dxfId="18660" priority="203">
      <formula>SEARCH("attesa tcl",$N14)&gt;0</formula>
    </cfRule>
    <cfRule type="expression" dxfId="18659" priority="204">
      <formula>SEARCH("fermata",$N14)&gt;0</formula>
    </cfRule>
    <cfRule type="expression" dxfId="18658" priority="205">
      <formula>SEARCH("canone",$N14)&gt;0</formula>
    </cfRule>
  </conditionalFormatting>
  <conditionalFormatting sqref="I14">
    <cfRule type="expression" dxfId="18657" priority="196">
      <formula>SEARCH("caricato",$N14)&gt;0</formula>
    </cfRule>
    <cfRule type="expression" dxfId="18656" priority="197">
      <formula>SEARCH("da fare",$N14)&gt;0</formula>
    </cfRule>
    <cfRule type="expression" dxfId="18655" priority="198">
      <formula>SEARCH("attesa tcl",$N14)&gt;0</formula>
    </cfRule>
    <cfRule type="expression" dxfId="18654" priority="199">
      <formula>SEARCH("fermata",$N14)&gt;0</formula>
    </cfRule>
    <cfRule type="expression" dxfId="18653" priority="200">
      <formula>SEARCH("canone",$N14)&gt;0</formula>
    </cfRule>
  </conditionalFormatting>
  <conditionalFormatting sqref="I14">
    <cfRule type="expression" dxfId="18652" priority="191">
      <formula>SEARCH("caricato",$N14)&gt;0</formula>
    </cfRule>
    <cfRule type="expression" dxfId="18651" priority="192">
      <formula>SEARCH("da fare",$N14)&gt;0</formula>
    </cfRule>
    <cfRule type="expression" dxfId="18650" priority="193">
      <formula>SEARCH("attesa tcl",$N14)&gt;0</formula>
    </cfRule>
    <cfRule type="expression" dxfId="18649" priority="194">
      <formula>SEARCH("fermata",$N14)&gt;0</formula>
    </cfRule>
    <cfRule type="expression" dxfId="18648" priority="195">
      <formula>SEARCH("canone",$N14)&gt;0</formula>
    </cfRule>
  </conditionalFormatting>
  <conditionalFormatting sqref="I14">
    <cfRule type="expression" dxfId="18647" priority="186">
      <formula>SEARCH("caricato",$N14)&gt;0</formula>
    </cfRule>
    <cfRule type="expression" dxfId="18646" priority="187">
      <formula>SEARCH("da fare",$N14)&gt;0</formula>
    </cfRule>
    <cfRule type="expression" dxfId="18645" priority="188">
      <formula>SEARCH("attesa tcl",$N14)&gt;0</formula>
    </cfRule>
    <cfRule type="expression" dxfId="18644" priority="189">
      <formula>SEARCH("fermata",$N14)&gt;0</formula>
    </cfRule>
    <cfRule type="expression" dxfId="18643" priority="190">
      <formula>SEARCH("canone",$N14)&gt;0</formula>
    </cfRule>
  </conditionalFormatting>
  <conditionalFormatting sqref="I14">
    <cfRule type="expression" dxfId="18642" priority="181">
      <formula>SEARCH("caricato",$N14)&gt;0</formula>
    </cfRule>
    <cfRule type="expression" dxfId="18641" priority="182">
      <formula>SEARCH("da fare",$N14)&gt;0</formula>
    </cfRule>
    <cfRule type="expression" dxfId="18640" priority="183">
      <formula>SEARCH("attesa tcl",$N14)&gt;0</formula>
    </cfRule>
    <cfRule type="expression" dxfId="18639" priority="184">
      <formula>SEARCH("fermata",$N14)&gt;0</formula>
    </cfRule>
    <cfRule type="expression" dxfId="18638" priority="185">
      <formula>SEARCH("canone",$N14)&gt;0</formula>
    </cfRule>
  </conditionalFormatting>
  <conditionalFormatting sqref="I14">
    <cfRule type="expression" dxfId="18637" priority="176">
      <formula>SEARCH("caricato",$N14)&gt;0</formula>
    </cfRule>
    <cfRule type="expression" dxfId="18636" priority="177">
      <formula>SEARCH("da fare",$N14)&gt;0</formula>
    </cfRule>
    <cfRule type="expression" dxfId="18635" priority="178">
      <formula>SEARCH("attesa tcl",$N14)&gt;0</formula>
    </cfRule>
    <cfRule type="expression" dxfId="18634" priority="179">
      <formula>SEARCH("fermata",$N14)&gt;0</formula>
    </cfRule>
    <cfRule type="expression" dxfId="18633" priority="180">
      <formula>SEARCH("canone",$N14)&gt;0</formula>
    </cfRule>
  </conditionalFormatting>
  <conditionalFormatting sqref="I14">
    <cfRule type="expression" dxfId="18632" priority="171">
      <formula>SEARCH("caricato",$N14)&gt;0</formula>
    </cfRule>
    <cfRule type="expression" dxfId="18631" priority="172">
      <formula>SEARCH("da fare",$N14)&gt;0</formula>
    </cfRule>
    <cfRule type="expression" dxfId="18630" priority="173">
      <formula>SEARCH("attesa tcl",$N14)&gt;0</formula>
    </cfRule>
    <cfRule type="expression" dxfId="18629" priority="174">
      <formula>SEARCH("fermata",$N14)&gt;0</formula>
    </cfRule>
    <cfRule type="expression" dxfId="18628" priority="175">
      <formula>SEARCH("canone",$N14)&gt;0</formula>
    </cfRule>
  </conditionalFormatting>
  <conditionalFormatting sqref="F19:F20">
    <cfRule type="expression" dxfId="18627" priority="166">
      <formula>SEARCH("caricato",$N19)&gt;0</formula>
    </cfRule>
    <cfRule type="expression" dxfId="18626" priority="167">
      <formula>SEARCH("da fare",$N19)&gt;0</formula>
    </cfRule>
    <cfRule type="expression" dxfId="18625" priority="168">
      <formula>SEARCH("attesa tcl",$N19)&gt;0</formula>
    </cfRule>
    <cfRule type="expression" dxfId="18624" priority="169">
      <formula>SEARCH("fermata",$N19)&gt;0</formula>
    </cfRule>
    <cfRule type="expression" dxfId="18623" priority="170">
      <formula>SEARCH("canone",$N19)&gt;0</formula>
    </cfRule>
  </conditionalFormatting>
  <conditionalFormatting sqref="F19:F20">
    <cfRule type="expression" dxfId="18622" priority="161">
      <formula>SEARCH("caricato",$N19)&gt;0</formula>
    </cfRule>
    <cfRule type="expression" dxfId="18621" priority="162">
      <formula>SEARCH("da fare",$N19)&gt;0</formula>
    </cfRule>
    <cfRule type="expression" dxfId="18620" priority="163">
      <formula>SEARCH("attesa tcl",$N19)&gt;0</formula>
    </cfRule>
    <cfRule type="expression" dxfId="18619" priority="164">
      <formula>SEARCH("fermata",$N19)&gt;0</formula>
    </cfRule>
    <cfRule type="expression" dxfId="18618" priority="165">
      <formula>SEARCH("canone",$N19)&gt;0</formula>
    </cfRule>
  </conditionalFormatting>
  <conditionalFormatting sqref="F19:F20">
    <cfRule type="expression" dxfId="18617" priority="156">
      <formula>SEARCH("caricato",$N19)&gt;0</formula>
    </cfRule>
    <cfRule type="expression" dxfId="18616" priority="157">
      <formula>SEARCH("da fare",$N19)&gt;0</formula>
    </cfRule>
    <cfRule type="expression" dxfId="18615" priority="158">
      <formula>SEARCH("attesa tcl",$N19)&gt;0</formula>
    </cfRule>
    <cfRule type="expression" dxfId="18614" priority="159">
      <formula>SEARCH("fermata",$N19)&gt;0</formula>
    </cfRule>
    <cfRule type="expression" dxfId="18613" priority="160">
      <formula>SEARCH("canone",$N19)&gt;0</formula>
    </cfRule>
  </conditionalFormatting>
  <conditionalFormatting sqref="F19:F20">
    <cfRule type="expression" dxfId="18612" priority="151">
      <formula>SEARCH("caricato",$N19)&gt;0</formula>
    </cfRule>
    <cfRule type="expression" dxfId="18611" priority="152">
      <formula>SEARCH("da fare",$N19)&gt;0</formula>
    </cfRule>
    <cfRule type="expression" dxfId="18610" priority="153">
      <formula>SEARCH("attesa tcl",$N19)&gt;0</formula>
    </cfRule>
    <cfRule type="expression" dxfId="18609" priority="154">
      <formula>SEARCH("fermata",$N19)&gt;0</formula>
    </cfRule>
    <cfRule type="expression" dxfId="18608" priority="155">
      <formula>SEARCH("canone",$N19)&gt;0</formula>
    </cfRule>
  </conditionalFormatting>
  <conditionalFormatting sqref="F22">
    <cfRule type="expression" dxfId="18607" priority="146">
      <formula>SEARCH("caricato",$N22)&gt;0</formula>
    </cfRule>
    <cfRule type="expression" dxfId="18606" priority="147">
      <formula>SEARCH("da fare",$N22)&gt;0</formula>
    </cfRule>
    <cfRule type="expression" dxfId="18605" priority="148">
      <formula>SEARCH("attesa tcl",$N22)&gt;0</formula>
    </cfRule>
    <cfRule type="expression" dxfId="18604" priority="149">
      <formula>SEARCH("fermata",$N22)&gt;0</formula>
    </cfRule>
    <cfRule type="expression" dxfId="18603" priority="150">
      <formula>SEARCH("canone",$N22)&gt;0</formula>
    </cfRule>
  </conditionalFormatting>
  <conditionalFormatting sqref="F22">
    <cfRule type="expression" dxfId="18602" priority="141">
      <formula>SEARCH("caricato",$N22)&gt;0</formula>
    </cfRule>
    <cfRule type="expression" dxfId="18601" priority="142">
      <formula>SEARCH("da fare",$N22)&gt;0</formula>
    </cfRule>
    <cfRule type="expression" dxfId="18600" priority="143">
      <formula>SEARCH("attesa tcl",$N22)&gt;0</formula>
    </cfRule>
    <cfRule type="expression" dxfId="18599" priority="144">
      <formula>SEARCH("fermata",$N22)&gt;0</formula>
    </cfRule>
    <cfRule type="expression" dxfId="18598" priority="145">
      <formula>SEARCH("canone",$N22)&gt;0</formula>
    </cfRule>
  </conditionalFormatting>
  <conditionalFormatting sqref="F22">
    <cfRule type="expression" dxfId="18597" priority="136">
      <formula>SEARCH("caricato",$N22)&gt;0</formula>
    </cfRule>
    <cfRule type="expression" dxfId="18596" priority="137">
      <formula>SEARCH("da fare",$N22)&gt;0</formula>
    </cfRule>
    <cfRule type="expression" dxfId="18595" priority="138">
      <formula>SEARCH("attesa tcl",$N22)&gt;0</formula>
    </cfRule>
    <cfRule type="expression" dxfId="18594" priority="139">
      <formula>SEARCH("fermata",$N22)&gt;0</formula>
    </cfRule>
    <cfRule type="expression" dxfId="18593" priority="140">
      <formula>SEARCH("canone",$N22)&gt;0</formula>
    </cfRule>
  </conditionalFormatting>
  <conditionalFormatting sqref="F22">
    <cfRule type="expression" dxfId="18592" priority="131">
      <formula>SEARCH("caricato",$N22)&gt;0</formula>
    </cfRule>
    <cfRule type="expression" dxfId="18591" priority="132">
      <formula>SEARCH("da fare",$N22)&gt;0</formula>
    </cfRule>
    <cfRule type="expression" dxfId="18590" priority="133">
      <formula>SEARCH("attesa tcl",$N22)&gt;0</formula>
    </cfRule>
    <cfRule type="expression" dxfId="18589" priority="134">
      <formula>SEARCH("fermata",$N22)&gt;0</formula>
    </cfRule>
    <cfRule type="expression" dxfId="18588" priority="135">
      <formula>SEARCH("canone",$N22)&gt;0</formula>
    </cfRule>
  </conditionalFormatting>
  <conditionalFormatting sqref="G20:H20 J20">
    <cfRule type="expression" dxfId="18587" priority="126">
      <formula>SEARCH("caricato",$N20)&gt;0</formula>
    </cfRule>
    <cfRule type="expression" dxfId="18586" priority="127">
      <formula>SEARCH("da fare",$N20)&gt;0</formula>
    </cfRule>
    <cfRule type="expression" dxfId="18585" priority="128">
      <formula>SEARCH("attesa tcl",$N20)&gt;0</formula>
    </cfRule>
    <cfRule type="expression" dxfId="18584" priority="129">
      <formula>SEARCH("fermata",$N20)&gt;0</formula>
    </cfRule>
    <cfRule type="expression" dxfId="18583" priority="130">
      <formula>SEARCH("canone",$N20)&gt;0</formula>
    </cfRule>
  </conditionalFormatting>
  <conditionalFormatting sqref="G22:H22 J22">
    <cfRule type="expression" dxfId="18582" priority="121">
      <formula>SEARCH("caricato",$N22)&gt;0</formula>
    </cfRule>
    <cfRule type="expression" dxfId="18581" priority="122">
      <formula>SEARCH("da fare",$N22)&gt;0</formula>
    </cfRule>
    <cfRule type="expression" dxfId="18580" priority="123">
      <formula>SEARCH("attesa tcl",$N22)&gt;0</formula>
    </cfRule>
    <cfRule type="expression" dxfId="18579" priority="124">
      <formula>SEARCH("fermata",$N22)&gt;0</formula>
    </cfRule>
    <cfRule type="expression" dxfId="18578" priority="125">
      <formula>SEARCH("canone",$N22)&gt;0</formula>
    </cfRule>
  </conditionalFormatting>
  <conditionalFormatting sqref="I21">
    <cfRule type="expression" dxfId="18577" priority="116">
      <formula>SEARCH("caricato",$N21)&gt;0</formula>
    </cfRule>
    <cfRule type="expression" dxfId="18576" priority="117">
      <formula>SEARCH("da fare",$N21)&gt;0</formula>
    </cfRule>
    <cfRule type="expression" dxfId="18575" priority="118">
      <formula>SEARCH("attesa tcl",$N21)&gt;0</formula>
    </cfRule>
    <cfRule type="expression" dxfId="18574" priority="119">
      <formula>SEARCH("fermata",$N21)&gt;0</formula>
    </cfRule>
    <cfRule type="expression" dxfId="18573" priority="120">
      <formula>SEARCH("canone",$N21)&gt;0</formula>
    </cfRule>
  </conditionalFormatting>
  <conditionalFormatting sqref="I21">
    <cfRule type="expression" dxfId="18572" priority="111">
      <formula>SEARCH("caricato",$N21)&gt;0</formula>
    </cfRule>
    <cfRule type="expression" dxfId="18571" priority="112">
      <formula>SEARCH("da fare",$N21)&gt;0</formula>
    </cfRule>
    <cfRule type="expression" dxfId="18570" priority="113">
      <formula>SEARCH("attesa tcl",$N21)&gt;0</formula>
    </cfRule>
    <cfRule type="expression" dxfId="18569" priority="114">
      <formula>SEARCH("fermata",$N21)&gt;0</formula>
    </cfRule>
    <cfRule type="expression" dxfId="18568" priority="115">
      <formula>SEARCH("canone",$N21)&gt;0</formula>
    </cfRule>
  </conditionalFormatting>
  <conditionalFormatting sqref="I21">
    <cfRule type="expression" dxfId="18567" priority="106">
      <formula>SEARCH("caricato",$N21)&gt;0</formula>
    </cfRule>
    <cfRule type="expression" dxfId="18566" priority="107">
      <formula>SEARCH("da fare",$N21)&gt;0</formula>
    </cfRule>
    <cfRule type="expression" dxfId="18565" priority="108">
      <formula>SEARCH("attesa tcl",$N21)&gt;0</formula>
    </cfRule>
    <cfRule type="expression" dxfId="18564" priority="109">
      <formula>SEARCH("fermata",$N21)&gt;0</formula>
    </cfRule>
    <cfRule type="expression" dxfId="18563" priority="110">
      <formula>SEARCH("canone",$N21)&gt;0</formula>
    </cfRule>
  </conditionalFormatting>
  <conditionalFormatting sqref="I21">
    <cfRule type="expression" dxfId="18562" priority="101">
      <formula>SEARCH("caricato",$N21)&gt;0</formula>
    </cfRule>
    <cfRule type="expression" dxfId="18561" priority="102">
      <formula>SEARCH("da fare",$N21)&gt;0</formula>
    </cfRule>
    <cfRule type="expression" dxfId="18560" priority="103">
      <formula>SEARCH("attesa tcl",$N21)&gt;0</formula>
    </cfRule>
    <cfRule type="expression" dxfId="18559" priority="104">
      <formula>SEARCH("fermata",$N21)&gt;0</formula>
    </cfRule>
    <cfRule type="expression" dxfId="18558" priority="105">
      <formula>SEARCH("canone",$N21)&gt;0</formula>
    </cfRule>
  </conditionalFormatting>
  <conditionalFormatting sqref="I21">
    <cfRule type="expression" dxfId="18557" priority="96">
      <formula>SEARCH("caricato",$N21)&gt;0</formula>
    </cfRule>
    <cfRule type="expression" dxfId="18556" priority="97">
      <formula>SEARCH("da fare",$N21)&gt;0</formula>
    </cfRule>
    <cfRule type="expression" dxfId="18555" priority="98">
      <formula>SEARCH("attesa tcl",$N21)&gt;0</formula>
    </cfRule>
    <cfRule type="expression" dxfId="18554" priority="99">
      <formula>SEARCH("fermata",$N21)&gt;0</formula>
    </cfRule>
    <cfRule type="expression" dxfId="18553" priority="100">
      <formula>SEARCH("canone",$N21)&gt;0</formula>
    </cfRule>
  </conditionalFormatting>
  <conditionalFormatting sqref="I21">
    <cfRule type="expression" dxfId="18552" priority="91">
      <formula>SEARCH("caricato",$N21)&gt;0</formula>
    </cfRule>
    <cfRule type="expression" dxfId="18551" priority="92">
      <formula>SEARCH("da fare",$N21)&gt;0</formula>
    </cfRule>
    <cfRule type="expression" dxfId="18550" priority="93">
      <formula>SEARCH("attesa tcl",$N21)&gt;0</formula>
    </cfRule>
    <cfRule type="expression" dxfId="18549" priority="94">
      <formula>SEARCH("fermata",$N21)&gt;0</formula>
    </cfRule>
    <cfRule type="expression" dxfId="18548" priority="95">
      <formula>SEARCH("canone",$N21)&gt;0</formula>
    </cfRule>
  </conditionalFormatting>
  <conditionalFormatting sqref="I22">
    <cfRule type="expression" dxfId="18547" priority="86">
      <formula>SEARCH("caricato",$N22)&gt;0</formula>
    </cfRule>
    <cfRule type="expression" dxfId="18546" priority="87">
      <formula>SEARCH("da fare",$N22)&gt;0</formula>
    </cfRule>
    <cfRule type="expression" dxfId="18545" priority="88">
      <formula>SEARCH("attesa tcl",$N22)&gt;0</formula>
    </cfRule>
    <cfRule type="expression" dxfId="18544" priority="89">
      <formula>SEARCH("fermata",$N22)&gt;0</formula>
    </cfRule>
    <cfRule type="expression" dxfId="18543" priority="90">
      <formula>SEARCH("canone",$N22)&gt;0</formula>
    </cfRule>
  </conditionalFormatting>
  <conditionalFormatting sqref="I22">
    <cfRule type="expression" dxfId="18542" priority="81">
      <formula>SEARCH("caricato",$N22)&gt;0</formula>
    </cfRule>
    <cfRule type="expression" dxfId="18541" priority="82">
      <formula>SEARCH("da fare",$N22)&gt;0</formula>
    </cfRule>
    <cfRule type="expression" dxfId="18540" priority="83">
      <formula>SEARCH("attesa tcl",$N22)&gt;0</formula>
    </cfRule>
    <cfRule type="expression" dxfId="18539" priority="84">
      <formula>SEARCH("fermata",$N22)&gt;0</formula>
    </cfRule>
    <cfRule type="expression" dxfId="18538" priority="85">
      <formula>SEARCH("canone",$N22)&gt;0</formula>
    </cfRule>
  </conditionalFormatting>
  <conditionalFormatting sqref="I22">
    <cfRule type="expression" dxfId="18537" priority="76">
      <formula>SEARCH("caricato",$N22)&gt;0</formula>
    </cfRule>
    <cfRule type="expression" dxfId="18536" priority="77">
      <formula>SEARCH("da fare",$N22)&gt;0</formula>
    </cfRule>
    <cfRule type="expression" dxfId="18535" priority="78">
      <formula>SEARCH("attesa tcl",$N22)&gt;0</formula>
    </cfRule>
    <cfRule type="expression" dxfId="18534" priority="79">
      <formula>SEARCH("fermata",$N22)&gt;0</formula>
    </cfRule>
    <cfRule type="expression" dxfId="18533" priority="80">
      <formula>SEARCH("canone",$N22)&gt;0</formula>
    </cfRule>
  </conditionalFormatting>
  <conditionalFormatting sqref="I22">
    <cfRule type="expression" dxfId="18532" priority="71">
      <formula>SEARCH("caricato",$N22)&gt;0</formula>
    </cfRule>
    <cfRule type="expression" dxfId="18531" priority="72">
      <formula>SEARCH("da fare",$N22)&gt;0</formula>
    </cfRule>
    <cfRule type="expression" dxfId="18530" priority="73">
      <formula>SEARCH("attesa tcl",$N22)&gt;0</formula>
    </cfRule>
    <cfRule type="expression" dxfId="18529" priority="74">
      <formula>SEARCH("fermata",$N22)&gt;0</formula>
    </cfRule>
    <cfRule type="expression" dxfId="18528" priority="75">
      <formula>SEARCH("canone",$N22)&gt;0</formula>
    </cfRule>
  </conditionalFormatting>
  <conditionalFormatting sqref="I22">
    <cfRule type="expression" dxfId="18527" priority="66">
      <formula>SEARCH("caricato",$N22)&gt;0</formula>
    </cfRule>
    <cfRule type="expression" dxfId="18526" priority="67">
      <formula>SEARCH("da fare",$N22)&gt;0</formula>
    </cfRule>
    <cfRule type="expression" dxfId="18525" priority="68">
      <formula>SEARCH("attesa tcl",$N22)&gt;0</formula>
    </cfRule>
    <cfRule type="expression" dxfId="18524" priority="69">
      <formula>SEARCH("fermata",$N22)&gt;0</formula>
    </cfRule>
    <cfRule type="expression" dxfId="18523" priority="70">
      <formula>SEARCH("canone",$N22)&gt;0</formula>
    </cfRule>
  </conditionalFormatting>
  <conditionalFormatting sqref="I22">
    <cfRule type="expression" dxfId="18522" priority="61">
      <formula>SEARCH("caricato",$N22)&gt;0</formula>
    </cfRule>
    <cfRule type="expression" dxfId="18521" priority="62">
      <formula>SEARCH("da fare",$N22)&gt;0</formula>
    </cfRule>
    <cfRule type="expression" dxfId="18520" priority="63">
      <formula>SEARCH("attesa tcl",$N22)&gt;0</formula>
    </cfRule>
    <cfRule type="expression" dxfId="18519" priority="64">
      <formula>SEARCH("fermata",$N22)&gt;0</formula>
    </cfRule>
    <cfRule type="expression" dxfId="18518" priority="65">
      <formula>SEARCH("canone",$N22)&gt;0</formula>
    </cfRule>
  </conditionalFormatting>
  <conditionalFormatting sqref="I19">
    <cfRule type="expression" dxfId="18517" priority="56">
      <formula>SEARCH("caricato",$N19)&gt;0</formula>
    </cfRule>
    <cfRule type="expression" dxfId="18516" priority="57">
      <formula>SEARCH("da fare",$N19)&gt;0</formula>
    </cfRule>
    <cfRule type="expression" dxfId="18515" priority="58">
      <formula>SEARCH("attesa tcl",$N19)&gt;0</formula>
    </cfRule>
    <cfRule type="expression" dxfId="18514" priority="59">
      <formula>SEARCH("fermata",$N19)&gt;0</formula>
    </cfRule>
    <cfRule type="expression" dxfId="18513" priority="60">
      <formula>SEARCH("canone",$N19)&gt;0</formula>
    </cfRule>
  </conditionalFormatting>
  <conditionalFormatting sqref="I19">
    <cfRule type="expression" dxfId="18512" priority="51">
      <formula>SEARCH("caricato",$N19)&gt;0</formula>
    </cfRule>
    <cfRule type="expression" dxfId="18511" priority="52">
      <formula>SEARCH("da fare",$N19)&gt;0</formula>
    </cfRule>
    <cfRule type="expression" dxfId="18510" priority="53">
      <formula>SEARCH("attesa tcl",$N19)&gt;0</formula>
    </cfRule>
    <cfRule type="expression" dxfId="18509" priority="54">
      <formula>SEARCH("fermata",$N19)&gt;0</formula>
    </cfRule>
    <cfRule type="expression" dxfId="18508" priority="55">
      <formula>SEARCH("canone",$N19)&gt;0</formula>
    </cfRule>
  </conditionalFormatting>
  <conditionalFormatting sqref="I19">
    <cfRule type="expression" dxfId="18507" priority="46">
      <formula>SEARCH("caricato",$N19)&gt;0</formula>
    </cfRule>
    <cfRule type="expression" dxfId="18506" priority="47">
      <formula>SEARCH("da fare",$N19)&gt;0</formula>
    </cfRule>
    <cfRule type="expression" dxfId="18505" priority="48">
      <formula>SEARCH("attesa tcl",$N19)&gt;0</formula>
    </cfRule>
    <cfRule type="expression" dxfId="18504" priority="49">
      <formula>SEARCH("fermata",$N19)&gt;0</formula>
    </cfRule>
    <cfRule type="expression" dxfId="18503" priority="50">
      <formula>SEARCH("canone",$N19)&gt;0</formula>
    </cfRule>
  </conditionalFormatting>
  <conditionalFormatting sqref="I19">
    <cfRule type="expression" dxfId="18502" priority="41">
      <formula>SEARCH("caricato",$N19)&gt;0</formula>
    </cfRule>
    <cfRule type="expression" dxfId="18501" priority="42">
      <formula>SEARCH("da fare",$N19)&gt;0</formula>
    </cfRule>
    <cfRule type="expression" dxfId="18500" priority="43">
      <formula>SEARCH("attesa tcl",$N19)&gt;0</formula>
    </cfRule>
    <cfRule type="expression" dxfId="18499" priority="44">
      <formula>SEARCH("fermata",$N19)&gt;0</formula>
    </cfRule>
    <cfRule type="expression" dxfId="18498" priority="45">
      <formula>SEARCH("canone",$N19)&gt;0</formula>
    </cfRule>
  </conditionalFormatting>
  <conditionalFormatting sqref="I19">
    <cfRule type="expression" dxfId="18497" priority="36">
      <formula>SEARCH("caricato",$N19)&gt;0</formula>
    </cfRule>
    <cfRule type="expression" dxfId="18496" priority="37">
      <formula>SEARCH("da fare",$N19)&gt;0</formula>
    </cfRule>
    <cfRule type="expression" dxfId="18495" priority="38">
      <formula>SEARCH("attesa tcl",$N19)&gt;0</formula>
    </cfRule>
    <cfRule type="expression" dxfId="18494" priority="39">
      <formula>SEARCH("fermata",$N19)&gt;0</formula>
    </cfRule>
    <cfRule type="expression" dxfId="18493" priority="40">
      <formula>SEARCH("canone",$N19)&gt;0</formula>
    </cfRule>
  </conditionalFormatting>
  <conditionalFormatting sqref="I19">
    <cfRule type="expression" dxfId="18492" priority="31">
      <formula>SEARCH("caricato",$N19)&gt;0</formula>
    </cfRule>
    <cfRule type="expression" dxfId="18491" priority="32">
      <formula>SEARCH("da fare",$N19)&gt;0</formula>
    </cfRule>
    <cfRule type="expression" dxfId="18490" priority="33">
      <formula>SEARCH("attesa tcl",$N19)&gt;0</formula>
    </cfRule>
    <cfRule type="expression" dxfId="18489" priority="34">
      <formula>SEARCH("fermata",$N19)&gt;0</formula>
    </cfRule>
    <cfRule type="expression" dxfId="18488" priority="35">
      <formula>SEARCH("canone",$N19)&gt;0</formula>
    </cfRule>
  </conditionalFormatting>
  <conditionalFormatting sqref="I20">
    <cfRule type="expression" dxfId="18487" priority="26">
      <formula>SEARCH("caricato",$N20)&gt;0</formula>
    </cfRule>
    <cfRule type="expression" dxfId="18486" priority="27">
      <formula>SEARCH("da fare",$N20)&gt;0</formula>
    </cfRule>
    <cfRule type="expression" dxfId="18485" priority="28">
      <formula>SEARCH("attesa tcl",$N20)&gt;0</formula>
    </cfRule>
    <cfRule type="expression" dxfId="18484" priority="29">
      <formula>SEARCH("fermata",$N20)&gt;0</formula>
    </cfRule>
    <cfRule type="expression" dxfId="18483" priority="30">
      <formula>SEARCH("canone",$N20)&gt;0</formula>
    </cfRule>
  </conditionalFormatting>
  <conditionalFormatting sqref="I20">
    <cfRule type="expression" dxfId="18482" priority="21">
      <formula>SEARCH("caricato",$N20)&gt;0</formula>
    </cfRule>
    <cfRule type="expression" dxfId="18481" priority="22">
      <formula>SEARCH("da fare",$N20)&gt;0</formula>
    </cfRule>
    <cfRule type="expression" dxfId="18480" priority="23">
      <formula>SEARCH("attesa tcl",$N20)&gt;0</formula>
    </cfRule>
    <cfRule type="expression" dxfId="18479" priority="24">
      <formula>SEARCH("fermata",$N20)&gt;0</formula>
    </cfRule>
    <cfRule type="expression" dxfId="18478" priority="25">
      <formula>SEARCH("canone",$N20)&gt;0</formula>
    </cfRule>
  </conditionalFormatting>
  <conditionalFormatting sqref="I20">
    <cfRule type="expression" dxfId="18477" priority="16">
      <formula>SEARCH("caricato",$N20)&gt;0</formula>
    </cfRule>
    <cfRule type="expression" dxfId="18476" priority="17">
      <formula>SEARCH("da fare",$N20)&gt;0</formula>
    </cfRule>
    <cfRule type="expression" dxfId="18475" priority="18">
      <formula>SEARCH("attesa tcl",$N20)&gt;0</formula>
    </cfRule>
    <cfRule type="expression" dxfId="18474" priority="19">
      <formula>SEARCH("fermata",$N20)&gt;0</formula>
    </cfRule>
    <cfRule type="expression" dxfId="18473" priority="20">
      <formula>SEARCH("canone",$N20)&gt;0</formula>
    </cfRule>
  </conditionalFormatting>
  <conditionalFormatting sqref="I20">
    <cfRule type="expression" dxfId="18472" priority="11">
      <formula>SEARCH("caricato",$N20)&gt;0</formula>
    </cfRule>
    <cfRule type="expression" dxfId="18471" priority="12">
      <formula>SEARCH("da fare",$N20)&gt;0</formula>
    </cfRule>
    <cfRule type="expression" dxfId="18470" priority="13">
      <formula>SEARCH("attesa tcl",$N20)&gt;0</formula>
    </cfRule>
    <cfRule type="expression" dxfId="18469" priority="14">
      <formula>SEARCH("fermata",$N20)&gt;0</formula>
    </cfRule>
    <cfRule type="expression" dxfId="18468" priority="15">
      <formula>SEARCH("canone",$N20)&gt;0</formula>
    </cfRule>
  </conditionalFormatting>
  <conditionalFormatting sqref="I20">
    <cfRule type="expression" dxfId="18467" priority="6">
      <formula>SEARCH("caricato",$N20)&gt;0</formula>
    </cfRule>
    <cfRule type="expression" dxfId="18466" priority="7">
      <formula>SEARCH("da fare",$N20)&gt;0</formula>
    </cfRule>
    <cfRule type="expression" dxfId="18465" priority="8">
      <formula>SEARCH("attesa tcl",$N20)&gt;0</formula>
    </cfRule>
    <cfRule type="expression" dxfId="18464" priority="9">
      <formula>SEARCH("fermata",$N20)&gt;0</formula>
    </cfRule>
    <cfRule type="expression" dxfId="18463" priority="10">
      <formula>SEARCH("canone",$N20)&gt;0</formula>
    </cfRule>
  </conditionalFormatting>
  <conditionalFormatting sqref="I20">
    <cfRule type="expression" dxfId="18462" priority="1">
      <formula>SEARCH("caricato",$N20)&gt;0</formula>
    </cfRule>
    <cfRule type="expression" dxfId="18461" priority="2">
      <formula>SEARCH("da fare",$N20)&gt;0</formula>
    </cfRule>
    <cfRule type="expression" dxfId="18460" priority="3">
      <formula>SEARCH("attesa tcl",$N20)&gt;0</formula>
    </cfRule>
    <cfRule type="expression" dxfId="18459" priority="4">
      <formula>SEARCH("fermata",$N20)&gt;0</formula>
    </cfRule>
    <cfRule type="expression" dxfId="18458" priority="5">
      <formula>SEARCH("canone",$N20)&gt;0</formula>
    </cfRule>
  </conditionalFormatting>
  <dataValidations count="1">
    <dataValidation type="list" allowBlank="1" showInputMessage="1" showErrorMessage="1" sqref="U4" xr:uid="{D31378D9-B0AC-498F-8002-F75A318E2754}">
      <formula1>"SI,NO,si,no,"</formula1>
    </dataValidation>
  </dataValidations>
  <printOptions horizontalCentered="1" verticalCentered="1"/>
  <pageMargins left="0.25" right="0.25" top="0.25" bottom="0.25" header="0.3" footer="0.3"/>
  <pageSetup paperSize="9" scale="55" fitToHeight="0" pageOrder="overThenDown" orientation="landscape" blackAndWhite="1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34849" r:id="rId4" name="Button 1">
              <controlPr defaultSize="0" print="0" autoFill="0" autoPict="0" macro="[0]!CopiaModificaEseguiMacroEsterne_Optimized">
                <anchor moveWithCells="1" sizeWithCells="1">
                  <from>
                    <xdr:col>7</xdr:col>
                    <xdr:colOff>0</xdr:colOff>
                    <xdr:row>0</xdr:row>
                    <xdr:rowOff>9525</xdr:rowOff>
                  </from>
                  <to>
                    <xdr:col>7</xdr:col>
                    <xdr:colOff>1819275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4850" r:id="rId5" name="Button 2">
              <controlPr defaultSize="0" print="0" autoFill="0" autoPict="0" macro="[0]!RegolaAltezzaRigheEAreeDiStampa">
                <anchor moveWithCells="1" sizeWithCells="1">
                  <from>
                    <xdr:col>5</xdr:col>
                    <xdr:colOff>0</xdr:colOff>
                    <xdr:row>0</xdr:row>
                    <xdr:rowOff>0</xdr:rowOff>
                  </from>
                  <to>
                    <xdr:col>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4851" r:id="rId6" name="Button 3">
              <controlPr defaultSize="0" print="0" autoFill="0" autoPict="0" macro="[0]!RegolaAltezzaRigheEAreeDiStampa">
                <anchor moveWithCells="1" sizeWithCells="1">
                  <from>
                    <xdr:col>5</xdr:col>
                    <xdr:colOff>0</xdr:colOff>
                    <xdr:row>0</xdr:row>
                    <xdr:rowOff>0</xdr:rowOff>
                  </from>
                  <to>
                    <xdr:col>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4852" r:id="rId7" name="Button 4">
              <controlPr defaultSize="0" print="0" autoFill="0" autoPict="0" macro="[0]!cancellaGiornaliera">
                <anchor moveWithCells="1" sizeWithCells="1">
                  <from>
                    <xdr:col>13</xdr:col>
                    <xdr:colOff>0</xdr:colOff>
                    <xdr:row>0</xdr:row>
                    <xdr:rowOff>0</xdr:rowOff>
                  </from>
                  <to>
                    <xdr:col>13</xdr:col>
                    <xdr:colOff>1990725</xdr:colOff>
                    <xdr:row>1</xdr:row>
                    <xdr:rowOff>438150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4853" r:id="rId8" name="Button 5">
              <controlPr defaultSize="0" print="0" autoFill="0" autoPict="0" macro="[0]!CopiaModificaEseguiMacroEsterne_Optimized">
                <anchor moveWithCells="1" sizeWithCells="1">
                  <from>
                    <xdr:col>7</xdr:col>
                    <xdr:colOff>0</xdr:colOff>
                    <xdr:row>0</xdr:row>
                    <xdr:rowOff>9525</xdr:rowOff>
                  </from>
                  <to>
                    <xdr:col>7</xdr:col>
                    <xdr:colOff>1819275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4854" r:id="rId9" name="Button 6">
              <controlPr defaultSize="0" print="0" autoFill="0" autoPict="0" macro="[1]!RegolaAltezzaRigheEAreeDiStampa">
                <anchor moveWithCells="1" sizeWithCells="1">
                  <from>
                    <xdr:col>5</xdr:col>
                    <xdr:colOff>0</xdr:colOff>
                    <xdr:row>0</xdr:row>
                    <xdr:rowOff>0</xdr:rowOff>
                  </from>
                  <to>
                    <xdr:col>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4855" r:id="rId10" name="Button 7">
              <controlPr defaultSize="0" print="0" autoFill="0" autoPict="0" macro="[0]!RegolaAltezzaRigheEAreeDiStampa">
                <anchor moveWithCells="1" sizeWithCells="1">
                  <from>
                    <xdr:col>5</xdr:col>
                    <xdr:colOff>0</xdr:colOff>
                    <xdr:row>0</xdr:row>
                    <xdr:rowOff>0</xdr:rowOff>
                  </from>
                  <to>
                    <xdr:col>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4856" r:id="rId11" name="Button 8">
              <controlPr defaultSize="0" print="0" autoFill="0" autoPict="0" macro="[0]!ComparaPdLeCopiaValori">
                <anchor moveWithCells="1" sizeWithCells="1">
                  <from>
                    <xdr:col>9</xdr:col>
                    <xdr:colOff>19050</xdr:colOff>
                    <xdr:row>0</xdr:row>
                    <xdr:rowOff>0</xdr:rowOff>
                  </from>
                  <to>
                    <xdr:col>10</xdr:col>
                    <xdr:colOff>1104900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7349F2-22A9-40CD-B996-5D41D7E9345C}">
  <sheetPr codeName="Foglio24">
    <tabColor rgb="FFFF0000"/>
    <pageSetUpPr fitToPage="1"/>
  </sheetPr>
  <dimension ref="A1:BK64"/>
  <sheetViews>
    <sheetView zoomScale="85" zoomScaleNormal="85" workbookViewId="0"/>
  </sheetViews>
  <sheetFormatPr defaultColWidth="8.85546875" defaultRowHeight="23.25" x14ac:dyDescent="0.25"/>
  <cols>
    <col min="1" max="1" width="5.7109375" style="114" customWidth="1"/>
    <col min="2" max="2" width="5.85546875" style="114" customWidth="1"/>
    <col min="3" max="3" width="4.5703125" style="114" customWidth="1"/>
    <col min="4" max="4" width="4.42578125" style="114" customWidth="1"/>
    <col min="5" max="5" width="3.5703125" style="114" customWidth="1"/>
    <col min="6" max="6" width="30.7109375" style="1" customWidth="1"/>
    <col min="7" max="7" width="76.28515625" style="144" customWidth="1"/>
    <col min="8" max="8" width="26.5703125" style="1" customWidth="1"/>
    <col min="9" max="9" width="29" style="22" customWidth="1"/>
    <col min="10" max="10" width="20" style="1" customWidth="1"/>
    <col min="11" max="12" width="16.7109375" style="1" customWidth="1"/>
    <col min="13" max="13" width="24.28515625" style="1" customWidth="1"/>
    <col min="14" max="14" width="29.140625" style="20" customWidth="1"/>
    <col min="15" max="15" width="1.85546875" style="20" customWidth="1"/>
    <col min="16" max="16" width="27.5703125" style="114" customWidth="1"/>
    <col min="17" max="18" width="24.140625" style="114" customWidth="1"/>
    <col min="19" max="19" width="25.85546875" style="114" bestFit="1" customWidth="1"/>
    <col min="20" max="20" width="30" style="114" bestFit="1" customWidth="1"/>
    <col min="21" max="21" width="28.7109375" style="114" customWidth="1"/>
    <col min="22" max="25" width="18.7109375" style="37" customWidth="1"/>
    <col min="26" max="28" width="18.7109375" style="37" hidden="1" customWidth="1"/>
    <col min="29" max="29" width="30" style="114" hidden="1" customWidth="1"/>
    <col min="30" max="30" width="12.28515625" style="114" hidden="1" customWidth="1"/>
    <col min="31" max="31" width="10.5703125" style="114" hidden="1" customWidth="1"/>
    <col min="32" max="32" width="11.7109375" style="114" hidden="1" customWidth="1"/>
    <col min="33" max="34" width="9.7109375" style="114" hidden="1" customWidth="1"/>
    <col min="35" max="35" width="8" style="114" hidden="1" customWidth="1"/>
    <col min="36" max="36" width="8.28515625" style="114" hidden="1" customWidth="1"/>
    <col min="37" max="37" width="9.7109375" style="114" hidden="1" customWidth="1"/>
    <col min="38" max="38" width="11.42578125" style="114" hidden="1" customWidth="1"/>
    <col min="39" max="39" width="8.28515625" style="114" hidden="1" customWidth="1"/>
    <col min="40" max="40" width="8.7109375" style="114" hidden="1" customWidth="1"/>
    <col min="41" max="41" width="25.140625" style="114" bestFit="1" customWidth="1"/>
    <col min="42" max="42" width="11.7109375" style="114" customWidth="1"/>
    <col min="43" max="47" width="10.140625" style="114" customWidth="1"/>
    <col min="48" max="63" width="16.5703125" style="114" customWidth="1"/>
    <col min="64" max="72" width="8.85546875" style="114"/>
    <col min="73" max="74" width="15.42578125" style="114" bestFit="1" customWidth="1"/>
    <col min="75" max="75" width="17.5703125" style="114" bestFit="1" customWidth="1"/>
    <col min="76" max="76" width="13.42578125" style="114" bestFit="1" customWidth="1"/>
    <col min="77" max="77" width="12.28515625" style="114" bestFit="1" customWidth="1"/>
    <col min="78" max="78" width="13.42578125" style="114" bestFit="1" customWidth="1"/>
    <col min="79" max="79" width="0" style="114" hidden="1" customWidth="1"/>
    <col min="80" max="16384" width="8.85546875" style="114"/>
  </cols>
  <sheetData>
    <row r="1" spans="1:41" ht="35.25" customHeight="1" x14ac:dyDescent="0.25">
      <c r="B1" s="200"/>
      <c r="C1" s="201"/>
      <c r="D1" s="201"/>
      <c r="E1" s="202"/>
      <c r="F1" s="203" t="s">
        <v>212</v>
      </c>
      <c r="G1" s="204"/>
      <c r="H1" s="204"/>
      <c r="I1" s="155">
        <f>DATE(RIEPILOGO!U14,RIEPILOGO!X13,7)</f>
        <v>46088</v>
      </c>
      <c r="K1" s="132"/>
      <c r="L1" s="206">
        <v>46088</v>
      </c>
      <c r="M1" s="206"/>
      <c r="N1" s="128"/>
    </row>
    <row r="2" spans="1:41" ht="35.25" customHeight="1" x14ac:dyDescent="0.5">
      <c r="B2" s="200"/>
      <c r="C2" s="201"/>
      <c r="D2" s="201"/>
      <c r="E2" s="202"/>
      <c r="F2" s="205"/>
      <c r="G2" s="205"/>
      <c r="H2" s="205"/>
      <c r="K2" s="151"/>
      <c r="L2" s="207" t="str">
        <f>TEXT(L1, "gggg")</f>
        <v>sabato</v>
      </c>
      <c r="M2" s="207"/>
      <c r="N2" s="129"/>
      <c r="O2" s="19"/>
      <c r="P2" s="199" t="s">
        <v>215</v>
      </c>
      <c r="Q2" s="199"/>
      <c r="R2" s="199"/>
      <c r="S2" s="199"/>
      <c r="T2" s="13"/>
    </row>
    <row r="3" spans="1:41" ht="66" customHeight="1" x14ac:dyDescent="0.25">
      <c r="A3" s="127"/>
      <c r="B3" s="16" t="s">
        <v>2</v>
      </c>
      <c r="C3" s="16" t="s">
        <v>3</v>
      </c>
      <c r="D3" s="16" t="s">
        <v>5</v>
      </c>
      <c r="E3" s="16" t="s">
        <v>4</v>
      </c>
      <c r="F3" s="130" t="s">
        <v>1</v>
      </c>
      <c r="G3" s="142" t="s">
        <v>128</v>
      </c>
      <c r="H3" s="130" t="s">
        <v>9</v>
      </c>
      <c r="I3" s="131" t="s">
        <v>0</v>
      </c>
      <c r="J3" s="130" t="s">
        <v>11</v>
      </c>
      <c r="K3" s="130" t="s">
        <v>6</v>
      </c>
      <c r="L3" s="130" t="s">
        <v>7</v>
      </c>
      <c r="M3" s="130" t="s">
        <v>8</v>
      </c>
      <c r="N3" s="130" t="s">
        <v>22</v>
      </c>
      <c r="O3" s="16"/>
      <c r="P3" s="46" t="s">
        <v>202</v>
      </c>
      <c r="Q3" s="46" t="s">
        <v>203</v>
      </c>
      <c r="R3" s="46" t="s">
        <v>262</v>
      </c>
      <c r="S3" s="46" t="s">
        <v>204</v>
      </c>
      <c r="T3" s="46" t="s">
        <v>34</v>
      </c>
      <c r="U3" s="47" t="s">
        <v>25</v>
      </c>
      <c r="V3" s="192" t="s">
        <v>216</v>
      </c>
      <c r="W3" s="193"/>
      <c r="X3" s="194"/>
      <c r="Y3" s="121"/>
      <c r="AD3" s="37"/>
    </row>
    <row r="4" spans="1:41" ht="80.099999999999994" customHeight="1" x14ac:dyDescent="0.25">
      <c r="A4" s="112" t="str">
        <f>IFERROR(INDEX(Tabella256[cognomenome], MATCH(F4, Tabella256[cognome], 0)), "")</f>
        <v>Spinali D.</v>
      </c>
      <c r="B4" s="110"/>
      <c r="C4" s="110"/>
      <c r="D4" s="111"/>
      <c r="E4" s="111"/>
      <c r="F4" s="30" t="s">
        <v>132</v>
      </c>
      <c r="G4" s="56" t="s">
        <v>333</v>
      </c>
      <c r="H4" s="31" t="s">
        <v>285</v>
      </c>
      <c r="I4" s="32" t="s">
        <v>429</v>
      </c>
      <c r="J4" s="33" t="s">
        <v>336</v>
      </c>
      <c r="K4" s="34" t="s">
        <v>340</v>
      </c>
      <c r="L4" s="34" t="s">
        <v>341</v>
      </c>
      <c r="M4" s="31">
        <f>IF(AN4=0,"",AN4)</f>
        <v>6</v>
      </c>
      <c r="N4" s="35"/>
      <c r="O4" s="35"/>
      <c r="P4" s="18" t="str">
        <f>IF(OR($L$1=RIEPILOGO!$T$2,$L$1=RIEPILOGO!$T$3,$L$1=RIEPILOGO!$T$4,$L$1=RIEPILOGO!$T$5),"FESTIVO",
  IF(L2="sabato","SABATO",
    IF(L2="domenica","DOMENICA",
      IF(RIEPILOGO!V19="ABILITATO",
        IFERROR((SUMIF(N4:N45,"*canone messina*",M4:M45)/(IF(WEEKDAY(L1,2)=5,10,16.5)))-1,-1),
        0))))</f>
        <v>SABATO</v>
      </c>
      <c r="Q4" s="18" t="str">
        <f>IF(OR($L$1=RIEPILOGO!$T$2,$L$1=RIEPILOGO!$T$3,$L$1=RIEPILOGO!$T$4,$L$1=RIEPILOGO!$T$5),"FESTIVO",
  IF(L2="sabato","SABATO",
    IF(L2="domenica","DOMENICA",
      IF(RIEPILOGO!V19="ABILITATO",
        IFERROR((SUMIF(N4:N45,"canone caldarella",M4:M45)/(IF(WEEKDAY(L1,2)=5,10,16.5)))-1,-1),
        0))))</f>
        <v>SABATO</v>
      </c>
      <c r="R4" s="18" t="str">
        <f>IF(OR($L$1=RIEPILOGO!$T$2,$L$1=RIEPILOGO!$T$3,$L$1=RIEPILOGO!$T$4,$L$1=RIEPILOGO!$T$5),"FESTIVO",
  IF(L2="sabato","SABATO",
    IF(L2="domenica","DOMENICA",
      IF(RIEPILOGO!U19="ABILITATO",
        IFERROR((SUMIF(N4:N45,"*canone agusta*",M4:M45)/(IF(WEEKDAY(L1,2)=5,10,16.5)))-1,-1),
        0))))</f>
        <v>SABATO</v>
      </c>
      <c r="S4" s="18" t="str">
        <f>IF(OR($L$1=RIEPILOGO!$T$2,$L$1=RIEPILOGO!$T$3,$L$1=RIEPILOGO!$T$4,$L$1=RIEPILOGO!$T$5),"FESTIVO",
  IF(L2="sabato","SABATO",
    IF(L2="domenica","DOMENICA",
      IF(RIEPILOGO!W19="ABILITATO",
        IFERROR((SUMIF(N4:N45,"*canone caldarella2*",M4:M45)/(IF(WEEKDAY(L1,2)=5,10,16.5)))-1,-1),
        0))))</f>
        <v>SABATO</v>
      </c>
      <c r="T4" s="18" t="str">
        <f>IF(COUNTBLANK(P7:P30)=ROWS(P7:P30),"NO",IF(SUM(Q7:Q30)=SUM(R7:R30),"SI","NO"))</f>
        <v>SI</v>
      </c>
      <c r="U4" s="18" t="s">
        <v>294</v>
      </c>
      <c r="V4" s="195">
        <f ca="1">RIEPILOGO!M33</f>
        <v>-6.0606060606060552E-2</v>
      </c>
      <c r="W4" s="196"/>
      <c r="X4" s="197"/>
      <c r="Y4" s="122"/>
      <c r="AD4" s="114" t="str">
        <f>IFERROR(IF(SEARCH("assistenza", N4) &gt; 0, TRUE, ""), "NO")</f>
        <v>NO</v>
      </c>
      <c r="AG4" s="3">
        <f t="shared" ref="AG4:AH45" si="0">IF(K4="24:00",24,(HOUR(K4)+MINUTE(K4)/60))</f>
        <v>7</v>
      </c>
      <c r="AH4" s="3">
        <f t="shared" si="0"/>
        <v>13</v>
      </c>
      <c r="AI4" s="3">
        <f t="shared" ref="AI4:AI45" si="1">IF(AM4=TRUE,(HOUR(AJ4)+MINUTE(AJ4)/60),0)</f>
        <v>0</v>
      </c>
      <c r="AJ4" s="4">
        <v>3.125E-2</v>
      </c>
      <c r="AK4" s="3">
        <f t="shared" ref="AK4:AK45" si="2">AH4-AG4</f>
        <v>6</v>
      </c>
      <c r="AL4" s="53" t="s">
        <v>30</v>
      </c>
      <c r="AM4" s="8" t="b">
        <f t="shared" ref="AM4:AM45" si="3">IF(AND(AG4&lt;12.75,AH4&gt;12,AD4="NO"),OR($L$2="lunedì",($L$2="martedì"),($L$2="mercoledì"),($L$2="giovedì")))</f>
        <v>0</v>
      </c>
      <c r="AN4" s="15">
        <f t="shared" ref="AN4:AN45" si="4">IF(AM4=TRUE,AK4-AI4, AK4*1)</f>
        <v>6</v>
      </c>
    </row>
    <row r="5" spans="1:41" ht="80.099999999999994" customHeight="1" thickBot="1" x14ac:dyDescent="0.95">
      <c r="A5" s="112" t="str">
        <f>IFERROR(INDEX(Tabella256[cognomenome], MATCH(F5, Tabella256[cognome], 0)), "")</f>
        <v>Guarino R.</v>
      </c>
      <c r="B5" s="28"/>
      <c r="C5" s="28"/>
      <c r="D5" s="29"/>
      <c r="E5" s="29"/>
      <c r="F5" s="30" t="s">
        <v>150</v>
      </c>
      <c r="G5" s="56" t="str">
        <f>IF(G4="","",G4)</f>
        <v>SD-2026-Imp.400- Prove blocchi impianto in presenza TCL.</v>
      </c>
      <c r="H5" s="31" t="str">
        <f>IF(H4="","",H4)</f>
        <v>Caldarella</v>
      </c>
      <c r="I5" s="32" t="s">
        <v>429</v>
      </c>
      <c r="J5" s="33" t="str">
        <f>IF(J4="","",J4)</f>
        <v>574587/C</v>
      </c>
      <c r="K5" s="34" t="s">
        <v>340</v>
      </c>
      <c r="L5" s="34" t="s">
        <v>341</v>
      </c>
      <c r="M5" s="31">
        <f>IF(AN5=0,"",AN5)</f>
        <v>6</v>
      </c>
      <c r="N5" s="35"/>
      <c r="O5" s="35"/>
      <c r="P5" s="109"/>
      <c r="Q5" s="109"/>
      <c r="R5" s="109"/>
      <c r="S5" s="109"/>
      <c r="V5" s="14" t="s">
        <v>35</v>
      </c>
      <c r="W5" s="14" t="s">
        <v>260</v>
      </c>
      <c r="X5" s="14" t="s">
        <v>36</v>
      </c>
      <c r="Y5" s="14" t="s">
        <v>207</v>
      </c>
      <c r="Z5" s="14" t="s">
        <v>35</v>
      </c>
      <c r="AA5" s="14" t="s">
        <v>260</v>
      </c>
      <c r="AB5" s="14" t="s">
        <v>36</v>
      </c>
      <c r="AC5" s="14" t="s">
        <v>207</v>
      </c>
      <c r="AD5" s="114" t="str">
        <f t="shared" ref="AD5:AD45" si="5">IFERROR(IF(SEARCH("assistenza", N5) &gt; 0, TRUE, ""), "NO")</f>
        <v>NO</v>
      </c>
      <c r="AG5" s="3">
        <f t="shared" si="0"/>
        <v>7</v>
      </c>
      <c r="AH5" s="3">
        <f t="shared" si="0"/>
        <v>13</v>
      </c>
      <c r="AI5" s="3">
        <f t="shared" si="1"/>
        <v>0</v>
      </c>
      <c r="AJ5" s="4">
        <v>3.125E-2</v>
      </c>
      <c r="AK5" s="3">
        <f t="shared" si="2"/>
        <v>6</v>
      </c>
      <c r="AL5" s="53" t="s">
        <v>30</v>
      </c>
      <c r="AM5" s="8" t="b">
        <f t="shared" si="3"/>
        <v>0</v>
      </c>
      <c r="AN5" s="15">
        <f t="shared" si="4"/>
        <v>6</v>
      </c>
      <c r="AO5" s="14" t="s">
        <v>238</v>
      </c>
    </row>
    <row r="6" spans="1:41" ht="80.099999999999994" customHeight="1" x14ac:dyDescent="0.25">
      <c r="A6" s="112" t="str">
        <f>IFERROR(INDEX(Tabella256[cognomenome], MATCH(F6, Tabella256[cognome], 0)), "")</f>
        <v>Riciputo A.</v>
      </c>
      <c r="B6" s="28"/>
      <c r="C6" s="28"/>
      <c r="D6" s="29"/>
      <c r="E6" s="29"/>
      <c r="F6" s="30" t="s">
        <v>134</v>
      </c>
      <c r="G6" s="56" t="s">
        <v>339</v>
      </c>
      <c r="H6" s="31" t="s">
        <v>285</v>
      </c>
      <c r="I6" s="32" t="s">
        <v>348</v>
      </c>
      <c r="J6" s="33" t="s">
        <v>338</v>
      </c>
      <c r="K6" s="34" t="s">
        <v>340</v>
      </c>
      <c r="L6" s="34" t="s">
        <v>341</v>
      </c>
      <c r="M6" s="31">
        <f t="shared" ref="M6:M45" si="6">IF(AN6=0,"",AN6)</f>
        <v>6</v>
      </c>
      <c r="N6" s="35"/>
      <c r="O6" s="35"/>
      <c r="P6" s="73" t="s">
        <v>23</v>
      </c>
      <c r="Q6" s="74" t="s">
        <v>20</v>
      </c>
      <c r="R6" s="74" t="s">
        <v>21</v>
      </c>
      <c r="S6" s="75" t="s">
        <v>24</v>
      </c>
      <c r="T6" s="2"/>
      <c r="V6" s="32" t="str">
        <f>RIEPILOGO!$S$17</f>
        <v>5400274443
canone</v>
      </c>
      <c r="W6" s="32" t="str">
        <f>RIEPILOGO!$U$17</f>
        <v>5400274437
canone</v>
      </c>
      <c r="X6" s="32" t="str">
        <f>RIEPILOGO!$V$17</f>
        <v>5400274434
canone</v>
      </c>
      <c r="Y6" s="32" t="str">
        <f>RIEPILOGO!$W$17</f>
        <v xml:space="preserve">
canone</v>
      </c>
      <c r="AD6" s="114" t="str">
        <f t="shared" si="5"/>
        <v>NO</v>
      </c>
      <c r="AG6" s="3">
        <f t="shared" si="0"/>
        <v>7</v>
      </c>
      <c r="AH6" s="3">
        <f t="shared" si="0"/>
        <v>13</v>
      </c>
      <c r="AI6" s="3">
        <f t="shared" si="1"/>
        <v>0</v>
      </c>
      <c r="AJ6" s="4">
        <v>3.125E-2</v>
      </c>
      <c r="AK6" s="3">
        <f t="shared" si="2"/>
        <v>6</v>
      </c>
      <c r="AL6" s="53" t="s">
        <v>30</v>
      </c>
      <c r="AM6" s="8" t="b">
        <f t="shared" si="3"/>
        <v>0</v>
      </c>
      <c r="AN6" s="15">
        <f t="shared" si="4"/>
        <v>6</v>
      </c>
      <c r="AO6" s="32">
        <f>RIEPILOGO!$X$17</f>
        <v>0</v>
      </c>
    </row>
    <row r="7" spans="1:41" ht="80.099999999999994" customHeight="1" x14ac:dyDescent="0.25">
      <c r="A7" s="112" t="str">
        <f>IFERROR(INDEX(Tabella256[cognomenome], MATCH(F7, Tabella256[cognome], 0)), "")</f>
        <v>Mira A.</v>
      </c>
      <c r="B7" s="28"/>
      <c r="C7" s="28"/>
      <c r="D7" s="29"/>
      <c r="E7" s="29"/>
      <c r="F7" s="30" t="s">
        <v>265</v>
      </c>
      <c r="G7" s="56" t="str">
        <f>IF(G6="","",G6)</f>
        <v>10240636   RIPRISTINO 07T308CO-
10240622   RIPRISTINO 07L208AT</v>
      </c>
      <c r="H7" s="31" t="str">
        <f>IF(H6="","",H6)</f>
        <v>Caldarella</v>
      </c>
      <c r="I7" s="32" t="s">
        <v>348</v>
      </c>
      <c r="J7" s="33" t="str">
        <f>IF(J6="","",J6)</f>
        <v>573881/C
573882/C</v>
      </c>
      <c r="K7" s="34" t="s">
        <v>340</v>
      </c>
      <c r="L7" s="34" t="s">
        <v>341</v>
      </c>
      <c r="M7" s="31">
        <f t="shared" si="6"/>
        <v>6</v>
      </c>
      <c r="N7" s="35"/>
      <c r="O7" s="35"/>
      <c r="P7" s="76" t="s">
        <v>12</v>
      </c>
      <c r="Q7" s="18">
        <f>IF(ISBLANK(P7), 99, SUMIF($F$4:$F$45,"*"&amp;P7&amp;"*",$M$4:$M$45))</f>
        <v>6</v>
      </c>
      <c r="R7" s="18">
        <v>6</v>
      </c>
      <c r="S7" s="77">
        <f t="shared" ref="S7:S30" si="7">R7-Q7</f>
        <v>0</v>
      </c>
      <c r="T7" s="2"/>
      <c r="V7" s="66">
        <f ca="1">RIEPILOGO!N33</f>
        <v>-3.0303030303030276E-2</v>
      </c>
      <c r="W7" s="66">
        <f ca="1">RIEPILOGO!P33</f>
        <v>-1.5151515151515138E-2</v>
      </c>
      <c r="X7" s="66">
        <f ca="1">RIEPILOGO!O33</f>
        <v>-1.5151515151515138E-2</v>
      </c>
      <c r="Y7" s="66">
        <f ca="1">RIEPILOGO!Q33</f>
        <v>0</v>
      </c>
      <c r="Z7" s="71">
        <f ca="1">V7</f>
        <v>-3.0303030303030276E-2</v>
      </c>
      <c r="AA7" s="71">
        <f ca="1">W7</f>
        <v>-1.5151515151515138E-2</v>
      </c>
      <c r="AB7" s="71">
        <f ca="1">X7</f>
        <v>-1.5151515151515138E-2</v>
      </c>
      <c r="AC7" s="71">
        <f ca="1">Y7</f>
        <v>0</v>
      </c>
      <c r="AD7" s="114" t="str">
        <f t="shared" si="5"/>
        <v>NO</v>
      </c>
      <c r="AG7" s="3">
        <f t="shared" si="0"/>
        <v>7</v>
      </c>
      <c r="AH7" s="3">
        <f t="shared" si="0"/>
        <v>13</v>
      </c>
      <c r="AI7" s="3">
        <f t="shared" si="1"/>
        <v>0</v>
      </c>
      <c r="AJ7" s="4">
        <v>3.125E-2</v>
      </c>
      <c r="AK7" s="3">
        <f t="shared" si="2"/>
        <v>6</v>
      </c>
      <c r="AL7" s="53" t="s">
        <v>30</v>
      </c>
      <c r="AM7" s="8" t="b">
        <f t="shared" si="3"/>
        <v>0</v>
      </c>
      <c r="AN7" s="15">
        <f t="shared" si="4"/>
        <v>6</v>
      </c>
    </row>
    <row r="8" spans="1:41" ht="80.099999999999994" customHeight="1" x14ac:dyDescent="0.45">
      <c r="A8" s="112" t="str">
        <f>IFERROR(INDEX(Tabella256[cognomenome], MATCH(F8, Tabella256[cognome], 0)), "")</f>
        <v/>
      </c>
      <c r="B8" s="28"/>
      <c r="C8" s="28"/>
      <c r="D8" s="29"/>
      <c r="E8" s="29"/>
      <c r="F8" s="30"/>
      <c r="G8" s="56"/>
      <c r="H8" s="31"/>
      <c r="I8" s="32" t="str">
        <f t="shared" ref="I8:I45" si="8">IF(ISERROR(SEARCH("canone extra", N8)),
    IF(ISERROR(SEARCH("caldarella2", N8)),
        IF(ISERROR(SEARCH("messina", N8)),
            IF(ISERROR(SEARCH("agusta", N8)),
                IF(ISERROR(SEARCH("caldarella", N8)),
                    "",
                    $X$6
                ),
                $W$6
            ),
            $V$6
        ),
        $Y$6
    ),
    $AO$6
)</f>
        <v/>
      </c>
      <c r="J8" s="33"/>
      <c r="K8" s="34"/>
      <c r="L8" s="34"/>
      <c r="M8" s="31" t="str">
        <f t="shared" si="6"/>
        <v/>
      </c>
      <c r="N8" s="35"/>
      <c r="O8" s="35"/>
      <c r="P8" s="76" t="s">
        <v>257</v>
      </c>
      <c r="Q8" s="18">
        <f t="shared" ref="Q8:Q30" si="9">IF(ISBLANK(P8), 99, SUMIF($F$4:$F$45,"*"&amp;P8&amp;"*",$M$4:$M$45))</f>
        <v>6</v>
      </c>
      <c r="R8" s="18">
        <v>6</v>
      </c>
      <c r="S8" s="77">
        <f t="shared" si="7"/>
        <v>0</v>
      </c>
      <c r="T8" s="2"/>
      <c r="V8" s="198" t="s">
        <v>116</v>
      </c>
      <c r="W8" s="198"/>
      <c r="X8" s="198"/>
      <c r="Y8" s="123"/>
      <c r="AD8" s="114" t="str">
        <f>IFERROR(IF(SEARCH("assistenza", N8) &gt; 0, TRUE, ""), "NO")</f>
        <v>NO</v>
      </c>
      <c r="AG8" s="3">
        <f t="shared" si="0"/>
        <v>0</v>
      </c>
      <c r="AH8" s="3">
        <f t="shared" si="0"/>
        <v>0</v>
      </c>
      <c r="AI8" s="3">
        <f t="shared" si="1"/>
        <v>0</v>
      </c>
      <c r="AJ8" s="4">
        <v>3.125E-2</v>
      </c>
      <c r="AK8" s="3">
        <f t="shared" si="2"/>
        <v>0</v>
      </c>
      <c r="AL8" s="53" t="s">
        <v>30</v>
      </c>
      <c r="AM8" s="8" t="b">
        <f t="shared" si="3"/>
        <v>0</v>
      </c>
      <c r="AN8" s="15">
        <f t="shared" si="4"/>
        <v>0</v>
      </c>
    </row>
    <row r="9" spans="1:41" ht="80.099999999999994" customHeight="1" x14ac:dyDescent="0.25">
      <c r="A9" s="112" t="str">
        <f>IFERROR(INDEX(Tabella256[cognomenome], MATCH(F9, Tabella256[cognome], 0)), "")</f>
        <v/>
      </c>
      <c r="B9" s="28"/>
      <c r="C9" s="28"/>
      <c r="D9" s="29"/>
      <c r="E9" s="29"/>
      <c r="F9" s="30"/>
      <c r="G9" s="56" t="str">
        <f>IF(G8="","",G8)</f>
        <v/>
      </c>
      <c r="H9" s="31" t="str">
        <f>IF(H8="","",H8)</f>
        <v/>
      </c>
      <c r="I9" s="32" t="str">
        <f t="shared" si="8"/>
        <v/>
      </c>
      <c r="J9" s="33" t="str">
        <f>IF(J8="","",J8)</f>
        <v/>
      </c>
      <c r="K9" s="34"/>
      <c r="L9" s="34"/>
      <c r="M9" s="31" t="str">
        <f t="shared" si="6"/>
        <v/>
      </c>
      <c r="N9" s="35"/>
      <c r="O9" s="35"/>
      <c r="P9" s="76" t="s">
        <v>13</v>
      </c>
      <c r="Q9" s="18">
        <f t="shared" si="9"/>
        <v>6</v>
      </c>
      <c r="R9" s="18">
        <v>6</v>
      </c>
      <c r="S9" s="77">
        <f t="shared" si="7"/>
        <v>0</v>
      </c>
      <c r="T9" s="2"/>
      <c r="V9" s="66">
        <f ca="1">IF(Z7&gt;0,"SATURATO DI "&amp;8.25*Z7,8.25*Z7)</f>
        <v>-0.24999999999999978</v>
      </c>
      <c r="W9" s="66">
        <f ca="1">IF(AA7&gt;0,"SATURATO DI "&amp;8.25*AA7,8.25*AA7)</f>
        <v>-0.12499999999999989</v>
      </c>
      <c r="X9" s="66">
        <f ca="1">IF(AB7&gt;0,"SATURATO DI "&amp;8.25*AB7,8.25*AB7)</f>
        <v>-0.12499999999999989</v>
      </c>
      <c r="Y9" s="66">
        <f ca="1">IF(AC7&gt;0,"SATURATO DI "&amp;8.25*AC7,8.25*AC7)</f>
        <v>0</v>
      </c>
      <c r="AD9" s="114" t="str">
        <f t="shared" si="5"/>
        <v>NO</v>
      </c>
      <c r="AG9" s="3">
        <f t="shared" si="0"/>
        <v>0</v>
      </c>
      <c r="AH9" s="3">
        <f t="shared" si="0"/>
        <v>0</v>
      </c>
      <c r="AI9" s="3">
        <f t="shared" si="1"/>
        <v>0</v>
      </c>
      <c r="AJ9" s="4">
        <v>3.125E-2</v>
      </c>
      <c r="AK9" s="3">
        <f t="shared" si="2"/>
        <v>0</v>
      </c>
      <c r="AL9" s="53" t="s">
        <v>30</v>
      </c>
      <c r="AM9" s="8" t="b">
        <f t="shared" si="3"/>
        <v>0</v>
      </c>
      <c r="AN9" s="15">
        <f t="shared" si="4"/>
        <v>0</v>
      </c>
    </row>
    <row r="10" spans="1:41" ht="80.099999999999994" customHeight="1" x14ac:dyDescent="0.25">
      <c r="A10" s="112" t="str">
        <f>IFERROR(INDEX(Tabella256[cognomenome], MATCH(F10, Tabella256[cognome], 0)), "")</f>
        <v/>
      </c>
      <c r="B10" s="28"/>
      <c r="C10" s="28"/>
      <c r="D10" s="29"/>
      <c r="E10" s="29"/>
      <c r="F10" s="30"/>
      <c r="G10" s="56"/>
      <c r="H10" s="31"/>
      <c r="I10" s="32" t="str">
        <f t="shared" si="8"/>
        <v/>
      </c>
      <c r="J10" s="33"/>
      <c r="K10" s="34"/>
      <c r="L10" s="34"/>
      <c r="M10" s="31" t="str">
        <f t="shared" si="6"/>
        <v/>
      </c>
      <c r="N10" s="35"/>
      <c r="O10" s="35"/>
      <c r="P10" s="76" t="s">
        <v>288</v>
      </c>
      <c r="Q10" s="18">
        <f t="shared" si="9"/>
        <v>6</v>
      </c>
      <c r="R10" s="18">
        <v>6</v>
      </c>
      <c r="S10" s="77">
        <f t="shared" si="7"/>
        <v>0</v>
      </c>
      <c r="T10" s="2"/>
      <c r="AD10" s="114" t="str">
        <f t="shared" si="5"/>
        <v>NO</v>
      </c>
      <c r="AG10" s="3">
        <f t="shared" si="0"/>
        <v>0</v>
      </c>
      <c r="AH10" s="3">
        <f t="shared" si="0"/>
        <v>0</v>
      </c>
      <c r="AI10" s="3">
        <f t="shared" si="1"/>
        <v>0</v>
      </c>
      <c r="AJ10" s="4">
        <v>3.125E-2</v>
      </c>
      <c r="AK10" s="3">
        <f t="shared" si="2"/>
        <v>0</v>
      </c>
      <c r="AL10" s="53" t="s">
        <v>30</v>
      </c>
      <c r="AM10" s="8" t="b">
        <f t="shared" si="3"/>
        <v>0</v>
      </c>
      <c r="AN10" s="15">
        <f t="shared" si="4"/>
        <v>0</v>
      </c>
    </row>
    <row r="11" spans="1:41" ht="80.099999999999994" customHeight="1" x14ac:dyDescent="0.25">
      <c r="A11" s="112" t="str">
        <f>IFERROR(INDEX(Tabella256[cognomenome], MATCH(F11, Tabella256[cognome], 0)), "")</f>
        <v/>
      </c>
      <c r="B11" s="28"/>
      <c r="C11" s="28"/>
      <c r="D11" s="29"/>
      <c r="E11" s="29"/>
      <c r="F11" s="30"/>
      <c r="G11" s="56" t="str">
        <f>IF(G10="","",G10)</f>
        <v/>
      </c>
      <c r="H11" s="31" t="str">
        <f>IF(H10="","",H10)</f>
        <v/>
      </c>
      <c r="I11" s="32" t="str">
        <f t="shared" si="8"/>
        <v/>
      </c>
      <c r="J11" s="33" t="str">
        <f>IF(J10="","",J10)</f>
        <v/>
      </c>
      <c r="K11" s="34"/>
      <c r="L11" s="34"/>
      <c r="M11" s="31" t="str">
        <f t="shared" si="6"/>
        <v/>
      </c>
      <c r="N11" s="35"/>
      <c r="O11" s="35"/>
      <c r="P11" s="76"/>
      <c r="Q11" s="18">
        <f t="shared" si="9"/>
        <v>99</v>
      </c>
      <c r="R11" s="18">
        <v>99</v>
      </c>
      <c r="S11" s="77">
        <f t="shared" si="7"/>
        <v>0</v>
      </c>
      <c r="T11" s="2"/>
      <c r="AD11" s="114" t="str">
        <f t="shared" si="5"/>
        <v>NO</v>
      </c>
      <c r="AG11" s="3">
        <f t="shared" si="0"/>
        <v>0</v>
      </c>
      <c r="AH11" s="3">
        <f t="shared" si="0"/>
        <v>0</v>
      </c>
      <c r="AI11" s="3">
        <f t="shared" si="1"/>
        <v>0</v>
      </c>
      <c r="AJ11" s="4">
        <v>3.125E-2</v>
      </c>
      <c r="AK11" s="3">
        <f t="shared" si="2"/>
        <v>0</v>
      </c>
      <c r="AL11" s="53" t="s">
        <v>30</v>
      </c>
      <c r="AM11" s="8" t="b">
        <f t="shared" si="3"/>
        <v>0</v>
      </c>
      <c r="AN11" s="15">
        <f t="shared" si="4"/>
        <v>0</v>
      </c>
    </row>
    <row r="12" spans="1:41" ht="80.099999999999994" customHeight="1" x14ac:dyDescent="0.25">
      <c r="A12" s="112" t="str">
        <f>IFERROR(INDEX(Tabella256[cognomenome], MATCH(F12, Tabella256[cognome], 0)), "")</f>
        <v/>
      </c>
      <c r="B12" s="28"/>
      <c r="C12" s="28"/>
      <c r="D12" s="29"/>
      <c r="E12" s="29"/>
      <c r="F12" s="30"/>
      <c r="G12" s="56"/>
      <c r="H12" s="31"/>
      <c r="I12" s="32" t="str">
        <f t="shared" si="8"/>
        <v/>
      </c>
      <c r="J12" s="33"/>
      <c r="K12" s="34"/>
      <c r="L12" s="34"/>
      <c r="M12" s="31" t="str">
        <f t="shared" si="6"/>
        <v/>
      </c>
      <c r="N12" s="35"/>
      <c r="O12" s="35"/>
      <c r="P12" s="76"/>
      <c r="Q12" s="18">
        <f t="shared" si="9"/>
        <v>99</v>
      </c>
      <c r="R12" s="18">
        <v>99</v>
      </c>
      <c r="S12" s="77">
        <f t="shared" si="7"/>
        <v>0</v>
      </c>
      <c r="T12" s="2"/>
      <c r="AD12" s="114" t="str">
        <f t="shared" si="5"/>
        <v>NO</v>
      </c>
      <c r="AG12" s="3">
        <f t="shared" si="0"/>
        <v>0</v>
      </c>
      <c r="AH12" s="3">
        <f t="shared" si="0"/>
        <v>0</v>
      </c>
      <c r="AI12" s="3">
        <f t="shared" si="1"/>
        <v>0</v>
      </c>
      <c r="AJ12" s="4">
        <v>3.125E-2</v>
      </c>
      <c r="AK12" s="3">
        <f t="shared" si="2"/>
        <v>0</v>
      </c>
      <c r="AL12" s="53" t="s">
        <v>30</v>
      </c>
      <c r="AM12" s="8" t="b">
        <f t="shared" si="3"/>
        <v>0</v>
      </c>
      <c r="AN12" s="15">
        <f t="shared" si="4"/>
        <v>0</v>
      </c>
    </row>
    <row r="13" spans="1:41" ht="80.099999999999994" customHeight="1" x14ac:dyDescent="0.25">
      <c r="A13" s="112" t="str">
        <f>IFERROR(INDEX(Tabella256[cognomenome], MATCH(F13, Tabella256[cognome], 0)), "")</f>
        <v/>
      </c>
      <c r="B13" s="28"/>
      <c r="C13" s="28"/>
      <c r="D13" s="29"/>
      <c r="E13" s="29"/>
      <c r="F13" s="30"/>
      <c r="G13" s="56" t="str">
        <f>IF(G12="","",G12)</f>
        <v/>
      </c>
      <c r="H13" s="31" t="str">
        <f>IF(H12="","",H12)</f>
        <v/>
      </c>
      <c r="I13" s="32" t="str">
        <f t="shared" si="8"/>
        <v/>
      </c>
      <c r="J13" s="33" t="str">
        <f>IF(J12="","",J12)</f>
        <v/>
      </c>
      <c r="K13" s="34"/>
      <c r="L13" s="34"/>
      <c r="M13" s="31" t="str">
        <f t="shared" si="6"/>
        <v/>
      </c>
      <c r="N13" s="35"/>
      <c r="O13" s="35"/>
      <c r="P13" s="76"/>
      <c r="Q13" s="18">
        <f t="shared" si="9"/>
        <v>99</v>
      </c>
      <c r="R13" s="18">
        <v>99</v>
      </c>
      <c r="S13" s="77">
        <f t="shared" si="7"/>
        <v>0</v>
      </c>
      <c r="T13" s="2"/>
      <c r="AD13" s="114" t="str">
        <f t="shared" si="5"/>
        <v>NO</v>
      </c>
      <c r="AG13" s="3">
        <f t="shared" si="0"/>
        <v>0</v>
      </c>
      <c r="AH13" s="3">
        <f t="shared" si="0"/>
        <v>0</v>
      </c>
      <c r="AI13" s="3">
        <f t="shared" si="1"/>
        <v>0</v>
      </c>
      <c r="AJ13" s="4">
        <v>3.125E-2</v>
      </c>
      <c r="AK13" s="3">
        <f t="shared" si="2"/>
        <v>0</v>
      </c>
      <c r="AL13" s="53" t="s">
        <v>30</v>
      </c>
      <c r="AM13" s="8" t="b">
        <f t="shared" si="3"/>
        <v>0</v>
      </c>
      <c r="AN13" s="15">
        <f t="shared" si="4"/>
        <v>0</v>
      </c>
    </row>
    <row r="14" spans="1:41" ht="80.099999999999994" customHeight="1" x14ac:dyDescent="0.25">
      <c r="A14" s="112" t="str">
        <f>IFERROR(INDEX(Tabella256[cognomenome], MATCH(F14, Tabella256[cognome], 0)), "")</f>
        <v/>
      </c>
      <c r="B14" s="28"/>
      <c r="C14" s="28"/>
      <c r="D14" s="29"/>
      <c r="E14" s="29"/>
      <c r="F14" s="30"/>
      <c r="G14" s="56"/>
      <c r="H14" s="31"/>
      <c r="I14" s="32" t="str">
        <f t="shared" si="8"/>
        <v/>
      </c>
      <c r="J14" s="33"/>
      <c r="K14" s="34"/>
      <c r="L14" s="34"/>
      <c r="M14" s="31" t="str">
        <f t="shared" si="6"/>
        <v/>
      </c>
      <c r="N14" s="35"/>
      <c r="O14" s="35"/>
      <c r="P14" s="76"/>
      <c r="Q14" s="18">
        <f t="shared" si="9"/>
        <v>99</v>
      </c>
      <c r="R14" s="18">
        <v>99</v>
      </c>
      <c r="S14" s="77">
        <f t="shared" si="7"/>
        <v>0</v>
      </c>
      <c r="T14" s="2"/>
      <c r="AD14" s="114" t="str">
        <f t="shared" si="5"/>
        <v>NO</v>
      </c>
      <c r="AG14" s="3">
        <f t="shared" si="0"/>
        <v>0</v>
      </c>
      <c r="AH14" s="3">
        <f t="shared" si="0"/>
        <v>0</v>
      </c>
      <c r="AI14" s="3">
        <f t="shared" si="1"/>
        <v>0</v>
      </c>
      <c r="AJ14" s="4">
        <v>3.125E-2</v>
      </c>
      <c r="AK14" s="3">
        <f t="shared" si="2"/>
        <v>0</v>
      </c>
      <c r="AL14" s="53" t="s">
        <v>30</v>
      </c>
      <c r="AM14" s="8" t="b">
        <f t="shared" si="3"/>
        <v>0</v>
      </c>
      <c r="AN14" s="15">
        <f t="shared" si="4"/>
        <v>0</v>
      </c>
    </row>
    <row r="15" spans="1:41" ht="80.099999999999994" customHeight="1" x14ac:dyDescent="0.25">
      <c r="A15" s="112" t="str">
        <f>IFERROR(INDEX(Tabella256[cognomenome], MATCH(F15, Tabella256[cognome], 0)), "")</f>
        <v/>
      </c>
      <c r="B15" s="28"/>
      <c r="C15" s="28"/>
      <c r="D15" s="29"/>
      <c r="E15" s="29"/>
      <c r="F15" s="30"/>
      <c r="G15" s="56" t="str">
        <f>IF(G14="","",G14)</f>
        <v/>
      </c>
      <c r="H15" s="31" t="str">
        <f>IF(H14="","",H14)</f>
        <v/>
      </c>
      <c r="I15" s="32" t="str">
        <f t="shared" si="8"/>
        <v/>
      </c>
      <c r="J15" s="33" t="str">
        <f>IF(J14="","",J14)</f>
        <v/>
      </c>
      <c r="K15" s="34"/>
      <c r="L15" s="34"/>
      <c r="M15" s="31" t="str">
        <f t="shared" si="6"/>
        <v/>
      </c>
      <c r="N15" s="35"/>
      <c r="O15" s="35"/>
      <c r="P15" s="76"/>
      <c r="Q15" s="18">
        <f t="shared" si="9"/>
        <v>99</v>
      </c>
      <c r="R15" s="18">
        <v>99</v>
      </c>
      <c r="S15" s="77">
        <f t="shared" si="7"/>
        <v>0</v>
      </c>
      <c r="T15" s="2"/>
      <c r="AD15" s="114" t="str">
        <f t="shared" si="5"/>
        <v>NO</v>
      </c>
      <c r="AG15" s="3">
        <f t="shared" si="0"/>
        <v>0</v>
      </c>
      <c r="AH15" s="3">
        <f t="shared" si="0"/>
        <v>0</v>
      </c>
      <c r="AI15" s="3">
        <f t="shared" si="1"/>
        <v>0</v>
      </c>
      <c r="AJ15" s="4">
        <v>3.125E-2</v>
      </c>
      <c r="AK15" s="3">
        <f t="shared" si="2"/>
        <v>0</v>
      </c>
      <c r="AL15" s="53" t="s">
        <v>30</v>
      </c>
      <c r="AM15" s="8" t="b">
        <f t="shared" si="3"/>
        <v>0</v>
      </c>
      <c r="AN15" s="15">
        <f t="shared" si="4"/>
        <v>0</v>
      </c>
    </row>
    <row r="16" spans="1:41" ht="80.099999999999994" customHeight="1" x14ac:dyDescent="0.25">
      <c r="A16" s="112" t="str">
        <f>IFERROR(INDEX(Tabella256[cognomenome], MATCH(F16, Tabella256[cognome], 0)), "")</f>
        <v/>
      </c>
      <c r="B16" s="28"/>
      <c r="C16" s="28"/>
      <c r="D16" s="29"/>
      <c r="E16" s="29"/>
      <c r="F16" s="30"/>
      <c r="G16" s="56"/>
      <c r="H16" s="31"/>
      <c r="I16" s="32" t="str">
        <f t="shared" si="8"/>
        <v/>
      </c>
      <c r="J16" s="33"/>
      <c r="K16" s="34"/>
      <c r="L16" s="34"/>
      <c r="M16" s="31" t="str">
        <f t="shared" si="6"/>
        <v/>
      </c>
      <c r="N16" s="35"/>
      <c r="O16" s="35"/>
      <c r="P16" s="76"/>
      <c r="Q16" s="18">
        <f t="shared" si="9"/>
        <v>99</v>
      </c>
      <c r="R16" s="18">
        <v>99</v>
      </c>
      <c r="S16" s="77">
        <f t="shared" si="7"/>
        <v>0</v>
      </c>
      <c r="T16" s="2"/>
      <c r="AD16" s="114" t="str">
        <f t="shared" si="5"/>
        <v>NO</v>
      </c>
      <c r="AG16" s="3">
        <f t="shared" si="0"/>
        <v>0</v>
      </c>
      <c r="AH16" s="3">
        <f t="shared" si="0"/>
        <v>0</v>
      </c>
      <c r="AI16" s="3">
        <f t="shared" si="1"/>
        <v>0</v>
      </c>
      <c r="AJ16" s="4">
        <v>3.125E-2</v>
      </c>
      <c r="AK16" s="3">
        <f t="shared" si="2"/>
        <v>0</v>
      </c>
      <c r="AL16" s="53" t="s">
        <v>30</v>
      </c>
      <c r="AM16" s="8" t="b">
        <f t="shared" si="3"/>
        <v>0</v>
      </c>
      <c r="AN16" s="15">
        <f t="shared" si="4"/>
        <v>0</v>
      </c>
    </row>
    <row r="17" spans="1:40" ht="80.099999999999994" customHeight="1" x14ac:dyDescent="0.25">
      <c r="A17" s="112" t="str">
        <f>IFERROR(INDEX(Tabella256[cognomenome], MATCH(F17, Tabella256[cognome], 0)), "")</f>
        <v/>
      </c>
      <c r="B17" s="28"/>
      <c r="C17" s="28"/>
      <c r="D17" s="29"/>
      <c r="E17" s="29"/>
      <c r="F17" s="30"/>
      <c r="G17" s="56" t="str">
        <f>IF(G16="","",G16)</f>
        <v/>
      </c>
      <c r="H17" s="31" t="str">
        <f>IF(H16="","",H16)</f>
        <v/>
      </c>
      <c r="I17" s="32" t="str">
        <f t="shared" si="8"/>
        <v/>
      </c>
      <c r="J17" s="33" t="str">
        <f>IF(J16="","",J16)</f>
        <v/>
      </c>
      <c r="K17" s="34"/>
      <c r="L17" s="34"/>
      <c r="M17" s="31" t="str">
        <f t="shared" si="6"/>
        <v/>
      </c>
      <c r="N17" s="35"/>
      <c r="O17" s="35"/>
      <c r="P17" s="76"/>
      <c r="Q17" s="18">
        <f t="shared" si="9"/>
        <v>99</v>
      </c>
      <c r="R17" s="18">
        <v>99</v>
      </c>
      <c r="S17" s="77">
        <f t="shared" si="7"/>
        <v>0</v>
      </c>
      <c r="T17" s="2"/>
      <c r="AD17" s="114" t="str">
        <f t="shared" si="5"/>
        <v>NO</v>
      </c>
      <c r="AG17" s="3">
        <f t="shared" si="0"/>
        <v>0</v>
      </c>
      <c r="AH17" s="3">
        <f t="shared" si="0"/>
        <v>0</v>
      </c>
      <c r="AI17" s="3">
        <f t="shared" si="1"/>
        <v>0</v>
      </c>
      <c r="AJ17" s="4">
        <v>3.125E-2</v>
      </c>
      <c r="AK17" s="3">
        <f t="shared" si="2"/>
        <v>0</v>
      </c>
      <c r="AL17" s="53" t="s">
        <v>30</v>
      </c>
      <c r="AM17" s="8" t="b">
        <f t="shared" si="3"/>
        <v>0</v>
      </c>
      <c r="AN17" s="15">
        <f t="shared" si="4"/>
        <v>0</v>
      </c>
    </row>
    <row r="18" spans="1:40" ht="80.099999999999994" customHeight="1" x14ac:dyDescent="0.25">
      <c r="A18" s="112" t="str">
        <f>IFERROR(INDEX(Tabella256[cognomenome], MATCH(F18, Tabella256[cognome], 0)), "")</f>
        <v/>
      </c>
      <c r="B18" s="28"/>
      <c r="C18" s="28"/>
      <c r="D18" s="29"/>
      <c r="E18" s="29"/>
      <c r="F18" s="30"/>
      <c r="G18" s="56"/>
      <c r="H18" s="31"/>
      <c r="I18" s="32" t="str">
        <f t="shared" si="8"/>
        <v/>
      </c>
      <c r="J18" s="33"/>
      <c r="K18" s="34"/>
      <c r="L18" s="34"/>
      <c r="M18" s="31" t="str">
        <f t="shared" si="6"/>
        <v/>
      </c>
      <c r="N18" s="35"/>
      <c r="O18" s="35"/>
      <c r="P18" s="76"/>
      <c r="Q18" s="18">
        <f t="shared" si="9"/>
        <v>99</v>
      </c>
      <c r="R18" s="18">
        <v>99</v>
      </c>
      <c r="S18" s="77">
        <f t="shared" si="7"/>
        <v>0</v>
      </c>
      <c r="T18" s="2"/>
      <c r="AD18" s="114" t="str">
        <f t="shared" si="5"/>
        <v>NO</v>
      </c>
      <c r="AG18" s="3">
        <f t="shared" si="0"/>
        <v>0</v>
      </c>
      <c r="AH18" s="3">
        <f t="shared" si="0"/>
        <v>0</v>
      </c>
      <c r="AI18" s="3">
        <f t="shared" si="1"/>
        <v>0</v>
      </c>
      <c r="AJ18" s="4">
        <v>3.125E-2</v>
      </c>
      <c r="AK18" s="3">
        <f t="shared" si="2"/>
        <v>0</v>
      </c>
      <c r="AL18" s="53" t="s">
        <v>30</v>
      </c>
      <c r="AM18" s="8" t="b">
        <f t="shared" si="3"/>
        <v>0</v>
      </c>
      <c r="AN18" s="15">
        <f t="shared" si="4"/>
        <v>0</v>
      </c>
    </row>
    <row r="19" spans="1:40" ht="80.099999999999994" customHeight="1" x14ac:dyDescent="0.25">
      <c r="A19" s="112" t="str">
        <f>IFERROR(INDEX(Tabella256[cognomenome], MATCH(F19, Tabella256[cognome], 0)), "")</f>
        <v/>
      </c>
      <c r="B19" s="28"/>
      <c r="C19" s="28"/>
      <c r="D19" s="29"/>
      <c r="E19" s="29"/>
      <c r="F19" s="30"/>
      <c r="G19" s="56" t="str">
        <f>IF(G18="","",G18)</f>
        <v/>
      </c>
      <c r="H19" s="31" t="str">
        <f>IF(H18="","",H18)</f>
        <v/>
      </c>
      <c r="I19" s="32" t="str">
        <f t="shared" si="8"/>
        <v/>
      </c>
      <c r="J19" s="33" t="str">
        <f>IF(J18="","",J18)</f>
        <v/>
      </c>
      <c r="K19" s="34"/>
      <c r="L19" s="34"/>
      <c r="M19" s="31" t="str">
        <f t="shared" si="6"/>
        <v/>
      </c>
      <c r="N19" s="35"/>
      <c r="O19" s="35"/>
      <c r="P19" s="76"/>
      <c r="Q19" s="18">
        <f t="shared" si="9"/>
        <v>99</v>
      </c>
      <c r="R19" s="18">
        <v>99</v>
      </c>
      <c r="S19" s="77">
        <f>R19-Q19</f>
        <v>0</v>
      </c>
      <c r="T19" s="2"/>
      <c r="AD19" s="114" t="str">
        <f t="shared" si="5"/>
        <v>NO</v>
      </c>
      <c r="AG19" s="3">
        <f t="shared" si="0"/>
        <v>0</v>
      </c>
      <c r="AH19" s="3">
        <f t="shared" si="0"/>
        <v>0</v>
      </c>
      <c r="AI19" s="3">
        <f t="shared" si="1"/>
        <v>0</v>
      </c>
      <c r="AJ19" s="4">
        <v>3.125E-2</v>
      </c>
      <c r="AK19" s="3">
        <f t="shared" si="2"/>
        <v>0</v>
      </c>
      <c r="AL19" s="53" t="s">
        <v>30</v>
      </c>
      <c r="AM19" s="8" t="b">
        <f t="shared" si="3"/>
        <v>0</v>
      </c>
      <c r="AN19" s="15">
        <f t="shared" si="4"/>
        <v>0</v>
      </c>
    </row>
    <row r="20" spans="1:40" ht="80.099999999999994" customHeight="1" x14ac:dyDescent="0.25">
      <c r="A20" s="112" t="str">
        <f>IFERROR(INDEX(Tabella256[cognomenome], MATCH(F20, Tabella256[cognome], 0)), "")</f>
        <v/>
      </c>
      <c r="B20" s="28"/>
      <c r="C20" s="28"/>
      <c r="D20" s="29"/>
      <c r="E20" s="29"/>
      <c r="F20" s="30"/>
      <c r="G20" s="56"/>
      <c r="H20" s="31"/>
      <c r="I20" s="32" t="str">
        <f t="shared" si="8"/>
        <v/>
      </c>
      <c r="J20" s="33"/>
      <c r="K20" s="34"/>
      <c r="L20" s="34"/>
      <c r="M20" s="31" t="str">
        <f t="shared" si="6"/>
        <v/>
      </c>
      <c r="N20" s="35"/>
      <c r="O20" s="35"/>
      <c r="P20" s="76"/>
      <c r="Q20" s="18">
        <f t="shared" si="9"/>
        <v>99</v>
      </c>
      <c r="R20" s="18">
        <v>99</v>
      </c>
      <c r="S20" s="77">
        <f t="shared" si="7"/>
        <v>0</v>
      </c>
      <c r="T20" s="2"/>
      <c r="U20" s="2"/>
      <c r="W20" s="72"/>
      <c r="X20" s="72"/>
      <c r="Y20" s="72"/>
      <c r="Z20" s="72"/>
      <c r="AA20" s="72"/>
      <c r="AB20" s="72"/>
      <c r="AC20" s="2"/>
      <c r="AD20" s="114" t="str">
        <f t="shared" si="5"/>
        <v>NO</v>
      </c>
      <c r="AG20" s="3">
        <f t="shared" si="0"/>
        <v>0</v>
      </c>
      <c r="AH20" s="3">
        <f t="shared" si="0"/>
        <v>0</v>
      </c>
      <c r="AI20" s="3">
        <f t="shared" si="1"/>
        <v>0</v>
      </c>
      <c r="AJ20" s="4">
        <v>3.125E-2</v>
      </c>
      <c r="AK20" s="3">
        <f t="shared" si="2"/>
        <v>0</v>
      </c>
      <c r="AL20" s="53" t="s">
        <v>30</v>
      </c>
      <c r="AM20" s="8" t="b">
        <f t="shared" si="3"/>
        <v>0</v>
      </c>
      <c r="AN20" s="15">
        <f t="shared" si="4"/>
        <v>0</v>
      </c>
    </row>
    <row r="21" spans="1:40" ht="80.099999999999994" customHeight="1" x14ac:dyDescent="0.25">
      <c r="A21" s="112" t="str">
        <f>IFERROR(INDEX(Tabella256[cognomenome], MATCH(F21, Tabella256[cognome], 0)), "")</f>
        <v/>
      </c>
      <c r="B21" s="28"/>
      <c r="C21" s="28"/>
      <c r="D21" s="29"/>
      <c r="E21" s="29"/>
      <c r="F21" s="30"/>
      <c r="G21" s="56" t="str">
        <f>IF(G20="","",G20)</f>
        <v/>
      </c>
      <c r="H21" s="31" t="str">
        <f>IF(H20="","",H20)</f>
        <v/>
      </c>
      <c r="I21" s="32" t="str">
        <f t="shared" si="8"/>
        <v/>
      </c>
      <c r="J21" s="33" t="str">
        <f>IF(J20="","",J20)</f>
        <v/>
      </c>
      <c r="K21" s="34"/>
      <c r="L21" s="34"/>
      <c r="M21" s="31" t="str">
        <f t="shared" si="6"/>
        <v/>
      </c>
      <c r="N21" s="35"/>
      <c r="O21" s="35"/>
      <c r="P21" s="76"/>
      <c r="Q21" s="18">
        <f t="shared" si="9"/>
        <v>99</v>
      </c>
      <c r="R21" s="18">
        <v>99</v>
      </c>
      <c r="S21" s="77">
        <f t="shared" si="7"/>
        <v>0</v>
      </c>
      <c r="T21" s="2"/>
      <c r="U21" s="2"/>
      <c r="W21" s="72"/>
      <c r="X21" s="72"/>
      <c r="Y21" s="72"/>
      <c r="Z21" s="72"/>
      <c r="AA21" s="72"/>
      <c r="AB21" s="72"/>
      <c r="AC21" s="2"/>
      <c r="AD21" s="114" t="str">
        <f t="shared" si="5"/>
        <v>NO</v>
      </c>
      <c r="AG21" s="3">
        <f t="shared" si="0"/>
        <v>0</v>
      </c>
      <c r="AH21" s="3">
        <f t="shared" si="0"/>
        <v>0</v>
      </c>
      <c r="AI21" s="3">
        <f t="shared" si="1"/>
        <v>0</v>
      </c>
      <c r="AJ21" s="4">
        <v>3.125E-2</v>
      </c>
      <c r="AK21" s="3">
        <f t="shared" si="2"/>
        <v>0</v>
      </c>
      <c r="AL21" s="53" t="s">
        <v>30</v>
      </c>
      <c r="AM21" s="8" t="b">
        <f t="shared" si="3"/>
        <v>0</v>
      </c>
      <c r="AN21" s="15">
        <f t="shared" si="4"/>
        <v>0</v>
      </c>
    </row>
    <row r="22" spans="1:40" ht="80.099999999999994" customHeight="1" x14ac:dyDescent="0.25">
      <c r="A22" s="112" t="str">
        <f>IFERROR(INDEX(Tabella256[cognomenome], MATCH(F22, Tabella256[cognome], 0)), "")</f>
        <v/>
      </c>
      <c r="B22" s="28"/>
      <c r="C22" s="28"/>
      <c r="D22" s="29"/>
      <c r="E22" s="29"/>
      <c r="F22" s="30"/>
      <c r="G22" s="56"/>
      <c r="H22" s="31"/>
      <c r="I22" s="32" t="str">
        <f t="shared" si="8"/>
        <v/>
      </c>
      <c r="J22" s="33"/>
      <c r="K22" s="34"/>
      <c r="L22" s="34"/>
      <c r="M22" s="31" t="str">
        <f t="shared" si="6"/>
        <v/>
      </c>
      <c r="N22" s="36"/>
      <c r="O22" s="36"/>
      <c r="P22" s="76"/>
      <c r="Q22" s="18">
        <f t="shared" si="9"/>
        <v>99</v>
      </c>
      <c r="R22" s="18">
        <v>99</v>
      </c>
      <c r="S22" s="77">
        <f t="shared" si="7"/>
        <v>0</v>
      </c>
      <c r="T22" s="2"/>
      <c r="U22" s="2"/>
      <c r="AB22" s="72"/>
      <c r="AC22" s="2"/>
      <c r="AD22" s="114" t="str">
        <f t="shared" si="5"/>
        <v>NO</v>
      </c>
      <c r="AG22" s="3">
        <f t="shared" si="0"/>
        <v>0</v>
      </c>
      <c r="AH22" s="3">
        <f t="shared" si="0"/>
        <v>0</v>
      </c>
      <c r="AI22" s="3">
        <f t="shared" si="1"/>
        <v>0</v>
      </c>
      <c r="AJ22" s="4">
        <v>3.125E-2</v>
      </c>
      <c r="AK22" s="3">
        <f t="shared" si="2"/>
        <v>0</v>
      </c>
      <c r="AL22" s="53" t="s">
        <v>30</v>
      </c>
      <c r="AM22" s="8" t="b">
        <f t="shared" si="3"/>
        <v>0</v>
      </c>
      <c r="AN22" s="15">
        <f t="shared" si="4"/>
        <v>0</v>
      </c>
    </row>
    <row r="23" spans="1:40" ht="80.099999999999994" customHeight="1" x14ac:dyDescent="0.25">
      <c r="A23" s="112" t="str">
        <f>IFERROR(INDEX(Tabella256[cognomenome], MATCH(F23, Tabella256[cognome], 0)), "")</f>
        <v/>
      </c>
      <c r="B23" s="28"/>
      <c r="C23" s="28"/>
      <c r="D23" s="29"/>
      <c r="E23" s="29"/>
      <c r="F23" s="30"/>
      <c r="G23" s="56" t="str">
        <f>IF(G22="","",G22)</f>
        <v/>
      </c>
      <c r="H23" s="31" t="str">
        <f>IF(H22="","",H22)</f>
        <v/>
      </c>
      <c r="I23" s="32" t="str">
        <f t="shared" si="8"/>
        <v/>
      </c>
      <c r="J23" s="33" t="str">
        <f>IF(J22="","",J22)</f>
        <v/>
      </c>
      <c r="K23" s="34"/>
      <c r="L23" s="34"/>
      <c r="M23" s="31" t="str">
        <f t="shared" si="6"/>
        <v/>
      </c>
      <c r="N23" s="36"/>
      <c r="O23" s="36"/>
      <c r="P23" s="76"/>
      <c r="Q23" s="18">
        <f t="shared" si="9"/>
        <v>99</v>
      </c>
      <c r="R23" s="18">
        <v>99</v>
      </c>
      <c r="S23" s="77">
        <f t="shared" si="7"/>
        <v>0</v>
      </c>
      <c r="T23" s="2"/>
      <c r="U23" s="2"/>
      <c r="AB23" s="72"/>
      <c r="AC23" s="2"/>
      <c r="AD23" s="114" t="str">
        <f t="shared" si="5"/>
        <v>NO</v>
      </c>
      <c r="AG23" s="3">
        <f t="shared" si="0"/>
        <v>0</v>
      </c>
      <c r="AH23" s="3">
        <f t="shared" si="0"/>
        <v>0</v>
      </c>
      <c r="AI23" s="3">
        <f t="shared" si="1"/>
        <v>0</v>
      </c>
      <c r="AJ23" s="4">
        <v>3.125E-2</v>
      </c>
      <c r="AK23" s="3">
        <f t="shared" si="2"/>
        <v>0</v>
      </c>
      <c r="AL23" s="53" t="s">
        <v>30</v>
      </c>
      <c r="AM23" s="8" t="b">
        <f t="shared" si="3"/>
        <v>0</v>
      </c>
      <c r="AN23" s="15">
        <f t="shared" si="4"/>
        <v>0</v>
      </c>
    </row>
    <row r="24" spans="1:40" ht="80.099999999999994" customHeight="1" x14ac:dyDescent="0.25">
      <c r="A24" s="112" t="str">
        <f>IFERROR(INDEX(Tabella256[cognomenome], MATCH(F24, Tabella256[cognome], 0)), "")</f>
        <v/>
      </c>
      <c r="B24" s="28"/>
      <c r="C24" s="28"/>
      <c r="D24" s="29"/>
      <c r="E24" s="29"/>
      <c r="F24" s="30"/>
      <c r="G24" s="56"/>
      <c r="H24" s="31"/>
      <c r="I24" s="32" t="str">
        <f t="shared" si="8"/>
        <v/>
      </c>
      <c r="J24" s="33"/>
      <c r="K24" s="34"/>
      <c r="L24" s="34"/>
      <c r="M24" s="31" t="str">
        <f t="shared" si="6"/>
        <v/>
      </c>
      <c r="N24" s="35"/>
      <c r="O24" s="35"/>
      <c r="P24" s="76"/>
      <c r="Q24" s="18">
        <f t="shared" si="9"/>
        <v>99</v>
      </c>
      <c r="R24" s="18">
        <v>99</v>
      </c>
      <c r="S24" s="77">
        <f t="shared" si="7"/>
        <v>0</v>
      </c>
      <c r="T24" s="2"/>
      <c r="U24" s="2"/>
      <c r="AB24" s="72"/>
      <c r="AC24" s="2"/>
      <c r="AD24" s="114" t="str">
        <f t="shared" si="5"/>
        <v>NO</v>
      </c>
      <c r="AG24" s="3">
        <f t="shared" si="0"/>
        <v>0</v>
      </c>
      <c r="AH24" s="3">
        <f t="shared" si="0"/>
        <v>0</v>
      </c>
      <c r="AI24" s="3">
        <f t="shared" si="1"/>
        <v>0</v>
      </c>
      <c r="AJ24" s="4">
        <v>3.125E-2</v>
      </c>
      <c r="AK24" s="3">
        <f t="shared" si="2"/>
        <v>0</v>
      </c>
      <c r="AL24" s="53" t="s">
        <v>30</v>
      </c>
      <c r="AM24" s="8" t="b">
        <f t="shared" si="3"/>
        <v>0</v>
      </c>
      <c r="AN24" s="15">
        <f t="shared" si="4"/>
        <v>0</v>
      </c>
    </row>
    <row r="25" spans="1:40" ht="80.099999999999994" customHeight="1" x14ac:dyDescent="0.25">
      <c r="A25" s="112" t="str">
        <f>IFERROR(INDEX(Tabella256[cognomenome], MATCH(F25, Tabella256[cognome], 0)), "")</f>
        <v/>
      </c>
      <c r="B25" s="28"/>
      <c r="C25" s="28"/>
      <c r="D25" s="29"/>
      <c r="E25" s="29"/>
      <c r="F25" s="30"/>
      <c r="G25" s="56" t="str">
        <f>IF(G24="","",G24)</f>
        <v/>
      </c>
      <c r="H25" s="31" t="str">
        <f>IF(H24="","",H24)</f>
        <v/>
      </c>
      <c r="I25" s="32" t="str">
        <f t="shared" si="8"/>
        <v/>
      </c>
      <c r="J25" s="33" t="str">
        <f>IF(J24="","",J24)</f>
        <v/>
      </c>
      <c r="K25" s="34"/>
      <c r="L25" s="34"/>
      <c r="M25" s="31" t="str">
        <f t="shared" si="6"/>
        <v/>
      </c>
      <c r="N25" s="35"/>
      <c r="O25" s="35"/>
      <c r="P25" s="76"/>
      <c r="Q25" s="18">
        <f t="shared" si="9"/>
        <v>99</v>
      </c>
      <c r="R25" s="18">
        <v>99</v>
      </c>
      <c r="S25" s="77">
        <f t="shared" si="7"/>
        <v>0</v>
      </c>
      <c r="T25" s="2"/>
      <c r="U25" s="2"/>
      <c r="V25" s="72"/>
      <c r="W25" s="72"/>
      <c r="X25" s="72"/>
      <c r="Y25" s="72"/>
      <c r="Z25" s="72"/>
      <c r="AA25" s="72"/>
      <c r="AB25" s="72"/>
      <c r="AC25" s="2"/>
      <c r="AD25" s="114" t="str">
        <f t="shared" si="5"/>
        <v>NO</v>
      </c>
      <c r="AG25" s="3">
        <f t="shared" si="0"/>
        <v>0</v>
      </c>
      <c r="AH25" s="3">
        <f t="shared" si="0"/>
        <v>0</v>
      </c>
      <c r="AI25" s="3">
        <f t="shared" si="1"/>
        <v>0</v>
      </c>
      <c r="AJ25" s="4">
        <v>3.125E-2</v>
      </c>
      <c r="AK25" s="3">
        <f t="shared" si="2"/>
        <v>0</v>
      </c>
      <c r="AL25" s="53" t="s">
        <v>30</v>
      </c>
      <c r="AM25" s="8" t="b">
        <f t="shared" si="3"/>
        <v>0</v>
      </c>
      <c r="AN25" s="15">
        <f t="shared" si="4"/>
        <v>0</v>
      </c>
    </row>
    <row r="26" spans="1:40" ht="80.099999999999994" customHeight="1" x14ac:dyDescent="0.25">
      <c r="A26" s="112" t="str">
        <f>IFERROR(INDEX(Tabella256[cognomenome], MATCH(F26, Tabella256[cognome], 0)), "")</f>
        <v/>
      </c>
      <c r="B26" s="28"/>
      <c r="C26" s="28"/>
      <c r="D26" s="29"/>
      <c r="E26" s="29"/>
      <c r="F26" s="30"/>
      <c r="G26" s="56"/>
      <c r="H26" s="31"/>
      <c r="I26" s="32" t="str">
        <f t="shared" si="8"/>
        <v/>
      </c>
      <c r="J26" s="33"/>
      <c r="K26" s="34"/>
      <c r="L26" s="34"/>
      <c r="M26" s="31" t="str">
        <f t="shared" si="6"/>
        <v/>
      </c>
      <c r="N26" s="35"/>
      <c r="O26" s="35"/>
      <c r="P26" s="76"/>
      <c r="Q26" s="18">
        <f t="shared" si="9"/>
        <v>99</v>
      </c>
      <c r="R26" s="18">
        <v>99</v>
      </c>
      <c r="S26" s="77">
        <f t="shared" si="7"/>
        <v>0</v>
      </c>
      <c r="T26" s="2"/>
      <c r="U26" s="2"/>
      <c r="V26" s="72"/>
      <c r="W26" s="72"/>
      <c r="X26" s="72"/>
      <c r="Y26" s="72"/>
      <c r="Z26" s="72"/>
      <c r="AA26" s="72"/>
      <c r="AB26" s="72"/>
      <c r="AC26" s="2"/>
      <c r="AD26" s="114" t="str">
        <f t="shared" si="5"/>
        <v>NO</v>
      </c>
      <c r="AG26" s="3">
        <f t="shared" si="0"/>
        <v>0</v>
      </c>
      <c r="AH26" s="3">
        <f t="shared" si="0"/>
        <v>0</v>
      </c>
      <c r="AI26" s="3">
        <f t="shared" si="1"/>
        <v>0</v>
      </c>
      <c r="AJ26" s="4">
        <v>3.125E-2</v>
      </c>
      <c r="AK26" s="3">
        <f t="shared" si="2"/>
        <v>0</v>
      </c>
      <c r="AL26" s="53" t="s">
        <v>30</v>
      </c>
      <c r="AM26" s="8" t="b">
        <f t="shared" si="3"/>
        <v>0</v>
      </c>
      <c r="AN26" s="15">
        <f t="shared" si="4"/>
        <v>0</v>
      </c>
    </row>
    <row r="27" spans="1:40" ht="80.099999999999994" customHeight="1" x14ac:dyDescent="0.25">
      <c r="A27" s="112" t="str">
        <f>IFERROR(INDEX(Tabella256[cognomenome], MATCH(F27, Tabella256[cognome], 0)), "")</f>
        <v/>
      </c>
      <c r="B27" s="28"/>
      <c r="C27" s="28"/>
      <c r="D27" s="29"/>
      <c r="E27" s="29"/>
      <c r="F27" s="30"/>
      <c r="G27" s="56" t="str">
        <f>IF(G26="","",G26)</f>
        <v/>
      </c>
      <c r="H27" s="31" t="str">
        <f>IF(H26="","",H26)</f>
        <v/>
      </c>
      <c r="I27" s="32" t="str">
        <f t="shared" si="8"/>
        <v/>
      </c>
      <c r="J27" s="33" t="str">
        <f>IF(J26="","",J26)</f>
        <v/>
      </c>
      <c r="K27" s="34"/>
      <c r="L27" s="34"/>
      <c r="M27" s="31" t="str">
        <f t="shared" si="6"/>
        <v/>
      </c>
      <c r="N27" s="35"/>
      <c r="O27" s="35"/>
      <c r="P27" s="76"/>
      <c r="Q27" s="18">
        <f t="shared" si="9"/>
        <v>99</v>
      </c>
      <c r="R27" s="18">
        <v>99</v>
      </c>
      <c r="S27" s="77">
        <f t="shared" si="7"/>
        <v>0</v>
      </c>
      <c r="T27" s="2"/>
      <c r="U27" s="2"/>
      <c r="V27" s="72"/>
      <c r="W27" s="72"/>
      <c r="X27" s="72"/>
      <c r="Y27" s="72"/>
      <c r="Z27" s="72"/>
      <c r="AA27" s="72"/>
      <c r="AB27" s="72"/>
      <c r="AC27" s="2"/>
      <c r="AD27" s="114" t="str">
        <f t="shared" si="5"/>
        <v>NO</v>
      </c>
      <c r="AG27" s="3">
        <f t="shared" si="0"/>
        <v>0</v>
      </c>
      <c r="AH27" s="3">
        <f t="shared" si="0"/>
        <v>0</v>
      </c>
      <c r="AI27" s="3">
        <f t="shared" si="1"/>
        <v>0</v>
      </c>
      <c r="AJ27" s="4">
        <v>3.125E-2</v>
      </c>
      <c r="AK27" s="3">
        <f t="shared" si="2"/>
        <v>0</v>
      </c>
      <c r="AL27" s="53" t="s">
        <v>30</v>
      </c>
      <c r="AM27" s="8" t="b">
        <f t="shared" si="3"/>
        <v>0</v>
      </c>
      <c r="AN27" s="15">
        <f t="shared" si="4"/>
        <v>0</v>
      </c>
    </row>
    <row r="28" spans="1:40" ht="80.099999999999994" customHeight="1" x14ac:dyDescent="0.25">
      <c r="A28" s="112" t="str">
        <f>IFERROR(INDEX(Tabella256[cognomenome], MATCH(F28, Tabella256[cognome], 0)), "")</f>
        <v/>
      </c>
      <c r="B28" s="28"/>
      <c r="C28" s="28"/>
      <c r="D28" s="29"/>
      <c r="E28" s="29"/>
      <c r="F28" s="30"/>
      <c r="G28" s="56"/>
      <c r="H28" s="31"/>
      <c r="I28" s="32" t="str">
        <f t="shared" si="8"/>
        <v/>
      </c>
      <c r="J28" s="33"/>
      <c r="K28" s="34"/>
      <c r="L28" s="34"/>
      <c r="M28" s="31" t="str">
        <f t="shared" si="6"/>
        <v/>
      </c>
      <c r="N28" s="35"/>
      <c r="O28" s="35"/>
      <c r="P28" s="76"/>
      <c r="Q28" s="18">
        <f t="shared" si="9"/>
        <v>99</v>
      </c>
      <c r="R28" s="18">
        <v>99</v>
      </c>
      <c r="S28" s="77">
        <f t="shared" si="7"/>
        <v>0</v>
      </c>
      <c r="T28" s="2"/>
      <c r="U28" s="2"/>
      <c r="V28" s="72"/>
      <c r="W28" s="72"/>
      <c r="X28" s="72"/>
      <c r="Y28" s="72"/>
      <c r="Z28" s="72"/>
      <c r="AA28" s="72"/>
      <c r="AB28" s="72"/>
      <c r="AC28" s="2"/>
      <c r="AD28" s="114" t="str">
        <f t="shared" si="5"/>
        <v>NO</v>
      </c>
      <c r="AG28" s="3">
        <f t="shared" si="0"/>
        <v>0</v>
      </c>
      <c r="AH28" s="3">
        <f t="shared" si="0"/>
        <v>0</v>
      </c>
      <c r="AI28" s="3">
        <f t="shared" si="1"/>
        <v>0</v>
      </c>
      <c r="AJ28" s="4">
        <v>3.125E-2</v>
      </c>
      <c r="AK28" s="3">
        <f t="shared" si="2"/>
        <v>0</v>
      </c>
      <c r="AL28" s="53" t="s">
        <v>30</v>
      </c>
      <c r="AM28" s="8" t="b">
        <f t="shared" si="3"/>
        <v>0</v>
      </c>
      <c r="AN28" s="15">
        <f t="shared" si="4"/>
        <v>0</v>
      </c>
    </row>
    <row r="29" spans="1:40" ht="80.099999999999994" customHeight="1" x14ac:dyDescent="0.25">
      <c r="A29" s="112" t="str">
        <f>IFERROR(INDEX(Tabella256[cognomenome], MATCH(F29, Tabella256[cognome], 0)), "")</f>
        <v/>
      </c>
      <c r="B29" s="28"/>
      <c r="C29" s="28"/>
      <c r="D29" s="29"/>
      <c r="E29" s="29"/>
      <c r="F29" s="30"/>
      <c r="G29" s="56" t="str">
        <f>IF(G28="","",G28)</f>
        <v/>
      </c>
      <c r="H29" s="31" t="str">
        <f>IF(H28="","",H28)</f>
        <v/>
      </c>
      <c r="I29" s="32" t="str">
        <f t="shared" si="8"/>
        <v/>
      </c>
      <c r="J29" s="33" t="str">
        <f>IF(J28="","",J28)</f>
        <v/>
      </c>
      <c r="K29" s="34"/>
      <c r="L29" s="34"/>
      <c r="M29" s="31" t="str">
        <f t="shared" si="6"/>
        <v/>
      </c>
      <c r="N29" s="35"/>
      <c r="O29" s="35"/>
      <c r="P29" s="76"/>
      <c r="Q29" s="18">
        <f t="shared" si="9"/>
        <v>99</v>
      </c>
      <c r="R29" s="18">
        <v>99</v>
      </c>
      <c r="S29" s="77">
        <f t="shared" si="7"/>
        <v>0</v>
      </c>
      <c r="T29" s="2"/>
      <c r="U29" s="2"/>
      <c r="V29" s="72"/>
      <c r="W29" s="72"/>
      <c r="X29" s="72"/>
      <c r="Y29" s="72"/>
      <c r="Z29" s="72"/>
      <c r="AA29" s="72"/>
      <c r="AB29" s="72"/>
      <c r="AC29" s="2"/>
      <c r="AD29" s="114" t="str">
        <f t="shared" si="5"/>
        <v>NO</v>
      </c>
      <c r="AG29" s="3">
        <f t="shared" si="0"/>
        <v>0</v>
      </c>
      <c r="AH29" s="3">
        <f t="shared" si="0"/>
        <v>0</v>
      </c>
      <c r="AI29" s="3">
        <f t="shared" si="1"/>
        <v>0</v>
      </c>
      <c r="AJ29" s="4">
        <v>3.125E-2</v>
      </c>
      <c r="AK29" s="3">
        <f t="shared" si="2"/>
        <v>0</v>
      </c>
      <c r="AL29" s="53" t="s">
        <v>30</v>
      </c>
      <c r="AM29" s="8" t="b">
        <f t="shared" si="3"/>
        <v>0</v>
      </c>
      <c r="AN29" s="15">
        <f t="shared" si="4"/>
        <v>0</v>
      </c>
    </row>
    <row r="30" spans="1:40" ht="80.099999999999994" customHeight="1" thickBot="1" x14ac:dyDescent="0.3">
      <c r="A30" s="112" t="str">
        <f>IFERROR(INDEX(Tabella256[cognomenome], MATCH(F30, Tabella256[cognome], 0)), "")</f>
        <v/>
      </c>
      <c r="B30" s="28"/>
      <c r="C30" s="28"/>
      <c r="D30" s="29"/>
      <c r="E30" s="29"/>
      <c r="F30" s="30"/>
      <c r="G30" s="56"/>
      <c r="H30" s="31"/>
      <c r="I30" s="32" t="str">
        <f t="shared" si="8"/>
        <v/>
      </c>
      <c r="J30" s="33"/>
      <c r="K30" s="34"/>
      <c r="L30" s="34"/>
      <c r="M30" s="31" t="str">
        <f t="shared" si="6"/>
        <v/>
      </c>
      <c r="N30" s="35"/>
      <c r="O30" s="35"/>
      <c r="P30" s="78"/>
      <c r="Q30" s="79">
        <f t="shared" si="9"/>
        <v>99</v>
      </c>
      <c r="R30" s="79">
        <v>99</v>
      </c>
      <c r="S30" s="80">
        <f t="shared" si="7"/>
        <v>0</v>
      </c>
      <c r="T30" s="2"/>
      <c r="U30" s="2"/>
      <c r="V30" s="72"/>
      <c r="W30" s="72"/>
      <c r="X30" s="72"/>
      <c r="Y30" s="72"/>
      <c r="Z30" s="72"/>
      <c r="AA30" s="72"/>
      <c r="AB30" s="72"/>
      <c r="AC30" s="2"/>
      <c r="AD30" s="114" t="str">
        <f t="shared" si="5"/>
        <v>NO</v>
      </c>
      <c r="AG30" s="3">
        <f t="shared" si="0"/>
        <v>0</v>
      </c>
      <c r="AH30" s="3">
        <f t="shared" si="0"/>
        <v>0</v>
      </c>
      <c r="AI30" s="3">
        <f t="shared" si="1"/>
        <v>0</v>
      </c>
      <c r="AJ30" s="4">
        <v>3.125E-2</v>
      </c>
      <c r="AK30" s="3">
        <f t="shared" si="2"/>
        <v>0</v>
      </c>
      <c r="AL30" s="53" t="s">
        <v>30</v>
      </c>
      <c r="AM30" s="8" t="b">
        <f t="shared" si="3"/>
        <v>0</v>
      </c>
      <c r="AN30" s="15">
        <f t="shared" si="4"/>
        <v>0</v>
      </c>
    </row>
    <row r="31" spans="1:40" ht="80.099999999999994" customHeight="1" x14ac:dyDescent="0.25">
      <c r="A31" s="112" t="str">
        <f>IFERROR(INDEX(Tabella256[cognomenome], MATCH(F31, Tabella256[cognome], 0)), "")</f>
        <v/>
      </c>
      <c r="B31" s="28"/>
      <c r="C31" s="28"/>
      <c r="D31" s="29"/>
      <c r="E31" s="29"/>
      <c r="F31" s="30"/>
      <c r="G31" s="56" t="str">
        <f>IF(G30="","",G30)</f>
        <v/>
      </c>
      <c r="H31" s="31" t="str">
        <f>IF(H30="","",H30)</f>
        <v/>
      </c>
      <c r="I31" s="32" t="str">
        <f t="shared" si="8"/>
        <v/>
      </c>
      <c r="J31" s="33" t="str">
        <f>IF(J30="","",J30)</f>
        <v/>
      </c>
      <c r="K31" s="34"/>
      <c r="L31" s="34"/>
      <c r="M31" s="31" t="str">
        <f t="shared" si="6"/>
        <v/>
      </c>
      <c r="N31" s="2"/>
      <c r="O31" s="2"/>
      <c r="P31" s="2"/>
      <c r="Q31" s="2"/>
      <c r="R31" s="2"/>
      <c r="S31" s="2"/>
      <c r="T31" s="2"/>
      <c r="U31" s="2"/>
      <c r="V31" s="72"/>
      <c r="W31" s="72"/>
      <c r="X31" s="72"/>
      <c r="Y31" s="72"/>
      <c r="Z31" s="72"/>
      <c r="AA31" s="72"/>
      <c r="AB31" s="72"/>
      <c r="AC31" s="2"/>
      <c r="AD31" s="114" t="str">
        <f t="shared" si="5"/>
        <v>NO</v>
      </c>
      <c r="AG31" s="3">
        <f t="shared" si="0"/>
        <v>0</v>
      </c>
      <c r="AH31" s="3">
        <f t="shared" si="0"/>
        <v>0</v>
      </c>
      <c r="AI31" s="3">
        <f t="shared" si="1"/>
        <v>0</v>
      </c>
      <c r="AJ31" s="4">
        <v>3.125E-2</v>
      </c>
      <c r="AK31" s="3">
        <f t="shared" si="2"/>
        <v>0</v>
      </c>
      <c r="AL31" s="53" t="s">
        <v>30</v>
      </c>
      <c r="AM31" s="8" t="b">
        <f t="shared" si="3"/>
        <v>0</v>
      </c>
      <c r="AN31" s="15">
        <f t="shared" si="4"/>
        <v>0</v>
      </c>
    </row>
    <row r="32" spans="1:40" ht="80.099999999999994" customHeight="1" x14ac:dyDescent="0.25">
      <c r="A32" s="112" t="str">
        <f>IFERROR(INDEX(Tabella256[cognomenome], MATCH(F32, Tabella256[cognome], 0)), "")</f>
        <v/>
      </c>
      <c r="B32" s="28"/>
      <c r="C32" s="28"/>
      <c r="D32" s="29"/>
      <c r="E32" s="29"/>
      <c r="F32" s="30"/>
      <c r="G32" s="56"/>
      <c r="H32" s="31"/>
      <c r="I32" s="32" t="str">
        <f t="shared" si="8"/>
        <v/>
      </c>
      <c r="J32" s="33"/>
      <c r="K32" s="34"/>
      <c r="L32" s="34"/>
      <c r="M32" s="31" t="str">
        <f t="shared" si="6"/>
        <v/>
      </c>
      <c r="N32" s="35"/>
      <c r="O32" s="35"/>
      <c r="P32" s="2"/>
      <c r="Q32" s="2"/>
      <c r="R32" s="2"/>
      <c r="S32" s="2"/>
      <c r="T32" s="2"/>
      <c r="U32" s="2"/>
      <c r="W32" s="72"/>
      <c r="X32" s="72"/>
      <c r="Y32" s="72"/>
      <c r="Z32" s="72"/>
      <c r="AA32" s="72"/>
      <c r="AB32" s="72"/>
      <c r="AC32" s="2"/>
      <c r="AD32" s="114" t="str">
        <f t="shared" si="5"/>
        <v>NO</v>
      </c>
      <c r="AG32" s="3">
        <f t="shared" si="0"/>
        <v>0</v>
      </c>
      <c r="AH32" s="3">
        <f t="shared" si="0"/>
        <v>0</v>
      </c>
      <c r="AI32" s="3">
        <f t="shared" si="1"/>
        <v>0</v>
      </c>
      <c r="AJ32" s="4">
        <v>3.125E-2</v>
      </c>
      <c r="AK32" s="3">
        <f t="shared" si="2"/>
        <v>0</v>
      </c>
      <c r="AL32" s="53" t="s">
        <v>30</v>
      </c>
      <c r="AM32" s="8" t="b">
        <f t="shared" si="3"/>
        <v>0</v>
      </c>
      <c r="AN32" s="15">
        <f t="shared" si="4"/>
        <v>0</v>
      </c>
    </row>
    <row r="33" spans="1:40" ht="80.099999999999994" customHeight="1" x14ac:dyDescent="0.25">
      <c r="A33" s="112" t="str">
        <f>IFERROR(INDEX(Tabella256[cognomenome], MATCH(F33, Tabella256[cognome], 0)), "")</f>
        <v/>
      </c>
      <c r="B33" s="28"/>
      <c r="C33" s="28"/>
      <c r="D33" s="29"/>
      <c r="E33" s="29"/>
      <c r="F33" s="30"/>
      <c r="G33" s="56" t="str">
        <f>IF(G32="","",G32)</f>
        <v/>
      </c>
      <c r="H33" s="31" t="str">
        <f>IF(H32="","",H32)</f>
        <v/>
      </c>
      <c r="I33" s="32" t="str">
        <f t="shared" si="8"/>
        <v/>
      </c>
      <c r="J33" s="33" t="str">
        <f>IF(J32="","",J32)</f>
        <v/>
      </c>
      <c r="K33" s="34"/>
      <c r="L33" s="34"/>
      <c r="M33" s="31" t="str">
        <f t="shared" si="6"/>
        <v/>
      </c>
      <c r="N33" s="35"/>
      <c r="O33" s="35"/>
      <c r="P33" s="2"/>
      <c r="Q33" s="2"/>
      <c r="R33" s="2"/>
      <c r="S33" s="2"/>
      <c r="T33" s="2"/>
      <c r="U33" s="2"/>
      <c r="AA33" s="72"/>
      <c r="AB33" s="72"/>
      <c r="AC33" s="2"/>
      <c r="AD33" s="114" t="str">
        <f t="shared" si="5"/>
        <v>NO</v>
      </c>
      <c r="AG33" s="3">
        <f t="shared" si="0"/>
        <v>0</v>
      </c>
      <c r="AH33" s="3">
        <f t="shared" si="0"/>
        <v>0</v>
      </c>
      <c r="AI33" s="3">
        <f t="shared" si="1"/>
        <v>0</v>
      </c>
      <c r="AJ33" s="4">
        <v>3.125E-2</v>
      </c>
      <c r="AK33" s="3">
        <f t="shared" si="2"/>
        <v>0</v>
      </c>
      <c r="AL33" s="53" t="s">
        <v>30</v>
      </c>
      <c r="AM33" s="8" t="b">
        <f t="shared" si="3"/>
        <v>0</v>
      </c>
      <c r="AN33" s="15">
        <f t="shared" si="4"/>
        <v>0</v>
      </c>
    </row>
    <row r="34" spans="1:40" ht="80.099999999999994" customHeight="1" x14ac:dyDescent="0.25">
      <c r="A34" s="112" t="str">
        <f>IFERROR(INDEX(Tabella256[cognomenome], MATCH(F34, Tabella256[cognome], 0)), "")</f>
        <v/>
      </c>
      <c r="B34" s="28"/>
      <c r="C34" s="28"/>
      <c r="D34" s="29"/>
      <c r="E34" s="29"/>
      <c r="F34" s="30"/>
      <c r="G34" s="56"/>
      <c r="H34" s="31"/>
      <c r="I34" s="32" t="str">
        <f t="shared" si="8"/>
        <v/>
      </c>
      <c r="J34" s="33"/>
      <c r="K34" s="34"/>
      <c r="L34" s="34"/>
      <c r="M34" s="31" t="str">
        <f t="shared" si="6"/>
        <v/>
      </c>
      <c r="N34" s="35"/>
      <c r="O34" s="35"/>
      <c r="P34" s="2"/>
      <c r="Q34" s="2"/>
      <c r="R34" s="2"/>
      <c r="S34" s="2"/>
      <c r="T34" s="2"/>
      <c r="U34" s="2"/>
      <c r="AA34" s="72"/>
      <c r="AB34" s="72"/>
      <c r="AC34" s="2"/>
      <c r="AD34" s="114" t="str">
        <f t="shared" si="5"/>
        <v>NO</v>
      </c>
      <c r="AG34" s="3">
        <f t="shared" si="0"/>
        <v>0</v>
      </c>
      <c r="AH34" s="3">
        <f t="shared" si="0"/>
        <v>0</v>
      </c>
      <c r="AI34" s="3">
        <f t="shared" si="1"/>
        <v>0</v>
      </c>
      <c r="AJ34" s="4">
        <v>3.125E-2</v>
      </c>
      <c r="AK34" s="3">
        <f t="shared" si="2"/>
        <v>0</v>
      </c>
      <c r="AL34" s="53" t="s">
        <v>30</v>
      </c>
      <c r="AM34" s="8" t="b">
        <f t="shared" si="3"/>
        <v>0</v>
      </c>
      <c r="AN34" s="15">
        <f t="shared" si="4"/>
        <v>0</v>
      </c>
    </row>
    <row r="35" spans="1:40" ht="80.099999999999994" customHeight="1" x14ac:dyDescent="0.25">
      <c r="A35" s="112" t="str">
        <f>IFERROR(INDEX(Tabella256[cognomenome], MATCH(F35, Tabella256[cognome], 0)), "")</f>
        <v/>
      </c>
      <c r="B35" s="28"/>
      <c r="C35" s="28"/>
      <c r="D35" s="29"/>
      <c r="E35" s="29"/>
      <c r="F35" s="30"/>
      <c r="G35" s="56" t="str">
        <f>IF(G34="","",G34)</f>
        <v/>
      </c>
      <c r="H35" s="31" t="str">
        <f>IF(H34="","",H34)</f>
        <v/>
      </c>
      <c r="I35" s="32" t="str">
        <f t="shared" si="8"/>
        <v/>
      </c>
      <c r="J35" s="33" t="str">
        <f>IF(J34="","",J34)</f>
        <v/>
      </c>
      <c r="K35" s="34"/>
      <c r="L35" s="34"/>
      <c r="M35" s="31" t="str">
        <f t="shared" si="6"/>
        <v/>
      </c>
      <c r="N35" s="35"/>
      <c r="O35" s="35"/>
      <c r="P35" s="2"/>
      <c r="Q35" s="2"/>
      <c r="R35" s="2"/>
      <c r="S35" s="2"/>
      <c r="T35" s="2"/>
      <c r="U35" s="2"/>
      <c r="AA35" s="72"/>
      <c r="AB35" s="72"/>
      <c r="AC35" s="2"/>
      <c r="AD35" s="114" t="str">
        <f t="shared" si="5"/>
        <v>NO</v>
      </c>
      <c r="AG35" s="3">
        <f t="shared" si="0"/>
        <v>0</v>
      </c>
      <c r="AH35" s="3">
        <f t="shared" si="0"/>
        <v>0</v>
      </c>
      <c r="AI35" s="3">
        <f t="shared" si="1"/>
        <v>0</v>
      </c>
      <c r="AJ35" s="4">
        <v>3.125E-2</v>
      </c>
      <c r="AK35" s="3">
        <f t="shared" si="2"/>
        <v>0</v>
      </c>
      <c r="AL35" s="53" t="s">
        <v>30</v>
      </c>
      <c r="AM35" s="8" t="b">
        <f t="shared" si="3"/>
        <v>0</v>
      </c>
      <c r="AN35" s="15">
        <f t="shared" si="4"/>
        <v>0</v>
      </c>
    </row>
    <row r="36" spans="1:40" ht="80.099999999999994" customHeight="1" x14ac:dyDescent="0.25">
      <c r="A36" s="112" t="str">
        <f>IFERROR(INDEX(Tabella256[cognomenome], MATCH(F36, Tabella256[cognome], 0)), "")</f>
        <v/>
      </c>
      <c r="B36" s="28"/>
      <c r="C36" s="28"/>
      <c r="D36" s="29"/>
      <c r="E36" s="29"/>
      <c r="F36" s="30"/>
      <c r="G36" s="56"/>
      <c r="H36" s="31"/>
      <c r="I36" s="32" t="str">
        <f t="shared" si="8"/>
        <v/>
      </c>
      <c r="J36" s="33"/>
      <c r="K36" s="34"/>
      <c r="L36" s="34"/>
      <c r="M36" s="31" t="str">
        <f t="shared" si="6"/>
        <v/>
      </c>
      <c r="N36" s="35"/>
      <c r="O36" s="35"/>
      <c r="P36" s="2"/>
      <c r="Q36" s="2"/>
      <c r="R36" s="2"/>
      <c r="S36" s="2"/>
      <c r="T36" s="2"/>
      <c r="U36" s="2"/>
      <c r="AA36" s="72"/>
      <c r="AB36" s="72"/>
      <c r="AC36" s="2"/>
      <c r="AD36" s="114" t="str">
        <f t="shared" si="5"/>
        <v>NO</v>
      </c>
      <c r="AG36" s="3">
        <f t="shared" si="0"/>
        <v>0</v>
      </c>
      <c r="AH36" s="3">
        <f t="shared" si="0"/>
        <v>0</v>
      </c>
      <c r="AI36" s="3">
        <f t="shared" si="1"/>
        <v>0</v>
      </c>
      <c r="AJ36" s="4">
        <v>3.125E-2</v>
      </c>
      <c r="AK36" s="3">
        <f t="shared" si="2"/>
        <v>0</v>
      </c>
      <c r="AL36" s="53" t="s">
        <v>30</v>
      </c>
      <c r="AM36" s="8" t="b">
        <f t="shared" si="3"/>
        <v>0</v>
      </c>
      <c r="AN36" s="15">
        <f t="shared" si="4"/>
        <v>0</v>
      </c>
    </row>
    <row r="37" spans="1:40" ht="80.099999999999994" customHeight="1" x14ac:dyDescent="0.25">
      <c r="A37" s="112" t="str">
        <f>IFERROR(INDEX(Tabella256[cognomenome], MATCH(F37, Tabella256[cognome], 0)), "")</f>
        <v/>
      </c>
      <c r="B37" s="28"/>
      <c r="C37" s="28"/>
      <c r="D37" s="29"/>
      <c r="E37" s="29"/>
      <c r="F37" s="30"/>
      <c r="G37" s="56" t="str">
        <f>IF(G36="","",G36)</f>
        <v/>
      </c>
      <c r="H37" s="31" t="str">
        <f>IF(H36="","",H36)</f>
        <v/>
      </c>
      <c r="I37" s="32" t="str">
        <f t="shared" si="8"/>
        <v/>
      </c>
      <c r="J37" s="33" t="str">
        <f>IF(J36="","",J36)</f>
        <v/>
      </c>
      <c r="K37" s="34"/>
      <c r="L37" s="34"/>
      <c r="M37" s="31" t="str">
        <f t="shared" si="6"/>
        <v/>
      </c>
      <c r="N37" s="35"/>
      <c r="O37" s="35"/>
      <c r="P37" s="2"/>
      <c r="Q37" s="2"/>
      <c r="R37" s="2"/>
      <c r="S37" s="2"/>
      <c r="T37" s="2"/>
      <c r="U37" s="2"/>
      <c r="AA37" s="72"/>
      <c r="AB37" s="72"/>
      <c r="AC37" s="2"/>
      <c r="AD37" s="114" t="str">
        <f t="shared" si="5"/>
        <v>NO</v>
      </c>
      <c r="AG37" s="3">
        <f t="shared" si="0"/>
        <v>0</v>
      </c>
      <c r="AH37" s="3">
        <f t="shared" si="0"/>
        <v>0</v>
      </c>
      <c r="AI37" s="3">
        <f t="shared" si="1"/>
        <v>0</v>
      </c>
      <c r="AJ37" s="4">
        <v>3.125E-2</v>
      </c>
      <c r="AK37" s="3">
        <f t="shared" si="2"/>
        <v>0</v>
      </c>
      <c r="AL37" s="53" t="s">
        <v>30</v>
      </c>
      <c r="AM37" s="8" t="b">
        <f t="shared" si="3"/>
        <v>0</v>
      </c>
      <c r="AN37" s="15">
        <f t="shared" si="4"/>
        <v>0</v>
      </c>
    </row>
    <row r="38" spans="1:40" ht="80.099999999999994" customHeight="1" x14ac:dyDescent="0.25">
      <c r="A38" s="112" t="str">
        <f>IFERROR(INDEX(Tabella256[cognomenome], MATCH(F38, Tabella256[cognome], 0)), "")</f>
        <v/>
      </c>
      <c r="B38" s="28"/>
      <c r="C38" s="28"/>
      <c r="D38" s="29"/>
      <c r="E38" s="29"/>
      <c r="F38" s="30"/>
      <c r="G38" s="56"/>
      <c r="H38" s="31"/>
      <c r="I38" s="32" t="str">
        <f t="shared" si="8"/>
        <v/>
      </c>
      <c r="J38" s="33"/>
      <c r="K38" s="34"/>
      <c r="L38" s="34"/>
      <c r="M38" s="31" t="str">
        <f t="shared" si="6"/>
        <v/>
      </c>
      <c r="N38" s="35"/>
      <c r="O38" s="35"/>
      <c r="P38" s="2"/>
      <c r="Q38" s="2"/>
      <c r="R38" s="2"/>
      <c r="S38" s="2"/>
      <c r="T38" s="2"/>
      <c r="U38" s="2"/>
      <c r="AA38" s="72"/>
      <c r="AB38" s="72"/>
      <c r="AC38" s="2"/>
      <c r="AD38" s="114" t="str">
        <f t="shared" si="5"/>
        <v>NO</v>
      </c>
      <c r="AG38" s="3">
        <f t="shared" si="0"/>
        <v>0</v>
      </c>
      <c r="AH38" s="3">
        <f t="shared" si="0"/>
        <v>0</v>
      </c>
      <c r="AI38" s="3">
        <f t="shared" si="1"/>
        <v>0</v>
      </c>
      <c r="AJ38" s="4">
        <v>3.125E-2</v>
      </c>
      <c r="AK38" s="3">
        <f t="shared" si="2"/>
        <v>0</v>
      </c>
      <c r="AL38" s="53" t="s">
        <v>30</v>
      </c>
      <c r="AM38" s="8" t="b">
        <f t="shared" si="3"/>
        <v>0</v>
      </c>
      <c r="AN38" s="15">
        <f t="shared" si="4"/>
        <v>0</v>
      </c>
    </row>
    <row r="39" spans="1:40" ht="80.099999999999994" customHeight="1" x14ac:dyDescent="0.25">
      <c r="A39" s="112" t="str">
        <f>IFERROR(INDEX(Tabella256[cognomenome], MATCH(F39, Tabella256[cognome], 0)), "")</f>
        <v/>
      </c>
      <c r="B39" s="28"/>
      <c r="C39" s="28"/>
      <c r="D39" s="29"/>
      <c r="E39" s="29"/>
      <c r="F39" s="30"/>
      <c r="G39" s="56" t="str">
        <f>IF(G38="","",G38)</f>
        <v/>
      </c>
      <c r="H39" s="31" t="str">
        <f>IF(H38="","",H38)</f>
        <v/>
      </c>
      <c r="I39" s="32" t="str">
        <f t="shared" si="8"/>
        <v/>
      </c>
      <c r="J39" s="33" t="str">
        <f>IF(J38="","",J38)</f>
        <v/>
      </c>
      <c r="K39" s="34"/>
      <c r="L39" s="34"/>
      <c r="M39" s="31" t="str">
        <f t="shared" si="6"/>
        <v/>
      </c>
      <c r="N39" s="35"/>
      <c r="O39" s="35"/>
      <c r="P39" s="2"/>
      <c r="Q39" s="2"/>
      <c r="R39" s="2"/>
      <c r="S39" s="2"/>
      <c r="T39" s="2"/>
      <c r="U39" s="2"/>
      <c r="V39" s="72"/>
      <c r="W39" s="72"/>
      <c r="X39" s="72"/>
      <c r="Y39" s="72"/>
      <c r="Z39" s="72"/>
      <c r="AA39" s="72"/>
      <c r="AB39" s="72"/>
      <c r="AC39" s="2"/>
      <c r="AD39" s="114" t="str">
        <f t="shared" si="5"/>
        <v>NO</v>
      </c>
      <c r="AG39" s="3">
        <f t="shared" si="0"/>
        <v>0</v>
      </c>
      <c r="AH39" s="3">
        <f t="shared" si="0"/>
        <v>0</v>
      </c>
      <c r="AI39" s="3">
        <f t="shared" si="1"/>
        <v>0</v>
      </c>
      <c r="AJ39" s="4">
        <v>3.125E-2</v>
      </c>
      <c r="AK39" s="3">
        <f t="shared" si="2"/>
        <v>0</v>
      </c>
      <c r="AL39" s="53" t="s">
        <v>30</v>
      </c>
      <c r="AM39" s="8" t="b">
        <f t="shared" si="3"/>
        <v>0</v>
      </c>
      <c r="AN39" s="15">
        <f t="shared" si="4"/>
        <v>0</v>
      </c>
    </row>
    <row r="40" spans="1:40" ht="80.099999999999994" customHeight="1" x14ac:dyDescent="0.25">
      <c r="A40" s="112" t="str">
        <f>IFERROR(INDEX(Tabella256[cognomenome], MATCH(F40, Tabella256[cognome], 0)), "")</f>
        <v/>
      </c>
      <c r="B40" s="28"/>
      <c r="C40" s="28"/>
      <c r="D40" s="29"/>
      <c r="E40" s="29"/>
      <c r="F40" s="30"/>
      <c r="G40" s="56"/>
      <c r="H40" s="31"/>
      <c r="I40" s="32" t="str">
        <f t="shared" si="8"/>
        <v/>
      </c>
      <c r="J40" s="33"/>
      <c r="K40" s="34"/>
      <c r="L40" s="34"/>
      <c r="M40" s="31" t="str">
        <f t="shared" si="6"/>
        <v/>
      </c>
      <c r="N40" s="35"/>
      <c r="O40" s="35"/>
      <c r="P40" s="2"/>
      <c r="Q40" s="2"/>
      <c r="R40" s="2"/>
      <c r="S40" s="2"/>
      <c r="T40" s="2"/>
      <c r="U40" s="2"/>
      <c r="AB40" s="72"/>
      <c r="AC40" s="2"/>
      <c r="AD40" s="114" t="str">
        <f t="shared" si="5"/>
        <v>NO</v>
      </c>
      <c r="AG40" s="3">
        <f t="shared" si="0"/>
        <v>0</v>
      </c>
      <c r="AH40" s="3">
        <f t="shared" si="0"/>
        <v>0</v>
      </c>
      <c r="AI40" s="3">
        <f t="shared" si="1"/>
        <v>0</v>
      </c>
      <c r="AJ40" s="4">
        <v>3.125E-2</v>
      </c>
      <c r="AK40" s="3">
        <f t="shared" si="2"/>
        <v>0</v>
      </c>
      <c r="AL40" s="53" t="s">
        <v>30</v>
      </c>
      <c r="AM40" s="8" t="b">
        <f t="shared" si="3"/>
        <v>0</v>
      </c>
      <c r="AN40" s="15">
        <f t="shared" si="4"/>
        <v>0</v>
      </c>
    </row>
    <row r="41" spans="1:40" ht="80.099999999999994" customHeight="1" x14ac:dyDescent="0.25">
      <c r="A41" s="112" t="str">
        <f>IFERROR(INDEX(Tabella256[cognomenome], MATCH(F41, Tabella256[cognome], 0)), "")</f>
        <v/>
      </c>
      <c r="B41" s="28"/>
      <c r="C41" s="28"/>
      <c r="D41" s="29"/>
      <c r="E41" s="29"/>
      <c r="F41" s="30"/>
      <c r="G41" s="56" t="str">
        <f>IF(G40="","",G40)</f>
        <v/>
      </c>
      <c r="H41" s="31" t="str">
        <f>IF(H40="","",H40)</f>
        <v/>
      </c>
      <c r="I41" s="32" t="str">
        <f t="shared" si="8"/>
        <v/>
      </c>
      <c r="J41" s="33" t="str">
        <f>IF(J40="","",J40)</f>
        <v/>
      </c>
      <c r="K41" s="34"/>
      <c r="L41" s="34"/>
      <c r="M41" s="31" t="str">
        <f t="shared" si="6"/>
        <v/>
      </c>
      <c r="N41" s="35"/>
      <c r="O41" s="35"/>
      <c r="P41" s="2"/>
      <c r="Q41" s="2"/>
      <c r="R41" s="2"/>
      <c r="S41" s="2"/>
      <c r="T41" s="37"/>
      <c r="U41" s="2"/>
      <c r="AB41" s="72"/>
      <c r="AC41" s="2"/>
      <c r="AD41" s="114" t="str">
        <f t="shared" si="5"/>
        <v>NO</v>
      </c>
      <c r="AG41" s="3">
        <f t="shared" si="0"/>
        <v>0</v>
      </c>
      <c r="AH41" s="3">
        <f t="shared" si="0"/>
        <v>0</v>
      </c>
      <c r="AI41" s="3">
        <f t="shared" si="1"/>
        <v>0</v>
      </c>
      <c r="AJ41" s="4">
        <v>3.125E-2</v>
      </c>
      <c r="AK41" s="3">
        <f t="shared" si="2"/>
        <v>0</v>
      </c>
      <c r="AL41" s="53" t="s">
        <v>30</v>
      </c>
      <c r="AM41" s="8" t="b">
        <f t="shared" si="3"/>
        <v>0</v>
      </c>
      <c r="AN41" s="15">
        <f t="shared" si="4"/>
        <v>0</v>
      </c>
    </row>
    <row r="42" spans="1:40" ht="80.099999999999994" customHeight="1" x14ac:dyDescent="0.25">
      <c r="A42" s="112" t="str">
        <f>IFERROR(INDEX(Tabella256[cognomenome], MATCH(F42, Tabella256[cognome], 0)), "")</f>
        <v/>
      </c>
      <c r="B42" s="28"/>
      <c r="C42" s="28"/>
      <c r="D42" s="29"/>
      <c r="E42" s="29"/>
      <c r="F42" s="30"/>
      <c r="G42" s="56"/>
      <c r="H42" s="31"/>
      <c r="I42" s="32" t="str">
        <f t="shared" si="8"/>
        <v/>
      </c>
      <c r="J42" s="33"/>
      <c r="K42" s="34"/>
      <c r="L42" s="34"/>
      <c r="M42" s="31" t="str">
        <f t="shared" si="6"/>
        <v/>
      </c>
      <c r="N42" s="35"/>
      <c r="O42" s="35"/>
      <c r="P42" s="2"/>
      <c r="Q42" s="2"/>
      <c r="R42" s="2"/>
      <c r="S42" s="2"/>
      <c r="T42" s="37"/>
      <c r="U42" s="2"/>
      <c r="AB42" s="72"/>
      <c r="AC42" s="2"/>
      <c r="AD42" s="114" t="str">
        <f t="shared" si="5"/>
        <v>NO</v>
      </c>
      <c r="AG42" s="3">
        <f t="shared" si="0"/>
        <v>0</v>
      </c>
      <c r="AH42" s="3">
        <f t="shared" si="0"/>
        <v>0</v>
      </c>
      <c r="AI42" s="3">
        <f t="shared" si="1"/>
        <v>0</v>
      </c>
      <c r="AJ42" s="4">
        <v>3.125E-2</v>
      </c>
      <c r="AK42" s="3">
        <f t="shared" si="2"/>
        <v>0</v>
      </c>
      <c r="AL42" s="53" t="s">
        <v>30</v>
      </c>
      <c r="AM42" s="8" t="b">
        <f t="shared" si="3"/>
        <v>0</v>
      </c>
      <c r="AN42" s="15">
        <f t="shared" si="4"/>
        <v>0</v>
      </c>
    </row>
    <row r="43" spans="1:40" ht="80.099999999999994" customHeight="1" x14ac:dyDescent="0.25">
      <c r="A43" s="112" t="str">
        <f>IFERROR(INDEX(Tabella256[cognomenome], MATCH(F43, Tabella256[cognome], 0)), "")</f>
        <v/>
      </c>
      <c r="B43" s="28"/>
      <c r="C43" s="28"/>
      <c r="D43" s="29"/>
      <c r="E43" s="29"/>
      <c r="F43" s="30"/>
      <c r="G43" s="56" t="str">
        <f>IF(G42="","",G42)</f>
        <v/>
      </c>
      <c r="H43" s="31" t="str">
        <f>IF(H42="","",H42)</f>
        <v/>
      </c>
      <c r="I43" s="32" t="str">
        <f t="shared" si="8"/>
        <v/>
      </c>
      <c r="J43" s="33" t="str">
        <f>IF(J42="","",J42)</f>
        <v/>
      </c>
      <c r="K43" s="34"/>
      <c r="L43" s="34"/>
      <c r="M43" s="31" t="str">
        <f t="shared" si="6"/>
        <v/>
      </c>
      <c r="N43" s="35"/>
      <c r="O43" s="35"/>
      <c r="P43" s="2"/>
      <c r="Q43" s="2"/>
      <c r="R43" s="2"/>
      <c r="S43" s="2"/>
      <c r="T43" s="37"/>
      <c r="U43" s="2"/>
      <c r="AB43" s="72"/>
      <c r="AC43" s="2"/>
      <c r="AD43" s="114" t="str">
        <f t="shared" si="5"/>
        <v>NO</v>
      </c>
      <c r="AG43" s="3">
        <f t="shared" si="0"/>
        <v>0</v>
      </c>
      <c r="AH43" s="3">
        <f t="shared" si="0"/>
        <v>0</v>
      </c>
      <c r="AI43" s="3">
        <f t="shared" si="1"/>
        <v>0</v>
      </c>
      <c r="AJ43" s="4">
        <v>3.125E-2</v>
      </c>
      <c r="AK43" s="3">
        <f t="shared" si="2"/>
        <v>0</v>
      </c>
      <c r="AL43" s="53" t="s">
        <v>30</v>
      </c>
      <c r="AM43" s="8" t="b">
        <f t="shared" si="3"/>
        <v>0</v>
      </c>
      <c r="AN43" s="15">
        <f t="shared" si="4"/>
        <v>0</v>
      </c>
    </row>
    <row r="44" spans="1:40" ht="80.099999999999994" customHeight="1" x14ac:dyDescent="0.25">
      <c r="A44" s="112" t="str">
        <f>IFERROR(INDEX(Tabella256[cognomenome], MATCH(F44, Tabella256[cognome], 0)), "")</f>
        <v/>
      </c>
      <c r="B44" s="28"/>
      <c r="C44" s="28"/>
      <c r="D44" s="29"/>
      <c r="E44" s="29"/>
      <c r="F44" s="30"/>
      <c r="G44" s="56"/>
      <c r="H44" s="31"/>
      <c r="I44" s="32" t="str">
        <f t="shared" si="8"/>
        <v/>
      </c>
      <c r="J44" s="33"/>
      <c r="K44" s="34"/>
      <c r="L44" s="34"/>
      <c r="M44" s="31" t="str">
        <f t="shared" si="6"/>
        <v/>
      </c>
      <c r="N44" s="35"/>
      <c r="O44" s="35"/>
      <c r="P44" s="2"/>
      <c r="Q44" s="2"/>
      <c r="R44" s="2"/>
      <c r="S44" s="2"/>
      <c r="T44" s="37"/>
      <c r="U44" s="2"/>
      <c r="AB44" s="72"/>
      <c r="AC44" s="2"/>
      <c r="AD44" s="114" t="str">
        <f t="shared" si="5"/>
        <v>NO</v>
      </c>
      <c r="AG44" s="3">
        <f t="shared" si="0"/>
        <v>0</v>
      </c>
      <c r="AH44" s="3">
        <f t="shared" si="0"/>
        <v>0</v>
      </c>
      <c r="AI44" s="3">
        <f t="shared" si="1"/>
        <v>0</v>
      </c>
      <c r="AJ44" s="4">
        <v>3.125E-2</v>
      </c>
      <c r="AK44" s="3">
        <f t="shared" si="2"/>
        <v>0</v>
      </c>
      <c r="AL44" s="53" t="s">
        <v>30</v>
      </c>
      <c r="AM44" s="8" t="b">
        <f t="shared" si="3"/>
        <v>0</v>
      </c>
      <c r="AN44" s="15">
        <f t="shared" si="4"/>
        <v>0</v>
      </c>
    </row>
    <row r="45" spans="1:40" ht="80.099999999999994" customHeight="1" x14ac:dyDescent="0.25">
      <c r="A45" s="112" t="str">
        <f>IFERROR(INDEX(Tabella256[cognomenome], MATCH(F45, Tabella256[cognome], 0)), "")</f>
        <v/>
      </c>
      <c r="B45" s="28"/>
      <c r="C45" s="28"/>
      <c r="D45" s="29"/>
      <c r="E45" s="29"/>
      <c r="F45" s="30"/>
      <c r="G45" s="56" t="str">
        <f>IF(G44="","",G44)</f>
        <v/>
      </c>
      <c r="H45" s="31" t="str">
        <f>IF(H44="","",H44)</f>
        <v/>
      </c>
      <c r="I45" s="32" t="str">
        <f t="shared" si="8"/>
        <v/>
      </c>
      <c r="J45" s="33" t="str">
        <f>IF(J44="","",J44)</f>
        <v/>
      </c>
      <c r="K45" s="34"/>
      <c r="L45" s="34"/>
      <c r="M45" s="31" t="str">
        <f t="shared" si="6"/>
        <v/>
      </c>
      <c r="N45" s="35"/>
      <c r="O45" s="35"/>
      <c r="P45" s="2"/>
      <c r="Q45" s="2"/>
      <c r="R45" s="2"/>
      <c r="S45" s="2"/>
      <c r="T45" s="2"/>
      <c r="U45" s="2"/>
      <c r="V45" s="72"/>
      <c r="W45" s="72"/>
      <c r="X45" s="72"/>
      <c r="Y45" s="72"/>
      <c r="Z45" s="72"/>
      <c r="AA45" s="72"/>
      <c r="AB45" s="72"/>
      <c r="AC45" s="2"/>
      <c r="AD45" s="114" t="str">
        <f t="shared" si="5"/>
        <v>NO</v>
      </c>
      <c r="AG45" s="3">
        <f t="shared" si="0"/>
        <v>0</v>
      </c>
      <c r="AH45" s="3">
        <f t="shared" si="0"/>
        <v>0</v>
      </c>
      <c r="AI45" s="3">
        <f t="shared" si="1"/>
        <v>0</v>
      </c>
      <c r="AJ45" s="4">
        <v>3.125E-2</v>
      </c>
      <c r="AK45" s="3">
        <f t="shared" si="2"/>
        <v>0</v>
      </c>
      <c r="AL45" s="53" t="s">
        <v>30</v>
      </c>
      <c r="AM45" s="8" t="b">
        <f t="shared" si="3"/>
        <v>0</v>
      </c>
      <c r="AN45" s="15">
        <f t="shared" si="4"/>
        <v>0</v>
      </c>
    </row>
    <row r="46" spans="1:40" x14ac:dyDescent="0.25">
      <c r="B46" s="191" t="str">
        <f>IF(I32="","",I32)</f>
        <v/>
      </c>
      <c r="C46" s="191"/>
      <c r="D46" s="191"/>
      <c r="E46" s="191"/>
      <c r="F46" s="191"/>
      <c r="G46" s="191"/>
      <c r="H46" s="191"/>
      <c r="I46" s="191"/>
      <c r="J46" s="191"/>
      <c r="K46" s="191"/>
      <c r="L46" s="191"/>
      <c r="M46" s="191"/>
      <c r="N46" s="19"/>
      <c r="O46" s="19"/>
      <c r="P46" s="2"/>
      <c r="Q46" s="2"/>
      <c r="R46" s="2"/>
      <c r="S46" s="2"/>
      <c r="T46" s="2"/>
      <c r="U46" s="2"/>
      <c r="V46" s="72"/>
      <c r="W46" s="72"/>
      <c r="X46" s="72"/>
      <c r="Y46" s="72"/>
      <c r="Z46" s="72"/>
      <c r="AA46" s="72"/>
      <c r="AB46" s="72"/>
      <c r="AC46" s="2"/>
      <c r="AD46" s="2"/>
      <c r="AG46" s="24"/>
      <c r="AH46" s="24"/>
      <c r="AI46" s="24"/>
      <c r="AJ46" s="25"/>
      <c r="AK46" s="24"/>
      <c r="AL46" s="26"/>
      <c r="AM46" s="27"/>
    </row>
    <row r="47" spans="1:40" x14ac:dyDescent="0.25">
      <c r="B47" s="191"/>
      <c r="C47" s="191"/>
      <c r="D47" s="191"/>
      <c r="E47" s="191"/>
      <c r="F47" s="191"/>
      <c r="G47" s="191"/>
      <c r="H47" s="191"/>
      <c r="I47" s="191"/>
      <c r="J47" s="191"/>
      <c r="K47" s="191"/>
      <c r="L47" s="191"/>
      <c r="M47" s="191"/>
      <c r="P47" s="2"/>
      <c r="Q47" s="2"/>
      <c r="R47" s="2"/>
      <c r="S47" s="2"/>
    </row>
    <row r="48" spans="1:40" x14ac:dyDescent="0.25">
      <c r="B48" s="6"/>
      <c r="C48" s="6"/>
      <c r="D48" s="6"/>
      <c r="E48" s="7"/>
      <c r="F48" s="9"/>
      <c r="G48" s="143"/>
      <c r="H48" s="11"/>
      <c r="K48" s="11"/>
      <c r="L48" s="11"/>
      <c r="M48" s="11"/>
      <c r="N48" s="21"/>
      <c r="O48" s="21"/>
      <c r="P48" s="2"/>
      <c r="Q48" s="2"/>
      <c r="R48" s="2"/>
      <c r="S48" s="2"/>
      <c r="T48" s="2"/>
      <c r="U48" s="2"/>
      <c r="V48" s="72"/>
      <c r="W48" s="72"/>
      <c r="X48" s="72"/>
      <c r="Y48" s="72"/>
      <c r="Z48" s="72"/>
      <c r="AA48" s="72"/>
      <c r="AB48" s="72"/>
      <c r="AC48" s="2"/>
      <c r="AD48" s="2"/>
      <c r="AE48" s="2"/>
      <c r="AF48" s="2"/>
    </row>
    <row r="49" spans="2:63" x14ac:dyDescent="0.25">
      <c r="B49" s="6"/>
      <c r="C49" s="6"/>
      <c r="D49" s="6"/>
      <c r="E49" s="7"/>
      <c r="F49" s="9"/>
      <c r="G49" s="143"/>
      <c r="H49" s="11"/>
      <c r="K49" s="11"/>
      <c r="L49" s="11"/>
      <c r="M49" s="11"/>
      <c r="N49" s="21"/>
      <c r="O49" s="21"/>
      <c r="P49" s="2"/>
      <c r="Q49" s="2"/>
      <c r="R49" s="2"/>
      <c r="S49" s="2"/>
      <c r="T49" s="2"/>
      <c r="U49" s="2"/>
      <c r="V49" s="72"/>
      <c r="W49" s="72"/>
      <c r="X49" s="72"/>
      <c r="Y49" s="72"/>
      <c r="Z49" s="72"/>
      <c r="AA49" s="72"/>
      <c r="AB49" s="72"/>
      <c r="AC49" s="2"/>
      <c r="AD49" s="2"/>
      <c r="AE49" s="2"/>
      <c r="AF49" s="2"/>
    </row>
    <row r="50" spans="2:63" x14ac:dyDescent="0.25">
      <c r="B50" s="6"/>
      <c r="C50" s="6"/>
      <c r="D50" s="6"/>
      <c r="E50" s="7"/>
      <c r="F50" s="9"/>
      <c r="G50" s="143"/>
      <c r="H50" s="11"/>
      <c r="K50" s="11"/>
      <c r="L50" s="11"/>
      <c r="M50" s="11"/>
      <c r="N50" s="21"/>
      <c r="O50" s="21"/>
      <c r="T50" s="2"/>
      <c r="U50" s="2"/>
      <c r="V50" s="72"/>
      <c r="W50" s="72"/>
      <c r="X50" s="72"/>
      <c r="Y50" s="72"/>
      <c r="Z50" s="72"/>
      <c r="AA50" s="72"/>
      <c r="AB50" s="72"/>
      <c r="AC50" s="2"/>
      <c r="AD50" s="2"/>
      <c r="AE50" s="2"/>
      <c r="AF50" s="2"/>
    </row>
    <row r="51" spans="2:63" x14ac:dyDescent="0.25">
      <c r="B51" s="6"/>
      <c r="C51" s="6"/>
      <c r="D51" s="6"/>
      <c r="E51" s="7"/>
      <c r="F51" s="9"/>
      <c r="G51" s="143"/>
      <c r="H51" s="11"/>
      <c r="K51" s="11"/>
      <c r="L51" s="11"/>
      <c r="M51" s="11"/>
      <c r="N51" s="21"/>
      <c r="O51" s="21"/>
      <c r="T51" s="2"/>
      <c r="U51" s="2"/>
      <c r="V51" s="72"/>
      <c r="W51" s="72"/>
      <c r="X51" s="72"/>
      <c r="Y51" s="72"/>
      <c r="Z51" s="72"/>
      <c r="AA51" s="72"/>
      <c r="AB51" s="72"/>
      <c r="AC51" s="2"/>
      <c r="AD51" s="2"/>
      <c r="AE51" s="2"/>
      <c r="AF51" s="2"/>
    </row>
    <row r="52" spans="2:63" x14ac:dyDescent="0.25">
      <c r="B52" s="6"/>
      <c r="C52" s="6"/>
      <c r="D52" s="6"/>
      <c r="E52" s="7"/>
      <c r="F52" s="9"/>
      <c r="G52" s="143"/>
      <c r="H52" s="11"/>
      <c r="K52" s="11"/>
      <c r="L52" s="11"/>
      <c r="M52" s="11"/>
      <c r="N52" s="21"/>
      <c r="O52" s="21"/>
      <c r="T52" s="2"/>
      <c r="U52" s="2"/>
      <c r="V52" s="72"/>
      <c r="W52" s="72"/>
      <c r="X52" s="72"/>
      <c r="Y52" s="72"/>
      <c r="Z52" s="72"/>
      <c r="AA52" s="72"/>
      <c r="AB52" s="72"/>
      <c r="AC52" s="2"/>
      <c r="AD52" s="2"/>
      <c r="AE52" s="2"/>
      <c r="AF52" s="2"/>
    </row>
    <row r="53" spans="2:63" x14ac:dyDescent="0.25">
      <c r="B53" s="6"/>
      <c r="C53" s="6"/>
      <c r="D53" s="6"/>
      <c r="E53" s="7"/>
      <c r="F53" s="9"/>
      <c r="G53" s="143"/>
      <c r="H53" s="11"/>
      <c r="K53" s="11"/>
      <c r="L53" s="11"/>
      <c r="M53" s="11"/>
      <c r="N53" s="21"/>
      <c r="O53" s="21"/>
      <c r="T53" s="2"/>
      <c r="U53" s="2"/>
      <c r="V53" s="72"/>
      <c r="W53" s="72"/>
      <c r="X53" s="72"/>
      <c r="Y53" s="72"/>
      <c r="Z53" s="72"/>
      <c r="AA53" s="72"/>
      <c r="AB53" s="72"/>
      <c r="AC53" s="2"/>
      <c r="AD53" s="2"/>
      <c r="AE53" s="2"/>
      <c r="AF53" s="2"/>
    </row>
    <row r="54" spans="2:63" x14ac:dyDescent="0.25">
      <c r="B54" s="6"/>
      <c r="C54" s="6"/>
      <c r="D54" s="6"/>
      <c r="E54" s="7"/>
      <c r="F54" s="9"/>
      <c r="G54" s="143"/>
      <c r="H54" s="11"/>
      <c r="K54" s="11"/>
      <c r="L54" s="11"/>
      <c r="M54" s="11"/>
      <c r="N54" s="21"/>
      <c r="O54" s="21"/>
    </row>
    <row r="55" spans="2:63" x14ac:dyDescent="0.25">
      <c r="B55" s="6"/>
      <c r="C55" s="6"/>
      <c r="D55" s="6"/>
      <c r="E55" s="7"/>
      <c r="F55" s="9"/>
      <c r="G55" s="143"/>
      <c r="H55" s="11"/>
      <c r="I55" s="23"/>
      <c r="J55" s="11"/>
      <c r="K55" s="11"/>
      <c r="L55" s="11"/>
      <c r="M55" s="11"/>
      <c r="N55" s="21"/>
      <c r="O55" s="21"/>
    </row>
    <row r="56" spans="2:63" x14ac:dyDescent="0.25">
      <c r="B56" s="6"/>
      <c r="C56" s="6"/>
      <c r="D56" s="6"/>
      <c r="E56" s="7"/>
      <c r="F56" s="9"/>
      <c r="G56" s="143"/>
      <c r="H56" s="11"/>
      <c r="I56" s="23"/>
      <c r="J56" s="11"/>
      <c r="K56" s="11"/>
      <c r="L56" s="11"/>
      <c r="M56" s="11"/>
      <c r="N56" s="21"/>
      <c r="O56" s="21"/>
    </row>
    <row r="57" spans="2:63" x14ac:dyDescent="0.25">
      <c r="E57" s="5"/>
      <c r="F57" s="10"/>
    </row>
    <row r="58" spans="2:63" x14ac:dyDescent="0.25">
      <c r="E58" s="5"/>
      <c r="F58" s="10"/>
    </row>
    <row r="59" spans="2:63" s="12" customFormat="1" x14ac:dyDescent="0.25">
      <c r="B59" s="114"/>
      <c r="C59" s="114"/>
      <c r="D59" s="114"/>
      <c r="E59" s="5"/>
      <c r="F59" s="10"/>
      <c r="G59" s="144"/>
      <c r="H59" s="1"/>
      <c r="I59" s="22"/>
      <c r="J59" s="1"/>
      <c r="K59" s="1"/>
      <c r="L59" s="1"/>
      <c r="M59" s="1"/>
      <c r="N59" s="20"/>
      <c r="O59" s="20"/>
      <c r="T59" s="114"/>
      <c r="U59" s="114"/>
      <c r="V59" s="37"/>
      <c r="W59" s="37"/>
      <c r="X59" s="37"/>
      <c r="Y59" s="37"/>
      <c r="Z59" s="37"/>
      <c r="AA59" s="37"/>
      <c r="AB59" s="37"/>
      <c r="AC59" s="114"/>
      <c r="AD59" s="114"/>
      <c r="AE59" s="114"/>
      <c r="AF59" s="114"/>
      <c r="AG59" s="114"/>
      <c r="AH59" s="114"/>
      <c r="AI59" s="114"/>
      <c r="AJ59" s="114"/>
      <c r="AK59" s="114"/>
      <c r="AL59" s="114"/>
      <c r="AM59" s="114"/>
      <c r="AN59" s="114"/>
      <c r="AO59" s="114"/>
      <c r="AP59" s="114"/>
      <c r="AQ59" s="114"/>
      <c r="AR59" s="114"/>
      <c r="AS59" s="114"/>
      <c r="AT59" s="114"/>
      <c r="AU59" s="114"/>
      <c r="AV59" s="114"/>
      <c r="AW59" s="114"/>
      <c r="AX59" s="114"/>
      <c r="AY59" s="114"/>
      <c r="AZ59" s="114"/>
      <c r="BA59" s="114"/>
      <c r="BB59" s="114"/>
      <c r="BC59" s="114"/>
      <c r="BD59" s="114"/>
      <c r="BE59" s="114"/>
      <c r="BF59" s="114"/>
      <c r="BG59" s="114"/>
      <c r="BH59" s="114"/>
      <c r="BI59" s="114"/>
      <c r="BJ59" s="114"/>
      <c r="BK59" s="114"/>
    </row>
    <row r="60" spans="2:63" s="12" customFormat="1" x14ac:dyDescent="0.25">
      <c r="B60" s="114"/>
      <c r="C60" s="114"/>
      <c r="D60" s="114"/>
      <c r="E60" s="5"/>
      <c r="F60" s="10"/>
      <c r="G60" s="144"/>
      <c r="H60" s="1"/>
      <c r="I60" s="22"/>
      <c r="J60" s="1"/>
      <c r="K60" s="1"/>
      <c r="L60" s="1"/>
      <c r="M60" s="1"/>
      <c r="N60" s="20"/>
      <c r="O60" s="20"/>
      <c r="T60" s="114"/>
      <c r="U60" s="114"/>
      <c r="V60" s="37"/>
      <c r="W60" s="37"/>
      <c r="X60" s="37"/>
      <c r="Y60" s="37"/>
      <c r="Z60" s="37"/>
      <c r="AA60" s="37"/>
      <c r="AB60" s="37"/>
      <c r="AC60" s="114"/>
      <c r="AD60" s="114"/>
      <c r="AE60" s="114"/>
      <c r="AF60" s="114"/>
      <c r="AG60" s="114"/>
      <c r="AH60" s="114"/>
      <c r="AI60" s="114"/>
      <c r="AJ60" s="114"/>
      <c r="AK60" s="114"/>
      <c r="AL60" s="114"/>
      <c r="AM60" s="114"/>
      <c r="AN60" s="114"/>
      <c r="AO60" s="114"/>
      <c r="AP60" s="114"/>
      <c r="AQ60" s="114"/>
      <c r="AR60" s="114"/>
      <c r="AS60" s="114"/>
      <c r="AT60" s="114"/>
      <c r="AU60" s="114"/>
      <c r="AV60" s="114"/>
      <c r="AW60" s="114"/>
      <c r="AX60" s="114"/>
      <c r="AY60" s="114"/>
      <c r="AZ60" s="114"/>
      <c r="BA60" s="114"/>
      <c r="BB60" s="114"/>
      <c r="BC60" s="114"/>
      <c r="BD60" s="114"/>
      <c r="BE60" s="114"/>
      <c r="BF60" s="114"/>
      <c r="BG60" s="114"/>
      <c r="BH60" s="114"/>
      <c r="BI60" s="114"/>
      <c r="BJ60" s="114"/>
      <c r="BK60" s="114"/>
    </row>
    <row r="61" spans="2:63" s="12" customFormat="1" x14ac:dyDescent="0.25">
      <c r="B61" s="114"/>
      <c r="C61" s="114"/>
      <c r="D61" s="114"/>
      <c r="E61" s="5"/>
      <c r="F61" s="10"/>
      <c r="G61" s="144"/>
      <c r="H61" s="1"/>
      <c r="I61" s="22"/>
      <c r="J61" s="1"/>
      <c r="K61" s="1"/>
      <c r="L61" s="1"/>
      <c r="M61" s="1"/>
      <c r="N61" s="20"/>
      <c r="O61" s="20"/>
      <c r="T61" s="114"/>
      <c r="U61" s="114"/>
      <c r="V61" s="37"/>
      <c r="W61" s="37"/>
      <c r="X61" s="37"/>
      <c r="Y61" s="37"/>
      <c r="Z61" s="37"/>
      <c r="AA61" s="37"/>
      <c r="AB61" s="37"/>
      <c r="AC61" s="114"/>
      <c r="AD61" s="114"/>
      <c r="AE61" s="114"/>
      <c r="AF61" s="114"/>
      <c r="AG61" s="114"/>
      <c r="AH61" s="114"/>
      <c r="AI61" s="114"/>
      <c r="AJ61" s="114"/>
      <c r="AK61" s="114"/>
      <c r="AL61" s="114"/>
      <c r="AM61" s="114"/>
      <c r="AN61" s="114"/>
      <c r="AO61" s="114"/>
      <c r="AP61" s="114"/>
      <c r="AQ61" s="114"/>
      <c r="AR61" s="114"/>
      <c r="AS61" s="114"/>
      <c r="AT61" s="114"/>
      <c r="AU61" s="114"/>
      <c r="AV61" s="114"/>
      <c r="AW61" s="114"/>
      <c r="AX61" s="114"/>
      <c r="AY61" s="114"/>
      <c r="AZ61" s="114"/>
      <c r="BA61" s="114"/>
      <c r="BB61" s="114"/>
      <c r="BC61" s="114"/>
      <c r="BD61" s="114"/>
      <c r="BE61" s="114"/>
      <c r="BF61" s="114"/>
      <c r="BG61" s="114"/>
      <c r="BH61" s="114"/>
      <c r="BI61" s="114"/>
      <c r="BJ61" s="114"/>
      <c r="BK61" s="114"/>
    </row>
    <row r="62" spans="2:63" s="12" customFormat="1" x14ac:dyDescent="0.25">
      <c r="B62" s="114"/>
      <c r="C62" s="114"/>
      <c r="D62" s="114"/>
      <c r="E62" s="5"/>
      <c r="F62" s="10"/>
      <c r="G62" s="144"/>
      <c r="H62" s="1"/>
      <c r="I62" s="22"/>
      <c r="J62" s="1"/>
      <c r="K62" s="1"/>
      <c r="L62" s="1"/>
      <c r="M62" s="1"/>
      <c r="N62" s="20"/>
      <c r="O62" s="20"/>
      <c r="P62" s="114"/>
      <c r="Q62" s="114"/>
      <c r="R62" s="114"/>
      <c r="S62" s="114"/>
      <c r="T62" s="114"/>
      <c r="U62" s="114"/>
      <c r="V62" s="37"/>
      <c r="W62" s="37"/>
      <c r="X62" s="37"/>
      <c r="Y62" s="37"/>
      <c r="Z62" s="37"/>
      <c r="AA62" s="37"/>
      <c r="AB62" s="37"/>
      <c r="AC62" s="114"/>
      <c r="AD62" s="114"/>
      <c r="AE62" s="114"/>
      <c r="AF62" s="114"/>
      <c r="AG62" s="114"/>
      <c r="AH62" s="114"/>
      <c r="AI62" s="114"/>
      <c r="AJ62" s="114"/>
      <c r="AK62" s="114"/>
      <c r="AL62" s="114"/>
      <c r="AM62" s="114"/>
      <c r="AN62" s="114"/>
      <c r="AO62" s="114"/>
      <c r="AP62" s="114"/>
      <c r="AQ62" s="114"/>
      <c r="AR62" s="114"/>
      <c r="AS62" s="114"/>
      <c r="AT62" s="114"/>
      <c r="AU62" s="114"/>
      <c r="AV62" s="114"/>
      <c r="AW62" s="114"/>
      <c r="AX62" s="114"/>
      <c r="AY62" s="114"/>
      <c r="AZ62" s="114"/>
      <c r="BA62" s="114"/>
      <c r="BB62" s="114"/>
      <c r="BC62" s="114"/>
      <c r="BD62" s="114"/>
      <c r="BE62" s="114"/>
      <c r="BF62" s="114"/>
      <c r="BG62" s="114"/>
      <c r="BH62" s="114"/>
      <c r="BI62" s="114"/>
      <c r="BJ62" s="114"/>
      <c r="BK62" s="114"/>
    </row>
    <row r="63" spans="2:63" s="12" customFormat="1" x14ac:dyDescent="0.25">
      <c r="B63" s="114"/>
      <c r="C63" s="114"/>
      <c r="D63" s="114"/>
      <c r="E63" s="5"/>
      <c r="F63" s="10"/>
      <c r="G63" s="144"/>
      <c r="H63" s="1"/>
      <c r="I63" s="22"/>
      <c r="J63" s="1"/>
      <c r="K63" s="1"/>
      <c r="L63" s="1"/>
      <c r="M63" s="1"/>
      <c r="N63" s="20"/>
      <c r="O63" s="20"/>
      <c r="P63" s="114"/>
      <c r="Q63" s="114"/>
      <c r="R63" s="114"/>
      <c r="S63" s="114"/>
      <c r="T63" s="114"/>
      <c r="U63" s="114"/>
      <c r="V63" s="37"/>
      <c r="W63" s="37"/>
      <c r="X63" s="37"/>
      <c r="Y63" s="37"/>
      <c r="Z63" s="37"/>
      <c r="AA63" s="37"/>
      <c r="AB63" s="37"/>
      <c r="AC63" s="114"/>
      <c r="AD63" s="114"/>
      <c r="AE63" s="114"/>
      <c r="AF63" s="114"/>
      <c r="AG63" s="114"/>
      <c r="AH63" s="114"/>
      <c r="AI63" s="114"/>
      <c r="AJ63" s="114"/>
      <c r="AK63" s="114"/>
      <c r="AL63" s="114"/>
      <c r="AM63" s="114"/>
      <c r="AN63" s="114"/>
      <c r="AO63" s="114"/>
      <c r="AP63" s="114"/>
      <c r="AQ63" s="114"/>
      <c r="AR63" s="114"/>
      <c r="AS63" s="114"/>
      <c r="AT63" s="114"/>
      <c r="AU63" s="114"/>
      <c r="AV63" s="114"/>
      <c r="AW63" s="114"/>
      <c r="AX63" s="114"/>
      <c r="AY63" s="114"/>
      <c r="AZ63" s="114"/>
      <c r="BA63" s="114"/>
      <c r="BB63" s="114"/>
      <c r="BC63" s="114"/>
      <c r="BD63" s="114"/>
      <c r="BE63" s="114"/>
      <c r="BF63" s="114"/>
      <c r="BG63" s="114"/>
      <c r="BH63" s="114"/>
      <c r="BI63" s="114"/>
      <c r="BJ63" s="114"/>
      <c r="BK63" s="114"/>
    </row>
    <row r="64" spans="2:63" s="12" customFormat="1" x14ac:dyDescent="0.25">
      <c r="B64" s="114"/>
      <c r="C64" s="114"/>
      <c r="D64" s="114"/>
      <c r="E64" s="5"/>
      <c r="F64" s="10"/>
      <c r="G64" s="144"/>
      <c r="H64" s="1"/>
      <c r="I64" s="22"/>
      <c r="J64" s="1"/>
      <c r="K64" s="1"/>
      <c r="L64" s="1"/>
      <c r="M64" s="1"/>
      <c r="N64" s="20"/>
      <c r="O64" s="20"/>
      <c r="P64" s="114"/>
      <c r="Q64" s="114"/>
      <c r="R64" s="114"/>
      <c r="S64" s="114"/>
      <c r="T64" s="114"/>
      <c r="U64" s="114"/>
      <c r="V64" s="37"/>
      <c r="W64" s="37"/>
      <c r="X64" s="37"/>
      <c r="Y64" s="37"/>
      <c r="Z64" s="37"/>
      <c r="AA64" s="37"/>
      <c r="AB64" s="37"/>
      <c r="AC64" s="114"/>
      <c r="AD64" s="114"/>
      <c r="AE64" s="114"/>
      <c r="AF64" s="114"/>
      <c r="AG64" s="114"/>
      <c r="AH64" s="114"/>
      <c r="AI64" s="114"/>
      <c r="AJ64" s="114"/>
      <c r="AK64" s="114"/>
      <c r="AL64" s="114"/>
      <c r="AM64" s="114"/>
      <c r="AN64" s="114"/>
      <c r="AO64" s="114"/>
      <c r="AP64" s="114"/>
      <c r="AQ64" s="114"/>
      <c r="AR64" s="114"/>
      <c r="AS64" s="114"/>
      <c r="AT64" s="114"/>
      <c r="AU64" s="114"/>
      <c r="AV64" s="114"/>
      <c r="AW64" s="114"/>
      <c r="AX64" s="114"/>
      <c r="AY64" s="114"/>
      <c r="AZ64" s="114"/>
      <c r="BA64" s="114"/>
      <c r="BB64" s="114"/>
      <c r="BC64" s="114"/>
      <c r="BD64" s="114"/>
      <c r="BE64" s="114"/>
      <c r="BF64" s="114"/>
      <c r="BG64" s="114"/>
      <c r="BH64" s="114"/>
      <c r="BI64" s="114"/>
      <c r="BJ64" s="114"/>
      <c r="BK64" s="114"/>
    </row>
  </sheetData>
  <autoFilter ref="F3:N26" xr:uid="{00000000-0009-0000-0000-000004000000}"/>
  <mergeCells count="9">
    <mergeCell ref="V4:X4"/>
    <mergeCell ref="V8:X8"/>
    <mergeCell ref="B46:M47"/>
    <mergeCell ref="B1:E2"/>
    <mergeCell ref="F1:H2"/>
    <mergeCell ref="L1:M1"/>
    <mergeCell ref="L2:M2"/>
    <mergeCell ref="P2:S2"/>
    <mergeCell ref="V3:X3"/>
  </mergeCells>
  <conditionalFormatting sqref="V4">
    <cfRule type="cellIs" dxfId="18457" priority="509" operator="lessThan">
      <formula>0</formula>
    </cfRule>
    <cfRule type="cellIs" dxfId="18456" priority="510" operator="greaterThan">
      <formula>0</formula>
    </cfRule>
    <cfRule type="cellIs" dxfId="18455" priority="511" operator="equal">
      <formula>0</formula>
    </cfRule>
  </conditionalFormatting>
  <conditionalFormatting sqref="V9:Y9">
    <cfRule type="cellIs" dxfId="18454" priority="506" operator="lessThan">
      <formula>0</formula>
    </cfRule>
    <cfRule type="cellIs" dxfId="18453" priority="507" operator="greaterThan">
      <formula>0</formula>
    </cfRule>
    <cfRule type="cellIs" dxfId="18452" priority="508" operator="equal">
      <formula>0</formula>
    </cfRule>
  </conditionalFormatting>
  <conditionalFormatting sqref="S7:S30">
    <cfRule type="cellIs" dxfId="18451" priority="504" operator="notEqual">
      <formula>0</formula>
    </cfRule>
    <cfRule type="cellIs" dxfId="18450" priority="505" operator="equal">
      <formula>0</formula>
    </cfRule>
  </conditionalFormatting>
  <conditionalFormatting sqref="V7:Y7">
    <cfRule type="cellIs" dxfId="18449" priority="512" operator="lessThan">
      <formula>0</formula>
    </cfRule>
    <cfRule type="cellIs" dxfId="18448" priority="513" operator="greaterThan">
      <formula>0</formula>
    </cfRule>
    <cfRule type="cellIs" dxfId="18447" priority="514" operator="equal">
      <formula>0</formula>
    </cfRule>
  </conditionalFormatting>
  <conditionalFormatting sqref="F45:H45 G5:H44 F12:F44 K4:L4 J5:L45">
    <cfRule type="expression" dxfId="18446" priority="517">
      <formula>SEARCH("caricato",$N4)&gt;0</formula>
    </cfRule>
    <cfRule type="expression" dxfId="18445" priority="518">
      <formula>SEARCH("da fare",$N4)&gt;0</formula>
    </cfRule>
    <cfRule type="expression" dxfId="18444" priority="519">
      <formula>SEARCH("attesa tcl",$N4)&gt;0</formula>
    </cfRule>
    <cfRule type="expression" dxfId="18443" priority="520">
      <formula>SEARCH("fermata",$N4)&gt;0</formula>
    </cfRule>
    <cfRule type="expression" dxfId="18442" priority="521">
      <formula>SEARCH("canone",$N4)&gt;0</formula>
    </cfRule>
  </conditionalFormatting>
  <conditionalFormatting sqref="G4:H4 J4">
    <cfRule type="expression" dxfId="18441" priority="499">
      <formula>SEARCH("caricato",$N4)&gt;0</formula>
    </cfRule>
    <cfRule type="expression" dxfId="18440" priority="500">
      <formula>SEARCH("da fare",$N4)&gt;0</formula>
    </cfRule>
    <cfRule type="expression" dxfId="18439" priority="501">
      <formula>SEARCH("attesa tcl",$N4)&gt;0</formula>
    </cfRule>
    <cfRule type="expression" dxfId="18438" priority="502">
      <formula>SEARCH("fermata",$N4)&gt;0</formula>
    </cfRule>
    <cfRule type="expression" dxfId="18437" priority="503">
      <formula>SEARCH("canone",$N4)&gt;0</formula>
    </cfRule>
  </conditionalFormatting>
  <conditionalFormatting sqref="F4:F5">
    <cfRule type="expression" dxfId="18436" priority="489">
      <formula>SEARCH("caricato",$N4)&gt;0</formula>
    </cfRule>
    <cfRule type="expression" dxfId="18435" priority="490">
      <formula>SEARCH("da fare",$N4)&gt;0</formula>
    </cfRule>
    <cfRule type="expression" dxfId="18434" priority="491">
      <formula>SEARCH("attesa tcl",$N4)&gt;0</formula>
    </cfRule>
    <cfRule type="expression" dxfId="18433" priority="492">
      <formula>SEARCH("fermata",$N4)&gt;0</formula>
    </cfRule>
    <cfRule type="expression" dxfId="18432" priority="493">
      <formula>SEARCH("canone",$N4)&gt;0</formula>
    </cfRule>
  </conditionalFormatting>
  <conditionalFormatting sqref="F4:F5">
    <cfRule type="expression" dxfId="18431" priority="484">
      <formula>SEARCH("caricato",$N4)&gt;0</formula>
    </cfRule>
    <cfRule type="expression" dxfId="18430" priority="485">
      <formula>SEARCH("da fare",$N4)&gt;0</formula>
    </cfRule>
    <cfRule type="expression" dxfId="18429" priority="486">
      <formula>SEARCH("attesa tcl",$N4)&gt;0</formula>
    </cfRule>
    <cfRule type="expression" dxfId="18428" priority="487">
      <formula>SEARCH("fermata",$N4)&gt;0</formula>
    </cfRule>
    <cfRule type="expression" dxfId="18427" priority="488">
      <formula>SEARCH("canone",$N4)&gt;0</formula>
    </cfRule>
  </conditionalFormatting>
  <conditionalFormatting sqref="F9">
    <cfRule type="expression" dxfId="18426" priority="479">
      <formula>SEARCH("caricato",$N9)&gt;0</formula>
    </cfRule>
    <cfRule type="expression" dxfId="18425" priority="480">
      <formula>SEARCH("da fare",$N9)&gt;0</formula>
    </cfRule>
    <cfRule type="expression" dxfId="18424" priority="481">
      <formula>SEARCH("attesa tcl",$N9)&gt;0</formula>
    </cfRule>
    <cfRule type="expression" dxfId="18423" priority="482">
      <formula>SEARCH("fermata",$N9)&gt;0</formula>
    </cfRule>
    <cfRule type="expression" dxfId="18422" priority="483">
      <formula>SEARCH("canone",$N9)&gt;0</formula>
    </cfRule>
  </conditionalFormatting>
  <conditionalFormatting sqref="F10:F11">
    <cfRule type="expression" dxfId="18421" priority="474">
      <formula>SEARCH("caricato",$N10)&gt;0</formula>
    </cfRule>
    <cfRule type="expression" dxfId="18420" priority="475">
      <formula>SEARCH("da fare",$N10)&gt;0</formula>
    </cfRule>
    <cfRule type="expression" dxfId="18419" priority="476">
      <formula>SEARCH("attesa tcl",$N10)&gt;0</formula>
    </cfRule>
    <cfRule type="expression" dxfId="18418" priority="477">
      <formula>SEARCH("fermata",$N10)&gt;0</formula>
    </cfRule>
    <cfRule type="expression" dxfId="18417" priority="478">
      <formula>SEARCH("canone",$N10)&gt;0</formula>
    </cfRule>
  </conditionalFormatting>
  <conditionalFormatting sqref="G10:H10 J10">
    <cfRule type="expression" dxfId="18416" priority="469">
      <formula>SEARCH("caricato",$N10)&gt;0</formula>
    </cfRule>
    <cfRule type="expression" dxfId="18415" priority="470">
      <formula>SEARCH("da fare",$N10)&gt;0</formula>
    </cfRule>
    <cfRule type="expression" dxfId="18414" priority="471">
      <formula>SEARCH("attesa tcl",$N10)&gt;0</formula>
    </cfRule>
    <cfRule type="expression" dxfId="18413" priority="472">
      <formula>SEARCH("fermata",$N10)&gt;0</formula>
    </cfRule>
    <cfRule type="expression" dxfId="18412" priority="473">
      <formula>SEARCH("canone",$N10)&gt;0</formula>
    </cfRule>
  </conditionalFormatting>
  <conditionalFormatting sqref="G6:H6 J6">
    <cfRule type="expression" dxfId="18411" priority="464">
      <formula>SEARCH("caricato",$N6)&gt;0</formula>
    </cfRule>
    <cfRule type="expression" dxfId="18410" priority="465">
      <formula>SEARCH("da fare",$N6)&gt;0</formula>
    </cfRule>
    <cfRule type="expression" dxfId="18409" priority="466">
      <formula>SEARCH("attesa tcl",$N6)&gt;0</formula>
    </cfRule>
    <cfRule type="expression" dxfId="18408" priority="467">
      <formula>SEARCH("fermata",$N6)&gt;0</formula>
    </cfRule>
    <cfRule type="expression" dxfId="18407" priority="468">
      <formula>SEARCH("canone",$N6)&gt;0</formula>
    </cfRule>
  </conditionalFormatting>
  <conditionalFormatting sqref="F9">
    <cfRule type="expression" dxfId="18406" priority="459">
      <formula>SEARCH("caricato",$N9)&gt;0</formula>
    </cfRule>
    <cfRule type="expression" dxfId="18405" priority="460">
      <formula>SEARCH("da fare",$N9)&gt;0</formula>
    </cfRule>
    <cfRule type="expression" dxfId="18404" priority="461">
      <formula>SEARCH("attesa tcl",$N9)&gt;0</formula>
    </cfRule>
    <cfRule type="expression" dxfId="18403" priority="462">
      <formula>SEARCH("fermata",$N9)&gt;0</formula>
    </cfRule>
    <cfRule type="expression" dxfId="18402" priority="463">
      <formula>SEARCH("canone",$N9)&gt;0</formula>
    </cfRule>
  </conditionalFormatting>
  <conditionalFormatting sqref="F10:F11">
    <cfRule type="expression" dxfId="18401" priority="454">
      <formula>SEARCH("caricato",$N10)&gt;0</formula>
    </cfRule>
    <cfRule type="expression" dxfId="18400" priority="455">
      <formula>SEARCH("da fare",$N10)&gt;0</formula>
    </cfRule>
    <cfRule type="expression" dxfId="18399" priority="456">
      <formula>SEARCH("attesa tcl",$N10)&gt;0</formula>
    </cfRule>
    <cfRule type="expression" dxfId="18398" priority="457">
      <formula>SEARCH("fermata",$N10)&gt;0</formula>
    </cfRule>
    <cfRule type="expression" dxfId="18397" priority="458">
      <formula>SEARCH("canone",$N10)&gt;0</formula>
    </cfRule>
  </conditionalFormatting>
  <conditionalFormatting sqref="G12:H12 J12">
    <cfRule type="expression" dxfId="18396" priority="449">
      <formula>SEARCH("caricato",$N12)&gt;0</formula>
    </cfRule>
    <cfRule type="expression" dxfId="18395" priority="450">
      <formula>SEARCH("da fare",$N12)&gt;0</formula>
    </cfRule>
    <cfRule type="expression" dxfId="18394" priority="451">
      <formula>SEARCH("attesa tcl",$N12)&gt;0</formula>
    </cfRule>
    <cfRule type="expression" dxfId="18393" priority="452">
      <formula>SEARCH("fermata",$N12)&gt;0</formula>
    </cfRule>
    <cfRule type="expression" dxfId="18392" priority="453">
      <formula>SEARCH("canone",$N12)&gt;0</formula>
    </cfRule>
  </conditionalFormatting>
  <conditionalFormatting sqref="G8:H8 J8">
    <cfRule type="expression" dxfId="18391" priority="444">
      <formula>SEARCH("caricato",$N8)&gt;0</formula>
    </cfRule>
    <cfRule type="expression" dxfId="18390" priority="445">
      <formula>SEARCH("da fare",$N8)&gt;0</formula>
    </cfRule>
    <cfRule type="expression" dxfId="18389" priority="446">
      <formula>SEARCH("attesa tcl",$N8)&gt;0</formula>
    </cfRule>
    <cfRule type="expression" dxfId="18388" priority="447">
      <formula>SEARCH("fermata",$N8)&gt;0</formula>
    </cfRule>
    <cfRule type="expression" dxfId="18387" priority="448">
      <formula>SEARCH("canone",$N8)&gt;0</formula>
    </cfRule>
  </conditionalFormatting>
  <conditionalFormatting sqref="F6:F7">
    <cfRule type="expression" dxfId="18386" priority="439">
      <formula>SEARCH("caricato",$N6)&gt;0</formula>
    </cfRule>
    <cfRule type="expression" dxfId="18385" priority="440">
      <formula>SEARCH("da fare",$N6)&gt;0</formula>
    </cfRule>
    <cfRule type="expression" dxfId="18384" priority="441">
      <formula>SEARCH("attesa tcl",$N6)&gt;0</formula>
    </cfRule>
    <cfRule type="expression" dxfId="18383" priority="442">
      <formula>SEARCH("fermata",$N6)&gt;0</formula>
    </cfRule>
    <cfRule type="expression" dxfId="18382" priority="443">
      <formula>SEARCH("canone",$N6)&gt;0</formula>
    </cfRule>
  </conditionalFormatting>
  <conditionalFormatting sqref="F6:F7">
    <cfRule type="expression" dxfId="18381" priority="434">
      <formula>SEARCH("caricato",$N6)&gt;0</formula>
    </cfRule>
    <cfRule type="expression" dxfId="18380" priority="435">
      <formula>SEARCH("da fare",$N6)&gt;0</formula>
    </cfRule>
    <cfRule type="expression" dxfId="18379" priority="436">
      <formula>SEARCH("attesa tcl",$N6)&gt;0</formula>
    </cfRule>
    <cfRule type="expression" dxfId="18378" priority="437">
      <formula>SEARCH("fermata",$N6)&gt;0</formula>
    </cfRule>
    <cfRule type="expression" dxfId="18377" priority="438">
      <formula>SEARCH("canone",$N6)&gt;0</formula>
    </cfRule>
  </conditionalFormatting>
  <conditionalFormatting sqref="G12:H12 J12">
    <cfRule type="expression" dxfId="18376" priority="429">
      <formula>SEARCH("caricato",$N12)&gt;0</formula>
    </cfRule>
    <cfRule type="expression" dxfId="18375" priority="430">
      <formula>SEARCH("da fare",$N12)&gt;0</formula>
    </cfRule>
    <cfRule type="expression" dxfId="18374" priority="431">
      <formula>SEARCH("attesa tcl",$N12)&gt;0</formula>
    </cfRule>
    <cfRule type="expression" dxfId="18373" priority="432">
      <formula>SEARCH("fermata",$N12)&gt;0</formula>
    </cfRule>
    <cfRule type="expression" dxfId="18372" priority="433">
      <formula>SEARCH("canone",$N12)&gt;0</formula>
    </cfRule>
  </conditionalFormatting>
  <conditionalFormatting sqref="F14:F15">
    <cfRule type="expression" dxfId="18371" priority="424">
      <formula>SEARCH("caricato",$N14)&gt;0</formula>
    </cfRule>
    <cfRule type="expression" dxfId="18370" priority="425">
      <formula>SEARCH("da fare",$N14)&gt;0</formula>
    </cfRule>
    <cfRule type="expression" dxfId="18369" priority="426">
      <formula>SEARCH("attesa tcl",$N14)&gt;0</formula>
    </cfRule>
    <cfRule type="expression" dxfId="18368" priority="427">
      <formula>SEARCH("fermata",$N14)&gt;0</formula>
    </cfRule>
    <cfRule type="expression" dxfId="18367" priority="428">
      <formula>SEARCH("canone",$N14)&gt;0</formula>
    </cfRule>
  </conditionalFormatting>
  <conditionalFormatting sqref="G14:H14 J14">
    <cfRule type="expression" dxfId="18366" priority="419">
      <formula>SEARCH("caricato",$N14)&gt;0</formula>
    </cfRule>
    <cfRule type="expression" dxfId="18365" priority="420">
      <formula>SEARCH("da fare",$N14)&gt;0</formula>
    </cfRule>
    <cfRule type="expression" dxfId="18364" priority="421">
      <formula>SEARCH("attesa tcl",$N14)&gt;0</formula>
    </cfRule>
    <cfRule type="expression" dxfId="18363" priority="422">
      <formula>SEARCH("fermata",$N14)&gt;0</formula>
    </cfRule>
    <cfRule type="expression" dxfId="18362" priority="423">
      <formula>SEARCH("canone",$N14)&gt;0</formula>
    </cfRule>
  </conditionalFormatting>
  <conditionalFormatting sqref="F12:F13">
    <cfRule type="expression" dxfId="18361" priority="414">
      <formula>SEARCH("caricato",$N12)&gt;0</formula>
    </cfRule>
    <cfRule type="expression" dxfId="18360" priority="415">
      <formula>SEARCH("da fare",$N12)&gt;0</formula>
    </cfRule>
    <cfRule type="expression" dxfId="18359" priority="416">
      <formula>SEARCH("attesa tcl",$N12)&gt;0</formula>
    </cfRule>
    <cfRule type="expression" dxfId="18358" priority="417">
      <formula>SEARCH("fermata",$N12)&gt;0</formula>
    </cfRule>
    <cfRule type="expression" dxfId="18357" priority="418">
      <formula>SEARCH("canone",$N12)&gt;0</formula>
    </cfRule>
  </conditionalFormatting>
  <conditionalFormatting sqref="F12:F13">
    <cfRule type="expression" dxfId="18356" priority="409">
      <formula>SEARCH("caricato",$N12)&gt;0</formula>
    </cfRule>
    <cfRule type="expression" dxfId="18355" priority="410">
      <formula>SEARCH("da fare",$N12)&gt;0</formula>
    </cfRule>
    <cfRule type="expression" dxfId="18354" priority="411">
      <formula>SEARCH("attesa tcl",$N12)&gt;0</formula>
    </cfRule>
    <cfRule type="expression" dxfId="18353" priority="412">
      <formula>SEARCH("fermata",$N12)&gt;0</formula>
    </cfRule>
    <cfRule type="expression" dxfId="18352" priority="413">
      <formula>SEARCH("canone",$N12)&gt;0</formula>
    </cfRule>
  </conditionalFormatting>
  <conditionalFormatting sqref="F6:F7">
    <cfRule type="expression" dxfId="18351" priority="404">
      <formula>SEARCH("caricato",$N6)&gt;0</formula>
    </cfRule>
    <cfRule type="expression" dxfId="18350" priority="405">
      <formula>SEARCH("da fare",$N6)&gt;0</formula>
    </cfRule>
    <cfRule type="expression" dxfId="18349" priority="406">
      <formula>SEARCH("attesa tcl",$N6)&gt;0</formula>
    </cfRule>
    <cfRule type="expression" dxfId="18348" priority="407">
      <formula>SEARCH("fermata",$N6)&gt;0</formula>
    </cfRule>
    <cfRule type="expression" dxfId="18347" priority="408">
      <formula>SEARCH("canone",$N6)&gt;0</formula>
    </cfRule>
  </conditionalFormatting>
  <conditionalFormatting sqref="F9">
    <cfRule type="expression" dxfId="18346" priority="399">
      <formula>SEARCH("caricato",$N9)&gt;0</formula>
    </cfRule>
    <cfRule type="expression" dxfId="18345" priority="400">
      <formula>SEARCH("da fare",$N9)&gt;0</formula>
    </cfRule>
    <cfRule type="expression" dxfId="18344" priority="401">
      <formula>SEARCH("attesa tcl",$N9)&gt;0</formula>
    </cfRule>
    <cfRule type="expression" dxfId="18343" priority="402">
      <formula>SEARCH("fermata",$N9)&gt;0</formula>
    </cfRule>
    <cfRule type="expression" dxfId="18342" priority="403">
      <formula>SEARCH("canone",$N9)&gt;0</formula>
    </cfRule>
  </conditionalFormatting>
  <conditionalFormatting sqref="G8:H8 J8">
    <cfRule type="expression" dxfId="18341" priority="394">
      <formula>SEARCH("caricato",$N8)&gt;0</formula>
    </cfRule>
    <cfRule type="expression" dxfId="18340" priority="395">
      <formula>SEARCH("da fare",$N8)&gt;0</formula>
    </cfRule>
    <cfRule type="expression" dxfId="18339" priority="396">
      <formula>SEARCH("attesa tcl",$N8)&gt;0</formula>
    </cfRule>
    <cfRule type="expression" dxfId="18338" priority="397">
      <formula>SEARCH("fermata",$N8)&gt;0</formula>
    </cfRule>
    <cfRule type="expression" dxfId="18337" priority="398">
      <formula>SEARCH("canone",$N8)&gt;0</formula>
    </cfRule>
  </conditionalFormatting>
  <conditionalFormatting sqref="G4:H4 J4">
    <cfRule type="expression" dxfId="18336" priority="389">
      <formula>SEARCH("caricato",$N4)&gt;0</formula>
    </cfRule>
    <cfRule type="expression" dxfId="18335" priority="390">
      <formula>SEARCH("da fare",$N4)&gt;0</formula>
    </cfRule>
    <cfRule type="expression" dxfId="18334" priority="391">
      <formula>SEARCH("attesa tcl",$N4)&gt;0</formula>
    </cfRule>
    <cfRule type="expression" dxfId="18333" priority="392">
      <formula>SEARCH("fermata",$N4)&gt;0</formula>
    </cfRule>
    <cfRule type="expression" dxfId="18332" priority="393">
      <formula>SEARCH("canone",$N4)&gt;0</formula>
    </cfRule>
  </conditionalFormatting>
  <conditionalFormatting sqref="F6:F7">
    <cfRule type="expression" dxfId="18331" priority="384">
      <formula>SEARCH("caricato",$N6)&gt;0</formula>
    </cfRule>
    <cfRule type="expression" dxfId="18330" priority="385">
      <formula>SEARCH("da fare",$N6)&gt;0</formula>
    </cfRule>
    <cfRule type="expression" dxfId="18329" priority="386">
      <formula>SEARCH("attesa tcl",$N6)&gt;0</formula>
    </cfRule>
    <cfRule type="expression" dxfId="18328" priority="387">
      <formula>SEARCH("fermata",$N6)&gt;0</formula>
    </cfRule>
    <cfRule type="expression" dxfId="18327" priority="388">
      <formula>SEARCH("canone",$N6)&gt;0</formula>
    </cfRule>
  </conditionalFormatting>
  <conditionalFormatting sqref="F9">
    <cfRule type="expression" dxfId="18326" priority="379">
      <formula>SEARCH("caricato",$N9)&gt;0</formula>
    </cfRule>
    <cfRule type="expression" dxfId="18325" priority="380">
      <formula>SEARCH("da fare",$N9)&gt;0</formula>
    </cfRule>
    <cfRule type="expression" dxfId="18324" priority="381">
      <formula>SEARCH("attesa tcl",$N9)&gt;0</formula>
    </cfRule>
    <cfRule type="expression" dxfId="18323" priority="382">
      <formula>SEARCH("fermata",$N9)&gt;0</formula>
    </cfRule>
    <cfRule type="expression" dxfId="18322" priority="383">
      <formula>SEARCH("canone",$N9)&gt;0</formula>
    </cfRule>
  </conditionalFormatting>
  <conditionalFormatting sqref="G10:H10 J10">
    <cfRule type="expression" dxfId="18321" priority="374">
      <formula>SEARCH("caricato",$N10)&gt;0</formula>
    </cfRule>
    <cfRule type="expression" dxfId="18320" priority="375">
      <formula>SEARCH("da fare",$N10)&gt;0</formula>
    </cfRule>
    <cfRule type="expression" dxfId="18319" priority="376">
      <formula>SEARCH("attesa tcl",$N10)&gt;0</formula>
    </cfRule>
    <cfRule type="expression" dxfId="18318" priority="377">
      <formula>SEARCH("fermata",$N10)&gt;0</formula>
    </cfRule>
    <cfRule type="expression" dxfId="18317" priority="378">
      <formula>SEARCH("canone",$N10)&gt;0</formula>
    </cfRule>
  </conditionalFormatting>
  <conditionalFormatting sqref="G6:H6 J6">
    <cfRule type="expression" dxfId="18316" priority="369">
      <formula>SEARCH("caricato",$N6)&gt;0</formula>
    </cfRule>
    <cfRule type="expression" dxfId="18315" priority="370">
      <formula>SEARCH("da fare",$N6)&gt;0</formula>
    </cfRule>
    <cfRule type="expression" dxfId="18314" priority="371">
      <formula>SEARCH("attesa tcl",$N6)&gt;0</formula>
    </cfRule>
    <cfRule type="expression" dxfId="18313" priority="372">
      <formula>SEARCH("fermata",$N6)&gt;0</formula>
    </cfRule>
    <cfRule type="expression" dxfId="18312" priority="373">
      <formula>SEARCH("canone",$N6)&gt;0</formula>
    </cfRule>
  </conditionalFormatting>
  <conditionalFormatting sqref="F4:F5">
    <cfRule type="expression" dxfId="18311" priority="364">
      <formula>SEARCH("caricato",$N4)&gt;0</formula>
    </cfRule>
    <cfRule type="expression" dxfId="18310" priority="365">
      <formula>SEARCH("da fare",$N4)&gt;0</formula>
    </cfRule>
    <cfRule type="expression" dxfId="18309" priority="366">
      <formula>SEARCH("attesa tcl",$N4)&gt;0</formula>
    </cfRule>
    <cfRule type="expression" dxfId="18308" priority="367">
      <formula>SEARCH("fermata",$N4)&gt;0</formula>
    </cfRule>
    <cfRule type="expression" dxfId="18307" priority="368">
      <formula>SEARCH("canone",$N4)&gt;0</formula>
    </cfRule>
  </conditionalFormatting>
  <conditionalFormatting sqref="F4:F5">
    <cfRule type="expression" dxfId="18306" priority="359">
      <formula>SEARCH("caricato",$N4)&gt;0</formula>
    </cfRule>
    <cfRule type="expression" dxfId="18305" priority="360">
      <formula>SEARCH("da fare",$N4)&gt;0</formula>
    </cfRule>
    <cfRule type="expression" dxfId="18304" priority="361">
      <formula>SEARCH("attesa tcl",$N4)&gt;0</formula>
    </cfRule>
    <cfRule type="expression" dxfId="18303" priority="362">
      <formula>SEARCH("fermata",$N4)&gt;0</formula>
    </cfRule>
    <cfRule type="expression" dxfId="18302" priority="363">
      <formula>SEARCH("canone",$N4)&gt;0</formula>
    </cfRule>
  </conditionalFormatting>
  <conditionalFormatting sqref="G10:H10 J10">
    <cfRule type="expression" dxfId="18301" priority="329">
      <formula>SEARCH("caricato",$N10)&gt;0</formula>
    </cfRule>
    <cfRule type="expression" dxfId="18300" priority="330">
      <formula>SEARCH("da fare",$N10)&gt;0</formula>
    </cfRule>
    <cfRule type="expression" dxfId="18299" priority="331">
      <formula>SEARCH("attesa tcl",$N10)&gt;0</formula>
    </cfRule>
    <cfRule type="expression" dxfId="18298" priority="332">
      <formula>SEARCH("fermata",$N10)&gt;0</formula>
    </cfRule>
    <cfRule type="expression" dxfId="18297" priority="333">
      <formula>SEARCH("canone",$N10)&gt;0</formula>
    </cfRule>
  </conditionalFormatting>
  <conditionalFormatting sqref="F12:F13">
    <cfRule type="expression" dxfId="18296" priority="324">
      <formula>SEARCH("caricato",$N12)&gt;0</formula>
    </cfRule>
    <cfRule type="expression" dxfId="18295" priority="325">
      <formula>SEARCH("da fare",$N12)&gt;0</formula>
    </cfRule>
    <cfRule type="expression" dxfId="18294" priority="326">
      <formula>SEARCH("attesa tcl",$N12)&gt;0</formula>
    </cfRule>
    <cfRule type="expression" dxfId="18293" priority="327">
      <formula>SEARCH("fermata",$N12)&gt;0</formula>
    </cfRule>
    <cfRule type="expression" dxfId="18292" priority="328">
      <formula>SEARCH("canone",$N12)&gt;0</formula>
    </cfRule>
  </conditionalFormatting>
  <conditionalFormatting sqref="G12:H12 J12">
    <cfRule type="expression" dxfId="18291" priority="319">
      <formula>SEARCH("caricato",$N12)&gt;0</formula>
    </cfRule>
    <cfRule type="expression" dxfId="18290" priority="320">
      <formula>SEARCH("da fare",$N12)&gt;0</formula>
    </cfRule>
    <cfRule type="expression" dxfId="18289" priority="321">
      <formula>SEARCH("attesa tcl",$N12)&gt;0</formula>
    </cfRule>
    <cfRule type="expression" dxfId="18288" priority="322">
      <formula>SEARCH("fermata",$N12)&gt;0</formula>
    </cfRule>
    <cfRule type="expression" dxfId="18287" priority="323">
      <formula>SEARCH("canone",$N12)&gt;0</formula>
    </cfRule>
  </conditionalFormatting>
  <conditionalFormatting sqref="F10:F11">
    <cfRule type="expression" dxfId="18286" priority="314">
      <formula>SEARCH("caricato",$N10)&gt;0</formula>
    </cfRule>
    <cfRule type="expression" dxfId="18285" priority="315">
      <formula>SEARCH("da fare",$N10)&gt;0</formula>
    </cfRule>
    <cfRule type="expression" dxfId="18284" priority="316">
      <formula>SEARCH("attesa tcl",$N10)&gt;0</formula>
    </cfRule>
    <cfRule type="expression" dxfId="18283" priority="317">
      <formula>SEARCH("fermata",$N10)&gt;0</formula>
    </cfRule>
    <cfRule type="expression" dxfId="18282" priority="318">
      <formula>SEARCH("canone",$N10)&gt;0</formula>
    </cfRule>
  </conditionalFormatting>
  <conditionalFormatting sqref="F10:F11">
    <cfRule type="expression" dxfId="18281" priority="309">
      <formula>SEARCH("caricato",$N10)&gt;0</formula>
    </cfRule>
    <cfRule type="expression" dxfId="18280" priority="310">
      <formula>SEARCH("da fare",$N10)&gt;0</formula>
    </cfRule>
    <cfRule type="expression" dxfId="18279" priority="311">
      <formula>SEARCH("attesa tcl",$N10)&gt;0</formula>
    </cfRule>
    <cfRule type="expression" dxfId="18278" priority="312">
      <formula>SEARCH("fermata",$N10)&gt;0</formula>
    </cfRule>
    <cfRule type="expression" dxfId="18277" priority="313">
      <formula>SEARCH("canone",$N10)&gt;0</formula>
    </cfRule>
  </conditionalFormatting>
  <conditionalFormatting sqref="F17">
    <cfRule type="expression" dxfId="18276" priority="304">
      <formula>SEARCH("caricato",$N17)&gt;0</formula>
    </cfRule>
    <cfRule type="expression" dxfId="18275" priority="305">
      <formula>SEARCH("da fare",$N17)&gt;0</formula>
    </cfRule>
    <cfRule type="expression" dxfId="18274" priority="306">
      <formula>SEARCH("attesa tcl",$N17)&gt;0</formula>
    </cfRule>
    <cfRule type="expression" dxfId="18273" priority="307">
      <formula>SEARCH("fermata",$N17)&gt;0</formula>
    </cfRule>
    <cfRule type="expression" dxfId="18272" priority="308">
      <formula>SEARCH("canone",$N17)&gt;0</formula>
    </cfRule>
  </conditionalFormatting>
  <conditionalFormatting sqref="F17">
    <cfRule type="expression" dxfId="18271" priority="299">
      <formula>SEARCH("caricato",$N17)&gt;0</formula>
    </cfRule>
    <cfRule type="expression" dxfId="18270" priority="300">
      <formula>SEARCH("da fare",$N17)&gt;0</formula>
    </cfRule>
    <cfRule type="expression" dxfId="18269" priority="301">
      <formula>SEARCH("attesa tcl",$N17)&gt;0</formula>
    </cfRule>
    <cfRule type="expression" dxfId="18268" priority="302">
      <formula>SEARCH("fermata",$N17)&gt;0</formula>
    </cfRule>
    <cfRule type="expression" dxfId="18267" priority="303">
      <formula>SEARCH("canone",$N17)&gt;0</formula>
    </cfRule>
  </conditionalFormatting>
  <conditionalFormatting sqref="F17">
    <cfRule type="expression" dxfId="18266" priority="294">
      <formula>SEARCH("caricato",$N17)&gt;0</formula>
    </cfRule>
    <cfRule type="expression" dxfId="18265" priority="295">
      <formula>SEARCH("da fare",$N17)&gt;0</formula>
    </cfRule>
    <cfRule type="expression" dxfId="18264" priority="296">
      <formula>SEARCH("attesa tcl",$N17)&gt;0</formula>
    </cfRule>
    <cfRule type="expression" dxfId="18263" priority="297">
      <formula>SEARCH("fermata",$N17)&gt;0</formula>
    </cfRule>
    <cfRule type="expression" dxfId="18262" priority="298">
      <formula>SEARCH("canone",$N17)&gt;0</formula>
    </cfRule>
  </conditionalFormatting>
  <conditionalFormatting sqref="F17">
    <cfRule type="expression" dxfId="18261" priority="289">
      <formula>SEARCH("caricato",$N17)&gt;0</formula>
    </cfRule>
    <cfRule type="expression" dxfId="18260" priority="290">
      <formula>SEARCH("da fare",$N17)&gt;0</formula>
    </cfRule>
    <cfRule type="expression" dxfId="18259" priority="291">
      <formula>SEARCH("attesa tcl",$N17)&gt;0</formula>
    </cfRule>
    <cfRule type="expression" dxfId="18258" priority="292">
      <formula>SEARCH("fermata",$N17)&gt;0</formula>
    </cfRule>
    <cfRule type="expression" dxfId="18257" priority="293">
      <formula>SEARCH("canone",$N17)&gt;0</formula>
    </cfRule>
  </conditionalFormatting>
  <conditionalFormatting sqref="G14:H14 J14">
    <cfRule type="expression" dxfId="18256" priority="284">
      <formula>SEARCH("caricato",$N14)&gt;0</formula>
    </cfRule>
    <cfRule type="expression" dxfId="18255" priority="285">
      <formula>SEARCH("da fare",$N14)&gt;0</formula>
    </cfRule>
    <cfRule type="expression" dxfId="18254" priority="286">
      <formula>SEARCH("attesa tcl",$N14)&gt;0</formula>
    </cfRule>
    <cfRule type="expression" dxfId="18253" priority="287">
      <formula>SEARCH("fermata",$N14)&gt;0</formula>
    </cfRule>
    <cfRule type="expression" dxfId="18252" priority="288">
      <formula>SEARCH("canone",$N14)&gt;0</formula>
    </cfRule>
  </conditionalFormatting>
  <conditionalFormatting sqref="G14:H14 J14">
    <cfRule type="expression" dxfId="18251" priority="279">
      <formula>SEARCH("caricato",$N14)&gt;0</formula>
    </cfRule>
    <cfRule type="expression" dxfId="18250" priority="280">
      <formula>SEARCH("da fare",$N14)&gt;0</formula>
    </cfRule>
    <cfRule type="expression" dxfId="18249" priority="281">
      <formula>SEARCH("attesa tcl",$N14)&gt;0</formula>
    </cfRule>
    <cfRule type="expression" dxfId="18248" priority="282">
      <formula>SEARCH("fermata",$N14)&gt;0</formula>
    </cfRule>
    <cfRule type="expression" dxfId="18247" priority="283">
      <formula>SEARCH("canone",$N14)&gt;0</formula>
    </cfRule>
  </conditionalFormatting>
  <conditionalFormatting sqref="F16:F17">
    <cfRule type="expression" dxfId="18246" priority="274">
      <formula>SEARCH("caricato",$N16)&gt;0</formula>
    </cfRule>
    <cfRule type="expression" dxfId="18245" priority="275">
      <formula>SEARCH("da fare",$N16)&gt;0</formula>
    </cfRule>
    <cfRule type="expression" dxfId="18244" priority="276">
      <formula>SEARCH("attesa tcl",$N16)&gt;0</formula>
    </cfRule>
    <cfRule type="expression" dxfId="18243" priority="277">
      <formula>SEARCH("fermata",$N16)&gt;0</formula>
    </cfRule>
    <cfRule type="expression" dxfId="18242" priority="278">
      <formula>SEARCH("canone",$N16)&gt;0</formula>
    </cfRule>
  </conditionalFormatting>
  <conditionalFormatting sqref="G16:H16 J16">
    <cfRule type="expression" dxfId="18241" priority="269">
      <formula>SEARCH("caricato",$N16)&gt;0</formula>
    </cfRule>
    <cfRule type="expression" dxfId="18240" priority="270">
      <formula>SEARCH("da fare",$N16)&gt;0</formula>
    </cfRule>
    <cfRule type="expression" dxfId="18239" priority="271">
      <formula>SEARCH("attesa tcl",$N16)&gt;0</formula>
    </cfRule>
    <cfRule type="expression" dxfId="18238" priority="272">
      <formula>SEARCH("fermata",$N16)&gt;0</formula>
    </cfRule>
    <cfRule type="expression" dxfId="18237" priority="273">
      <formula>SEARCH("canone",$N16)&gt;0</formula>
    </cfRule>
  </conditionalFormatting>
  <conditionalFormatting sqref="F14:F15">
    <cfRule type="expression" dxfId="18236" priority="264">
      <formula>SEARCH("caricato",$N14)&gt;0</formula>
    </cfRule>
    <cfRule type="expression" dxfId="18235" priority="265">
      <formula>SEARCH("da fare",$N14)&gt;0</formula>
    </cfRule>
    <cfRule type="expression" dxfId="18234" priority="266">
      <formula>SEARCH("attesa tcl",$N14)&gt;0</formula>
    </cfRule>
    <cfRule type="expression" dxfId="18233" priority="267">
      <formula>SEARCH("fermata",$N14)&gt;0</formula>
    </cfRule>
    <cfRule type="expression" dxfId="18232" priority="268">
      <formula>SEARCH("canone",$N14)&gt;0</formula>
    </cfRule>
  </conditionalFormatting>
  <conditionalFormatting sqref="F14:F15">
    <cfRule type="expression" dxfId="18231" priority="259">
      <formula>SEARCH("caricato",$N14)&gt;0</formula>
    </cfRule>
    <cfRule type="expression" dxfId="18230" priority="260">
      <formula>SEARCH("da fare",$N14)&gt;0</formula>
    </cfRule>
    <cfRule type="expression" dxfId="18229" priority="261">
      <formula>SEARCH("attesa tcl",$N14)&gt;0</formula>
    </cfRule>
    <cfRule type="expression" dxfId="18228" priority="262">
      <formula>SEARCH("fermata",$N14)&gt;0</formula>
    </cfRule>
    <cfRule type="expression" dxfId="18227" priority="263">
      <formula>SEARCH("canone",$N14)&gt;0</formula>
    </cfRule>
  </conditionalFormatting>
  <conditionalFormatting sqref="F14:F15">
    <cfRule type="expression" dxfId="18226" priority="254">
      <formula>SEARCH("caricato",$N14)&gt;0</formula>
    </cfRule>
    <cfRule type="expression" dxfId="18225" priority="255">
      <formula>SEARCH("da fare",$N14)&gt;0</formula>
    </cfRule>
    <cfRule type="expression" dxfId="18224" priority="256">
      <formula>SEARCH("attesa tcl",$N14)&gt;0</formula>
    </cfRule>
    <cfRule type="expression" dxfId="18223" priority="257">
      <formula>SEARCH("fermata",$N14)&gt;0</formula>
    </cfRule>
    <cfRule type="expression" dxfId="18222" priority="258">
      <formula>SEARCH("canone",$N14)&gt;0</formula>
    </cfRule>
  </conditionalFormatting>
  <conditionalFormatting sqref="G14:H14 J14">
    <cfRule type="expression" dxfId="18221" priority="249">
      <formula>SEARCH("caricato",$N14)&gt;0</formula>
    </cfRule>
    <cfRule type="expression" dxfId="18220" priority="250">
      <formula>SEARCH("da fare",$N14)&gt;0</formula>
    </cfRule>
    <cfRule type="expression" dxfId="18219" priority="251">
      <formula>SEARCH("attesa tcl",$N14)&gt;0</formula>
    </cfRule>
    <cfRule type="expression" dxfId="18218" priority="252">
      <formula>SEARCH("fermata",$N14)&gt;0</formula>
    </cfRule>
    <cfRule type="expression" dxfId="18217" priority="253">
      <formula>SEARCH("canone",$N14)&gt;0</formula>
    </cfRule>
  </conditionalFormatting>
  <conditionalFormatting sqref="F19">
    <cfRule type="expression" dxfId="18216" priority="244">
      <formula>SEARCH("caricato",$N19)&gt;0</formula>
    </cfRule>
    <cfRule type="expression" dxfId="18215" priority="245">
      <formula>SEARCH("da fare",$N19)&gt;0</formula>
    </cfRule>
    <cfRule type="expression" dxfId="18214" priority="246">
      <formula>SEARCH("attesa tcl",$N19)&gt;0</formula>
    </cfRule>
    <cfRule type="expression" dxfId="18213" priority="247">
      <formula>SEARCH("fermata",$N19)&gt;0</formula>
    </cfRule>
    <cfRule type="expression" dxfId="18212" priority="248">
      <formula>SEARCH("canone",$N19)&gt;0</formula>
    </cfRule>
  </conditionalFormatting>
  <conditionalFormatting sqref="F19">
    <cfRule type="expression" dxfId="18211" priority="239">
      <formula>SEARCH("caricato",$N19)&gt;0</formula>
    </cfRule>
    <cfRule type="expression" dxfId="18210" priority="240">
      <formula>SEARCH("da fare",$N19)&gt;0</formula>
    </cfRule>
    <cfRule type="expression" dxfId="18209" priority="241">
      <formula>SEARCH("attesa tcl",$N19)&gt;0</formula>
    </cfRule>
    <cfRule type="expression" dxfId="18208" priority="242">
      <formula>SEARCH("fermata",$N19)&gt;0</formula>
    </cfRule>
    <cfRule type="expression" dxfId="18207" priority="243">
      <formula>SEARCH("canone",$N19)&gt;0</formula>
    </cfRule>
  </conditionalFormatting>
  <conditionalFormatting sqref="F19">
    <cfRule type="expression" dxfId="18206" priority="234">
      <formula>SEARCH("caricato",$N19)&gt;0</formula>
    </cfRule>
    <cfRule type="expression" dxfId="18205" priority="235">
      <formula>SEARCH("da fare",$N19)&gt;0</formula>
    </cfRule>
    <cfRule type="expression" dxfId="18204" priority="236">
      <formula>SEARCH("attesa tcl",$N19)&gt;0</formula>
    </cfRule>
    <cfRule type="expression" dxfId="18203" priority="237">
      <formula>SEARCH("fermata",$N19)&gt;0</formula>
    </cfRule>
    <cfRule type="expression" dxfId="18202" priority="238">
      <formula>SEARCH("canone",$N19)&gt;0</formula>
    </cfRule>
  </conditionalFormatting>
  <conditionalFormatting sqref="F19">
    <cfRule type="expression" dxfId="18201" priority="229">
      <formula>SEARCH("caricato",$N19)&gt;0</formula>
    </cfRule>
    <cfRule type="expression" dxfId="18200" priority="230">
      <formula>SEARCH("da fare",$N19)&gt;0</formula>
    </cfRule>
    <cfRule type="expression" dxfId="18199" priority="231">
      <formula>SEARCH("attesa tcl",$N19)&gt;0</formula>
    </cfRule>
    <cfRule type="expression" dxfId="18198" priority="232">
      <formula>SEARCH("fermata",$N19)&gt;0</formula>
    </cfRule>
    <cfRule type="expression" dxfId="18197" priority="233">
      <formula>SEARCH("canone",$N19)&gt;0</formula>
    </cfRule>
  </conditionalFormatting>
  <conditionalFormatting sqref="M5">
    <cfRule type="expression" dxfId="18196" priority="219">
      <formula>SEARCH("caricato",$N5)&gt;0</formula>
    </cfRule>
    <cfRule type="expression" dxfId="18195" priority="220">
      <formula>SEARCH("da fare",$N5)&gt;0</formula>
    </cfRule>
    <cfRule type="expression" dxfId="18194" priority="221">
      <formula>SEARCH("attesa tcl",$N5)&gt;0</formula>
    </cfRule>
    <cfRule type="expression" dxfId="18193" priority="222">
      <formula>SEARCH("fermata",$N5)&gt;0</formula>
    </cfRule>
    <cfRule type="expression" dxfId="18192" priority="223">
      <formula>SEARCH("canone",$N5)&gt;0</formula>
    </cfRule>
  </conditionalFormatting>
  <conditionalFormatting sqref="M4">
    <cfRule type="expression" dxfId="18191" priority="224">
      <formula>SEARCH("caricato",$N4)&gt;0</formula>
    </cfRule>
    <cfRule type="expression" dxfId="18190" priority="225">
      <formula>SEARCH("da fare",$N4)&gt;0</formula>
    </cfRule>
    <cfRule type="expression" dxfId="18189" priority="226">
      <formula>SEARCH("attesa tcl",$N4)&gt;0</formula>
    </cfRule>
    <cfRule type="expression" dxfId="18188" priority="227">
      <formula>SEARCH("fermata",$N4)&gt;0</formula>
    </cfRule>
    <cfRule type="expression" dxfId="18187" priority="228">
      <formula>SEARCH("canone",$N4)&gt;0</formula>
    </cfRule>
  </conditionalFormatting>
  <conditionalFormatting sqref="M6:M45">
    <cfRule type="expression" dxfId="18186" priority="214">
      <formula>SEARCH("caricato",$N6)&gt;0</formula>
    </cfRule>
    <cfRule type="expression" dxfId="18185" priority="215">
      <formula>SEARCH("da fare",$N6)&gt;0</formula>
    </cfRule>
    <cfRule type="expression" dxfId="18184" priority="216">
      <formula>SEARCH("attesa tcl",$N6)&gt;0</formula>
    </cfRule>
    <cfRule type="expression" dxfId="18183" priority="217">
      <formula>SEARCH("fermata",$N6)&gt;0</formula>
    </cfRule>
    <cfRule type="expression" dxfId="18182" priority="218">
      <formula>SEARCH("canone",$N6)&gt;0</formula>
    </cfRule>
  </conditionalFormatting>
  <conditionalFormatting sqref="F8">
    <cfRule type="expression" dxfId="18181" priority="209">
      <formula>SEARCH("caricato",$N8)&gt;0</formula>
    </cfRule>
    <cfRule type="expression" dxfId="18180" priority="210">
      <formula>SEARCH("da fare",$N8)&gt;0</formula>
    </cfRule>
    <cfRule type="expression" dxfId="18179" priority="211">
      <formula>SEARCH("attesa tcl",$N8)&gt;0</formula>
    </cfRule>
    <cfRule type="expression" dxfId="18178" priority="212">
      <formula>SEARCH("fermata",$N8)&gt;0</formula>
    </cfRule>
    <cfRule type="expression" dxfId="18177" priority="213">
      <formula>SEARCH("canone",$N8)&gt;0</formula>
    </cfRule>
  </conditionalFormatting>
  <conditionalFormatting sqref="F8">
    <cfRule type="expression" dxfId="18176" priority="204">
      <formula>SEARCH("caricato",$N8)&gt;0</formula>
    </cfRule>
    <cfRule type="expression" dxfId="18175" priority="205">
      <formula>SEARCH("da fare",$N8)&gt;0</formula>
    </cfRule>
    <cfRule type="expression" dxfId="18174" priority="206">
      <formula>SEARCH("attesa tcl",$N8)&gt;0</formula>
    </cfRule>
    <cfRule type="expression" dxfId="18173" priority="207">
      <formula>SEARCH("fermata",$N8)&gt;0</formula>
    </cfRule>
    <cfRule type="expression" dxfId="18172" priority="208">
      <formula>SEARCH("canone",$N8)&gt;0</formula>
    </cfRule>
  </conditionalFormatting>
  <conditionalFormatting sqref="F8">
    <cfRule type="expression" dxfId="18171" priority="199">
      <formula>SEARCH("caricato",$N8)&gt;0</formula>
    </cfRule>
    <cfRule type="expression" dxfId="18170" priority="200">
      <formula>SEARCH("da fare",$N8)&gt;0</formula>
    </cfRule>
    <cfRule type="expression" dxfId="18169" priority="201">
      <formula>SEARCH("attesa tcl",$N8)&gt;0</formula>
    </cfRule>
    <cfRule type="expression" dxfId="18168" priority="202">
      <formula>SEARCH("fermata",$N8)&gt;0</formula>
    </cfRule>
    <cfRule type="expression" dxfId="18167" priority="203">
      <formula>SEARCH("canone",$N8)&gt;0</formula>
    </cfRule>
  </conditionalFormatting>
  <conditionalFormatting sqref="F8">
    <cfRule type="expression" dxfId="18166" priority="194">
      <formula>SEARCH("caricato",$N8)&gt;0</formula>
    </cfRule>
    <cfRule type="expression" dxfId="18165" priority="195">
      <formula>SEARCH("da fare",$N8)&gt;0</formula>
    </cfRule>
    <cfRule type="expression" dxfId="18164" priority="196">
      <formula>SEARCH("attesa tcl",$N8)&gt;0</formula>
    </cfRule>
    <cfRule type="expression" dxfId="18163" priority="197">
      <formula>SEARCH("fermata",$N8)&gt;0</formula>
    </cfRule>
    <cfRule type="expression" dxfId="18162" priority="198">
      <formula>SEARCH("canone",$N8)&gt;0</formula>
    </cfRule>
  </conditionalFormatting>
  <conditionalFormatting sqref="P4:Q4">
    <cfRule type="cellIs" dxfId="18161" priority="161" operator="lessThan">
      <formula>0</formula>
    </cfRule>
    <cfRule type="cellIs" dxfId="18160" priority="162" operator="greaterThan">
      <formula>0</formula>
    </cfRule>
    <cfRule type="cellIs" dxfId="18159" priority="163" operator="equal">
      <formula>0</formula>
    </cfRule>
  </conditionalFormatting>
  <conditionalFormatting sqref="S4">
    <cfRule type="cellIs" dxfId="18158" priority="158" operator="lessThan">
      <formula>0</formula>
    </cfRule>
    <cfRule type="cellIs" dxfId="18157" priority="159" operator="greaterThan">
      <formula>0</formula>
    </cfRule>
    <cfRule type="cellIs" dxfId="18156" priority="160" operator="equal">
      <formula>0</formula>
    </cfRule>
  </conditionalFormatting>
  <conditionalFormatting sqref="T4">
    <cfRule type="containsText" dxfId="18155" priority="156" operator="containsText" text="NO">
      <formula>NOT(ISERROR(SEARCH("NO",T4)))</formula>
    </cfRule>
    <cfRule type="containsText" dxfId="18154" priority="157" operator="containsText" text="SI">
      <formula>NOT(ISERROR(SEARCH("SI",T4)))</formula>
    </cfRule>
  </conditionalFormatting>
  <conditionalFormatting sqref="U4">
    <cfRule type="containsText" dxfId="18153" priority="154" operator="containsText" text="NO">
      <formula>NOT(ISERROR(SEARCH("NO",U4)))</formula>
    </cfRule>
    <cfRule type="containsText" dxfId="18152" priority="155" operator="containsText" text="SI">
      <formula>NOT(ISERROR(SEARCH("SI",U4)))</formula>
    </cfRule>
  </conditionalFormatting>
  <conditionalFormatting sqref="R4">
    <cfRule type="cellIs" dxfId="18151" priority="151" operator="lessThan">
      <formula>0</formula>
    </cfRule>
    <cfRule type="cellIs" dxfId="18150" priority="152" operator="greaterThan">
      <formula>0</formula>
    </cfRule>
    <cfRule type="cellIs" dxfId="18149" priority="153" operator="equal">
      <formula>0</formula>
    </cfRule>
  </conditionalFormatting>
  <conditionalFormatting sqref="I4">
    <cfRule type="expression" dxfId="18148" priority="146">
      <formula>SEARCH("caricato",$N4)&gt;0</formula>
    </cfRule>
    <cfRule type="expression" dxfId="18147" priority="147">
      <formula>SEARCH("da fare",$N4)&gt;0</formula>
    </cfRule>
    <cfRule type="expression" dxfId="18146" priority="148">
      <formula>SEARCH("attesa tcl",$N4)&gt;0</formula>
    </cfRule>
    <cfRule type="expression" dxfId="18145" priority="149">
      <formula>SEARCH("fermata",$N4)&gt;0</formula>
    </cfRule>
    <cfRule type="expression" dxfId="18144" priority="150">
      <formula>SEARCH("canone",$N4)&gt;0</formula>
    </cfRule>
  </conditionalFormatting>
  <conditionalFormatting sqref="I4">
    <cfRule type="expression" dxfId="18143" priority="141">
      <formula>SEARCH("caricato",$N4)&gt;0</formula>
    </cfRule>
    <cfRule type="expression" dxfId="18142" priority="142">
      <formula>SEARCH("da fare",$N4)&gt;0</formula>
    </cfRule>
    <cfRule type="expression" dxfId="18141" priority="143">
      <formula>SEARCH("attesa tcl",$N4)&gt;0</formula>
    </cfRule>
    <cfRule type="expression" dxfId="18140" priority="144">
      <formula>SEARCH("fermata",$N4)&gt;0</formula>
    </cfRule>
    <cfRule type="expression" dxfId="18139" priority="145">
      <formula>SEARCH("canone",$N4)&gt;0</formula>
    </cfRule>
  </conditionalFormatting>
  <conditionalFormatting sqref="I4">
    <cfRule type="expression" dxfId="18138" priority="136">
      <formula>SEARCH("caricato",$N4)&gt;0</formula>
    </cfRule>
    <cfRule type="expression" dxfId="18137" priority="137">
      <formula>SEARCH("da fare",$N4)&gt;0</formula>
    </cfRule>
    <cfRule type="expression" dxfId="18136" priority="138">
      <formula>SEARCH("attesa tcl",$N4)&gt;0</formula>
    </cfRule>
    <cfRule type="expression" dxfId="18135" priority="139">
      <formula>SEARCH("fermata",$N4)&gt;0</formula>
    </cfRule>
    <cfRule type="expression" dxfId="18134" priority="140">
      <formula>SEARCH("canone",$N4)&gt;0</formula>
    </cfRule>
  </conditionalFormatting>
  <conditionalFormatting sqref="I4">
    <cfRule type="expression" dxfId="18133" priority="131">
      <formula>SEARCH("caricato",$N4)&gt;0</formula>
    </cfRule>
    <cfRule type="expression" dxfId="18132" priority="132">
      <formula>SEARCH("da fare",$N4)&gt;0</formula>
    </cfRule>
    <cfRule type="expression" dxfId="18131" priority="133">
      <formula>SEARCH("attesa tcl",$N4)&gt;0</formula>
    </cfRule>
    <cfRule type="expression" dxfId="18130" priority="134">
      <formula>SEARCH("fermata",$N4)&gt;0</formula>
    </cfRule>
    <cfRule type="expression" dxfId="18129" priority="135">
      <formula>SEARCH("canone",$N4)&gt;0</formula>
    </cfRule>
  </conditionalFormatting>
  <conditionalFormatting sqref="I4">
    <cfRule type="expression" dxfId="18128" priority="126">
      <formula>SEARCH("caricato",$N4)&gt;0</formula>
    </cfRule>
    <cfRule type="expression" dxfId="18127" priority="127">
      <formula>SEARCH("da fare",$N4)&gt;0</formula>
    </cfRule>
    <cfRule type="expression" dxfId="18126" priority="128">
      <formula>SEARCH("attesa tcl",$N4)&gt;0</formula>
    </cfRule>
    <cfRule type="expression" dxfId="18125" priority="129">
      <formula>SEARCH("fermata",$N4)&gt;0</formula>
    </cfRule>
    <cfRule type="expression" dxfId="18124" priority="130">
      <formula>SEARCH("canone",$N4)&gt;0</formula>
    </cfRule>
  </conditionalFormatting>
  <conditionalFormatting sqref="I4">
    <cfRule type="expression" dxfId="18123" priority="121">
      <formula>SEARCH("caricato",$N4)&gt;0</formula>
    </cfRule>
    <cfRule type="expression" dxfId="18122" priority="122">
      <formula>SEARCH("da fare",$N4)&gt;0</formula>
    </cfRule>
    <cfRule type="expression" dxfId="18121" priority="123">
      <formula>SEARCH("attesa tcl",$N4)&gt;0</formula>
    </cfRule>
    <cfRule type="expression" dxfId="18120" priority="124">
      <formula>SEARCH("fermata",$N4)&gt;0</formula>
    </cfRule>
    <cfRule type="expression" dxfId="18119" priority="125">
      <formula>SEARCH("canone",$N4)&gt;0</formula>
    </cfRule>
  </conditionalFormatting>
  <conditionalFormatting sqref="I8:I45">
    <cfRule type="expression" dxfId="18118" priority="116">
      <formula>SEARCH("caricato",$N8)&gt;0</formula>
    </cfRule>
    <cfRule type="expression" dxfId="18117" priority="117">
      <formula>SEARCH("da fare",$N8)&gt;0</formula>
    </cfRule>
    <cfRule type="expression" dxfId="18116" priority="118">
      <formula>SEARCH("attesa tcl",$N8)&gt;0</formula>
    </cfRule>
    <cfRule type="expression" dxfId="18115" priority="119">
      <formula>SEARCH("fermata",$N8)&gt;0</formula>
    </cfRule>
    <cfRule type="expression" dxfId="18114" priority="120">
      <formula>SEARCH("canone",$N8)&gt;0</formula>
    </cfRule>
  </conditionalFormatting>
  <conditionalFormatting sqref="I8:I45">
    <cfRule type="expression" dxfId="18113" priority="111">
      <formula>SEARCH("caricato",$N8)&gt;0</formula>
    </cfRule>
    <cfRule type="expression" dxfId="18112" priority="112">
      <formula>SEARCH("da fare",$N8)&gt;0</formula>
    </cfRule>
    <cfRule type="expression" dxfId="18111" priority="113">
      <formula>SEARCH("attesa tcl",$N8)&gt;0</formula>
    </cfRule>
    <cfRule type="expression" dxfId="18110" priority="114">
      <formula>SEARCH("fermata",$N8)&gt;0</formula>
    </cfRule>
    <cfRule type="expression" dxfId="18109" priority="115">
      <formula>SEARCH("canone",$N8)&gt;0</formula>
    </cfRule>
  </conditionalFormatting>
  <conditionalFormatting sqref="I8:I45">
    <cfRule type="expression" dxfId="18108" priority="106">
      <formula>SEARCH("caricato",$N8)&gt;0</formula>
    </cfRule>
    <cfRule type="expression" dxfId="18107" priority="107">
      <formula>SEARCH("da fare",$N8)&gt;0</formula>
    </cfRule>
    <cfRule type="expression" dxfId="18106" priority="108">
      <formula>SEARCH("attesa tcl",$N8)&gt;0</formula>
    </cfRule>
    <cfRule type="expression" dxfId="18105" priority="109">
      <formula>SEARCH("fermata",$N8)&gt;0</formula>
    </cfRule>
    <cfRule type="expression" dxfId="18104" priority="110">
      <formula>SEARCH("canone",$N8)&gt;0</formula>
    </cfRule>
  </conditionalFormatting>
  <conditionalFormatting sqref="I8:I45">
    <cfRule type="expression" dxfId="18103" priority="101">
      <formula>SEARCH("caricato",$N8)&gt;0</formula>
    </cfRule>
    <cfRule type="expression" dxfId="18102" priority="102">
      <formula>SEARCH("da fare",$N8)&gt;0</formula>
    </cfRule>
    <cfRule type="expression" dxfId="18101" priority="103">
      <formula>SEARCH("attesa tcl",$N8)&gt;0</formula>
    </cfRule>
    <cfRule type="expression" dxfId="18100" priority="104">
      <formula>SEARCH("fermata",$N8)&gt;0</formula>
    </cfRule>
    <cfRule type="expression" dxfId="18099" priority="105">
      <formula>SEARCH("canone",$N8)&gt;0</formula>
    </cfRule>
  </conditionalFormatting>
  <conditionalFormatting sqref="I8:I45">
    <cfRule type="expression" dxfId="18098" priority="96">
      <formula>SEARCH("caricato",$N8)&gt;0</formula>
    </cfRule>
    <cfRule type="expression" dxfId="18097" priority="97">
      <formula>SEARCH("da fare",$N8)&gt;0</formula>
    </cfRule>
    <cfRule type="expression" dxfId="18096" priority="98">
      <formula>SEARCH("attesa tcl",$N8)&gt;0</formula>
    </cfRule>
    <cfRule type="expression" dxfId="18095" priority="99">
      <formula>SEARCH("fermata",$N8)&gt;0</formula>
    </cfRule>
    <cfRule type="expression" dxfId="18094" priority="100">
      <formula>SEARCH("canone",$N8)&gt;0</formula>
    </cfRule>
  </conditionalFormatting>
  <conditionalFormatting sqref="I8:I45">
    <cfRule type="expression" dxfId="18093" priority="91">
      <formula>SEARCH("caricato",$N8)&gt;0</formula>
    </cfRule>
    <cfRule type="expression" dxfId="18092" priority="92">
      <formula>SEARCH("da fare",$N8)&gt;0</formula>
    </cfRule>
    <cfRule type="expression" dxfId="18091" priority="93">
      <formula>SEARCH("attesa tcl",$N8)&gt;0</formula>
    </cfRule>
    <cfRule type="expression" dxfId="18090" priority="94">
      <formula>SEARCH("fermata",$N8)&gt;0</formula>
    </cfRule>
    <cfRule type="expression" dxfId="18089" priority="95">
      <formula>SEARCH("canone",$N8)&gt;0</formula>
    </cfRule>
  </conditionalFormatting>
  <conditionalFormatting sqref="I5">
    <cfRule type="expression" dxfId="18088" priority="86">
      <formula>SEARCH("caricato",$N5)&gt;0</formula>
    </cfRule>
    <cfRule type="expression" dxfId="18087" priority="87">
      <formula>SEARCH("da fare",$N5)&gt;0</formula>
    </cfRule>
    <cfRule type="expression" dxfId="18086" priority="88">
      <formula>SEARCH("attesa tcl",$N5)&gt;0</formula>
    </cfRule>
    <cfRule type="expression" dxfId="18085" priority="89">
      <formula>SEARCH("fermata",$N5)&gt;0</formula>
    </cfRule>
    <cfRule type="expression" dxfId="18084" priority="90">
      <formula>SEARCH("canone",$N5)&gt;0</formula>
    </cfRule>
  </conditionalFormatting>
  <conditionalFormatting sqref="I5">
    <cfRule type="expression" dxfId="18083" priority="81">
      <formula>SEARCH("caricato",$N5)&gt;0</formula>
    </cfRule>
    <cfRule type="expression" dxfId="18082" priority="82">
      <formula>SEARCH("da fare",$N5)&gt;0</formula>
    </cfRule>
    <cfRule type="expression" dxfId="18081" priority="83">
      <formula>SEARCH("attesa tcl",$N5)&gt;0</formula>
    </cfRule>
    <cfRule type="expression" dxfId="18080" priority="84">
      <formula>SEARCH("fermata",$N5)&gt;0</formula>
    </cfRule>
    <cfRule type="expression" dxfId="18079" priority="85">
      <formula>SEARCH("canone",$N5)&gt;0</formula>
    </cfRule>
  </conditionalFormatting>
  <conditionalFormatting sqref="I5">
    <cfRule type="expression" dxfId="18078" priority="76">
      <formula>SEARCH("caricato",$N5)&gt;0</formula>
    </cfRule>
    <cfRule type="expression" dxfId="18077" priority="77">
      <formula>SEARCH("da fare",$N5)&gt;0</formula>
    </cfRule>
    <cfRule type="expression" dxfId="18076" priority="78">
      <formula>SEARCH("attesa tcl",$N5)&gt;0</formula>
    </cfRule>
    <cfRule type="expression" dxfId="18075" priority="79">
      <formula>SEARCH("fermata",$N5)&gt;0</formula>
    </cfRule>
    <cfRule type="expression" dxfId="18074" priority="80">
      <formula>SEARCH("canone",$N5)&gt;0</formula>
    </cfRule>
  </conditionalFormatting>
  <conditionalFormatting sqref="I5">
    <cfRule type="expression" dxfId="18073" priority="71">
      <formula>SEARCH("caricato",$N5)&gt;0</formula>
    </cfRule>
    <cfRule type="expression" dxfId="18072" priority="72">
      <formula>SEARCH("da fare",$N5)&gt;0</formula>
    </cfRule>
    <cfRule type="expression" dxfId="18071" priority="73">
      <formula>SEARCH("attesa tcl",$N5)&gt;0</formula>
    </cfRule>
    <cfRule type="expression" dxfId="18070" priority="74">
      <formula>SEARCH("fermata",$N5)&gt;0</formula>
    </cfRule>
    <cfRule type="expression" dxfId="18069" priority="75">
      <formula>SEARCH("canone",$N5)&gt;0</formula>
    </cfRule>
  </conditionalFormatting>
  <conditionalFormatting sqref="I5">
    <cfRule type="expression" dxfId="18068" priority="66">
      <formula>SEARCH("caricato",$N5)&gt;0</formula>
    </cfRule>
    <cfRule type="expression" dxfId="18067" priority="67">
      <formula>SEARCH("da fare",$N5)&gt;0</formula>
    </cfRule>
    <cfRule type="expression" dxfId="18066" priority="68">
      <formula>SEARCH("attesa tcl",$N5)&gt;0</formula>
    </cfRule>
    <cfRule type="expression" dxfId="18065" priority="69">
      <formula>SEARCH("fermata",$N5)&gt;0</formula>
    </cfRule>
    <cfRule type="expression" dxfId="18064" priority="70">
      <formula>SEARCH("canone",$N5)&gt;0</formula>
    </cfRule>
  </conditionalFormatting>
  <conditionalFormatting sqref="I5">
    <cfRule type="expression" dxfId="18063" priority="61">
      <formula>SEARCH("caricato",$N5)&gt;0</formula>
    </cfRule>
    <cfRule type="expression" dxfId="18062" priority="62">
      <formula>SEARCH("da fare",$N5)&gt;0</formula>
    </cfRule>
    <cfRule type="expression" dxfId="18061" priority="63">
      <formula>SEARCH("attesa tcl",$N5)&gt;0</formula>
    </cfRule>
    <cfRule type="expression" dxfId="18060" priority="64">
      <formula>SEARCH("fermata",$N5)&gt;0</formula>
    </cfRule>
    <cfRule type="expression" dxfId="18059" priority="65">
      <formula>SEARCH("canone",$N5)&gt;0</formula>
    </cfRule>
  </conditionalFormatting>
  <conditionalFormatting sqref="I6">
    <cfRule type="expression" dxfId="18058" priority="56">
      <formula>SEARCH("caricato",$N6)&gt;0</formula>
    </cfRule>
    <cfRule type="expression" dxfId="18057" priority="57">
      <formula>SEARCH("da fare",$N6)&gt;0</formula>
    </cfRule>
    <cfRule type="expression" dxfId="18056" priority="58">
      <formula>SEARCH("attesa tcl",$N6)&gt;0</formula>
    </cfRule>
    <cfRule type="expression" dxfId="18055" priority="59">
      <formula>SEARCH("fermata",$N6)&gt;0</formula>
    </cfRule>
    <cfRule type="expression" dxfId="18054" priority="60">
      <formula>SEARCH("canone",$N6)&gt;0</formula>
    </cfRule>
  </conditionalFormatting>
  <conditionalFormatting sqref="I6">
    <cfRule type="expression" dxfId="18053" priority="51">
      <formula>SEARCH("caricato",$N6)&gt;0</formula>
    </cfRule>
    <cfRule type="expression" dxfId="18052" priority="52">
      <formula>SEARCH("da fare",$N6)&gt;0</formula>
    </cfRule>
    <cfRule type="expression" dxfId="18051" priority="53">
      <formula>SEARCH("attesa tcl",$N6)&gt;0</formula>
    </cfRule>
    <cfRule type="expression" dxfId="18050" priority="54">
      <formula>SEARCH("fermata",$N6)&gt;0</formula>
    </cfRule>
    <cfRule type="expression" dxfId="18049" priority="55">
      <formula>SEARCH("canone",$N6)&gt;0</formula>
    </cfRule>
  </conditionalFormatting>
  <conditionalFormatting sqref="I6">
    <cfRule type="expression" dxfId="18048" priority="46">
      <formula>SEARCH("caricato",$N6)&gt;0</formula>
    </cfRule>
    <cfRule type="expression" dxfId="18047" priority="47">
      <formula>SEARCH("da fare",$N6)&gt;0</formula>
    </cfRule>
    <cfRule type="expression" dxfId="18046" priority="48">
      <formula>SEARCH("attesa tcl",$N6)&gt;0</formula>
    </cfRule>
    <cfRule type="expression" dxfId="18045" priority="49">
      <formula>SEARCH("fermata",$N6)&gt;0</formula>
    </cfRule>
    <cfRule type="expression" dxfId="18044" priority="50">
      <formula>SEARCH("canone",$N6)&gt;0</formula>
    </cfRule>
  </conditionalFormatting>
  <conditionalFormatting sqref="I6">
    <cfRule type="expression" dxfId="18043" priority="41">
      <formula>SEARCH("caricato",$N6)&gt;0</formula>
    </cfRule>
    <cfRule type="expression" dxfId="18042" priority="42">
      <formula>SEARCH("da fare",$N6)&gt;0</formula>
    </cfRule>
    <cfRule type="expression" dxfId="18041" priority="43">
      <formula>SEARCH("attesa tcl",$N6)&gt;0</formula>
    </cfRule>
    <cfRule type="expression" dxfId="18040" priority="44">
      <formula>SEARCH("fermata",$N6)&gt;0</formula>
    </cfRule>
    <cfRule type="expression" dxfId="18039" priority="45">
      <formula>SEARCH("canone",$N6)&gt;0</formula>
    </cfRule>
  </conditionalFormatting>
  <conditionalFormatting sqref="I6">
    <cfRule type="expression" dxfId="18038" priority="36">
      <formula>SEARCH("caricato",$N6)&gt;0</formula>
    </cfRule>
    <cfRule type="expression" dxfId="18037" priority="37">
      <formula>SEARCH("da fare",$N6)&gt;0</formula>
    </cfRule>
    <cfRule type="expression" dxfId="18036" priority="38">
      <formula>SEARCH("attesa tcl",$N6)&gt;0</formula>
    </cfRule>
    <cfRule type="expression" dxfId="18035" priority="39">
      <formula>SEARCH("fermata",$N6)&gt;0</formula>
    </cfRule>
    <cfRule type="expression" dxfId="18034" priority="40">
      <formula>SEARCH("canone",$N6)&gt;0</formula>
    </cfRule>
  </conditionalFormatting>
  <conditionalFormatting sqref="I6">
    <cfRule type="expression" dxfId="18033" priority="31">
      <formula>SEARCH("caricato",$N6)&gt;0</formula>
    </cfRule>
    <cfRule type="expression" dxfId="18032" priority="32">
      <formula>SEARCH("da fare",$N6)&gt;0</formula>
    </cfRule>
    <cfRule type="expression" dxfId="18031" priority="33">
      <formula>SEARCH("attesa tcl",$N6)&gt;0</formula>
    </cfRule>
    <cfRule type="expression" dxfId="18030" priority="34">
      <formula>SEARCH("fermata",$N6)&gt;0</formula>
    </cfRule>
    <cfRule type="expression" dxfId="18029" priority="35">
      <formula>SEARCH("canone",$N6)&gt;0</formula>
    </cfRule>
  </conditionalFormatting>
  <conditionalFormatting sqref="I7">
    <cfRule type="expression" dxfId="18028" priority="26">
      <formula>SEARCH("caricato",$N7)&gt;0</formula>
    </cfRule>
    <cfRule type="expression" dxfId="18027" priority="27">
      <formula>SEARCH("da fare",$N7)&gt;0</formula>
    </cfRule>
    <cfRule type="expression" dxfId="18026" priority="28">
      <formula>SEARCH("attesa tcl",$N7)&gt;0</formula>
    </cfRule>
    <cfRule type="expression" dxfId="18025" priority="29">
      <formula>SEARCH("fermata",$N7)&gt;0</formula>
    </cfRule>
    <cfRule type="expression" dxfId="18024" priority="30">
      <formula>SEARCH("canone",$N7)&gt;0</formula>
    </cfRule>
  </conditionalFormatting>
  <conditionalFormatting sqref="I7">
    <cfRule type="expression" dxfId="18023" priority="21">
      <formula>SEARCH("caricato",$N7)&gt;0</formula>
    </cfRule>
    <cfRule type="expression" dxfId="18022" priority="22">
      <formula>SEARCH("da fare",$N7)&gt;0</formula>
    </cfRule>
    <cfRule type="expression" dxfId="18021" priority="23">
      <formula>SEARCH("attesa tcl",$N7)&gt;0</formula>
    </cfRule>
    <cfRule type="expression" dxfId="18020" priority="24">
      <formula>SEARCH("fermata",$N7)&gt;0</formula>
    </cfRule>
    <cfRule type="expression" dxfId="18019" priority="25">
      <formula>SEARCH("canone",$N7)&gt;0</formula>
    </cfRule>
  </conditionalFormatting>
  <conditionalFormatting sqref="I7">
    <cfRule type="expression" dxfId="18018" priority="16">
      <formula>SEARCH("caricato",$N7)&gt;0</formula>
    </cfRule>
    <cfRule type="expression" dxfId="18017" priority="17">
      <formula>SEARCH("da fare",$N7)&gt;0</formula>
    </cfRule>
    <cfRule type="expression" dxfId="18016" priority="18">
      <formula>SEARCH("attesa tcl",$N7)&gt;0</formula>
    </cfRule>
    <cfRule type="expression" dxfId="18015" priority="19">
      <formula>SEARCH("fermata",$N7)&gt;0</formula>
    </cfRule>
    <cfRule type="expression" dxfId="18014" priority="20">
      <formula>SEARCH("canone",$N7)&gt;0</formula>
    </cfRule>
  </conditionalFormatting>
  <conditionalFormatting sqref="I7">
    <cfRule type="expression" dxfId="18013" priority="11">
      <formula>SEARCH("caricato",$N7)&gt;0</formula>
    </cfRule>
    <cfRule type="expression" dxfId="18012" priority="12">
      <formula>SEARCH("da fare",$N7)&gt;0</formula>
    </cfRule>
    <cfRule type="expression" dxfId="18011" priority="13">
      <formula>SEARCH("attesa tcl",$N7)&gt;0</formula>
    </cfRule>
    <cfRule type="expression" dxfId="18010" priority="14">
      <formula>SEARCH("fermata",$N7)&gt;0</formula>
    </cfRule>
    <cfRule type="expression" dxfId="18009" priority="15">
      <formula>SEARCH("canone",$N7)&gt;0</formula>
    </cfRule>
  </conditionalFormatting>
  <conditionalFormatting sqref="I7">
    <cfRule type="expression" dxfId="18008" priority="6">
      <formula>SEARCH("caricato",$N7)&gt;0</formula>
    </cfRule>
    <cfRule type="expression" dxfId="18007" priority="7">
      <formula>SEARCH("da fare",$N7)&gt;0</formula>
    </cfRule>
    <cfRule type="expression" dxfId="18006" priority="8">
      <formula>SEARCH("attesa tcl",$N7)&gt;0</formula>
    </cfRule>
    <cfRule type="expression" dxfId="18005" priority="9">
      <formula>SEARCH("fermata",$N7)&gt;0</formula>
    </cfRule>
    <cfRule type="expression" dxfId="18004" priority="10">
      <formula>SEARCH("canone",$N7)&gt;0</formula>
    </cfRule>
  </conditionalFormatting>
  <conditionalFormatting sqref="I7">
    <cfRule type="expression" dxfId="18003" priority="1">
      <formula>SEARCH("caricato",$N7)&gt;0</formula>
    </cfRule>
    <cfRule type="expression" dxfId="18002" priority="2">
      <formula>SEARCH("da fare",$N7)&gt;0</formula>
    </cfRule>
    <cfRule type="expression" dxfId="18001" priority="3">
      <formula>SEARCH("attesa tcl",$N7)&gt;0</formula>
    </cfRule>
    <cfRule type="expression" dxfId="18000" priority="4">
      <formula>SEARCH("fermata",$N7)&gt;0</formula>
    </cfRule>
    <cfRule type="expression" dxfId="17999" priority="5">
      <formula>SEARCH("canone",$N7)&gt;0</formula>
    </cfRule>
  </conditionalFormatting>
  <dataValidations count="1">
    <dataValidation type="list" allowBlank="1" showInputMessage="1" showErrorMessage="1" sqref="U4" xr:uid="{7FD5B66C-3334-4AA7-B912-6484A1F0E46E}">
      <formula1>"SI,NO,si,no,"</formula1>
    </dataValidation>
  </dataValidations>
  <printOptions horizontalCentered="1" verticalCentered="1"/>
  <pageMargins left="0.25" right="0.25" top="0.25" bottom="0.25" header="0.3" footer="0.3"/>
  <pageSetup paperSize="9" scale="55" fitToHeight="0" pageOrder="overThenDown" orientation="landscape" blackAndWhite="1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35873" r:id="rId4" name="Button 1">
              <controlPr defaultSize="0" print="0" autoFill="0" autoPict="0" macro="[0]!CopiaModificaEseguiMacroEsterne_Optimized">
                <anchor moveWithCells="1" sizeWithCells="1">
                  <from>
                    <xdr:col>7</xdr:col>
                    <xdr:colOff>0</xdr:colOff>
                    <xdr:row>0</xdr:row>
                    <xdr:rowOff>9525</xdr:rowOff>
                  </from>
                  <to>
                    <xdr:col>7</xdr:col>
                    <xdr:colOff>1819275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5874" r:id="rId5" name="Button 2">
              <controlPr defaultSize="0" print="0" autoFill="0" autoPict="0" macro="[0]!RegolaAltezzaRigheEAreeDiStampa">
                <anchor moveWithCells="1" sizeWithCells="1">
                  <from>
                    <xdr:col>5</xdr:col>
                    <xdr:colOff>0</xdr:colOff>
                    <xdr:row>0</xdr:row>
                    <xdr:rowOff>0</xdr:rowOff>
                  </from>
                  <to>
                    <xdr:col>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5875" r:id="rId6" name="Button 3">
              <controlPr defaultSize="0" print="0" autoFill="0" autoPict="0" macro="[0]!RegolaAltezzaRigheEAreeDiStampa">
                <anchor moveWithCells="1" sizeWithCells="1">
                  <from>
                    <xdr:col>5</xdr:col>
                    <xdr:colOff>0</xdr:colOff>
                    <xdr:row>0</xdr:row>
                    <xdr:rowOff>0</xdr:rowOff>
                  </from>
                  <to>
                    <xdr:col>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5876" r:id="rId7" name="Button 4">
              <controlPr defaultSize="0" print="0" autoFill="0" autoPict="0" macro="[0]!cancellaGiornaliera">
                <anchor moveWithCells="1" sizeWithCells="1">
                  <from>
                    <xdr:col>13</xdr:col>
                    <xdr:colOff>0</xdr:colOff>
                    <xdr:row>0</xdr:row>
                    <xdr:rowOff>0</xdr:rowOff>
                  </from>
                  <to>
                    <xdr:col>13</xdr:col>
                    <xdr:colOff>1990725</xdr:colOff>
                    <xdr:row>1</xdr:row>
                    <xdr:rowOff>438150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5877" r:id="rId8" name="Button 5">
              <controlPr defaultSize="0" print="0" autoFill="0" autoPict="0" macro="[0]!CopiaModificaEseguiMacroEsterne_Optimized">
                <anchor moveWithCells="1" sizeWithCells="1">
                  <from>
                    <xdr:col>7</xdr:col>
                    <xdr:colOff>0</xdr:colOff>
                    <xdr:row>0</xdr:row>
                    <xdr:rowOff>9525</xdr:rowOff>
                  </from>
                  <to>
                    <xdr:col>7</xdr:col>
                    <xdr:colOff>1819275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5878" r:id="rId9" name="Button 6">
              <controlPr defaultSize="0" print="0" autoFill="0" autoPict="0" macro="[1]!RegolaAltezzaRigheEAreeDiStampa">
                <anchor moveWithCells="1" sizeWithCells="1">
                  <from>
                    <xdr:col>5</xdr:col>
                    <xdr:colOff>0</xdr:colOff>
                    <xdr:row>0</xdr:row>
                    <xdr:rowOff>0</xdr:rowOff>
                  </from>
                  <to>
                    <xdr:col>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5879" r:id="rId10" name="Button 7">
              <controlPr defaultSize="0" print="0" autoFill="0" autoPict="0" macro="[0]!RegolaAltezzaRigheEAreeDiStampa">
                <anchor moveWithCells="1" sizeWithCells="1">
                  <from>
                    <xdr:col>5</xdr:col>
                    <xdr:colOff>0</xdr:colOff>
                    <xdr:row>0</xdr:row>
                    <xdr:rowOff>0</xdr:rowOff>
                  </from>
                  <to>
                    <xdr:col>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5880" r:id="rId11" name="Button 8">
              <controlPr defaultSize="0" print="0" autoFill="0" autoPict="0" macro="[0]!ComparaPdLeCopiaValori">
                <anchor moveWithCells="1" sizeWithCells="1">
                  <from>
                    <xdr:col>9</xdr:col>
                    <xdr:colOff>19050</xdr:colOff>
                    <xdr:row>0</xdr:row>
                    <xdr:rowOff>0</xdr:rowOff>
                  </from>
                  <to>
                    <xdr:col>10</xdr:col>
                    <xdr:colOff>1104900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EBF08B-8533-4761-B198-F22F0C156016}">
  <sheetPr codeName="Foglio25">
    <tabColor rgb="FFFF0000"/>
    <pageSetUpPr fitToPage="1"/>
  </sheetPr>
  <dimension ref="A1:BK64"/>
  <sheetViews>
    <sheetView workbookViewId="0"/>
  </sheetViews>
  <sheetFormatPr defaultColWidth="8.85546875" defaultRowHeight="23.25" x14ac:dyDescent="0.25"/>
  <cols>
    <col min="1" max="1" width="5.7109375" style="114" customWidth="1"/>
    <col min="2" max="2" width="5.85546875" style="114" customWidth="1"/>
    <col min="3" max="3" width="4.5703125" style="114" customWidth="1"/>
    <col min="4" max="4" width="4.42578125" style="114" customWidth="1"/>
    <col min="5" max="5" width="3.5703125" style="114" customWidth="1"/>
    <col min="6" max="6" width="30.7109375" style="1" customWidth="1"/>
    <col min="7" max="7" width="76.28515625" style="144" customWidth="1"/>
    <col min="8" max="8" width="26.5703125" style="1" customWidth="1"/>
    <col min="9" max="9" width="29" style="22" customWidth="1"/>
    <col min="10" max="10" width="20" style="1" customWidth="1"/>
    <col min="11" max="12" width="16.7109375" style="1" customWidth="1"/>
    <col min="13" max="13" width="24.28515625" style="1" customWidth="1"/>
    <col min="14" max="14" width="29.140625" style="20" customWidth="1"/>
    <col min="15" max="15" width="1.85546875" style="20" customWidth="1"/>
    <col min="16" max="16" width="27.5703125" style="114" customWidth="1"/>
    <col min="17" max="18" width="24.140625" style="114" customWidth="1"/>
    <col min="19" max="19" width="25.85546875" style="114" bestFit="1" customWidth="1"/>
    <col min="20" max="20" width="30" style="114" bestFit="1" customWidth="1"/>
    <col min="21" max="21" width="28.7109375" style="114" customWidth="1"/>
    <col min="22" max="25" width="18.7109375" style="37" customWidth="1"/>
    <col min="26" max="28" width="18.7109375" style="37" hidden="1" customWidth="1"/>
    <col min="29" max="29" width="30" style="114" hidden="1" customWidth="1"/>
    <col min="30" max="30" width="12.28515625" style="114" hidden="1" customWidth="1"/>
    <col min="31" max="31" width="10.5703125" style="114" hidden="1" customWidth="1"/>
    <col min="32" max="32" width="11.7109375" style="114" hidden="1" customWidth="1"/>
    <col min="33" max="34" width="9.7109375" style="114" hidden="1" customWidth="1"/>
    <col min="35" max="35" width="8" style="114" hidden="1" customWidth="1"/>
    <col min="36" max="36" width="8.28515625" style="114" hidden="1" customWidth="1"/>
    <col min="37" max="37" width="9.7109375" style="114" hidden="1" customWidth="1"/>
    <col min="38" max="38" width="11.42578125" style="114" hidden="1" customWidth="1"/>
    <col min="39" max="39" width="8.28515625" style="114" hidden="1" customWidth="1"/>
    <col min="40" max="40" width="8.7109375" style="114" hidden="1" customWidth="1"/>
    <col min="41" max="41" width="25.140625" style="114" bestFit="1" customWidth="1"/>
    <col min="42" max="42" width="11.7109375" style="114" customWidth="1"/>
    <col min="43" max="47" width="10.140625" style="114" customWidth="1"/>
    <col min="48" max="63" width="16.5703125" style="114" customWidth="1"/>
    <col min="64" max="72" width="8.85546875" style="114"/>
    <col min="73" max="74" width="15.42578125" style="114" bestFit="1" customWidth="1"/>
    <col min="75" max="75" width="17.5703125" style="114" bestFit="1" customWidth="1"/>
    <col min="76" max="76" width="13.42578125" style="114" bestFit="1" customWidth="1"/>
    <col min="77" max="77" width="12.28515625" style="114" bestFit="1" customWidth="1"/>
    <col min="78" max="78" width="13.42578125" style="114" bestFit="1" customWidth="1"/>
    <col min="79" max="79" width="0" style="114" hidden="1" customWidth="1"/>
    <col min="80" max="16384" width="8.85546875" style="114"/>
  </cols>
  <sheetData>
    <row r="1" spans="1:41" ht="35.25" customHeight="1" x14ac:dyDescent="0.25">
      <c r="B1" s="200"/>
      <c r="C1" s="201"/>
      <c r="D1" s="201"/>
      <c r="E1" s="202"/>
      <c r="F1" s="203" t="s">
        <v>212</v>
      </c>
      <c r="G1" s="204"/>
      <c r="H1" s="204"/>
      <c r="I1" s="155">
        <f>DATE(RIEPILOGO!U14,RIEPILOGO!X13,8)</f>
        <v>46089</v>
      </c>
      <c r="K1" s="132"/>
      <c r="L1" s="206">
        <v>46089</v>
      </c>
      <c r="M1" s="206"/>
      <c r="N1" s="128"/>
    </row>
    <row r="2" spans="1:41" ht="35.25" customHeight="1" x14ac:dyDescent="0.5">
      <c r="B2" s="200"/>
      <c r="C2" s="201"/>
      <c r="D2" s="201"/>
      <c r="E2" s="202"/>
      <c r="F2" s="205"/>
      <c r="G2" s="205"/>
      <c r="H2" s="205"/>
      <c r="K2" s="151"/>
      <c r="L2" s="207" t="str">
        <f>TEXT(L1, "gggg")</f>
        <v>domenica</v>
      </c>
      <c r="M2" s="207"/>
      <c r="N2" s="129"/>
      <c r="O2" s="19"/>
      <c r="P2" s="199" t="s">
        <v>215</v>
      </c>
      <c r="Q2" s="199"/>
      <c r="R2" s="199"/>
      <c r="S2" s="199"/>
      <c r="T2" s="13"/>
    </row>
    <row r="3" spans="1:41" ht="66" customHeight="1" x14ac:dyDescent="0.25">
      <c r="A3" s="127"/>
      <c r="B3" s="16" t="s">
        <v>2</v>
      </c>
      <c r="C3" s="16" t="s">
        <v>3</v>
      </c>
      <c r="D3" s="16" t="s">
        <v>5</v>
      </c>
      <c r="E3" s="16" t="s">
        <v>4</v>
      </c>
      <c r="F3" s="130" t="s">
        <v>1</v>
      </c>
      <c r="G3" s="142" t="s">
        <v>128</v>
      </c>
      <c r="H3" s="130" t="s">
        <v>9</v>
      </c>
      <c r="I3" s="131" t="s">
        <v>0</v>
      </c>
      <c r="J3" s="130" t="s">
        <v>11</v>
      </c>
      <c r="K3" s="130" t="s">
        <v>6</v>
      </c>
      <c r="L3" s="130" t="s">
        <v>7</v>
      </c>
      <c r="M3" s="130" t="s">
        <v>8</v>
      </c>
      <c r="N3" s="130" t="s">
        <v>22</v>
      </c>
      <c r="O3" s="16"/>
      <c r="P3" s="46" t="s">
        <v>202</v>
      </c>
      <c r="Q3" s="46" t="s">
        <v>203</v>
      </c>
      <c r="R3" s="46" t="s">
        <v>262</v>
      </c>
      <c r="S3" s="46" t="s">
        <v>204</v>
      </c>
      <c r="T3" s="46" t="s">
        <v>34</v>
      </c>
      <c r="U3" s="47" t="s">
        <v>25</v>
      </c>
      <c r="V3" s="192" t="s">
        <v>216</v>
      </c>
      <c r="W3" s="193"/>
      <c r="X3" s="194"/>
      <c r="Y3" s="121"/>
      <c r="AD3" s="37"/>
    </row>
    <row r="4" spans="1:41" ht="80.099999999999994" customHeight="1" x14ac:dyDescent="0.25">
      <c r="A4" s="112" t="str">
        <f>IFERROR(INDEX(Tabella256[cognomenome], MATCH(F4, Tabella256[cognome], 0)), "")</f>
        <v/>
      </c>
      <c r="B4" s="110"/>
      <c r="C4" s="110"/>
      <c r="D4" s="111"/>
      <c r="E4" s="111"/>
      <c r="F4" s="30"/>
      <c r="G4" s="56"/>
      <c r="H4" s="31"/>
      <c r="I4" s="32" t="str">
        <f>IF(ISERROR(SEARCH("canone extra", N4)),
    IF(ISERROR(SEARCH("caldarella2", N4)),
        IF(ISERROR(SEARCH("messina", N4)),
            IF(ISERROR(SEARCH("agusta", N4)),
                IF(ISERROR(SEARCH("caldarella", N4)),
                    "",
                    $X$6
                ),
                $W$6
            ),
            $V$6
        ),
        $Y$6
    ),
    $AO$6
)</f>
        <v/>
      </c>
      <c r="J4" s="33"/>
      <c r="K4" s="34"/>
      <c r="L4" s="34"/>
      <c r="M4" s="31" t="str">
        <f>IF(AN4=0,"",AN4)</f>
        <v/>
      </c>
      <c r="N4" s="35"/>
      <c r="O4" s="35"/>
      <c r="P4" s="18" t="str">
        <f>IF(OR($L$1=RIEPILOGO!$T$2,$L$1=RIEPILOGO!$T$3,$L$1=RIEPILOGO!$T$4,$L$1=RIEPILOGO!$T$5),"FESTIVO",
  IF(L2="sabato","SABATO",
    IF(L2="domenica","DOMENICA",
      IF(RIEPILOGO!V19="ABILITATO",
        IFERROR((SUMIF(N4:N45,"*canone messina*",M4:M45)/(IF(WEEKDAY(L1,2)=5,10,16.5)))-1,-1),
        0))))</f>
        <v>DOMENICA</v>
      </c>
      <c r="Q4" s="18" t="str">
        <f>IF(OR($L$1=RIEPILOGO!$T$2,$L$1=RIEPILOGO!$T$3,$L$1=RIEPILOGO!$T$4,$L$1=RIEPILOGO!$T$5),"FESTIVO",
  IF(L2="sabato","SABATO",
    IF(L2="domenica","DOMENICA",
      IF(RIEPILOGO!V19="ABILITATO",
        IFERROR((SUMIF(N4:N45,"canone caldarella",M4:M45)/(IF(WEEKDAY(L1,2)=5,10,16.5)))-1,-1),
        0))))</f>
        <v>DOMENICA</v>
      </c>
      <c r="R4" s="18" t="str">
        <f>IF(OR($L$1=RIEPILOGO!$T$2,$L$1=RIEPILOGO!$T$3,$L$1=RIEPILOGO!$T$4,$L$1=RIEPILOGO!$T$5),"FESTIVO",
  IF(L2="sabato","SABATO",
    IF(L2="domenica","DOMENICA",
      IF(RIEPILOGO!U19="ABILITATO",
        IFERROR((SUMIF(N4:N45,"*canone agusta*",M4:M45)/(IF(WEEKDAY(L1,2)=5,10,16.5)))-1,-1),
        0))))</f>
        <v>DOMENICA</v>
      </c>
      <c r="S4" s="18" t="str">
        <f>IF(OR($L$1=RIEPILOGO!$T$2,$L$1=RIEPILOGO!$T$3,$L$1=RIEPILOGO!$T$4,$L$1=RIEPILOGO!$T$5),"FESTIVO",
  IF(L2="sabato","SABATO",
    IF(L2="domenica","DOMENICA",
      IF(RIEPILOGO!W19="ABILITATO",
        IFERROR((SUMIF(N4:N45,"*canone caldarella2*",M4:M45)/(IF(WEEKDAY(L1,2)=5,10,16.5)))-1,-1),
        0))))</f>
        <v>DOMENICA</v>
      </c>
      <c r="T4" s="18" t="s">
        <v>294</v>
      </c>
      <c r="U4" s="18" t="s">
        <v>294</v>
      </c>
      <c r="V4" s="195">
        <f ca="1">RIEPILOGO!M33</f>
        <v>-6.0606060606060552E-2</v>
      </c>
      <c r="W4" s="196"/>
      <c r="X4" s="197"/>
      <c r="Y4" s="122"/>
      <c r="AD4" s="114" t="str">
        <f>IFERROR(IF(SEARCH("assistenza", N4) &gt; 0, TRUE, ""), "NO")</f>
        <v>NO</v>
      </c>
      <c r="AG4" s="3">
        <f t="shared" ref="AG4:AH45" si="0">IF(K4="24:00",24,(HOUR(K4)+MINUTE(K4)/60))</f>
        <v>0</v>
      </c>
      <c r="AH4" s="3">
        <f t="shared" si="0"/>
        <v>0</v>
      </c>
      <c r="AI4" s="3">
        <f t="shared" ref="AI4:AI45" si="1">IF(AM4=TRUE,(HOUR(AJ4)+MINUTE(AJ4)/60),0)</f>
        <v>0</v>
      </c>
      <c r="AJ4" s="4">
        <v>3.125E-2</v>
      </c>
      <c r="AK4" s="3">
        <f t="shared" ref="AK4:AK45" si="2">AH4-AG4</f>
        <v>0</v>
      </c>
      <c r="AL4" s="53" t="s">
        <v>30</v>
      </c>
      <c r="AM4" s="8" t="b">
        <f t="shared" ref="AM4:AM45" si="3">IF(AND(AG4&lt;12.75,AH4&gt;12,AD4="NO"),OR($L$2="lunedì",($L$2="martedì"),($L$2="mercoledì"),($L$2="giovedì")))</f>
        <v>0</v>
      </c>
      <c r="AN4" s="15">
        <f t="shared" ref="AN4:AN45" si="4">IF(AM4=TRUE,AK4-AI4, AK4*1)</f>
        <v>0</v>
      </c>
    </row>
    <row r="5" spans="1:41" ht="80.099999999999994" customHeight="1" thickBot="1" x14ac:dyDescent="0.95">
      <c r="A5" s="112" t="str">
        <f>IFERROR(INDEX(Tabella256[cognomenome], MATCH(F5, Tabella256[cognome], 0)), "")</f>
        <v/>
      </c>
      <c r="B5" s="28"/>
      <c r="C5" s="28"/>
      <c r="D5" s="29"/>
      <c r="E5" s="29"/>
      <c r="F5" s="30"/>
      <c r="G5" s="56" t="str">
        <f>IF(G4="","",G4)</f>
        <v/>
      </c>
      <c r="H5" s="31" t="str">
        <f>IF(H4="","",H4)</f>
        <v/>
      </c>
      <c r="I5" s="32" t="str">
        <f t="shared" ref="I5:I45" si="5">IF(ISERROR(SEARCH("canone extra", N5)),
    IF(ISERROR(SEARCH("caldarella2", N5)),
        IF(ISERROR(SEARCH("messina", N5)),
            IF(ISERROR(SEARCH("agusta", N5)),
                IF(ISERROR(SEARCH("caldarella", N5)),
                    "",
                    $X$6
                ),
                $W$6
            ),
            $V$6
        ),
        $Y$6
    ),
    $AO$6
)</f>
        <v/>
      </c>
      <c r="J5" s="33" t="str">
        <f>IF(J4="","",J4)</f>
        <v/>
      </c>
      <c r="K5" s="34"/>
      <c r="L5" s="34"/>
      <c r="M5" s="31" t="str">
        <f>IF(AN5=0,"",AN5)</f>
        <v/>
      </c>
      <c r="N5" s="35"/>
      <c r="O5" s="35"/>
      <c r="P5" s="109"/>
      <c r="Q5" s="109"/>
      <c r="R5" s="109"/>
      <c r="S5" s="109"/>
      <c r="V5" s="14" t="s">
        <v>35</v>
      </c>
      <c r="W5" s="14" t="s">
        <v>260</v>
      </c>
      <c r="X5" s="14" t="s">
        <v>36</v>
      </c>
      <c r="Y5" s="14" t="s">
        <v>207</v>
      </c>
      <c r="Z5" s="14" t="s">
        <v>35</v>
      </c>
      <c r="AA5" s="14" t="s">
        <v>260</v>
      </c>
      <c r="AB5" s="14" t="s">
        <v>36</v>
      </c>
      <c r="AC5" s="14" t="s">
        <v>207</v>
      </c>
      <c r="AD5" s="114" t="str">
        <f t="shared" ref="AD5:AD45" si="6">IFERROR(IF(SEARCH("assistenza", N5) &gt; 0, TRUE, ""), "NO")</f>
        <v>NO</v>
      </c>
      <c r="AG5" s="3">
        <f t="shared" si="0"/>
        <v>0</v>
      </c>
      <c r="AH5" s="3">
        <f t="shared" si="0"/>
        <v>0</v>
      </c>
      <c r="AI5" s="3">
        <f t="shared" si="1"/>
        <v>0</v>
      </c>
      <c r="AJ5" s="4">
        <v>3.125E-2</v>
      </c>
      <c r="AK5" s="3">
        <f t="shared" si="2"/>
        <v>0</v>
      </c>
      <c r="AL5" s="53" t="s">
        <v>30</v>
      </c>
      <c r="AM5" s="8" t="b">
        <f t="shared" si="3"/>
        <v>0</v>
      </c>
      <c r="AN5" s="15">
        <f t="shared" si="4"/>
        <v>0</v>
      </c>
      <c r="AO5" s="14" t="s">
        <v>238</v>
      </c>
    </row>
    <row r="6" spans="1:41" ht="80.099999999999994" customHeight="1" x14ac:dyDescent="0.25">
      <c r="A6" s="112" t="str">
        <f>IFERROR(INDEX(Tabella256[cognomenome], MATCH(F6, Tabella256[cognome], 0)), "")</f>
        <v/>
      </c>
      <c r="B6" s="28"/>
      <c r="C6" s="28"/>
      <c r="D6" s="29"/>
      <c r="E6" s="29"/>
      <c r="F6" s="30"/>
      <c r="G6" s="56"/>
      <c r="H6" s="31"/>
      <c r="I6" s="32" t="str">
        <f t="shared" si="5"/>
        <v/>
      </c>
      <c r="J6" s="33"/>
      <c r="K6" s="34"/>
      <c r="L6" s="34"/>
      <c r="M6" s="31" t="str">
        <f t="shared" ref="M6:M45" si="7">IF(AN6=0,"",AN6)</f>
        <v/>
      </c>
      <c r="N6" s="35"/>
      <c r="O6" s="35"/>
      <c r="P6" s="73" t="s">
        <v>23</v>
      </c>
      <c r="Q6" s="74" t="s">
        <v>20</v>
      </c>
      <c r="R6" s="74" t="s">
        <v>21</v>
      </c>
      <c r="S6" s="75" t="s">
        <v>24</v>
      </c>
      <c r="T6" s="2"/>
      <c r="V6" s="32" t="str">
        <f>RIEPILOGO!$S$17</f>
        <v>5400274443
canone</v>
      </c>
      <c r="W6" s="32" t="str">
        <f>RIEPILOGO!$U$17</f>
        <v>5400274437
canone</v>
      </c>
      <c r="X6" s="32" t="str">
        <f>RIEPILOGO!$V$17</f>
        <v>5400274434
canone</v>
      </c>
      <c r="Y6" s="32" t="str">
        <f>RIEPILOGO!$W$17</f>
        <v xml:space="preserve">
canone</v>
      </c>
      <c r="AD6" s="114" t="str">
        <f t="shared" si="6"/>
        <v>NO</v>
      </c>
      <c r="AG6" s="3">
        <f t="shared" si="0"/>
        <v>0</v>
      </c>
      <c r="AH6" s="3">
        <f t="shared" si="0"/>
        <v>0</v>
      </c>
      <c r="AI6" s="3">
        <f t="shared" si="1"/>
        <v>0</v>
      </c>
      <c r="AJ6" s="4">
        <v>3.125E-2</v>
      </c>
      <c r="AK6" s="3">
        <f t="shared" si="2"/>
        <v>0</v>
      </c>
      <c r="AL6" s="53" t="s">
        <v>30</v>
      </c>
      <c r="AM6" s="8" t="b">
        <f t="shared" si="3"/>
        <v>0</v>
      </c>
      <c r="AN6" s="15">
        <f t="shared" si="4"/>
        <v>0</v>
      </c>
      <c r="AO6" s="32">
        <f>RIEPILOGO!$X$17</f>
        <v>0</v>
      </c>
    </row>
    <row r="7" spans="1:41" ht="80.099999999999994" customHeight="1" x14ac:dyDescent="0.25">
      <c r="A7" s="112" t="str">
        <f>IFERROR(INDEX(Tabella256[cognomenome], MATCH(F7, Tabella256[cognome], 0)), "")</f>
        <v/>
      </c>
      <c r="B7" s="28"/>
      <c r="C7" s="28"/>
      <c r="D7" s="29"/>
      <c r="E7" s="29"/>
      <c r="F7" s="30"/>
      <c r="G7" s="56" t="str">
        <f>IF(G6="","",G6)</f>
        <v/>
      </c>
      <c r="H7" s="31" t="str">
        <f>IF(H6="","",H6)</f>
        <v/>
      </c>
      <c r="I7" s="32" t="str">
        <f t="shared" si="5"/>
        <v/>
      </c>
      <c r="J7" s="33" t="str">
        <f>IF(J6="","",J6)</f>
        <v/>
      </c>
      <c r="K7" s="34"/>
      <c r="L7" s="34"/>
      <c r="M7" s="31" t="str">
        <f t="shared" si="7"/>
        <v/>
      </c>
      <c r="N7" s="35"/>
      <c r="O7" s="35"/>
      <c r="P7" s="76"/>
      <c r="Q7" s="18">
        <f>IF(ISBLANK(P7), 99, SUMIF($F$4:$F$45,"*"&amp;P7&amp;"*",$M$4:$M$45))</f>
        <v>99</v>
      </c>
      <c r="R7" s="18">
        <v>99</v>
      </c>
      <c r="S7" s="77">
        <f t="shared" ref="S7:S30" si="8">R7-Q7</f>
        <v>0</v>
      </c>
      <c r="T7" s="2"/>
      <c r="V7" s="66">
        <f ca="1">RIEPILOGO!N33</f>
        <v>-3.0303030303030276E-2</v>
      </c>
      <c r="W7" s="66">
        <f ca="1">RIEPILOGO!P33</f>
        <v>-1.5151515151515138E-2</v>
      </c>
      <c r="X7" s="66">
        <f ca="1">RIEPILOGO!O33</f>
        <v>-1.5151515151515138E-2</v>
      </c>
      <c r="Y7" s="66">
        <f ca="1">RIEPILOGO!Q33</f>
        <v>0</v>
      </c>
      <c r="Z7" s="71">
        <f ca="1">V7</f>
        <v>-3.0303030303030276E-2</v>
      </c>
      <c r="AA7" s="71">
        <f ca="1">W7</f>
        <v>-1.5151515151515138E-2</v>
      </c>
      <c r="AB7" s="71">
        <f ca="1">X7</f>
        <v>-1.5151515151515138E-2</v>
      </c>
      <c r="AC7" s="71">
        <f ca="1">Y7</f>
        <v>0</v>
      </c>
      <c r="AD7" s="114" t="str">
        <f t="shared" si="6"/>
        <v>NO</v>
      </c>
      <c r="AG7" s="3">
        <f t="shared" si="0"/>
        <v>0</v>
      </c>
      <c r="AH7" s="3">
        <f t="shared" si="0"/>
        <v>0</v>
      </c>
      <c r="AI7" s="3">
        <f t="shared" si="1"/>
        <v>0</v>
      </c>
      <c r="AJ7" s="4">
        <v>3.125E-2</v>
      </c>
      <c r="AK7" s="3">
        <f t="shared" si="2"/>
        <v>0</v>
      </c>
      <c r="AL7" s="53" t="s">
        <v>30</v>
      </c>
      <c r="AM7" s="8" t="b">
        <f t="shared" si="3"/>
        <v>0</v>
      </c>
      <c r="AN7" s="15">
        <f t="shared" si="4"/>
        <v>0</v>
      </c>
    </row>
    <row r="8" spans="1:41" ht="80.099999999999994" customHeight="1" x14ac:dyDescent="0.45">
      <c r="A8" s="112" t="str">
        <f>IFERROR(INDEX(Tabella256[cognomenome], MATCH(F8, Tabella256[cognome], 0)), "")</f>
        <v/>
      </c>
      <c r="B8" s="28"/>
      <c r="C8" s="28"/>
      <c r="D8" s="29"/>
      <c r="E8" s="29"/>
      <c r="F8" s="30"/>
      <c r="G8" s="56"/>
      <c r="H8" s="31"/>
      <c r="I8" s="32" t="str">
        <f t="shared" si="5"/>
        <v/>
      </c>
      <c r="J8" s="33"/>
      <c r="K8" s="34"/>
      <c r="L8" s="34"/>
      <c r="M8" s="31" t="str">
        <f t="shared" si="7"/>
        <v/>
      </c>
      <c r="N8" s="35"/>
      <c r="O8" s="35"/>
      <c r="P8" s="76"/>
      <c r="Q8" s="18">
        <f t="shared" ref="Q8:Q30" si="9">IF(ISBLANK(P8), 99, SUMIF($F$4:$F$45,"*"&amp;P8&amp;"*",$M$4:$M$45))</f>
        <v>99</v>
      </c>
      <c r="R8" s="18">
        <v>99</v>
      </c>
      <c r="S8" s="77">
        <f t="shared" si="8"/>
        <v>0</v>
      </c>
      <c r="T8" s="2"/>
      <c r="V8" s="198" t="s">
        <v>116</v>
      </c>
      <c r="W8" s="198"/>
      <c r="X8" s="198"/>
      <c r="Y8" s="123"/>
      <c r="AD8" s="114" t="str">
        <f>IFERROR(IF(SEARCH("assistenza", N8) &gt; 0, TRUE, ""), "NO")</f>
        <v>NO</v>
      </c>
      <c r="AG8" s="3">
        <f t="shared" si="0"/>
        <v>0</v>
      </c>
      <c r="AH8" s="3">
        <f t="shared" si="0"/>
        <v>0</v>
      </c>
      <c r="AI8" s="3">
        <f t="shared" si="1"/>
        <v>0</v>
      </c>
      <c r="AJ8" s="4">
        <v>3.125E-2</v>
      </c>
      <c r="AK8" s="3">
        <f t="shared" si="2"/>
        <v>0</v>
      </c>
      <c r="AL8" s="53" t="s">
        <v>30</v>
      </c>
      <c r="AM8" s="8" t="b">
        <f t="shared" si="3"/>
        <v>0</v>
      </c>
      <c r="AN8" s="15">
        <f t="shared" si="4"/>
        <v>0</v>
      </c>
    </row>
    <row r="9" spans="1:41" ht="80.099999999999994" customHeight="1" x14ac:dyDescent="0.25">
      <c r="A9" s="112" t="str">
        <f>IFERROR(INDEX(Tabella256[cognomenome], MATCH(F9, Tabella256[cognome], 0)), "")</f>
        <v/>
      </c>
      <c r="B9" s="28"/>
      <c r="C9" s="28"/>
      <c r="D9" s="29"/>
      <c r="E9" s="29"/>
      <c r="F9" s="30"/>
      <c r="G9" s="56" t="str">
        <f>IF(G8="","",G8)</f>
        <v/>
      </c>
      <c r="H9" s="31" t="str">
        <f>IF(H8="","",H8)</f>
        <v/>
      </c>
      <c r="I9" s="32" t="str">
        <f t="shared" si="5"/>
        <v/>
      </c>
      <c r="J9" s="33" t="str">
        <f>IF(J8="","",J8)</f>
        <v/>
      </c>
      <c r="K9" s="34"/>
      <c r="L9" s="34"/>
      <c r="M9" s="31" t="str">
        <f t="shared" si="7"/>
        <v/>
      </c>
      <c r="N9" s="35"/>
      <c r="O9" s="35"/>
      <c r="P9" s="76"/>
      <c r="Q9" s="18">
        <f t="shared" si="9"/>
        <v>99</v>
      </c>
      <c r="R9" s="18">
        <v>99</v>
      </c>
      <c r="S9" s="77">
        <f t="shared" si="8"/>
        <v>0</v>
      </c>
      <c r="T9" s="2"/>
      <c r="V9" s="66">
        <f ca="1">IF(Z7&gt;0,"SATURATO DI "&amp;8.25*Z7,8.25*Z7)</f>
        <v>-0.24999999999999978</v>
      </c>
      <c r="W9" s="66">
        <f ca="1">IF(AA7&gt;0,"SATURATO DI "&amp;8.25*AA7,8.25*AA7)</f>
        <v>-0.12499999999999989</v>
      </c>
      <c r="X9" s="66">
        <f ca="1">IF(AB7&gt;0,"SATURATO DI "&amp;8.25*AB7,8.25*AB7)</f>
        <v>-0.12499999999999989</v>
      </c>
      <c r="Y9" s="66">
        <f ca="1">IF(AC7&gt;0,"SATURATO DI "&amp;8.25*AC7,8.25*AC7)</f>
        <v>0</v>
      </c>
      <c r="AD9" s="114" t="str">
        <f t="shared" si="6"/>
        <v>NO</v>
      </c>
      <c r="AG9" s="3">
        <f t="shared" si="0"/>
        <v>0</v>
      </c>
      <c r="AH9" s="3">
        <f t="shared" si="0"/>
        <v>0</v>
      </c>
      <c r="AI9" s="3">
        <f t="shared" si="1"/>
        <v>0</v>
      </c>
      <c r="AJ9" s="4">
        <v>3.125E-2</v>
      </c>
      <c r="AK9" s="3">
        <f t="shared" si="2"/>
        <v>0</v>
      </c>
      <c r="AL9" s="53" t="s">
        <v>30</v>
      </c>
      <c r="AM9" s="8" t="b">
        <f t="shared" si="3"/>
        <v>0</v>
      </c>
      <c r="AN9" s="15">
        <f t="shared" si="4"/>
        <v>0</v>
      </c>
    </row>
    <row r="10" spans="1:41" ht="80.099999999999994" customHeight="1" x14ac:dyDescent="0.25">
      <c r="A10" s="112" t="str">
        <f>IFERROR(INDEX(Tabella256[cognomenome], MATCH(F10, Tabella256[cognome], 0)), "")</f>
        <v/>
      </c>
      <c r="B10" s="28"/>
      <c r="C10" s="28"/>
      <c r="D10" s="29"/>
      <c r="E10" s="29"/>
      <c r="F10" s="30"/>
      <c r="G10" s="56"/>
      <c r="H10" s="31"/>
      <c r="I10" s="32" t="str">
        <f t="shared" si="5"/>
        <v/>
      </c>
      <c r="J10" s="33"/>
      <c r="K10" s="34"/>
      <c r="L10" s="34"/>
      <c r="M10" s="31" t="str">
        <f t="shared" si="7"/>
        <v/>
      </c>
      <c r="N10" s="35"/>
      <c r="O10" s="35"/>
      <c r="P10" s="76"/>
      <c r="Q10" s="18">
        <f t="shared" si="9"/>
        <v>99</v>
      </c>
      <c r="R10" s="18">
        <v>99</v>
      </c>
      <c r="S10" s="77">
        <f t="shared" si="8"/>
        <v>0</v>
      </c>
      <c r="T10" s="2"/>
      <c r="AD10" s="114" t="str">
        <f t="shared" si="6"/>
        <v>NO</v>
      </c>
      <c r="AG10" s="3">
        <f t="shared" si="0"/>
        <v>0</v>
      </c>
      <c r="AH10" s="3">
        <f t="shared" si="0"/>
        <v>0</v>
      </c>
      <c r="AI10" s="3">
        <f t="shared" si="1"/>
        <v>0</v>
      </c>
      <c r="AJ10" s="4">
        <v>3.125E-2</v>
      </c>
      <c r="AK10" s="3">
        <f t="shared" si="2"/>
        <v>0</v>
      </c>
      <c r="AL10" s="53" t="s">
        <v>30</v>
      </c>
      <c r="AM10" s="8" t="b">
        <f t="shared" si="3"/>
        <v>0</v>
      </c>
      <c r="AN10" s="15">
        <f t="shared" si="4"/>
        <v>0</v>
      </c>
    </row>
    <row r="11" spans="1:41" ht="80.099999999999994" customHeight="1" x14ac:dyDescent="0.25">
      <c r="A11" s="112" t="str">
        <f>IFERROR(INDEX(Tabella256[cognomenome], MATCH(F11, Tabella256[cognome], 0)), "")</f>
        <v/>
      </c>
      <c r="B11" s="28"/>
      <c r="C11" s="28"/>
      <c r="D11" s="29"/>
      <c r="E11" s="29"/>
      <c r="F11" s="30"/>
      <c r="G11" s="56" t="str">
        <f>IF(G10="","",G10)</f>
        <v/>
      </c>
      <c r="H11" s="31" t="str">
        <f>IF(H10="","",H10)</f>
        <v/>
      </c>
      <c r="I11" s="32" t="str">
        <f t="shared" si="5"/>
        <v/>
      </c>
      <c r="J11" s="33" t="str">
        <f>IF(J10="","",J10)</f>
        <v/>
      </c>
      <c r="K11" s="34"/>
      <c r="L11" s="34"/>
      <c r="M11" s="31" t="str">
        <f t="shared" si="7"/>
        <v/>
      </c>
      <c r="N11" s="35"/>
      <c r="O11" s="35"/>
      <c r="P11" s="76"/>
      <c r="Q11" s="18">
        <f t="shared" si="9"/>
        <v>99</v>
      </c>
      <c r="R11" s="18">
        <v>99</v>
      </c>
      <c r="S11" s="77">
        <f t="shared" si="8"/>
        <v>0</v>
      </c>
      <c r="T11" s="2"/>
      <c r="AD11" s="114" t="str">
        <f t="shared" si="6"/>
        <v>NO</v>
      </c>
      <c r="AG11" s="3">
        <f t="shared" si="0"/>
        <v>0</v>
      </c>
      <c r="AH11" s="3">
        <f t="shared" si="0"/>
        <v>0</v>
      </c>
      <c r="AI11" s="3">
        <f t="shared" si="1"/>
        <v>0</v>
      </c>
      <c r="AJ11" s="4">
        <v>3.125E-2</v>
      </c>
      <c r="AK11" s="3">
        <f t="shared" si="2"/>
        <v>0</v>
      </c>
      <c r="AL11" s="53" t="s">
        <v>30</v>
      </c>
      <c r="AM11" s="8" t="b">
        <f t="shared" si="3"/>
        <v>0</v>
      </c>
      <c r="AN11" s="15">
        <f t="shared" si="4"/>
        <v>0</v>
      </c>
    </row>
    <row r="12" spans="1:41" ht="80.099999999999994" customHeight="1" x14ac:dyDescent="0.25">
      <c r="A12" s="112" t="str">
        <f>IFERROR(INDEX(Tabella256[cognomenome], MATCH(F12, Tabella256[cognome], 0)), "")</f>
        <v/>
      </c>
      <c r="B12" s="28"/>
      <c r="C12" s="28"/>
      <c r="D12" s="29"/>
      <c r="E12" s="29"/>
      <c r="F12" s="30"/>
      <c r="G12" s="56"/>
      <c r="H12" s="31"/>
      <c r="I12" s="32" t="str">
        <f t="shared" si="5"/>
        <v/>
      </c>
      <c r="J12" s="33"/>
      <c r="K12" s="34"/>
      <c r="L12" s="34"/>
      <c r="M12" s="31" t="str">
        <f t="shared" si="7"/>
        <v/>
      </c>
      <c r="N12" s="35"/>
      <c r="O12" s="35"/>
      <c r="P12" s="76"/>
      <c r="Q12" s="18">
        <f t="shared" si="9"/>
        <v>99</v>
      </c>
      <c r="R12" s="18">
        <v>99</v>
      </c>
      <c r="S12" s="77">
        <f t="shared" si="8"/>
        <v>0</v>
      </c>
      <c r="T12" s="2"/>
      <c r="AD12" s="114" t="str">
        <f t="shared" si="6"/>
        <v>NO</v>
      </c>
      <c r="AG12" s="3">
        <f t="shared" si="0"/>
        <v>0</v>
      </c>
      <c r="AH12" s="3">
        <f t="shared" si="0"/>
        <v>0</v>
      </c>
      <c r="AI12" s="3">
        <f t="shared" si="1"/>
        <v>0</v>
      </c>
      <c r="AJ12" s="4">
        <v>3.125E-2</v>
      </c>
      <c r="AK12" s="3">
        <f t="shared" si="2"/>
        <v>0</v>
      </c>
      <c r="AL12" s="53" t="s">
        <v>30</v>
      </c>
      <c r="AM12" s="8" t="b">
        <f t="shared" si="3"/>
        <v>0</v>
      </c>
      <c r="AN12" s="15">
        <f t="shared" si="4"/>
        <v>0</v>
      </c>
    </row>
    <row r="13" spans="1:41" ht="80.099999999999994" customHeight="1" x14ac:dyDescent="0.25">
      <c r="A13" s="112" t="str">
        <f>IFERROR(INDEX(Tabella256[cognomenome], MATCH(F13, Tabella256[cognome], 0)), "")</f>
        <v/>
      </c>
      <c r="B13" s="28"/>
      <c r="C13" s="28"/>
      <c r="D13" s="29"/>
      <c r="E13" s="29"/>
      <c r="F13" s="30"/>
      <c r="G13" s="56" t="str">
        <f>IF(G12="","",G12)</f>
        <v/>
      </c>
      <c r="H13" s="31" t="str">
        <f>IF(H12="","",H12)</f>
        <v/>
      </c>
      <c r="I13" s="32" t="str">
        <f t="shared" si="5"/>
        <v/>
      </c>
      <c r="J13" s="33" t="str">
        <f>IF(J12="","",J12)</f>
        <v/>
      </c>
      <c r="K13" s="34"/>
      <c r="L13" s="34"/>
      <c r="M13" s="31" t="str">
        <f t="shared" si="7"/>
        <v/>
      </c>
      <c r="N13" s="35"/>
      <c r="O13" s="35"/>
      <c r="P13" s="76"/>
      <c r="Q13" s="18">
        <f t="shared" si="9"/>
        <v>99</v>
      </c>
      <c r="R13" s="18">
        <v>99</v>
      </c>
      <c r="S13" s="77">
        <f t="shared" si="8"/>
        <v>0</v>
      </c>
      <c r="T13" s="2"/>
      <c r="AD13" s="114" t="str">
        <f t="shared" si="6"/>
        <v>NO</v>
      </c>
      <c r="AG13" s="3">
        <f t="shared" si="0"/>
        <v>0</v>
      </c>
      <c r="AH13" s="3">
        <f t="shared" si="0"/>
        <v>0</v>
      </c>
      <c r="AI13" s="3">
        <f t="shared" si="1"/>
        <v>0</v>
      </c>
      <c r="AJ13" s="4">
        <v>3.125E-2</v>
      </c>
      <c r="AK13" s="3">
        <f t="shared" si="2"/>
        <v>0</v>
      </c>
      <c r="AL13" s="53" t="s">
        <v>30</v>
      </c>
      <c r="AM13" s="8" t="b">
        <f t="shared" si="3"/>
        <v>0</v>
      </c>
      <c r="AN13" s="15">
        <f t="shared" si="4"/>
        <v>0</v>
      </c>
    </row>
    <row r="14" spans="1:41" ht="80.099999999999994" customHeight="1" x14ac:dyDescent="0.25">
      <c r="A14" s="112" t="str">
        <f>IFERROR(INDEX(Tabella256[cognomenome], MATCH(F14, Tabella256[cognome], 0)), "")</f>
        <v/>
      </c>
      <c r="B14" s="28"/>
      <c r="C14" s="28"/>
      <c r="D14" s="29"/>
      <c r="E14" s="29"/>
      <c r="F14" s="30"/>
      <c r="G14" s="56"/>
      <c r="H14" s="31"/>
      <c r="I14" s="32" t="str">
        <f t="shared" si="5"/>
        <v/>
      </c>
      <c r="J14" s="33"/>
      <c r="K14" s="34"/>
      <c r="L14" s="34"/>
      <c r="M14" s="31" t="str">
        <f t="shared" si="7"/>
        <v/>
      </c>
      <c r="N14" s="35"/>
      <c r="O14" s="35"/>
      <c r="P14" s="76"/>
      <c r="Q14" s="18">
        <f t="shared" si="9"/>
        <v>99</v>
      </c>
      <c r="R14" s="18">
        <v>99</v>
      </c>
      <c r="S14" s="77">
        <f t="shared" si="8"/>
        <v>0</v>
      </c>
      <c r="T14" s="2"/>
      <c r="AD14" s="114" t="str">
        <f t="shared" si="6"/>
        <v>NO</v>
      </c>
      <c r="AG14" s="3">
        <f t="shared" si="0"/>
        <v>0</v>
      </c>
      <c r="AH14" s="3">
        <f t="shared" si="0"/>
        <v>0</v>
      </c>
      <c r="AI14" s="3">
        <f t="shared" si="1"/>
        <v>0</v>
      </c>
      <c r="AJ14" s="4">
        <v>3.125E-2</v>
      </c>
      <c r="AK14" s="3">
        <f t="shared" si="2"/>
        <v>0</v>
      </c>
      <c r="AL14" s="53" t="s">
        <v>30</v>
      </c>
      <c r="AM14" s="8" t="b">
        <f t="shared" si="3"/>
        <v>0</v>
      </c>
      <c r="AN14" s="15">
        <f t="shared" si="4"/>
        <v>0</v>
      </c>
    </row>
    <row r="15" spans="1:41" ht="80.099999999999994" customHeight="1" x14ac:dyDescent="0.25">
      <c r="A15" s="112" t="str">
        <f>IFERROR(INDEX(Tabella256[cognomenome], MATCH(F15, Tabella256[cognome], 0)), "")</f>
        <v/>
      </c>
      <c r="B15" s="28"/>
      <c r="C15" s="28"/>
      <c r="D15" s="29"/>
      <c r="E15" s="29"/>
      <c r="F15" s="30"/>
      <c r="G15" s="56" t="str">
        <f>IF(G14="","",G14)</f>
        <v/>
      </c>
      <c r="H15" s="31" t="str">
        <f>IF(H14="","",H14)</f>
        <v/>
      </c>
      <c r="I15" s="32" t="str">
        <f t="shared" si="5"/>
        <v/>
      </c>
      <c r="J15" s="33" t="str">
        <f>IF(J14="","",J14)</f>
        <v/>
      </c>
      <c r="K15" s="34"/>
      <c r="L15" s="34"/>
      <c r="M15" s="31" t="str">
        <f t="shared" si="7"/>
        <v/>
      </c>
      <c r="N15" s="35"/>
      <c r="O15" s="35"/>
      <c r="P15" s="76"/>
      <c r="Q15" s="18">
        <f t="shared" si="9"/>
        <v>99</v>
      </c>
      <c r="R15" s="18">
        <v>99</v>
      </c>
      <c r="S15" s="77">
        <f t="shared" si="8"/>
        <v>0</v>
      </c>
      <c r="T15" s="2"/>
      <c r="AD15" s="114" t="str">
        <f t="shared" si="6"/>
        <v>NO</v>
      </c>
      <c r="AG15" s="3">
        <f t="shared" si="0"/>
        <v>0</v>
      </c>
      <c r="AH15" s="3">
        <f t="shared" si="0"/>
        <v>0</v>
      </c>
      <c r="AI15" s="3">
        <f t="shared" si="1"/>
        <v>0</v>
      </c>
      <c r="AJ15" s="4">
        <v>3.125E-2</v>
      </c>
      <c r="AK15" s="3">
        <f t="shared" si="2"/>
        <v>0</v>
      </c>
      <c r="AL15" s="53" t="s">
        <v>30</v>
      </c>
      <c r="AM15" s="8" t="b">
        <f t="shared" si="3"/>
        <v>0</v>
      </c>
      <c r="AN15" s="15">
        <f t="shared" si="4"/>
        <v>0</v>
      </c>
    </row>
    <row r="16" spans="1:41" ht="80.099999999999994" customHeight="1" x14ac:dyDescent="0.25">
      <c r="A16" s="112" t="str">
        <f>IFERROR(INDEX(Tabella256[cognomenome], MATCH(F16, Tabella256[cognome], 0)), "")</f>
        <v/>
      </c>
      <c r="B16" s="28"/>
      <c r="C16" s="28"/>
      <c r="D16" s="29"/>
      <c r="E16" s="29"/>
      <c r="F16" s="30"/>
      <c r="G16" s="56"/>
      <c r="H16" s="31"/>
      <c r="I16" s="32" t="str">
        <f t="shared" si="5"/>
        <v/>
      </c>
      <c r="J16" s="33"/>
      <c r="K16" s="34"/>
      <c r="L16" s="34"/>
      <c r="M16" s="31" t="str">
        <f t="shared" si="7"/>
        <v/>
      </c>
      <c r="N16" s="35"/>
      <c r="O16" s="35"/>
      <c r="P16" s="76"/>
      <c r="Q16" s="18">
        <f t="shared" si="9"/>
        <v>99</v>
      </c>
      <c r="R16" s="18">
        <v>99</v>
      </c>
      <c r="S16" s="77">
        <f t="shared" si="8"/>
        <v>0</v>
      </c>
      <c r="T16" s="2"/>
      <c r="AD16" s="114" t="str">
        <f t="shared" si="6"/>
        <v>NO</v>
      </c>
      <c r="AG16" s="3">
        <f t="shared" si="0"/>
        <v>0</v>
      </c>
      <c r="AH16" s="3">
        <f t="shared" si="0"/>
        <v>0</v>
      </c>
      <c r="AI16" s="3">
        <f t="shared" si="1"/>
        <v>0</v>
      </c>
      <c r="AJ16" s="4">
        <v>3.125E-2</v>
      </c>
      <c r="AK16" s="3">
        <f t="shared" si="2"/>
        <v>0</v>
      </c>
      <c r="AL16" s="53" t="s">
        <v>30</v>
      </c>
      <c r="AM16" s="8" t="b">
        <f t="shared" si="3"/>
        <v>0</v>
      </c>
      <c r="AN16" s="15">
        <f t="shared" si="4"/>
        <v>0</v>
      </c>
    </row>
    <row r="17" spans="1:40" ht="80.099999999999994" customHeight="1" x14ac:dyDescent="0.25">
      <c r="A17" s="112" t="str">
        <f>IFERROR(INDEX(Tabella256[cognomenome], MATCH(F17, Tabella256[cognome], 0)), "")</f>
        <v/>
      </c>
      <c r="B17" s="28"/>
      <c r="C17" s="28"/>
      <c r="D17" s="29"/>
      <c r="E17" s="29"/>
      <c r="F17" s="30"/>
      <c r="G17" s="56" t="str">
        <f>IF(G16="","",G16)</f>
        <v/>
      </c>
      <c r="H17" s="31" t="str">
        <f>IF(H16="","",H16)</f>
        <v/>
      </c>
      <c r="I17" s="32" t="str">
        <f t="shared" si="5"/>
        <v/>
      </c>
      <c r="J17" s="33" t="str">
        <f>IF(J16="","",J16)</f>
        <v/>
      </c>
      <c r="K17" s="34"/>
      <c r="L17" s="34"/>
      <c r="M17" s="31" t="str">
        <f t="shared" si="7"/>
        <v/>
      </c>
      <c r="N17" s="35"/>
      <c r="O17" s="35"/>
      <c r="P17" s="76"/>
      <c r="Q17" s="18">
        <f t="shared" si="9"/>
        <v>99</v>
      </c>
      <c r="R17" s="18">
        <v>99</v>
      </c>
      <c r="S17" s="77">
        <f t="shared" si="8"/>
        <v>0</v>
      </c>
      <c r="T17" s="2"/>
      <c r="AD17" s="114" t="str">
        <f t="shared" si="6"/>
        <v>NO</v>
      </c>
      <c r="AG17" s="3">
        <f t="shared" si="0"/>
        <v>0</v>
      </c>
      <c r="AH17" s="3">
        <f t="shared" si="0"/>
        <v>0</v>
      </c>
      <c r="AI17" s="3">
        <f t="shared" si="1"/>
        <v>0</v>
      </c>
      <c r="AJ17" s="4">
        <v>3.125E-2</v>
      </c>
      <c r="AK17" s="3">
        <f t="shared" si="2"/>
        <v>0</v>
      </c>
      <c r="AL17" s="53" t="s">
        <v>30</v>
      </c>
      <c r="AM17" s="8" t="b">
        <f t="shared" si="3"/>
        <v>0</v>
      </c>
      <c r="AN17" s="15">
        <f t="shared" si="4"/>
        <v>0</v>
      </c>
    </row>
    <row r="18" spans="1:40" ht="80.099999999999994" customHeight="1" x14ac:dyDescent="0.25">
      <c r="A18" s="112" t="str">
        <f>IFERROR(INDEX(Tabella256[cognomenome], MATCH(F18, Tabella256[cognome], 0)), "")</f>
        <v/>
      </c>
      <c r="B18" s="28"/>
      <c r="C18" s="28"/>
      <c r="D18" s="29"/>
      <c r="E18" s="29"/>
      <c r="F18" s="30"/>
      <c r="G18" s="56"/>
      <c r="H18" s="31"/>
      <c r="I18" s="32" t="str">
        <f t="shared" si="5"/>
        <v/>
      </c>
      <c r="J18" s="33"/>
      <c r="K18" s="34"/>
      <c r="L18" s="34"/>
      <c r="M18" s="31" t="str">
        <f t="shared" si="7"/>
        <v/>
      </c>
      <c r="N18" s="35"/>
      <c r="O18" s="35"/>
      <c r="P18" s="76"/>
      <c r="Q18" s="18">
        <f t="shared" si="9"/>
        <v>99</v>
      </c>
      <c r="R18" s="18">
        <v>99</v>
      </c>
      <c r="S18" s="77">
        <f t="shared" si="8"/>
        <v>0</v>
      </c>
      <c r="T18" s="2"/>
      <c r="AD18" s="114" t="str">
        <f t="shared" si="6"/>
        <v>NO</v>
      </c>
      <c r="AG18" s="3">
        <f t="shared" si="0"/>
        <v>0</v>
      </c>
      <c r="AH18" s="3">
        <f t="shared" si="0"/>
        <v>0</v>
      </c>
      <c r="AI18" s="3">
        <f t="shared" si="1"/>
        <v>0</v>
      </c>
      <c r="AJ18" s="4">
        <v>3.125E-2</v>
      </c>
      <c r="AK18" s="3">
        <f t="shared" si="2"/>
        <v>0</v>
      </c>
      <c r="AL18" s="53" t="s">
        <v>30</v>
      </c>
      <c r="AM18" s="8" t="b">
        <f t="shared" si="3"/>
        <v>0</v>
      </c>
      <c r="AN18" s="15">
        <f t="shared" si="4"/>
        <v>0</v>
      </c>
    </row>
    <row r="19" spans="1:40" ht="80.099999999999994" customHeight="1" x14ac:dyDescent="0.25">
      <c r="A19" s="112" t="str">
        <f>IFERROR(INDEX(Tabella256[cognomenome], MATCH(F19, Tabella256[cognome], 0)), "")</f>
        <v/>
      </c>
      <c r="B19" s="28"/>
      <c r="C19" s="28"/>
      <c r="D19" s="29"/>
      <c r="E19" s="29"/>
      <c r="F19" s="30"/>
      <c r="G19" s="56" t="str">
        <f>IF(G18="","",G18)</f>
        <v/>
      </c>
      <c r="H19" s="31" t="str">
        <f>IF(H18="","",H18)</f>
        <v/>
      </c>
      <c r="I19" s="32" t="str">
        <f t="shared" si="5"/>
        <v/>
      </c>
      <c r="J19" s="33" t="str">
        <f>IF(J18="","",J18)</f>
        <v/>
      </c>
      <c r="K19" s="34"/>
      <c r="L19" s="34"/>
      <c r="M19" s="31" t="str">
        <f t="shared" si="7"/>
        <v/>
      </c>
      <c r="N19" s="35"/>
      <c r="O19" s="35"/>
      <c r="P19" s="76"/>
      <c r="Q19" s="18">
        <f t="shared" si="9"/>
        <v>99</v>
      </c>
      <c r="R19" s="18">
        <v>99</v>
      </c>
      <c r="S19" s="77">
        <f>R19-Q19</f>
        <v>0</v>
      </c>
      <c r="T19" s="2"/>
      <c r="AD19" s="114" t="str">
        <f t="shared" si="6"/>
        <v>NO</v>
      </c>
      <c r="AG19" s="3">
        <f t="shared" si="0"/>
        <v>0</v>
      </c>
      <c r="AH19" s="3">
        <f t="shared" si="0"/>
        <v>0</v>
      </c>
      <c r="AI19" s="3">
        <f t="shared" si="1"/>
        <v>0</v>
      </c>
      <c r="AJ19" s="4">
        <v>3.125E-2</v>
      </c>
      <c r="AK19" s="3">
        <f t="shared" si="2"/>
        <v>0</v>
      </c>
      <c r="AL19" s="53" t="s">
        <v>30</v>
      </c>
      <c r="AM19" s="8" t="b">
        <f t="shared" si="3"/>
        <v>0</v>
      </c>
      <c r="AN19" s="15">
        <f t="shared" si="4"/>
        <v>0</v>
      </c>
    </row>
    <row r="20" spans="1:40" ht="80.099999999999994" customHeight="1" x14ac:dyDescent="0.25">
      <c r="A20" s="112" t="str">
        <f>IFERROR(INDEX(Tabella256[cognomenome], MATCH(F20, Tabella256[cognome], 0)), "")</f>
        <v/>
      </c>
      <c r="B20" s="28"/>
      <c r="C20" s="28"/>
      <c r="D20" s="29"/>
      <c r="E20" s="29"/>
      <c r="F20" s="30"/>
      <c r="G20" s="56"/>
      <c r="H20" s="31"/>
      <c r="I20" s="32" t="str">
        <f t="shared" si="5"/>
        <v/>
      </c>
      <c r="J20" s="33"/>
      <c r="K20" s="34"/>
      <c r="L20" s="34"/>
      <c r="M20" s="31" t="str">
        <f t="shared" si="7"/>
        <v/>
      </c>
      <c r="N20" s="35"/>
      <c r="O20" s="35"/>
      <c r="P20" s="76"/>
      <c r="Q20" s="18">
        <f t="shared" si="9"/>
        <v>99</v>
      </c>
      <c r="R20" s="18">
        <v>99</v>
      </c>
      <c r="S20" s="77">
        <f t="shared" si="8"/>
        <v>0</v>
      </c>
      <c r="T20" s="2"/>
      <c r="U20" s="2"/>
      <c r="W20" s="72"/>
      <c r="X20" s="72"/>
      <c r="Y20" s="72"/>
      <c r="Z20" s="72"/>
      <c r="AA20" s="72"/>
      <c r="AB20" s="72"/>
      <c r="AC20" s="2"/>
      <c r="AD20" s="114" t="str">
        <f t="shared" si="6"/>
        <v>NO</v>
      </c>
      <c r="AG20" s="3">
        <f t="shared" si="0"/>
        <v>0</v>
      </c>
      <c r="AH20" s="3">
        <f t="shared" si="0"/>
        <v>0</v>
      </c>
      <c r="AI20" s="3">
        <f t="shared" si="1"/>
        <v>0</v>
      </c>
      <c r="AJ20" s="4">
        <v>3.125E-2</v>
      </c>
      <c r="AK20" s="3">
        <f t="shared" si="2"/>
        <v>0</v>
      </c>
      <c r="AL20" s="53" t="s">
        <v>30</v>
      </c>
      <c r="AM20" s="8" t="b">
        <f t="shared" si="3"/>
        <v>0</v>
      </c>
      <c r="AN20" s="15">
        <f t="shared" si="4"/>
        <v>0</v>
      </c>
    </row>
    <row r="21" spans="1:40" ht="80.099999999999994" customHeight="1" x14ac:dyDescent="0.25">
      <c r="A21" s="112" t="str">
        <f>IFERROR(INDEX(Tabella256[cognomenome], MATCH(F21, Tabella256[cognome], 0)), "")</f>
        <v/>
      </c>
      <c r="B21" s="28"/>
      <c r="C21" s="28"/>
      <c r="D21" s="29"/>
      <c r="E21" s="29"/>
      <c r="F21" s="30"/>
      <c r="G21" s="56" t="str">
        <f>IF(G20="","",G20)</f>
        <v/>
      </c>
      <c r="H21" s="31" t="str">
        <f>IF(H20="","",H20)</f>
        <v/>
      </c>
      <c r="I21" s="32" t="str">
        <f t="shared" si="5"/>
        <v/>
      </c>
      <c r="J21" s="33" t="str">
        <f>IF(J20="","",J20)</f>
        <v/>
      </c>
      <c r="K21" s="34"/>
      <c r="L21" s="34"/>
      <c r="M21" s="31" t="str">
        <f t="shared" si="7"/>
        <v/>
      </c>
      <c r="N21" s="35"/>
      <c r="O21" s="35"/>
      <c r="P21" s="76"/>
      <c r="Q21" s="18">
        <f t="shared" si="9"/>
        <v>99</v>
      </c>
      <c r="R21" s="18">
        <v>99</v>
      </c>
      <c r="S21" s="77">
        <f t="shared" si="8"/>
        <v>0</v>
      </c>
      <c r="T21" s="2"/>
      <c r="U21" s="2"/>
      <c r="W21" s="72"/>
      <c r="X21" s="72"/>
      <c r="Y21" s="72"/>
      <c r="Z21" s="72"/>
      <c r="AA21" s="72"/>
      <c r="AB21" s="72"/>
      <c r="AC21" s="2"/>
      <c r="AD21" s="114" t="str">
        <f t="shared" si="6"/>
        <v>NO</v>
      </c>
      <c r="AG21" s="3">
        <f t="shared" si="0"/>
        <v>0</v>
      </c>
      <c r="AH21" s="3">
        <f t="shared" si="0"/>
        <v>0</v>
      </c>
      <c r="AI21" s="3">
        <f t="shared" si="1"/>
        <v>0</v>
      </c>
      <c r="AJ21" s="4">
        <v>3.125E-2</v>
      </c>
      <c r="AK21" s="3">
        <f t="shared" si="2"/>
        <v>0</v>
      </c>
      <c r="AL21" s="53" t="s">
        <v>30</v>
      </c>
      <c r="AM21" s="8" t="b">
        <f t="shared" si="3"/>
        <v>0</v>
      </c>
      <c r="AN21" s="15">
        <f t="shared" si="4"/>
        <v>0</v>
      </c>
    </row>
    <row r="22" spans="1:40" ht="80.099999999999994" customHeight="1" x14ac:dyDescent="0.25">
      <c r="A22" s="112" t="str">
        <f>IFERROR(INDEX(Tabella256[cognomenome], MATCH(F22, Tabella256[cognome], 0)), "")</f>
        <v/>
      </c>
      <c r="B22" s="28"/>
      <c r="C22" s="28"/>
      <c r="D22" s="29"/>
      <c r="E22" s="29"/>
      <c r="F22" s="30"/>
      <c r="G22" s="56"/>
      <c r="H22" s="31"/>
      <c r="I22" s="32" t="str">
        <f t="shared" si="5"/>
        <v/>
      </c>
      <c r="J22" s="33"/>
      <c r="K22" s="34"/>
      <c r="L22" s="34"/>
      <c r="M22" s="31" t="str">
        <f t="shared" si="7"/>
        <v/>
      </c>
      <c r="N22" s="36"/>
      <c r="O22" s="36"/>
      <c r="P22" s="76"/>
      <c r="Q22" s="18">
        <f t="shared" si="9"/>
        <v>99</v>
      </c>
      <c r="R22" s="18">
        <v>99</v>
      </c>
      <c r="S22" s="77">
        <f t="shared" si="8"/>
        <v>0</v>
      </c>
      <c r="T22" s="2"/>
      <c r="U22" s="2"/>
      <c r="AB22" s="72"/>
      <c r="AC22" s="2"/>
      <c r="AD22" s="114" t="str">
        <f t="shared" si="6"/>
        <v>NO</v>
      </c>
      <c r="AG22" s="3">
        <f t="shared" si="0"/>
        <v>0</v>
      </c>
      <c r="AH22" s="3">
        <f t="shared" si="0"/>
        <v>0</v>
      </c>
      <c r="AI22" s="3">
        <f t="shared" si="1"/>
        <v>0</v>
      </c>
      <c r="AJ22" s="4">
        <v>3.125E-2</v>
      </c>
      <c r="AK22" s="3">
        <f t="shared" si="2"/>
        <v>0</v>
      </c>
      <c r="AL22" s="53" t="s">
        <v>30</v>
      </c>
      <c r="AM22" s="8" t="b">
        <f t="shared" si="3"/>
        <v>0</v>
      </c>
      <c r="AN22" s="15">
        <f t="shared" si="4"/>
        <v>0</v>
      </c>
    </row>
    <row r="23" spans="1:40" ht="80.099999999999994" customHeight="1" x14ac:dyDescent="0.25">
      <c r="A23" s="112" t="str">
        <f>IFERROR(INDEX(Tabella256[cognomenome], MATCH(F23, Tabella256[cognome], 0)), "")</f>
        <v/>
      </c>
      <c r="B23" s="28"/>
      <c r="C23" s="28"/>
      <c r="D23" s="29"/>
      <c r="E23" s="29"/>
      <c r="F23" s="30"/>
      <c r="G23" s="56" t="str">
        <f>IF(G22="","",G22)</f>
        <v/>
      </c>
      <c r="H23" s="31" t="str">
        <f>IF(H22="","",H22)</f>
        <v/>
      </c>
      <c r="I23" s="32" t="str">
        <f t="shared" si="5"/>
        <v/>
      </c>
      <c r="J23" s="33" t="str">
        <f>IF(J22="","",J22)</f>
        <v/>
      </c>
      <c r="K23" s="34"/>
      <c r="L23" s="34"/>
      <c r="M23" s="31" t="str">
        <f t="shared" si="7"/>
        <v/>
      </c>
      <c r="N23" s="36"/>
      <c r="O23" s="36"/>
      <c r="P23" s="76"/>
      <c r="Q23" s="18">
        <f t="shared" si="9"/>
        <v>99</v>
      </c>
      <c r="R23" s="18">
        <v>99</v>
      </c>
      <c r="S23" s="77">
        <f t="shared" si="8"/>
        <v>0</v>
      </c>
      <c r="T23" s="2"/>
      <c r="U23" s="2"/>
      <c r="AB23" s="72"/>
      <c r="AC23" s="2"/>
      <c r="AD23" s="114" t="str">
        <f t="shared" si="6"/>
        <v>NO</v>
      </c>
      <c r="AG23" s="3">
        <f t="shared" si="0"/>
        <v>0</v>
      </c>
      <c r="AH23" s="3">
        <f t="shared" si="0"/>
        <v>0</v>
      </c>
      <c r="AI23" s="3">
        <f t="shared" si="1"/>
        <v>0</v>
      </c>
      <c r="AJ23" s="4">
        <v>3.125E-2</v>
      </c>
      <c r="AK23" s="3">
        <f t="shared" si="2"/>
        <v>0</v>
      </c>
      <c r="AL23" s="53" t="s">
        <v>30</v>
      </c>
      <c r="AM23" s="8" t="b">
        <f t="shared" si="3"/>
        <v>0</v>
      </c>
      <c r="AN23" s="15">
        <f t="shared" si="4"/>
        <v>0</v>
      </c>
    </row>
    <row r="24" spans="1:40" ht="80.099999999999994" customHeight="1" x14ac:dyDescent="0.25">
      <c r="A24" s="112" t="str">
        <f>IFERROR(INDEX(Tabella256[cognomenome], MATCH(F24, Tabella256[cognome], 0)), "")</f>
        <v/>
      </c>
      <c r="B24" s="28"/>
      <c r="C24" s="28"/>
      <c r="D24" s="29"/>
      <c r="E24" s="29"/>
      <c r="F24" s="30"/>
      <c r="G24" s="56"/>
      <c r="H24" s="31"/>
      <c r="I24" s="32" t="str">
        <f t="shared" si="5"/>
        <v/>
      </c>
      <c r="J24" s="33"/>
      <c r="K24" s="34"/>
      <c r="L24" s="34"/>
      <c r="M24" s="31" t="str">
        <f t="shared" si="7"/>
        <v/>
      </c>
      <c r="N24" s="35"/>
      <c r="O24" s="35"/>
      <c r="P24" s="76"/>
      <c r="Q24" s="18">
        <f t="shared" si="9"/>
        <v>99</v>
      </c>
      <c r="R24" s="18">
        <v>99</v>
      </c>
      <c r="S24" s="77">
        <f t="shared" si="8"/>
        <v>0</v>
      </c>
      <c r="T24" s="2"/>
      <c r="U24" s="2"/>
      <c r="AB24" s="72"/>
      <c r="AC24" s="2"/>
      <c r="AD24" s="114" t="str">
        <f t="shared" si="6"/>
        <v>NO</v>
      </c>
      <c r="AG24" s="3">
        <f t="shared" si="0"/>
        <v>0</v>
      </c>
      <c r="AH24" s="3">
        <f t="shared" si="0"/>
        <v>0</v>
      </c>
      <c r="AI24" s="3">
        <f t="shared" si="1"/>
        <v>0</v>
      </c>
      <c r="AJ24" s="4">
        <v>3.125E-2</v>
      </c>
      <c r="AK24" s="3">
        <f t="shared" si="2"/>
        <v>0</v>
      </c>
      <c r="AL24" s="53" t="s">
        <v>30</v>
      </c>
      <c r="AM24" s="8" t="b">
        <f t="shared" si="3"/>
        <v>0</v>
      </c>
      <c r="AN24" s="15">
        <f t="shared" si="4"/>
        <v>0</v>
      </c>
    </row>
    <row r="25" spans="1:40" ht="80.099999999999994" customHeight="1" x14ac:dyDescent="0.25">
      <c r="A25" s="112" t="str">
        <f>IFERROR(INDEX(Tabella256[cognomenome], MATCH(F25, Tabella256[cognome], 0)), "")</f>
        <v/>
      </c>
      <c r="B25" s="28"/>
      <c r="C25" s="28"/>
      <c r="D25" s="29"/>
      <c r="E25" s="29"/>
      <c r="F25" s="30"/>
      <c r="G25" s="56" t="str">
        <f>IF(G24="","",G24)</f>
        <v/>
      </c>
      <c r="H25" s="31" t="str">
        <f>IF(H24="","",H24)</f>
        <v/>
      </c>
      <c r="I25" s="32" t="str">
        <f t="shared" si="5"/>
        <v/>
      </c>
      <c r="J25" s="33" t="str">
        <f>IF(J24="","",J24)</f>
        <v/>
      </c>
      <c r="K25" s="34"/>
      <c r="L25" s="34"/>
      <c r="M25" s="31" t="str">
        <f t="shared" si="7"/>
        <v/>
      </c>
      <c r="N25" s="35"/>
      <c r="O25" s="35"/>
      <c r="P25" s="76"/>
      <c r="Q25" s="18">
        <f t="shared" si="9"/>
        <v>99</v>
      </c>
      <c r="R25" s="18">
        <v>99</v>
      </c>
      <c r="S25" s="77">
        <f t="shared" si="8"/>
        <v>0</v>
      </c>
      <c r="T25" s="2"/>
      <c r="U25" s="2"/>
      <c r="V25" s="72"/>
      <c r="W25" s="72"/>
      <c r="X25" s="72"/>
      <c r="Y25" s="72"/>
      <c r="Z25" s="72"/>
      <c r="AA25" s="72"/>
      <c r="AB25" s="72"/>
      <c r="AC25" s="2"/>
      <c r="AD25" s="114" t="str">
        <f t="shared" si="6"/>
        <v>NO</v>
      </c>
      <c r="AG25" s="3">
        <f t="shared" si="0"/>
        <v>0</v>
      </c>
      <c r="AH25" s="3">
        <f t="shared" si="0"/>
        <v>0</v>
      </c>
      <c r="AI25" s="3">
        <f t="shared" si="1"/>
        <v>0</v>
      </c>
      <c r="AJ25" s="4">
        <v>3.125E-2</v>
      </c>
      <c r="AK25" s="3">
        <f t="shared" si="2"/>
        <v>0</v>
      </c>
      <c r="AL25" s="53" t="s">
        <v>30</v>
      </c>
      <c r="AM25" s="8" t="b">
        <f t="shared" si="3"/>
        <v>0</v>
      </c>
      <c r="AN25" s="15">
        <f t="shared" si="4"/>
        <v>0</v>
      </c>
    </row>
    <row r="26" spans="1:40" ht="80.099999999999994" customHeight="1" x14ac:dyDescent="0.25">
      <c r="A26" s="112" t="str">
        <f>IFERROR(INDEX(Tabella256[cognomenome], MATCH(F26, Tabella256[cognome], 0)), "")</f>
        <v/>
      </c>
      <c r="B26" s="28"/>
      <c r="C26" s="28"/>
      <c r="D26" s="29"/>
      <c r="E26" s="29"/>
      <c r="F26" s="30"/>
      <c r="G26" s="56"/>
      <c r="H26" s="31"/>
      <c r="I26" s="32" t="str">
        <f t="shared" si="5"/>
        <v/>
      </c>
      <c r="J26" s="33"/>
      <c r="K26" s="34"/>
      <c r="L26" s="34"/>
      <c r="M26" s="31" t="str">
        <f t="shared" si="7"/>
        <v/>
      </c>
      <c r="N26" s="35"/>
      <c r="O26" s="35"/>
      <c r="P26" s="76"/>
      <c r="Q26" s="18">
        <f t="shared" si="9"/>
        <v>99</v>
      </c>
      <c r="R26" s="18">
        <v>99</v>
      </c>
      <c r="S26" s="77">
        <f t="shared" si="8"/>
        <v>0</v>
      </c>
      <c r="T26" s="2"/>
      <c r="U26" s="2"/>
      <c r="V26" s="72"/>
      <c r="W26" s="72"/>
      <c r="X26" s="72"/>
      <c r="Y26" s="72"/>
      <c r="Z26" s="72"/>
      <c r="AA26" s="72"/>
      <c r="AB26" s="72"/>
      <c r="AC26" s="2"/>
      <c r="AD26" s="114" t="str">
        <f t="shared" si="6"/>
        <v>NO</v>
      </c>
      <c r="AG26" s="3">
        <f t="shared" si="0"/>
        <v>0</v>
      </c>
      <c r="AH26" s="3">
        <f t="shared" si="0"/>
        <v>0</v>
      </c>
      <c r="AI26" s="3">
        <f t="shared" si="1"/>
        <v>0</v>
      </c>
      <c r="AJ26" s="4">
        <v>3.125E-2</v>
      </c>
      <c r="AK26" s="3">
        <f t="shared" si="2"/>
        <v>0</v>
      </c>
      <c r="AL26" s="53" t="s">
        <v>30</v>
      </c>
      <c r="AM26" s="8" t="b">
        <f t="shared" si="3"/>
        <v>0</v>
      </c>
      <c r="AN26" s="15">
        <f t="shared" si="4"/>
        <v>0</v>
      </c>
    </row>
    <row r="27" spans="1:40" ht="80.099999999999994" customHeight="1" x14ac:dyDescent="0.25">
      <c r="A27" s="112" t="str">
        <f>IFERROR(INDEX(Tabella256[cognomenome], MATCH(F27, Tabella256[cognome], 0)), "")</f>
        <v/>
      </c>
      <c r="B27" s="28"/>
      <c r="C27" s="28"/>
      <c r="D27" s="29"/>
      <c r="E27" s="29"/>
      <c r="F27" s="30"/>
      <c r="G27" s="56" t="str">
        <f>IF(G26="","",G26)</f>
        <v/>
      </c>
      <c r="H27" s="31" t="str">
        <f>IF(H26="","",H26)</f>
        <v/>
      </c>
      <c r="I27" s="32" t="str">
        <f t="shared" si="5"/>
        <v/>
      </c>
      <c r="J27" s="33" t="str">
        <f>IF(J26="","",J26)</f>
        <v/>
      </c>
      <c r="K27" s="34"/>
      <c r="L27" s="34"/>
      <c r="M27" s="31" t="str">
        <f t="shared" si="7"/>
        <v/>
      </c>
      <c r="N27" s="35"/>
      <c r="O27" s="35"/>
      <c r="P27" s="76"/>
      <c r="Q27" s="18">
        <f t="shared" si="9"/>
        <v>99</v>
      </c>
      <c r="R27" s="18">
        <v>99</v>
      </c>
      <c r="S27" s="77">
        <f t="shared" si="8"/>
        <v>0</v>
      </c>
      <c r="T27" s="2"/>
      <c r="U27" s="2"/>
      <c r="V27" s="72"/>
      <c r="W27" s="72"/>
      <c r="X27" s="72"/>
      <c r="Y27" s="72"/>
      <c r="Z27" s="72"/>
      <c r="AA27" s="72"/>
      <c r="AB27" s="72"/>
      <c r="AC27" s="2"/>
      <c r="AD27" s="114" t="str">
        <f t="shared" si="6"/>
        <v>NO</v>
      </c>
      <c r="AG27" s="3">
        <f t="shared" si="0"/>
        <v>0</v>
      </c>
      <c r="AH27" s="3">
        <f t="shared" si="0"/>
        <v>0</v>
      </c>
      <c r="AI27" s="3">
        <f t="shared" si="1"/>
        <v>0</v>
      </c>
      <c r="AJ27" s="4">
        <v>3.125E-2</v>
      </c>
      <c r="AK27" s="3">
        <f t="shared" si="2"/>
        <v>0</v>
      </c>
      <c r="AL27" s="53" t="s">
        <v>30</v>
      </c>
      <c r="AM27" s="8" t="b">
        <f t="shared" si="3"/>
        <v>0</v>
      </c>
      <c r="AN27" s="15">
        <f t="shared" si="4"/>
        <v>0</v>
      </c>
    </row>
    <row r="28" spans="1:40" ht="80.099999999999994" customHeight="1" x14ac:dyDescent="0.25">
      <c r="A28" s="112" t="str">
        <f>IFERROR(INDEX(Tabella256[cognomenome], MATCH(F28, Tabella256[cognome], 0)), "")</f>
        <v/>
      </c>
      <c r="B28" s="28"/>
      <c r="C28" s="28"/>
      <c r="D28" s="29"/>
      <c r="E28" s="29"/>
      <c r="F28" s="30"/>
      <c r="G28" s="56"/>
      <c r="H28" s="31"/>
      <c r="I28" s="32" t="str">
        <f t="shared" si="5"/>
        <v/>
      </c>
      <c r="J28" s="33"/>
      <c r="K28" s="34"/>
      <c r="L28" s="34"/>
      <c r="M28" s="31" t="str">
        <f t="shared" si="7"/>
        <v/>
      </c>
      <c r="N28" s="35"/>
      <c r="O28" s="35"/>
      <c r="P28" s="76"/>
      <c r="Q28" s="18">
        <f t="shared" si="9"/>
        <v>99</v>
      </c>
      <c r="R28" s="18">
        <v>99</v>
      </c>
      <c r="S28" s="77">
        <f t="shared" si="8"/>
        <v>0</v>
      </c>
      <c r="T28" s="2"/>
      <c r="U28" s="2"/>
      <c r="V28" s="72"/>
      <c r="W28" s="72"/>
      <c r="X28" s="72"/>
      <c r="Y28" s="72"/>
      <c r="Z28" s="72"/>
      <c r="AA28" s="72"/>
      <c r="AB28" s="72"/>
      <c r="AC28" s="2"/>
      <c r="AD28" s="114" t="str">
        <f t="shared" si="6"/>
        <v>NO</v>
      </c>
      <c r="AG28" s="3">
        <f t="shared" si="0"/>
        <v>0</v>
      </c>
      <c r="AH28" s="3">
        <f t="shared" si="0"/>
        <v>0</v>
      </c>
      <c r="AI28" s="3">
        <f t="shared" si="1"/>
        <v>0</v>
      </c>
      <c r="AJ28" s="4">
        <v>3.125E-2</v>
      </c>
      <c r="AK28" s="3">
        <f t="shared" si="2"/>
        <v>0</v>
      </c>
      <c r="AL28" s="53" t="s">
        <v>30</v>
      </c>
      <c r="AM28" s="8" t="b">
        <f t="shared" si="3"/>
        <v>0</v>
      </c>
      <c r="AN28" s="15">
        <f t="shared" si="4"/>
        <v>0</v>
      </c>
    </row>
    <row r="29" spans="1:40" ht="80.099999999999994" customHeight="1" x14ac:dyDescent="0.25">
      <c r="A29" s="112" t="str">
        <f>IFERROR(INDEX(Tabella256[cognomenome], MATCH(F29, Tabella256[cognome], 0)), "")</f>
        <v/>
      </c>
      <c r="B29" s="28"/>
      <c r="C29" s="28"/>
      <c r="D29" s="29"/>
      <c r="E29" s="29"/>
      <c r="F29" s="30"/>
      <c r="G29" s="56" t="str">
        <f>IF(G28="","",G28)</f>
        <v/>
      </c>
      <c r="H29" s="31" t="str">
        <f>IF(H28="","",H28)</f>
        <v/>
      </c>
      <c r="I29" s="32" t="str">
        <f t="shared" si="5"/>
        <v/>
      </c>
      <c r="J29" s="33" t="str">
        <f>IF(J28="","",J28)</f>
        <v/>
      </c>
      <c r="K29" s="34"/>
      <c r="L29" s="34"/>
      <c r="M29" s="31" t="str">
        <f t="shared" si="7"/>
        <v/>
      </c>
      <c r="N29" s="35"/>
      <c r="O29" s="35"/>
      <c r="P29" s="76"/>
      <c r="Q29" s="18">
        <f t="shared" si="9"/>
        <v>99</v>
      </c>
      <c r="R29" s="18">
        <v>99</v>
      </c>
      <c r="S29" s="77">
        <f t="shared" si="8"/>
        <v>0</v>
      </c>
      <c r="T29" s="2"/>
      <c r="U29" s="2"/>
      <c r="V29" s="72"/>
      <c r="W29" s="72"/>
      <c r="X29" s="72"/>
      <c r="Y29" s="72"/>
      <c r="Z29" s="72"/>
      <c r="AA29" s="72"/>
      <c r="AB29" s="72"/>
      <c r="AC29" s="2"/>
      <c r="AD29" s="114" t="str">
        <f t="shared" si="6"/>
        <v>NO</v>
      </c>
      <c r="AG29" s="3">
        <f t="shared" si="0"/>
        <v>0</v>
      </c>
      <c r="AH29" s="3">
        <f t="shared" si="0"/>
        <v>0</v>
      </c>
      <c r="AI29" s="3">
        <f t="shared" si="1"/>
        <v>0</v>
      </c>
      <c r="AJ29" s="4">
        <v>3.125E-2</v>
      </c>
      <c r="AK29" s="3">
        <f t="shared" si="2"/>
        <v>0</v>
      </c>
      <c r="AL29" s="53" t="s">
        <v>30</v>
      </c>
      <c r="AM29" s="8" t="b">
        <f t="shared" si="3"/>
        <v>0</v>
      </c>
      <c r="AN29" s="15">
        <f t="shared" si="4"/>
        <v>0</v>
      </c>
    </row>
    <row r="30" spans="1:40" ht="80.099999999999994" customHeight="1" thickBot="1" x14ac:dyDescent="0.3">
      <c r="A30" s="112" t="str">
        <f>IFERROR(INDEX(Tabella256[cognomenome], MATCH(F30, Tabella256[cognome], 0)), "")</f>
        <v/>
      </c>
      <c r="B30" s="28"/>
      <c r="C30" s="28"/>
      <c r="D30" s="29"/>
      <c r="E30" s="29"/>
      <c r="F30" s="30"/>
      <c r="G30" s="56"/>
      <c r="H30" s="31"/>
      <c r="I30" s="32" t="str">
        <f t="shared" si="5"/>
        <v/>
      </c>
      <c r="J30" s="33"/>
      <c r="K30" s="34"/>
      <c r="L30" s="34"/>
      <c r="M30" s="31" t="str">
        <f t="shared" si="7"/>
        <v/>
      </c>
      <c r="N30" s="35"/>
      <c r="O30" s="35"/>
      <c r="P30" s="78"/>
      <c r="Q30" s="79">
        <f t="shared" si="9"/>
        <v>99</v>
      </c>
      <c r="R30" s="79">
        <v>99</v>
      </c>
      <c r="S30" s="80">
        <f t="shared" si="8"/>
        <v>0</v>
      </c>
      <c r="T30" s="2"/>
      <c r="U30" s="2"/>
      <c r="V30" s="72"/>
      <c r="W30" s="72"/>
      <c r="X30" s="72"/>
      <c r="Y30" s="72"/>
      <c r="Z30" s="72"/>
      <c r="AA30" s="72"/>
      <c r="AB30" s="72"/>
      <c r="AC30" s="2"/>
      <c r="AD30" s="114" t="str">
        <f t="shared" si="6"/>
        <v>NO</v>
      </c>
      <c r="AG30" s="3">
        <f t="shared" si="0"/>
        <v>0</v>
      </c>
      <c r="AH30" s="3">
        <f t="shared" si="0"/>
        <v>0</v>
      </c>
      <c r="AI30" s="3">
        <f t="shared" si="1"/>
        <v>0</v>
      </c>
      <c r="AJ30" s="4">
        <v>3.125E-2</v>
      </c>
      <c r="AK30" s="3">
        <f t="shared" si="2"/>
        <v>0</v>
      </c>
      <c r="AL30" s="53" t="s">
        <v>30</v>
      </c>
      <c r="AM30" s="8" t="b">
        <f t="shared" si="3"/>
        <v>0</v>
      </c>
      <c r="AN30" s="15">
        <f t="shared" si="4"/>
        <v>0</v>
      </c>
    </row>
    <row r="31" spans="1:40" ht="80.099999999999994" customHeight="1" x14ac:dyDescent="0.25">
      <c r="A31" s="112" t="str">
        <f>IFERROR(INDEX(Tabella256[cognomenome], MATCH(F31, Tabella256[cognome], 0)), "")</f>
        <v/>
      </c>
      <c r="B31" s="28"/>
      <c r="C31" s="28"/>
      <c r="D31" s="29"/>
      <c r="E31" s="29"/>
      <c r="F31" s="30"/>
      <c r="G31" s="56" t="str">
        <f>IF(G30="","",G30)</f>
        <v/>
      </c>
      <c r="H31" s="31" t="str">
        <f>IF(H30="","",H30)</f>
        <v/>
      </c>
      <c r="I31" s="32" t="str">
        <f t="shared" si="5"/>
        <v/>
      </c>
      <c r="J31" s="33" t="str">
        <f>IF(J30="","",J30)</f>
        <v/>
      </c>
      <c r="K31" s="34"/>
      <c r="L31" s="34"/>
      <c r="M31" s="31" t="str">
        <f t="shared" si="7"/>
        <v/>
      </c>
      <c r="N31" s="2"/>
      <c r="O31" s="2"/>
      <c r="P31" s="2"/>
      <c r="Q31" s="2"/>
      <c r="R31" s="2"/>
      <c r="S31" s="2"/>
      <c r="T31" s="2"/>
      <c r="U31" s="2"/>
      <c r="V31" s="72"/>
      <c r="W31" s="72"/>
      <c r="X31" s="72"/>
      <c r="Y31" s="72"/>
      <c r="Z31" s="72"/>
      <c r="AA31" s="72"/>
      <c r="AB31" s="72"/>
      <c r="AC31" s="2"/>
      <c r="AD31" s="114" t="str">
        <f t="shared" si="6"/>
        <v>NO</v>
      </c>
      <c r="AG31" s="3">
        <f t="shared" si="0"/>
        <v>0</v>
      </c>
      <c r="AH31" s="3">
        <f t="shared" si="0"/>
        <v>0</v>
      </c>
      <c r="AI31" s="3">
        <f t="shared" si="1"/>
        <v>0</v>
      </c>
      <c r="AJ31" s="4">
        <v>3.125E-2</v>
      </c>
      <c r="AK31" s="3">
        <f t="shared" si="2"/>
        <v>0</v>
      </c>
      <c r="AL31" s="53" t="s">
        <v>30</v>
      </c>
      <c r="AM31" s="8" t="b">
        <f t="shared" si="3"/>
        <v>0</v>
      </c>
      <c r="AN31" s="15">
        <f t="shared" si="4"/>
        <v>0</v>
      </c>
    </row>
    <row r="32" spans="1:40" ht="80.099999999999994" customHeight="1" x14ac:dyDescent="0.25">
      <c r="A32" s="112" t="str">
        <f>IFERROR(INDEX(Tabella256[cognomenome], MATCH(F32, Tabella256[cognome], 0)), "")</f>
        <v/>
      </c>
      <c r="B32" s="28"/>
      <c r="C32" s="28"/>
      <c r="D32" s="29"/>
      <c r="E32" s="29"/>
      <c r="F32" s="30"/>
      <c r="G32" s="56"/>
      <c r="H32" s="31"/>
      <c r="I32" s="32" t="str">
        <f t="shared" si="5"/>
        <v/>
      </c>
      <c r="J32" s="33"/>
      <c r="K32" s="34"/>
      <c r="L32" s="34"/>
      <c r="M32" s="31" t="str">
        <f t="shared" si="7"/>
        <v/>
      </c>
      <c r="N32" s="35"/>
      <c r="O32" s="35"/>
      <c r="P32" s="2"/>
      <c r="Q32" s="2"/>
      <c r="R32" s="2"/>
      <c r="S32" s="2"/>
      <c r="T32" s="2"/>
      <c r="U32" s="2"/>
      <c r="W32" s="72"/>
      <c r="X32" s="72"/>
      <c r="Y32" s="72"/>
      <c r="Z32" s="72"/>
      <c r="AA32" s="72"/>
      <c r="AB32" s="72"/>
      <c r="AC32" s="2"/>
      <c r="AD32" s="114" t="str">
        <f t="shared" si="6"/>
        <v>NO</v>
      </c>
      <c r="AG32" s="3">
        <f t="shared" si="0"/>
        <v>0</v>
      </c>
      <c r="AH32" s="3">
        <f t="shared" si="0"/>
        <v>0</v>
      </c>
      <c r="AI32" s="3">
        <f t="shared" si="1"/>
        <v>0</v>
      </c>
      <c r="AJ32" s="4">
        <v>3.125E-2</v>
      </c>
      <c r="AK32" s="3">
        <f t="shared" si="2"/>
        <v>0</v>
      </c>
      <c r="AL32" s="53" t="s">
        <v>30</v>
      </c>
      <c r="AM32" s="8" t="b">
        <f t="shared" si="3"/>
        <v>0</v>
      </c>
      <c r="AN32" s="15">
        <f t="shared" si="4"/>
        <v>0</v>
      </c>
    </row>
    <row r="33" spans="1:40" ht="80.099999999999994" customHeight="1" x14ac:dyDescent="0.25">
      <c r="A33" s="112" t="str">
        <f>IFERROR(INDEX(Tabella256[cognomenome], MATCH(F33, Tabella256[cognome], 0)), "")</f>
        <v/>
      </c>
      <c r="B33" s="28"/>
      <c r="C33" s="28"/>
      <c r="D33" s="29"/>
      <c r="E33" s="29"/>
      <c r="F33" s="30"/>
      <c r="G33" s="56" t="str">
        <f>IF(G32="","",G32)</f>
        <v/>
      </c>
      <c r="H33" s="31" t="str">
        <f>IF(H32="","",H32)</f>
        <v/>
      </c>
      <c r="I33" s="32" t="str">
        <f t="shared" si="5"/>
        <v/>
      </c>
      <c r="J33" s="33" t="str">
        <f>IF(J32="","",J32)</f>
        <v/>
      </c>
      <c r="K33" s="34"/>
      <c r="L33" s="34"/>
      <c r="M33" s="31" t="str">
        <f t="shared" si="7"/>
        <v/>
      </c>
      <c r="N33" s="35"/>
      <c r="O33" s="35"/>
      <c r="P33" s="2"/>
      <c r="Q33" s="2"/>
      <c r="R33" s="2"/>
      <c r="S33" s="2"/>
      <c r="T33" s="2"/>
      <c r="U33" s="2"/>
      <c r="AA33" s="72"/>
      <c r="AB33" s="72"/>
      <c r="AC33" s="2"/>
      <c r="AD33" s="114" t="str">
        <f t="shared" si="6"/>
        <v>NO</v>
      </c>
      <c r="AG33" s="3">
        <f t="shared" si="0"/>
        <v>0</v>
      </c>
      <c r="AH33" s="3">
        <f t="shared" si="0"/>
        <v>0</v>
      </c>
      <c r="AI33" s="3">
        <f t="shared" si="1"/>
        <v>0</v>
      </c>
      <c r="AJ33" s="4">
        <v>3.125E-2</v>
      </c>
      <c r="AK33" s="3">
        <f t="shared" si="2"/>
        <v>0</v>
      </c>
      <c r="AL33" s="53" t="s">
        <v>30</v>
      </c>
      <c r="AM33" s="8" t="b">
        <f t="shared" si="3"/>
        <v>0</v>
      </c>
      <c r="AN33" s="15">
        <f t="shared" si="4"/>
        <v>0</v>
      </c>
    </row>
    <row r="34" spans="1:40" ht="80.099999999999994" customHeight="1" x14ac:dyDescent="0.25">
      <c r="A34" s="112" t="str">
        <f>IFERROR(INDEX(Tabella256[cognomenome], MATCH(F34, Tabella256[cognome], 0)), "")</f>
        <v/>
      </c>
      <c r="B34" s="28"/>
      <c r="C34" s="28"/>
      <c r="D34" s="29"/>
      <c r="E34" s="29"/>
      <c r="F34" s="30"/>
      <c r="G34" s="56"/>
      <c r="H34" s="31"/>
      <c r="I34" s="32" t="str">
        <f t="shared" si="5"/>
        <v/>
      </c>
      <c r="J34" s="33"/>
      <c r="K34" s="34"/>
      <c r="L34" s="34"/>
      <c r="M34" s="31" t="str">
        <f t="shared" si="7"/>
        <v/>
      </c>
      <c r="N34" s="35"/>
      <c r="O34" s="35"/>
      <c r="P34" s="2"/>
      <c r="Q34" s="2"/>
      <c r="R34" s="2"/>
      <c r="S34" s="2"/>
      <c r="T34" s="2"/>
      <c r="U34" s="2"/>
      <c r="AA34" s="72"/>
      <c r="AB34" s="72"/>
      <c r="AC34" s="2"/>
      <c r="AD34" s="114" t="str">
        <f t="shared" si="6"/>
        <v>NO</v>
      </c>
      <c r="AG34" s="3">
        <f t="shared" si="0"/>
        <v>0</v>
      </c>
      <c r="AH34" s="3">
        <f t="shared" si="0"/>
        <v>0</v>
      </c>
      <c r="AI34" s="3">
        <f t="shared" si="1"/>
        <v>0</v>
      </c>
      <c r="AJ34" s="4">
        <v>3.125E-2</v>
      </c>
      <c r="AK34" s="3">
        <f t="shared" si="2"/>
        <v>0</v>
      </c>
      <c r="AL34" s="53" t="s">
        <v>30</v>
      </c>
      <c r="AM34" s="8" t="b">
        <f t="shared" si="3"/>
        <v>0</v>
      </c>
      <c r="AN34" s="15">
        <f t="shared" si="4"/>
        <v>0</v>
      </c>
    </row>
    <row r="35" spans="1:40" ht="80.099999999999994" customHeight="1" x14ac:dyDescent="0.25">
      <c r="A35" s="112" t="str">
        <f>IFERROR(INDEX(Tabella256[cognomenome], MATCH(F35, Tabella256[cognome], 0)), "")</f>
        <v/>
      </c>
      <c r="B35" s="28"/>
      <c r="C35" s="28"/>
      <c r="D35" s="29"/>
      <c r="E35" s="29"/>
      <c r="F35" s="30"/>
      <c r="G35" s="56" t="str">
        <f>IF(G34="","",G34)</f>
        <v/>
      </c>
      <c r="H35" s="31" t="str">
        <f>IF(H34="","",H34)</f>
        <v/>
      </c>
      <c r="I35" s="32" t="str">
        <f t="shared" si="5"/>
        <v/>
      </c>
      <c r="J35" s="33" t="str">
        <f>IF(J34="","",J34)</f>
        <v/>
      </c>
      <c r="K35" s="34"/>
      <c r="L35" s="34"/>
      <c r="M35" s="31" t="str">
        <f t="shared" si="7"/>
        <v/>
      </c>
      <c r="N35" s="35"/>
      <c r="O35" s="35"/>
      <c r="P35" s="2"/>
      <c r="Q35" s="2"/>
      <c r="R35" s="2"/>
      <c r="S35" s="2"/>
      <c r="T35" s="2"/>
      <c r="U35" s="2"/>
      <c r="AA35" s="72"/>
      <c r="AB35" s="72"/>
      <c r="AC35" s="2"/>
      <c r="AD35" s="114" t="str">
        <f t="shared" si="6"/>
        <v>NO</v>
      </c>
      <c r="AG35" s="3">
        <f t="shared" si="0"/>
        <v>0</v>
      </c>
      <c r="AH35" s="3">
        <f t="shared" si="0"/>
        <v>0</v>
      </c>
      <c r="AI35" s="3">
        <f t="shared" si="1"/>
        <v>0</v>
      </c>
      <c r="AJ35" s="4">
        <v>3.125E-2</v>
      </c>
      <c r="AK35" s="3">
        <f t="shared" si="2"/>
        <v>0</v>
      </c>
      <c r="AL35" s="53" t="s">
        <v>30</v>
      </c>
      <c r="AM35" s="8" t="b">
        <f t="shared" si="3"/>
        <v>0</v>
      </c>
      <c r="AN35" s="15">
        <f t="shared" si="4"/>
        <v>0</v>
      </c>
    </row>
    <row r="36" spans="1:40" ht="80.099999999999994" customHeight="1" x14ac:dyDescent="0.25">
      <c r="A36" s="112" t="str">
        <f>IFERROR(INDEX(Tabella256[cognomenome], MATCH(F36, Tabella256[cognome], 0)), "")</f>
        <v/>
      </c>
      <c r="B36" s="28"/>
      <c r="C36" s="28"/>
      <c r="D36" s="29"/>
      <c r="E36" s="29"/>
      <c r="F36" s="30"/>
      <c r="G36" s="56"/>
      <c r="H36" s="31"/>
      <c r="I36" s="32" t="str">
        <f t="shared" si="5"/>
        <v/>
      </c>
      <c r="J36" s="33"/>
      <c r="K36" s="34"/>
      <c r="L36" s="34"/>
      <c r="M36" s="31" t="str">
        <f t="shared" si="7"/>
        <v/>
      </c>
      <c r="N36" s="35"/>
      <c r="O36" s="35"/>
      <c r="P36" s="2"/>
      <c r="Q36" s="2"/>
      <c r="R36" s="2"/>
      <c r="S36" s="2"/>
      <c r="T36" s="2"/>
      <c r="U36" s="2"/>
      <c r="AA36" s="72"/>
      <c r="AB36" s="72"/>
      <c r="AC36" s="2"/>
      <c r="AD36" s="114" t="str">
        <f t="shared" si="6"/>
        <v>NO</v>
      </c>
      <c r="AG36" s="3">
        <f t="shared" si="0"/>
        <v>0</v>
      </c>
      <c r="AH36" s="3">
        <f t="shared" si="0"/>
        <v>0</v>
      </c>
      <c r="AI36" s="3">
        <f t="shared" si="1"/>
        <v>0</v>
      </c>
      <c r="AJ36" s="4">
        <v>3.125E-2</v>
      </c>
      <c r="AK36" s="3">
        <f t="shared" si="2"/>
        <v>0</v>
      </c>
      <c r="AL36" s="53" t="s">
        <v>30</v>
      </c>
      <c r="AM36" s="8" t="b">
        <f t="shared" si="3"/>
        <v>0</v>
      </c>
      <c r="AN36" s="15">
        <f t="shared" si="4"/>
        <v>0</v>
      </c>
    </row>
    <row r="37" spans="1:40" ht="80.099999999999994" customHeight="1" x14ac:dyDescent="0.25">
      <c r="A37" s="112" t="str">
        <f>IFERROR(INDEX(Tabella256[cognomenome], MATCH(F37, Tabella256[cognome], 0)), "")</f>
        <v/>
      </c>
      <c r="B37" s="28"/>
      <c r="C37" s="28"/>
      <c r="D37" s="29"/>
      <c r="E37" s="29"/>
      <c r="F37" s="30"/>
      <c r="G37" s="56" t="str">
        <f>IF(G36="","",G36)</f>
        <v/>
      </c>
      <c r="H37" s="31" t="str">
        <f>IF(H36="","",H36)</f>
        <v/>
      </c>
      <c r="I37" s="32" t="str">
        <f t="shared" si="5"/>
        <v/>
      </c>
      <c r="J37" s="33" t="str">
        <f>IF(J36="","",J36)</f>
        <v/>
      </c>
      <c r="K37" s="34"/>
      <c r="L37" s="34"/>
      <c r="M37" s="31" t="str">
        <f t="shared" si="7"/>
        <v/>
      </c>
      <c r="N37" s="35"/>
      <c r="O37" s="35"/>
      <c r="P37" s="2"/>
      <c r="Q37" s="2"/>
      <c r="R37" s="2"/>
      <c r="S37" s="2"/>
      <c r="T37" s="2"/>
      <c r="U37" s="2"/>
      <c r="AA37" s="72"/>
      <c r="AB37" s="72"/>
      <c r="AC37" s="2"/>
      <c r="AD37" s="114" t="str">
        <f t="shared" si="6"/>
        <v>NO</v>
      </c>
      <c r="AG37" s="3">
        <f t="shared" si="0"/>
        <v>0</v>
      </c>
      <c r="AH37" s="3">
        <f t="shared" si="0"/>
        <v>0</v>
      </c>
      <c r="AI37" s="3">
        <f t="shared" si="1"/>
        <v>0</v>
      </c>
      <c r="AJ37" s="4">
        <v>3.125E-2</v>
      </c>
      <c r="AK37" s="3">
        <f t="shared" si="2"/>
        <v>0</v>
      </c>
      <c r="AL37" s="53" t="s">
        <v>30</v>
      </c>
      <c r="AM37" s="8" t="b">
        <f t="shared" si="3"/>
        <v>0</v>
      </c>
      <c r="AN37" s="15">
        <f t="shared" si="4"/>
        <v>0</v>
      </c>
    </row>
    <row r="38" spans="1:40" ht="80.099999999999994" customHeight="1" x14ac:dyDescent="0.25">
      <c r="A38" s="112" t="str">
        <f>IFERROR(INDEX(Tabella256[cognomenome], MATCH(F38, Tabella256[cognome], 0)), "")</f>
        <v/>
      </c>
      <c r="B38" s="28"/>
      <c r="C38" s="28"/>
      <c r="D38" s="29"/>
      <c r="E38" s="29"/>
      <c r="F38" s="30"/>
      <c r="G38" s="56"/>
      <c r="H38" s="31"/>
      <c r="I38" s="32" t="str">
        <f t="shared" si="5"/>
        <v/>
      </c>
      <c r="J38" s="33"/>
      <c r="K38" s="34"/>
      <c r="L38" s="34"/>
      <c r="M38" s="31" t="str">
        <f t="shared" si="7"/>
        <v/>
      </c>
      <c r="N38" s="35"/>
      <c r="O38" s="35"/>
      <c r="P38" s="2"/>
      <c r="Q38" s="2"/>
      <c r="R38" s="2"/>
      <c r="S38" s="2"/>
      <c r="T38" s="2"/>
      <c r="U38" s="2"/>
      <c r="AA38" s="72"/>
      <c r="AB38" s="72"/>
      <c r="AC38" s="2"/>
      <c r="AD38" s="114" t="str">
        <f t="shared" si="6"/>
        <v>NO</v>
      </c>
      <c r="AG38" s="3">
        <f t="shared" si="0"/>
        <v>0</v>
      </c>
      <c r="AH38" s="3">
        <f t="shared" si="0"/>
        <v>0</v>
      </c>
      <c r="AI38" s="3">
        <f t="shared" si="1"/>
        <v>0</v>
      </c>
      <c r="AJ38" s="4">
        <v>3.125E-2</v>
      </c>
      <c r="AK38" s="3">
        <f t="shared" si="2"/>
        <v>0</v>
      </c>
      <c r="AL38" s="53" t="s">
        <v>30</v>
      </c>
      <c r="AM38" s="8" t="b">
        <f t="shared" si="3"/>
        <v>0</v>
      </c>
      <c r="AN38" s="15">
        <f t="shared" si="4"/>
        <v>0</v>
      </c>
    </row>
    <row r="39" spans="1:40" ht="80.099999999999994" customHeight="1" x14ac:dyDescent="0.25">
      <c r="A39" s="112" t="str">
        <f>IFERROR(INDEX(Tabella256[cognomenome], MATCH(F39, Tabella256[cognome], 0)), "")</f>
        <v/>
      </c>
      <c r="B39" s="28"/>
      <c r="C39" s="28"/>
      <c r="D39" s="29"/>
      <c r="E39" s="29"/>
      <c r="F39" s="30"/>
      <c r="G39" s="56" t="str">
        <f>IF(G38="","",G38)</f>
        <v/>
      </c>
      <c r="H39" s="31" t="str">
        <f>IF(H38="","",H38)</f>
        <v/>
      </c>
      <c r="I39" s="32" t="str">
        <f t="shared" si="5"/>
        <v/>
      </c>
      <c r="J39" s="33" t="str">
        <f>IF(J38="","",J38)</f>
        <v/>
      </c>
      <c r="K39" s="34"/>
      <c r="L39" s="34"/>
      <c r="M39" s="31" t="str">
        <f t="shared" si="7"/>
        <v/>
      </c>
      <c r="N39" s="35"/>
      <c r="O39" s="35"/>
      <c r="P39" s="2"/>
      <c r="Q39" s="2"/>
      <c r="R39" s="2"/>
      <c r="S39" s="2"/>
      <c r="T39" s="2"/>
      <c r="U39" s="2"/>
      <c r="V39" s="72"/>
      <c r="W39" s="72"/>
      <c r="X39" s="72"/>
      <c r="Y39" s="72"/>
      <c r="Z39" s="72"/>
      <c r="AA39" s="72"/>
      <c r="AB39" s="72"/>
      <c r="AC39" s="2"/>
      <c r="AD39" s="114" t="str">
        <f t="shared" si="6"/>
        <v>NO</v>
      </c>
      <c r="AG39" s="3">
        <f t="shared" si="0"/>
        <v>0</v>
      </c>
      <c r="AH39" s="3">
        <f t="shared" si="0"/>
        <v>0</v>
      </c>
      <c r="AI39" s="3">
        <f t="shared" si="1"/>
        <v>0</v>
      </c>
      <c r="AJ39" s="4">
        <v>3.125E-2</v>
      </c>
      <c r="AK39" s="3">
        <f t="shared" si="2"/>
        <v>0</v>
      </c>
      <c r="AL39" s="53" t="s">
        <v>30</v>
      </c>
      <c r="AM39" s="8" t="b">
        <f t="shared" si="3"/>
        <v>0</v>
      </c>
      <c r="AN39" s="15">
        <f t="shared" si="4"/>
        <v>0</v>
      </c>
    </row>
    <row r="40" spans="1:40" ht="80.099999999999994" customHeight="1" x14ac:dyDescent="0.25">
      <c r="A40" s="112" t="str">
        <f>IFERROR(INDEX(Tabella256[cognomenome], MATCH(F40, Tabella256[cognome], 0)), "")</f>
        <v/>
      </c>
      <c r="B40" s="28"/>
      <c r="C40" s="28"/>
      <c r="D40" s="29"/>
      <c r="E40" s="29"/>
      <c r="F40" s="30"/>
      <c r="G40" s="56"/>
      <c r="H40" s="31"/>
      <c r="I40" s="32" t="str">
        <f t="shared" si="5"/>
        <v/>
      </c>
      <c r="J40" s="33"/>
      <c r="K40" s="34"/>
      <c r="L40" s="34"/>
      <c r="M40" s="31" t="str">
        <f t="shared" si="7"/>
        <v/>
      </c>
      <c r="N40" s="35"/>
      <c r="O40" s="35"/>
      <c r="P40" s="2"/>
      <c r="Q40" s="2"/>
      <c r="R40" s="2"/>
      <c r="S40" s="2"/>
      <c r="T40" s="2"/>
      <c r="U40" s="2"/>
      <c r="AB40" s="72"/>
      <c r="AC40" s="2"/>
      <c r="AD40" s="114" t="str">
        <f t="shared" si="6"/>
        <v>NO</v>
      </c>
      <c r="AG40" s="3">
        <f t="shared" si="0"/>
        <v>0</v>
      </c>
      <c r="AH40" s="3">
        <f t="shared" si="0"/>
        <v>0</v>
      </c>
      <c r="AI40" s="3">
        <f t="shared" si="1"/>
        <v>0</v>
      </c>
      <c r="AJ40" s="4">
        <v>3.125E-2</v>
      </c>
      <c r="AK40" s="3">
        <f t="shared" si="2"/>
        <v>0</v>
      </c>
      <c r="AL40" s="53" t="s">
        <v>30</v>
      </c>
      <c r="AM40" s="8" t="b">
        <f t="shared" si="3"/>
        <v>0</v>
      </c>
      <c r="AN40" s="15">
        <f t="shared" si="4"/>
        <v>0</v>
      </c>
    </row>
    <row r="41" spans="1:40" ht="80.099999999999994" customHeight="1" x14ac:dyDescent="0.25">
      <c r="A41" s="112" t="str">
        <f>IFERROR(INDEX(Tabella256[cognomenome], MATCH(F41, Tabella256[cognome], 0)), "")</f>
        <v/>
      </c>
      <c r="B41" s="28"/>
      <c r="C41" s="28"/>
      <c r="D41" s="29"/>
      <c r="E41" s="29"/>
      <c r="F41" s="30"/>
      <c r="G41" s="56" t="str">
        <f>IF(G40="","",G40)</f>
        <v/>
      </c>
      <c r="H41" s="31" t="str">
        <f>IF(H40="","",H40)</f>
        <v/>
      </c>
      <c r="I41" s="32" t="str">
        <f t="shared" si="5"/>
        <v/>
      </c>
      <c r="J41" s="33" t="str">
        <f>IF(J40="","",J40)</f>
        <v/>
      </c>
      <c r="K41" s="34"/>
      <c r="L41" s="34"/>
      <c r="M41" s="31" t="str">
        <f t="shared" si="7"/>
        <v/>
      </c>
      <c r="N41" s="35"/>
      <c r="O41" s="35"/>
      <c r="P41" s="2"/>
      <c r="Q41" s="2"/>
      <c r="R41" s="2"/>
      <c r="S41" s="2"/>
      <c r="T41" s="37"/>
      <c r="U41" s="2"/>
      <c r="AB41" s="72"/>
      <c r="AC41" s="2"/>
      <c r="AD41" s="114" t="str">
        <f t="shared" si="6"/>
        <v>NO</v>
      </c>
      <c r="AG41" s="3">
        <f t="shared" si="0"/>
        <v>0</v>
      </c>
      <c r="AH41" s="3">
        <f t="shared" si="0"/>
        <v>0</v>
      </c>
      <c r="AI41" s="3">
        <f t="shared" si="1"/>
        <v>0</v>
      </c>
      <c r="AJ41" s="4">
        <v>3.125E-2</v>
      </c>
      <c r="AK41" s="3">
        <f t="shared" si="2"/>
        <v>0</v>
      </c>
      <c r="AL41" s="53" t="s">
        <v>30</v>
      </c>
      <c r="AM41" s="8" t="b">
        <f t="shared" si="3"/>
        <v>0</v>
      </c>
      <c r="AN41" s="15">
        <f t="shared" si="4"/>
        <v>0</v>
      </c>
    </row>
    <row r="42" spans="1:40" ht="80.099999999999994" customHeight="1" x14ac:dyDescent="0.25">
      <c r="A42" s="112" t="str">
        <f>IFERROR(INDEX(Tabella256[cognomenome], MATCH(F42, Tabella256[cognome], 0)), "")</f>
        <v/>
      </c>
      <c r="B42" s="28"/>
      <c r="C42" s="28"/>
      <c r="D42" s="29"/>
      <c r="E42" s="29"/>
      <c r="F42" s="30"/>
      <c r="G42" s="56"/>
      <c r="H42" s="31"/>
      <c r="I42" s="32" t="str">
        <f t="shared" si="5"/>
        <v/>
      </c>
      <c r="J42" s="33"/>
      <c r="K42" s="34"/>
      <c r="L42" s="34"/>
      <c r="M42" s="31" t="str">
        <f t="shared" si="7"/>
        <v/>
      </c>
      <c r="N42" s="35"/>
      <c r="O42" s="35"/>
      <c r="P42" s="2"/>
      <c r="Q42" s="2"/>
      <c r="R42" s="2"/>
      <c r="S42" s="2"/>
      <c r="T42" s="37"/>
      <c r="U42" s="2"/>
      <c r="AB42" s="72"/>
      <c r="AC42" s="2"/>
      <c r="AD42" s="114" t="str">
        <f t="shared" si="6"/>
        <v>NO</v>
      </c>
      <c r="AG42" s="3">
        <f t="shared" si="0"/>
        <v>0</v>
      </c>
      <c r="AH42" s="3">
        <f t="shared" si="0"/>
        <v>0</v>
      </c>
      <c r="AI42" s="3">
        <f t="shared" si="1"/>
        <v>0</v>
      </c>
      <c r="AJ42" s="4">
        <v>3.125E-2</v>
      </c>
      <c r="AK42" s="3">
        <f t="shared" si="2"/>
        <v>0</v>
      </c>
      <c r="AL42" s="53" t="s">
        <v>30</v>
      </c>
      <c r="AM42" s="8" t="b">
        <f t="shared" si="3"/>
        <v>0</v>
      </c>
      <c r="AN42" s="15">
        <f t="shared" si="4"/>
        <v>0</v>
      </c>
    </row>
    <row r="43" spans="1:40" ht="80.099999999999994" customHeight="1" x14ac:dyDescent="0.25">
      <c r="A43" s="112" t="str">
        <f>IFERROR(INDEX(Tabella256[cognomenome], MATCH(F43, Tabella256[cognome], 0)), "")</f>
        <v/>
      </c>
      <c r="B43" s="28"/>
      <c r="C43" s="28"/>
      <c r="D43" s="29"/>
      <c r="E43" s="29"/>
      <c r="F43" s="30"/>
      <c r="G43" s="56" t="str">
        <f>IF(G42="","",G42)</f>
        <v/>
      </c>
      <c r="H43" s="31" t="str">
        <f>IF(H42="","",H42)</f>
        <v/>
      </c>
      <c r="I43" s="32" t="str">
        <f t="shared" si="5"/>
        <v/>
      </c>
      <c r="J43" s="33" t="str">
        <f>IF(J42="","",J42)</f>
        <v/>
      </c>
      <c r="K43" s="34"/>
      <c r="L43" s="34"/>
      <c r="M43" s="31" t="str">
        <f t="shared" si="7"/>
        <v/>
      </c>
      <c r="N43" s="35"/>
      <c r="O43" s="35"/>
      <c r="P43" s="2"/>
      <c r="Q43" s="2"/>
      <c r="R43" s="2"/>
      <c r="S43" s="2"/>
      <c r="T43" s="37"/>
      <c r="U43" s="2"/>
      <c r="AB43" s="72"/>
      <c r="AC43" s="2"/>
      <c r="AD43" s="114" t="str">
        <f t="shared" si="6"/>
        <v>NO</v>
      </c>
      <c r="AG43" s="3">
        <f t="shared" si="0"/>
        <v>0</v>
      </c>
      <c r="AH43" s="3">
        <f t="shared" si="0"/>
        <v>0</v>
      </c>
      <c r="AI43" s="3">
        <f t="shared" si="1"/>
        <v>0</v>
      </c>
      <c r="AJ43" s="4">
        <v>3.125E-2</v>
      </c>
      <c r="AK43" s="3">
        <f t="shared" si="2"/>
        <v>0</v>
      </c>
      <c r="AL43" s="53" t="s">
        <v>30</v>
      </c>
      <c r="AM43" s="8" t="b">
        <f t="shared" si="3"/>
        <v>0</v>
      </c>
      <c r="AN43" s="15">
        <f t="shared" si="4"/>
        <v>0</v>
      </c>
    </row>
    <row r="44" spans="1:40" ht="80.099999999999994" customHeight="1" x14ac:dyDescent="0.25">
      <c r="A44" s="112" t="str">
        <f>IFERROR(INDEX(Tabella256[cognomenome], MATCH(F44, Tabella256[cognome], 0)), "")</f>
        <v/>
      </c>
      <c r="B44" s="28"/>
      <c r="C44" s="28"/>
      <c r="D44" s="29"/>
      <c r="E44" s="29"/>
      <c r="F44" s="30"/>
      <c r="G44" s="56"/>
      <c r="H44" s="31"/>
      <c r="I44" s="32" t="str">
        <f t="shared" si="5"/>
        <v/>
      </c>
      <c r="J44" s="33"/>
      <c r="K44" s="34"/>
      <c r="L44" s="34"/>
      <c r="M44" s="31" t="str">
        <f t="shared" si="7"/>
        <v/>
      </c>
      <c r="N44" s="35"/>
      <c r="O44" s="35"/>
      <c r="P44" s="2"/>
      <c r="Q44" s="2"/>
      <c r="R44" s="2"/>
      <c r="S44" s="2"/>
      <c r="T44" s="37"/>
      <c r="U44" s="2"/>
      <c r="AB44" s="72"/>
      <c r="AC44" s="2"/>
      <c r="AD44" s="114" t="str">
        <f t="shared" si="6"/>
        <v>NO</v>
      </c>
      <c r="AG44" s="3">
        <f t="shared" si="0"/>
        <v>0</v>
      </c>
      <c r="AH44" s="3">
        <f t="shared" si="0"/>
        <v>0</v>
      </c>
      <c r="AI44" s="3">
        <f t="shared" si="1"/>
        <v>0</v>
      </c>
      <c r="AJ44" s="4">
        <v>3.125E-2</v>
      </c>
      <c r="AK44" s="3">
        <f t="shared" si="2"/>
        <v>0</v>
      </c>
      <c r="AL44" s="53" t="s">
        <v>30</v>
      </c>
      <c r="AM44" s="8" t="b">
        <f t="shared" si="3"/>
        <v>0</v>
      </c>
      <c r="AN44" s="15">
        <f t="shared" si="4"/>
        <v>0</v>
      </c>
    </row>
    <row r="45" spans="1:40" ht="80.099999999999994" customHeight="1" x14ac:dyDescent="0.25">
      <c r="A45" s="112" t="str">
        <f>IFERROR(INDEX(Tabella256[cognomenome], MATCH(F45, Tabella256[cognome], 0)), "")</f>
        <v/>
      </c>
      <c r="B45" s="28"/>
      <c r="C45" s="28"/>
      <c r="D45" s="29"/>
      <c r="E45" s="29"/>
      <c r="F45" s="30"/>
      <c r="G45" s="56" t="str">
        <f>IF(G44="","",G44)</f>
        <v/>
      </c>
      <c r="H45" s="31" t="str">
        <f>IF(H44="","",H44)</f>
        <v/>
      </c>
      <c r="I45" s="32" t="str">
        <f t="shared" si="5"/>
        <v/>
      </c>
      <c r="J45" s="33" t="str">
        <f>IF(J44="","",J44)</f>
        <v/>
      </c>
      <c r="K45" s="34"/>
      <c r="L45" s="34"/>
      <c r="M45" s="31" t="str">
        <f t="shared" si="7"/>
        <v/>
      </c>
      <c r="N45" s="35"/>
      <c r="O45" s="35"/>
      <c r="P45" s="2"/>
      <c r="Q45" s="2"/>
      <c r="R45" s="2"/>
      <c r="S45" s="2"/>
      <c r="T45" s="2"/>
      <c r="U45" s="2"/>
      <c r="V45" s="72"/>
      <c r="W45" s="72"/>
      <c r="X45" s="72"/>
      <c r="Y45" s="72"/>
      <c r="Z45" s="72"/>
      <c r="AA45" s="72"/>
      <c r="AB45" s="72"/>
      <c r="AC45" s="2"/>
      <c r="AD45" s="114" t="str">
        <f t="shared" si="6"/>
        <v>NO</v>
      </c>
      <c r="AG45" s="3">
        <f t="shared" si="0"/>
        <v>0</v>
      </c>
      <c r="AH45" s="3">
        <f t="shared" si="0"/>
        <v>0</v>
      </c>
      <c r="AI45" s="3">
        <f t="shared" si="1"/>
        <v>0</v>
      </c>
      <c r="AJ45" s="4">
        <v>3.125E-2</v>
      </c>
      <c r="AK45" s="3">
        <f t="shared" si="2"/>
        <v>0</v>
      </c>
      <c r="AL45" s="53" t="s">
        <v>30</v>
      </c>
      <c r="AM45" s="8" t="b">
        <f t="shared" si="3"/>
        <v>0</v>
      </c>
      <c r="AN45" s="15">
        <f t="shared" si="4"/>
        <v>0</v>
      </c>
    </row>
    <row r="46" spans="1:40" x14ac:dyDescent="0.25">
      <c r="B46" s="191" t="str">
        <f>IF(I32="","",I32)</f>
        <v/>
      </c>
      <c r="C46" s="191"/>
      <c r="D46" s="191"/>
      <c r="E46" s="191"/>
      <c r="F46" s="191"/>
      <c r="G46" s="191"/>
      <c r="H46" s="191"/>
      <c r="I46" s="191"/>
      <c r="J46" s="191"/>
      <c r="K46" s="191"/>
      <c r="L46" s="191"/>
      <c r="M46" s="191"/>
      <c r="N46" s="19"/>
      <c r="O46" s="19"/>
      <c r="P46" s="2"/>
      <c r="Q46" s="2"/>
      <c r="R46" s="2"/>
      <c r="S46" s="2"/>
      <c r="T46" s="2"/>
      <c r="U46" s="2"/>
      <c r="V46" s="72"/>
      <c r="W46" s="72"/>
      <c r="X46" s="72"/>
      <c r="Y46" s="72"/>
      <c r="Z46" s="72"/>
      <c r="AA46" s="72"/>
      <c r="AB46" s="72"/>
      <c r="AC46" s="2"/>
      <c r="AD46" s="2"/>
      <c r="AG46" s="24"/>
      <c r="AH46" s="24"/>
      <c r="AI46" s="24"/>
      <c r="AJ46" s="25"/>
      <c r="AK46" s="24"/>
      <c r="AL46" s="26"/>
      <c r="AM46" s="27"/>
    </row>
    <row r="47" spans="1:40" x14ac:dyDescent="0.25">
      <c r="B47" s="191"/>
      <c r="C47" s="191"/>
      <c r="D47" s="191"/>
      <c r="E47" s="191"/>
      <c r="F47" s="191"/>
      <c r="G47" s="191"/>
      <c r="H47" s="191"/>
      <c r="I47" s="191"/>
      <c r="J47" s="191"/>
      <c r="K47" s="191"/>
      <c r="L47" s="191"/>
      <c r="M47" s="191"/>
      <c r="P47" s="2"/>
      <c r="Q47" s="2"/>
      <c r="R47" s="2"/>
      <c r="S47" s="2"/>
    </row>
    <row r="48" spans="1:40" x14ac:dyDescent="0.25">
      <c r="B48" s="6"/>
      <c r="C48" s="6"/>
      <c r="D48" s="6"/>
      <c r="E48" s="7"/>
      <c r="F48" s="9"/>
      <c r="G48" s="143"/>
      <c r="H48" s="11"/>
      <c r="K48" s="11"/>
      <c r="L48" s="11"/>
      <c r="M48" s="11"/>
      <c r="N48" s="21"/>
      <c r="O48" s="21"/>
      <c r="P48" s="2"/>
      <c r="Q48" s="2"/>
      <c r="R48" s="2"/>
      <c r="S48" s="2"/>
      <c r="T48" s="2"/>
      <c r="U48" s="2"/>
      <c r="V48" s="72"/>
      <c r="W48" s="72"/>
      <c r="X48" s="72"/>
      <c r="Y48" s="72"/>
      <c r="Z48" s="72"/>
      <c r="AA48" s="72"/>
      <c r="AB48" s="72"/>
      <c r="AC48" s="2"/>
      <c r="AD48" s="2"/>
      <c r="AE48" s="2"/>
      <c r="AF48" s="2"/>
    </row>
    <row r="49" spans="2:63" x14ac:dyDescent="0.25">
      <c r="B49" s="6"/>
      <c r="C49" s="6"/>
      <c r="D49" s="6"/>
      <c r="E49" s="7"/>
      <c r="F49" s="9"/>
      <c r="G49" s="143"/>
      <c r="H49" s="11"/>
      <c r="K49" s="11"/>
      <c r="L49" s="11"/>
      <c r="M49" s="11"/>
      <c r="N49" s="21"/>
      <c r="O49" s="21"/>
      <c r="P49" s="2"/>
      <c r="Q49" s="2"/>
      <c r="R49" s="2"/>
      <c r="S49" s="2"/>
      <c r="T49" s="2"/>
      <c r="U49" s="2"/>
      <c r="V49" s="72"/>
      <c r="W49" s="72"/>
      <c r="X49" s="72"/>
      <c r="Y49" s="72"/>
      <c r="Z49" s="72"/>
      <c r="AA49" s="72"/>
      <c r="AB49" s="72"/>
      <c r="AC49" s="2"/>
      <c r="AD49" s="2"/>
      <c r="AE49" s="2"/>
      <c r="AF49" s="2"/>
    </row>
    <row r="50" spans="2:63" x14ac:dyDescent="0.25">
      <c r="B50" s="6"/>
      <c r="C50" s="6"/>
      <c r="D50" s="6"/>
      <c r="E50" s="7"/>
      <c r="F50" s="9"/>
      <c r="G50" s="143"/>
      <c r="H50" s="11"/>
      <c r="K50" s="11"/>
      <c r="L50" s="11"/>
      <c r="M50" s="11"/>
      <c r="N50" s="21"/>
      <c r="O50" s="21"/>
      <c r="T50" s="2"/>
      <c r="U50" s="2"/>
      <c r="V50" s="72"/>
      <c r="W50" s="72"/>
      <c r="X50" s="72"/>
      <c r="Y50" s="72"/>
      <c r="Z50" s="72"/>
      <c r="AA50" s="72"/>
      <c r="AB50" s="72"/>
      <c r="AC50" s="2"/>
      <c r="AD50" s="2"/>
      <c r="AE50" s="2"/>
      <c r="AF50" s="2"/>
    </row>
    <row r="51" spans="2:63" x14ac:dyDescent="0.25">
      <c r="B51" s="6"/>
      <c r="C51" s="6"/>
      <c r="D51" s="6"/>
      <c r="E51" s="7"/>
      <c r="F51" s="9"/>
      <c r="G51" s="143"/>
      <c r="H51" s="11"/>
      <c r="K51" s="11"/>
      <c r="L51" s="11"/>
      <c r="M51" s="11"/>
      <c r="N51" s="21"/>
      <c r="O51" s="21"/>
      <c r="T51" s="2"/>
      <c r="U51" s="2"/>
      <c r="V51" s="72"/>
      <c r="W51" s="72"/>
      <c r="X51" s="72"/>
      <c r="Y51" s="72"/>
      <c r="Z51" s="72"/>
      <c r="AA51" s="72"/>
      <c r="AB51" s="72"/>
      <c r="AC51" s="2"/>
      <c r="AD51" s="2"/>
      <c r="AE51" s="2"/>
      <c r="AF51" s="2"/>
    </row>
    <row r="52" spans="2:63" x14ac:dyDescent="0.25">
      <c r="B52" s="6"/>
      <c r="C52" s="6"/>
      <c r="D52" s="6"/>
      <c r="E52" s="7"/>
      <c r="F52" s="9"/>
      <c r="G52" s="143"/>
      <c r="H52" s="11"/>
      <c r="K52" s="11"/>
      <c r="L52" s="11"/>
      <c r="M52" s="11"/>
      <c r="N52" s="21"/>
      <c r="O52" s="21"/>
      <c r="T52" s="2"/>
      <c r="U52" s="2"/>
      <c r="V52" s="72"/>
      <c r="W52" s="72"/>
      <c r="X52" s="72"/>
      <c r="Y52" s="72"/>
      <c r="Z52" s="72"/>
      <c r="AA52" s="72"/>
      <c r="AB52" s="72"/>
      <c r="AC52" s="2"/>
      <c r="AD52" s="2"/>
      <c r="AE52" s="2"/>
      <c r="AF52" s="2"/>
    </row>
    <row r="53" spans="2:63" x14ac:dyDescent="0.25">
      <c r="B53" s="6"/>
      <c r="C53" s="6"/>
      <c r="D53" s="6"/>
      <c r="E53" s="7"/>
      <c r="F53" s="9"/>
      <c r="G53" s="143"/>
      <c r="H53" s="11"/>
      <c r="K53" s="11"/>
      <c r="L53" s="11"/>
      <c r="M53" s="11"/>
      <c r="N53" s="21"/>
      <c r="O53" s="21"/>
      <c r="T53" s="2"/>
      <c r="U53" s="2"/>
      <c r="V53" s="72"/>
      <c r="W53" s="72"/>
      <c r="X53" s="72"/>
      <c r="Y53" s="72"/>
      <c r="Z53" s="72"/>
      <c r="AA53" s="72"/>
      <c r="AB53" s="72"/>
      <c r="AC53" s="2"/>
      <c r="AD53" s="2"/>
      <c r="AE53" s="2"/>
      <c r="AF53" s="2"/>
    </row>
    <row r="54" spans="2:63" x14ac:dyDescent="0.25">
      <c r="B54" s="6"/>
      <c r="C54" s="6"/>
      <c r="D54" s="6"/>
      <c r="E54" s="7"/>
      <c r="F54" s="9"/>
      <c r="G54" s="143"/>
      <c r="H54" s="11"/>
      <c r="K54" s="11"/>
      <c r="L54" s="11"/>
      <c r="M54" s="11"/>
      <c r="N54" s="21"/>
      <c r="O54" s="21"/>
    </row>
    <row r="55" spans="2:63" x14ac:dyDescent="0.25">
      <c r="B55" s="6"/>
      <c r="C55" s="6"/>
      <c r="D55" s="6"/>
      <c r="E55" s="7"/>
      <c r="F55" s="9"/>
      <c r="G55" s="143"/>
      <c r="H55" s="11"/>
      <c r="I55" s="23"/>
      <c r="J55" s="11"/>
      <c r="K55" s="11"/>
      <c r="L55" s="11"/>
      <c r="M55" s="11"/>
      <c r="N55" s="21"/>
      <c r="O55" s="21"/>
    </row>
    <row r="56" spans="2:63" x14ac:dyDescent="0.25">
      <c r="B56" s="6"/>
      <c r="C56" s="6"/>
      <c r="D56" s="6"/>
      <c r="E56" s="7"/>
      <c r="F56" s="9"/>
      <c r="G56" s="143"/>
      <c r="H56" s="11"/>
      <c r="I56" s="23"/>
      <c r="J56" s="11"/>
      <c r="K56" s="11"/>
      <c r="L56" s="11"/>
      <c r="M56" s="11"/>
      <c r="N56" s="21"/>
      <c r="O56" s="21"/>
    </row>
    <row r="57" spans="2:63" x14ac:dyDescent="0.25">
      <c r="E57" s="5"/>
      <c r="F57" s="10"/>
    </row>
    <row r="58" spans="2:63" x14ac:dyDescent="0.25">
      <c r="E58" s="5"/>
      <c r="F58" s="10"/>
    </row>
    <row r="59" spans="2:63" s="12" customFormat="1" x14ac:dyDescent="0.25">
      <c r="B59" s="114"/>
      <c r="C59" s="114"/>
      <c r="D59" s="114"/>
      <c r="E59" s="5"/>
      <c r="F59" s="10"/>
      <c r="G59" s="144"/>
      <c r="H59" s="1"/>
      <c r="I59" s="22"/>
      <c r="J59" s="1"/>
      <c r="K59" s="1"/>
      <c r="L59" s="1"/>
      <c r="M59" s="1"/>
      <c r="N59" s="20"/>
      <c r="O59" s="20"/>
      <c r="T59" s="114"/>
      <c r="U59" s="114"/>
      <c r="V59" s="37"/>
      <c r="W59" s="37"/>
      <c r="X59" s="37"/>
      <c r="Y59" s="37"/>
      <c r="Z59" s="37"/>
      <c r="AA59" s="37"/>
      <c r="AB59" s="37"/>
      <c r="AC59" s="114"/>
      <c r="AD59" s="114"/>
      <c r="AE59" s="114"/>
      <c r="AF59" s="114"/>
      <c r="AG59" s="114"/>
      <c r="AH59" s="114"/>
      <c r="AI59" s="114"/>
      <c r="AJ59" s="114"/>
      <c r="AK59" s="114"/>
      <c r="AL59" s="114"/>
      <c r="AM59" s="114"/>
      <c r="AN59" s="114"/>
      <c r="AO59" s="114"/>
      <c r="AP59" s="114"/>
      <c r="AQ59" s="114"/>
      <c r="AR59" s="114"/>
      <c r="AS59" s="114"/>
      <c r="AT59" s="114"/>
      <c r="AU59" s="114"/>
      <c r="AV59" s="114"/>
      <c r="AW59" s="114"/>
      <c r="AX59" s="114"/>
      <c r="AY59" s="114"/>
      <c r="AZ59" s="114"/>
      <c r="BA59" s="114"/>
      <c r="BB59" s="114"/>
      <c r="BC59" s="114"/>
      <c r="BD59" s="114"/>
      <c r="BE59" s="114"/>
      <c r="BF59" s="114"/>
      <c r="BG59" s="114"/>
      <c r="BH59" s="114"/>
      <c r="BI59" s="114"/>
      <c r="BJ59" s="114"/>
      <c r="BK59" s="114"/>
    </row>
    <row r="60" spans="2:63" s="12" customFormat="1" x14ac:dyDescent="0.25">
      <c r="B60" s="114"/>
      <c r="C60" s="114"/>
      <c r="D60" s="114"/>
      <c r="E60" s="5"/>
      <c r="F60" s="10"/>
      <c r="G60" s="144"/>
      <c r="H60" s="1"/>
      <c r="I60" s="22"/>
      <c r="J60" s="1"/>
      <c r="K60" s="1"/>
      <c r="L60" s="1"/>
      <c r="M60" s="1"/>
      <c r="N60" s="20"/>
      <c r="O60" s="20"/>
      <c r="T60" s="114"/>
      <c r="U60" s="114"/>
      <c r="V60" s="37"/>
      <c r="W60" s="37"/>
      <c r="X60" s="37"/>
      <c r="Y60" s="37"/>
      <c r="Z60" s="37"/>
      <c r="AA60" s="37"/>
      <c r="AB60" s="37"/>
      <c r="AC60" s="114"/>
      <c r="AD60" s="114"/>
      <c r="AE60" s="114"/>
      <c r="AF60" s="114"/>
      <c r="AG60" s="114"/>
      <c r="AH60" s="114"/>
      <c r="AI60" s="114"/>
      <c r="AJ60" s="114"/>
      <c r="AK60" s="114"/>
      <c r="AL60" s="114"/>
      <c r="AM60" s="114"/>
      <c r="AN60" s="114"/>
      <c r="AO60" s="114"/>
      <c r="AP60" s="114"/>
      <c r="AQ60" s="114"/>
      <c r="AR60" s="114"/>
      <c r="AS60" s="114"/>
      <c r="AT60" s="114"/>
      <c r="AU60" s="114"/>
      <c r="AV60" s="114"/>
      <c r="AW60" s="114"/>
      <c r="AX60" s="114"/>
      <c r="AY60" s="114"/>
      <c r="AZ60" s="114"/>
      <c r="BA60" s="114"/>
      <c r="BB60" s="114"/>
      <c r="BC60" s="114"/>
      <c r="BD60" s="114"/>
      <c r="BE60" s="114"/>
      <c r="BF60" s="114"/>
      <c r="BG60" s="114"/>
      <c r="BH60" s="114"/>
      <c r="BI60" s="114"/>
      <c r="BJ60" s="114"/>
      <c r="BK60" s="114"/>
    </row>
    <row r="61" spans="2:63" s="12" customFormat="1" x14ac:dyDescent="0.25">
      <c r="B61" s="114"/>
      <c r="C61" s="114"/>
      <c r="D61" s="114"/>
      <c r="E61" s="5"/>
      <c r="F61" s="10"/>
      <c r="G61" s="144"/>
      <c r="H61" s="1"/>
      <c r="I61" s="22"/>
      <c r="J61" s="1"/>
      <c r="K61" s="1"/>
      <c r="L61" s="1"/>
      <c r="M61" s="1"/>
      <c r="N61" s="20"/>
      <c r="O61" s="20"/>
      <c r="T61" s="114"/>
      <c r="U61" s="114"/>
      <c r="V61" s="37"/>
      <c r="W61" s="37"/>
      <c r="X61" s="37"/>
      <c r="Y61" s="37"/>
      <c r="Z61" s="37"/>
      <c r="AA61" s="37"/>
      <c r="AB61" s="37"/>
      <c r="AC61" s="114"/>
      <c r="AD61" s="114"/>
      <c r="AE61" s="114"/>
      <c r="AF61" s="114"/>
      <c r="AG61" s="114"/>
      <c r="AH61" s="114"/>
      <c r="AI61" s="114"/>
      <c r="AJ61" s="114"/>
      <c r="AK61" s="114"/>
      <c r="AL61" s="114"/>
      <c r="AM61" s="114"/>
      <c r="AN61" s="114"/>
      <c r="AO61" s="114"/>
      <c r="AP61" s="114"/>
      <c r="AQ61" s="114"/>
      <c r="AR61" s="114"/>
      <c r="AS61" s="114"/>
      <c r="AT61" s="114"/>
      <c r="AU61" s="114"/>
      <c r="AV61" s="114"/>
      <c r="AW61" s="114"/>
      <c r="AX61" s="114"/>
      <c r="AY61" s="114"/>
      <c r="AZ61" s="114"/>
      <c r="BA61" s="114"/>
      <c r="BB61" s="114"/>
      <c r="BC61" s="114"/>
      <c r="BD61" s="114"/>
      <c r="BE61" s="114"/>
      <c r="BF61" s="114"/>
      <c r="BG61" s="114"/>
      <c r="BH61" s="114"/>
      <c r="BI61" s="114"/>
      <c r="BJ61" s="114"/>
      <c r="BK61" s="114"/>
    </row>
    <row r="62" spans="2:63" s="12" customFormat="1" x14ac:dyDescent="0.25">
      <c r="B62" s="114"/>
      <c r="C62" s="114"/>
      <c r="D62" s="114"/>
      <c r="E62" s="5"/>
      <c r="F62" s="10"/>
      <c r="G62" s="144"/>
      <c r="H62" s="1"/>
      <c r="I62" s="22"/>
      <c r="J62" s="1"/>
      <c r="K62" s="1"/>
      <c r="L62" s="1"/>
      <c r="M62" s="1"/>
      <c r="N62" s="20"/>
      <c r="O62" s="20"/>
      <c r="P62" s="114"/>
      <c r="Q62" s="114"/>
      <c r="R62" s="114"/>
      <c r="S62" s="114"/>
      <c r="T62" s="114"/>
      <c r="U62" s="114"/>
      <c r="V62" s="37"/>
      <c r="W62" s="37"/>
      <c r="X62" s="37"/>
      <c r="Y62" s="37"/>
      <c r="Z62" s="37"/>
      <c r="AA62" s="37"/>
      <c r="AB62" s="37"/>
      <c r="AC62" s="114"/>
      <c r="AD62" s="114"/>
      <c r="AE62" s="114"/>
      <c r="AF62" s="114"/>
      <c r="AG62" s="114"/>
      <c r="AH62" s="114"/>
      <c r="AI62" s="114"/>
      <c r="AJ62" s="114"/>
      <c r="AK62" s="114"/>
      <c r="AL62" s="114"/>
      <c r="AM62" s="114"/>
      <c r="AN62" s="114"/>
      <c r="AO62" s="114"/>
      <c r="AP62" s="114"/>
      <c r="AQ62" s="114"/>
      <c r="AR62" s="114"/>
      <c r="AS62" s="114"/>
      <c r="AT62" s="114"/>
      <c r="AU62" s="114"/>
      <c r="AV62" s="114"/>
      <c r="AW62" s="114"/>
      <c r="AX62" s="114"/>
      <c r="AY62" s="114"/>
      <c r="AZ62" s="114"/>
      <c r="BA62" s="114"/>
      <c r="BB62" s="114"/>
      <c r="BC62" s="114"/>
      <c r="BD62" s="114"/>
      <c r="BE62" s="114"/>
      <c r="BF62" s="114"/>
      <c r="BG62" s="114"/>
      <c r="BH62" s="114"/>
      <c r="BI62" s="114"/>
      <c r="BJ62" s="114"/>
      <c r="BK62" s="114"/>
    </row>
    <row r="63" spans="2:63" s="12" customFormat="1" x14ac:dyDescent="0.25">
      <c r="B63" s="114"/>
      <c r="C63" s="114"/>
      <c r="D63" s="114"/>
      <c r="E63" s="5"/>
      <c r="F63" s="10"/>
      <c r="G63" s="144"/>
      <c r="H63" s="1"/>
      <c r="I63" s="22"/>
      <c r="J63" s="1"/>
      <c r="K63" s="1"/>
      <c r="L63" s="1"/>
      <c r="M63" s="1"/>
      <c r="N63" s="20"/>
      <c r="O63" s="20"/>
      <c r="P63" s="114"/>
      <c r="Q63" s="114"/>
      <c r="R63" s="114"/>
      <c r="S63" s="114"/>
      <c r="T63" s="114"/>
      <c r="U63" s="114"/>
      <c r="V63" s="37"/>
      <c r="W63" s="37"/>
      <c r="X63" s="37"/>
      <c r="Y63" s="37"/>
      <c r="Z63" s="37"/>
      <c r="AA63" s="37"/>
      <c r="AB63" s="37"/>
      <c r="AC63" s="114"/>
      <c r="AD63" s="114"/>
      <c r="AE63" s="114"/>
      <c r="AF63" s="114"/>
      <c r="AG63" s="114"/>
      <c r="AH63" s="114"/>
      <c r="AI63" s="114"/>
      <c r="AJ63" s="114"/>
      <c r="AK63" s="114"/>
      <c r="AL63" s="114"/>
      <c r="AM63" s="114"/>
      <c r="AN63" s="114"/>
      <c r="AO63" s="114"/>
      <c r="AP63" s="114"/>
      <c r="AQ63" s="114"/>
      <c r="AR63" s="114"/>
      <c r="AS63" s="114"/>
      <c r="AT63" s="114"/>
      <c r="AU63" s="114"/>
      <c r="AV63" s="114"/>
      <c r="AW63" s="114"/>
      <c r="AX63" s="114"/>
      <c r="AY63" s="114"/>
      <c r="AZ63" s="114"/>
      <c r="BA63" s="114"/>
      <c r="BB63" s="114"/>
      <c r="BC63" s="114"/>
      <c r="BD63" s="114"/>
      <c r="BE63" s="114"/>
      <c r="BF63" s="114"/>
      <c r="BG63" s="114"/>
      <c r="BH63" s="114"/>
      <c r="BI63" s="114"/>
      <c r="BJ63" s="114"/>
      <c r="BK63" s="114"/>
    </row>
    <row r="64" spans="2:63" s="12" customFormat="1" x14ac:dyDescent="0.25">
      <c r="B64" s="114"/>
      <c r="C64" s="114"/>
      <c r="D64" s="114"/>
      <c r="E64" s="5"/>
      <c r="F64" s="10"/>
      <c r="G64" s="144"/>
      <c r="H64" s="1"/>
      <c r="I64" s="22"/>
      <c r="J64" s="1"/>
      <c r="K64" s="1"/>
      <c r="L64" s="1"/>
      <c r="M64" s="1"/>
      <c r="N64" s="20"/>
      <c r="O64" s="20"/>
      <c r="P64" s="114"/>
      <c r="Q64" s="114"/>
      <c r="R64" s="114"/>
      <c r="S64" s="114"/>
      <c r="T64" s="114"/>
      <c r="U64" s="114"/>
      <c r="V64" s="37"/>
      <c r="W64" s="37"/>
      <c r="X64" s="37"/>
      <c r="Y64" s="37"/>
      <c r="Z64" s="37"/>
      <c r="AA64" s="37"/>
      <c r="AB64" s="37"/>
      <c r="AC64" s="114"/>
      <c r="AD64" s="114"/>
      <c r="AE64" s="114"/>
      <c r="AF64" s="114"/>
      <c r="AG64" s="114"/>
      <c r="AH64" s="114"/>
      <c r="AI64" s="114"/>
      <c r="AJ64" s="114"/>
      <c r="AK64" s="114"/>
      <c r="AL64" s="114"/>
      <c r="AM64" s="114"/>
      <c r="AN64" s="114"/>
      <c r="AO64" s="114"/>
      <c r="AP64" s="114"/>
      <c r="AQ64" s="114"/>
      <c r="AR64" s="114"/>
      <c r="AS64" s="114"/>
      <c r="AT64" s="114"/>
      <c r="AU64" s="114"/>
      <c r="AV64" s="114"/>
      <c r="AW64" s="114"/>
      <c r="AX64" s="114"/>
      <c r="AY64" s="114"/>
      <c r="AZ64" s="114"/>
      <c r="BA64" s="114"/>
      <c r="BB64" s="114"/>
      <c r="BC64" s="114"/>
      <c r="BD64" s="114"/>
      <c r="BE64" s="114"/>
      <c r="BF64" s="114"/>
      <c r="BG64" s="114"/>
      <c r="BH64" s="114"/>
      <c r="BI64" s="114"/>
      <c r="BJ64" s="114"/>
      <c r="BK64" s="114"/>
    </row>
  </sheetData>
  <autoFilter ref="F3:N26" xr:uid="{00000000-0009-0000-0000-000004000000}"/>
  <mergeCells count="9">
    <mergeCell ref="V4:X4"/>
    <mergeCell ref="V8:X8"/>
    <mergeCell ref="B46:M47"/>
    <mergeCell ref="B1:E2"/>
    <mergeCell ref="F1:H2"/>
    <mergeCell ref="L1:M1"/>
    <mergeCell ref="L2:M2"/>
    <mergeCell ref="P2:S2"/>
    <mergeCell ref="V3:X3"/>
  </mergeCells>
  <conditionalFormatting sqref="V4">
    <cfRule type="cellIs" dxfId="17998" priority="419" operator="lessThan">
      <formula>0</formula>
    </cfRule>
    <cfRule type="cellIs" dxfId="17997" priority="420" operator="greaterThan">
      <formula>0</formula>
    </cfRule>
    <cfRule type="cellIs" dxfId="17996" priority="421" operator="equal">
      <formula>0</formula>
    </cfRule>
  </conditionalFormatting>
  <conditionalFormatting sqref="V9:Y9">
    <cfRule type="cellIs" dxfId="17995" priority="416" operator="lessThan">
      <formula>0</formula>
    </cfRule>
    <cfRule type="cellIs" dxfId="17994" priority="417" operator="greaterThan">
      <formula>0</formula>
    </cfRule>
    <cfRule type="cellIs" dxfId="17993" priority="418" operator="equal">
      <formula>0</formula>
    </cfRule>
  </conditionalFormatting>
  <conditionalFormatting sqref="S7:S30">
    <cfRule type="cellIs" dxfId="17992" priority="414" operator="notEqual">
      <formula>0</formula>
    </cfRule>
    <cfRule type="cellIs" dxfId="17991" priority="415" operator="equal">
      <formula>0</formula>
    </cfRule>
  </conditionalFormatting>
  <conditionalFormatting sqref="V7:Y7">
    <cfRule type="cellIs" dxfId="17990" priority="422" operator="lessThan">
      <formula>0</formula>
    </cfRule>
    <cfRule type="cellIs" dxfId="17989" priority="423" operator="greaterThan">
      <formula>0</formula>
    </cfRule>
    <cfRule type="cellIs" dxfId="17988" priority="424" operator="equal">
      <formula>0</formula>
    </cfRule>
  </conditionalFormatting>
  <conditionalFormatting sqref="F45:H45 G5:H44 F12:F44 K4:L4 J5:L45">
    <cfRule type="expression" dxfId="17987" priority="427">
      <formula>SEARCH("caricato",$N4)&gt;0</formula>
    </cfRule>
    <cfRule type="expression" dxfId="17986" priority="428">
      <formula>SEARCH("da fare",$N4)&gt;0</formula>
    </cfRule>
    <cfRule type="expression" dxfId="17985" priority="429">
      <formula>SEARCH("attesa tcl",$N4)&gt;0</formula>
    </cfRule>
    <cfRule type="expression" dxfId="17984" priority="430">
      <formula>SEARCH("fermata",$N4)&gt;0</formula>
    </cfRule>
    <cfRule type="expression" dxfId="17983" priority="431">
      <formula>SEARCH("canone",$N4)&gt;0</formula>
    </cfRule>
  </conditionalFormatting>
  <conditionalFormatting sqref="G4:H4 J4">
    <cfRule type="expression" dxfId="17982" priority="409">
      <formula>SEARCH("caricato",$N4)&gt;0</formula>
    </cfRule>
    <cfRule type="expression" dxfId="17981" priority="410">
      <formula>SEARCH("da fare",$N4)&gt;0</formula>
    </cfRule>
    <cfRule type="expression" dxfId="17980" priority="411">
      <formula>SEARCH("attesa tcl",$N4)&gt;0</formula>
    </cfRule>
    <cfRule type="expression" dxfId="17979" priority="412">
      <formula>SEARCH("fermata",$N4)&gt;0</formula>
    </cfRule>
    <cfRule type="expression" dxfId="17978" priority="413">
      <formula>SEARCH("canone",$N4)&gt;0</formula>
    </cfRule>
  </conditionalFormatting>
  <conditionalFormatting sqref="F4:F5">
    <cfRule type="expression" dxfId="17977" priority="399">
      <formula>SEARCH("caricato",$N4)&gt;0</formula>
    </cfRule>
    <cfRule type="expression" dxfId="17976" priority="400">
      <formula>SEARCH("da fare",$N4)&gt;0</formula>
    </cfRule>
    <cfRule type="expression" dxfId="17975" priority="401">
      <formula>SEARCH("attesa tcl",$N4)&gt;0</formula>
    </cfRule>
    <cfRule type="expression" dxfId="17974" priority="402">
      <formula>SEARCH("fermata",$N4)&gt;0</formula>
    </cfRule>
    <cfRule type="expression" dxfId="17973" priority="403">
      <formula>SEARCH("canone",$N4)&gt;0</formula>
    </cfRule>
  </conditionalFormatting>
  <conditionalFormatting sqref="F4:F5">
    <cfRule type="expression" dxfId="17972" priority="394">
      <formula>SEARCH("caricato",$N4)&gt;0</formula>
    </cfRule>
    <cfRule type="expression" dxfId="17971" priority="395">
      <formula>SEARCH("da fare",$N4)&gt;0</formula>
    </cfRule>
    <cfRule type="expression" dxfId="17970" priority="396">
      <formula>SEARCH("attesa tcl",$N4)&gt;0</formula>
    </cfRule>
    <cfRule type="expression" dxfId="17969" priority="397">
      <formula>SEARCH("fermata",$N4)&gt;0</formula>
    </cfRule>
    <cfRule type="expression" dxfId="17968" priority="398">
      <formula>SEARCH("canone",$N4)&gt;0</formula>
    </cfRule>
  </conditionalFormatting>
  <conditionalFormatting sqref="F9">
    <cfRule type="expression" dxfId="17967" priority="389">
      <formula>SEARCH("caricato",$N9)&gt;0</formula>
    </cfRule>
    <cfRule type="expression" dxfId="17966" priority="390">
      <formula>SEARCH("da fare",$N9)&gt;0</formula>
    </cfRule>
    <cfRule type="expression" dxfId="17965" priority="391">
      <formula>SEARCH("attesa tcl",$N9)&gt;0</formula>
    </cfRule>
    <cfRule type="expression" dxfId="17964" priority="392">
      <formula>SEARCH("fermata",$N9)&gt;0</formula>
    </cfRule>
    <cfRule type="expression" dxfId="17963" priority="393">
      <formula>SEARCH("canone",$N9)&gt;0</formula>
    </cfRule>
  </conditionalFormatting>
  <conditionalFormatting sqref="F10:F11">
    <cfRule type="expression" dxfId="17962" priority="384">
      <formula>SEARCH("caricato",$N10)&gt;0</formula>
    </cfRule>
    <cfRule type="expression" dxfId="17961" priority="385">
      <formula>SEARCH("da fare",$N10)&gt;0</formula>
    </cfRule>
    <cfRule type="expression" dxfId="17960" priority="386">
      <formula>SEARCH("attesa tcl",$N10)&gt;0</formula>
    </cfRule>
    <cfRule type="expression" dxfId="17959" priority="387">
      <formula>SEARCH("fermata",$N10)&gt;0</formula>
    </cfRule>
    <cfRule type="expression" dxfId="17958" priority="388">
      <formula>SEARCH("canone",$N10)&gt;0</formula>
    </cfRule>
  </conditionalFormatting>
  <conditionalFormatting sqref="G10:H10 J10">
    <cfRule type="expression" dxfId="17957" priority="379">
      <formula>SEARCH("caricato",$N10)&gt;0</formula>
    </cfRule>
    <cfRule type="expression" dxfId="17956" priority="380">
      <formula>SEARCH("da fare",$N10)&gt;0</formula>
    </cfRule>
    <cfRule type="expression" dxfId="17955" priority="381">
      <formula>SEARCH("attesa tcl",$N10)&gt;0</formula>
    </cfRule>
    <cfRule type="expression" dxfId="17954" priority="382">
      <formula>SEARCH("fermata",$N10)&gt;0</formula>
    </cfRule>
    <cfRule type="expression" dxfId="17953" priority="383">
      <formula>SEARCH("canone",$N10)&gt;0</formula>
    </cfRule>
  </conditionalFormatting>
  <conditionalFormatting sqref="G6:H6 J6">
    <cfRule type="expression" dxfId="17952" priority="374">
      <formula>SEARCH("caricato",$N6)&gt;0</formula>
    </cfRule>
    <cfRule type="expression" dxfId="17951" priority="375">
      <formula>SEARCH("da fare",$N6)&gt;0</formula>
    </cfRule>
    <cfRule type="expression" dxfId="17950" priority="376">
      <formula>SEARCH("attesa tcl",$N6)&gt;0</formula>
    </cfRule>
    <cfRule type="expression" dxfId="17949" priority="377">
      <formula>SEARCH("fermata",$N6)&gt;0</formula>
    </cfRule>
    <cfRule type="expression" dxfId="17948" priority="378">
      <formula>SEARCH("canone",$N6)&gt;0</formula>
    </cfRule>
  </conditionalFormatting>
  <conditionalFormatting sqref="F9">
    <cfRule type="expression" dxfId="17947" priority="369">
      <formula>SEARCH("caricato",$N9)&gt;0</formula>
    </cfRule>
    <cfRule type="expression" dxfId="17946" priority="370">
      <formula>SEARCH("da fare",$N9)&gt;0</formula>
    </cfRule>
    <cfRule type="expression" dxfId="17945" priority="371">
      <formula>SEARCH("attesa tcl",$N9)&gt;0</formula>
    </cfRule>
    <cfRule type="expression" dxfId="17944" priority="372">
      <formula>SEARCH("fermata",$N9)&gt;0</formula>
    </cfRule>
    <cfRule type="expression" dxfId="17943" priority="373">
      <formula>SEARCH("canone",$N9)&gt;0</formula>
    </cfRule>
  </conditionalFormatting>
  <conditionalFormatting sqref="F10:F11">
    <cfRule type="expression" dxfId="17942" priority="364">
      <formula>SEARCH("caricato",$N10)&gt;0</formula>
    </cfRule>
    <cfRule type="expression" dxfId="17941" priority="365">
      <formula>SEARCH("da fare",$N10)&gt;0</formula>
    </cfRule>
    <cfRule type="expression" dxfId="17940" priority="366">
      <formula>SEARCH("attesa tcl",$N10)&gt;0</formula>
    </cfRule>
    <cfRule type="expression" dxfId="17939" priority="367">
      <formula>SEARCH("fermata",$N10)&gt;0</formula>
    </cfRule>
    <cfRule type="expression" dxfId="17938" priority="368">
      <formula>SEARCH("canone",$N10)&gt;0</formula>
    </cfRule>
  </conditionalFormatting>
  <conditionalFormatting sqref="G12:H12 J12">
    <cfRule type="expression" dxfId="17937" priority="359">
      <formula>SEARCH("caricato",$N12)&gt;0</formula>
    </cfRule>
    <cfRule type="expression" dxfId="17936" priority="360">
      <formula>SEARCH("da fare",$N12)&gt;0</formula>
    </cfRule>
    <cfRule type="expression" dxfId="17935" priority="361">
      <formula>SEARCH("attesa tcl",$N12)&gt;0</formula>
    </cfRule>
    <cfRule type="expression" dxfId="17934" priority="362">
      <formula>SEARCH("fermata",$N12)&gt;0</formula>
    </cfRule>
    <cfRule type="expression" dxfId="17933" priority="363">
      <formula>SEARCH("canone",$N12)&gt;0</formula>
    </cfRule>
  </conditionalFormatting>
  <conditionalFormatting sqref="G8:H8 J8">
    <cfRule type="expression" dxfId="17932" priority="354">
      <formula>SEARCH("caricato",$N8)&gt;0</formula>
    </cfRule>
    <cfRule type="expression" dxfId="17931" priority="355">
      <formula>SEARCH("da fare",$N8)&gt;0</formula>
    </cfRule>
    <cfRule type="expression" dxfId="17930" priority="356">
      <formula>SEARCH("attesa tcl",$N8)&gt;0</formula>
    </cfRule>
    <cfRule type="expression" dxfId="17929" priority="357">
      <formula>SEARCH("fermata",$N8)&gt;0</formula>
    </cfRule>
    <cfRule type="expression" dxfId="17928" priority="358">
      <formula>SEARCH("canone",$N8)&gt;0</formula>
    </cfRule>
  </conditionalFormatting>
  <conditionalFormatting sqref="F6:F7">
    <cfRule type="expression" dxfId="17927" priority="349">
      <formula>SEARCH("caricato",$N6)&gt;0</formula>
    </cfRule>
    <cfRule type="expression" dxfId="17926" priority="350">
      <formula>SEARCH("da fare",$N6)&gt;0</formula>
    </cfRule>
    <cfRule type="expression" dxfId="17925" priority="351">
      <formula>SEARCH("attesa tcl",$N6)&gt;0</formula>
    </cfRule>
    <cfRule type="expression" dxfId="17924" priority="352">
      <formula>SEARCH("fermata",$N6)&gt;0</formula>
    </cfRule>
    <cfRule type="expression" dxfId="17923" priority="353">
      <formula>SEARCH("canone",$N6)&gt;0</formula>
    </cfRule>
  </conditionalFormatting>
  <conditionalFormatting sqref="F6:F7">
    <cfRule type="expression" dxfId="17922" priority="344">
      <formula>SEARCH("caricato",$N6)&gt;0</formula>
    </cfRule>
    <cfRule type="expression" dxfId="17921" priority="345">
      <formula>SEARCH("da fare",$N6)&gt;0</formula>
    </cfRule>
    <cfRule type="expression" dxfId="17920" priority="346">
      <formula>SEARCH("attesa tcl",$N6)&gt;0</formula>
    </cfRule>
    <cfRule type="expression" dxfId="17919" priority="347">
      <formula>SEARCH("fermata",$N6)&gt;0</formula>
    </cfRule>
    <cfRule type="expression" dxfId="17918" priority="348">
      <formula>SEARCH("canone",$N6)&gt;0</formula>
    </cfRule>
  </conditionalFormatting>
  <conditionalFormatting sqref="G12:H12 J12">
    <cfRule type="expression" dxfId="17917" priority="339">
      <formula>SEARCH("caricato",$N12)&gt;0</formula>
    </cfRule>
    <cfRule type="expression" dxfId="17916" priority="340">
      <formula>SEARCH("da fare",$N12)&gt;0</formula>
    </cfRule>
    <cfRule type="expression" dxfId="17915" priority="341">
      <formula>SEARCH("attesa tcl",$N12)&gt;0</formula>
    </cfRule>
    <cfRule type="expression" dxfId="17914" priority="342">
      <formula>SEARCH("fermata",$N12)&gt;0</formula>
    </cfRule>
    <cfRule type="expression" dxfId="17913" priority="343">
      <formula>SEARCH("canone",$N12)&gt;0</formula>
    </cfRule>
  </conditionalFormatting>
  <conditionalFormatting sqref="F14:F15">
    <cfRule type="expression" dxfId="17912" priority="334">
      <formula>SEARCH("caricato",$N14)&gt;0</formula>
    </cfRule>
    <cfRule type="expression" dxfId="17911" priority="335">
      <formula>SEARCH("da fare",$N14)&gt;0</formula>
    </cfRule>
    <cfRule type="expression" dxfId="17910" priority="336">
      <formula>SEARCH("attesa tcl",$N14)&gt;0</formula>
    </cfRule>
    <cfRule type="expression" dxfId="17909" priority="337">
      <formula>SEARCH("fermata",$N14)&gt;0</formula>
    </cfRule>
    <cfRule type="expression" dxfId="17908" priority="338">
      <formula>SEARCH("canone",$N14)&gt;0</formula>
    </cfRule>
  </conditionalFormatting>
  <conditionalFormatting sqref="G14:H14 J14">
    <cfRule type="expression" dxfId="17907" priority="329">
      <formula>SEARCH("caricato",$N14)&gt;0</formula>
    </cfRule>
    <cfRule type="expression" dxfId="17906" priority="330">
      <formula>SEARCH("da fare",$N14)&gt;0</formula>
    </cfRule>
    <cfRule type="expression" dxfId="17905" priority="331">
      <formula>SEARCH("attesa tcl",$N14)&gt;0</formula>
    </cfRule>
    <cfRule type="expression" dxfId="17904" priority="332">
      <formula>SEARCH("fermata",$N14)&gt;0</formula>
    </cfRule>
    <cfRule type="expression" dxfId="17903" priority="333">
      <formula>SEARCH("canone",$N14)&gt;0</formula>
    </cfRule>
  </conditionalFormatting>
  <conditionalFormatting sqref="F12:F13">
    <cfRule type="expression" dxfId="17902" priority="324">
      <formula>SEARCH("caricato",$N12)&gt;0</formula>
    </cfRule>
    <cfRule type="expression" dxfId="17901" priority="325">
      <formula>SEARCH("da fare",$N12)&gt;0</formula>
    </cfRule>
    <cfRule type="expression" dxfId="17900" priority="326">
      <formula>SEARCH("attesa tcl",$N12)&gt;0</formula>
    </cfRule>
    <cfRule type="expression" dxfId="17899" priority="327">
      <formula>SEARCH("fermata",$N12)&gt;0</formula>
    </cfRule>
    <cfRule type="expression" dxfId="17898" priority="328">
      <formula>SEARCH("canone",$N12)&gt;0</formula>
    </cfRule>
  </conditionalFormatting>
  <conditionalFormatting sqref="F12:F13">
    <cfRule type="expression" dxfId="17897" priority="319">
      <formula>SEARCH("caricato",$N12)&gt;0</formula>
    </cfRule>
    <cfRule type="expression" dxfId="17896" priority="320">
      <formula>SEARCH("da fare",$N12)&gt;0</formula>
    </cfRule>
    <cfRule type="expression" dxfId="17895" priority="321">
      <formula>SEARCH("attesa tcl",$N12)&gt;0</formula>
    </cfRule>
    <cfRule type="expression" dxfId="17894" priority="322">
      <formula>SEARCH("fermata",$N12)&gt;0</formula>
    </cfRule>
    <cfRule type="expression" dxfId="17893" priority="323">
      <formula>SEARCH("canone",$N12)&gt;0</formula>
    </cfRule>
  </conditionalFormatting>
  <conditionalFormatting sqref="F6:F7">
    <cfRule type="expression" dxfId="17892" priority="314">
      <formula>SEARCH("caricato",$N6)&gt;0</formula>
    </cfRule>
    <cfRule type="expression" dxfId="17891" priority="315">
      <formula>SEARCH("da fare",$N6)&gt;0</formula>
    </cfRule>
    <cfRule type="expression" dxfId="17890" priority="316">
      <formula>SEARCH("attesa tcl",$N6)&gt;0</formula>
    </cfRule>
    <cfRule type="expression" dxfId="17889" priority="317">
      <formula>SEARCH("fermata",$N6)&gt;0</formula>
    </cfRule>
    <cfRule type="expression" dxfId="17888" priority="318">
      <formula>SEARCH("canone",$N6)&gt;0</formula>
    </cfRule>
  </conditionalFormatting>
  <conditionalFormatting sqref="F9">
    <cfRule type="expression" dxfId="17887" priority="309">
      <formula>SEARCH("caricato",$N9)&gt;0</formula>
    </cfRule>
    <cfRule type="expression" dxfId="17886" priority="310">
      <formula>SEARCH("da fare",$N9)&gt;0</formula>
    </cfRule>
    <cfRule type="expression" dxfId="17885" priority="311">
      <formula>SEARCH("attesa tcl",$N9)&gt;0</formula>
    </cfRule>
    <cfRule type="expression" dxfId="17884" priority="312">
      <formula>SEARCH("fermata",$N9)&gt;0</formula>
    </cfRule>
    <cfRule type="expression" dxfId="17883" priority="313">
      <formula>SEARCH("canone",$N9)&gt;0</formula>
    </cfRule>
  </conditionalFormatting>
  <conditionalFormatting sqref="G8:H8 J8">
    <cfRule type="expression" dxfId="17882" priority="304">
      <formula>SEARCH("caricato",$N8)&gt;0</formula>
    </cfRule>
    <cfRule type="expression" dxfId="17881" priority="305">
      <formula>SEARCH("da fare",$N8)&gt;0</formula>
    </cfRule>
    <cfRule type="expression" dxfId="17880" priority="306">
      <formula>SEARCH("attesa tcl",$N8)&gt;0</formula>
    </cfRule>
    <cfRule type="expression" dxfId="17879" priority="307">
      <formula>SEARCH("fermata",$N8)&gt;0</formula>
    </cfRule>
    <cfRule type="expression" dxfId="17878" priority="308">
      <formula>SEARCH("canone",$N8)&gt;0</formula>
    </cfRule>
  </conditionalFormatting>
  <conditionalFormatting sqref="G4:H4 J4">
    <cfRule type="expression" dxfId="17877" priority="299">
      <formula>SEARCH("caricato",$N4)&gt;0</formula>
    </cfRule>
    <cfRule type="expression" dxfId="17876" priority="300">
      <formula>SEARCH("da fare",$N4)&gt;0</formula>
    </cfRule>
    <cfRule type="expression" dxfId="17875" priority="301">
      <formula>SEARCH("attesa tcl",$N4)&gt;0</formula>
    </cfRule>
    <cfRule type="expression" dxfId="17874" priority="302">
      <formula>SEARCH("fermata",$N4)&gt;0</formula>
    </cfRule>
    <cfRule type="expression" dxfId="17873" priority="303">
      <formula>SEARCH("canone",$N4)&gt;0</formula>
    </cfRule>
  </conditionalFormatting>
  <conditionalFormatting sqref="F6:F7">
    <cfRule type="expression" dxfId="17872" priority="294">
      <formula>SEARCH("caricato",$N6)&gt;0</formula>
    </cfRule>
    <cfRule type="expression" dxfId="17871" priority="295">
      <formula>SEARCH("da fare",$N6)&gt;0</formula>
    </cfRule>
    <cfRule type="expression" dxfId="17870" priority="296">
      <formula>SEARCH("attesa tcl",$N6)&gt;0</formula>
    </cfRule>
    <cfRule type="expression" dxfId="17869" priority="297">
      <formula>SEARCH("fermata",$N6)&gt;0</formula>
    </cfRule>
    <cfRule type="expression" dxfId="17868" priority="298">
      <formula>SEARCH("canone",$N6)&gt;0</formula>
    </cfRule>
  </conditionalFormatting>
  <conditionalFormatting sqref="F9">
    <cfRule type="expression" dxfId="17867" priority="289">
      <formula>SEARCH("caricato",$N9)&gt;0</formula>
    </cfRule>
    <cfRule type="expression" dxfId="17866" priority="290">
      <formula>SEARCH("da fare",$N9)&gt;0</formula>
    </cfRule>
    <cfRule type="expression" dxfId="17865" priority="291">
      <formula>SEARCH("attesa tcl",$N9)&gt;0</formula>
    </cfRule>
    <cfRule type="expression" dxfId="17864" priority="292">
      <formula>SEARCH("fermata",$N9)&gt;0</formula>
    </cfRule>
    <cfRule type="expression" dxfId="17863" priority="293">
      <formula>SEARCH("canone",$N9)&gt;0</formula>
    </cfRule>
  </conditionalFormatting>
  <conditionalFormatting sqref="G10:H10 J10">
    <cfRule type="expression" dxfId="17862" priority="284">
      <formula>SEARCH("caricato",$N10)&gt;0</formula>
    </cfRule>
    <cfRule type="expression" dxfId="17861" priority="285">
      <formula>SEARCH("da fare",$N10)&gt;0</formula>
    </cfRule>
    <cfRule type="expression" dxfId="17860" priority="286">
      <formula>SEARCH("attesa tcl",$N10)&gt;0</formula>
    </cfRule>
    <cfRule type="expression" dxfId="17859" priority="287">
      <formula>SEARCH("fermata",$N10)&gt;0</formula>
    </cfRule>
    <cfRule type="expression" dxfId="17858" priority="288">
      <formula>SEARCH("canone",$N10)&gt;0</formula>
    </cfRule>
  </conditionalFormatting>
  <conditionalFormatting sqref="G6:H6 J6">
    <cfRule type="expression" dxfId="17857" priority="279">
      <formula>SEARCH("caricato",$N6)&gt;0</formula>
    </cfRule>
    <cfRule type="expression" dxfId="17856" priority="280">
      <formula>SEARCH("da fare",$N6)&gt;0</formula>
    </cfRule>
    <cfRule type="expression" dxfId="17855" priority="281">
      <formula>SEARCH("attesa tcl",$N6)&gt;0</formula>
    </cfRule>
    <cfRule type="expression" dxfId="17854" priority="282">
      <formula>SEARCH("fermata",$N6)&gt;0</formula>
    </cfRule>
    <cfRule type="expression" dxfId="17853" priority="283">
      <formula>SEARCH("canone",$N6)&gt;0</formula>
    </cfRule>
  </conditionalFormatting>
  <conditionalFormatting sqref="F4:F5">
    <cfRule type="expression" dxfId="17852" priority="274">
      <formula>SEARCH("caricato",$N4)&gt;0</formula>
    </cfRule>
    <cfRule type="expression" dxfId="17851" priority="275">
      <formula>SEARCH("da fare",$N4)&gt;0</formula>
    </cfRule>
    <cfRule type="expression" dxfId="17850" priority="276">
      <formula>SEARCH("attesa tcl",$N4)&gt;0</formula>
    </cfRule>
    <cfRule type="expression" dxfId="17849" priority="277">
      <formula>SEARCH("fermata",$N4)&gt;0</formula>
    </cfRule>
    <cfRule type="expression" dxfId="17848" priority="278">
      <formula>SEARCH("canone",$N4)&gt;0</formula>
    </cfRule>
  </conditionalFormatting>
  <conditionalFormatting sqref="F4:F5">
    <cfRule type="expression" dxfId="17847" priority="269">
      <formula>SEARCH("caricato",$N4)&gt;0</formula>
    </cfRule>
    <cfRule type="expression" dxfId="17846" priority="270">
      <formula>SEARCH("da fare",$N4)&gt;0</formula>
    </cfRule>
    <cfRule type="expression" dxfId="17845" priority="271">
      <formula>SEARCH("attesa tcl",$N4)&gt;0</formula>
    </cfRule>
    <cfRule type="expression" dxfId="17844" priority="272">
      <formula>SEARCH("fermata",$N4)&gt;0</formula>
    </cfRule>
    <cfRule type="expression" dxfId="17843" priority="273">
      <formula>SEARCH("canone",$N4)&gt;0</formula>
    </cfRule>
  </conditionalFormatting>
  <conditionalFormatting sqref="G10:H10 J10">
    <cfRule type="expression" dxfId="17842" priority="239">
      <formula>SEARCH("caricato",$N10)&gt;0</formula>
    </cfRule>
    <cfRule type="expression" dxfId="17841" priority="240">
      <formula>SEARCH("da fare",$N10)&gt;0</formula>
    </cfRule>
    <cfRule type="expression" dxfId="17840" priority="241">
      <formula>SEARCH("attesa tcl",$N10)&gt;0</formula>
    </cfRule>
    <cfRule type="expression" dxfId="17839" priority="242">
      <formula>SEARCH("fermata",$N10)&gt;0</formula>
    </cfRule>
    <cfRule type="expression" dxfId="17838" priority="243">
      <formula>SEARCH("canone",$N10)&gt;0</formula>
    </cfRule>
  </conditionalFormatting>
  <conditionalFormatting sqref="F12:F13">
    <cfRule type="expression" dxfId="17837" priority="234">
      <formula>SEARCH("caricato",$N12)&gt;0</formula>
    </cfRule>
    <cfRule type="expression" dxfId="17836" priority="235">
      <formula>SEARCH("da fare",$N12)&gt;0</formula>
    </cfRule>
    <cfRule type="expression" dxfId="17835" priority="236">
      <formula>SEARCH("attesa tcl",$N12)&gt;0</formula>
    </cfRule>
    <cfRule type="expression" dxfId="17834" priority="237">
      <formula>SEARCH("fermata",$N12)&gt;0</formula>
    </cfRule>
    <cfRule type="expression" dxfId="17833" priority="238">
      <formula>SEARCH("canone",$N12)&gt;0</formula>
    </cfRule>
  </conditionalFormatting>
  <conditionalFormatting sqref="G12:H12 J12">
    <cfRule type="expression" dxfId="17832" priority="229">
      <formula>SEARCH("caricato",$N12)&gt;0</formula>
    </cfRule>
    <cfRule type="expression" dxfId="17831" priority="230">
      <formula>SEARCH("da fare",$N12)&gt;0</formula>
    </cfRule>
    <cfRule type="expression" dxfId="17830" priority="231">
      <formula>SEARCH("attesa tcl",$N12)&gt;0</formula>
    </cfRule>
    <cfRule type="expression" dxfId="17829" priority="232">
      <formula>SEARCH("fermata",$N12)&gt;0</formula>
    </cfRule>
    <cfRule type="expression" dxfId="17828" priority="233">
      <formula>SEARCH("canone",$N12)&gt;0</formula>
    </cfRule>
  </conditionalFormatting>
  <conditionalFormatting sqref="F10:F11">
    <cfRule type="expression" dxfId="17827" priority="224">
      <formula>SEARCH("caricato",$N10)&gt;0</formula>
    </cfRule>
    <cfRule type="expression" dxfId="17826" priority="225">
      <formula>SEARCH("da fare",$N10)&gt;0</formula>
    </cfRule>
    <cfRule type="expression" dxfId="17825" priority="226">
      <formula>SEARCH("attesa tcl",$N10)&gt;0</formula>
    </cfRule>
    <cfRule type="expression" dxfId="17824" priority="227">
      <formula>SEARCH("fermata",$N10)&gt;0</formula>
    </cfRule>
    <cfRule type="expression" dxfId="17823" priority="228">
      <formula>SEARCH("canone",$N10)&gt;0</formula>
    </cfRule>
  </conditionalFormatting>
  <conditionalFormatting sqref="F10:F11">
    <cfRule type="expression" dxfId="17822" priority="219">
      <formula>SEARCH("caricato",$N10)&gt;0</formula>
    </cfRule>
    <cfRule type="expression" dxfId="17821" priority="220">
      <formula>SEARCH("da fare",$N10)&gt;0</formula>
    </cfRule>
    <cfRule type="expression" dxfId="17820" priority="221">
      <formula>SEARCH("attesa tcl",$N10)&gt;0</formula>
    </cfRule>
    <cfRule type="expression" dxfId="17819" priority="222">
      <formula>SEARCH("fermata",$N10)&gt;0</formula>
    </cfRule>
    <cfRule type="expression" dxfId="17818" priority="223">
      <formula>SEARCH("canone",$N10)&gt;0</formula>
    </cfRule>
  </conditionalFormatting>
  <conditionalFormatting sqref="F17">
    <cfRule type="expression" dxfId="17817" priority="214">
      <formula>SEARCH("caricato",$N17)&gt;0</formula>
    </cfRule>
    <cfRule type="expression" dxfId="17816" priority="215">
      <formula>SEARCH("da fare",$N17)&gt;0</formula>
    </cfRule>
    <cfRule type="expression" dxfId="17815" priority="216">
      <formula>SEARCH("attesa tcl",$N17)&gt;0</formula>
    </cfRule>
    <cfRule type="expression" dxfId="17814" priority="217">
      <formula>SEARCH("fermata",$N17)&gt;0</formula>
    </cfRule>
    <cfRule type="expression" dxfId="17813" priority="218">
      <formula>SEARCH("canone",$N17)&gt;0</formula>
    </cfRule>
  </conditionalFormatting>
  <conditionalFormatting sqref="F17">
    <cfRule type="expression" dxfId="17812" priority="209">
      <formula>SEARCH("caricato",$N17)&gt;0</formula>
    </cfRule>
    <cfRule type="expression" dxfId="17811" priority="210">
      <formula>SEARCH("da fare",$N17)&gt;0</formula>
    </cfRule>
    <cfRule type="expression" dxfId="17810" priority="211">
      <formula>SEARCH("attesa tcl",$N17)&gt;0</formula>
    </cfRule>
    <cfRule type="expression" dxfId="17809" priority="212">
      <formula>SEARCH("fermata",$N17)&gt;0</formula>
    </cfRule>
    <cfRule type="expression" dxfId="17808" priority="213">
      <formula>SEARCH("canone",$N17)&gt;0</formula>
    </cfRule>
  </conditionalFormatting>
  <conditionalFormatting sqref="F17">
    <cfRule type="expression" dxfId="17807" priority="204">
      <formula>SEARCH("caricato",$N17)&gt;0</formula>
    </cfRule>
    <cfRule type="expression" dxfId="17806" priority="205">
      <formula>SEARCH("da fare",$N17)&gt;0</formula>
    </cfRule>
    <cfRule type="expression" dxfId="17805" priority="206">
      <formula>SEARCH("attesa tcl",$N17)&gt;0</formula>
    </cfRule>
    <cfRule type="expression" dxfId="17804" priority="207">
      <formula>SEARCH("fermata",$N17)&gt;0</formula>
    </cfRule>
    <cfRule type="expression" dxfId="17803" priority="208">
      <formula>SEARCH("canone",$N17)&gt;0</formula>
    </cfRule>
  </conditionalFormatting>
  <conditionalFormatting sqref="F17">
    <cfRule type="expression" dxfId="17802" priority="199">
      <formula>SEARCH("caricato",$N17)&gt;0</formula>
    </cfRule>
    <cfRule type="expression" dxfId="17801" priority="200">
      <formula>SEARCH("da fare",$N17)&gt;0</formula>
    </cfRule>
    <cfRule type="expression" dxfId="17800" priority="201">
      <formula>SEARCH("attesa tcl",$N17)&gt;0</formula>
    </cfRule>
    <cfRule type="expression" dxfId="17799" priority="202">
      <formula>SEARCH("fermata",$N17)&gt;0</formula>
    </cfRule>
    <cfRule type="expression" dxfId="17798" priority="203">
      <formula>SEARCH("canone",$N17)&gt;0</formula>
    </cfRule>
  </conditionalFormatting>
  <conditionalFormatting sqref="G14:H14 J14">
    <cfRule type="expression" dxfId="17797" priority="194">
      <formula>SEARCH("caricato",$N14)&gt;0</formula>
    </cfRule>
    <cfRule type="expression" dxfId="17796" priority="195">
      <formula>SEARCH("da fare",$N14)&gt;0</formula>
    </cfRule>
    <cfRule type="expression" dxfId="17795" priority="196">
      <formula>SEARCH("attesa tcl",$N14)&gt;0</formula>
    </cfRule>
    <cfRule type="expression" dxfId="17794" priority="197">
      <formula>SEARCH("fermata",$N14)&gt;0</formula>
    </cfRule>
    <cfRule type="expression" dxfId="17793" priority="198">
      <formula>SEARCH("canone",$N14)&gt;0</formula>
    </cfRule>
  </conditionalFormatting>
  <conditionalFormatting sqref="G14:H14 J14">
    <cfRule type="expression" dxfId="17792" priority="189">
      <formula>SEARCH("caricato",$N14)&gt;0</formula>
    </cfRule>
    <cfRule type="expression" dxfId="17791" priority="190">
      <formula>SEARCH("da fare",$N14)&gt;0</formula>
    </cfRule>
    <cfRule type="expression" dxfId="17790" priority="191">
      <formula>SEARCH("attesa tcl",$N14)&gt;0</formula>
    </cfRule>
    <cfRule type="expression" dxfId="17789" priority="192">
      <formula>SEARCH("fermata",$N14)&gt;0</formula>
    </cfRule>
    <cfRule type="expression" dxfId="17788" priority="193">
      <formula>SEARCH("canone",$N14)&gt;0</formula>
    </cfRule>
  </conditionalFormatting>
  <conditionalFormatting sqref="F16:F17">
    <cfRule type="expression" dxfId="17787" priority="184">
      <formula>SEARCH("caricato",$N16)&gt;0</formula>
    </cfRule>
    <cfRule type="expression" dxfId="17786" priority="185">
      <formula>SEARCH("da fare",$N16)&gt;0</formula>
    </cfRule>
    <cfRule type="expression" dxfId="17785" priority="186">
      <formula>SEARCH("attesa tcl",$N16)&gt;0</formula>
    </cfRule>
    <cfRule type="expression" dxfId="17784" priority="187">
      <formula>SEARCH("fermata",$N16)&gt;0</formula>
    </cfRule>
    <cfRule type="expression" dxfId="17783" priority="188">
      <formula>SEARCH("canone",$N16)&gt;0</formula>
    </cfRule>
  </conditionalFormatting>
  <conditionalFormatting sqref="G16:H16 J16">
    <cfRule type="expression" dxfId="17782" priority="179">
      <formula>SEARCH("caricato",$N16)&gt;0</formula>
    </cfRule>
    <cfRule type="expression" dxfId="17781" priority="180">
      <formula>SEARCH("da fare",$N16)&gt;0</formula>
    </cfRule>
    <cfRule type="expression" dxfId="17780" priority="181">
      <formula>SEARCH("attesa tcl",$N16)&gt;0</formula>
    </cfRule>
    <cfRule type="expression" dxfId="17779" priority="182">
      <formula>SEARCH("fermata",$N16)&gt;0</formula>
    </cfRule>
    <cfRule type="expression" dxfId="17778" priority="183">
      <formula>SEARCH("canone",$N16)&gt;0</formula>
    </cfRule>
  </conditionalFormatting>
  <conditionalFormatting sqref="F14:F15">
    <cfRule type="expression" dxfId="17777" priority="174">
      <formula>SEARCH("caricato",$N14)&gt;0</formula>
    </cfRule>
    <cfRule type="expression" dxfId="17776" priority="175">
      <formula>SEARCH("da fare",$N14)&gt;0</formula>
    </cfRule>
    <cfRule type="expression" dxfId="17775" priority="176">
      <formula>SEARCH("attesa tcl",$N14)&gt;0</formula>
    </cfRule>
    <cfRule type="expression" dxfId="17774" priority="177">
      <formula>SEARCH("fermata",$N14)&gt;0</formula>
    </cfRule>
    <cfRule type="expression" dxfId="17773" priority="178">
      <formula>SEARCH("canone",$N14)&gt;0</formula>
    </cfRule>
  </conditionalFormatting>
  <conditionalFormatting sqref="F14:F15">
    <cfRule type="expression" dxfId="17772" priority="169">
      <formula>SEARCH("caricato",$N14)&gt;0</formula>
    </cfRule>
    <cfRule type="expression" dxfId="17771" priority="170">
      <formula>SEARCH("da fare",$N14)&gt;0</formula>
    </cfRule>
    <cfRule type="expression" dxfId="17770" priority="171">
      <formula>SEARCH("attesa tcl",$N14)&gt;0</formula>
    </cfRule>
    <cfRule type="expression" dxfId="17769" priority="172">
      <formula>SEARCH("fermata",$N14)&gt;0</formula>
    </cfRule>
    <cfRule type="expression" dxfId="17768" priority="173">
      <formula>SEARCH("canone",$N14)&gt;0</formula>
    </cfRule>
  </conditionalFormatting>
  <conditionalFormatting sqref="F14:F15">
    <cfRule type="expression" dxfId="17767" priority="164">
      <formula>SEARCH("caricato",$N14)&gt;0</formula>
    </cfRule>
    <cfRule type="expression" dxfId="17766" priority="165">
      <formula>SEARCH("da fare",$N14)&gt;0</formula>
    </cfRule>
    <cfRule type="expression" dxfId="17765" priority="166">
      <formula>SEARCH("attesa tcl",$N14)&gt;0</formula>
    </cfRule>
    <cfRule type="expression" dxfId="17764" priority="167">
      <formula>SEARCH("fermata",$N14)&gt;0</formula>
    </cfRule>
    <cfRule type="expression" dxfId="17763" priority="168">
      <formula>SEARCH("canone",$N14)&gt;0</formula>
    </cfRule>
  </conditionalFormatting>
  <conditionalFormatting sqref="G14:H14 J14">
    <cfRule type="expression" dxfId="17762" priority="159">
      <formula>SEARCH("caricato",$N14)&gt;0</formula>
    </cfRule>
    <cfRule type="expression" dxfId="17761" priority="160">
      <formula>SEARCH("da fare",$N14)&gt;0</formula>
    </cfRule>
    <cfRule type="expression" dxfId="17760" priority="161">
      <formula>SEARCH("attesa tcl",$N14)&gt;0</formula>
    </cfRule>
    <cfRule type="expression" dxfId="17759" priority="162">
      <formula>SEARCH("fermata",$N14)&gt;0</formula>
    </cfRule>
    <cfRule type="expression" dxfId="17758" priority="163">
      <formula>SEARCH("canone",$N14)&gt;0</formula>
    </cfRule>
  </conditionalFormatting>
  <conditionalFormatting sqref="F19">
    <cfRule type="expression" dxfId="17757" priority="154">
      <formula>SEARCH("caricato",$N19)&gt;0</formula>
    </cfRule>
    <cfRule type="expression" dxfId="17756" priority="155">
      <formula>SEARCH("da fare",$N19)&gt;0</formula>
    </cfRule>
    <cfRule type="expression" dxfId="17755" priority="156">
      <formula>SEARCH("attesa tcl",$N19)&gt;0</formula>
    </cfRule>
    <cfRule type="expression" dxfId="17754" priority="157">
      <formula>SEARCH("fermata",$N19)&gt;0</formula>
    </cfRule>
    <cfRule type="expression" dxfId="17753" priority="158">
      <formula>SEARCH("canone",$N19)&gt;0</formula>
    </cfRule>
  </conditionalFormatting>
  <conditionalFormatting sqref="F19">
    <cfRule type="expression" dxfId="17752" priority="149">
      <formula>SEARCH("caricato",$N19)&gt;0</formula>
    </cfRule>
    <cfRule type="expression" dxfId="17751" priority="150">
      <formula>SEARCH("da fare",$N19)&gt;0</formula>
    </cfRule>
    <cfRule type="expression" dxfId="17750" priority="151">
      <formula>SEARCH("attesa tcl",$N19)&gt;0</formula>
    </cfRule>
    <cfRule type="expression" dxfId="17749" priority="152">
      <formula>SEARCH("fermata",$N19)&gt;0</formula>
    </cfRule>
    <cfRule type="expression" dxfId="17748" priority="153">
      <formula>SEARCH("canone",$N19)&gt;0</formula>
    </cfRule>
  </conditionalFormatting>
  <conditionalFormatting sqref="F19">
    <cfRule type="expression" dxfId="17747" priority="144">
      <formula>SEARCH("caricato",$N19)&gt;0</formula>
    </cfRule>
    <cfRule type="expression" dxfId="17746" priority="145">
      <formula>SEARCH("da fare",$N19)&gt;0</formula>
    </cfRule>
    <cfRule type="expression" dxfId="17745" priority="146">
      <formula>SEARCH("attesa tcl",$N19)&gt;0</formula>
    </cfRule>
    <cfRule type="expression" dxfId="17744" priority="147">
      <formula>SEARCH("fermata",$N19)&gt;0</formula>
    </cfRule>
    <cfRule type="expression" dxfId="17743" priority="148">
      <formula>SEARCH("canone",$N19)&gt;0</formula>
    </cfRule>
  </conditionalFormatting>
  <conditionalFormatting sqref="F19">
    <cfRule type="expression" dxfId="17742" priority="139">
      <formula>SEARCH("caricato",$N19)&gt;0</formula>
    </cfRule>
    <cfRule type="expression" dxfId="17741" priority="140">
      <formula>SEARCH("da fare",$N19)&gt;0</formula>
    </cfRule>
    <cfRule type="expression" dxfId="17740" priority="141">
      <formula>SEARCH("attesa tcl",$N19)&gt;0</formula>
    </cfRule>
    <cfRule type="expression" dxfId="17739" priority="142">
      <formula>SEARCH("fermata",$N19)&gt;0</formula>
    </cfRule>
    <cfRule type="expression" dxfId="17738" priority="143">
      <formula>SEARCH("canone",$N19)&gt;0</formula>
    </cfRule>
  </conditionalFormatting>
  <conditionalFormatting sqref="M5">
    <cfRule type="expression" dxfId="17737" priority="129">
      <formula>SEARCH("caricato",$N5)&gt;0</formula>
    </cfRule>
    <cfRule type="expression" dxfId="17736" priority="130">
      <formula>SEARCH("da fare",$N5)&gt;0</formula>
    </cfRule>
    <cfRule type="expression" dxfId="17735" priority="131">
      <formula>SEARCH("attesa tcl",$N5)&gt;0</formula>
    </cfRule>
    <cfRule type="expression" dxfId="17734" priority="132">
      <formula>SEARCH("fermata",$N5)&gt;0</formula>
    </cfRule>
    <cfRule type="expression" dxfId="17733" priority="133">
      <formula>SEARCH("canone",$N5)&gt;0</formula>
    </cfRule>
  </conditionalFormatting>
  <conditionalFormatting sqref="M4">
    <cfRule type="expression" dxfId="17732" priority="134">
      <formula>SEARCH("caricato",$N4)&gt;0</formula>
    </cfRule>
    <cfRule type="expression" dxfId="17731" priority="135">
      <formula>SEARCH("da fare",$N4)&gt;0</formula>
    </cfRule>
    <cfRule type="expression" dxfId="17730" priority="136">
      <formula>SEARCH("attesa tcl",$N4)&gt;0</formula>
    </cfRule>
    <cfRule type="expression" dxfId="17729" priority="137">
      <formula>SEARCH("fermata",$N4)&gt;0</formula>
    </cfRule>
    <cfRule type="expression" dxfId="17728" priority="138">
      <formula>SEARCH("canone",$N4)&gt;0</formula>
    </cfRule>
  </conditionalFormatting>
  <conditionalFormatting sqref="M6:M45">
    <cfRule type="expression" dxfId="17727" priority="124">
      <formula>SEARCH("caricato",$N6)&gt;0</formula>
    </cfRule>
    <cfRule type="expression" dxfId="17726" priority="125">
      <formula>SEARCH("da fare",$N6)&gt;0</formula>
    </cfRule>
    <cfRule type="expression" dxfId="17725" priority="126">
      <formula>SEARCH("attesa tcl",$N6)&gt;0</formula>
    </cfRule>
    <cfRule type="expression" dxfId="17724" priority="127">
      <formula>SEARCH("fermata",$N6)&gt;0</formula>
    </cfRule>
    <cfRule type="expression" dxfId="17723" priority="128">
      <formula>SEARCH("canone",$N6)&gt;0</formula>
    </cfRule>
  </conditionalFormatting>
  <conditionalFormatting sqref="F8">
    <cfRule type="expression" dxfId="17722" priority="119">
      <formula>SEARCH("caricato",$N8)&gt;0</formula>
    </cfRule>
    <cfRule type="expression" dxfId="17721" priority="120">
      <formula>SEARCH("da fare",$N8)&gt;0</formula>
    </cfRule>
    <cfRule type="expression" dxfId="17720" priority="121">
      <formula>SEARCH("attesa tcl",$N8)&gt;0</formula>
    </cfRule>
    <cfRule type="expression" dxfId="17719" priority="122">
      <formula>SEARCH("fermata",$N8)&gt;0</formula>
    </cfRule>
    <cfRule type="expression" dxfId="17718" priority="123">
      <formula>SEARCH("canone",$N8)&gt;0</formula>
    </cfRule>
  </conditionalFormatting>
  <conditionalFormatting sqref="F8">
    <cfRule type="expression" dxfId="17717" priority="114">
      <formula>SEARCH("caricato",$N8)&gt;0</formula>
    </cfRule>
    <cfRule type="expression" dxfId="17716" priority="115">
      <formula>SEARCH("da fare",$N8)&gt;0</formula>
    </cfRule>
    <cfRule type="expression" dxfId="17715" priority="116">
      <formula>SEARCH("attesa tcl",$N8)&gt;0</formula>
    </cfRule>
    <cfRule type="expression" dxfId="17714" priority="117">
      <formula>SEARCH("fermata",$N8)&gt;0</formula>
    </cfRule>
    <cfRule type="expression" dxfId="17713" priority="118">
      <formula>SEARCH("canone",$N8)&gt;0</formula>
    </cfRule>
  </conditionalFormatting>
  <conditionalFormatting sqref="F8">
    <cfRule type="expression" dxfId="17712" priority="109">
      <formula>SEARCH("caricato",$N8)&gt;0</formula>
    </cfRule>
    <cfRule type="expression" dxfId="17711" priority="110">
      <formula>SEARCH("da fare",$N8)&gt;0</formula>
    </cfRule>
    <cfRule type="expression" dxfId="17710" priority="111">
      <formula>SEARCH("attesa tcl",$N8)&gt;0</formula>
    </cfRule>
    <cfRule type="expression" dxfId="17709" priority="112">
      <formula>SEARCH("fermata",$N8)&gt;0</formula>
    </cfRule>
    <cfRule type="expression" dxfId="17708" priority="113">
      <formula>SEARCH("canone",$N8)&gt;0</formula>
    </cfRule>
  </conditionalFormatting>
  <conditionalFormatting sqref="F8">
    <cfRule type="expression" dxfId="17707" priority="104">
      <formula>SEARCH("caricato",$N8)&gt;0</formula>
    </cfRule>
    <cfRule type="expression" dxfId="17706" priority="105">
      <formula>SEARCH("da fare",$N8)&gt;0</formula>
    </cfRule>
    <cfRule type="expression" dxfId="17705" priority="106">
      <formula>SEARCH("attesa tcl",$N8)&gt;0</formula>
    </cfRule>
    <cfRule type="expression" dxfId="17704" priority="107">
      <formula>SEARCH("fermata",$N8)&gt;0</formula>
    </cfRule>
    <cfRule type="expression" dxfId="17703" priority="108">
      <formula>SEARCH("canone",$N8)&gt;0</formula>
    </cfRule>
  </conditionalFormatting>
  <conditionalFormatting sqref="P4:Q4">
    <cfRule type="cellIs" dxfId="17702" priority="71" operator="lessThan">
      <formula>0</formula>
    </cfRule>
    <cfRule type="cellIs" dxfId="17701" priority="72" operator="greaterThan">
      <formula>0</formula>
    </cfRule>
    <cfRule type="cellIs" dxfId="17700" priority="73" operator="equal">
      <formula>0</formula>
    </cfRule>
  </conditionalFormatting>
  <conditionalFormatting sqref="S4">
    <cfRule type="cellIs" dxfId="17699" priority="68" operator="lessThan">
      <formula>0</formula>
    </cfRule>
    <cfRule type="cellIs" dxfId="17698" priority="69" operator="greaterThan">
      <formula>0</formula>
    </cfRule>
    <cfRule type="cellIs" dxfId="17697" priority="70" operator="equal">
      <formula>0</formula>
    </cfRule>
  </conditionalFormatting>
  <conditionalFormatting sqref="T4">
    <cfRule type="containsText" dxfId="17696" priority="66" operator="containsText" text="NO">
      <formula>NOT(ISERROR(SEARCH("NO",T4)))</formula>
    </cfRule>
    <cfRule type="containsText" dxfId="17695" priority="67" operator="containsText" text="SI">
      <formula>NOT(ISERROR(SEARCH("SI",T4)))</formula>
    </cfRule>
  </conditionalFormatting>
  <conditionalFormatting sqref="U4">
    <cfRule type="containsText" dxfId="17694" priority="64" operator="containsText" text="NO">
      <formula>NOT(ISERROR(SEARCH("NO",U4)))</formula>
    </cfRule>
    <cfRule type="containsText" dxfId="17693" priority="65" operator="containsText" text="SI">
      <formula>NOT(ISERROR(SEARCH("SI",U4)))</formula>
    </cfRule>
  </conditionalFormatting>
  <conditionalFormatting sqref="R4">
    <cfRule type="cellIs" dxfId="17692" priority="61" operator="lessThan">
      <formula>0</formula>
    </cfRule>
    <cfRule type="cellIs" dxfId="17691" priority="62" operator="greaterThan">
      <formula>0</formula>
    </cfRule>
    <cfRule type="cellIs" dxfId="17690" priority="63" operator="equal">
      <formula>0</formula>
    </cfRule>
  </conditionalFormatting>
  <conditionalFormatting sqref="I4">
    <cfRule type="expression" dxfId="17689" priority="56">
      <formula>SEARCH("caricato",$N4)&gt;0</formula>
    </cfRule>
    <cfRule type="expression" dxfId="17688" priority="57">
      <formula>SEARCH("da fare",$N4)&gt;0</formula>
    </cfRule>
    <cfRule type="expression" dxfId="17687" priority="58">
      <formula>SEARCH("attesa tcl",$N4)&gt;0</formula>
    </cfRule>
    <cfRule type="expression" dxfId="17686" priority="59">
      <formula>SEARCH("fermata",$N4)&gt;0</formula>
    </cfRule>
    <cfRule type="expression" dxfId="17685" priority="60">
      <formula>SEARCH("canone",$N4)&gt;0</formula>
    </cfRule>
  </conditionalFormatting>
  <conditionalFormatting sqref="I4">
    <cfRule type="expression" dxfId="17684" priority="51">
      <formula>SEARCH("caricato",$N4)&gt;0</formula>
    </cfRule>
    <cfRule type="expression" dxfId="17683" priority="52">
      <formula>SEARCH("da fare",$N4)&gt;0</formula>
    </cfRule>
    <cfRule type="expression" dxfId="17682" priority="53">
      <formula>SEARCH("attesa tcl",$N4)&gt;0</formula>
    </cfRule>
    <cfRule type="expression" dxfId="17681" priority="54">
      <formula>SEARCH("fermata",$N4)&gt;0</formula>
    </cfRule>
    <cfRule type="expression" dxfId="17680" priority="55">
      <formula>SEARCH("canone",$N4)&gt;0</formula>
    </cfRule>
  </conditionalFormatting>
  <conditionalFormatting sqref="I4">
    <cfRule type="expression" dxfId="17679" priority="46">
      <formula>SEARCH("caricato",$N4)&gt;0</formula>
    </cfRule>
    <cfRule type="expression" dxfId="17678" priority="47">
      <formula>SEARCH("da fare",$N4)&gt;0</formula>
    </cfRule>
    <cfRule type="expression" dxfId="17677" priority="48">
      <formula>SEARCH("attesa tcl",$N4)&gt;0</formula>
    </cfRule>
    <cfRule type="expression" dxfId="17676" priority="49">
      <formula>SEARCH("fermata",$N4)&gt;0</formula>
    </cfRule>
    <cfRule type="expression" dxfId="17675" priority="50">
      <formula>SEARCH("canone",$N4)&gt;0</formula>
    </cfRule>
  </conditionalFormatting>
  <conditionalFormatting sqref="I4">
    <cfRule type="expression" dxfId="17674" priority="41">
      <formula>SEARCH("caricato",$N4)&gt;0</formula>
    </cfRule>
    <cfRule type="expression" dxfId="17673" priority="42">
      <formula>SEARCH("da fare",$N4)&gt;0</formula>
    </cfRule>
    <cfRule type="expression" dxfId="17672" priority="43">
      <formula>SEARCH("attesa tcl",$N4)&gt;0</formula>
    </cfRule>
    <cfRule type="expression" dxfId="17671" priority="44">
      <formula>SEARCH("fermata",$N4)&gt;0</formula>
    </cfRule>
    <cfRule type="expression" dxfId="17670" priority="45">
      <formula>SEARCH("canone",$N4)&gt;0</formula>
    </cfRule>
  </conditionalFormatting>
  <conditionalFormatting sqref="I4">
    <cfRule type="expression" dxfId="17669" priority="36">
      <formula>SEARCH("caricato",$N4)&gt;0</formula>
    </cfRule>
    <cfRule type="expression" dxfId="17668" priority="37">
      <formula>SEARCH("da fare",$N4)&gt;0</formula>
    </cfRule>
    <cfRule type="expression" dxfId="17667" priority="38">
      <formula>SEARCH("attesa tcl",$N4)&gt;0</formula>
    </cfRule>
    <cfRule type="expression" dxfId="17666" priority="39">
      <formula>SEARCH("fermata",$N4)&gt;0</formula>
    </cfRule>
    <cfRule type="expression" dxfId="17665" priority="40">
      <formula>SEARCH("canone",$N4)&gt;0</formula>
    </cfRule>
  </conditionalFormatting>
  <conditionalFormatting sqref="I4">
    <cfRule type="expression" dxfId="17664" priority="31">
      <formula>SEARCH("caricato",$N4)&gt;0</formula>
    </cfRule>
    <cfRule type="expression" dxfId="17663" priority="32">
      <formula>SEARCH("da fare",$N4)&gt;0</formula>
    </cfRule>
    <cfRule type="expression" dxfId="17662" priority="33">
      <formula>SEARCH("attesa tcl",$N4)&gt;0</formula>
    </cfRule>
    <cfRule type="expression" dxfId="17661" priority="34">
      <formula>SEARCH("fermata",$N4)&gt;0</formula>
    </cfRule>
    <cfRule type="expression" dxfId="17660" priority="35">
      <formula>SEARCH("canone",$N4)&gt;0</formula>
    </cfRule>
  </conditionalFormatting>
  <conditionalFormatting sqref="I5:I45">
    <cfRule type="expression" dxfId="17659" priority="26">
      <formula>SEARCH("caricato",$N5)&gt;0</formula>
    </cfRule>
    <cfRule type="expression" dxfId="17658" priority="27">
      <formula>SEARCH("da fare",$N5)&gt;0</formula>
    </cfRule>
    <cfRule type="expression" dxfId="17657" priority="28">
      <formula>SEARCH("attesa tcl",$N5)&gt;0</formula>
    </cfRule>
    <cfRule type="expression" dxfId="17656" priority="29">
      <formula>SEARCH("fermata",$N5)&gt;0</formula>
    </cfRule>
    <cfRule type="expression" dxfId="17655" priority="30">
      <formula>SEARCH("canone",$N5)&gt;0</formula>
    </cfRule>
  </conditionalFormatting>
  <conditionalFormatting sqref="I5:I45">
    <cfRule type="expression" dxfId="17654" priority="21">
      <formula>SEARCH("caricato",$N5)&gt;0</formula>
    </cfRule>
    <cfRule type="expression" dxfId="17653" priority="22">
      <formula>SEARCH("da fare",$N5)&gt;0</formula>
    </cfRule>
    <cfRule type="expression" dxfId="17652" priority="23">
      <formula>SEARCH("attesa tcl",$N5)&gt;0</formula>
    </cfRule>
    <cfRule type="expression" dxfId="17651" priority="24">
      <formula>SEARCH("fermata",$N5)&gt;0</formula>
    </cfRule>
    <cfRule type="expression" dxfId="17650" priority="25">
      <formula>SEARCH("canone",$N5)&gt;0</formula>
    </cfRule>
  </conditionalFormatting>
  <conditionalFormatting sqref="I5:I45">
    <cfRule type="expression" dxfId="17649" priority="16">
      <formula>SEARCH("caricato",$N5)&gt;0</formula>
    </cfRule>
    <cfRule type="expression" dxfId="17648" priority="17">
      <formula>SEARCH("da fare",$N5)&gt;0</formula>
    </cfRule>
    <cfRule type="expression" dxfId="17647" priority="18">
      <formula>SEARCH("attesa tcl",$N5)&gt;0</formula>
    </cfRule>
    <cfRule type="expression" dxfId="17646" priority="19">
      <formula>SEARCH("fermata",$N5)&gt;0</formula>
    </cfRule>
    <cfRule type="expression" dxfId="17645" priority="20">
      <formula>SEARCH("canone",$N5)&gt;0</formula>
    </cfRule>
  </conditionalFormatting>
  <conditionalFormatting sqref="I5:I45">
    <cfRule type="expression" dxfId="17644" priority="11">
      <formula>SEARCH("caricato",$N5)&gt;0</formula>
    </cfRule>
    <cfRule type="expression" dxfId="17643" priority="12">
      <formula>SEARCH("da fare",$N5)&gt;0</formula>
    </cfRule>
    <cfRule type="expression" dxfId="17642" priority="13">
      <formula>SEARCH("attesa tcl",$N5)&gt;0</formula>
    </cfRule>
    <cfRule type="expression" dxfId="17641" priority="14">
      <formula>SEARCH("fermata",$N5)&gt;0</formula>
    </cfRule>
    <cfRule type="expression" dxfId="17640" priority="15">
      <formula>SEARCH("canone",$N5)&gt;0</formula>
    </cfRule>
  </conditionalFormatting>
  <conditionalFormatting sqref="I5:I45">
    <cfRule type="expression" dxfId="17639" priority="6">
      <formula>SEARCH("caricato",$N5)&gt;0</formula>
    </cfRule>
    <cfRule type="expression" dxfId="17638" priority="7">
      <formula>SEARCH("da fare",$N5)&gt;0</formula>
    </cfRule>
    <cfRule type="expression" dxfId="17637" priority="8">
      <formula>SEARCH("attesa tcl",$N5)&gt;0</formula>
    </cfRule>
    <cfRule type="expression" dxfId="17636" priority="9">
      <formula>SEARCH("fermata",$N5)&gt;0</formula>
    </cfRule>
    <cfRule type="expression" dxfId="17635" priority="10">
      <formula>SEARCH("canone",$N5)&gt;0</formula>
    </cfRule>
  </conditionalFormatting>
  <conditionalFormatting sqref="I5:I45">
    <cfRule type="expression" dxfId="17634" priority="1">
      <formula>SEARCH("caricato",$N5)&gt;0</formula>
    </cfRule>
    <cfRule type="expression" dxfId="17633" priority="2">
      <formula>SEARCH("da fare",$N5)&gt;0</formula>
    </cfRule>
    <cfRule type="expression" dxfId="17632" priority="3">
      <formula>SEARCH("attesa tcl",$N5)&gt;0</formula>
    </cfRule>
    <cfRule type="expression" dxfId="17631" priority="4">
      <formula>SEARCH("fermata",$N5)&gt;0</formula>
    </cfRule>
    <cfRule type="expression" dxfId="17630" priority="5">
      <formula>SEARCH("canone",$N5)&gt;0</formula>
    </cfRule>
  </conditionalFormatting>
  <dataValidations count="1">
    <dataValidation type="list" allowBlank="1" showInputMessage="1" showErrorMessage="1" sqref="U4" xr:uid="{87AA95C8-7599-4965-BB87-D9A8DA46385A}">
      <formula1>"SI,NO,si,no,"</formula1>
    </dataValidation>
  </dataValidations>
  <printOptions horizontalCentered="1" verticalCentered="1"/>
  <pageMargins left="0.25" right="0.25" top="0.25" bottom="0.25" header="0.3" footer="0.3"/>
  <pageSetup paperSize="9" scale="25" fitToHeight="0" pageOrder="overThenDown" orientation="landscape" blackAndWhite="1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36897" r:id="rId4" name="Button 1">
              <controlPr defaultSize="0" print="0" autoFill="0" autoPict="0" macro="[0]!CopiaModificaEseguiMacroEsterne_Optimized">
                <anchor moveWithCells="1" sizeWithCells="1">
                  <from>
                    <xdr:col>7</xdr:col>
                    <xdr:colOff>0</xdr:colOff>
                    <xdr:row>0</xdr:row>
                    <xdr:rowOff>9525</xdr:rowOff>
                  </from>
                  <to>
                    <xdr:col>7</xdr:col>
                    <xdr:colOff>1819275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6898" r:id="rId5" name="Button 2">
              <controlPr defaultSize="0" print="0" autoFill="0" autoPict="0" macro="[0]!RegolaAltezzaRigheEAreeDiStampa">
                <anchor moveWithCells="1" sizeWithCells="1">
                  <from>
                    <xdr:col>5</xdr:col>
                    <xdr:colOff>0</xdr:colOff>
                    <xdr:row>0</xdr:row>
                    <xdr:rowOff>0</xdr:rowOff>
                  </from>
                  <to>
                    <xdr:col>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6899" r:id="rId6" name="Button 3">
              <controlPr defaultSize="0" print="0" autoFill="0" autoPict="0" macro="[0]!RegolaAltezzaRigheEAreeDiStampa">
                <anchor moveWithCells="1" sizeWithCells="1">
                  <from>
                    <xdr:col>5</xdr:col>
                    <xdr:colOff>0</xdr:colOff>
                    <xdr:row>0</xdr:row>
                    <xdr:rowOff>0</xdr:rowOff>
                  </from>
                  <to>
                    <xdr:col>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6900" r:id="rId7" name="Button 4">
              <controlPr defaultSize="0" print="0" autoFill="0" autoPict="0" macro="[0]!cancellaGiornaliera">
                <anchor moveWithCells="1" sizeWithCells="1">
                  <from>
                    <xdr:col>13</xdr:col>
                    <xdr:colOff>0</xdr:colOff>
                    <xdr:row>0</xdr:row>
                    <xdr:rowOff>0</xdr:rowOff>
                  </from>
                  <to>
                    <xdr:col>13</xdr:col>
                    <xdr:colOff>1990725</xdr:colOff>
                    <xdr:row>1</xdr:row>
                    <xdr:rowOff>438150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6901" r:id="rId8" name="Button 5">
              <controlPr defaultSize="0" print="0" autoFill="0" autoPict="0" macro="[0]!CopiaModificaEseguiMacroEsterne_Optimized">
                <anchor moveWithCells="1" sizeWithCells="1">
                  <from>
                    <xdr:col>7</xdr:col>
                    <xdr:colOff>0</xdr:colOff>
                    <xdr:row>0</xdr:row>
                    <xdr:rowOff>9525</xdr:rowOff>
                  </from>
                  <to>
                    <xdr:col>7</xdr:col>
                    <xdr:colOff>1819275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6902" r:id="rId9" name="Button 6">
              <controlPr defaultSize="0" print="0" autoFill="0" autoPict="0" macro="[1]!RegolaAltezzaRigheEAreeDiStampa">
                <anchor moveWithCells="1" sizeWithCells="1">
                  <from>
                    <xdr:col>5</xdr:col>
                    <xdr:colOff>0</xdr:colOff>
                    <xdr:row>0</xdr:row>
                    <xdr:rowOff>0</xdr:rowOff>
                  </from>
                  <to>
                    <xdr:col>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6903" r:id="rId10" name="Button 7">
              <controlPr defaultSize="0" print="0" autoFill="0" autoPict="0" macro="[0]!RegolaAltezzaRigheEAreeDiStampa">
                <anchor moveWithCells="1" sizeWithCells="1">
                  <from>
                    <xdr:col>5</xdr:col>
                    <xdr:colOff>0</xdr:colOff>
                    <xdr:row>0</xdr:row>
                    <xdr:rowOff>0</xdr:rowOff>
                  </from>
                  <to>
                    <xdr:col>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6904" r:id="rId11" name="Button 8">
              <controlPr defaultSize="0" print="0" autoFill="0" autoPict="0" macro="[0]!ComparaPdLeCopiaValori">
                <anchor moveWithCells="1" sizeWithCells="1">
                  <from>
                    <xdr:col>9</xdr:col>
                    <xdr:colOff>19050</xdr:colOff>
                    <xdr:row>0</xdr:row>
                    <xdr:rowOff>0</xdr:rowOff>
                  </from>
                  <to>
                    <xdr:col>10</xdr:col>
                    <xdr:colOff>1104900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2C04C7-DD54-40E3-85F8-363EF3BABD96}">
  <sheetPr codeName="Foglio26">
    <pageSetUpPr fitToPage="1"/>
  </sheetPr>
  <dimension ref="A1:BK64"/>
  <sheetViews>
    <sheetView tabSelected="1" zoomScale="55" zoomScaleNormal="55" workbookViewId="0">
      <selection activeCell="G4" sqref="G4"/>
    </sheetView>
  </sheetViews>
  <sheetFormatPr defaultColWidth="8.85546875" defaultRowHeight="23.25" x14ac:dyDescent="0.25"/>
  <cols>
    <col min="1" max="1" width="5.7109375" style="114" customWidth="1"/>
    <col min="2" max="2" width="5.85546875" style="114" customWidth="1"/>
    <col min="3" max="3" width="4.5703125" style="114" customWidth="1"/>
    <col min="4" max="4" width="4.42578125" style="114" customWidth="1"/>
    <col min="5" max="5" width="3.5703125" style="114" customWidth="1"/>
    <col min="6" max="6" width="30.7109375" style="1" customWidth="1"/>
    <col min="7" max="7" width="76.28515625" style="144" customWidth="1"/>
    <col min="8" max="8" width="26.5703125" style="1" customWidth="1"/>
    <col min="9" max="9" width="29" style="22" customWidth="1"/>
    <col min="10" max="10" width="20" style="1" customWidth="1"/>
    <col min="11" max="12" width="16.7109375" style="1" customWidth="1"/>
    <col min="13" max="13" width="24.28515625" style="1" customWidth="1"/>
    <col min="14" max="14" width="29.140625" style="20" customWidth="1"/>
    <col min="15" max="15" width="1.85546875" style="20" customWidth="1"/>
    <col min="16" max="16" width="27.5703125" style="114" customWidth="1"/>
    <col min="17" max="18" width="24.140625" style="114" customWidth="1"/>
    <col min="19" max="19" width="25.85546875" style="114" bestFit="1" customWidth="1"/>
    <col min="20" max="20" width="30" style="114" bestFit="1" customWidth="1"/>
    <col min="21" max="21" width="28.7109375" style="114" customWidth="1"/>
    <col min="22" max="25" width="18.7109375" style="37" customWidth="1"/>
    <col min="26" max="28" width="18.7109375" style="37" hidden="1" customWidth="1"/>
    <col min="29" max="29" width="30" style="114" hidden="1" customWidth="1"/>
    <col min="30" max="30" width="12.28515625" style="114" hidden="1" customWidth="1"/>
    <col min="31" max="31" width="10.5703125" style="114" hidden="1" customWidth="1"/>
    <col min="32" max="32" width="11.7109375" style="114" hidden="1" customWidth="1"/>
    <col min="33" max="34" width="9.7109375" style="114" hidden="1" customWidth="1"/>
    <col min="35" max="35" width="8" style="114" hidden="1" customWidth="1"/>
    <col min="36" max="36" width="8.28515625" style="114" hidden="1" customWidth="1"/>
    <col min="37" max="37" width="9.7109375" style="114" hidden="1" customWidth="1"/>
    <col min="38" max="38" width="11.42578125" style="114" hidden="1" customWidth="1"/>
    <col min="39" max="39" width="8.28515625" style="114" hidden="1" customWidth="1"/>
    <col min="40" max="40" width="8.7109375" style="114" hidden="1" customWidth="1"/>
    <col min="41" max="41" width="25.140625" style="114" bestFit="1" customWidth="1"/>
    <col min="42" max="42" width="11.7109375" style="114" customWidth="1"/>
    <col min="43" max="47" width="10.140625" style="114" customWidth="1"/>
    <col min="48" max="63" width="16.5703125" style="114" customWidth="1"/>
    <col min="64" max="72" width="8.85546875" style="114"/>
    <col min="73" max="74" width="15.42578125" style="114" bestFit="1" customWidth="1"/>
    <col min="75" max="75" width="17.5703125" style="114" bestFit="1" customWidth="1"/>
    <col min="76" max="76" width="13.42578125" style="114" bestFit="1" customWidth="1"/>
    <col min="77" max="77" width="12.28515625" style="114" bestFit="1" customWidth="1"/>
    <col min="78" max="78" width="13.42578125" style="114" bestFit="1" customWidth="1"/>
    <col min="79" max="79" width="0" style="114" hidden="1" customWidth="1"/>
    <col min="80" max="16384" width="8.85546875" style="114"/>
  </cols>
  <sheetData>
    <row r="1" spans="1:41" ht="35.25" customHeight="1" x14ac:dyDescent="0.25">
      <c r="B1" s="200"/>
      <c r="C1" s="201"/>
      <c r="D1" s="201"/>
      <c r="E1" s="202"/>
      <c r="F1" s="203" t="s">
        <v>212</v>
      </c>
      <c r="G1" s="204"/>
      <c r="H1" s="204"/>
      <c r="I1" s="155">
        <f>DATE(RIEPILOGO!U14,RIEPILOGO!X13,9)</f>
        <v>46090</v>
      </c>
      <c r="K1" s="132"/>
      <c r="L1" s="206">
        <v>46090</v>
      </c>
      <c r="M1" s="206"/>
      <c r="N1" s="128"/>
    </row>
    <row r="2" spans="1:41" ht="35.25" customHeight="1" x14ac:dyDescent="0.5">
      <c r="B2" s="200"/>
      <c r="C2" s="201"/>
      <c r="D2" s="201"/>
      <c r="E2" s="202"/>
      <c r="F2" s="205"/>
      <c r="G2" s="205"/>
      <c r="H2" s="205"/>
      <c r="K2" s="151"/>
      <c r="L2" s="207" t="str">
        <f>TEXT(L1, "gggg")</f>
        <v>lunedì</v>
      </c>
      <c r="M2" s="207"/>
      <c r="N2" s="129"/>
      <c r="O2" s="19"/>
      <c r="P2" s="199" t="s">
        <v>215</v>
      </c>
      <c r="Q2" s="199"/>
      <c r="R2" s="199"/>
      <c r="S2" s="199"/>
      <c r="T2" s="13"/>
    </row>
    <row r="3" spans="1:41" ht="66" customHeight="1" x14ac:dyDescent="0.25">
      <c r="A3" s="127"/>
      <c r="B3" s="16" t="s">
        <v>2</v>
      </c>
      <c r="C3" s="16" t="s">
        <v>3</v>
      </c>
      <c r="D3" s="16" t="s">
        <v>5</v>
      </c>
      <c r="E3" s="16" t="s">
        <v>4</v>
      </c>
      <c r="F3" s="130" t="s">
        <v>1</v>
      </c>
      <c r="G3" s="142" t="s">
        <v>128</v>
      </c>
      <c r="H3" s="130" t="s">
        <v>9</v>
      </c>
      <c r="I3" s="131" t="s">
        <v>0</v>
      </c>
      <c r="J3" s="130" t="s">
        <v>11</v>
      </c>
      <c r="K3" s="130" t="s">
        <v>6</v>
      </c>
      <c r="L3" s="130" t="s">
        <v>7</v>
      </c>
      <c r="M3" s="130" t="s">
        <v>8</v>
      </c>
      <c r="N3" s="130" t="s">
        <v>22</v>
      </c>
      <c r="O3" s="16"/>
      <c r="P3" s="46" t="s">
        <v>202</v>
      </c>
      <c r="Q3" s="46" t="s">
        <v>203</v>
      </c>
      <c r="R3" s="46" t="s">
        <v>262</v>
      </c>
      <c r="S3" s="46" t="s">
        <v>204</v>
      </c>
      <c r="T3" s="46" t="s">
        <v>34</v>
      </c>
      <c r="U3" s="47" t="s">
        <v>25</v>
      </c>
      <c r="V3" s="192" t="s">
        <v>216</v>
      </c>
      <c r="W3" s="193"/>
      <c r="X3" s="194"/>
      <c r="Y3" s="121"/>
      <c r="AD3" s="37"/>
    </row>
    <row r="4" spans="1:41" ht="101.25" x14ac:dyDescent="0.25">
      <c r="A4" s="112" t="str">
        <f>IFERROR(INDEX(Tabella256[cognomenome], MATCH(F4, Tabella256[cognome], 0)), "")</f>
        <v>Spinali D.</v>
      </c>
      <c r="B4" s="110"/>
      <c r="C4" s="110"/>
      <c r="D4" s="111"/>
      <c r="E4" s="111"/>
      <c r="F4" s="30" t="s">
        <v>132</v>
      </c>
      <c r="G4" s="56" t="s">
        <v>343</v>
      </c>
      <c r="H4" s="31" t="s">
        <v>283</v>
      </c>
      <c r="I4" s="32" t="str">
        <f>IF(ISERROR(SEARCH("canone extra", N4)),
    IF(ISERROR(SEARCH("caldarella2", N4)),
        IF(ISERROR(SEARCH("messina", N4)),
            IF(ISERROR(SEARCH("agusta", N4)),
                IF(ISERROR(SEARCH("caldarella", N4)),
                    "",
                    $X$6
                ),
                $W$6
            ),
            $V$6
        ),
        $Y$6
    ),
    $AO$6
)</f>
        <v>5400274437
canone</v>
      </c>
      <c r="J4" s="33" t="s">
        <v>342</v>
      </c>
      <c r="K4" s="34" t="s">
        <v>281</v>
      </c>
      <c r="L4" s="34" t="s">
        <v>282</v>
      </c>
      <c r="M4" s="31">
        <f>IF(AN4=0,"",AN4)</f>
        <v>8.25</v>
      </c>
      <c r="N4" s="35" t="s">
        <v>260</v>
      </c>
      <c r="O4" s="35"/>
      <c r="P4" s="18">
        <f>IF(OR($L$1=RIEPILOGO!$T$2,$L$1=RIEPILOGO!$T$3,$L$1=RIEPILOGO!$T$4,$L$1=RIEPILOGO!$T$5),"FESTIVO",
  IF(L2="sabato","SABATO",
    IF(L2="domenica","DOMENICA",
      IF(RIEPILOGO!V19="ABILITATO",
        IFERROR((SUMIF(N4:N45,"*canone messina*",M4:M45)/(IF(WEEKDAY(L1,2)=5,10,16.5)))-1,-1),
        0))))</f>
        <v>0</v>
      </c>
      <c r="Q4" s="18">
        <f>IF(OR($L$1=RIEPILOGO!$T$2,$L$1=RIEPILOGO!$T$3,$L$1=RIEPILOGO!$T$4,$L$1=RIEPILOGO!$T$5),"FESTIVO",
  IF(L2="sabato","SABATO",
    IF(L2="domenica","DOMENICA",
      IF(RIEPILOGO!V19="ABILITATO",
        IFERROR((SUMIF(N4:N45,"canone caldarella",M4:M45)/(IF(WEEKDAY(L1,2)=5,10,16.5)))-1,-1),
        0))))</f>
        <v>0</v>
      </c>
      <c r="R4" s="18">
        <f>IF(OR($L$1=RIEPILOGO!$T$2,$L$1=RIEPILOGO!$T$3,$L$1=RIEPILOGO!$T$4,$L$1=RIEPILOGO!$T$5),"FESTIVO",
  IF(L2="sabato","SABATO",
    IF(L2="domenica","DOMENICA",
      IF(RIEPILOGO!U19="ABILITATO",
        IFERROR((SUMIF(N4:N45,"*canone agusta*",M4:M45)/(IF(WEEKDAY(L1,2)=5,10,16.5)))-1,-1),
        0))))</f>
        <v>0</v>
      </c>
      <c r="S4" s="18">
        <f>IF(OR($L$1=RIEPILOGO!$T$2,$L$1=RIEPILOGO!$T$3,$L$1=RIEPILOGO!$T$4,$L$1=RIEPILOGO!$T$5),"FESTIVO",
  IF(L2="sabato","SABATO",
    IF(L2="domenica","DOMENICA",
      IF(RIEPILOGO!W19="ABILITATO",
        IFERROR((SUMIF(N4:N45,"*canone caldarella2*",M4:M45)/(IF(WEEKDAY(L1,2)=5,10,16.5)))-1,-1),
        0))))</f>
        <v>0</v>
      </c>
      <c r="T4" s="18" t="str">
        <f>IF(COUNTBLANK(P7:P30)=ROWS(P7:P30),"NO",IF(SUM(Q7:Q30)=SUM(R7:R30),"SI","NO"))</f>
        <v>SI</v>
      </c>
      <c r="U4" s="18" t="s">
        <v>294</v>
      </c>
      <c r="V4" s="195">
        <f ca="1">RIEPILOGO!M33</f>
        <v>-6.0606060606060552E-2</v>
      </c>
      <c r="W4" s="196"/>
      <c r="X4" s="197"/>
      <c r="Y4" s="122"/>
      <c r="AD4" s="114" t="str">
        <f>IFERROR(IF(SEARCH("assistenza", N4) &gt; 0, TRUE, ""), "NO")</f>
        <v>NO</v>
      </c>
      <c r="AG4" s="3">
        <f t="shared" ref="AG4:AH45" si="0">IF(K4="24:00",24,(HOUR(K4)+MINUTE(K4)/60))</f>
        <v>7.75</v>
      </c>
      <c r="AH4" s="3">
        <f t="shared" si="0"/>
        <v>16.75</v>
      </c>
      <c r="AI4" s="3">
        <f t="shared" ref="AI4:AI45" si="1">IF(AM4=TRUE,(HOUR(AJ4)+MINUTE(AJ4)/60),0)</f>
        <v>0.75</v>
      </c>
      <c r="AJ4" s="4">
        <v>3.125E-2</v>
      </c>
      <c r="AK4" s="3">
        <f t="shared" ref="AK4:AK45" si="2">AH4-AG4</f>
        <v>9</v>
      </c>
      <c r="AL4" s="53" t="s">
        <v>30</v>
      </c>
      <c r="AM4" s="8" t="b">
        <f t="shared" ref="AM4:AM45" si="3">IF(AND(AG4&lt;12.75,AH4&gt;12,AD4="NO"),OR($L$2="lunedì",($L$2="martedì"),($L$2="mercoledì"),($L$2="giovedì")))</f>
        <v>1</v>
      </c>
      <c r="AN4" s="15">
        <f t="shared" ref="AN4:AN45" si="4">IF(AM4=TRUE,AK4-AI4, AK4*1)</f>
        <v>8.25</v>
      </c>
    </row>
    <row r="5" spans="1:41" ht="102" thickBot="1" x14ac:dyDescent="0.95">
      <c r="A5" s="112" t="str">
        <f>IFERROR(INDEX(Tabella256[cognomenome], MATCH(F5, Tabella256[cognome], 0)), "")</f>
        <v>Serra G.</v>
      </c>
      <c r="B5" s="28"/>
      <c r="C5" s="28"/>
      <c r="D5" s="29"/>
      <c r="E5" s="29"/>
      <c r="F5" s="30" t="s">
        <v>193</v>
      </c>
      <c r="G5" s="56" t="str">
        <f>IF(G4="","",G4)</f>
        <v>10240136  RIPRISTINO SISTEMA AVVIAMENTO/FERMATA P205-204B
10241002 - U600 - Verifica funzionale su misuratori d portata GOL/GOP a 700 - F051R / F027R</v>
      </c>
      <c r="H5" s="31" t="str">
        <f>IF(H4="","",H4)</f>
        <v>Agusta</v>
      </c>
      <c r="I5" s="32" t="str">
        <f t="shared" ref="I5:I45" si="5">IF(ISERROR(SEARCH("canone extra", N5)),
    IF(ISERROR(SEARCH("caldarella2", N5)),
        IF(ISERROR(SEARCH("messina", N5)),
            IF(ISERROR(SEARCH("agusta", N5)),
                IF(ISERROR(SEARCH("caldarella", N5)),
                    "",
                    $X$6
                ),
                $W$6
            ),
            $V$6
        ),
        $Y$6
    ),
    $AO$6
)</f>
        <v>5400274437
canone</v>
      </c>
      <c r="J5" s="33" t="str">
        <f>IF(J4="","",J4)</f>
        <v>573883/C
574233/C</v>
      </c>
      <c r="K5" s="34" t="s">
        <v>281</v>
      </c>
      <c r="L5" s="34" t="s">
        <v>282</v>
      </c>
      <c r="M5" s="31">
        <f>IF(AN5=0,"",AN5)</f>
        <v>8.25</v>
      </c>
      <c r="N5" s="35" t="s">
        <v>260</v>
      </c>
      <c r="O5" s="35"/>
      <c r="P5" s="109"/>
      <c r="Q5" s="109"/>
      <c r="R5" s="109"/>
      <c r="S5" s="109"/>
      <c r="V5" s="14" t="s">
        <v>35</v>
      </c>
      <c r="W5" s="14" t="s">
        <v>260</v>
      </c>
      <c r="X5" s="14" t="s">
        <v>36</v>
      </c>
      <c r="Y5" s="14" t="s">
        <v>207</v>
      </c>
      <c r="Z5" s="14" t="s">
        <v>35</v>
      </c>
      <c r="AA5" s="14" t="s">
        <v>260</v>
      </c>
      <c r="AB5" s="14" t="s">
        <v>36</v>
      </c>
      <c r="AC5" s="14" t="s">
        <v>207</v>
      </c>
      <c r="AD5" s="114" t="str">
        <f t="shared" ref="AD5:AD45" si="6">IFERROR(IF(SEARCH("assistenza", N5) &gt; 0, TRUE, ""), "NO")</f>
        <v>NO</v>
      </c>
      <c r="AG5" s="3">
        <f t="shared" si="0"/>
        <v>7.75</v>
      </c>
      <c r="AH5" s="3">
        <f t="shared" si="0"/>
        <v>16.75</v>
      </c>
      <c r="AI5" s="3">
        <f t="shared" si="1"/>
        <v>0.75</v>
      </c>
      <c r="AJ5" s="4">
        <v>3.125E-2</v>
      </c>
      <c r="AK5" s="3">
        <f t="shared" si="2"/>
        <v>9</v>
      </c>
      <c r="AL5" s="53" t="s">
        <v>30</v>
      </c>
      <c r="AM5" s="8" t="b">
        <f t="shared" si="3"/>
        <v>1</v>
      </c>
      <c r="AN5" s="15">
        <f t="shared" si="4"/>
        <v>8.25</v>
      </c>
      <c r="AO5" s="14" t="s">
        <v>238</v>
      </c>
    </row>
    <row r="6" spans="1:41" ht="80.099999999999994" customHeight="1" x14ac:dyDescent="0.25">
      <c r="A6" s="112" t="str">
        <f>IFERROR(INDEX(Tabella256[cognomenome], MATCH(F6, Tabella256[cognome], 0)), "")</f>
        <v>Tarascio B.</v>
      </c>
      <c r="B6" s="28"/>
      <c r="C6" s="28"/>
      <c r="D6" s="29"/>
      <c r="E6" s="29"/>
      <c r="F6" s="30" t="s">
        <v>157</v>
      </c>
      <c r="G6" s="56" t="s">
        <v>345</v>
      </c>
      <c r="H6" s="31" t="s">
        <v>285</v>
      </c>
      <c r="I6" s="32" t="str">
        <f t="shared" si="5"/>
        <v>5400274434
canone</v>
      </c>
      <c r="J6" s="33" t="s">
        <v>344</v>
      </c>
      <c r="K6" s="34" t="s">
        <v>281</v>
      </c>
      <c r="L6" s="34" t="s">
        <v>282</v>
      </c>
      <c r="M6" s="31">
        <f t="shared" ref="M6:M45" si="7">IF(AN6=0,"",AN6)</f>
        <v>8.25</v>
      </c>
      <c r="N6" s="35" t="s">
        <v>36</v>
      </c>
      <c r="O6" s="35"/>
      <c r="P6" s="73" t="s">
        <v>23</v>
      </c>
      <c r="Q6" s="74" t="s">
        <v>20</v>
      </c>
      <c r="R6" s="74" t="s">
        <v>21</v>
      </c>
      <c r="S6" s="75" t="s">
        <v>24</v>
      </c>
      <c r="T6" s="2"/>
      <c r="V6" s="32" t="str">
        <f>RIEPILOGO!$S$17</f>
        <v>5400274443
canone</v>
      </c>
      <c r="W6" s="32" t="str">
        <f>RIEPILOGO!$U$17</f>
        <v>5400274437
canone</v>
      </c>
      <c r="X6" s="32" t="str">
        <f>RIEPILOGO!$V$17</f>
        <v>5400274434
canone</v>
      </c>
      <c r="Y6" s="32" t="str">
        <f>RIEPILOGO!$W$17</f>
        <v xml:space="preserve">
canone</v>
      </c>
      <c r="AD6" s="114" t="str">
        <f t="shared" si="6"/>
        <v>NO</v>
      </c>
      <c r="AG6" s="3">
        <f t="shared" si="0"/>
        <v>7.75</v>
      </c>
      <c r="AH6" s="3">
        <f t="shared" si="0"/>
        <v>16.75</v>
      </c>
      <c r="AI6" s="3">
        <f t="shared" si="1"/>
        <v>0.75</v>
      </c>
      <c r="AJ6" s="4">
        <v>3.125E-2</v>
      </c>
      <c r="AK6" s="3">
        <f t="shared" si="2"/>
        <v>9</v>
      </c>
      <c r="AL6" s="53" t="s">
        <v>30</v>
      </c>
      <c r="AM6" s="8" t="b">
        <f t="shared" si="3"/>
        <v>1</v>
      </c>
      <c r="AN6" s="15">
        <f t="shared" si="4"/>
        <v>8.25</v>
      </c>
      <c r="AO6" s="32">
        <f>RIEPILOGO!$X$17</f>
        <v>0</v>
      </c>
    </row>
    <row r="7" spans="1:41" ht="80.099999999999994" customHeight="1" x14ac:dyDescent="0.25">
      <c r="A7" s="112" t="str">
        <f>IFERROR(INDEX(Tabella256[cognomenome], MATCH(F7, Tabella256[cognome], 0)), "")</f>
        <v>Partesano V.</v>
      </c>
      <c r="B7" s="28"/>
      <c r="C7" s="28"/>
      <c r="D7" s="29"/>
      <c r="E7" s="29"/>
      <c r="F7" s="30" t="s">
        <v>149</v>
      </c>
      <c r="G7" s="56" t="str">
        <f>IF(G6="","",G6)</f>
        <v>10240625   RIPRISTINO 07T206R</v>
      </c>
      <c r="H7" s="31" t="str">
        <f>IF(H6="","",H6)</f>
        <v>Caldarella</v>
      </c>
      <c r="I7" s="32" t="str">
        <f t="shared" si="5"/>
        <v>5400274434
canone</v>
      </c>
      <c r="J7" s="33" t="str">
        <f>IF(J6="","",J6)</f>
        <v>573884/C</v>
      </c>
      <c r="K7" s="34" t="s">
        <v>281</v>
      </c>
      <c r="L7" s="34" t="s">
        <v>282</v>
      </c>
      <c r="M7" s="31">
        <f t="shared" si="7"/>
        <v>8.25</v>
      </c>
      <c r="N7" s="35" t="s">
        <v>36</v>
      </c>
      <c r="O7" s="35"/>
      <c r="P7" s="76" t="s">
        <v>12</v>
      </c>
      <c r="Q7" s="18">
        <f>IF(ISBLANK(P7), 99, SUMIF($F$4:$F$45,"*"&amp;P7&amp;"*",$M$4:$M$45))</f>
        <v>8.25</v>
      </c>
      <c r="R7" s="18">
        <v>8.25</v>
      </c>
      <c r="S7" s="77">
        <f t="shared" ref="S7:S30" si="8">R7-Q7</f>
        <v>0</v>
      </c>
      <c r="T7" s="2"/>
      <c r="V7" s="66">
        <f ca="1">RIEPILOGO!N33</f>
        <v>-3.0303030303030276E-2</v>
      </c>
      <c r="W7" s="66">
        <f ca="1">RIEPILOGO!P33</f>
        <v>-1.5151515151515138E-2</v>
      </c>
      <c r="X7" s="66">
        <f ca="1">RIEPILOGO!O33</f>
        <v>-1.5151515151515138E-2</v>
      </c>
      <c r="Y7" s="66">
        <f ca="1">RIEPILOGO!Q33</f>
        <v>0</v>
      </c>
      <c r="Z7" s="71">
        <f ca="1">V7</f>
        <v>-3.0303030303030276E-2</v>
      </c>
      <c r="AA7" s="71">
        <f ca="1">W7</f>
        <v>-1.5151515151515138E-2</v>
      </c>
      <c r="AB7" s="71">
        <f ca="1">X7</f>
        <v>-1.5151515151515138E-2</v>
      </c>
      <c r="AC7" s="71">
        <f ca="1">Y7</f>
        <v>0</v>
      </c>
      <c r="AD7" s="114" t="str">
        <f t="shared" si="6"/>
        <v>NO</v>
      </c>
      <c r="AG7" s="3">
        <f t="shared" si="0"/>
        <v>7.75</v>
      </c>
      <c r="AH7" s="3">
        <f t="shared" si="0"/>
        <v>16.75</v>
      </c>
      <c r="AI7" s="3">
        <f t="shared" si="1"/>
        <v>0.75</v>
      </c>
      <c r="AJ7" s="4">
        <v>3.125E-2</v>
      </c>
      <c r="AK7" s="3">
        <f t="shared" si="2"/>
        <v>9</v>
      </c>
      <c r="AL7" s="53" t="s">
        <v>30</v>
      </c>
      <c r="AM7" s="8" t="b">
        <f t="shared" si="3"/>
        <v>1</v>
      </c>
      <c r="AN7" s="15">
        <f t="shared" si="4"/>
        <v>8.25</v>
      </c>
    </row>
    <row r="8" spans="1:41" ht="80.099999999999994" customHeight="1" x14ac:dyDescent="0.45">
      <c r="A8" s="112" t="str">
        <f>IFERROR(INDEX(Tabella256[cognomenome], MATCH(F8, Tabella256[cognome], 0)), "")</f>
        <v>Millo F.</v>
      </c>
      <c r="B8" s="28"/>
      <c r="C8" s="28"/>
      <c r="D8" s="29"/>
      <c r="E8" s="29"/>
      <c r="F8" s="30" t="s">
        <v>148</v>
      </c>
      <c r="G8" s="56" t="s">
        <v>310</v>
      </c>
      <c r="H8" s="31" t="s">
        <v>283</v>
      </c>
      <c r="I8" s="32" t="s">
        <v>601</v>
      </c>
      <c r="J8" s="33" t="s">
        <v>309</v>
      </c>
      <c r="K8" s="34" t="s">
        <v>281</v>
      </c>
      <c r="L8" s="34" t="s">
        <v>282</v>
      </c>
      <c r="M8" s="31">
        <f t="shared" si="7"/>
        <v>8.25</v>
      </c>
      <c r="N8" s="35"/>
      <c r="O8" s="35"/>
      <c r="P8" s="76" t="s">
        <v>211</v>
      </c>
      <c r="Q8" s="18">
        <f t="shared" ref="Q8:Q30" si="9">IF(ISBLANK(P8), 99, SUMIF($F$4:$F$45,"*"&amp;P8&amp;"*",$M$4:$M$45))</f>
        <v>9.75</v>
      </c>
      <c r="R8" s="18">
        <v>9.75</v>
      </c>
      <c r="S8" s="77">
        <f t="shared" si="8"/>
        <v>0</v>
      </c>
      <c r="T8" s="2"/>
      <c r="V8" s="198" t="s">
        <v>116</v>
      </c>
      <c r="W8" s="198"/>
      <c r="X8" s="198"/>
      <c r="Y8" s="123"/>
      <c r="AD8" s="114" t="str">
        <f>IFERROR(IF(SEARCH("assistenza", N8) &gt; 0, TRUE, ""), "NO")</f>
        <v>NO</v>
      </c>
      <c r="AG8" s="3">
        <f t="shared" si="0"/>
        <v>7.75</v>
      </c>
      <c r="AH8" s="3">
        <f t="shared" si="0"/>
        <v>16.75</v>
      </c>
      <c r="AI8" s="3">
        <f t="shared" si="1"/>
        <v>0.75</v>
      </c>
      <c r="AJ8" s="4">
        <v>3.125E-2</v>
      </c>
      <c r="AK8" s="3">
        <f t="shared" si="2"/>
        <v>9</v>
      </c>
      <c r="AL8" s="53" t="s">
        <v>30</v>
      </c>
      <c r="AM8" s="8" t="b">
        <f t="shared" si="3"/>
        <v>1</v>
      </c>
      <c r="AN8" s="15">
        <f t="shared" si="4"/>
        <v>8.25</v>
      </c>
    </row>
    <row r="9" spans="1:41" ht="80.099999999999994" customHeight="1" x14ac:dyDescent="0.25">
      <c r="A9" s="112" t="str">
        <f>IFERROR(INDEX(Tabella256[cognomenome], MATCH(F9, Tabella256[cognome], 0)), "")</f>
        <v>Maggio C.</v>
      </c>
      <c r="B9" s="28"/>
      <c r="C9" s="28"/>
      <c r="D9" s="29"/>
      <c r="E9" s="29"/>
      <c r="F9" s="30" t="s">
        <v>266</v>
      </c>
      <c r="G9" s="56" t="str">
        <f>IF(G8="","",G8)</f>
        <v>10238595 - U1000 - Attivit di sostituzione manometri mandata pompe come da lista in allegato (OP CARE)</v>
      </c>
      <c r="H9" s="31" t="str">
        <f>IF(H8="","",H8)</f>
        <v>Agusta</v>
      </c>
      <c r="I9" s="32" t="s">
        <v>601</v>
      </c>
      <c r="J9" s="33" t="str">
        <f>IF(J8="","",J8)</f>
        <v>574057/C</v>
      </c>
      <c r="K9" s="34" t="s">
        <v>281</v>
      </c>
      <c r="L9" s="34" t="s">
        <v>282</v>
      </c>
      <c r="M9" s="31">
        <f t="shared" si="7"/>
        <v>8.25</v>
      </c>
      <c r="N9" s="35"/>
      <c r="O9" s="35"/>
      <c r="P9" s="76" t="s">
        <v>15</v>
      </c>
      <c r="Q9" s="18">
        <f t="shared" si="9"/>
        <v>8.25</v>
      </c>
      <c r="R9" s="18">
        <v>8.25</v>
      </c>
      <c r="S9" s="77">
        <f t="shared" si="8"/>
        <v>0</v>
      </c>
      <c r="T9" s="2"/>
      <c r="V9" s="66">
        <f ca="1">IF(Z7&gt;0,"SATURATO DI "&amp;8.25*Z7,8.25*Z7)</f>
        <v>-0.24999999999999978</v>
      </c>
      <c r="W9" s="66">
        <f ca="1">IF(AA7&gt;0,"SATURATO DI "&amp;8.25*AA7,8.25*AA7)</f>
        <v>-0.12499999999999989</v>
      </c>
      <c r="X9" s="66">
        <f ca="1">IF(AB7&gt;0,"SATURATO DI "&amp;8.25*AB7,8.25*AB7)</f>
        <v>-0.12499999999999989</v>
      </c>
      <c r="Y9" s="66">
        <f ca="1">IF(AC7&gt;0,"SATURATO DI "&amp;8.25*AC7,8.25*AC7)</f>
        <v>0</v>
      </c>
      <c r="AD9" s="114" t="str">
        <f t="shared" si="6"/>
        <v>NO</v>
      </c>
      <c r="AG9" s="3">
        <f t="shared" si="0"/>
        <v>7.75</v>
      </c>
      <c r="AH9" s="3">
        <f t="shared" si="0"/>
        <v>16.75</v>
      </c>
      <c r="AI9" s="3">
        <f t="shared" si="1"/>
        <v>0.75</v>
      </c>
      <c r="AJ9" s="4">
        <v>3.125E-2</v>
      </c>
      <c r="AK9" s="3">
        <f t="shared" si="2"/>
        <v>9</v>
      </c>
      <c r="AL9" s="53" t="s">
        <v>30</v>
      </c>
      <c r="AM9" s="8" t="b">
        <f t="shared" si="3"/>
        <v>1</v>
      </c>
      <c r="AN9" s="15">
        <f t="shared" si="4"/>
        <v>8.25</v>
      </c>
    </row>
    <row r="10" spans="1:41" ht="80.099999999999994" customHeight="1" x14ac:dyDescent="0.25">
      <c r="A10" s="112" t="str">
        <f>IFERROR(INDEX(Tabella256[cognomenome], MATCH(F10, Tabella256[cognome], 0)), "")</f>
        <v>Riciputo A.</v>
      </c>
      <c r="B10" s="28"/>
      <c r="C10" s="28"/>
      <c r="D10" s="29"/>
      <c r="E10" s="29"/>
      <c r="F10" s="30" t="s">
        <v>134</v>
      </c>
      <c r="G10" s="56" t="s">
        <v>347</v>
      </c>
      <c r="H10" s="31" t="s">
        <v>284</v>
      </c>
      <c r="I10" s="32" t="str">
        <f t="shared" si="5"/>
        <v>5400274443
canone</v>
      </c>
      <c r="J10" s="33" t="s">
        <v>346</v>
      </c>
      <c r="K10" s="34" t="s">
        <v>281</v>
      </c>
      <c r="L10" s="34" t="s">
        <v>282</v>
      </c>
      <c r="M10" s="31">
        <f t="shared" si="7"/>
        <v>8.25</v>
      </c>
      <c r="N10" s="35" t="s">
        <v>35</v>
      </c>
      <c r="O10" s="35"/>
      <c r="P10" s="76" t="s">
        <v>14</v>
      </c>
      <c r="Q10" s="18">
        <f t="shared" si="9"/>
        <v>8.25</v>
      </c>
      <c r="R10" s="18">
        <v>8.25</v>
      </c>
      <c r="S10" s="77">
        <f t="shared" si="8"/>
        <v>0</v>
      </c>
      <c r="T10" s="2"/>
      <c r="AD10" s="114" t="str">
        <f t="shared" si="6"/>
        <v>NO</v>
      </c>
      <c r="AG10" s="3">
        <f t="shared" si="0"/>
        <v>7.75</v>
      </c>
      <c r="AH10" s="3">
        <f t="shared" si="0"/>
        <v>16.75</v>
      </c>
      <c r="AI10" s="3">
        <f t="shared" si="1"/>
        <v>0.75</v>
      </c>
      <c r="AJ10" s="4">
        <v>3.125E-2</v>
      </c>
      <c r="AK10" s="3">
        <f t="shared" si="2"/>
        <v>9</v>
      </c>
      <c r="AL10" s="53" t="s">
        <v>30</v>
      </c>
      <c r="AM10" s="8" t="b">
        <f t="shared" si="3"/>
        <v>1</v>
      </c>
      <c r="AN10" s="15">
        <f t="shared" si="4"/>
        <v>8.25</v>
      </c>
    </row>
    <row r="11" spans="1:41" ht="80.099999999999994" customHeight="1" x14ac:dyDescent="0.25">
      <c r="A11" s="112" t="str">
        <f>IFERROR(INDEX(Tabella256[cognomenome], MATCH(F11, Tabella256[cognome], 0)), "")</f>
        <v>Mira A.</v>
      </c>
      <c r="B11" s="28"/>
      <c r="C11" s="28"/>
      <c r="D11" s="29"/>
      <c r="E11" s="29"/>
      <c r="F11" s="30" t="s">
        <v>265</v>
      </c>
      <c r="G11" s="56" t="str">
        <f>IF(G10="","",G10)</f>
        <v>Verifica funzionalita' trasmettitore di livello Krohne L611HA</v>
      </c>
      <c r="H11" s="31" t="str">
        <f>IF(H10="","",H10)</f>
        <v>Messina</v>
      </c>
      <c r="I11" s="32" t="str">
        <f t="shared" si="5"/>
        <v>5400274443
canone</v>
      </c>
      <c r="J11" s="33" t="str">
        <f>IF(J10="","",J10)</f>
        <v>574062/C</v>
      </c>
      <c r="K11" s="34" t="s">
        <v>281</v>
      </c>
      <c r="L11" s="34" t="s">
        <v>282</v>
      </c>
      <c r="M11" s="31">
        <f t="shared" si="7"/>
        <v>8.25</v>
      </c>
      <c r="N11" s="35" t="s">
        <v>35</v>
      </c>
      <c r="O11" s="35"/>
      <c r="P11" s="76" t="s">
        <v>18</v>
      </c>
      <c r="Q11" s="18">
        <f t="shared" si="9"/>
        <v>9.75</v>
      </c>
      <c r="R11" s="18">
        <v>9.75</v>
      </c>
      <c r="S11" s="77">
        <f t="shared" si="8"/>
        <v>0</v>
      </c>
      <c r="T11" s="2"/>
      <c r="AD11" s="114" t="str">
        <f t="shared" si="6"/>
        <v>NO</v>
      </c>
      <c r="AG11" s="3">
        <f t="shared" si="0"/>
        <v>7.75</v>
      </c>
      <c r="AH11" s="3">
        <f t="shared" si="0"/>
        <v>16.75</v>
      </c>
      <c r="AI11" s="3">
        <f t="shared" si="1"/>
        <v>0.75</v>
      </c>
      <c r="AJ11" s="4">
        <v>3.125E-2</v>
      </c>
      <c r="AK11" s="3">
        <f t="shared" si="2"/>
        <v>9</v>
      </c>
      <c r="AL11" s="53" t="s">
        <v>30</v>
      </c>
      <c r="AM11" s="8" t="b">
        <f t="shared" si="3"/>
        <v>1</v>
      </c>
      <c r="AN11" s="15">
        <f t="shared" si="4"/>
        <v>8.25</v>
      </c>
    </row>
    <row r="12" spans="1:41" ht="80.099999999999994" customHeight="1" x14ac:dyDescent="0.25">
      <c r="A12" s="112" t="str">
        <f>IFERROR(INDEX(Tabella256[cognomenome], MATCH(F12, Tabella256[cognome], 0)), "")</f>
        <v>Garro L.</v>
      </c>
      <c r="B12" s="28"/>
      <c r="C12" s="28"/>
      <c r="D12" s="29"/>
      <c r="E12" s="29"/>
      <c r="F12" s="30" t="s">
        <v>137</v>
      </c>
      <c r="G12" s="56" t="s">
        <v>349</v>
      </c>
      <c r="H12" s="31" t="s">
        <v>285</v>
      </c>
      <c r="I12" s="32" t="s">
        <v>582</v>
      </c>
      <c r="J12" s="33" t="s">
        <v>304</v>
      </c>
      <c r="K12" s="34" t="s">
        <v>281</v>
      </c>
      <c r="L12" s="34" t="s">
        <v>282</v>
      </c>
      <c r="M12" s="31">
        <f t="shared" si="7"/>
        <v>8.25</v>
      </c>
      <c r="N12" s="35"/>
      <c r="O12" s="35"/>
      <c r="P12" s="76" t="s">
        <v>289</v>
      </c>
      <c r="Q12" s="18">
        <f t="shared" si="9"/>
        <v>8.25</v>
      </c>
      <c r="R12" s="18">
        <v>8.25</v>
      </c>
      <c r="S12" s="77">
        <f t="shared" si="8"/>
        <v>0</v>
      </c>
      <c r="T12" s="2"/>
      <c r="AD12" s="114" t="str">
        <f t="shared" si="6"/>
        <v>NO</v>
      </c>
      <c r="AG12" s="3">
        <f t="shared" si="0"/>
        <v>7.75</v>
      </c>
      <c r="AH12" s="3">
        <f t="shared" si="0"/>
        <v>16.75</v>
      </c>
      <c r="AI12" s="3">
        <f t="shared" si="1"/>
        <v>0.75</v>
      </c>
      <c r="AJ12" s="4">
        <v>3.125E-2</v>
      </c>
      <c r="AK12" s="3">
        <f t="shared" si="2"/>
        <v>9</v>
      </c>
      <c r="AL12" s="53" t="s">
        <v>30</v>
      </c>
      <c r="AM12" s="8" t="b">
        <f t="shared" si="3"/>
        <v>1</v>
      </c>
      <c r="AN12" s="15">
        <f t="shared" si="4"/>
        <v>8.25</v>
      </c>
    </row>
    <row r="13" spans="1:41" ht="80.099999999999994" customHeight="1" x14ac:dyDescent="0.25">
      <c r="A13" s="112" t="str">
        <f>IFERROR(INDEX(Tabella256[cognomenome], MATCH(F13, Tabella256[cognome], 0)), "")</f>
        <v>Garro S.</v>
      </c>
      <c r="B13" s="28"/>
      <c r="C13" s="28"/>
      <c r="D13" s="29"/>
      <c r="E13" s="29"/>
      <c r="F13" s="30" t="s">
        <v>138</v>
      </c>
      <c r="G13" s="56" t="str">
        <f>IF(G12="","",G12)</f>
        <v xml:space="preserve"> 1200-MAX  E OFF SITE CONTROLLO  RIPRISTINO E MOVIMENTAZIONE  KV e HIC. . Proseguimento del permesso n 559251/C</v>
      </c>
      <c r="H13" s="31" t="str">
        <f>IF(H12="","",H12)</f>
        <v>Caldarella</v>
      </c>
      <c r="I13" s="32" t="s">
        <v>582</v>
      </c>
      <c r="J13" s="33" t="str">
        <f>IF(J12="","",J12)</f>
        <v>566045/C</v>
      </c>
      <c r="K13" s="34" t="s">
        <v>281</v>
      </c>
      <c r="L13" s="34" t="s">
        <v>282</v>
      </c>
      <c r="M13" s="31">
        <f t="shared" si="7"/>
        <v>8.25</v>
      </c>
      <c r="N13" s="35"/>
      <c r="O13" s="35"/>
      <c r="P13" s="76" t="s">
        <v>13</v>
      </c>
      <c r="Q13" s="18">
        <f t="shared" si="9"/>
        <v>8.25</v>
      </c>
      <c r="R13" s="18">
        <v>8.25</v>
      </c>
      <c r="S13" s="77">
        <f t="shared" si="8"/>
        <v>0</v>
      </c>
      <c r="T13" s="2"/>
      <c r="AD13" s="114" t="str">
        <f t="shared" si="6"/>
        <v>NO</v>
      </c>
      <c r="AG13" s="3">
        <f t="shared" si="0"/>
        <v>7.75</v>
      </c>
      <c r="AH13" s="3">
        <f t="shared" si="0"/>
        <v>16.75</v>
      </c>
      <c r="AI13" s="3">
        <f t="shared" si="1"/>
        <v>0.75</v>
      </c>
      <c r="AJ13" s="4">
        <v>3.125E-2</v>
      </c>
      <c r="AK13" s="3">
        <f t="shared" si="2"/>
        <v>9</v>
      </c>
      <c r="AL13" s="53" t="s">
        <v>30</v>
      </c>
      <c r="AM13" s="8" t="b">
        <f t="shared" si="3"/>
        <v>1</v>
      </c>
      <c r="AN13" s="15">
        <f t="shared" si="4"/>
        <v>8.25</v>
      </c>
    </row>
    <row r="14" spans="1:41" ht="80.099999999999994" customHeight="1" x14ac:dyDescent="0.25">
      <c r="A14" s="112" t="str">
        <f>IFERROR(INDEX(Tabella256[cognomenome], MATCH(F14, Tabella256[cognome], 0)), "")</f>
        <v>Serra G.</v>
      </c>
      <c r="B14" s="28"/>
      <c r="C14" s="28"/>
      <c r="D14" s="29"/>
      <c r="E14" s="29"/>
      <c r="F14" s="30" t="s">
        <v>193</v>
      </c>
      <c r="G14" s="56" t="s">
        <v>351</v>
      </c>
      <c r="H14" s="31" t="s">
        <v>285</v>
      </c>
      <c r="I14" s="32" t="s">
        <v>353</v>
      </c>
      <c r="J14" s="33" t="s">
        <v>350</v>
      </c>
      <c r="K14" s="34" t="s">
        <v>282</v>
      </c>
      <c r="L14" s="34" t="s">
        <v>352</v>
      </c>
      <c r="M14" s="31">
        <f t="shared" si="7"/>
        <v>1.5</v>
      </c>
      <c r="N14" s="35"/>
      <c r="O14" s="35"/>
      <c r="P14" s="76" t="s">
        <v>288</v>
      </c>
      <c r="Q14" s="18">
        <f t="shared" si="9"/>
        <v>8.25</v>
      </c>
      <c r="R14" s="18">
        <v>8.25</v>
      </c>
      <c r="S14" s="77">
        <f t="shared" si="8"/>
        <v>0</v>
      </c>
      <c r="T14" s="2"/>
      <c r="AD14" s="114" t="str">
        <f t="shared" si="6"/>
        <v>NO</v>
      </c>
      <c r="AG14" s="3">
        <f t="shared" si="0"/>
        <v>16.75</v>
      </c>
      <c r="AH14" s="3">
        <f t="shared" si="0"/>
        <v>18.25</v>
      </c>
      <c r="AI14" s="3">
        <f t="shared" si="1"/>
        <v>0</v>
      </c>
      <c r="AJ14" s="4">
        <v>3.125E-2</v>
      </c>
      <c r="AK14" s="3">
        <f t="shared" si="2"/>
        <v>1.5</v>
      </c>
      <c r="AL14" s="53" t="s">
        <v>30</v>
      </c>
      <c r="AM14" s="8" t="b">
        <f t="shared" si="3"/>
        <v>0</v>
      </c>
      <c r="AN14" s="15">
        <f t="shared" si="4"/>
        <v>1.5</v>
      </c>
    </row>
    <row r="15" spans="1:41" ht="80.099999999999994" customHeight="1" x14ac:dyDescent="0.25">
      <c r="A15" s="112" t="str">
        <f>IFERROR(INDEX(Tabella256[cognomenome], MATCH(F15, Tabella256[cognome], 0)), "")</f>
        <v>Millo F.</v>
      </c>
      <c r="B15" s="28"/>
      <c r="C15" s="28"/>
      <c r="D15" s="29"/>
      <c r="E15" s="29"/>
      <c r="F15" s="30" t="s">
        <v>148</v>
      </c>
      <c r="G15" s="56" t="str">
        <f>IF(G14="","",G14)</f>
        <v>400-C401 F766I CONTROLLO FUNZIONALE</v>
      </c>
      <c r="H15" s="31" t="str">
        <f>IF(H14="","",H14)</f>
        <v>Caldarella</v>
      </c>
      <c r="I15" s="32" t="s">
        <v>353</v>
      </c>
      <c r="J15" s="33" t="str">
        <f>IF(J14="","",J14)</f>
        <v>574984/C</v>
      </c>
      <c r="K15" s="34" t="s">
        <v>282</v>
      </c>
      <c r="L15" s="34" t="s">
        <v>352</v>
      </c>
      <c r="M15" s="31">
        <f t="shared" si="7"/>
        <v>1.5</v>
      </c>
      <c r="N15" s="35"/>
      <c r="O15" s="35"/>
      <c r="P15" s="76" t="s">
        <v>16</v>
      </c>
      <c r="Q15" s="18">
        <f t="shared" si="9"/>
        <v>8.25</v>
      </c>
      <c r="R15" s="18">
        <v>8.25</v>
      </c>
      <c r="S15" s="77">
        <f t="shared" si="8"/>
        <v>0</v>
      </c>
      <c r="T15" s="2"/>
      <c r="AD15" s="114" t="str">
        <f t="shared" si="6"/>
        <v>NO</v>
      </c>
      <c r="AG15" s="3">
        <f t="shared" si="0"/>
        <v>16.75</v>
      </c>
      <c r="AH15" s="3">
        <f t="shared" si="0"/>
        <v>18.25</v>
      </c>
      <c r="AI15" s="3">
        <f t="shared" si="1"/>
        <v>0</v>
      </c>
      <c r="AJ15" s="4">
        <v>3.125E-2</v>
      </c>
      <c r="AK15" s="3">
        <f t="shared" si="2"/>
        <v>1.5</v>
      </c>
      <c r="AL15" s="53" t="s">
        <v>30</v>
      </c>
      <c r="AM15" s="8" t="b">
        <f t="shared" si="3"/>
        <v>0</v>
      </c>
      <c r="AN15" s="15">
        <f t="shared" si="4"/>
        <v>1.5</v>
      </c>
    </row>
    <row r="16" spans="1:41" ht="80.099999999999994" customHeight="1" x14ac:dyDescent="0.25">
      <c r="A16" s="112" t="str">
        <f>IFERROR(INDEX(Tabella256[cognomenome], MATCH(F16, Tabella256[cognome], 0)), "")</f>
        <v>Allegretti G.</v>
      </c>
      <c r="B16" s="28"/>
      <c r="C16" s="28"/>
      <c r="D16" s="29"/>
      <c r="E16" s="29"/>
      <c r="F16" s="30" t="s">
        <v>163</v>
      </c>
      <c r="G16" s="56" t="s">
        <v>130</v>
      </c>
      <c r="H16" s="31"/>
      <c r="I16" s="32" t="str">
        <f t="shared" ref="I16:I17" si="10">IF(ISERROR(SEARCH("canone extra", N16)),
    IF(ISERROR(SEARCH("caldarella2", N16)),
        IF(ISERROR(SEARCH("messina", N16)),
            IF(ISERROR(SEARCH("agusta", N16)),
                IF(ISERROR(SEARCH("caldarella", N16)),
                    "",
                    $X$6
                ),
                $W$6
            ),
            $V$6
        ),
        $Y$6
    ),
    $AO$6
)</f>
        <v/>
      </c>
      <c r="J16" s="33"/>
      <c r="K16" s="34" t="s">
        <v>281</v>
      </c>
      <c r="L16" s="34" t="s">
        <v>282</v>
      </c>
      <c r="M16" s="31">
        <f t="shared" si="7"/>
        <v>8.25</v>
      </c>
      <c r="N16" s="35"/>
      <c r="O16" s="35"/>
      <c r="P16" s="76" t="s">
        <v>17</v>
      </c>
      <c r="Q16" s="18">
        <f t="shared" si="9"/>
        <v>8.25</v>
      </c>
      <c r="R16" s="18">
        <v>8.25</v>
      </c>
      <c r="S16" s="77">
        <f t="shared" si="8"/>
        <v>0</v>
      </c>
      <c r="T16" s="2"/>
      <c r="AD16" s="114" t="str">
        <f t="shared" si="6"/>
        <v>NO</v>
      </c>
      <c r="AG16" s="3">
        <f t="shared" si="0"/>
        <v>7.75</v>
      </c>
      <c r="AH16" s="3">
        <f t="shared" si="0"/>
        <v>16.75</v>
      </c>
      <c r="AI16" s="3">
        <f t="shared" si="1"/>
        <v>0.75</v>
      </c>
      <c r="AJ16" s="4">
        <v>3.125E-2</v>
      </c>
      <c r="AK16" s="3">
        <f t="shared" si="2"/>
        <v>9</v>
      </c>
      <c r="AL16" s="53" t="s">
        <v>30</v>
      </c>
      <c r="AM16" s="8" t="b">
        <f t="shared" si="3"/>
        <v>1</v>
      </c>
      <c r="AN16" s="15">
        <f t="shared" si="4"/>
        <v>8.25</v>
      </c>
    </row>
    <row r="17" spans="1:40" ht="80.099999999999994" customHeight="1" x14ac:dyDescent="0.25">
      <c r="A17" s="112" t="str">
        <f>IFERROR(INDEX(Tabella256[cognomenome], MATCH(F17, Tabella256[cognome], 0)), "")</f>
        <v>Aricò E.</v>
      </c>
      <c r="B17" s="28"/>
      <c r="C17" s="28"/>
      <c r="D17" s="29"/>
      <c r="E17" s="29"/>
      <c r="F17" s="30" t="s">
        <v>267</v>
      </c>
      <c r="G17" s="56" t="str">
        <f>IF(G16="","",G16)</f>
        <v>C.P.</v>
      </c>
      <c r="H17" s="31" t="str">
        <f>IF(H16="","",H16)</f>
        <v/>
      </c>
      <c r="I17" s="32" t="str">
        <f t="shared" si="10"/>
        <v/>
      </c>
      <c r="J17" s="33" t="str">
        <f>IF(J16="","",J16)</f>
        <v/>
      </c>
      <c r="K17" s="34" t="s">
        <v>281</v>
      </c>
      <c r="L17" s="34" t="s">
        <v>282</v>
      </c>
      <c r="M17" s="31">
        <f t="shared" si="7"/>
        <v>8.25</v>
      </c>
      <c r="N17" s="35"/>
      <c r="O17" s="35"/>
      <c r="P17" s="76" t="s">
        <v>19</v>
      </c>
      <c r="Q17" s="18">
        <f t="shared" si="9"/>
        <v>8.25</v>
      </c>
      <c r="R17" s="18">
        <v>8.25</v>
      </c>
      <c r="S17" s="77">
        <f t="shared" si="8"/>
        <v>0</v>
      </c>
      <c r="T17" s="2"/>
      <c r="AD17" s="114" t="str">
        <f t="shared" si="6"/>
        <v>NO</v>
      </c>
      <c r="AG17" s="3">
        <f t="shared" si="0"/>
        <v>7.75</v>
      </c>
      <c r="AH17" s="3">
        <f t="shared" si="0"/>
        <v>16.75</v>
      </c>
      <c r="AI17" s="3">
        <f t="shared" si="1"/>
        <v>0.75</v>
      </c>
      <c r="AJ17" s="4">
        <v>3.125E-2</v>
      </c>
      <c r="AK17" s="3">
        <f t="shared" si="2"/>
        <v>9</v>
      </c>
      <c r="AL17" s="53" t="s">
        <v>30</v>
      </c>
      <c r="AM17" s="8" t="b">
        <f t="shared" si="3"/>
        <v>1</v>
      </c>
      <c r="AN17" s="15">
        <f t="shared" si="4"/>
        <v>8.25</v>
      </c>
    </row>
    <row r="18" spans="1:40" ht="80.099999999999994" customHeight="1" x14ac:dyDescent="0.25">
      <c r="A18" s="112" t="str">
        <f>IFERROR(INDEX(Tabella256[cognomenome], MATCH(F18, Tabella256[cognome], 0)), "")</f>
        <v/>
      </c>
      <c r="B18" s="28"/>
      <c r="C18" s="28"/>
      <c r="D18" s="29"/>
      <c r="E18" s="29"/>
      <c r="F18" s="30"/>
      <c r="G18" s="56"/>
      <c r="H18" s="31"/>
      <c r="I18" s="32"/>
      <c r="J18" s="33"/>
      <c r="K18" s="34"/>
      <c r="L18" s="34"/>
      <c r="M18" s="31" t="str">
        <f t="shared" si="7"/>
        <v/>
      </c>
      <c r="N18" s="35"/>
      <c r="O18" s="35"/>
      <c r="P18" s="76" t="s">
        <v>256</v>
      </c>
      <c r="Q18" s="18">
        <f t="shared" si="9"/>
        <v>8.25</v>
      </c>
      <c r="R18" s="18">
        <v>8.25</v>
      </c>
      <c r="S18" s="77">
        <f t="shared" si="8"/>
        <v>0</v>
      </c>
      <c r="T18" s="2"/>
      <c r="AD18" s="114" t="str">
        <f t="shared" si="6"/>
        <v>NO</v>
      </c>
      <c r="AG18" s="3">
        <f t="shared" si="0"/>
        <v>0</v>
      </c>
      <c r="AH18" s="3">
        <f t="shared" si="0"/>
        <v>0</v>
      </c>
      <c r="AI18" s="3">
        <f t="shared" si="1"/>
        <v>0</v>
      </c>
      <c r="AJ18" s="4">
        <v>3.125E-2</v>
      </c>
      <c r="AK18" s="3">
        <f t="shared" si="2"/>
        <v>0</v>
      </c>
      <c r="AL18" s="53" t="s">
        <v>30</v>
      </c>
      <c r="AM18" s="8" t="b">
        <f t="shared" si="3"/>
        <v>0</v>
      </c>
      <c r="AN18" s="15">
        <f t="shared" si="4"/>
        <v>0</v>
      </c>
    </row>
    <row r="19" spans="1:40" ht="80.099999999999994" customHeight="1" x14ac:dyDescent="0.25">
      <c r="A19" s="112" t="str">
        <f>IFERROR(INDEX(Tabella256[cognomenome], MATCH(F19, Tabella256[cognome], 0)), "")</f>
        <v/>
      </c>
      <c r="B19" s="28"/>
      <c r="C19" s="28"/>
      <c r="D19" s="29"/>
      <c r="E19" s="29"/>
      <c r="F19" s="30"/>
      <c r="G19" s="56"/>
      <c r="H19" s="31"/>
      <c r="I19" s="32"/>
      <c r="J19" s="33"/>
      <c r="K19" s="34"/>
      <c r="L19" s="34"/>
      <c r="M19" s="31" t="str">
        <f t="shared" si="7"/>
        <v/>
      </c>
      <c r="N19" s="35"/>
      <c r="O19" s="35"/>
      <c r="P19" s="76"/>
      <c r="Q19" s="18">
        <f t="shared" si="9"/>
        <v>99</v>
      </c>
      <c r="R19" s="18">
        <v>99</v>
      </c>
      <c r="S19" s="77">
        <f>R19-Q19</f>
        <v>0</v>
      </c>
      <c r="T19" s="2"/>
      <c r="AD19" s="114" t="str">
        <f t="shared" si="6"/>
        <v>NO</v>
      </c>
      <c r="AG19" s="3">
        <f t="shared" si="0"/>
        <v>0</v>
      </c>
      <c r="AH19" s="3">
        <f t="shared" si="0"/>
        <v>0</v>
      </c>
      <c r="AI19" s="3">
        <f t="shared" si="1"/>
        <v>0</v>
      </c>
      <c r="AJ19" s="4">
        <v>3.125E-2</v>
      </c>
      <c r="AK19" s="3">
        <f t="shared" si="2"/>
        <v>0</v>
      </c>
      <c r="AL19" s="53" t="s">
        <v>30</v>
      </c>
      <c r="AM19" s="8" t="b">
        <f t="shared" si="3"/>
        <v>0</v>
      </c>
      <c r="AN19" s="15">
        <f t="shared" si="4"/>
        <v>0</v>
      </c>
    </row>
    <row r="20" spans="1:40" ht="80.099999999999994" customHeight="1" x14ac:dyDescent="0.25">
      <c r="A20" s="112" t="str">
        <f>IFERROR(INDEX(Tabella256[cognomenome], MATCH(F20, Tabella256[cognome], 0)), "")</f>
        <v/>
      </c>
      <c r="B20" s="28"/>
      <c r="C20" s="28"/>
      <c r="D20" s="29"/>
      <c r="E20" s="29"/>
      <c r="F20" s="30"/>
      <c r="G20" s="56"/>
      <c r="H20" s="31"/>
      <c r="I20" s="32" t="str">
        <f t="shared" si="5"/>
        <v/>
      </c>
      <c r="J20" s="33"/>
      <c r="K20" s="34"/>
      <c r="L20" s="34"/>
      <c r="M20" s="31" t="str">
        <f t="shared" si="7"/>
        <v/>
      </c>
      <c r="N20" s="35"/>
      <c r="O20" s="35"/>
      <c r="P20" s="76"/>
      <c r="Q20" s="18">
        <f t="shared" si="9"/>
        <v>99</v>
      </c>
      <c r="R20" s="18">
        <v>99</v>
      </c>
      <c r="S20" s="77">
        <f t="shared" si="8"/>
        <v>0</v>
      </c>
      <c r="T20" s="2"/>
      <c r="U20" s="2"/>
      <c r="W20" s="72"/>
      <c r="X20" s="72"/>
      <c r="Y20" s="72"/>
      <c r="Z20" s="72"/>
      <c r="AA20" s="72"/>
      <c r="AB20" s="72"/>
      <c r="AC20" s="2"/>
      <c r="AD20" s="114" t="str">
        <f t="shared" si="6"/>
        <v>NO</v>
      </c>
      <c r="AG20" s="3">
        <f t="shared" si="0"/>
        <v>0</v>
      </c>
      <c r="AH20" s="3">
        <f t="shared" si="0"/>
        <v>0</v>
      </c>
      <c r="AI20" s="3">
        <f t="shared" si="1"/>
        <v>0</v>
      </c>
      <c r="AJ20" s="4">
        <v>3.125E-2</v>
      </c>
      <c r="AK20" s="3">
        <f t="shared" si="2"/>
        <v>0</v>
      </c>
      <c r="AL20" s="53" t="s">
        <v>30</v>
      </c>
      <c r="AM20" s="8" t="b">
        <f t="shared" si="3"/>
        <v>0</v>
      </c>
      <c r="AN20" s="15">
        <f t="shared" si="4"/>
        <v>0</v>
      </c>
    </row>
    <row r="21" spans="1:40" ht="80.099999999999994" customHeight="1" x14ac:dyDescent="0.25">
      <c r="A21" s="112" t="str">
        <f>IFERROR(INDEX(Tabella256[cognomenome], MATCH(F21, Tabella256[cognome], 0)), "")</f>
        <v/>
      </c>
      <c r="B21" s="28"/>
      <c r="C21" s="28"/>
      <c r="D21" s="29"/>
      <c r="E21" s="29"/>
      <c r="F21" s="30"/>
      <c r="G21" s="56" t="str">
        <f>IF(G20="","",G20)</f>
        <v/>
      </c>
      <c r="H21" s="31" t="str">
        <f>IF(H20="","",H20)</f>
        <v/>
      </c>
      <c r="I21" s="32" t="str">
        <f t="shared" si="5"/>
        <v/>
      </c>
      <c r="J21" s="33" t="str">
        <f>IF(J20="","",J20)</f>
        <v/>
      </c>
      <c r="K21" s="34"/>
      <c r="L21" s="34"/>
      <c r="M21" s="31" t="str">
        <f t="shared" si="7"/>
        <v/>
      </c>
      <c r="N21" s="35"/>
      <c r="O21" s="35"/>
      <c r="P21" s="76"/>
      <c r="Q21" s="18">
        <f t="shared" si="9"/>
        <v>99</v>
      </c>
      <c r="R21" s="18">
        <v>99</v>
      </c>
      <c r="S21" s="77">
        <f t="shared" si="8"/>
        <v>0</v>
      </c>
      <c r="T21" s="2"/>
      <c r="U21" s="2"/>
      <c r="W21" s="72"/>
      <c r="X21" s="72"/>
      <c r="Y21" s="72"/>
      <c r="Z21" s="72"/>
      <c r="AA21" s="72"/>
      <c r="AB21" s="72"/>
      <c r="AC21" s="2"/>
      <c r="AD21" s="114" t="str">
        <f t="shared" si="6"/>
        <v>NO</v>
      </c>
      <c r="AG21" s="3">
        <f t="shared" si="0"/>
        <v>0</v>
      </c>
      <c r="AH21" s="3">
        <f t="shared" si="0"/>
        <v>0</v>
      </c>
      <c r="AI21" s="3">
        <f t="shared" si="1"/>
        <v>0</v>
      </c>
      <c r="AJ21" s="4">
        <v>3.125E-2</v>
      </c>
      <c r="AK21" s="3">
        <f t="shared" si="2"/>
        <v>0</v>
      </c>
      <c r="AL21" s="53" t="s">
        <v>30</v>
      </c>
      <c r="AM21" s="8" t="b">
        <f t="shared" si="3"/>
        <v>0</v>
      </c>
      <c r="AN21" s="15">
        <f t="shared" si="4"/>
        <v>0</v>
      </c>
    </row>
    <row r="22" spans="1:40" ht="80.099999999999994" customHeight="1" x14ac:dyDescent="0.25">
      <c r="A22" s="112" t="str">
        <f>IFERROR(INDEX(Tabella256[cognomenome], MATCH(F22, Tabella256[cognome], 0)), "")</f>
        <v/>
      </c>
      <c r="B22" s="28"/>
      <c r="C22" s="28"/>
      <c r="D22" s="29"/>
      <c r="E22" s="29"/>
      <c r="F22" s="30"/>
      <c r="G22" s="56"/>
      <c r="H22" s="31"/>
      <c r="I22" s="32" t="str">
        <f t="shared" si="5"/>
        <v/>
      </c>
      <c r="J22" s="33"/>
      <c r="K22" s="34"/>
      <c r="L22" s="34"/>
      <c r="M22" s="31" t="str">
        <f t="shared" si="7"/>
        <v/>
      </c>
      <c r="N22" s="36"/>
      <c r="O22" s="36"/>
      <c r="P22" s="76"/>
      <c r="Q22" s="18">
        <f t="shared" si="9"/>
        <v>99</v>
      </c>
      <c r="R22" s="18">
        <v>99</v>
      </c>
      <c r="S22" s="77">
        <f t="shared" si="8"/>
        <v>0</v>
      </c>
      <c r="T22" s="2"/>
      <c r="U22" s="2"/>
      <c r="AB22" s="72"/>
      <c r="AC22" s="2"/>
      <c r="AD22" s="114" t="str">
        <f t="shared" si="6"/>
        <v>NO</v>
      </c>
      <c r="AG22" s="3">
        <f t="shared" si="0"/>
        <v>0</v>
      </c>
      <c r="AH22" s="3">
        <f t="shared" si="0"/>
        <v>0</v>
      </c>
      <c r="AI22" s="3">
        <f t="shared" si="1"/>
        <v>0</v>
      </c>
      <c r="AJ22" s="4">
        <v>3.125E-2</v>
      </c>
      <c r="AK22" s="3">
        <f t="shared" si="2"/>
        <v>0</v>
      </c>
      <c r="AL22" s="53" t="s">
        <v>30</v>
      </c>
      <c r="AM22" s="8" t="b">
        <f t="shared" si="3"/>
        <v>0</v>
      </c>
      <c r="AN22" s="15">
        <f t="shared" si="4"/>
        <v>0</v>
      </c>
    </row>
    <row r="23" spans="1:40" ht="80.099999999999994" customHeight="1" x14ac:dyDescent="0.25">
      <c r="A23" s="112" t="str">
        <f>IFERROR(INDEX(Tabella256[cognomenome], MATCH(F23, Tabella256[cognome], 0)), "")</f>
        <v/>
      </c>
      <c r="B23" s="28"/>
      <c r="C23" s="28"/>
      <c r="D23" s="29"/>
      <c r="E23" s="29"/>
      <c r="F23" s="30"/>
      <c r="G23" s="56" t="str">
        <f>IF(G22="","",G22)</f>
        <v/>
      </c>
      <c r="H23" s="31" t="str">
        <f>IF(H22="","",H22)</f>
        <v/>
      </c>
      <c r="I23" s="32" t="str">
        <f t="shared" si="5"/>
        <v/>
      </c>
      <c r="J23" s="33" t="str">
        <f>IF(J22="","",J22)</f>
        <v/>
      </c>
      <c r="K23" s="34"/>
      <c r="L23" s="34"/>
      <c r="M23" s="31" t="str">
        <f t="shared" si="7"/>
        <v/>
      </c>
      <c r="N23" s="36"/>
      <c r="O23" s="36"/>
      <c r="P23" s="76"/>
      <c r="Q23" s="18">
        <f t="shared" si="9"/>
        <v>99</v>
      </c>
      <c r="R23" s="18">
        <v>99</v>
      </c>
      <c r="S23" s="77">
        <f t="shared" si="8"/>
        <v>0</v>
      </c>
      <c r="T23" s="2"/>
      <c r="U23" s="2"/>
      <c r="AB23" s="72"/>
      <c r="AC23" s="2"/>
      <c r="AD23" s="114" t="str">
        <f t="shared" si="6"/>
        <v>NO</v>
      </c>
      <c r="AG23" s="3">
        <f t="shared" si="0"/>
        <v>0</v>
      </c>
      <c r="AH23" s="3">
        <f t="shared" si="0"/>
        <v>0</v>
      </c>
      <c r="AI23" s="3">
        <f t="shared" si="1"/>
        <v>0</v>
      </c>
      <c r="AJ23" s="4">
        <v>3.125E-2</v>
      </c>
      <c r="AK23" s="3">
        <f t="shared" si="2"/>
        <v>0</v>
      </c>
      <c r="AL23" s="53" t="s">
        <v>30</v>
      </c>
      <c r="AM23" s="8" t="b">
        <f t="shared" si="3"/>
        <v>0</v>
      </c>
      <c r="AN23" s="15">
        <f t="shared" si="4"/>
        <v>0</v>
      </c>
    </row>
    <row r="24" spans="1:40" ht="80.099999999999994" customHeight="1" x14ac:dyDescent="0.25">
      <c r="A24" s="112" t="str">
        <f>IFERROR(INDEX(Tabella256[cognomenome], MATCH(F24, Tabella256[cognome], 0)), "")</f>
        <v/>
      </c>
      <c r="B24" s="28"/>
      <c r="C24" s="28"/>
      <c r="D24" s="29"/>
      <c r="E24" s="29"/>
      <c r="F24" s="30"/>
      <c r="G24" s="56"/>
      <c r="H24" s="31"/>
      <c r="I24" s="32" t="str">
        <f t="shared" si="5"/>
        <v/>
      </c>
      <c r="J24" s="33"/>
      <c r="K24" s="34"/>
      <c r="L24" s="34"/>
      <c r="M24" s="31" t="str">
        <f t="shared" si="7"/>
        <v/>
      </c>
      <c r="N24" s="35"/>
      <c r="O24" s="35"/>
      <c r="P24" s="76"/>
      <c r="Q24" s="18">
        <f t="shared" si="9"/>
        <v>99</v>
      </c>
      <c r="R24" s="18">
        <v>99</v>
      </c>
      <c r="S24" s="77">
        <f t="shared" si="8"/>
        <v>0</v>
      </c>
      <c r="T24" s="2"/>
      <c r="U24" s="2"/>
      <c r="AB24" s="72"/>
      <c r="AC24" s="2"/>
      <c r="AD24" s="114" t="str">
        <f t="shared" si="6"/>
        <v>NO</v>
      </c>
      <c r="AG24" s="3">
        <f t="shared" si="0"/>
        <v>0</v>
      </c>
      <c r="AH24" s="3">
        <f t="shared" si="0"/>
        <v>0</v>
      </c>
      <c r="AI24" s="3">
        <f t="shared" si="1"/>
        <v>0</v>
      </c>
      <c r="AJ24" s="4">
        <v>3.125E-2</v>
      </c>
      <c r="AK24" s="3">
        <f t="shared" si="2"/>
        <v>0</v>
      </c>
      <c r="AL24" s="53" t="s">
        <v>30</v>
      </c>
      <c r="AM24" s="8" t="b">
        <f t="shared" si="3"/>
        <v>0</v>
      </c>
      <c r="AN24" s="15">
        <f t="shared" si="4"/>
        <v>0</v>
      </c>
    </row>
    <row r="25" spans="1:40" ht="80.099999999999994" customHeight="1" x14ac:dyDescent="0.25">
      <c r="A25" s="112" t="str">
        <f>IFERROR(INDEX(Tabella256[cognomenome], MATCH(F25, Tabella256[cognome], 0)), "")</f>
        <v/>
      </c>
      <c r="B25" s="28"/>
      <c r="C25" s="28"/>
      <c r="D25" s="29"/>
      <c r="E25" s="29"/>
      <c r="F25" s="30"/>
      <c r="G25" s="56" t="str">
        <f>IF(G24="","",G24)</f>
        <v/>
      </c>
      <c r="H25" s="31" t="str">
        <f>IF(H24="","",H24)</f>
        <v/>
      </c>
      <c r="I25" s="32" t="str">
        <f t="shared" si="5"/>
        <v/>
      </c>
      <c r="J25" s="33" t="str">
        <f>IF(J24="","",J24)</f>
        <v/>
      </c>
      <c r="K25" s="34"/>
      <c r="L25" s="34"/>
      <c r="M25" s="31" t="str">
        <f t="shared" si="7"/>
        <v/>
      </c>
      <c r="N25" s="35"/>
      <c r="O25" s="35"/>
      <c r="P25" s="76"/>
      <c r="Q25" s="18">
        <f t="shared" si="9"/>
        <v>99</v>
      </c>
      <c r="R25" s="18">
        <v>99</v>
      </c>
      <c r="S25" s="77">
        <f t="shared" si="8"/>
        <v>0</v>
      </c>
      <c r="T25" s="2"/>
      <c r="U25" s="2"/>
      <c r="V25" s="72"/>
      <c r="W25" s="72"/>
      <c r="X25" s="72"/>
      <c r="Y25" s="72"/>
      <c r="Z25" s="72"/>
      <c r="AA25" s="72"/>
      <c r="AB25" s="72"/>
      <c r="AC25" s="2"/>
      <c r="AD25" s="114" t="str">
        <f t="shared" si="6"/>
        <v>NO</v>
      </c>
      <c r="AG25" s="3">
        <f t="shared" si="0"/>
        <v>0</v>
      </c>
      <c r="AH25" s="3">
        <f t="shared" si="0"/>
        <v>0</v>
      </c>
      <c r="AI25" s="3">
        <f t="shared" si="1"/>
        <v>0</v>
      </c>
      <c r="AJ25" s="4">
        <v>3.125E-2</v>
      </c>
      <c r="AK25" s="3">
        <f t="shared" si="2"/>
        <v>0</v>
      </c>
      <c r="AL25" s="53" t="s">
        <v>30</v>
      </c>
      <c r="AM25" s="8" t="b">
        <f t="shared" si="3"/>
        <v>0</v>
      </c>
      <c r="AN25" s="15">
        <f t="shared" si="4"/>
        <v>0</v>
      </c>
    </row>
    <row r="26" spans="1:40" ht="80.099999999999994" customHeight="1" x14ac:dyDescent="0.25">
      <c r="A26" s="112" t="str">
        <f>IFERROR(INDEX(Tabella256[cognomenome], MATCH(F26, Tabella256[cognome], 0)), "")</f>
        <v/>
      </c>
      <c r="B26" s="28"/>
      <c r="C26" s="28"/>
      <c r="D26" s="29"/>
      <c r="E26" s="29"/>
      <c r="F26" s="30"/>
      <c r="G26" s="56"/>
      <c r="H26" s="31"/>
      <c r="I26" s="32" t="str">
        <f t="shared" si="5"/>
        <v/>
      </c>
      <c r="J26" s="33"/>
      <c r="K26" s="34"/>
      <c r="L26" s="34"/>
      <c r="M26" s="31" t="str">
        <f t="shared" si="7"/>
        <v/>
      </c>
      <c r="N26" s="35"/>
      <c r="O26" s="35"/>
      <c r="P26" s="76"/>
      <c r="Q26" s="18">
        <f t="shared" si="9"/>
        <v>99</v>
      </c>
      <c r="R26" s="18">
        <v>99</v>
      </c>
      <c r="S26" s="77">
        <f t="shared" si="8"/>
        <v>0</v>
      </c>
      <c r="T26" s="2"/>
      <c r="U26" s="2"/>
      <c r="V26" s="72"/>
      <c r="W26" s="72"/>
      <c r="X26" s="72"/>
      <c r="Y26" s="72"/>
      <c r="Z26" s="72"/>
      <c r="AA26" s="72"/>
      <c r="AB26" s="72"/>
      <c r="AC26" s="2"/>
      <c r="AD26" s="114" t="str">
        <f t="shared" si="6"/>
        <v>NO</v>
      </c>
      <c r="AG26" s="3">
        <f t="shared" si="0"/>
        <v>0</v>
      </c>
      <c r="AH26" s="3">
        <f t="shared" si="0"/>
        <v>0</v>
      </c>
      <c r="AI26" s="3">
        <f t="shared" si="1"/>
        <v>0</v>
      </c>
      <c r="AJ26" s="4">
        <v>3.125E-2</v>
      </c>
      <c r="AK26" s="3">
        <f t="shared" si="2"/>
        <v>0</v>
      </c>
      <c r="AL26" s="53" t="s">
        <v>30</v>
      </c>
      <c r="AM26" s="8" t="b">
        <f t="shared" si="3"/>
        <v>0</v>
      </c>
      <c r="AN26" s="15">
        <f t="shared" si="4"/>
        <v>0</v>
      </c>
    </row>
    <row r="27" spans="1:40" ht="80.099999999999994" customHeight="1" x14ac:dyDescent="0.25">
      <c r="A27" s="112" t="str">
        <f>IFERROR(INDEX(Tabella256[cognomenome], MATCH(F27, Tabella256[cognome], 0)), "")</f>
        <v/>
      </c>
      <c r="B27" s="28"/>
      <c r="C27" s="28"/>
      <c r="D27" s="29"/>
      <c r="E27" s="29"/>
      <c r="F27" s="30"/>
      <c r="G27" s="56" t="str">
        <f>IF(G26="","",G26)</f>
        <v/>
      </c>
      <c r="H27" s="31" t="str">
        <f>IF(H26="","",H26)</f>
        <v/>
      </c>
      <c r="I27" s="32" t="str">
        <f t="shared" si="5"/>
        <v/>
      </c>
      <c r="J27" s="33" t="str">
        <f>IF(J26="","",J26)</f>
        <v/>
      </c>
      <c r="K27" s="34"/>
      <c r="L27" s="34"/>
      <c r="M27" s="31" t="str">
        <f t="shared" si="7"/>
        <v/>
      </c>
      <c r="N27" s="35"/>
      <c r="O27" s="35"/>
      <c r="P27" s="76"/>
      <c r="Q27" s="18">
        <f t="shared" si="9"/>
        <v>99</v>
      </c>
      <c r="R27" s="18">
        <v>99</v>
      </c>
      <c r="S27" s="77">
        <f t="shared" si="8"/>
        <v>0</v>
      </c>
      <c r="T27" s="2"/>
      <c r="U27" s="2"/>
      <c r="V27" s="72"/>
      <c r="W27" s="72"/>
      <c r="X27" s="72"/>
      <c r="Y27" s="72"/>
      <c r="Z27" s="72"/>
      <c r="AA27" s="72"/>
      <c r="AB27" s="72"/>
      <c r="AC27" s="2"/>
      <c r="AD27" s="114" t="str">
        <f t="shared" si="6"/>
        <v>NO</v>
      </c>
      <c r="AG27" s="3">
        <f t="shared" si="0"/>
        <v>0</v>
      </c>
      <c r="AH27" s="3">
        <f t="shared" si="0"/>
        <v>0</v>
      </c>
      <c r="AI27" s="3">
        <f t="shared" si="1"/>
        <v>0</v>
      </c>
      <c r="AJ27" s="4">
        <v>3.125E-2</v>
      </c>
      <c r="AK27" s="3">
        <f t="shared" si="2"/>
        <v>0</v>
      </c>
      <c r="AL27" s="53" t="s">
        <v>30</v>
      </c>
      <c r="AM27" s="8" t="b">
        <f t="shared" si="3"/>
        <v>0</v>
      </c>
      <c r="AN27" s="15">
        <f t="shared" si="4"/>
        <v>0</v>
      </c>
    </row>
    <row r="28" spans="1:40" ht="80.099999999999994" customHeight="1" x14ac:dyDescent="0.25">
      <c r="A28" s="112" t="str">
        <f>IFERROR(INDEX(Tabella256[cognomenome], MATCH(F28, Tabella256[cognome], 0)), "")</f>
        <v/>
      </c>
      <c r="B28" s="28"/>
      <c r="C28" s="28"/>
      <c r="D28" s="29"/>
      <c r="E28" s="29"/>
      <c r="F28" s="30"/>
      <c r="G28" s="56"/>
      <c r="H28" s="31"/>
      <c r="I28" s="32" t="str">
        <f t="shared" si="5"/>
        <v/>
      </c>
      <c r="J28" s="33"/>
      <c r="K28" s="34"/>
      <c r="L28" s="34"/>
      <c r="M28" s="31" t="str">
        <f t="shared" si="7"/>
        <v/>
      </c>
      <c r="N28" s="35"/>
      <c r="O28" s="35"/>
      <c r="P28" s="76"/>
      <c r="Q28" s="18">
        <f t="shared" si="9"/>
        <v>99</v>
      </c>
      <c r="R28" s="18">
        <v>99</v>
      </c>
      <c r="S28" s="77">
        <f t="shared" si="8"/>
        <v>0</v>
      </c>
      <c r="T28" s="2"/>
      <c r="U28" s="2"/>
      <c r="V28" s="72"/>
      <c r="W28" s="72"/>
      <c r="X28" s="72"/>
      <c r="Y28" s="72"/>
      <c r="Z28" s="72"/>
      <c r="AA28" s="72"/>
      <c r="AB28" s="72"/>
      <c r="AC28" s="2"/>
      <c r="AD28" s="114" t="str">
        <f t="shared" si="6"/>
        <v>NO</v>
      </c>
      <c r="AG28" s="3">
        <f t="shared" si="0"/>
        <v>0</v>
      </c>
      <c r="AH28" s="3">
        <f t="shared" si="0"/>
        <v>0</v>
      </c>
      <c r="AI28" s="3">
        <f t="shared" si="1"/>
        <v>0</v>
      </c>
      <c r="AJ28" s="4">
        <v>3.125E-2</v>
      </c>
      <c r="AK28" s="3">
        <f t="shared" si="2"/>
        <v>0</v>
      </c>
      <c r="AL28" s="53" t="s">
        <v>30</v>
      </c>
      <c r="AM28" s="8" t="b">
        <f t="shared" si="3"/>
        <v>0</v>
      </c>
      <c r="AN28" s="15">
        <f t="shared" si="4"/>
        <v>0</v>
      </c>
    </row>
    <row r="29" spans="1:40" ht="80.099999999999994" customHeight="1" x14ac:dyDescent="0.25">
      <c r="A29" s="112" t="str">
        <f>IFERROR(INDEX(Tabella256[cognomenome], MATCH(F29, Tabella256[cognome], 0)), "")</f>
        <v/>
      </c>
      <c r="B29" s="28"/>
      <c r="C29" s="28"/>
      <c r="D29" s="29"/>
      <c r="E29" s="29"/>
      <c r="F29" s="30"/>
      <c r="G29" s="56" t="str">
        <f>IF(G28="","",G28)</f>
        <v/>
      </c>
      <c r="H29" s="31" t="str">
        <f>IF(H28="","",H28)</f>
        <v/>
      </c>
      <c r="I29" s="32" t="str">
        <f t="shared" si="5"/>
        <v/>
      </c>
      <c r="J29" s="33" t="str">
        <f>IF(J28="","",J28)</f>
        <v/>
      </c>
      <c r="K29" s="34"/>
      <c r="L29" s="34"/>
      <c r="M29" s="31" t="str">
        <f t="shared" si="7"/>
        <v/>
      </c>
      <c r="N29" s="35"/>
      <c r="O29" s="35"/>
      <c r="P29" s="76"/>
      <c r="Q29" s="18">
        <f t="shared" si="9"/>
        <v>99</v>
      </c>
      <c r="R29" s="18">
        <v>99</v>
      </c>
      <c r="S29" s="77">
        <f t="shared" si="8"/>
        <v>0</v>
      </c>
      <c r="T29" s="2"/>
      <c r="U29" s="2"/>
      <c r="V29" s="72"/>
      <c r="W29" s="72"/>
      <c r="X29" s="72"/>
      <c r="Y29" s="72"/>
      <c r="Z29" s="72"/>
      <c r="AA29" s="72"/>
      <c r="AB29" s="72"/>
      <c r="AC29" s="2"/>
      <c r="AD29" s="114" t="str">
        <f t="shared" si="6"/>
        <v>NO</v>
      </c>
      <c r="AG29" s="3">
        <f t="shared" si="0"/>
        <v>0</v>
      </c>
      <c r="AH29" s="3">
        <f t="shared" si="0"/>
        <v>0</v>
      </c>
      <c r="AI29" s="3">
        <f t="shared" si="1"/>
        <v>0</v>
      </c>
      <c r="AJ29" s="4">
        <v>3.125E-2</v>
      </c>
      <c r="AK29" s="3">
        <f t="shared" si="2"/>
        <v>0</v>
      </c>
      <c r="AL29" s="53" t="s">
        <v>30</v>
      </c>
      <c r="AM29" s="8" t="b">
        <f t="shared" si="3"/>
        <v>0</v>
      </c>
      <c r="AN29" s="15">
        <f t="shared" si="4"/>
        <v>0</v>
      </c>
    </row>
    <row r="30" spans="1:40" ht="80.099999999999994" customHeight="1" thickBot="1" x14ac:dyDescent="0.3">
      <c r="A30" s="112" t="str">
        <f>IFERROR(INDEX(Tabella256[cognomenome], MATCH(F30, Tabella256[cognome], 0)), "")</f>
        <v/>
      </c>
      <c r="B30" s="28"/>
      <c r="C30" s="28"/>
      <c r="D30" s="29"/>
      <c r="E30" s="29"/>
      <c r="F30" s="30"/>
      <c r="G30" s="56"/>
      <c r="H30" s="31"/>
      <c r="I30" s="32" t="str">
        <f t="shared" si="5"/>
        <v/>
      </c>
      <c r="J30" s="33"/>
      <c r="K30" s="34"/>
      <c r="L30" s="34"/>
      <c r="M30" s="31" t="str">
        <f t="shared" si="7"/>
        <v/>
      </c>
      <c r="N30" s="35"/>
      <c r="O30" s="35"/>
      <c r="P30" s="78"/>
      <c r="Q30" s="79">
        <f t="shared" si="9"/>
        <v>99</v>
      </c>
      <c r="R30" s="79">
        <v>99</v>
      </c>
      <c r="S30" s="80">
        <f t="shared" si="8"/>
        <v>0</v>
      </c>
      <c r="T30" s="2"/>
      <c r="U30" s="2"/>
      <c r="V30" s="72"/>
      <c r="W30" s="72"/>
      <c r="X30" s="72"/>
      <c r="Y30" s="72"/>
      <c r="Z30" s="72"/>
      <c r="AA30" s="72"/>
      <c r="AB30" s="72"/>
      <c r="AC30" s="2"/>
      <c r="AD30" s="114" t="str">
        <f t="shared" si="6"/>
        <v>NO</v>
      </c>
      <c r="AG30" s="3">
        <f t="shared" si="0"/>
        <v>0</v>
      </c>
      <c r="AH30" s="3">
        <f t="shared" si="0"/>
        <v>0</v>
      </c>
      <c r="AI30" s="3">
        <f t="shared" si="1"/>
        <v>0</v>
      </c>
      <c r="AJ30" s="4">
        <v>3.125E-2</v>
      </c>
      <c r="AK30" s="3">
        <f t="shared" si="2"/>
        <v>0</v>
      </c>
      <c r="AL30" s="53" t="s">
        <v>30</v>
      </c>
      <c r="AM30" s="8" t="b">
        <f t="shared" si="3"/>
        <v>0</v>
      </c>
      <c r="AN30" s="15">
        <f t="shared" si="4"/>
        <v>0</v>
      </c>
    </row>
    <row r="31" spans="1:40" ht="80.099999999999994" customHeight="1" x14ac:dyDescent="0.25">
      <c r="A31" s="112" t="str">
        <f>IFERROR(INDEX(Tabella256[cognomenome], MATCH(F31, Tabella256[cognome], 0)), "")</f>
        <v/>
      </c>
      <c r="B31" s="28"/>
      <c r="C31" s="28"/>
      <c r="D31" s="29"/>
      <c r="E31" s="29"/>
      <c r="F31" s="30"/>
      <c r="G31" s="56" t="str">
        <f>IF(G30="","",G30)</f>
        <v/>
      </c>
      <c r="H31" s="31" t="str">
        <f>IF(H30="","",H30)</f>
        <v/>
      </c>
      <c r="I31" s="32" t="str">
        <f t="shared" si="5"/>
        <v/>
      </c>
      <c r="J31" s="33" t="str">
        <f>IF(J30="","",J30)</f>
        <v/>
      </c>
      <c r="K31" s="34"/>
      <c r="L31" s="34"/>
      <c r="M31" s="31" t="str">
        <f t="shared" si="7"/>
        <v/>
      </c>
      <c r="N31" s="2"/>
      <c r="O31" s="2"/>
      <c r="P31" s="2"/>
      <c r="Q31" s="2"/>
      <c r="R31" s="2"/>
      <c r="S31" s="2"/>
      <c r="T31" s="2"/>
      <c r="U31" s="2"/>
      <c r="V31" s="72"/>
      <c r="W31" s="72"/>
      <c r="X31" s="72"/>
      <c r="Y31" s="72"/>
      <c r="Z31" s="72"/>
      <c r="AA31" s="72"/>
      <c r="AB31" s="72"/>
      <c r="AC31" s="2"/>
      <c r="AD31" s="114" t="str">
        <f t="shared" si="6"/>
        <v>NO</v>
      </c>
      <c r="AG31" s="3">
        <f t="shared" si="0"/>
        <v>0</v>
      </c>
      <c r="AH31" s="3">
        <f t="shared" si="0"/>
        <v>0</v>
      </c>
      <c r="AI31" s="3">
        <f t="shared" si="1"/>
        <v>0</v>
      </c>
      <c r="AJ31" s="4">
        <v>3.125E-2</v>
      </c>
      <c r="AK31" s="3">
        <f t="shared" si="2"/>
        <v>0</v>
      </c>
      <c r="AL31" s="53" t="s">
        <v>30</v>
      </c>
      <c r="AM31" s="8" t="b">
        <f t="shared" si="3"/>
        <v>0</v>
      </c>
      <c r="AN31" s="15">
        <f t="shared" si="4"/>
        <v>0</v>
      </c>
    </row>
    <row r="32" spans="1:40" ht="80.099999999999994" customHeight="1" x14ac:dyDescent="0.25">
      <c r="A32" s="112" t="str">
        <f>IFERROR(INDEX(Tabella256[cognomenome], MATCH(F32, Tabella256[cognome], 0)), "")</f>
        <v/>
      </c>
      <c r="B32" s="28"/>
      <c r="C32" s="28"/>
      <c r="D32" s="29"/>
      <c r="E32" s="29"/>
      <c r="F32" s="30"/>
      <c r="G32" s="56"/>
      <c r="H32" s="31"/>
      <c r="I32" s="32" t="str">
        <f t="shared" si="5"/>
        <v/>
      </c>
      <c r="J32" s="33"/>
      <c r="K32" s="34"/>
      <c r="L32" s="34"/>
      <c r="M32" s="31" t="str">
        <f t="shared" si="7"/>
        <v/>
      </c>
      <c r="N32" s="35"/>
      <c r="O32" s="35"/>
      <c r="P32" s="2"/>
      <c r="Q32" s="2"/>
      <c r="R32" s="2"/>
      <c r="S32" s="2"/>
      <c r="T32" s="2"/>
      <c r="U32" s="2"/>
      <c r="W32" s="72"/>
      <c r="X32" s="72"/>
      <c r="Y32" s="72"/>
      <c r="Z32" s="72"/>
      <c r="AA32" s="72"/>
      <c r="AB32" s="72"/>
      <c r="AC32" s="2"/>
      <c r="AD32" s="114" t="str">
        <f t="shared" si="6"/>
        <v>NO</v>
      </c>
      <c r="AG32" s="3">
        <f t="shared" si="0"/>
        <v>0</v>
      </c>
      <c r="AH32" s="3">
        <f t="shared" si="0"/>
        <v>0</v>
      </c>
      <c r="AI32" s="3">
        <f t="shared" si="1"/>
        <v>0</v>
      </c>
      <c r="AJ32" s="4">
        <v>3.125E-2</v>
      </c>
      <c r="AK32" s="3">
        <f t="shared" si="2"/>
        <v>0</v>
      </c>
      <c r="AL32" s="53" t="s">
        <v>30</v>
      </c>
      <c r="AM32" s="8" t="b">
        <f t="shared" si="3"/>
        <v>0</v>
      </c>
      <c r="AN32" s="15">
        <f t="shared" si="4"/>
        <v>0</v>
      </c>
    </row>
    <row r="33" spans="1:40" ht="80.099999999999994" customHeight="1" x14ac:dyDescent="0.25">
      <c r="A33" s="112" t="str">
        <f>IFERROR(INDEX(Tabella256[cognomenome], MATCH(F33, Tabella256[cognome], 0)), "")</f>
        <v/>
      </c>
      <c r="B33" s="28"/>
      <c r="C33" s="28"/>
      <c r="D33" s="29"/>
      <c r="E33" s="29"/>
      <c r="F33" s="30"/>
      <c r="G33" s="56" t="str">
        <f>IF(G32="","",G32)</f>
        <v/>
      </c>
      <c r="H33" s="31" t="str">
        <f>IF(H32="","",H32)</f>
        <v/>
      </c>
      <c r="I33" s="32" t="str">
        <f t="shared" si="5"/>
        <v/>
      </c>
      <c r="J33" s="33" t="str">
        <f>IF(J32="","",J32)</f>
        <v/>
      </c>
      <c r="K33" s="34"/>
      <c r="L33" s="34"/>
      <c r="M33" s="31" t="str">
        <f t="shared" si="7"/>
        <v/>
      </c>
      <c r="N33" s="35"/>
      <c r="O33" s="35"/>
      <c r="P33" s="2"/>
      <c r="Q33" s="2"/>
      <c r="R33" s="2"/>
      <c r="S33" s="2"/>
      <c r="T33" s="2"/>
      <c r="U33" s="2"/>
      <c r="AA33" s="72"/>
      <c r="AB33" s="72"/>
      <c r="AC33" s="2"/>
      <c r="AD33" s="114" t="str">
        <f t="shared" si="6"/>
        <v>NO</v>
      </c>
      <c r="AG33" s="3">
        <f t="shared" si="0"/>
        <v>0</v>
      </c>
      <c r="AH33" s="3">
        <f t="shared" si="0"/>
        <v>0</v>
      </c>
      <c r="AI33" s="3">
        <f t="shared" si="1"/>
        <v>0</v>
      </c>
      <c r="AJ33" s="4">
        <v>3.125E-2</v>
      </c>
      <c r="AK33" s="3">
        <f t="shared" si="2"/>
        <v>0</v>
      </c>
      <c r="AL33" s="53" t="s">
        <v>30</v>
      </c>
      <c r="AM33" s="8" t="b">
        <f t="shared" si="3"/>
        <v>0</v>
      </c>
      <c r="AN33" s="15">
        <f t="shared" si="4"/>
        <v>0</v>
      </c>
    </row>
    <row r="34" spans="1:40" ht="80.099999999999994" customHeight="1" x14ac:dyDescent="0.25">
      <c r="A34" s="112" t="str">
        <f>IFERROR(INDEX(Tabella256[cognomenome], MATCH(F34, Tabella256[cognome], 0)), "")</f>
        <v/>
      </c>
      <c r="B34" s="28"/>
      <c r="C34" s="28"/>
      <c r="D34" s="29"/>
      <c r="E34" s="29"/>
      <c r="F34" s="30"/>
      <c r="G34" s="56"/>
      <c r="H34" s="31"/>
      <c r="I34" s="32" t="str">
        <f t="shared" si="5"/>
        <v/>
      </c>
      <c r="J34" s="33"/>
      <c r="K34" s="34"/>
      <c r="L34" s="34"/>
      <c r="M34" s="31" t="str">
        <f t="shared" si="7"/>
        <v/>
      </c>
      <c r="N34" s="35"/>
      <c r="O34" s="35"/>
      <c r="P34" s="2"/>
      <c r="Q34" s="2"/>
      <c r="R34" s="2"/>
      <c r="S34" s="2"/>
      <c r="T34" s="2"/>
      <c r="U34" s="2"/>
      <c r="AA34" s="72"/>
      <c r="AB34" s="72"/>
      <c r="AC34" s="2"/>
      <c r="AD34" s="114" t="str">
        <f t="shared" si="6"/>
        <v>NO</v>
      </c>
      <c r="AG34" s="3">
        <f t="shared" si="0"/>
        <v>0</v>
      </c>
      <c r="AH34" s="3">
        <f t="shared" si="0"/>
        <v>0</v>
      </c>
      <c r="AI34" s="3">
        <f t="shared" si="1"/>
        <v>0</v>
      </c>
      <c r="AJ34" s="4">
        <v>3.125E-2</v>
      </c>
      <c r="AK34" s="3">
        <f t="shared" si="2"/>
        <v>0</v>
      </c>
      <c r="AL34" s="53" t="s">
        <v>30</v>
      </c>
      <c r="AM34" s="8" t="b">
        <f t="shared" si="3"/>
        <v>0</v>
      </c>
      <c r="AN34" s="15">
        <f t="shared" si="4"/>
        <v>0</v>
      </c>
    </row>
    <row r="35" spans="1:40" ht="80.099999999999994" customHeight="1" x14ac:dyDescent="0.25">
      <c r="A35" s="112" t="str">
        <f>IFERROR(INDEX(Tabella256[cognomenome], MATCH(F35, Tabella256[cognome], 0)), "")</f>
        <v/>
      </c>
      <c r="B35" s="28"/>
      <c r="C35" s="28"/>
      <c r="D35" s="29"/>
      <c r="E35" s="29"/>
      <c r="F35" s="30"/>
      <c r="G35" s="56" t="str">
        <f>IF(G34="","",G34)</f>
        <v/>
      </c>
      <c r="H35" s="31" t="str">
        <f>IF(H34="","",H34)</f>
        <v/>
      </c>
      <c r="I35" s="32" t="str">
        <f t="shared" si="5"/>
        <v/>
      </c>
      <c r="J35" s="33" t="str">
        <f>IF(J34="","",J34)</f>
        <v/>
      </c>
      <c r="K35" s="34"/>
      <c r="L35" s="34"/>
      <c r="M35" s="31" t="str">
        <f t="shared" si="7"/>
        <v/>
      </c>
      <c r="N35" s="35"/>
      <c r="O35" s="35"/>
      <c r="P35" s="2"/>
      <c r="Q35" s="2"/>
      <c r="R35" s="2"/>
      <c r="S35" s="2"/>
      <c r="T35" s="2"/>
      <c r="U35" s="2"/>
      <c r="AA35" s="72"/>
      <c r="AB35" s="72"/>
      <c r="AC35" s="2"/>
      <c r="AD35" s="114" t="str">
        <f t="shared" si="6"/>
        <v>NO</v>
      </c>
      <c r="AG35" s="3">
        <f t="shared" si="0"/>
        <v>0</v>
      </c>
      <c r="AH35" s="3">
        <f t="shared" si="0"/>
        <v>0</v>
      </c>
      <c r="AI35" s="3">
        <f t="shared" si="1"/>
        <v>0</v>
      </c>
      <c r="AJ35" s="4">
        <v>3.125E-2</v>
      </c>
      <c r="AK35" s="3">
        <f t="shared" si="2"/>
        <v>0</v>
      </c>
      <c r="AL35" s="53" t="s">
        <v>30</v>
      </c>
      <c r="AM35" s="8" t="b">
        <f t="shared" si="3"/>
        <v>0</v>
      </c>
      <c r="AN35" s="15">
        <f t="shared" si="4"/>
        <v>0</v>
      </c>
    </row>
    <row r="36" spans="1:40" ht="80.099999999999994" customHeight="1" x14ac:dyDescent="0.25">
      <c r="A36" s="112" t="str">
        <f>IFERROR(INDEX(Tabella256[cognomenome], MATCH(F36, Tabella256[cognome], 0)), "")</f>
        <v/>
      </c>
      <c r="B36" s="28"/>
      <c r="C36" s="28"/>
      <c r="D36" s="29"/>
      <c r="E36" s="29"/>
      <c r="F36" s="30"/>
      <c r="G36" s="56"/>
      <c r="H36" s="31"/>
      <c r="I36" s="32" t="str">
        <f t="shared" si="5"/>
        <v/>
      </c>
      <c r="J36" s="33"/>
      <c r="K36" s="34"/>
      <c r="L36" s="34"/>
      <c r="M36" s="31" t="str">
        <f t="shared" si="7"/>
        <v/>
      </c>
      <c r="N36" s="35"/>
      <c r="O36" s="35"/>
      <c r="P36" s="2"/>
      <c r="Q36" s="2"/>
      <c r="R36" s="2"/>
      <c r="S36" s="2"/>
      <c r="T36" s="2"/>
      <c r="U36" s="2"/>
      <c r="AA36" s="72"/>
      <c r="AB36" s="72"/>
      <c r="AC36" s="2"/>
      <c r="AD36" s="114" t="str">
        <f t="shared" si="6"/>
        <v>NO</v>
      </c>
      <c r="AG36" s="3">
        <f t="shared" si="0"/>
        <v>0</v>
      </c>
      <c r="AH36" s="3">
        <f t="shared" si="0"/>
        <v>0</v>
      </c>
      <c r="AI36" s="3">
        <f t="shared" si="1"/>
        <v>0</v>
      </c>
      <c r="AJ36" s="4">
        <v>3.125E-2</v>
      </c>
      <c r="AK36" s="3">
        <f t="shared" si="2"/>
        <v>0</v>
      </c>
      <c r="AL36" s="53" t="s">
        <v>30</v>
      </c>
      <c r="AM36" s="8" t="b">
        <f t="shared" si="3"/>
        <v>0</v>
      </c>
      <c r="AN36" s="15">
        <f t="shared" si="4"/>
        <v>0</v>
      </c>
    </row>
    <row r="37" spans="1:40" ht="80.099999999999994" customHeight="1" x14ac:dyDescent="0.25">
      <c r="A37" s="112" t="str">
        <f>IFERROR(INDEX(Tabella256[cognomenome], MATCH(F37, Tabella256[cognome], 0)), "")</f>
        <v/>
      </c>
      <c r="B37" s="28"/>
      <c r="C37" s="28"/>
      <c r="D37" s="29"/>
      <c r="E37" s="29"/>
      <c r="F37" s="30"/>
      <c r="G37" s="56" t="str">
        <f>IF(G36="","",G36)</f>
        <v/>
      </c>
      <c r="H37" s="31" t="str">
        <f>IF(H36="","",H36)</f>
        <v/>
      </c>
      <c r="I37" s="32" t="str">
        <f t="shared" si="5"/>
        <v/>
      </c>
      <c r="J37" s="33" t="str">
        <f>IF(J36="","",J36)</f>
        <v/>
      </c>
      <c r="K37" s="34"/>
      <c r="L37" s="34"/>
      <c r="M37" s="31" t="str">
        <f t="shared" si="7"/>
        <v/>
      </c>
      <c r="N37" s="35"/>
      <c r="O37" s="35"/>
      <c r="P37" s="2"/>
      <c r="Q37" s="2"/>
      <c r="R37" s="2"/>
      <c r="S37" s="2"/>
      <c r="T37" s="2"/>
      <c r="U37" s="2"/>
      <c r="AA37" s="72"/>
      <c r="AB37" s="72"/>
      <c r="AC37" s="2"/>
      <c r="AD37" s="114" t="str">
        <f t="shared" si="6"/>
        <v>NO</v>
      </c>
      <c r="AG37" s="3">
        <f t="shared" si="0"/>
        <v>0</v>
      </c>
      <c r="AH37" s="3">
        <f t="shared" si="0"/>
        <v>0</v>
      </c>
      <c r="AI37" s="3">
        <f t="shared" si="1"/>
        <v>0</v>
      </c>
      <c r="AJ37" s="4">
        <v>3.125E-2</v>
      </c>
      <c r="AK37" s="3">
        <f t="shared" si="2"/>
        <v>0</v>
      </c>
      <c r="AL37" s="53" t="s">
        <v>30</v>
      </c>
      <c r="AM37" s="8" t="b">
        <f t="shared" si="3"/>
        <v>0</v>
      </c>
      <c r="AN37" s="15">
        <f t="shared" si="4"/>
        <v>0</v>
      </c>
    </row>
    <row r="38" spans="1:40" ht="80.099999999999994" customHeight="1" x14ac:dyDescent="0.25">
      <c r="A38" s="112" t="str">
        <f>IFERROR(INDEX(Tabella256[cognomenome], MATCH(F38, Tabella256[cognome], 0)), "")</f>
        <v/>
      </c>
      <c r="B38" s="28"/>
      <c r="C38" s="28"/>
      <c r="D38" s="29"/>
      <c r="E38" s="29"/>
      <c r="F38" s="30"/>
      <c r="G38" s="56"/>
      <c r="H38" s="31"/>
      <c r="I38" s="32" t="str">
        <f t="shared" si="5"/>
        <v/>
      </c>
      <c r="J38" s="33"/>
      <c r="K38" s="34"/>
      <c r="L38" s="34"/>
      <c r="M38" s="31" t="str">
        <f t="shared" si="7"/>
        <v/>
      </c>
      <c r="N38" s="35"/>
      <c r="O38" s="35"/>
      <c r="P38" s="2"/>
      <c r="Q38" s="2"/>
      <c r="R38" s="2"/>
      <c r="S38" s="2"/>
      <c r="T38" s="2"/>
      <c r="U38" s="2"/>
      <c r="AA38" s="72"/>
      <c r="AB38" s="72"/>
      <c r="AC38" s="2"/>
      <c r="AD38" s="114" t="str">
        <f t="shared" si="6"/>
        <v>NO</v>
      </c>
      <c r="AG38" s="3">
        <f t="shared" si="0"/>
        <v>0</v>
      </c>
      <c r="AH38" s="3">
        <f t="shared" si="0"/>
        <v>0</v>
      </c>
      <c r="AI38" s="3">
        <f t="shared" si="1"/>
        <v>0</v>
      </c>
      <c r="AJ38" s="4">
        <v>3.125E-2</v>
      </c>
      <c r="AK38" s="3">
        <f t="shared" si="2"/>
        <v>0</v>
      </c>
      <c r="AL38" s="53" t="s">
        <v>30</v>
      </c>
      <c r="AM38" s="8" t="b">
        <f t="shared" si="3"/>
        <v>0</v>
      </c>
      <c r="AN38" s="15">
        <f t="shared" si="4"/>
        <v>0</v>
      </c>
    </row>
    <row r="39" spans="1:40" ht="80.099999999999994" customHeight="1" x14ac:dyDescent="0.25">
      <c r="A39" s="112" t="str">
        <f>IFERROR(INDEX(Tabella256[cognomenome], MATCH(F39, Tabella256[cognome], 0)), "")</f>
        <v/>
      </c>
      <c r="B39" s="28"/>
      <c r="C39" s="28"/>
      <c r="D39" s="29"/>
      <c r="E39" s="29"/>
      <c r="F39" s="30"/>
      <c r="G39" s="56" t="str">
        <f>IF(G38="","",G38)</f>
        <v/>
      </c>
      <c r="H39" s="31" t="str">
        <f>IF(H38="","",H38)</f>
        <v/>
      </c>
      <c r="I39" s="32" t="str">
        <f t="shared" si="5"/>
        <v/>
      </c>
      <c r="J39" s="33" t="str">
        <f>IF(J38="","",J38)</f>
        <v/>
      </c>
      <c r="K39" s="34"/>
      <c r="L39" s="34"/>
      <c r="M39" s="31" t="str">
        <f t="shared" si="7"/>
        <v/>
      </c>
      <c r="N39" s="35"/>
      <c r="O39" s="35"/>
      <c r="P39" s="2"/>
      <c r="Q39" s="2"/>
      <c r="R39" s="2"/>
      <c r="S39" s="2"/>
      <c r="T39" s="2"/>
      <c r="U39" s="2"/>
      <c r="V39" s="72"/>
      <c r="W39" s="72"/>
      <c r="X39" s="72"/>
      <c r="Y39" s="72"/>
      <c r="Z39" s="72"/>
      <c r="AA39" s="72"/>
      <c r="AB39" s="72"/>
      <c r="AC39" s="2"/>
      <c r="AD39" s="114" t="str">
        <f t="shared" si="6"/>
        <v>NO</v>
      </c>
      <c r="AG39" s="3">
        <f t="shared" si="0"/>
        <v>0</v>
      </c>
      <c r="AH39" s="3">
        <f t="shared" si="0"/>
        <v>0</v>
      </c>
      <c r="AI39" s="3">
        <f t="shared" si="1"/>
        <v>0</v>
      </c>
      <c r="AJ39" s="4">
        <v>3.125E-2</v>
      </c>
      <c r="AK39" s="3">
        <f t="shared" si="2"/>
        <v>0</v>
      </c>
      <c r="AL39" s="53" t="s">
        <v>30</v>
      </c>
      <c r="AM39" s="8" t="b">
        <f t="shared" si="3"/>
        <v>0</v>
      </c>
      <c r="AN39" s="15">
        <f t="shared" si="4"/>
        <v>0</v>
      </c>
    </row>
    <row r="40" spans="1:40" ht="80.099999999999994" customHeight="1" x14ac:dyDescent="0.25">
      <c r="A40" s="112" t="str">
        <f>IFERROR(INDEX(Tabella256[cognomenome], MATCH(F40, Tabella256[cognome], 0)), "")</f>
        <v/>
      </c>
      <c r="B40" s="28"/>
      <c r="C40" s="28"/>
      <c r="D40" s="29"/>
      <c r="E40" s="29"/>
      <c r="F40" s="30"/>
      <c r="G40" s="56"/>
      <c r="H40" s="31"/>
      <c r="I40" s="32" t="str">
        <f t="shared" si="5"/>
        <v/>
      </c>
      <c r="J40" s="33"/>
      <c r="K40" s="34"/>
      <c r="L40" s="34"/>
      <c r="M40" s="31" t="str">
        <f t="shared" si="7"/>
        <v/>
      </c>
      <c r="N40" s="35"/>
      <c r="O40" s="35"/>
      <c r="P40" s="2"/>
      <c r="Q40" s="2"/>
      <c r="R40" s="2"/>
      <c r="S40" s="2"/>
      <c r="T40" s="2"/>
      <c r="U40" s="2"/>
      <c r="AB40" s="72"/>
      <c r="AC40" s="2"/>
      <c r="AD40" s="114" t="str">
        <f t="shared" si="6"/>
        <v>NO</v>
      </c>
      <c r="AG40" s="3">
        <f t="shared" si="0"/>
        <v>0</v>
      </c>
      <c r="AH40" s="3">
        <f t="shared" si="0"/>
        <v>0</v>
      </c>
      <c r="AI40" s="3">
        <f t="shared" si="1"/>
        <v>0</v>
      </c>
      <c r="AJ40" s="4">
        <v>3.125E-2</v>
      </c>
      <c r="AK40" s="3">
        <f t="shared" si="2"/>
        <v>0</v>
      </c>
      <c r="AL40" s="53" t="s">
        <v>30</v>
      </c>
      <c r="AM40" s="8" t="b">
        <f t="shared" si="3"/>
        <v>0</v>
      </c>
      <c r="AN40" s="15">
        <f t="shared" si="4"/>
        <v>0</v>
      </c>
    </row>
    <row r="41" spans="1:40" ht="80.099999999999994" customHeight="1" x14ac:dyDescent="0.25">
      <c r="A41" s="112" t="str">
        <f>IFERROR(INDEX(Tabella256[cognomenome], MATCH(F41, Tabella256[cognome], 0)), "")</f>
        <v/>
      </c>
      <c r="B41" s="28"/>
      <c r="C41" s="28"/>
      <c r="D41" s="29"/>
      <c r="E41" s="29"/>
      <c r="F41" s="30"/>
      <c r="G41" s="56" t="str">
        <f>IF(G40="","",G40)</f>
        <v/>
      </c>
      <c r="H41" s="31" t="str">
        <f>IF(H40="","",H40)</f>
        <v/>
      </c>
      <c r="I41" s="32" t="str">
        <f t="shared" si="5"/>
        <v/>
      </c>
      <c r="J41" s="33" t="str">
        <f>IF(J40="","",J40)</f>
        <v/>
      </c>
      <c r="K41" s="34"/>
      <c r="L41" s="34"/>
      <c r="M41" s="31" t="str">
        <f t="shared" si="7"/>
        <v/>
      </c>
      <c r="N41" s="35"/>
      <c r="O41" s="35"/>
      <c r="P41" s="2"/>
      <c r="Q41" s="2"/>
      <c r="R41" s="2"/>
      <c r="S41" s="2"/>
      <c r="T41" s="37"/>
      <c r="U41" s="2"/>
      <c r="AB41" s="72"/>
      <c r="AC41" s="2"/>
      <c r="AD41" s="114" t="str">
        <f t="shared" si="6"/>
        <v>NO</v>
      </c>
      <c r="AG41" s="3">
        <f t="shared" si="0"/>
        <v>0</v>
      </c>
      <c r="AH41" s="3">
        <f t="shared" si="0"/>
        <v>0</v>
      </c>
      <c r="AI41" s="3">
        <f t="shared" si="1"/>
        <v>0</v>
      </c>
      <c r="AJ41" s="4">
        <v>3.125E-2</v>
      </c>
      <c r="AK41" s="3">
        <f t="shared" si="2"/>
        <v>0</v>
      </c>
      <c r="AL41" s="53" t="s">
        <v>30</v>
      </c>
      <c r="AM41" s="8" t="b">
        <f t="shared" si="3"/>
        <v>0</v>
      </c>
      <c r="AN41" s="15">
        <f t="shared" si="4"/>
        <v>0</v>
      </c>
    </row>
    <row r="42" spans="1:40" ht="80.099999999999994" customHeight="1" x14ac:dyDescent="0.25">
      <c r="A42" s="112" t="str">
        <f>IFERROR(INDEX(Tabella256[cognomenome], MATCH(F42, Tabella256[cognome], 0)), "")</f>
        <v/>
      </c>
      <c r="B42" s="28"/>
      <c r="C42" s="28"/>
      <c r="D42" s="29"/>
      <c r="E42" s="29"/>
      <c r="F42" s="30"/>
      <c r="G42" s="56"/>
      <c r="H42" s="31"/>
      <c r="I42" s="32" t="str">
        <f t="shared" si="5"/>
        <v/>
      </c>
      <c r="J42" s="33"/>
      <c r="K42" s="34"/>
      <c r="L42" s="34"/>
      <c r="M42" s="31" t="str">
        <f t="shared" si="7"/>
        <v/>
      </c>
      <c r="N42" s="35"/>
      <c r="O42" s="35"/>
      <c r="P42" s="2"/>
      <c r="Q42" s="2"/>
      <c r="R42" s="2"/>
      <c r="S42" s="2"/>
      <c r="T42" s="37"/>
      <c r="U42" s="2"/>
      <c r="AB42" s="72"/>
      <c r="AC42" s="2"/>
      <c r="AD42" s="114" t="str">
        <f t="shared" si="6"/>
        <v>NO</v>
      </c>
      <c r="AG42" s="3">
        <f t="shared" si="0"/>
        <v>0</v>
      </c>
      <c r="AH42" s="3">
        <f t="shared" si="0"/>
        <v>0</v>
      </c>
      <c r="AI42" s="3">
        <f t="shared" si="1"/>
        <v>0</v>
      </c>
      <c r="AJ42" s="4">
        <v>3.125E-2</v>
      </c>
      <c r="AK42" s="3">
        <f t="shared" si="2"/>
        <v>0</v>
      </c>
      <c r="AL42" s="53" t="s">
        <v>30</v>
      </c>
      <c r="AM42" s="8" t="b">
        <f t="shared" si="3"/>
        <v>0</v>
      </c>
      <c r="AN42" s="15">
        <f t="shared" si="4"/>
        <v>0</v>
      </c>
    </row>
    <row r="43" spans="1:40" ht="80.099999999999994" customHeight="1" x14ac:dyDescent="0.25">
      <c r="A43" s="112" t="str">
        <f>IFERROR(INDEX(Tabella256[cognomenome], MATCH(F43, Tabella256[cognome], 0)), "")</f>
        <v/>
      </c>
      <c r="B43" s="28"/>
      <c r="C43" s="28"/>
      <c r="D43" s="29"/>
      <c r="E43" s="29"/>
      <c r="F43" s="30"/>
      <c r="G43" s="56" t="str">
        <f>IF(G42="","",G42)</f>
        <v/>
      </c>
      <c r="H43" s="31" t="str">
        <f>IF(H42="","",H42)</f>
        <v/>
      </c>
      <c r="I43" s="32" t="str">
        <f t="shared" si="5"/>
        <v/>
      </c>
      <c r="J43" s="33" t="str">
        <f>IF(J42="","",J42)</f>
        <v/>
      </c>
      <c r="K43" s="34"/>
      <c r="L43" s="34"/>
      <c r="M43" s="31" t="str">
        <f t="shared" si="7"/>
        <v/>
      </c>
      <c r="N43" s="35"/>
      <c r="O43" s="35"/>
      <c r="P43" s="2"/>
      <c r="Q43" s="2"/>
      <c r="R43" s="2"/>
      <c r="S43" s="2"/>
      <c r="T43" s="37"/>
      <c r="U43" s="2"/>
      <c r="AB43" s="72"/>
      <c r="AC43" s="2"/>
      <c r="AD43" s="114" t="str">
        <f t="shared" si="6"/>
        <v>NO</v>
      </c>
      <c r="AG43" s="3">
        <f t="shared" si="0"/>
        <v>0</v>
      </c>
      <c r="AH43" s="3">
        <f t="shared" si="0"/>
        <v>0</v>
      </c>
      <c r="AI43" s="3">
        <f t="shared" si="1"/>
        <v>0</v>
      </c>
      <c r="AJ43" s="4">
        <v>3.125E-2</v>
      </c>
      <c r="AK43" s="3">
        <f t="shared" si="2"/>
        <v>0</v>
      </c>
      <c r="AL43" s="53" t="s">
        <v>30</v>
      </c>
      <c r="AM43" s="8" t="b">
        <f t="shared" si="3"/>
        <v>0</v>
      </c>
      <c r="AN43" s="15">
        <f t="shared" si="4"/>
        <v>0</v>
      </c>
    </row>
    <row r="44" spans="1:40" ht="80.099999999999994" customHeight="1" x14ac:dyDescent="0.25">
      <c r="A44" s="112" t="str">
        <f>IFERROR(INDEX(Tabella256[cognomenome], MATCH(F44, Tabella256[cognome], 0)), "")</f>
        <v/>
      </c>
      <c r="B44" s="28"/>
      <c r="C44" s="28"/>
      <c r="D44" s="29"/>
      <c r="E44" s="29"/>
      <c r="F44" s="30"/>
      <c r="G44" s="56"/>
      <c r="H44" s="31"/>
      <c r="I44" s="32" t="str">
        <f t="shared" si="5"/>
        <v/>
      </c>
      <c r="J44" s="33"/>
      <c r="K44" s="34"/>
      <c r="L44" s="34"/>
      <c r="M44" s="31" t="str">
        <f t="shared" si="7"/>
        <v/>
      </c>
      <c r="N44" s="35"/>
      <c r="O44" s="35"/>
      <c r="P44" s="2"/>
      <c r="Q44" s="2"/>
      <c r="R44" s="2"/>
      <c r="S44" s="2"/>
      <c r="T44" s="37"/>
      <c r="U44" s="2"/>
      <c r="AB44" s="72"/>
      <c r="AC44" s="2"/>
      <c r="AD44" s="114" t="str">
        <f t="shared" si="6"/>
        <v>NO</v>
      </c>
      <c r="AG44" s="3">
        <f t="shared" si="0"/>
        <v>0</v>
      </c>
      <c r="AH44" s="3">
        <f t="shared" si="0"/>
        <v>0</v>
      </c>
      <c r="AI44" s="3">
        <f t="shared" si="1"/>
        <v>0</v>
      </c>
      <c r="AJ44" s="4">
        <v>3.125E-2</v>
      </c>
      <c r="AK44" s="3">
        <f t="shared" si="2"/>
        <v>0</v>
      </c>
      <c r="AL44" s="53" t="s">
        <v>30</v>
      </c>
      <c r="AM44" s="8" t="b">
        <f t="shared" si="3"/>
        <v>0</v>
      </c>
      <c r="AN44" s="15">
        <f t="shared" si="4"/>
        <v>0</v>
      </c>
    </row>
    <row r="45" spans="1:40" ht="80.099999999999994" customHeight="1" x14ac:dyDescent="0.25">
      <c r="A45" s="112" t="str">
        <f>IFERROR(INDEX(Tabella256[cognomenome], MATCH(F45, Tabella256[cognome], 0)), "")</f>
        <v/>
      </c>
      <c r="B45" s="28"/>
      <c r="C45" s="28"/>
      <c r="D45" s="29"/>
      <c r="E45" s="29"/>
      <c r="F45" s="30"/>
      <c r="G45" s="56" t="str">
        <f>IF(G44="","",G44)</f>
        <v/>
      </c>
      <c r="H45" s="31" t="str">
        <f>IF(H44="","",H44)</f>
        <v/>
      </c>
      <c r="I45" s="32" t="str">
        <f t="shared" si="5"/>
        <v/>
      </c>
      <c r="J45" s="33" t="str">
        <f>IF(J44="","",J44)</f>
        <v/>
      </c>
      <c r="K45" s="34"/>
      <c r="L45" s="34"/>
      <c r="M45" s="31" t="str">
        <f t="shared" si="7"/>
        <v/>
      </c>
      <c r="N45" s="35"/>
      <c r="O45" s="35"/>
      <c r="P45" s="2"/>
      <c r="Q45" s="2"/>
      <c r="R45" s="2"/>
      <c r="S45" s="2"/>
      <c r="T45" s="2"/>
      <c r="U45" s="2"/>
      <c r="V45" s="72"/>
      <c r="W45" s="72"/>
      <c r="X45" s="72"/>
      <c r="Y45" s="72"/>
      <c r="Z45" s="72"/>
      <c r="AA45" s="72"/>
      <c r="AB45" s="72"/>
      <c r="AC45" s="2"/>
      <c r="AD45" s="114" t="str">
        <f t="shared" si="6"/>
        <v>NO</v>
      </c>
      <c r="AG45" s="3">
        <f t="shared" si="0"/>
        <v>0</v>
      </c>
      <c r="AH45" s="3">
        <f t="shared" si="0"/>
        <v>0</v>
      </c>
      <c r="AI45" s="3">
        <f t="shared" si="1"/>
        <v>0</v>
      </c>
      <c r="AJ45" s="4">
        <v>3.125E-2</v>
      </c>
      <c r="AK45" s="3">
        <f t="shared" si="2"/>
        <v>0</v>
      </c>
      <c r="AL45" s="53" t="s">
        <v>30</v>
      </c>
      <c r="AM45" s="8" t="b">
        <f t="shared" si="3"/>
        <v>0</v>
      </c>
      <c r="AN45" s="15">
        <f t="shared" si="4"/>
        <v>0</v>
      </c>
    </row>
    <row r="46" spans="1:40" x14ac:dyDescent="0.25">
      <c r="B46" s="191" t="str">
        <f>IF(I32="","",I32)</f>
        <v/>
      </c>
      <c r="C46" s="191"/>
      <c r="D46" s="191"/>
      <c r="E46" s="191"/>
      <c r="F46" s="191"/>
      <c r="G46" s="191"/>
      <c r="H46" s="191"/>
      <c r="I46" s="191"/>
      <c r="J46" s="191"/>
      <c r="K46" s="191"/>
      <c r="L46" s="191"/>
      <c r="M46" s="191"/>
      <c r="N46" s="19"/>
      <c r="O46" s="19"/>
      <c r="P46" s="2"/>
      <c r="Q46" s="2"/>
      <c r="R46" s="2"/>
      <c r="S46" s="2"/>
      <c r="T46" s="2"/>
      <c r="U46" s="2"/>
      <c r="V46" s="72"/>
      <c r="W46" s="72"/>
      <c r="X46" s="72"/>
      <c r="Y46" s="72"/>
      <c r="Z46" s="72"/>
      <c r="AA46" s="72"/>
      <c r="AB46" s="72"/>
      <c r="AC46" s="2"/>
      <c r="AD46" s="2"/>
      <c r="AG46" s="24"/>
      <c r="AH46" s="24"/>
      <c r="AI46" s="24"/>
      <c r="AJ46" s="25"/>
      <c r="AK46" s="24"/>
      <c r="AL46" s="26"/>
      <c r="AM46" s="27"/>
    </row>
    <row r="47" spans="1:40" x14ac:dyDescent="0.25">
      <c r="B47" s="191"/>
      <c r="C47" s="191"/>
      <c r="D47" s="191"/>
      <c r="E47" s="191"/>
      <c r="F47" s="191"/>
      <c r="G47" s="191"/>
      <c r="H47" s="191"/>
      <c r="I47" s="191"/>
      <c r="J47" s="191"/>
      <c r="K47" s="191"/>
      <c r="L47" s="191"/>
      <c r="M47" s="191"/>
      <c r="P47" s="2"/>
      <c r="Q47" s="2"/>
      <c r="R47" s="2"/>
      <c r="S47" s="2"/>
    </row>
    <row r="48" spans="1:40" x14ac:dyDescent="0.25">
      <c r="B48" s="6"/>
      <c r="C48" s="6"/>
      <c r="D48" s="6"/>
      <c r="E48" s="7"/>
      <c r="F48" s="9"/>
      <c r="G48" s="143"/>
      <c r="H48" s="11"/>
      <c r="K48" s="11"/>
      <c r="L48" s="11"/>
      <c r="M48" s="11"/>
      <c r="N48" s="21"/>
      <c r="O48" s="21"/>
      <c r="P48" s="2"/>
      <c r="Q48" s="2"/>
      <c r="R48" s="2"/>
      <c r="S48" s="2"/>
      <c r="T48" s="2"/>
      <c r="U48" s="2"/>
      <c r="V48" s="72"/>
      <c r="W48" s="72"/>
      <c r="X48" s="72"/>
      <c r="Y48" s="72"/>
      <c r="Z48" s="72"/>
      <c r="AA48" s="72"/>
      <c r="AB48" s="72"/>
      <c r="AC48" s="2"/>
      <c r="AD48" s="2"/>
      <c r="AE48" s="2"/>
      <c r="AF48" s="2"/>
    </row>
    <row r="49" spans="2:63" x14ac:dyDescent="0.25">
      <c r="B49" s="6"/>
      <c r="C49" s="6"/>
      <c r="D49" s="6"/>
      <c r="E49" s="7"/>
      <c r="F49" s="9"/>
      <c r="G49" s="143"/>
      <c r="H49" s="11"/>
      <c r="K49" s="11"/>
      <c r="L49" s="11"/>
      <c r="M49" s="11"/>
      <c r="N49" s="21"/>
      <c r="O49" s="21"/>
      <c r="P49" s="2"/>
      <c r="Q49" s="2"/>
      <c r="R49" s="2"/>
      <c r="S49" s="2"/>
      <c r="T49" s="2"/>
      <c r="U49" s="2"/>
      <c r="V49" s="72"/>
      <c r="W49" s="72"/>
      <c r="X49" s="72"/>
      <c r="Y49" s="72"/>
      <c r="Z49" s="72"/>
      <c r="AA49" s="72"/>
      <c r="AB49" s="72"/>
      <c r="AC49" s="2"/>
      <c r="AD49" s="2"/>
      <c r="AE49" s="2"/>
      <c r="AF49" s="2"/>
    </row>
    <row r="50" spans="2:63" x14ac:dyDescent="0.25">
      <c r="B50" s="6"/>
      <c r="C50" s="6"/>
      <c r="D50" s="6"/>
      <c r="E50" s="7"/>
      <c r="F50" s="9"/>
      <c r="G50" s="143"/>
      <c r="H50" s="11"/>
      <c r="K50" s="11"/>
      <c r="L50" s="11"/>
      <c r="M50" s="11"/>
      <c r="N50" s="21"/>
      <c r="O50" s="21"/>
      <c r="T50" s="2"/>
      <c r="U50" s="2"/>
      <c r="V50" s="72"/>
      <c r="W50" s="72"/>
      <c r="X50" s="72"/>
      <c r="Y50" s="72"/>
      <c r="Z50" s="72"/>
      <c r="AA50" s="72"/>
      <c r="AB50" s="72"/>
      <c r="AC50" s="2"/>
      <c r="AD50" s="2"/>
      <c r="AE50" s="2"/>
      <c r="AF50" s="2"/>
    </row>
    <row r="51" spans="2:63" x14ac:dyDescent="0.25">
      <c r="B51" s="6"/>
      <c r="C51" s="6"/>
      <c r="D51" s="6"/>
      <c r="E51" s="7"/>
      <c r="F51" s="9"/>
      <c r="G51" s="143"/>
      <c r="H51" s="11"/>
      <c r="K51" s="11"/>
      <c r="L51" s="11"/>
      <c r="M51" s="11"/>
      <c r="N51" s="21"/>
      <c r="O51" s="21"/>
      <c r="T51" s="2"/>
      <c r="U51" s="2"/>
      <c r="V51" s="72"/>
      <c r="W51" s="72"/>
      <c r="X51" s="72"/>
      <c r="Y51" s="72"/>
      <c r="Z51" s="72"/>
      <c r="AA51" s="72"/>
      <c r="AB51" s="72"/>
      <c r="AC51" s="2"/>
      <c r="AD51" s="2"/>
      <c r="AE51" s="2"/>
      <c r="AF51" s="2"/>
    </row>
    <row r="52" spans="2:63" x14ac:dyDescent="0.25">
      <c r="B52" s="6"/>
      <c r="C52" s="6"/>
      <c r="D52" s="6"/>
      <c r="E52" s="7"/>
      <c r="F52" s="9"/>
      <c r="G52" s="143"/>
      <c r="H52" s="11"/>
      <c r="K52" s="11"/>
      <c r="L52" s="11"/>
      <c r="M52" s="11"/>
      <c r="N52" s="21"/>
      <c r="O52" s="21"/>
      <c r="T52" s="2"/>
      <c r="U52" s="2"/>
      <c r="V52" s="72"/>
      <c r="W52" s="72"/>
      <c r="X52" s="72"/>
      <c r="Y52" s="72"/>
      <c r="Z52" s="72"/>
      <c r="AA52" s="72"/>
      <c r="AB52" s="72"/>
      <c r="AC52" s="2"/>
      <c r="AD52" s="2"/>
      <c r="AE52" s="2"/>
      <c r="AF52" s="2"/>
    </row>
    <row r="53" spans="2:63" x14ac:dyDescent="0.25">
      <c r="B53" s="6"/>
      <c r="C53" s="6"/>
      <c r="D53" s="6"/>
      <c r="E53" s="7"/>
      <c r="F53" s="9"/>
      <c r="G53" s="143"/>
      <c r="H53" s="11"/>
      <c r="K53" s="11"/>
      <c r="L53" s="11"/>
      <c r="M53" s="11"/>
      <c r="N53" s="21"/>
      <c r="O53" s="21"/>
      <c r="T53" s="2"/>
      <c r="U53" s="2"/>
      <c r="V53" s="72"/>
      <c r="W53" s="72"/>
      <c r="X53" s="72"/>
      <c r="Y53" s="72"/>
      <c r="Z53" s="72"/>
      <c r="AA53" s="72"/>
      <c r="AB53" s="72"/>
      <c r="AC53" s="2"/>
      <c r="AD53" s="2"/>
      <c r="AE53" s="2"/>
      <c r="AF53" s="2"/>
    </row>
    <row r="54" spans="2:63" x14ac:dyDescent="0.25">
      <c r="B54" s="6"/>
      <c r="C54" s="6"/>
      <c r="D54" s="6"/>
      <c r="E54" s="7"/>
      <c r="F54" s="9"/>
      <c r="G54" s="143"/>
      <c r="H54" s="11"/>
      <c r="K54" s="11"/>
      <c r="L54" s="11"/>
      <c r="M54" s="11"/>
      <c r="N54" s="21"/>
      <c r="O54" s="21"/>
    </row>
    <row r="55" spans="2:63" x14ac:dyDescent="0.25">
      <c r="B55" s="6"/>
      <c r="C55" s="6"/>
      <c r="D55" s="6"/>
      <c r="E55" s="7"/>
      <c r="F55" s="9"/>
      <c r="G55" s="143"/>
      <c r="H55" s="11"/>
      <c r="I55" s="23"/>
      <c r="J55" s="11"/>
      <c r="K55" s="11"/>
      <c r="L55" s="11"/>
      <c r="M55" s="11"/>
      <c r="N55" s="21"/>
      <c r="O55" s="21"/>
    </row>
    <row r="56" spans="2:63" x14ac:dyDescent="0.25">
      <c r="B56" s="6"/>
      <c r="C56" s="6"/>
      <c r="D56" s="6"/>
      <c r="E56" s="7"/>
      <c r="F56" s="9"/>
      <c r="G56" s="143"/>
      <c r="H56" s="11"/>
      <c r="I56" s="23"/>
      <c r="J56" s="11"/>
      <c r="K56" s="11"/>
      <c r="L56" s="11"/>
      <c r="M56" s="11"/>
      <c r="N56" s="21"/>
      <c r="O56" s="21"/>
    </row>
    <row r="57" spans="2:63" x14ac:dyDescent="0.25">
      <c r="E57" s="5"/>
      <c r="F57" s="10"/>
    </row>
    <row r="58" spans="2:63" x14ac:dyDescent="0.25">
      <c r="E58" s="5"/>
      <c r="F58" s="10"/>
    </row>
    <row r="59" spans="2:63" s="12" customFormat="1" x14ac:dyDescent="0.25">
      <c r="B59" s="114"/>
      <c r="C59" s="114"/>
      <c r="D59" s="114"/>
      <c r="E59" s="5"/>
      <c r="F59" s="10"/>
      <c r="G59" s="144"/>
      <c r="H59" s="1"/>
      <c r="I59" s="22"/>
      <c r="J59" s="1"/>
      <c r="K59" s="1"/>
      <c r="L59" s="1"/>
      <c r="M59" s="1"/>
      <c r="N59" s="20"/>
      <c r="O59" s="20"/>
      <c r="T59" s="114"/>
      <c r="U59" s="114"/>
      <c r="V59" s="37"/>
      <c r="W59" s="37"/>
      <c r="X59" s="37"/>
      <c r="Y59" s="37"/>
      <c r="Z59" s="37"/>
      <c r="AA59" s="37"/>
      <c r="AB59" s="37"/>
      <c r="AC59" s="114"/>
      <c r="AD59" s="114"/>
      <c r="AE59" s="114"/>
      <c r="AF59" s="114"/>
      <c r="AG59" s="114"/>
      <c r="AH59" s="114"/>
      <c r="AI59" s="114"/>
      <c r="AJ59" s="114"/>
      <c r="AK59" s="114"/>
      <c r="AL59" s="114"/>
      <c r="AM59" s="114"/>
      <c r="AN59" s="114"/>
      <c r="AO59" s="114"/>
      <c r="AP59" s="114"/>
      <c r="AQ59" s="114"/>
      <c r="AR59" s="114"/>
      <c r="AS59" s="114"/>
      <c r="AT59" s="114"/>
      <c r="AU59" s="114"/>
      <c r="AV59" s="114"/>
      <c r="AW59" s="114"/>
      <c r="AX59" s="114"/>
      <c r="AY59" s="114"/>
      <c r="AZ59" s="114"/>
      <c r="BA59" s="114"/>
      <c r="BB59" s="114"/>
      <c r="BC59" s="114"/>
      <c r="BD59" s="114"/>
      <c r="BE59" s="114"/>
      <c r="BF59" s="114"/>
      <c r="BG59" s="114"/>
      <c r="BH59" s="114"/>
      <c r="BI59" s="114"/>
      <c r="BJ59" s="114"/>
      <c r="BK59" s="114"/>
    </row>
    <row r="60" spans="2:63" s="12" customFormat="1" x14ac:dyDescent="0.25">
      <c r="B60" s="114"/>
      <c r="C60" s="114"/>
      <c r="D60" s="114"/>
      <c r="E60" s="5"/>
      <c r="F60" s="10"/>
      <c r="G60" s="144"/>
      <c r="H60" s="1"/>
      <c r="I60" s="22"/>
      <c r="J60" s="1"/>
      <c r="K60" s="1"/>
      <c r="L60" s="1"/>
      <c r="M60" s="1"/>
      <c r="N60" s="20"/>
      <c r="O60" s="20"/>
      <c r="T60" s="114"/>
      <c r="U60" s="114"/>
      <c r="V60" s="37"/>
      <c r="W60" s="37"/>
      <c r="X60" s="37"/>
      <c r="Y60" s="37"/>
      <c r="Z60" s="37"/>
      <c r="AA60" s="37"/>
      <c r="AB60" s="37"/>
      <c r="AC60" s="114"/>
      <c r="AD60" s="114"/>
      <c r="AE60" s="114"/>
      <c r="AF60" s="114"/>
      <c r="AG60" s="114"/>
      <c r="AH60" s="114"/>
      <c r="AI60" s="114"/>
      <c r="AJ60" s="114"/>
      <c r="AK60" s="114"/>
      <c r="AL60" s="114"/>
      <c r="AM60" s="114"/>
      <c r="AN60" s="114"/>
      <c r="AO60" s="114"/>
      <c r="AP60" s="114"/>
      <c r="AQ60" s="114"/>
      <c r="AR60" s="114"/>
      <c r="AS60" s="114"/>
      <c r="AT60" s="114"/>
      <c r="AU60" s="114"/>
      <c r="AV60" s="114"/>
      <c r="AW60" s="114"/>
      <c r="AX60" s="114"/>
      <c r="AY60" s="114"/>
      <c r="AZ60" s="114"/>
      <c r="BA60" s="114"/>
      <c r="BB60" s="114"/>
      <c r="BC60" s="114"/>
      <c r="BD60" s="114"/>
      <c r="BE60" s="114"/>
      <c r="BF60" s="114"/>
      <c r="BG60" s="114"/>
      <c r="BH60" s="114"/>
      <c r="BI60" s="114"/>
      <c r="BJ60" s="114"/>
      <c r="BK60" s="114"/>
    </row>
    <row r="61" spans="2:63" s="12" customFormat="1" x14ac:dyDescent="0.25">
      <c r="B61" s="114"/>
      <c r="C61" s="114"/>
      <c r="D61" s="114"/>
      <c r="E61" s="5"/>
      <c r="F61" s="10"/>
      <c r="G61" s="144"/>
      <c r="H61" s="1"/>
      <c r="I61" s="22"/>
      <c r="J61" s="1"/>
      <c r="K61" s="1"/>
      <c r="L61" s="1"/>
      <c r="M61" s="1"/>
      <c r="N61" s="20"/>
      <c r="O61" s="20"/>
      <c r="T61" s="114"/>
      <c r="U61" s="114"/>
      <c r="V61" s="37"/>
      <c r="W61" s="37"/>
      <c r="X61" s="37"/>
      <c r="Y61" s="37"/>
      <c r="Z61" s="37"/>
      <c r="AA61" s="37"/>
      <c r="AB61" s="37"/>
      <c r="AC61" s="114"/>
      <c r="AD61" s="114"/>
      <c r="AE61" s="114"/>
      <c r="AF61" s="114"/>
      <c r="AG61" s="114"/>
      <c r="AH61" s="114"/>
      <c r="AI61" s="114"/>
      <c r="AJ61" s="114"/>
      <c r="AK61" s="114"/>
      <c r="AL61" s="114"/>
      <c r="AM61" s="114"/>
      <c r="AN61" s="114"/>
      <c r="AO61" s="114"/>
      <c r="AP61" s="114"/>
      <c r="AQ61" s="114"/>
      <c r="AR61" s="114"/>
      <c r="AS61" s="114"/>
      <c r="AT61" s="114"/>
      <c r="AU61" s="114"/>
      <c r="AV61" s="114"/>
      <c r="AW61" s="114"/>
      <c r="AX61" s="114"/>
      <c r="AY61" s="114"/>
      <c r="AZ61" s="114"/>
      <c r="BA61" s="114"/>
      <c r="BB61" s="114"/>
      <c r="BC61" s="114"/>
      <c r="BD61" s="114"/>
      <c r="BE61" s="114"/>
      <c r="BF61" s="114"/>
      <c r="BG61" s="114"/>
      <c r="BH61" s="114"/>
      <c r="BI61" s="114"/>
      <c r="BJ61" s="114"/>
      <c r="BK61" s="114"/>
    </row>
    <row r="62" spans="2:63" s="12" customFormat="1" x14ac:dyDescent="0.25">
      <c r="B62" s="114"/>
      <c r="C62" s="114"/>
      <c r="D62" s="114"/>
      <c r="E62" s="5"/>
      <c r="F62" s="10"/>
      <c r="G62" s="144"/>
      <c r="H62" s="1"/>
      <c r="I62" s="22"/>
      <c r="J62" s="1"/>
      <c r="K62" s="1"/>
      <c r="L62" s="1"/>
      <c r="M62" s="1"/>
      <c r="N62" s="20"/>
      <c r="O62" s="20"/>
      <c r="P62" s="114"/>
      <c r="Q62" s="114"/>
      <c r="R62" s="114"/>
      <c r="S62" s="114"/>
      <c r="T62" s="114"/>
      <c r="U62" s="114"/>
      <c r="V62" s="37"/>
      <c r="W62" s="37"/>
      <c r="X62" s="37"/>
      <c r="Y62" s="37"/>
      <c r="Z62" s="37"/>
      <c r="AA62" s="37"/>
      <c r="AB62" s="37"/>
      <c r="AC62" s="114"/>
      <c r="AD62" s="114"/>
      <c r="AE62" s="114"/>
      <c r="AF62" s="114"/>
      <c r="AG62" s="114"/>
      <c r="AH62" s="114"/>
      <c r="AI62" s="114"/>
      <c r="AJ62" s="114"/>
      <c r="AK62" s="114"/>
      <c r="AL62" s="114"/>
      <c r="AM62" s="114"/>
      <c r="AN62" s="114"/>
      <c r="AO62" s="114"/>
      <c r="AP62" s="114"/>
      <c r="AQ62" s="114"/>
      <c r="AR62" s="114"/>
      <c r="AS62" s="114"/>
      <c r="AT62" s="114"/>
      <c r="AU62" s="114"/>
      <c r="AV62" s="114"/>
      <c r="AW62" s="114"/>
      <c r="AX62" s="114"/>
      <c r="AY62" s="114"/>
      <c r="AZ62" s="114"/>
      <c r="BA62" s="114"/>
      <c r="BB62" s="114"/>
      <c r="BC62" s="114"/>
      <c r="BD62" s="114"/>
      <c r="BE62" s="114"/>
      <c r="BF62" s="114"/>
      <c r="BG62" s="114"/>
      <c r="BH62" s="114"/>
      <c r="BI62" s="114"/>
      <c r="BJ62" s="114"/>
      <c r="BK62" s="114"/>
    </row>
    <row r="63" spans="2:63" s="12" customFormat="1" x14ac:dyDescent="0.25">
      <c r="B63" s="114"/>
      <c r="C63" s="114"/>
      <c r="D63" s="114"/>
      <c r="E63" s="5"/>
      <c r="F63" s="10"/>
      <c r="G63" s="144"/>
      <c r="H63" s="1"/>
      <c r="I63" s="22"/>
      <c r="J63" s="1"/>
      <c r="K63" s="1"/>
      <c r="L63" s="1"/>
      <c r="M63" s="1"/>
      <c r="N63" s="20"/>
      <c r="O63" s="20"/>
      <c r="P63" s="114"/>
      <c r="Q63" s="114"/>
      <c r="R63" s="114"/>
      <c r="S63" s="114"/>
      <c r="T63" s="114"/>
      <c r="U63" s="114"/>
      <c r="V63" s="37"/>
      <c r="W63" s="37"/>
      <c r="X63" s="37"/>
      <c r="Y63" s="37"/>
      <c r="Z63" s="37"/>
      <c r="AA63" s="37"/>
      <c r="AB63" s="37"/>
      <c r="AC63" s="114"/>
      <c r="AD63" s="114"/>
      <c r="AE63" s="114"/>
      <c r="AF63" s="114"/>
      <c r="AG63" s="114"/>
      <c r="AH63" s="114"/>
      <c r="AI63" s="114"/>
      <c r="AJ63" s="114"/>
      <c r="AK63" s="114"/>
      <c r="AL63" s="114"/>
      <c r="AM63" s="114"/>
      <c r="AN63" s="114"/>
      <c r="AO63" s="114"/>
      <c r="AP63" s="114"/>
      <c r="AQ63" s="114"/>
      <c r="AR63" s="114"/>
      <c r="AS63" s="114"/>
      <c r="AT63" s="114"/>
      <c r="AU63" s="114"/>
      <c r="AV63" s="114"/>
      <c r="AW63" s="114"/>
      <c r="AX63" s="114"/>
      <c r="AY63" s="114"/>
      <c r="AZ63" s="114"/>
      <c r="BA63" s="114"/>
      <c r="BB63" s="114"/>
      <c r="BC63" s="114"/>
      <c r="BD63" s="114"/>
      <c r="BE63" s="114"/>
      <c r="BF63" s="114"/>
      <c r="BG63" s="114"/>
      <c r="BH63" s="114"/>
      <c r="BI63" s="114"/>
      <c r="BJ63" s="114"/>
      <c r="BK63" s="114"/>
    </row>
    <row r="64" spans="2:63" s="12" customFormat="1" x14ac:dyDescent="0.25">
      <c r="B64" s="114"/>
      <c r="C64" s="114"/>
      <c r="D64" s="114"/>
      <c r="E64" s="5"/>
      <c r="F64" s="10"/>
      <c r="G64" s="144"/>
      <c r="H64" s="1"/>
      <c r="I64" s="22"/>
      <c r="J64" s="1"/>
      <c r="K64" s="1"/>
      <c r="L64" s="1"/>
      <c r="M64" s="1"/>
      <c r="N64" s="20"/>
      <c r="O64" s="20"/>
      <c r="P64" s="114"/>
      <c r="Q64" s="114"/>
      <c r="R64" s="114"/>
      <c r="S64" s="114"/>
      <c r="T64" s="114"/>
      <c r="U64" s="114"/>
      <c r="V64" s="37"/>
      <c r="W64" s="37"/>
      <c r="X64" s="37"/>
      <c r="Y64" s="37"/>
      <c r="Z64" s="37"/>
      <c r="AA64" s="37"/>
      <c r="AB64" s="37"/>
      <c r="AC64" s="114"/>
      <c r="AD64" s="114"/>
      <c r="AE64" s="114"/>
      <c r="AF64" s="114"/>
      <c r="AG64" s="114"/>
      <c r="AH64" s="114"/>
      <c r="AI64" s="114"/>
      <c r="AJ64" s="114"/>
      <c r="AK64" s="114"/>
      <c r="AL64" s="114"/>
      <c r="AM64" s="114"/>
      <c r="AN64" s="114"/>
      <c r="AO64" s="114"/>
      <c r="AP64" s="114"/>
      <c r="AQ64" s="114"/>
      <c r="AR64" s="114"/>
      <c r="AS64" s="114"/>
      <c r="AT64" s="114"/>
      <c r="AU64" s="114"/>
      <c r="AV64" s="114"/>
      <c r="AW64" s="114"/>
      <c r="AX64" s="114"/>
      <c r="AY64" s="114"/>
      <c r="AZ64" s="114"/>
      <c r="BA64" s="114"/>
      <c r="BB64" s="114"/>
      <c r="BC64" s="114"/>
      <c r="BD64" s="114"/>
      <c r="BE64" s="114"/>
      <c r="BF64" s="114"/>
      <c r="BG64" s="114"/>
      <c r="BH64" s="114"/>
      <c r="BI64" s="114"/>
      <c r="BJ64" s="114"/>
      <c r="BK64" s="114"/>
    </row>
  </sheetData>
  <autoFilter ref="F3:N26" xr:uid="{00000000-0009-0000-0000-000004000000}"/>
  <mergeCells count="9">
    <mergeCell ref="V4:X4"/>
    <mergeCell ref="V8:X8"/>
    <mergeCell ref="B46:M47"/>
    <mergeCell ref="B1:E2"/>
    <mergeCell ref="F1:H2"/>
    <mergeCell ref="L1:M1"/>
    <mergeCell ref="L2:M2"/>
    <mergeCell ref="P2:S2"/>
    <mergeCell ref="V3:X3"/>
  </mergeCells>
  <conditionalFormatting sqref="V4">
    <cfRule type="cellIs" dxfId="17629" priority="709" operator="lessThan">
      <formula>0</formula>
    </cfRule>
    <cfRule type="cellIs" dxfId="17628" priority="710" operator="greaterThan">
      <formula>0</formula>
    </cfRule>
    <cfRule type="cellIs" dxfId="17627" priority="711" operator="equal">
      <formula>0</formula>
    </cfRule>
  </conditionalFormatting>
  <conditionalFormatting sqref="V9:Y9">
    <cfRule type="cellIs" dxfId="17626" priority="706" operator="lessThan">
      <formula>0</formula>
    </cfRule>
    <cfRule type="cellIs" dxfId="17625" priority="707" operator="greaterThan">
      <formula>0</formula>
    </cfRule>
    <cfRule type="cellIs" dxfId="17624" priority="708" operator="equal">
      <formula>0</formula>
    </cfRule>
  </conditionalFormatting>
  <conditionalFormatting sqref="S7:S30">
    <cfRule type="cellIs" dxfId="17623" priority="704" operator="notEqual">
      <formula>0</formula>
    </cfRule>
    <cfRule type="cellIs" dxfId="17622" priority="705" operator="equal">
      <formula>0</formula>
    </cfRule>
  </conditionalFormatting>
  <conditionalFormatting sqref="V7:Y7">
    <cfRule type="cellIs" dxfId="17621" priority="712" operator="lessThan">
      <formula>0</formula>
    </cfRule>
    <cfRule type="cellIs" dxfId="17620" priority="713" operator="greaterThan">
      <formula>0</formula>
    </cfRule>
    <cfRule type="cellIs" dxfId="17619" priority="714" operator="equal">
      <formula>0</formula>
    </cfRule>
  </conditionalFormatting>
  <conditionalFormatting sqref="K4:L4 F12:F15 G5:H15 J5:L15 J18:L45 F18:H45">
    <cfRule type="expression" dxfId="17618" priority="717">
      <formula>SEARCH("caricato",$N4)&gt;0</formula>
    </cfRule>
    <cfRule type="expression" dxfId="17617" priority="718">
      <formula>SEARCH("da fare",$N4)&gt;0</formula>
    </cfRule>
    <cfRule type="expression" dxfId="17616" priority="719">
      <formula>SEARCH("attesa tcl",$N4)&gt;0</formula>
    </cfRule>
    <cfRule type="expression" dxfId="17615" priority="720">
      <formula>SEARCH("fermata",$N4)&gt;0</formula>
    </cfRule>
    <cfRule type="expression" dxfId="17614" priority="721">
      <formula>SEARCH("canone",$N4)&gt;0</formula>
    </cfRule>
  </conditionalFormatting>
  <conditionalFormatting sqref="G4:H4 J4">
    <cfRule type="expression" dxfId="17613" priority="699">
      <formula>SEARCH("caricato",$N4)&gt;0</formula>
    </cfRule>
    <cfRule type="expression" dxfId="17612" priority="700">
      <formula>SEARCH("da fare",$N4)&gt;0</formula>
    </cfRule>
    <cfRule type="expression" dxfId="17611" priority="701">
      <formula>SEARCH("attesa tcl",$N4)&gt;0</formula>
    </cfRule>
    <cfRule type="expression" dxfId="17610" priority="702">
      <formula>SEARCH("fermata",$N4)&gt;0</formula>
    </cfRule>
    <cfRule type="expression" dxfId="17609" priority="703">
      <formula>SEARCH("canone",$N4)&gt;0</formula>
    </cfRule>
  </conditionalFormatting>
  <conditionalFormatting sqref="F4:F5">
    <cfRule type="expression" dxfId="17608" priority="689">
      <formula>SEARCH("caricato",$N4)&gt;0</formula>
    </cfRule>
    <cfRule type="expression" dxfId="17607" priority="690">
      <formula>SEARCH("da fare",$N4)&gt;0</formula>
    </cfRule>
    <cfRule type="expression" dxfId="17606" priority="691">
      <formula>SEARCH("attesa tcl",$N4)&gt;0</formula>
    </cfRule>
    <cfRule type="expression" dxfId="17605" priority="692">
      <formula>SEARCH("fermata",$N4)&gt;0</formula>
    </cfRule>
    <cfRule type="expression" dxfId="17604" priority="693">
      <formula>SEARCH("canone",$N4)&gt;0</formula>
    </cfRule>
  </conditionalFormatting>
  <conditionalFormatting sqref="F4:F5">
    <cfRule type="expression" dxfId="17603" priority="684">
      <formula>SEARCH("caricato",$N4)&gt;0</formula>
    </cfRule>
    <cfRule type="expression" dxfId="17602" priority="685">
      <formula>SEARCH("da fare",$N4)&gt;0</formula>
    </cfRule>
    <cfRule type="expression" dxfId="17601" priority="686">
      <formula>SEARCH("attesa tcl",$N4)&gt;0</formula>
    </cfRule>
    <cfRule type="expression" dxfId="17600" priority="687">
      <formula>SEARCH("fermata",$N4)&gt;0</formula>
    </cfRule>
    <cfRule type="expression" dxfId="17599" priority="688">
      <formula>SEARCH("canone",$N4)&gt;0</formula>
    </cfRule>
  </conditionalFormatting>
  <conditionalFormatting sqref="F9">
    <cfRule type="expression" dxfId="17598" priority="679">
      <formula>SEARCH("caricato",$N9)&gt;0</formula>
    </cfRule>
    <cfRule type="expression" dxfId="17597" priority="680">
      <formula>SEARCH("da fare",$N9)&gt;0</formula>
    </cfRule>
    <cfRule type="expression" dxfId="17596" priority="681">
      <formula>SEARCH("attesa tcl",$N9)&gt;0</formula>
    </cfRule>
    <cfRule type="expression" dxfId="17595" priority="682">
      <formula>SEARCH("fermata",$N9)&gt;0</formula>
    </cfRule>
    <cfRule type="expression" dxfId="17594" priority="683">
      <formula>SEARCH("canone",$N9)&gt;0</formula>
    </cfRule>
  </conditionalFormatting>
  <conditionalFormatting sqref="F10:F11">
    <cfRule type="expression" dxfId="17593" priority="674">
      <formula>SEARCH("caricato",$N10)&gt;0</formula>
    </cfRule>
    <cfRule type="expression" dxfId="17592" priority="675">
      <formula>SEARCH("da fare",$N10)&gt;0</formula>
    </cfRule>
    <cfRule type="expression" dxfId="17591" priority="676">
      <formula>SEARCH("attesa tcl",$N10)&gt;0</formula>
    </cfRule>
    <cfRule type="expression" dxfId="17590" priority="677">
      <formula>SEARCH("fermata",$N10)&gt;0</formula>
    </cfRule>
    <cfRule type="expression" dxfId="17589" priority="678">
      <formula>SEARCH("canone",$N10)&gt;0</formula>
    </cfRule>
  </conditionalFormatting>
  <conditionalFormatting sqref="G10:H10 J10">
    <cfRule type="expression" dxfId="17588" priority="669">
      <formula>SEARCH("caricato",$N10)&gt;0</formula>
    </cfRule>
    <cfRule type="expression" dxfId="17587" priority="670">
      <formula>SEARCH("da fare",$N10)&gt;0</formula>
    </cfRule>
    <cfRule type="expression" dxfId="17586" priority="671">
      <formula>SEARCH("attesa tcl",$N10)&gt;0</formula>
    </cfRule>
    <cfRule type="expression" dxfId="17585" priority="672">
      <formula>SEARCH("fermata",$N10)&gt;0</formula>
    </cfRule>
    <cfRule type="expression" dxfId="17584" priority="673">
      <formula>SEARCH("canone",$N10)&gt;0</formula>
    </cfRule>
  </conditionalFormatting>
  <conditionalFormatting sqref="G6:H6 J6">
    <cfRule type="expression" dxfId="17583" priority="664">
      <formula>SEARCH("caricato",$N6)&gt;0</formula>
    </cfRule>
    <cfRule type="expression" dxfId="17582" priority="665">
      <formula>SEARCH("da fare",$N6)&gt;0</formula>
    </cfRule>
    <cfRule type="expression" dxfId="17581" priority="666">
      <formula>SEARCH("attesa tcl",$N6)&gt;0</formula>
    </cfRule>
    <cfRule type="expression" dxfId="17580" priority="667">
      <formula>SEARCH("fermata",$N6)&gt;0</formula>
    </cfRule>
    <cfRule type="expression" dxfId="17579" priority="668">
      <formula>SEARCH("canone",$N6)&gt;0</formula>
    </cfRule>
  </conditionalFormatting>
  <conditionalFormatting sqref="F9">
    <cfRule type="expression" dxfId="17578" priority="659">
      <formula>SEARCH("caricato",$N9)&gt;0</formula>
    </cfRule>
    <cfRule type="expression" dxfId="17577" priority="660">
      <formula>SEARCH("da fare",$N9)&gt;0</formula>
    </cfRule>
    <cfRule type="expression" dxfId="17576" priority="661">
      <formula>SEARCH("attesa tcl",$N9)&gt;0</formula>
    </cfRule>
    <cfRule type="expression" dxfId="17575" priority="662">
      <formula>SEARCH("fermata",$N9)&gt;0</formula>
    </cfRule>
    <cfRule type="expression" dxfId="17574" priority="663">
      <formula>SEARCH("canone",$N9)&gt;0</formula>
    </cfRule>
  </conditionalFormatting>
  <conditionalFormatting sqref="F10:F11">
    <cfRule type="expression" dxfId="17573" priority="654">
      <formula>SEARCH("caricato",$N10)&gt;0</formula>
    </cfRule>
    <cfRule type="expression" dxfId="17572" priority="655">
      <formula>SEARCH("da fare",$N10)&gt;0</formula>
    </cfRule>
    <cfRule type="expression" dxfId="17571" priority="656">
      <formula>SEARCH("attesa tcl",$N10)&gt;0</formula>
    </cfRule>
    <cfRule type="expression" dxfId="17570" priority="657">
      <formula>SEARCH("fermata",$N10)&gt;0</formula>
    </cfRule>
    <cfRule type="expression" dxfId="17569" priority="658">
      <formula>SEARCH("canone",$N10)&gt;0</formula>
    </cfRule>
  </conditionalFormatting>
  <conditionalFormatting sqref="G12:H12 J12">
    <cfRule type="expression" dxfId="17568" priority="649">
      <formula>SEARCH("caricato",$N12)&gt;0</formula>
    </cfRule>
    <cfRule type="expression" dxfId="17567" priority="650">
      <formula>SEARCH("da fare",$N12)&gt;0</formula>
    </cfRule>
    <cfRule type="expression" dxfId="17566" priority="651">
      <formula>SEARCH("attesa tcl",$N12)&gt;0</formula>
    </cfRule>
    <cfRule type="expression" dxfId="17565" priority="652">
      <formula>SEARCH("fermata",$N12)&gt;0</formula>
    </cfRule>
    <cfRule type="expression" dxfId="17564" priority="653">
      <formula>SEARCH("canone",$N12)&gt;0</formula>
    </cfRule>
  </conditionalFormatting>
  <conditionalFormatting sqref="G8:H8 J8">
    <cfRule type="expression" dxfId="17563" priority="644">
      <formula>SEARCH("caricato",$N8)&gt;0</formula>
    </cfRule>
    <cfRule type="expression" dxfId="17562" priority="645">
      <formula>SEARCH("da fare",$N8)&gt;0</formula>
    </cfRule>
    <cfRule type="expression" dxfId="17561" priority="646">
      <formula>SEARCH("attesa tcl",$N8)&gt;0</formula>
    </cfRule>
    <cfRule type="expression" dxfId="17560" priority="647">
      <formula>SEARCH("fermata",$N8)&gt;0</formula>
    </cfRule>
    <cfRule type="expression" dxfId="17559" priority="648">
      <formula>SEARCH("canone",$N8)&gt;0</formula>
    </cfRule>
  </conditionalFormatting>
  <conditionalFormatting sqref="F6:F7">
    <cfRule type="expression" dxfId="17558" priority="639">
      <formula>SEARCH("caricato",$N6)&gt;0</formula>
    </cfRule>
    <cfRule type="expression" dxfId="17557" priority="640">
      <formula>SEARCH("da fare",$N6)&gt;0</formula>
    </cfRule>
    <cfRule type="expression" dxfId="17556" priority="641">
      <formula>SEARCH("attesa tcl",$N6)&gt;0</formula>
    </cfRule>
    <cfRule type="expression" dxfId="17555" priority="642">
      <formula>SEARCH("fermata",$N6)&gt;0</formula>
    </cfRule>
    <cfRule type="expression" dxfId="17554" priority="643">
      <formula>SEARCH("canone",$N6)&gt;0</formula>
    </cfRule>
  </conditionalFormatting>
  <conditionalFormatting sqref="F6:F7">
    <cfRule type="expression" dxfId="17553" priority="634">
      <formula>SEARCH("caricato",$N6)&gt;0</formula>
    </cfRule>
    <cfRule type="expression" dxfId="17552" priority="635">
      <formula>SEARCH("da fare",$N6)&gt;0</formula>
    </cfRule>
    <cfRule type="expression" dxfId="17551" priority="636">
      <formula>SEARCH("attesa tcl",$N6)&gt;0</formula>
    </cfRule>
    <cfRule type="expression" dxfId="17550" priority="637">
      <formula>SEARCH("fermata",$N6)&gt;0</formula>
    </cfRule>
    <cfRule type="expression" dxfId="17549" priority="638">
      <formula>SEARCH("canone",$N6)&gt;0</formula>
    </cfRule>
  </conditionalFormatting>
  <conditionalFormatting sqref="G12:H12 J12">
    <cfRule type="expression" dxfId="17548" priority="629">
      <formula>SEARCH("caricato",$N12)&gt;0</formula>
    </cfRule>
    <cfRule type="expression" dxfId="17547" priority="630">
      <formula>SEARCH("da fare",$N12)&gt;0</formula>
    </cfRule>
    <cfRule type="expression" dxfId="17546" priority="631">
      <formula>SEARCH("attesa tcl",$N12)&gt;0</formula>
    </cfRule>
    <cfRule type="expression" dxfId="17545" priority="632">
      <formula>SEARCH("fermata",$N12)&gt;0</formula>
    </cfRule>
    <cfRule type="expression" dxfId="17544" priority="633">
      <formula>SEARCH("canone",$N12)&gt;0</formula>
    </cfRule>
  </conditionalFormatting>
  <conditionalFormatting sqref="F14:F15">
    <cfRule type="expression" dxfId="17543" priority="624">
      <formula>SEARCH("caricato",$N14)&gt;0</formula>
    </cfRule>
    <cfRule type="expression" dxfId="17542" priority="625">
      <formula>SEARCH("da fare",$N14)&gt;0</formula>
    </cfRule>
    <cfRule type="expression" dxfId="17541" priority="626">
      <formula>SEARCH("attesa tcl",$N14)&gt;0</formula>
    </cfRule>
    <cfRule type="expression" dxfId="17540" priority="627">
      <formula>SEARCH("fermata",$N14)&gt;0</formula>
    </cfRule>
    <cfRule type="expression" dxfId="17539" priority="628">
      <formula>SEARCH("canone",$N14)&gt;0</formula>
    </cfRule>
  </conditionalFormatting>
  <conditionalFormatting sqref="G14:H14 J14">
    <cfRule type="expression" dxfId="17538" priority="619">
      <formula>SEARCH("caricato",$N14)&gt;0</formula>
    </cfRule>
    <cfRule type="expression" dxfId="17537" priority="620">
      <formula>SEARCH("da fare",$N14)&gt;0</formula>
    </cfRule>
    <cfRule type="expression" dxfId="17536" priority="621">
      <formula>SEARCH("attesa tcl",$N14)&gt;0</formula>
    </cfRule>
    <cfRule type="expression" dxfId="17535" priority="622">
      <formula>SEARCH("fermata",$N14)&gt;0</formula>
    </cfRule>
    <cfRule type="expression" dxfId="17534" priority="623">
      <formula>SEARCH("canone",$N14)&gt;0</formula>
    </cfRule>
  </conditionalFormatting>
  <conditionalFormatting sqref="F12:F13">
    <cfRule type="expression" dxfId="17533" priority="614">
      <formula>SEARCH("caricato",$N12)&gt;0</formula>
    </cfRule>
    <cfRule type="expression" dxfId="17532" priority="615">
      <formula>SEARCH("da fare",$N12)&gt;0</formula>
    </cfRule>
    <cfRule type="expression" dxfId="17531" priority="616">
      <formula>SEARCH("attesa tcl",$N12)&gt;0</formula>
    </cfRule>
    <cfRule type="expression" dxfId="17530" priority="617">
      <formula>SEARCH("fermata",$N12)&gt;0</formula>
    </cfRule>
    <cfRule type="expression" dxfId="17529" priority="618">
      <formula>SEARCH("canone",$N12)&gt;0</formula>
    </cfRule>
  </conditionalFormatting>
  <conditionalFormatting sqref="F12:F13">
    <cfRule type="expression" dxfId="17528" priority="609">
      <formula>SEARCH("caricato",$N12)&gt;0</formula>
    </cfRule>
    <cfRule type="expression" dxfId="17527" priority="610">
      <formula>SEARCH("da fare",$N12)&gt;0</formula>
    </cfRule>
    <cfRule type="expression" dxfId="17526" priority="611">
      <formula>SEARCH("attesa tcl",$N12)&gt;0</formula>
    </cfRule>
    <cfRule type="expression" dxfId="17525" priority="612">
      <formula>SEARCH("fermata",$N12)&gt;0</formula>
    </cfRule>
    <cfRule type="expression" dxfId="17524" priority="613">
      <formula>SEARCH("canone",$N12)&gt;0</formula>
    </cfRule>
  </conditionalFormatting>
  <conditionalFormatting sqref="F6:F7">
    <cfRule type="expression" dxfId="17523" priority="604">
      <formula>SEARCH("caricato",$N6)&gt;0</formula>
    </cfRule>
    <cfRule type="expression" dxfId="17522" priority="605">
      <formula>SEARCH("da fare",$N6)&gt;0</formula>
    </cfRule>
    <cfRule type="expression" dxfId="17521" priority="606">
      <formula>SEARCH("attesa tcl",$N6)&gt;0</formula>
    </cfRule>
    <cfRule type="expression" dxfId="17520" priority="607">
      <formula>SEARCH("fermata",$N6)&gt;0</formula>
    </cfRule>
    <cfRule type="expression" dxfId="17519" priority="608">
      <formula>SEARCH("canone",$N6)&gt;0</formula>
    </cfRule>
  </conditionalFormatting>
  <conditionalFormatting sqref="F9">
    <cfRule type="expression" dxfId="17518" priority="599">
      <formula>SEARCH("caricato",$N9)&gt;0</formula>
    </cfRule>
    <cfRule type="expression" dxfId="17517" priority="600">
      <formula>SEARCH("da fare",$N9)&gt;0</formula>
    </cfRule>
    <cfRule type="expression" dxfId="17516" priority="601">
      <formula>SEARCH("attesa tcl",$N9)&gt;0</formula>
    </cfRule>
    <cfRule type="expression" dxfId="17515" priority="602">
      <formula>SEARCH("fermata",$N9)&gt;0</formula>
    </cfRule>
    <cfRule type="expression" dxfId="17514" priority="603">
      <formula>SEARCH("canone",$N9)&gt;0</formula>
    </cfRule>
  </conditionalFormatting>
  <conditionalFormatting sqref="G8:H8 J8">
    <cfRule type="expression" dxfId="17513" priority="594">
      <formula>SEARCH("caricato",$N8)&gt;0</formula>
    </cfRule>
    <cfRule type="expression" dxfId="17512" priority="595">
      <formula>SEARCH("da fare",$N8)&gt;0</formula>
    </cfRule>
    <cfRule type="expression" dxfId="17511" priority="596">
      <formula>SEARCH("attesa tcl",$N8)&gt;0</formula>
    </cfRule>
    <cfRule type="expression" dxfId="17510" priority="597">
      <formula>SEARCH("fermata",$N8)&gt;0</formula>
    </cfRule>
    <cfRule type="expression" dxfId="17509" priority="598">
      <formula>SEARCH("canone",$N8)&gt;0</formula>
    </cfRule>
  </conditionalFormatting>
  <conditionalFormatting sqref="G4:H4 J4">
    <cfRule type="expression" dxfId="17508" priority="589">
      <formula>SEARCH("caricato",$N4)&gt;0</formula>
    </cfRule>
    <cfRule type="expression" dxfId="17507" priority="590">
      <formula>SEARCH("da fare",$N4)&gt;0</formula>
    </cfRule>
    <cfRule type="expression" dxfId="17506" priority="591">
      <formula>SEARCH("attesa tcl",$N4)&gt;0</formula>
    </cfRule>
    <cfRule type="expression" dxfId="17505" priority="592">
      <formula>SEARCH("fermata",$N4)&gt;0</formula>
    </cfRule>
    <cfRule type="expression" dxfId="17504" priority="593">
      <formula>SEARCH("canone",$N4)&gt;0</formula>
    </cfRule>
  </conditionalFormatting>
  <conditionalFormatting sqref="F6:F7">
    <cfRule type="expression" dxfId="17503" priority="584">
      <formula>SEARCH("caricato",$N6)&gt;0</formula>
    </cfRule>
    <cfRule type="expression" dxfId="17502" priority="585">
      <formula>SEARCH("da fare",$N6)&gt;0</formula>
    </cfRule>
    <cfRule type="expression" dxfId="17501" priority="586">
      <formula>SEARCH("attesa tcl",$N6)&gt;0</formula>
    </cfRule>
    <cfRule type="expression" dxfId="17500" priority="587">
      <formula>SEARCH("fermata",$N6)&gt;0</formula>
    </cfRule>
    <cfRule type="expression" dxfId="17499" priority="588">
      <formula>SEARCH("canone",$N6)&gt;0</formula>
    </cfRule>
  </conditionalFormatting>
  <conditionalFormatting sqref="F9">
    <cfRule type="expression" dxfId="17498" priority="579">
      <formula>SEARCH("caricato",$N9)&gt;0</formula>
    </cfRule>
    <cfRule type="expression" dxfId="17497" priority="580">
      <formula>SEARCH("da fare",$N9)&gt;0</formula>
    </cfRule>
    <cfRule type="expression" dxfId="17496" priority="581">
      <formula>SEARCH("attesa tcl",$N9)&gt;0</formula>
    </cfRule>
    <cfRule type="expression" dxfId="17495" priority="582">
      <formula>SEARCH("fermata",$N9)&gt;0</formula>
    </cfRule>
    <cfRule type="expression" dxfId="17494" priority="583">
      <formula>SEARCH("canone",$N9)&gt;0</formula>
    </cfRule>
  </conditionalFormatting>
  <conditionalFormatting sqref="G10:H10 J10">
    <cfRule type="expression" dxfId="17493" priority="574">
      <formula>SEARCH("caricato",$N10)&gt;0</formula>
    </cfRule>
    <cfRule type="expression" dxfId="17492" priority="575">
      <formula>SEARCH("da fare",$N10)&gt;0</formula>
    </cfRule>
    <cfRule type="expression" dxfId="17491" priority="576">
      <formula>SEARCH("attesa tcl",$N10)&gt;0</formula>
    </cfRule>
    <cfRule type="expression" dxfId="17490" priority="577">
      <formula>SEARCH("fermata",$N10)&gt;0</formula>
    </cfRule>
    <cfRule type="expression" dxfId="17489" priority="578">
      <formula>SEARCH("canone",$N10)&gt;0</formula>
    </cfRule>
  </conditionalFormatting>
  <conditionalFormatting sqref="G6:H6 J6">
    <cfRule type="expression" dxfId="17488" priority="569">
      <formula>SEARCH("caricato",$N6)&gt;0</formula>
    </cfRule>
    <cfRule type="expression" dxfId="17487" priority="570">
      <formula>SEARCH("da fare",$N6)&gt;0</formula>
    </cfRule>
    <cfRule type="expression" dxfId="17486" priority="571">
      <formula>SEARCH("attesa tcl",$N6)&gt;0</formula>
    </cfRule>
    <cfRule type="expression" dxfId="17485" priority="572">
      <formula>SEARCH("fermata",$N6)&gt;0</formula>
    </cfRule>
    <cfRule type="expression" dxfId="17484" priority="573">
      <formula>SEARCH("canone",$N6)&gt;0</formula>
    </cfRule>
  </conditionalFormatting>
  <conditionalFormatting sqref="F4:F5">
    <cfRule type="expression" dxfId="17483" priority="564">
      <formula>SEARCH("caricato",$N4)&gt;0</formula>
    </cfRule>
    <cfRule type="expression" dxfId="17482" priority="565">
      <formula>SEARCH("da fare",$N4)&gt;0</formula>
    </cfRule>
    <cfRule type="expression" dxfId="17481" priority="566">
      <formula>SEARCH("attesa tcl",$N4)&gt;0</formula>
    </cfRule>
    <cfRule type="expression" dxfId="17480" priority="567">
      <formula>SEARCH("fermata",$N4)&gt;0</formula>
    </cfRule>
    <cfRule type="expression" dxfId="17479" priority="568">
      <formula>SEARCH("canone",$N4)&gt;0</formula>
    </cfRule>
  </conditionalFormatting>
  <conditionalFormatting sqref="F4:F5">
    <cfRule type="expression" dxfId="17478" priority="559">
      <formula>SEARCH("caricato",$N4)&gt;0</formula>
    </cfRule>
    <cfRule type="expression" dxfId="17477" priority="560">
      <formula>SEARCH("da fare",$N4)&gt;0</formula>
    </cfRule>
    <cfRule type="expression" dxfId="17476" priority="561">
      <formula>SEARCH("attesa tcl",$N4)&gt;0</formula>
    </cfRule>
    <cfRule type="expression" dxfId="17475" priority="562">
      <formula>SEARCH("fermata",$N4)&gt;0</formula>
    </cfRule>
    <cfRule type="expression" dxfId="17474" priority="563">
      <formula>SEARCH("canone",$N4)&gt;0</formula>
    </cfRule>
  </conditionalFormatting>
  <conditionalFormatting sqref="G10:H10 J10">
    <cfRule type="expression" dxfId="17473" priority="529">
      <formula>SEARCH("caricato",$N10)&gt;0</formula>
    </cfRule>
    <cfRule type="expression" dxfId="17472" priority="530">
      <formula>SEARCH("da fare",$N10)&gt;0</formula>
    </cfRule>
    <cfRule type="expression" dxfId="17471" priority="531">
      <formula>SEARCH("attesa tcl",$N10)&gt;0</formula>
    </cfRule>
    <cfRule type="expression" dxfId="17470" priority="532">
      <formula>SEARCH("fermata",$N10)&gt;0</formula>
    </cfRule>
    <cfRule type="expression" dxfId="17469" priority="533">
      <formula>SEARCH("canone",$N10)&gt;0</formula>
    </cfRule>
  </conditionalFormatting>
  <conditionalFormatting sqref="F12:F13">
    <cfRule type="expression" dxfId="17468" priority="524">
      <formula>SEARCH("caricato",$N12)&gt;0</formula>
    </cfRule>
    <cfRule type="expression" dxfId="17467" priority="525">
      <formula>SEARCH("da fare",$N12)&gt;0</formula>
    </cfRule>
    <cfRule type="expression" dxfId="17466" priority="526">
      <formula>SEARCH("attesa tcl",$N12)&gt;0</formula>
    </cfRule>
    <cfRule type="expression" dxfId="17465" priority="527">
      <formula>SEARCH("fermata",$N12)&gt;0</formula>
    </cfRule>
    <cfRule type="expression" dxfId="17464" priority="528">
      <formula>SEARCH("canone",$N12)&gt;0</formula>
    </cfRule>
  </conditionalFormatting>
  <conditionalFormatting sqref="G12:H12 J12">
    <cfRule type="expression" dxfId="17463" priority="519">
      <formula>SEARCH("caricato",$N12)&gt;0</formula>
    </cfRule>
    <cfRule type="expression" dxfId="17462" priority="520">
      <formula>SEARCH("da fare",$N12)&gt;0</formula>
    </cfRule>
    <cfRule type="expression" dxfId="17461" priority="521">
      <formula>SEARCH("attesa tcl",$N12)&gt;0</formula>
    </cfRule>
    <cfRule type="expression" dxfId="17460" priority="522">
      <formula>SEARCH("fermata",$N12)&gt;0</formula>
    </cfRule>
    <cfRule type="expression" dxfId="17459" priority="523">
      <formula>SEARCH("canone",$N12)&gt;0</formula>
    </cfRule>
  </conditionalFormatting>
  <conditionalFormatting sqref="F10:F11">
    <cfRule type="expression" dxfId="17458" priority="514">
      <formula>SEARCH("caricato",$N10)&gt;0</formula>
    </cfRule>
    <cfRule type="expression" dxfId="17457" priority="515">
      <formula>SEARCH("da fare",$N10)&gt;0</formula>
    </cfRule>
    <cfRule type="expression" dxfId="17456" priority="516">
      <formula>SEARCH("attesa tcl",$N10)&gt;0</formula>
    </cfRule>
    <cfRule type="expression" dxfId="17455" priority="517">
      <formula>SEARCH("fermata",$N10)&gt;0</formula>
    </cfRule>
    <cfRule type="expression" dxfId="17454" priority="518">
      <formula>SEARCH("canone",$N10)&gt;0</formula>
    </cfRule>
  </conditionalFormatting>
  <conditionalFormatting sqref="F10:F11">
    <cfRule type="expression" dxfId="17453" priority="509">
      <formula>SEARCH("caricato",$N10)&gt;0</formula>
    </cfRule>
    <cfRule type="expression" dxfId="17452" priority="510">
      <formula>SEARCH("da fare",$N10)&gt;0</formula>
    </cfRule>
    <cfRule type="expression" dxfId="17451" priority="511">
      <formula>SEARCH("attesa tcl",$N10)&gt;0</formula>
    </cfRule>
    <cfRule type="expression" dxfId="17450" priority="512">
      <formula>SEARCH("fermata",$N10)&gt;0</formula>
    </cfRule>
    <cfRule type="expression" dxfId="17449" priority="513">
      <formula>SEARCH("canone",$N10)&gt;0</formula>
    </cfRule>
  </conditionalFormatting>
  <conditionalFormatting sqref="G14:H14 J14">
    <cfRule type="expression" dxfId="17448" priority="484">
      <formula>SEARCH("caricato",$N14)&gt;0</formula>
    </cfRule>
    <cfRule type="expression" dxfId="17447" priority="485">
      <formula>SEARCH("da fare",$N14)&gt;0</formula>
    </cfRule>
    <cfRule type="expression" dxfId="17446" priority="486">
      <formula>SEARCH("attesa tcl",$N14)&gt;0</formula>
    </cfRule>
    <cfRule type="expression" dxfId="17445" priority="487">
      <formula>SEARCH("fermata",$N14)&gt;0</formula>
    </cfRule>
    <cfRule type="expression" dxfId="17444" priority="488">
      <formula>SEARCH("canone",$N14)&gt;0</formula>
    </cfRule>
  </conditionalFormatting>
  <conditionalFormatting sqref="G14:H14 J14">
    <cfRule type="expression" dxfId="17443" priority="479">
      <formula>SEARCH("caricato",$N14)&gt;0</formula>
    </cfRule>
    <cfRule type="expression" dxfId="17442" priority="480">
      <formula>SEARCH("da fare",$N14)&gt;0</formula>
    </cfRule>
    <cfRule type="expression" dxfId="17441" priority="481">
      <formula>SEARCH("attesa tcl",$N14)&gt;0</formula>
    </cfRule>
    <cfRule type="expression" dxfId="17440" priority="482">
      <formula>SEARCH("fermata",$N14)&gt;0</formula>
    </cfRule>
    <cfRule type="expression" dxfId="17439" priority="483">
      <formula>SEARCH("canone",$N14)&gt;0</formula>
    </cfRule>
  </conditionalFormatting>
  <conditionalFormatting sqref="F14:F15">
    <cfRule type="expression" dxfId="17438" priority="464">
      <formula>SEARCH("caricato",$N14)&gt;0</formula>
    </cfRule>
    <cfRule type="expression" dxfId="17437" priority="465">
      <formula>SEARCH("da fare",$N14)&gt;0</formula>
    </cfRule>
    <cfRule type="expression" dxfId="17436" priority="466">
      <formula>SEARCH("attesa tcl",$N14)&gt;0</formula>
    </cfRule>
    <cfRule type="expression" dxfId="17435" priority="467">
      <formula>SEARCH("fermata",$N14)&gt;0</formula>
    </cfRule>
    <cfRule type="expression" dxfId="17434" priority="468">
      <formula>SEARCH("canone",$N14)&gt;0</formula>
    </cfRule>
  </conditionalFormatting>
  <conditionalFormatting sqref="F14:F15">
    <cfRule type="expression" dxfId="17433" priority="459">
      <formula>SEARCH("caricato",$N14)&gt;0</formula>
    </cfRule>
    <cfRule type="expression" dxfId="17432" priority="460">
      <formula>SEARCH("da fare",$N14)&gt;0</formula>
    </cfRule>
    <cfRule type="expression" dxfId="17431" priority="461">
      <formula>SEARCH("attesa tcl",$N14)&gt;0</formula>
    </cfRule>
    <cfRule type="expression" dxfId="17430" priority="462">
      <formula>SEARCH("fermata",$N14)&gt;0</formula>
    </cfRule>
    <cfRule type="expression" dxfId="17429" priority="463">
      <formula>SEARCH("canone",$N14)&gt;0</formula>
    </cfRule>
  </conditionalFormatting>
  <conditionalFormatting sqref="F14:F15">
    <cfRule type="expression" dxfId="17428" priority="454">
      <formula>SEARCH("caricato",$N14)&gt;0</formula>
    </cfRule>
    <cfRule type="expression" dxfId="17427" priority="455">
      <formula>SEARCH("da fare",$N14)&gt;0</formula>
    </cfRule>
    <cfRule type="expression" dxfId="17426" priority="456">
      <formula>SEARCH("attesa tcl",$N14)&gt;0</formula>
    </cfRule>
    <cfRule type="expression" dxfId="17425" priority="457">
      <formula>SEARCH("fermata",$N14)&gt;0</formula>
    </cfRule>
    <cfRule type="expression" dxfId="17424" priority="458">
      <formula>SEARCH("canone",$N14)&gt;0</formula>
    </cfRule>
  </conditionalFormatting>
  <conditionalFormatting sqref="G14:H14 J14">
    <cfRule type="expression" dxfId="17423" priority="449">
      <formula>SEARCH("caricato",$N14)&gt;0</formula>
    </cfRule>
    <cfRule type="expression" dxfId="17422" priority="450">
      <formula>SEARCH("da fare",$N14)&gt;0</formula>
    </cfRule>
    <cfRule type="expression" dxfId="17421" priority="451">
      <formula>SEARCH("attesa tcl",$N14)&gt;0</formula>
    </cfRule>
    <cfRule type="expression" dxfId="17420" priority="452">
      <formula>SEARCH("fermata",$N14)&gt;0</formula>
    </cfRule>
    <cfRule type="expression" dxfId="17419" priority="453">
      <formula>SEARCH("canone",$N14)&gt;0</formula>
    </cfRule>
  </conditionalFormatting>
  <conditionalFormatting sqref="F19">
    <cfRule type="expression" dxfId="17418" priority="444">
      <formula>SEARCH("caricato",$N19)&gt;0</formula>
    </cfRule>
    <cfRule type="expression" dxfId="17417" priority="445">
      <formula>SEARCH("da fare",$N19)&gt;0</formula>
    </cfRule>
    <cfRule type="expression" dxfId="17416" priority="446">
      <formula>SEARCH("attesa tcl",$N19)&gt;0</formula>
    </cfRule>
    <cfRule type="expression" dxfId="17415" priority="447">
      <formula>SEARCH("fermata",$N19)&gt;0</formula>
    </cfRule>
    <cfRule type="expression" dxfId="17414" priority="448">
      <formula>SEARCH("canone",$N19)&gt;0</formula>
    </cfRule>
  </conditionalFormatting>
  <conditionalFormatting sqref="F19">
    <cfRule type="expression" dxfId="17413" priority="439">
      <formula>SEARCH("caricato",$N19)&gt;0</formula>
    </cfRule>
    <cfRule type="expression" dxfId="17412" priority="440">
      <formula>SEARCH("da fare",$N19)&gt;0</formula>
    </cfRule>
    <cfRule type="expression" dxfId="17411" priority="441">
      <formula>SEARCH("attesa tcl",$N19)&gt;0</formula>
    </cfRule>
    <cfRule type="expression" dxfId="17410" priority="442">
      <formula>SEARCH("fermata",$N19)&gt;0</formula>
    </cfRule>
    <cfRule type="expression" dxfId="17409" priority="443">
      <formula>SEARCH("canone",$N19)&gt;0</formula>
    </cfRule>
  </conditionalFormatting>
  <conditionalFormatting sqref="F19">
    <cfRule type="expression" dxfId="17408" priority="434">
      <formula>SEARCH("caricato",$N19)&gt;0</formula>
    </cfRule>
    <cfRule type="expression" dxfId="17407" priority="435">
      <formula>SEARCH("da fare",$N19)&gt;0</formula>
    </cfRule>
    <cfRule type="expression" dxfId="17406" priority="436">
      <formula>SEARCH("attesa tcl",$N19)&gt;0</formula>
    </cfRule>
    <cfRule type="expression" dxfId="17405" priority="437">
      <formula>SEARCH("fermata",$N19)&gt;0</formula>
    </cfRule>
    <cfRule type="expression" dxfId="17404" priority="438">
      <formula>SEARCH("canone",$N19)&gt;0</formula>
    </cfRule>
  </conditionalFormatting>
  <conditionalFormatting sqref="F19">
    <cfRule type="expression" dxfId="17403" priority="429">
      <formula>SEARCH("caricato",$N19)&gt;0</formula>
    </cfRule>
    <cfRule type="expression" dxfId="17402" priority="430">
      <formula>SEARCH("da fare",$N19)&gt;0</formula>
    </cfRule>
    <cfRule type="expression" dxfId="17401" priority="431">
      <formula>SEARCH("attesa tcl",$N19)&gt;0</formula>
    </cfRule>
    <cfRule type="expression" dxfId="17400" priority="432">
      <formula>SEARCH("fermata",$N19)&gt;0</formula>
    </cfRule>
    <cfRule type="expression" dxfId="17399" priority="433">
      <formula>SEARCH("canone",$N19)&gt;0</formula>
    </cfRule>
  </conditionalFormatting>
  <conditionalFormatting sqref="M5">
    <cfRule type="expression" dxfId="17398" priority="419">
      <formula>SEARCH("caricato",$N5)&gt;0</formula>
    </cfRule>
    <cfRule type="expression" dxfId="17397" priority="420">
      <formula>SEARCH("da fare",$N5)&gt;0</formula>
    </cfRule>
    <cfRule type="expression" dxfId="17396" priority="421">
      <formula>SEARCH("attesa tcl",$N5)&gt;0</formula>
    </cfRule>
    <cfRule type="expression" dxfId="17395" priority="422">
      <formula>SEARCH("fermata",$N5)&gt;0</formula>
    </cfRule>
    <cfRule type="expression" dxfId="17394" priority="423">
      <formula>SEARCH("canone",$N5)&gt;0</formula>
    </cfRule>
  </conditionalFormatting>
  <conditionalFormatting sqref="M4">
    <cfRule type="expression" dxfId="17393" priority="424">
      <formula>SEARCH("caricato",$N4)&gt;0</formula>
    </cfRule>
    <cfRule type="expression" dxfId="17392" priority="425">
      <formula>SEARCH("da fare",$N4)&gt;0</formula>
    </cfRule>
    <cfRule type="expression" dxfId="17391" priority="426">
      <formula>SEARCH("attesa tcl",$N4)&gt;0</formula>
    </cfRule>
    <cfRule type="expression" dxfId="17390" priority="427">
      <formula>SEARCH("fermata",$N4)&gt;0</formula>
    </cfRule>
    <cfRule type="expression" dxfId="17389" priority="428">
      <formula>SEARCH("canone",$N4)&gt;0</formula>
    </cfRule>
  </conditionalFormatting>
  <conditionalFormatting sqref="M6:M45">
    <cfRule type="expression" dxfId="17388" priority="414">
      <formula>SEARCH("caricato",$N6)&gt;0</formula>
    </cfRule>
    <cfRule type="expression" dxfId="17387" priority="415">
      <formula>SEARCH("da fare",$N6)&gt;0</formula>
    </cfRule>
    <cfRule type="expression" dxfId="17386" priority="416">
      <formula>SEARCH("attesa tcl",$N6)&gt;0</formula>
    </cfRule>
    <cfRule type="expression" dxfId="17385" priority="417">
      <formula>SEARCH("fermata",$N6)&gt;0</formula>
    </cfRule>
    <cfRule type="expression" dxfId="17384" priority="418">
      <formula>SEARCH("canone",$N6)&gt;0</formula>
    </cfRule>
  </conditionalFormatting>
  <conditionalFormatting sqref="F8">
    <cfRule type="expression" dxfId="17383" priority="409">
      <formula>SEARCH("caricato",$N8)&gt;0</formula>
    </cfRule>
    <cfRule type="expression" dxfId="17382" priority="410">
      <formula>SEARCH("da fare",$N8)&gt;0</formula>
    </cfRule>
    <cfRule type="expression" dxfId="17381" priority="411">
      <formula>SEARCH("attesa tcl",$N8)&gt;0</formula>
    </cfRule>
    <cfRule type="expression" dxfId="17380" priority="412">
      <formula>SEARCH("fermata",$N8)&gt;0</formula>
    </cfRule>
    <cfRule type="expression" dxfId="17379" priority="413">
      <formula>SEARCH("canone",$N8)&gt;0</formula>
    </cfRule>
  </conditionalFormatting>
  <conditionalFormatting sqref="F8">
    <cfRule type="expression" dxfId="17378" priority="404">
      <formula>SEARCH("caricato",$N8)&gt;0</formula>
    </cfRule>
    <cfRule type="expression" dxfId="17377" priority="405">
      <formula>SEARCH("da fare",$N8)&gt;0</formula>
    </cfRule>
    <cfRule type="expression" dxfId="17376" priority="406">
      <formula>SEARCH("attesa tcl",$N8)&gt;0</formula>
    </cfRule>
    <cfRule type="expression" dxfId="17375" priority="407">
      <formula>SEARCH("fermata",$N8)&gt;0</formula>
    </cfRule>
    <cfRule type="expression" dxfId="17374" priority="408">
      <formula>SEARCH("canone",$N8)&gt;0</formula>
    </cfRule>
  </conditionalFormatting>
  <conditionalFormatting sqref="F8">
    <cfRule type="expression" dxfId="17373" priority="399">
      <formula>SEARCH("caricato",$N8)&gt;0</formula>
    </cfRule>
    <cfRule type="expression" dxfId="17372" priority="400">
      <formula>SEARCH("da fare",$N8)&gt;0</formula>
    </cfRule>
    <cfRule type="expression" dxfId="17371" priority="401">
      <formula>SEARCH("attesa tcl",$N8)&gt;0</formula>
    </cfRule>
    <cfRule type="expression" dxfId="17370" priority="402">
      <formula>SEARCH("fermata",$N8)&gt;0</formula>
    </cfRule>
    <cfRule type="expression" dxfId="17369" priority="403">
      <formula>SEARCH("canone",$N8)&gt;0</formula>
    </cfRule>
  </conditionalFormatting>
  <conditionalFormatting sqref="F8">
    <cfRule type="expression" dxfId="17368" priority="394">
      <formula>SEARCH("caricato",$N8)&gt;0</formula>
    </cfRule>
    <cfRule type="expression" dxfId="17367" priority="395">
      <formula>SEARCH("da fare",$N8)&gt;0</formula>
    </cfRule>
    <cfRule type="expression" dxfId="17366" priority="396">
      <formula>SEARCH("attesa tcl",$N8)&gt;0</formula>
    </cfRule>
    <cfRule type="expression" dxfId="17365" priority="397">
      <formula>SEARCH("fermata",$N8)&gt;0</formula>
    </cfRule>
    <cfRule type="expression" dxfId="17364" priority="398">
      <formula>SEARCH("canone",$N8)&gt;0</formula>
    </cfRule>
  </conditionalFormatting>
  <conditionalFormatting sqref="P4:Q4">
    <cfRule type="cellIs" dxfId="17363" priority="361" operator="lessThan">
      <formula>0</formula>
    </cfRule>
    <cfRule type="cellIs" dxfId="17362" priority="362" operator="greaterThan">
      <formula>0</formula>
    </cfRule>
    <cfRule type="cellIs" dxfId="17361" priority="363" operator="equal">
      <formula>0</formula>
    </cfRule>
  </conditionalFormatting>
  <conditionalFormatting sqref="S4">
    <cfRule type="cellIs" dxfId="17360" priority="358" operator="lessThan">
      <formula>0</formula>
    </cfRule>
    <cfRule type="cellIs" dxfId="17359" priority="359" operator="greaterThan">
      <formula>0</formula>
    </cfRule>
    <cfRule type="cellIs" dxfId="17358" priority="360" operator="equal">
      <formula>0</formula>
    </cfRule>
  </conditionalFormatting>
  <conditionalFormatting sqref="T4">
    <cfRule type="containsText" dxfId="17357" priority="356" operator="containsText" text="NO">
      <formula>NOT(ISERROR(SEARCH("NO",T4)))</formula>
    </cfRule>
    <cfRule type="containsText" dxfId="17356" priority="357" operator="containsText" text="SI">
      <formula>NOT(ISERROR(SEARCH("SI",T4)))</formula>
    </cfRule>
  </conditionalFormatting>
  <conditionalFormatting sqref="U4">
    <cfRule type="containsText" dxfId="17355" priority="354" operator="containsText" text="NO">
      <formula>NOT(ISERROR(SEARCH("NO",U4)))</formula>
    </cfRule>
    <cfRule type="containsText" dxfId="17354" priority="355" operator="containsText" text="SI">
      <formula>NOT(ISERROR(SEARCH("SI",U4)))</formula>
    </cfRule>
  </conditionalFormatting>
  <conditionalFormatting sqref="R4">
    <cfRule type="cellIs" dxfId="17353" priority="351" operator="lessThan">
      <formula>0</formula>
    </cfRule>
    <cfRule type="cellIs" dxfId="17352" priority="352" operator="greaterThan">
      <formula>0</formula>
    </cfRule>
    <cfRule type="cellIs" dxfId="17351" priority="353" operator="equal">
      <formula>0</formula>
    </cfRule>
  </conditionalFormatting>
  <conditionalFormatting sqref="I4">
    <cfRule type="expression" dxfId="17350" priority="346">
      <formula>SEARCH("caricato",$N4)&gt;0</formula>
    </cfRule>
    <cfRule type="expression" dxfId="17349" priority="347">
      <formula>SEARCH("da fare",$N4)&gt;0</formula>
    </cfRule>
    <cfRule type="expression" dxfId="17348" priority="348">
      <formula>SEARCH("attesa tcl",$N4)&gt;0</formula>
    </cfRule>
    <cfRule type="expression" dxfId="17347" priority="349">
      <formula>SEARCH("fermata",$N4)&gt;0</formula>
    </cfRule>
    <cfRule type="expression" dxfId="17346" priority="350">
      <formula>SEARCH("canone",$N4)&gt;0</formula>
    </cfRule>
  </conditionalFormatting>
  <conditionalFormatting sqref="I4">
    <cfRule type="expression" dxfId="17345" priority="341">
      <formula>SEARCH("caricato",$N4)&gt;0</formula>
    </cfRule>
    <cfRule type="expression" dxfId="17344" priority="342">
      <formula>SEARCH("da fare",$N4)&gt;0</formula>
    </cfRule>
    <cfRule type="expression" dxfId="17343" priority="343">
      <formula>SEARCH("attesa tcl",$N4)&gt;0</formula>
    </cfRule>
    <cfRule type="expression" dxfId="17342" priority="344">
      <formula>SEARCH("fermata",$N4)&gt;0</formula>
    </cfRule>
    <cfRule type="expression" dxfId="17341" priority="345">
      <formula>SEARCH("canone",$N4)&gt;0</formula>
    </cfRule>
  </conditionalFormatting>
  <conditionalFormatting sqref="I4">
    <cfRule type="expression" dxfId="17340" priority="336">
      <formula>SEARCH("caricato",$N4)&gt;0</formula>
    </cfRule>
    <cfRule type="expression" dxfId="17339" priority="337">
      <formula>SEARCH("da fare",$N4)&gt;0</formula>
    </cfRule>
    <cfRule type="expression" dxfId="17338" priority="338">
      <formula>SEARCH("attesa tcl",$N4)&gt;0</formula>
    </cfRule>
    <cfRule type="expression" dxfId="17337" priority="339">
      <formula>SEARCH("fermata",$N4)&gt;0</formula>
    </cfRule>
    <cfRule type="expression" dxfId="17336" priority="340">
      <formula>SEARCH("canone",$N4)&gt;0</formula>
    </cfRule>
  </conditionalFormatting>
  <conditionalFormatting sqref="I4">
    <cfRule type="expression" dxfId="17335" priority="331">
      <formula>SEARCH("caricato",$N4)&gt;0</formula>
    </cfRule>
    <cfRule type="expression" dxfId="17334" priority="332">
      <formula>SEARCH("da fare",$N4)&gt;0</formula>
    </cfRule>
    <cfRule type="expression" dxfId="17333" priority="333">
      <formula>SEARCH("attesa tcl",$N4)&gt;0</formula>
    </cfRule>
    <cfRule type="expression" dxfId="17332" priority="334">
      <formula>SEARCH("fermata",$N4)&gt;0</formula>
    </cfRule>
    <cfRule type="expression" dxfId="17331" priority="335">
      <formula>SEARCH("canone",$N4)&gt;0</formula>
    </cfRule>
  </conditionalFormatting>
  <conditionalFormatting sqref="I4">
    <cfRule type="expression" dxfId="17330" priority="326">
      <formula>SEARCH("caricato",$N4)&gt;0</formula>
    </cfRule>
    <cfRule type="expression" dxfId="17329" priority="327">
      <formula>SEARCH("da fare",$N4)&gt;0</formula>
    </cfRule>
    <cfRule type="expression" dxfId="17328" priority="328">
      <formula>SEARCH("attesa tcl",$N4)&gt;0</formula>
    </cfRule>
    <cfRule type="expression" dxfId="17327" priority="329">
      <formula>SEARCH("fermata",$N4)&gt;0</formula>
    </cfRule>
    <cfRule type="expression" dxfId="17326" priority="330">
      <formula>SEARCH("canone",$N4)&gt;0</formula>
    </cfRule>
  </conditionalFormatting>
  <conditionalFormatting sqref="I4">
    <cfRule type="expression" dxfId="17325" priority="321">
      <formula>SEARCH("caricato",$N4)&gt;0</formula>
    </cfRule>
    <cfRule type="expression" dxfId="17324" priority="322">
      <formula>SEARCH("da fare",$N4)&gt;0</formula>
    </cfRule>
    <cfRule type="expression" dxfId="17323" priority="323">
      <formula>SEARCH("attesa tcl",$N4)&gt;0</formula>
    </cfRule>
    <cfRule type="expression" dxfId="17322" priority="324">
      <formula>SEARCH("fermata",$N4)&gt;0</formula>
    </cfRule>
    <cfRule type="expression" dxfId="17321" priority="325">
      <formula>SEARCH("canone",$N4)&gt;0</formula>
    </cfRule>
  </conditionalFormatting>
  <conditionalFormatting sqref="I5:I7 I10:I11 I18:I45">
    <cfRule type="expression" dxfId="17320" priority="316">
      <formula>SEARCH("caricato",$N5)&gt;0</formula>
    </cfRule>
    <cfRule type="expression" dxfId="17319" priority="317">
      <formula>SEARCH("da fare",$N5)&gt;0</formula>
    </cfRule>
    <cfRule type="expression" dxfId="17318" priority="318">
      <formula>SEARCH("attesa tcl",$N5)&gt;0</formula>
    </cfRule>
    <cfRule type="expression" dxfId="17317" priority="319">
      <formula>SEARCH("fermata",$N5)&gt;0</formula>
    </cfRule>
    <cfRule type="expression" dxfId="17316" priority="320">
      <formula>SEARCH("canone",$N5)&gt;0</formula>
    </cfRule>
  </conditionalFormatting>
  <conditionalFormatting sqref="I5:I7 I10:I11 I18:I45">
    <cfRule type="expression" dxfId="17315" priority="311">
      <formula>SEARCH("caricato",$N5)&gt;0</formula>
    </cfRule>
    <cfRule type="expression" dxfId="17314" priority="312">
      <formula>SEARCH("da fare",$N5)&gt;0</formula>
    </cfRule>
    <cfRule type="expression" dxfId="17313" priority="313">
      <formula>SEARCH("attesa tcl",$N5)&gt;0</formula>
    </cfRule>
    <cfRule type="expression" dxfId="17312" priority="314">
      <formula>SEARCH("fermata",$N5)&gt;0</formula>
    </cfRule>
    <cfRule type="expression" dxfId="17311" priority="315">
      <formula>SEARCH("canone",$N5)&gt;0</formula>
    </cfRule>
  </conditionalFormatting>
  <conditionalFormatting sqref="I5:I7 I10:I11 I18:I45">
    <cfRule type="expression" dxfId="17310" priority="306">
      <formula>SEARCH("caricato",$N5)&gt;0</formula>
    </cfRule>
    <cfRule type="expression" dxfId="17309" priority="307">
      <formula>SEARCH("da fare",$N5)&gt;0</formula>
    </cfRule>
    <cfRule type="expression" dxfId="17308" priority="308">
      <formula>SEARCH("attesa tcl",$N5)&gt;0</formula>
    </cfRule>
    <cfRule type="expression" dxfId="17307" priority="309">
      <formula>SEARCH("fermata",$N5)&gt;0</formula>
    </cfRule>
    <cfRule type="expression" dxfId="17306" priority="310">
      <formula>SEARCH("canone",$N5)&gt;0</formula>
    </cfRule>
  </conditionalFormatting>
  <conditionalFormatting sqref="I5:I7 I10:I11 I18:I45">
    <cfRule type="expression" dxfId="17305" priority="301">
      <formula>SEARCH("caricato",$N5)&gt;0</formula>
    </cfRule>
    <cfRule type="expression" dxfId="17304" priority="302">
      <formula>SEARCH("da fare",$N5)&gt;0</formula>
    </cfRule>
    <cfRule type="expression" dxfId="17303" priority="303">
      <formula>SEARCH("attesa tcl",$N5)&gt;0</formula>
    </cfRule>
    <cfRule type="expression" dxfId="17302" priority="304">
      <formula>SEARCH("fermata",$N5)&gt;0</formula>
    </cfRule>
    <cfRule type="expression" dxfId="17301" priority="305">
      <formula>SEARCH("canone",$N5)&gt;0</formula>
    </cfRule>
  </conditionalFormatting>
  <conditionalFormatting sqref="I5:I7 I10:I11 I18:I45">
    <cfRule type="expression" dxfId="17300" priority="296">
      <formula>SEARCH("caricato",$N5)&gt;0</formula>
    </cfRule>
    <cfRule type="expression" dxfId="17299" priority="297">
      <formula>SEARCH("da fare",$N5)&gt;0</formula>
    </cfRule>
    <cfRule type="expression" dxfId="17298" priority="298">
      <formula>SEARCH("attesa tcl",$N5)&gt;0</formula>
    </cfRule>
    <cfRule type="expression" dxfId="17297" priority="299">
      <formula>SEARCH("fermata",$N5)&gt;0</formula>
    </cfRule>
    <cfRule type="expression" dxfId="17296" priority="300">
      <formula>SEARCH("canone",$N5)&gt;0</formula>
    </cfRule>
  </conditionalFormatting>
  <conditionalFormatting sqref="I5:I7 I10:I11 I18:I45">
    <cfRule type="expression" dxfId="17295" priority="291">
      <formula>SEARCH("caricato",$N5)&gt;0</formula>
    </cfRule>
    <cfRule type="expression" dxfId="17294" priority="292">
      <formula>SEARCH("da fare",$N5)&gt;0</formula>
    </cfRule>
    <cfRule type="expression" dxfId="17293" priority="293">
      <formula>SEARCH("attesa tcl",$N5)&gt;0</formula>
    </cfRule>
    <cfRule type="expression" dxfId="17292" priority="294">
      <formula>SEARCH("fermata",$N5)&gt;0</formula>
    </cfRule>
    <cfRule type="expression" dxfId="17291" priority="295">
      <formula>SEARCH("canone",$N5)&gt;0</formula>
    </cfRule>
  </conditionalFormatting>
  <conditionalFormatting sqref="I8:I9">
    <cfRule type="expression" dxfId="17290" priority="286">
      <formula>SEARCH("caricato",$N8)&gt;0</formula>
    </cfRule>
    <cfRule type="expression" dxfId="17289" priority="287">
      <formula>SEARCH("da fare",$N8)&gt;0</formula>
    </cfRule>
    <cfRule type="expression" dxfId="17288" priority="288">
      <formula>SEARCH("attesa tcl",$N8)&gt;0</formula>
    </cfRule>
    <cfRule type="expression" dxfId="17287" priority="289">
      <formula>SEARCH("fermata",$N8)&gt;0</formula>
    </cfRule>
    <cfRule type="expression" dxfId="17286" priority="290">
      <formula>SEARCH("canone",$N8)&gt;0</formula>
    </cfRule>
  </conditionalFormatting>
  <conditionalFormatting sqref="I8:I9">
    <cfRule type="expression" dxfId="17285" priority="281">
      <formula>SEARCH("caricato",$N8)&gt;0</formula>
    </cfRule>
    <cfRule type="expression" dxfId="17284" priority="282">
      <formula>SEARCH("da fare",$N8)&gt;0</formula>
    </cfRule>
    <cfRule type="expression" dxfId="17283" priority="283">
      <formula>SEARCH("attesa tcl",$N8)&gt;0</formula>
    </cfRule>
    <cfRule type="expression" dxfId="17282" priority="284">
      <formula>SEARCH("fermata",$N8)&gt;0</formula>
    </cfRule>
    <cfRule type="expression" dxfId="17281" priority="285">
      <formula>SEARCH("canone",$N8)&gt;0</formula>
    </cfRule>
  </conditionalFormatting>
  <conditionalFormatting sqref="I8:I9">
    <cfRule type="expression" dxfId="17280" priority="276">
      <formula>SEARCH("caricato",$N8)&gt;0</formula>
    </cfRule>
    <cfRule type="expression" dxfId="17279" priority="277">
      <formula>SEARCH("da fare",$N8)&gt;0</formula>
    </cfRule>
    <cfRule type="expression" dxfId="17278" priority="278">
      <formula>SEARCH("attesa tcl",$N8)&gt;0</formula>
    </cfRule>
    <cfRule type="expression" dxfId="17277" priority="279">
      <formula>SEARCH("fermata",$N8)&gt;0</formula>
    </cfRule>
    <cfRule type="expression" dxfId="17276" priority="280">
      <formula>SEARCH("canone",$N8)&gt;0</formula>
    </cfRule>
  </conditionalFormatting>
  <conditionalFormatting sqref="I8:I9">
    <cfRule type="expression" dxfId="17275" priority="271">
      <formula>SEARCH("caricato",$N8)&gt;0</formula>
    </cfRule>
    <cfRule type="expression" dxfId="17274" priority="272">
      <formula>SEARCH("da fare",$N8)&gt;0</formula>
    </cfRule>
    <cfRule type="expression" dxfId="17273" priority="273">
      <formula>SEARCH("attesa tcl",$N8)&gt;0</formula>
    </cfRule>
    <cfRule type="expression" dxfId="17272" priority="274">
      <formula>SEARCH("fermata",$N8)&gt;0</formula>
    </cfRule>
    <cfRule type="expression" dxfId="17271" priority="275">
      <formula>SEARCH("canone",$N8)&gt;0</formula>
    </cfRule>
  </conditionalFormatting>
  <conditionalFormatting sqref="I8:I9">
    <cfRule type="expression" dxfId="17270" priority="266">
      <formula>SEARCH("caricato",$N8)&gt;0</formula>
    </cfRule>
    <cfRule type="expression" dxfId="17269" priority="267">
      <formula>SEARCH("da fare",$N8)&gt;0</formula>
    </cfRule>
    <cfRule type="expression" dxfId="17268" priority="268">
      <formula>SEARCH("attesa tcl",$N8)&gt;0</formula>
    </cfRule>
    <cfRule type="expression" dxfId="17267" priority="269">
      <formula>SEARCH("fermata",$N8)&gt;0</formula>
    </cfRule>
    <cfRule type="expression" dxfId="17266" priority="270">
      <formula>SEARCH("canone",$N8)&gt;0</formula>
    </cfRule>
  </conditionalFormatting>
  <conditionalFormatting sqref="I8:I9">
    <cfRule type="expression" dxfId="17265" priority="261">
      <formula>SEARCH("caricato",$N8)&gt;0</formula>
    </cfRule>
    <cfRule type="expression" dxfId="17264" priority="262">
      <formula>SEARCH("da fare",$N8)&gt;0</formula>
    </cfRule>
    <cfRule type="expression" dxfId="17263" priority="263">
      <formula>SEARCH("attesa tcl",$N8)&gt;0</formula>
    </cfRule>
    <cfRule type="expression" dxfId="17262" priority="264">
      <formula>SEARCH("fermata",$N8)&gt;0</formula>
    </cfRule>
    <cfRule type="expression" dxfId="17261" priority="265">
      <formula>SEARCH("canone",$N8)&gt;0</formula>
    </cfRule>
  </conditionalFormatting>
  <conditionalFormatting sqref="G12">
    <cfRule type="expression" dxfId="17260" priority="181">
      <formula>SEARCH("caricato",$N12)&gt;0</formula>
    </cfRule>
    <cfRule type="expression" dxfId="17259" priority="182">
      <formula>SEARCH("da fare",$N12)&gt;0</formula>
    </cfRule>
    <cfRule type="expression" dxfId="17258" priority="183">
      <formula>SEARCH("attesa tcl",$N12)&gt;0</formula>
    </cfRule>
    <cfRule type="expression" dxfId="17257" priority="184">
      <formula>SEARCH("fermata",$N12)&gt;0</formula>
    </cfRule>
    <cfRule type="expression" dxfId="17256" priority="185">
      <formula>SEARCH("canone",$N12)&gt;0</formula>
    </cfRule>
  </conditionalFormatting>
  <conditionalFormatting sqref="J12">
    <cfRule type="expression" dxfId="17255" priority="176">
      <formula>SEARCH("caricato",$N12)&gt;0</formula>
    </cfRule>
    <cfRule type="expression" dxfId="17254" priority="177">
      <formula>SEARCH("da fare",$N12)&gt;0</formula>
    </cfRule>
    <cfRule type="expression" dxfId="17253" priority="178">
      <formula>SEARCH("attesa tcl",$N12)&gt;0</formula>
    </cfRule>
    <cfRule type="expression" dxfId="17252" priority="179">
      <formula>SEARCH("fermata",$N12)&gt;0</formula>
    </cfRule>
    <cfRule type="expression" dxfId="17251" priority="180">
      <formula>SEARCH("canone",$N12)&gt;0</formula>
    </cfRule>
  </conditionalFormatting>
  <conditionalFormatting sqref="I14">
    <cfRule type="expression" dxfId="17250" priority="171">
      <formula>SEARCH("caricato",$N14)&gt;0</formula>
    </cfRule>
    <cfRule type="expression" dxfId="17249" priority="172">
      <formula>SEARCH("da fare",$N14)&gt;0</formula>
    </cfRule>
    <cfRule type="expression" dxfId="17248" priority="173">
      <formula>SEARCH("attesa tcl",$N14)&gt;0</formula>
    </cfRule>
    <cfRule type="expression" dxfId="17247" priority="174">
      <formula>SEARCH("fermata",$N14)&gt;0</formula>
    </cfRule>
    <cfRule type="expression" dxfId="17246" priority="175">
      <formula>SEARCH("canone",$N14)&gt;0</formula>
    </cfRule>
  </conditionalFormatting>
  <conditionalFormatting sqref="I14">
    <cfRule type="expression" dxfId="17245" priority="166">
      <formula>SEARCH("caricato",$N14)&gt;0</formula>
    </cfRule>
    <cfRule type="expression" dxfId="17244" priority="167">
      <formula>SEARCH("da fare",$N14)&gt;0</formula>
    </cfRule>
    <cfRule type="expression" dxfId="17243" priority="168">
      <formula>SEARCH("attesa tcl",$N14)&gt;0</formula>
    </cfRule>
    <cfRule type="expression" dxfId="17242" priority="169">
      <formula>SEARCH("fermata",$N14)&gt;0</formula>
    </cfRule>
    <cfRule type="expression" dxfId="17241" priority="170">
      <formula>SEARCH("canone",$N14)&gt;0</formula>
    </cfRule>
  </conditionalFormatting>
  <conditionalFormatting sqref="I14">
    <cfRule type="expression" dxfId="17240" priority="161">
      <formula>SEARCH("caricato",$N14)&gt;0</formula>
    </cfRule>
    <cfRule type="expression" dxfId="17239" priority="162">
      <formula>SEARCH("da fare",$N14)&gt;0</formula>
    </cfRule>
    <cfRule type="expression" dxfId="17238" priority="163">
      <formula>SEARCH("attesa tcl",$N14)&gt;0</formula>
    </cfRule>
    <cfRule type="expression" dxfId="17237" priority="164">
      <formula>SEARCH("fermata",$N14)&gt;0</formula>
    </cfRule>
    <cfRule type="expression" dxfId="17236" priority="165">
      <formula>SEARCH("canone",$N14)&gt;0</formula>
    </cfRule>
  </conditionalFormatting>
  <conditionalFormatting sqref="I14">
    <cfRule type="expression" dxfId="17235" priority="156">
      <formula>SEARCH("caricato",$N14)&gt;0</formula>
    </cfRule>
    <cfRule type="expression" dxfId="17234" priority="157">
      <formula>SEARCH("da fare",$N14)&gt;0</formula>
    </cfRule>
    <cfRule type="expression" dxfId="17233" priority="158">
      <formula>SEARCH("attesa tcl",$N14)&gt;0</formula>
    </cfRule>
    <cfRule type="expression" dxfId="17232" priority="159">
      <formula>SEARCH("fermata",$N14)&gt;0</formula>
    </cfRule>
    <cfRule type="expression" dxfId="17231" priority="160">
      <formula>SEARCH("canone",$N14)&gt;0</formula>
    </cfRule>
  </conditionalFormatting>
  <conditionalFormatting sqref="I14">
    <cfRule type="expression" dxfId="17230" priority="151">
      <formula>SEARCH("caricato",$N14)&gt;0</formula>
    </cfRule>
    <cfRule type="expression" dxfId="17229" priority="152">
      <formula>SEARCH("da fare",$N14)&gt;0</formula>
    </cfRule>
    <cfRule type="expression" dxfId="17228" priority="153">
      <formula>SEARCH("attesa tcl",$N14)&gt;0</formula>
    </cfRule>
    <cfRule type="expression" dxfId="17227" priority="154">
      <formula>SEARCH("fermata",$N14)&gt;0</formula>
    </cfRule>
    <cfRule type="expression" dxfId="17226" priority="155">
      <formula>SEARCH("canone",$N14)&gt;0</formula>
    </cfRule>
  </conditionalFormatting>
  <conditionalFormatting sqref="I14">
    <cfRule type="expression" dxfId="17225" priority="146">
      <formula>SEARCH("caricato",$N14)&gt;0</formula>
    </cfRule>
    <cfRule type="expression" dxfId="17224" priority="147">
      <formula>SEARCH("da fare",$N14)&gt;0</formula>
    </cfRule>
    <cfRule type="expression" dxfId="17223" priority="148">
      <formula>SEARCH("attesa tcl",$N14)&gt;0</formula>
    </cfRule>
    <cfRule type="expression" dxfId="17222" priority="149">
      <formula>SEARCH("fermata",$N14)&gt;0</formula>
    </cfRule>
    <cfRule type="expression" dxfId="17221" priority="150">
      <formula>SEARCH("canone",$N14)&gt;0</formula>
    </cfRule>
  </conditionalFormatting>
  <conditionalFormatting sqref="I15">
    <cfRule type="expression" dxfId="17220" priority="141">
      <formula>SEARCH("caricato",$N15)&gt;0</formula>
    </cfRule>
    <cfRule type="expression" dxfId="17219" priority="142">
      <formula>SEARCH("da fare",$N15)&gt;0</formula>
    </cfRule>
    <cfRule type="expression" dxfId="17218" priority="143">
      <formula>SEARCH("attesa tcl",$N15)&gt;0</formula>
    </cfRule>
    <cfRule type="expression" dxfId="17217" priority="144">
      <formula>SEARCH("fermata",$N15)&gt;0</formula>
    </cfRule>
    <cfRule type="expression" dxfId="17216" priority="145">
      <formula>SEARCH("canone",$N15)&gt;0</formula>
    </cfRule>
  </conditionalFormatting>
  <conditionalFormatting sqref="I15">
    <cfRule type="expression" dxfId="17215" priority="136">
      <formula>SEARCH("caricato",$N15)&gt;0</formula>
    </cfRule>
    <cfRule type="expression" dxfId="17214" priority="137">
      <formula>SEARCH("da fare",$N15)&gt;0</formula>
    </cfRule>
    <cfRule type="expression" dxfId="17213" priority="138">
      <formula>SEARCH("attesa tcl",$N15)&gt;0</formula>
    </cfRule>
    <cfRule type="expression" dxfId="17212" priority="139">
      <formula>SEARCH("fermata",$N15)&gt;0</formula>
    </cfRule>
    <cfRule type="expression" dxfId="17211" priority="140">
      <formula>SEARCH("canone",$N15)&gt;0</formula>
    </cfRule>
  </conditionalFormatting>
  <conditionalFormatting sqref="I15">
    <cfRule type="expression" dxfId="17210" priority="131">
      <formula>SEARCH("caricato",$N15)&gt;0</formula>
    </cfRule>
    <cfRule type="expression" dxfId="17209" priority="132">
      <formula>SEARCH("da fare",$N15)&gt;0</formula>
    </cfRule>
    <cfRule type="expression" dxfId="17208" priority="133">
      <formula>SEARCH("attesa tcl",$N15)&gt;0</formula>
    </cfRule>
    <cfRule type="expression" dxfId="17207" priority="134">
      <formula>SEARCH("fermata",$N15)&gt;0</formula>
    </cfRule>
    <cfRule type="expression" dxfId="17206" priority="135">
      <formula>SEARCH("canone",$N15)&gt;0</formula>
    </cfRule>
  </conditionalFormatting>
  <conditionalFormatting sqref="I15">
    <cfRule type="expression" dxfId="17205" priority="126">
      <formula>SEARCH("caricato",$N15)&gt;0</formula>
    </cfRule>
    <cfRule type="expression" dxfId="17204" priority="127">
      <formula>SEARCH("da fare",$N15)&gt;0</formula>
    </cfRule>
    <cfRule type="expression" dxfId="17203" priority="128">
      <formula>SEARCH("attesa tcl",$N15)&gt;0</formula>
    </cfRule>
    <cfRule type="expression" dxfId="17202" priority="129">
      <formula>SEARCH("fermata",$N15)&gt;0</formula>
    </cfRule>
    <cfRule type="expression" dxfId="17201" priority="130">
      <formula>SEARCH("canone",$N15)&gt;0</formula>
    </cfRule>
  </conditionalFormatting>
  <conditionalFormatting sqref="I15">
    <cfRule type="expression" dxfId="17200" priority="121">
      <formula>SEARCH("caricato",$N15)&gt;0</formula>
    </cfRule>
    <cfRule type="expression" dxfId="17199" priority="122">
      <formula>SEARCH("da fare",$N15)&gt;0</formula>
    </cfRule>
    <cfRule type="expression" dxfId="17198" priority="123">
      <formula>SEARCH("attesa tcl",$N15)&gt;0</formula>
    </cfRule>
    <cfRule type="expression" dxfId="17197" priority="124">
      <formula>SEARCH("fermata",$N15)&gt;0</formula>
    </cfRule>
    <cfRule type="expression" dxfId="17196" priority="125">
      <formula>SEARCH("canone",$N15)&gt;0</formula>
    </cfRule>
  </conditionalFormatting>
  <conditionalFormatting sqref="I15">
    <cfRule type="expression" dxfId="17195" priority="116">
      <formula>SEARCH("caricato",$N15)&gt;0</formula>
    </cfRule>
    <cfRule type="expression" dxfId="17194" priority="117">
      <formula>SEARCH("da fare",$N15)&gt;0</formula>
    </cfRule>
    <cfRule type="expression" dxfId="17193" priority="118">
      <formula>SEARCH("attesa tcl",$N15)&gt;0</formula>
    </cfRule>
    <cfRule type="expression" dxfId="17192" priority="119">
      <formula>SEARCH("fermata",$N15)&gt;0</formula>
    </cfRule>
    <cfRule type="expression" dxfId="17191" priority="120">
      <formula>SEARCH("canone",$N15)&gt;0</formula>
    </cfRule>
  </conditionalFormatting>
  <conditionalFormatting sqref="J16:L17 F16:H17">
    <cfRule type="expression" dxfId="17190" priority="111">
      <formula>SEARCH("caricato",$N16)&gt;0</formula>
    </cfRule>
    <cfRule type="expression" dxfId="17189" priority="112">
      <formula>SEARCH("da fare",$N16)&gt;0</formula>
    </cfRule>
    <cfRule type="expression" dxfId="17188" priority="113">
      <formula>SEARCH("attesa tcl",$N16)&gt;0</formula>
    </cfRule>
    <cfRule type="expression" dxfId="17187" priority="114">
      <formula>SEARCH("fermata",$N16)&gt;0</formula>
    </cfRule>
    <cfRule type="expression" dxfId="17186" priority="115">
      <formula>SEARCH("canone",$N16)&gt;0</formula>
    </cfRule>
  </conditionalFormatting>
  <conditionalFormatting sqref="F17">
    <cfRule type="expression" dxfId="17185" priority="106">
      <formula>SEARCH("caricato",$N17)&gt;0</formula>
    </cfRule>
    <cfRule type="expression" dxfId="17184" priority="107">
      <formula>SEARCH("da fare",$N17)&gt;0</formula>
    </cfRule>
    <cfRule type="expression" dxfId="17183" priority="108">
      <formula>SEARCH("attesa tcl",$N17)&gt;0</formula>
    </cfRule>
    <cfRule type="expression" dxfId="17182" priority="109">
      <formula>SEARCH("fermata",$N17)&gt;0</formula>
    </cfRule>
    <cfRule type="expression" dxfId="17181" priority="110">
      <formula>SEARCH("canone",$N17)&gt;0</formula>
    </cfRule>
  </conditionalFormatting>
  <conditionalFormatting sqref="F17">
    <cfRule type="expression" dxfId="17180" priority="101">
      <formula>SEARCH("caricato",$N17)&gt;0</formula>
    </cfRule>
    <cfRule type="expression" dxfId="17179" priority="102">
      <formula>SEARCH("da fare",$N17)&gt;0</formula>
    </cfRule>
    <cfRule type="expression" dxfId="17178" priority="103">
      <formula>SEARCH("attesa tcl",$N17)&gt;0</formula>
    </cfRule>
    <cfRule type="expression" dxfId="17177" priority="104">
      <formula>SEARCH("fermata",$N17)&gt;0</formula>
    </cfRule>
    <cfRule type="expression" dxfId="17176" priority="105">
      <formula>SEARCH("canone",$N17)&gt;0</formula>
    </cfRule>
  </conditionalFormatting>
  <conditionalFormatting sqref="F17">
    <cfRule type="expression" dxfId="17175" priority="96">
      <formula>SEARCH("caricato",$N17)&gt;0</formula>
    </cfRule>
    <cfRule type="expression" dxfId="17174" priority="97">
      <formula>SEARCH("da fare",$N17)&gt;0</formula>
    </cfRule>
    <cfRule type="expression" dxfId="17173" priority="98">
      <formula>SEARCH("attesa tcl",$N17)&gt;0</formula>
    </cfRule>
    <cfRule type="expression" dxfId="17172" priority="99">
      <formula>SEARCH("fermata",$N17)&gt;0</formula>
    </cfRule>
    <cfRule type="expression" dxfId="17171" priority="100">
      <formula>SEARCH("canone",$N17)&gt;0</formula>
    </cfRule>
  </conditionalFormatting>
  <conditionalFormatting sqref="F17">
    <cfRule type="expression" dxfId="17170" priority="91">
      <formula>SEARCH("caricato",$N17)&gt;0</formula>
    </cfRule>
    <cfRule type="expression" dxfId="17169" priority="92">
      <formula>SEARCH("da fare",$N17)&gt;0</formula>
    </cfRule>
    <cfRule type="expression" dxfId="17168" priority="93">
      <formula>SEARCH("attesa tcl",$N17)&gt;0</formula>
    </cfRule>
    <cfRule type="expression" dxfId="17167" priority="94">
      <formula>SEARCH("fermata",$N17)&gt;0</formula>
    </cfRule>
    <cfRule type="expression" dxfId="17166" priority="95">
      <formula>SEARCH("canone",$N17)&gt;0</formula>
    </cfRule>
  </conditionalFormatting>
  <conditionalFormatting sqref="I16:I17">
    <cfRule type="expression" dxfId="17165" priority="86">
      <formula>SEARCH("caricato",$N16)&gt;0</formula>
    </cfRule>
    <cfRule type="expression" dxfId="17164" priority="87">
      <formula>SEARCH("da fare",$N16)&gt;0</formula>
    </cfRule>
    <cfRule type="expression" dxfId="17163" priority="88">
      <formula>SEARCH("attesa tcl",$N16)&gt;0</formula>
    </cfRule>
    <cfRule type="expression" dxfId="17162" priority="89">
      <formula>SEARCH("fermata",$N16)&gt;0</formula>
    </cfRule>
    <cfRule type="expression" dxfId="17161" priority="90">
      <formula>SEARCH("canone",$N16)&gt;0</formula>
    </cfRule>
  </conditionalFormatting>
  <conditionalFormatting sqref="I16:I17">
    <cfRule type="expression" dxfId="17160" priority="81">
      <formula>SEARCH("caricato",$N16)&gt;0</formula>
    </cfRule>
    <cfRule type="expression" dxfId="17159" priority="82">
      <formula>SEARCH("da fare",$N16)&gt;0</formula>
    </cfRule>
    <cfRule type="expression" dxfId="17158" priority="83">
      <formula>SEARCH("attesa tcl",$N16)&gt;0</formula>
    </cfRule>
    <cfRule type="expression" dxfId="17157" priority="84">
      <formula>SEARCH("fermata",$N16)&gt;0</formula>
    </cfRule>
    <cfRule type="expression" dxfId="17156" priority="85">
      <formula>SEARCH("canone",$N16)&gt;0</formula>
    </cfRule>
  </conditionalFormatting>
  <conditionalFormatting sqref="I16:I17">
    <cfRule type="expression" dxfId="17155" priority="76">
      <formula>SEARCH("caricato",$N16)&gt;0</formula>
    </cfRule>
    <cfRule type="expression" dxfId="17154" priority="77">
      <formula>SEARCH("da fare",$N16)&gt;0</formula>
    </cfRule>
    <cfRule type="expression" dxfId="17153" priority="78">
      <formula>SEARCH("attesa tcl",$N16)&gt;0</formula>
    </cfRule>
    <cfRule type="expression" dxfId="17152" priority="79">
      <formula>SEARCH("fermata",$N16)&gt;0</formula>
    </cfRule>
    <cfRule type="expression" dxfId="17151" priority="80">
      <formula>SEARCH("canone",$N16)&gt;0</formula>
    </cfRule>
  </conditionalFormatting>
  <conditionalFormatting sqref="I16:I17">
    <cfRule type="expression" dxfId="17150" priority="71">
      <formula>SEARCH("caricato",$N16)&gt;0</formula>
    </cfRule>
    <cfRule type="expression" dxfId="17149" priority="72">
      <formula>SEARCH("da fare",$N16)&gt;0</formula>
    </cfRule>
    <cfRule type="expression" dxfId="17148" priority="73">
      <formula>SEARCH("attesa tcl",$N16)&gt;0</formula>
    </cfRule>
    <cfRule type="expression" dxfId="17147" priority="74">
      <formula>SEARCH("fermata",$N16)&gt;0</formula>
    </cfRule>
    <cfRule type="expression" dxfId="17146" priority="75">
      <formula>SEARCH("canone",$N16)&gt;0</formula>
    </cfRule>
  </conditionalFormatting>
  <conditionalFormatting sqref="I16:I17">
    <cfRule type="expression" dxfId="17145" priority="66">
      <formula>SEARCH("caricato",$N16)&gt;0</formula>
    </cfRule>
    <cfRule type="expression" dxfId="17144" priority="67">
      <formula>SEARCH("da fare",$N16)&gt;0</formula>
    </cfRule>
    <cfRule type="expression" dxfId="17143" priority="68">
      <formula>SEARCH("attesa tcl",$N16)&gt;0</formula>
    </cfRule>
    <cfRule type="expression" dxfId="17142" priority="69">
      <formula>SEARCH("fermata",$N16)&gt;0</formula>
    </cfRule>
    <cfRule type="expression" dxfId="17141" priority="70">
      <formula>SEARCH("canone",$N16)&gt;0</formula>
    </cfRule>
  </conditionalFormatting>
  <conditionalFormatting sqref="I16:I17">
    <cfRule type="expression" dxfId="17140" priority="61">
      <formula>SEARCH("caricato",$N16)&gt;0</formula>
    </cfRule>
    <cfRule type="expression" dxfId="17139" priority="62">
      <formula>SEARCH("da fare",$N16)&gt;0</formula>
    </cfRule>
    <cfRule type="expression" dxfId="17138" priority="63">
      <formula>SEARCH("attesa tcl",$N16)&gt;0</formula>
    </cfRule>
    <cfRule type="expression" dxfId="17137" priority="64">
      <formula>SEARCH("fermata",$N16)&gt;0</formula>
    </cfRule>
    <cfRule type="expression" dxfId="17136" priority="65">
      <formula>SEARCH("canone",$N16)&gt;0</formula>
    </cfRule>
  </conditionalFormatting>
  <conditionalFormatting sqref="I12">
    <cfRule type="expression" dxfId="17135" priority="56">
      <formula>SEARCH("caricato",$N12)&gt;0</formula>
    </cfRule>
    <cfRule type="expression" dxfId="17134" priority="57">
      <formula>SEARCH("da fare",$N12)&gt;0</formula>
    </cfRule>
    <cfRule type="expression" dxfId="17133" priority="58">
      <formula>SEARCH("attesa tcl",$N12)&gt;0</formula>
    </cfRule>
    <cfRule type="expression" dxfId="17132" priority="59">
      <formula>SEARCH("fermata",$N12)&gt;0</formula>
    </cfRule>
    <cfRule type="expression" dxfId="17131" priority="60">
      <formula>SEARCH("canone",$N12)&gt;0</formula>
    </cfRule>
  </conditionalFormatting>
  <conditionalFormatting sqref="I12">
    <cfRule type="expression" dxfId="17130" priority="51">
      <formula>SEARCH("caricato",$N12)&gt;0</formula>
    </cfRule>
    <cfRule type="expression" dxfId="17129" priority="52">
      <formula>SEARCH("da fare",$N12)&gt;0</formula>
    </cfRule>
    <cfRule type="expression" dxfId="17128" priority="53">
      <formula>SEARCH("attesa tcl",$N12)&gt;0</formula>
    </cfRule>
    <cfRule type="expression" dxfId="17127" priority="54">
      <formula>SEARCH("fermata",$N12)&gt;0</formula>
    </cfRule>
    <cfRule type="expression" dxfId="17126" priority="55">
      <formula>SEARCH("canone",$N12)&gt;0</formula>
    </cfRule>
  </conditionalFormatting>
  <conditionalFormatting sqref="I12">
    <cfRule type="expression" dxfId="17125" priority="46">
      <formula>SEARCH("caricato",$N12)&gt;0</formula>
    </cfRule>
    <cfRule type="expression" dxfId="17124" priority="47">
      <formula>SEARCH("da fare",$N12)&gt;0</formula>
    </cfRule>
    <cfRule type="expression" dxfId="17123" priority="48">
      <formula>SEARCH("attesa tcl",$N12)&gt;0</formula>
    </cfRule>
    <cfRule type="expression" dxfId="17122" priority="49">
      <formula>SEARCH("fermata",$N12)&gt;0</formula>
    </cfRule>
    <cfRule type="expression" dxfId="17121" priority="50">
      <formula>SEARCH("canone",$N12)&gt;0</formula>
    </cfRule>
  </conditionalFormatting>
  <conditionalFormatting sqref="I12">
    <cfRule type="expression" dxfId="17120" priority="41">
      <formula>SEARCH("caricato",$N12)&gt;0</formula>
    </cfRule>
    <cfRule type="expression" dxfId="17119" priority="42">
      <formula>SEARCH("da fare",$N12)&gt;0</formula>
    </cfRule>
    <cfRule type="expression" dxfId="17118" priority="43">
      <formula>SEARCH("attesa tcl",$N12)&gt;0</formula>
    </cfRule>
    <cfRule type="expression" dxfId="17117" priority="44">
      <formula>SEARCH("fermata",$N12)&gt;0</formula>
    </cfRule>
    <cfRule type="expression" dxfId="17116" priority="45">
      <formula>SEARCH("canone",$N12)&gt;0</formula>
    </cfRule>
  </conditionalFormatting>
  <conditionalFormatting sqref="I12">
    <cfRule type="expression" dxfId="17115" priority="36">
      <formula>SEARCH("caricato",$N12)&gt;0</formula>
    </cfRule>
    <cfRule type="expression" dxfId="17114" priority="37">
      <formula>SEARCH("da fare",$N12)&gt;0</formula>
    </cfRule>
    <cfRule type="expression" dxfId="17113" priority="38">
      <formula>SEARCH("attesa tcl",$N12)&gt;0</formula>
    </cfRule>
    <cfRule type="expression" dxfId="17112" priority="39">
      <formula>SEARCH("fermata",$N12)&gt;0</formula>
    </cfRule>
    <cfRule type="expression" dxfId="17111" priority="40">
      <formula>SEARCH("canone",$N12)&gt;0</formula>
    </cfRule>
  </conditionalFormatting>
  <conditionalFormatting sqref="I12">
    <cfRule type="expression" dxfId="17110" priority="31">
      <formula>SEARCH("caricato",$N12)&gt;0</formula>
    </cfRule>
    <cfRule type="expression" dxfId="17109" priority="32">
      <formula>SEARCH("da fare",$N12)&gt;0</formula>
    </cfRule>
    <cfRule type="expression" dxfId="17108" priority="33">
      <formula>SEARCH("attesa tcl",$N12)&gt;0</formula>
    </cfRule>
    <cfRule type="expression" dxfId="17107" priority="34">
      <formula>SEARCH("fermata",$N12)&gt;0</formula>
    </cfRule>
    <cfRule type="expression" dxfId="17106" priority="35">
      <formula>SEARCH("canone",$N12)&gt;0</formula>
    </cfRule>
  </conditionalFormatting>
  <conditionalFormatting sqref="I13">
    <cfRule type="expression" dxfId="17105" priority="26">
      <formula>SEARCH("caricato",$N13)&gt;0</formula>
    </cfRule>
    <cfRule type="expression" dxfId="17104" priority="27">
      <formula>SEARCH("da fare",$N13)&gt;0</formula>
    </cfRule>
    <cfRule type="expression" dxfId="17103" priority="28">
      <formula>SEARCH("attesa tcl",$N13)&gt;0</formula>
    </cfRule>
    <cfRule type="expression" dxfId="17102" priority="29">
      <formula>SEARCH("fermata",$N13)&gt;0</formula>
    </cfRule>
    <cfRule type="expression" dxfId="17101" priority="30">
      <formula>SEARCH("canone",$N13)&gt;0</formula>
    </cfRule>
  </conditionalFormatting>
  <conditionalFormatting sqref="I13">
    <cfRule type="expression" dxfId="17100" priority="21">
      <formula>SEARCH("caricato",$N13)&gt;0</formula>
    </cfRule>
    <cfRule type="expression" dxfId="17099" priority="22">
      <formula>SEARCH("da fare",$N13)&gt;0</formula>
    </cfRule>
    <cfRule type="expression" dxfId="17098" priority="23">
      <formula>SEARCH("attesa tcl",$N13)&gt;0</formula>
    </cfRule>
    <cfRule type="expression" dxfId="17097" priority="24">
      <formula>SEARCH("fermata",$N13)&gt;0</formula>
    </cfRule>
    <cfRule type="expression" dxfId="17096" priority="25">
      <formula>SEARCH("canone",$N13)&gt;0</formula>
    </cfRule>
  </conditionalFormatting>
  <conditionalFormatting sqref="I13">
    <cfRule type="expression" dxfId="17095" priority="16">
      <formula>SEARCH("caricato",$N13)&gt;0</formula>
    </cfRule>
    <cfRule type="expression" dxfId="17094" priority="17">
      <formula>SEARCH("da fare",$N13)&gt;0</formula>
    </cfRule>
    <cfRule type="expression" dxfId="17093" priority="18">
      <formula>SEARCH("attesa tcl",$N13)&gt;0</formula>
    </cfRule>
    <cfRule type="expression" dxfId="17092" priority="19">
      <formula>SEARCH("fermata",$N13)&gt;0</formula>
    </cfRule>
    <cfRule type="expression" dxfId="17091" priority="20">
      <formula>SEARCH("canone",$N13)&gt;0</formula>
    </cfRule>
  </conditionalFormatting>
  <conditionalFormatting sqref="I13">
    <cfRule type="expression" dxfId="17090" priority="11">
      <formula>SEARCH("caricato",$N13)&gt;0</formula>
    </cfRule>
    <cfRule type="expression" dxfId="17089" priority="12">
      <formula>SEARCH("da fare",$N13)&gt;0</formula>
    </cfRule>
    <cfRule type="expression" dxfId="17088" priority="13">
      <formula>SEARCH("attesa tcl",$N13)&gt;0</formula>
    </cfRule>
    <cfRule type="expression" dxfId="17087" priority="14">
      <formula>SEARCH("fermata",$N13)&gt;0</formula>
    </cfRule>
    <cfRule type="expression" dxfId="17086" priority="15">
      <formula>SEARCH("canone",$N13)&gt;0</formula>
    </cfRule>
  </conditionalFormatting>
  <conditionalFormatting sqref="I13">
    <cfRule type="expression" dxfId="17085" priority="6">
      <formula>SEARCH("caricato",$N13)&gt;0</formula>
    </cfRule>
    <cfRule type="expression" dxfId="17084" priority="7">
      <formula>SEARCH("da fare",$N13)&gt;0</formula>
    </cfRule>
    <cfRule type="expression" dxfId="17083" priority="8">
      <formula>SEARCH("attesa tcl",$N13)&gt;0</formula>
    </cfRule>
    <cfRule type="expression" dxfId="17082" priority="9">
      <formula>SEARCH("fermata",$N13)&gt;0</formula>
    </cfRule>
    <cfRule type="expression" dxfId="17081" priority="10">
      <formula>SEARCH("canone",$N13)&gt;0</formula>
    </cfRule>
  </conditionalFormatting>
  <conditionalFormatting sqref="I13">
    <cfRule type="expression" dxfId="17080" priority="1">
      <formula>SEARCH("caricato",$N13)&gt;0</formula>
    </cfRule>
    <cfRule type="expression" dxfId="17079" priority="2">
      <formula>SEARCH("da fare",$N13)&gt;0</formula>
    </cfRule>
    <cfRule type="expression" dxfId="17078" priority="3">
      <formula>SEARCH("attesa tcl",$N13)&gt;0</formula>
    </cfRule>
    <cfRule type="expression" dxfId="17077" priority="4">
      <formula>SEARCH("fermata",$N13)&gt;0</formula>
    </cfRule>
    <cfRule type="expression" dxfId="17076" priority="5">
      <formula>SEARCH("canone",$N13)&gt;0</formula>
    </cfRule>
  </conditionalFormatting>
  <dataValidations count="1">
    <dataValidation type="list" allowBlank="1" showInputMessage="1" showErrorMessage="1" sqref="U4" xr:uid="{FB249337-A519-424A-ADFD-99DAECA02E11}">
      <formula1>"SI,NO,si,no,"</formula1>
    </dataValidation>
  </dataValidations>
  <printOptions horizontalCentered="1" verticalCentered="1"/>
  <pageMargins left="0.25" right="0.25" top="0.25" bottom="0.25" header="0.3" footer="0.3"/>
  <pageSetup paperSize="9" scale="55" fitToHeight="0" pageOrder="overThenDown" orientation="landscape" blackAndWhite="1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37921" r:id="rId4" name="Button 1">
              <controlPr defaultSize="0" print="0" autoFill="0" autoPict="0" macro="[0]!CopiaModificaEseguiMacroEsterne_Optimized">
                <anchor moveWithCells="1" sizeWithCells="1">
                  <from>
                    <xdr:col>7</xdr:col>
                    <xdr:colOff>0</xdr:colOff>
                    <xdr:row>0</xdr:row>
                    <xdr:rowOff>9525</xdr:rowOff>
                  </from>
                  <to>
                    <xdr:col>7</xdr:col>
                    <xdr:colOff>1819275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7922" r:id="rId5" name="Button 2">
              <controlPr defaultSize="0" print="0" autoFill="0" autoPict="0" macro="[0]!RegolaAltezzaRigheEAreeDiStampa">
                <anchor moveWithCells="1" sizeWithCells="1">
                  <from>
                    <xdr:col>5</xdr:col>
                    <xdr:colOff>0</xdr:colOff>
                    <xdr:row>0</xdr:row>
                    <xdr:rowOff>0</xdr:rowOff>
                  </from>
                  <to>
                    <xdr:col>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7923" r:id="rId6" name="Button 3">
              <controlPr defaultSize="0" print="0" autoFill="0" autoPict="0" macro="[0]!RegolaAltezzaRigheEAreeDiStampa">
                <anchor moveWithCells="1" sizeWithCells="1">
                  <from>
                    <xdr:col>5</xdr:col>
                    <xdr:colOff>0</xdr:colOff>
                    <xdr:row>0</xdr:row>
                    <xdr:rowOff>0</xdr:rowOff>
                  </from>
                  <to>
                    <xdr:col>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7924" r:id="rId7" name="Button 4">
              <controlPr defaultSize="0" print="0" autoFill="0" autoPict="0" macro="[0]!cancellaGiornaliera">
                <anchor moveWithCells="1" sizeWithCells="1">
                  <from>
                    <xdr:col>13</xdr:col>
                    <xdr:colOff>0</xdr:colOff>
                    <xdr:row>0</xdr:row>
                    <xdr:rowOff>0</xdr:rowOff>
                  </from>
                  <to>
                    <xdr:col>13</xdr:col>
                    <xdr:colOff>1990725</xdr:colOff>
                    <xdr:row>1</xdr:row>
                    <xdr:rowOff>438150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7925" r:id="rId8" name="Button 5">
              <controlPr defaultSize="0" print="0" autoFill="0" autoPict="0" macro="[0]!CopiaModificaEseguiMacroEsterne_Optimized">
                <anchor moveWithCells="1" sizeWithCells="1">
                  <from>
                    <xdr:col>7</xdr:col>
                    <xdr:colOff>0</xdr:colOff>
                    <xdr:row>0</xdr:row>
                    <xdr:rowOff>9525</xdr:rowOff>
                  </from>
                  <to>
                    <xdr:col>7</xdr:col>
                    <xdr:colOff>1819275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7926" r:id="rId9" name="Button 6">
              <controlPr defaultSize="0" print="0" autoFill="0" autoPict="0" macro="[1]!RegolaAltezzaRigheEAreeDiStampa">
                <anchor moveWithCells="1" sizeWithCells="1">
                  <from>
                    <xdr:col>5</xdr:col>
                    <xdr:colOff>0</xdr:colOff>
                    <xdr:row>0</xdr:row>
                    <xdr:rowOff>0</xdr:rowOff>
                  </from>
                  <to>
                    <xdr:col>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7927" r:id="rId10" name="Button 7">
              <controlPr defaultSize="0" print="0" autoFill="0" autoPict="0" macro="[0]!RegolaAltezzaRigheEAreeDiStampa">
                <anchor moveWithCells="1" sizeWithCells="1">
                  <from>
                    <xdr:col>5</xdr:col>
                    <xdr:colOff>0</xdr:colOff>
                    <xdr:row>0</xdr:row>
                    <xdr:rowOff>0</xdr:rowOff>
                  </from>
                  <to>
                    <xdr:col>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7928" r:id="rId11" name="Button 8">
              <controlPr defaultSize="0" print="0" autoFill="0" autoPict="0" macro="[0]!ComparaPdLeCopiaValori">
                <anchor moveWithCells="1" sizeWithCells="1">
                  <from>
                    <xdr:col>9</xdr:col>
                    <xdr:colOff>19050</xdr:colOff>
                    <xdr:row>0</xdr:row>
                    <xdr:rowOff>0</xdr:rowOff>
                  </from>
                  <to>
                    <xdr:col>10</xdr:col>
                    <xdr:colOff>1104900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BFF7F2-96B7-4EDD-B25F-6761975AF769}">
  <sheetPr codeName="Foglio27">
    <pageSetUpPr fitToPage="1"/>
  </sheetPr>
  <dimension ref="A1:BK64"/>
  <sheetViews>
    <sheetView topLeftCell="A4" zoomScale="55" zoomScaleNormal="55" workbookViewId="0">
      <selection activeCell="L9" sqref="L9"/>
    </sheetView>
  </sheetViews>
  <sheetFormatPr defaultColWidth="8.85546875" defaultRowHeight="23.25" x14ac:dyDescent="0.25"/>
  <cols>
    <col min="1" max="1" width="5.7109375" style="114" customWidth="1"/>
    <col min="2" max="2" width="5.85546875" style="114" customWidth="1"/>
    <col min="3" max="3" width="4.5703125" style="114" customWidth="1"/>
    <col min="4" max="4" width="4.42578125" style="114" customWidth="1"/>
    <col min="5" max="5" width="3.5703125" style="114" customWidth="1"/>
    <col min="6" max="6" width="30.7109375" style="1" customWidth="1"/>
    <col min="7" max="7" width="76.28515625" style="144" customWidth="1"/>
    <col min="8" max="8" width="26.5703125" style="1" customWidth="1"/>
    <col min="9" max="9" width="29" style="22" customWidth="1"/>
    <col min="10" max="10" width="20" style="1" customWidth="1"/>
    <col min="11" max="12" width="16.7109375" style="1" customWidth="1"/>
    <col min="13" max="13" width="24.28515625" style="1" customWidth="1"/>
    <col min="14" max="14" width="29.140625" style="20" customWidth="1"/>
    <col min="15" max="15" width="1.85546875" style="20" customWidth="1"/>
    <col min="16" max="16" width="27.5703125" style="114" customWidth="1"/>
    <col min="17" max="18" width="24.140625" style="114" customWidth="1"/>
    <col min="19" max="19" width="25.85546875" style="114" bestFit="1" customWidth="1"/>
    <col min="20" max="20" width="30" style="114" bestFit="1" customWidth="1"/>
    <col min="21" max="21" width="28.7109375" style="114" customWidth="1"/>
    <col min="22" max="25" width="18.7109375" style="37" customWidth="1"/>
    <col min="26" max="28" width="18.7109375" style="37" hidden="1" customWidth="1"/>
    <col min="29" max="29" width="30" style="114" hidden="1" customWidth="1"/>
    <col min="30" max="30" width="12.28515625" style="114" hidden="1" customWidth="1"/>
    <col min="31" max="31" width="10.5703125" style="114" hidden="1" customWidth="1"/>
    <col min="32" max="32" width="11.7109375" style="114" hidden="1" customWidth="1"/>
    <col min="33" max="34" width="9.7109375" style="114" hidden="1" customWidth="1"/>
    <col min="35" max="35" width="8" style="114" hidden="1" customWidth="1"/>
    <col min="36" max="36" width="8.28515625" style="114" hidden="1" customWidth="1"/>
    <col min="37" max="37" width="9.7109375" style="114" hidden="1" customWidth="1"/>
    <col min="38" max="38" width="11.42578125" style="114" hidden="1" customWidth="1"/>
    <col min="39" max="39" width="8.28515625" style="114" hidden="1" customWidth="1"/>
    <col min="40" max="40" width="8.7109375" style="114" hidden="1" customWidth="1"/>
    <col min="41" max="41" width="25.140625" style="114" bestFit="1" customWidth="1"/>
    <col min="42" max="42" width="11.7109375" style="114" customWidth="1"/>
    <col min="43" max="47" width="10.140625" style="114" customWidth="1"/>
    <col min="48" max="63" width="16.5703125" style="114" customWidth="1"/>
    <col min="64" max="72" width="8.85546875" style="114"/>
    <col min="73" max="74" width="15.42578125" style="114" bestFit="1" customWidth="1"/>
    <col min="75" max="75" width="17.5703125" style="114" bestFit="1" customWidth="1"/>
    <col min="76" max="76" width="13.42578125" style="114" bestFit="1" customWidth="1"/>
    <col min="77" max="77" width="12.28515625" style="114" bestFit="1" customWidth="1"/>
    <col min="78" max="78" width="13.42578125" style="114" bestFit="1" customWidth="1"/>
    <col min="79" max="79" width="0" style="114" hidden="1" customWidth="1"/>
    <col min="80" max="16384" width="8.85546875" style="114"/>
  </cols>
  <sheetData>
    <row r="1" spans="1:41" ht="35.25" customHeight="1" x14ac:dyDescent="0.25">
      <c r="B1" s="200"/>
      <c r="C1" s="201"/>
      <c r="D1" s="201"/>
      <c r="E1" s="202"/>
      <c r="F1" s="203" t="s">
        <v>212</v>
      </c>
      <c r="G1" s="204"/>
      <c r="H1" s="204"/>
      <c r="I1" s="155">
        <f>DATE(RIEPILOGO!U14,RIEPILOGO!X13,10)</f>
        <v>46091</v>
      </c>
      <c r="K1" s="132"/>
      <c r="L1" s="206">
        <v>46091</v>
      </c>
      <c r="M1" s="206"/>
      <c r="N1" s="128"/>
    </row>
    <row r="2" spans="1:41" ht="35.25" customHeight="1" x14ac:dyDescent="0.5">
      <c r="B2" s="200"/>
      <c r="C2" s="201"/>
      <c r="D2" s="201"/>
      <c r="E2" s="202"/>
      <c r="F2" s="205"/>
      <c r="G2" s="205"/>
      <c r="H2" s="205"/>
      <c r="K2" s="151"/>
      <c r="L2" s="207" t="str">
        <f>TEXT(L1, "gggg")</f>
        <v>martedì</v>
      </c>
      <c r="M2" s="207"/>
      <c r="N2" s="129"/>
      <c r="O2" s="19"/>
      <c r="P2" s="199" t="s">
        <v>215</v>
      </c>
      <c r="Q2" s="199"/>
      <c r="R2" s="199"/>
      <c r="S2" s="199"/>
      <c r="T2" s="13"/>
    </row>
    <row r="3" spans="1:41" ht="66" customHeight="1" x14ac:dyDescent="0.25">
      <c r="A3" s="127"/>
      <c r="B3" s="16" t="s">
        <v>2</v>
      </c>
      <c r="C3" s="16" t="s">
        <v>3</v>
      </c>
      <c r="D3" s="16" t="s">
        <v>5</v>
      </c>
      <c r="E3" s="16" t="s">
        <v>4</v>
      </c>
      <c r="F3" s="130" t="s">
        <v>1</v>
      </c>
      <c r="G3" s="142" t="s">
        <v>128</v>
      </c>
      <c r="H3" s="130" t="s">
        <v>9</v>
      </c>
      <c r="I3" s="131" t="s">
        <v>0</v>
      </c>
      <c r="J3" s="130" t="s">
        <v>11</v>
      </c>
      <c r="K3" s="130" t="s">
        <v>6</v>
      </c>
      <c r="L3" s="130" t="s">
        <v>7</v>
      </c>
      <c r="M3" s="130" t="s">
        <v>8</v>
      </c>
      <c r="N3" s="130" t="s">
        <v>22</v>
      </c>
      <c r="O3" s="16"/>
      <c r="P3" s="46" t="s">
        <v>202</v>
      </c>
      <c r="Q3" s="46" t="s">
        <v>203</v>
      </c>
      <c r="R3" s="46" t="s">
        <v>262</v>
      </c>
      <c r="S3" s="46" t="s">
        <v>204</v>
      </c>
      <c r="T3" s="46" t="s">
        <v>34</v>
      </c>
      <c r="U3" s="47" t="s">
        <v>25</v>
      </c>
      <c r="V3" s="192" t="s">
        <v>216</v>
      </c>
      <c r="W3" s="193"/>
      <c r="X3" s="194"/>
      <c r="Y3" s="121"/>
      <c r="AD3" s="37"/>
    </row>
    <row r="4" spans="1:41" ht="80.099999999999994" customHeight="1" x14ac:dyDescent="0.25">
      <c r="A4" s="112" t="str">
        <f>IFERROR(INDEX(Tabella256[cognomenome], MATCH(F4, Tabella256[cognome], 0)), "")</f>
        <v>Spinali D.</v>
      </c>
      <c r="B4" s="110"/>
      <c r="C4" s="110"/>
      <c r="D4" s="111"/>
      <c r="E4" s="111"/>
      <c r="F4" s="30" t="s">
        <v>132</v>
      </c>
      <c r="G4" s="56" t="s">
        <v>421</v>
      </c>
      <c r="H4" s="31" t="s">
        <v>283</v>
      </c>
      <c r="I4" s="32" t="str">
        <f>IF(ISERROR(SEARCH("canone extra", N4)),
    IF(ISERROR(SEARCH("caldarella2", N4)),
        IF(ISERROR(SEARCH("messina", N4)),
            IF(ISERROR(SEARCH("agusta", N4)),
                IF(ISERROR(SEARCH("caldarella", N4)),
                    "",
                    $X$6
                ),
                $W$6
            ),
            $V$6
        ),
        $Y$6
    ),
    $AO$6
)</f>
        <v>5400274437
canone</v>
      </c>
      <c r="J4" s="33" t="s">
        <v>420</v>
      </c>
      <c r="K4" s="34" t="s">
        <v>281</v>
      </c>
      <c r="L4" s="34" t="s">
        <v>282</v>
      </c>
      <c r="M4" s="31">
        <f>IF(AN4=0,"",AN4)</f>
        <v>8.25</v>
      </c>
      <c r="N4" s="35" t="s">
        <v>260</v>
      </c>
      <c r="O4" s="35"/>
      <c r="P4" s="18">
        <f>IF(OR($L$1=RIEPILOGO!$T$2,$L$1=RIEPILOGO!$T$3,$L$1=RIEPILOGO!$T$4,$L$1=RIEPILOGO!$T$5),"FESTIVO",
  IF(L2="sabato","SABATO",
    IF(L2="domenica","DOMENICA",
      IF(RIEPILOGO!V19="ABILITATO",
        IFERROR((SUMIF(N4:N45,"*canone messina*",M4:M45)/(IF(WEEKDAY(L1,2)=5,10,16.5)))-1,-1),
        0))))</f>
        <v>0</v>
      </c>
      <c r="Q4" s="18">
        <f>IF(OR($L$1=RIEPILOGO!$T$2,$L$1=RIEPILOGO!$T$3,$L$1=RIEPILOGO!$T$4,$L$1=RIEPILOGO!$T$5),"FESTIVO",
  IF(L2="sabato","SABATO",
    IF(L2="domenica","DOMENICA",
      IF(RIEPILOGO!V19="ABILITATO",
        IFERROR((SUMIF(N4:N45,"canone caldarella",M4:M45)/(IF(WEEKDAY(L1,2)=5,10,16.5)))-1,-1),
        0))))</f>
        <v>0</v>
      </c>
      <c r="R4" s="18">
        <f>IF(OR($L$1=RIEPILOGO!$T$2,$L$1=RIEPILOGO!$T$3,$L$1=RIEPILOGO!$T$4,$L$1=RIEPILOGO!$T$5),"FESTIVO",
  IF(L2="sabato","SABATO",
    IF(L2="domenica","DOMENICA",
      IF(RIEPILOGO!U19="ABILITATO",
        IFERROR((SUMIF(N4:N45,"*canone agusta*",M4:M45)/(IF(WEEKDAY(L1,2)=5,10,16.5)))-1,-1),
        0))))</f>
        <v>0</v>
      </c>
      <c r="S4" s="18">
        <f>IF(OR($L$1=RIEPILOGO!$T$2,$L$1=RIEPILOGO!$T$3,$L$1=RIEPILOGO!$T$4,$L$1=RIEPILOGO!$T$5),"FESTIVO",
  IF(L2="sabato","SABATO",
    IF(L2="domenica","DOMENICA",
      IF(RIEPILOGO!W19="ABILITATO",
        IFERROR((SUMIF(N4:N45,"*canone caldarella2*",M4:M45)/(IF(WEEKDAY(L1,2)=5,10,16.5)))-1,-1),
        0))))</f>
        <v>0</v>
      </c>
      <c r="T4" s="18" t="str">
        <f>IF(COUNTBLANK(P7:P30)=ROWS(P7:P30),"NO",IF(SUM(Q7:Q30)=SUM(R7:R30),"SI","NO"))</f>
        <v>SI</v>
      </c>
      <c r="U4" s="18" t="s">
        <v>294</v>
      </c>
      <c r="V4" s="195">
        <f ca="1">RIEPILOGO!M33</f>
        <v>-6.0606060606060552E-2</v>
      </c>
      <c r="W4" s="196"/>
      <c r="X4" s="197"/>
      <c r="Y4" s="122"/>
      <c r="AD4" s="114" t="str">
        <f>IFERROR(IF(SEARCH("assistenza", N4) &gt; 0, TRUE, ""), "NO")</f>
        <v>NO</v>
      </c>
      <c r="AG4" s="3">
        <f t="shared" ref="AG4:AH45" si="0">IF(K4="24:00",24,(HOUR(K4)+MINUTE(K4)/60))</f>
        <v>7.75</v>
      </c>
      <c r="AH4" s="3">
        <f t="shared" si="0"/>
        <v>16.75</v>
      </c>
      <c r="AI4" s="3">
        <f t="shared" ref="AI4:AI45" si="1">IF(AM4=TRUE,(HOUR(AJ4)+MINUTE(AJ4)/60),0)</f>
        <v>0.75</v>
      </c>
      <c r="AJ4" s="4">
        <v>3.125E-2</v>
      </c>
      <c r="AK4" s="3">
        <f t="shared" ref="AK4:AK45" si="2">AH4-AG4</f>
        <v>9</v>
      </c>
      <c r="AL4" s="53" t="s">
        <v>30</v>
      </c>
      <c r="AM4" s="8" t="b">
        <f t="shared" ref="AM4:AM45" si="3">IF(AND(AG4&lt;12.75,AH4&gt;12,AD4="NO"),OR($L$2="lunedì",($L$2="martedì"),($L$2="mercoledì"),($L$2="giovedì")))</f>
        <v>1</v>
      </c>
      <c r="AN4" s="15">
        <f t="shared" ref="AN4:AN45" si="4">IF(AM4=TRUE,AK4-AI4, AK4*1)</f>
        <v>8.25</v>
      </c>
    </row>
    <row r="5" spans="1:41" ht="80.099999999999994" customHeight="1" thickBot="1" x14ac:dyDescent="0.95">
      <c r="A5" s="112" t="str">
        <f>IFERROR(INDEX(Tabella256[cognomenome], MATCH(F5, Tabella256[cognome], 0)), "")</f>
        <v>Serra G.</v>
      </c>
      <c r="B5" s="28"/>
      <c r="C5" s="28"/>
      <c r="D5" s="29"/>
      <c r="E5" s="29"/>
      <c r="F5" s="30" t="s">
        <v>193</v>
      </c>
      <c r="G5" s="56" t="str">
        <f>IF(G4="","",G4)</f>
        <v>400-C401 F766I CONTROLLO FUNZIONALE
10240136  RIPRISTINO SISTEMA AVVIAMENTO/FERMATA P205-204B</v>
      </c>
      <c r="H5" s="31" t="str">
        <f>IF(H4="","",H4)</f>
        <v>Agusta</v>
      </c>
      <c r="I5" s="32" t="str">
        <f t="shared" ref="I5:I45" si="5">IF(ISERROR(SEARCH("canone extra", N5)),
    IF(ISERROR(SEARCH("caldarella2", N5)),
        IF(ISERROR(SEARCH("messina", N5)),
            IF(ISERROR(SEARCH("agusta", N5)),
                IF(ISERROR(SEARCH("caldarella", N5)),
                    "",
                    $X$6
                ),
                $W$6
            ),
            $V$6
        ),
        $Y$6
    ),
    $AO$6
)</f>
        <v>5400274437
canone</v>
      </c>
      <c r="J5" s="33" t="str">
        <f>IF(J4="","",J4)</f>
        <v>574984/C
573883/C</v>
      </c>
      <c r="K5" s="34" t="s">
        <v>281</v>
      </c>
      <c r="L5" s="34" t="s">
        <v>282</v>
      </c>
      <c r="M5" s="31">
        <f>IF(AN5=0,"",AN5)</f>
        <v>8.25</v>
      </c>
      <c r="N5" s="35" t="s">
        <v>260</v>
      </c>
      <c r="O5" s="35"/>
      <c r="P5" s="109"/>
      <c r="Q5" s="109"/>
      <c r="R5" s="109"/>
      <c r="S5" s="109"/>
      <c r="V5" s="14" t="s">
        <v>35</v>
      </c>
      <c r="W5" s="14" t="s">
        <v>260</v>
      </c>
      <c r="X5" s="14" t="s">
        <v>36</v>
      </c>
      <c r="Y5" s="14" t="s">
        <v>207</v>
      </c>
      <c r="Z5" s="14" t="s">
        <v>35</v>
      </c>
      <c r="AA5" s="14" t="s">
        <v>260</v>
      </c>
      <c r="AB5" s="14" t="s">
        <v>36</v>
      </c>
      <c r="AC5" s="14" t="s">
        <v>207</v>
      </c>
      <c r="AD5" s="114" t="str">
        <f t="shared" ref="AD5:AD45" si="6">IFERROR(IF(SEARCH("assistenza", N5) &gt; 0, TRUE, ""), "NO")</f>
        <v>NO</v>
      </c>
      <c r="AG5" s="3">
        <f t="shared" si="0"/>
        <v>7.75</v>
      </c>
      <c r="AH5" s="3">
        <f t="shared" si="0"/>
        <v>16.75</v>
      </c>
      <c r="AI5" s="3">
        <f t="shared" si="1"/>
        <v>0.75</v>
      </c>
      <c r="AJ5" s="4">
        <v>3.125E-2</v>
      </c>
      <c r="AK5" s="3">
        <f t="shared" si="2"/>
        <v>9</v>
      </c>
      <c r="AL5" s="53" t="s">
        <v>30</v>
      </c>
      <c r="AM5" s="8" t="b">
        <f t="shared" si="3"/>
        <v>1</v>
      </c>
      <c r="AN5" s="15">
        <f t="shared" si="4"/>
        <v>8.25</v>
      </c>
      <c r="AO5" s="14" t="s">
        <v>238</v>
      </c>
    </row>
    <row r="6" spans="1:41" ht="80.099999999999994" customHeight="1" x14ac:dyDescent="0.25">
      <c r="A6" s="112" t="str">
        <f>IFERROR(INDEX(Tabella256[cognomenome], MATCH(F6, Tabella256[cognome], 0)), "")</f>
        <v>Garro L.</v>
      </c>
      <c r="B6" s="28"/>
      <c r="C6" s="28"/>
      <c r="D6" s="29"/>
      <c r="E6" s="29"/>
      <c r="F6" s="30" t="s">
        <v>137</v>
      </c>
      <c r="G6" s="56" t="s">
        <v>305</v>
      </c>
      <c r="H6" s="31" t="s">
        <v>285</v>
      </c>
      <c r="I6" s="32" t="s">
        <v>582</v>
      </c>
      <c r="J6" s="33" t="s">
        <v>304</v>
      </c>
      <c r="K6" s="34" t="s">
        <v>281</v>
      </c>
      <c r="L6" s="34" t="s">
        <v>428</v>
      </c>
      <c r="M6" s="31">
        <f t="shared" ref="M6:M45" si="7">IF(AN6=0,"",AN6)</f>
        <v>7.25</v>
      </c>
      <c r="N6" s="35"/>
      <c r="O6" s="35"/>
      <c r="P6" s="73" t="s">
        <v>23</v>
      </c>
      <c r="Q6" s="74" t="s">
        <v>20</v>
      </c>
      <c r="R6" s="74" t="s">
        <v>21</v>
      </c>
      <c r="S6" s="75" t="s">
        <v>24</v>
      </c>
      <c r="T6" s="2"/>
      <c r="V6" s="32" t="str">
        <f>RIEPILOGO!$S$17</f>
        <v>5400274443
canone</v>
      </c>
      <c r="W6" s="32" t="str">
        <f>RIEPILOGO!$U$17</f>
        <v>5400274437
canone</v>
      </c>
      <c r="X6" s="32" t="str">
        <f>RIEPILOGO!$V$17</f>
        <v>5400274434
canone</v>
      </c>
      <c r="Y6" s="32" t="str">
        <f>RIEPILOGO!$W$17</f>
        <v xml:space="preserve">
canone</v>
      </c>
      <c r="AD6" s="114" t="str">
        <f t="shared" si="6"/>
        <v>NO</v>
      </c>
      <c r="AG6" s="3">
        <f t="shared" si="0"/>
        <v>7.75</v>
      </c>
      <c r="AH6" s="3">
        <f t="shared" si="0"/>
        <v>15.75</v>
      </c>
      <c r="AI6" s="3">
        <f t="shared" si="1"/>
        <v>0.75</v>
      </c>
      <c r="AJ6" s="4">
        <v>3.125E-2</v>
      </c>
      <c r="AK6" s="3">
        <f t="shared" si="2"/>
        <v>8</v>
      </c>
      <c r="AL6" s="53" t="s">
        <v>30</v>
      </c>
      <c r="AM6" s="8" t="b">
        <f t="shared" si="3"/>
        <v>1</v>
      </c>
      <c r="AN6" s="15">
        <f t="shared" si="4"/>
        <v>7.25</v>
      </c>
      <c r="AO6" s="32">
        <f>RIEPILOGO!$X$17</f>
        <v>0</v>
      </c>
    </row>
    <row r="7" spans="1:41" ht="80.099999999999994" customHeight="1" x14ac:dyDescent="0.25">
      <c r="A7" s="112" t="str">
        <f>IFERROR(INDEX(Tabella256[cognomenome], MATCH(F7, Tabella256[cognome], 0)), "")</f>
        <v>Garro S.</v>
      </c>
      <c r="B7" s="28"/>
      <c r="C7" s="28"/>
      <c r="D7" s="29"/>
      <c r="E7" s="29"/>
      <c r="F7" s="30" t="s">
        <v>138</v>
      </c>
      <c r="G7" s="56" t="str">
        <f>IF(G6="","",G6)</f>
        <v>1200-MAX  E OFF SITE CONTROLLO  RIPRISTINO E MOVIMENTAZIONE  KV e HIC. . Proseguimento del permesso n 559251/C</v>
      </c>
      <c r="H7" s="31" t="str">
        <f>IF(H6="","",H6)</f>
        <v>Caldarella</v>
      </c>
      <c r="I7" s="32" t="s">
        <v>582</v>
      </c>
      <c r="J7" s="33" t="str">
        <f>IF(J6="","",J6)</f>
        <v>566045/C</v>
      </c>
      <c r="K7" s="34" t="s">
        <v>281</v>
      </c>
      <c r="L7" s="34" t="s">
        <v>428</v>
      </c>
      <c r="M7" s="31">
        <f t="shared" si="7"/>
        <v>7.25</v>
      </c>
      <c r="N7" s="35"/>
      <c r="O7" s="35"/>
      <c r="P7" s="76" t="s">
        <v>12</v>
      </c>
      <c r="Q7" s="18">
        <f>IF(ISBLANK(P7), 99, SUMIF($F$4:$F$45,"*"&amp;P7&amp;"*",$M$4:$M$45))</f>
        <v>8.25</v>
      </c>
      <c r="R7" s="18">
        <v>8.25</v>
      </c>
      <c r="S7" s="77">
        <f t="shared" ref="S7:S30" si="8">R7-Q7</f>
        <v>0</v>
      </c>
      <c r="T7" s="2"/>
      <c r="V7" s="66">
        <f ca="1">RIEPILOGO!N33</f>
        <v>-3.0303030303030276E-2</v>
      </c>
      <c r="W7" s="66">
        <f ca="1">RIEPILOGO!P33</f>
        <v>-1.5151515151515138E-2</v>
      </c>
      <c r="X7" s="66">
        <f ca="1">RIEPILOGO!O33</f>
        <v>-1.5151515151515138E-2</v>
      </c>
      <c r="Y7" s="66">
        <f ca="1">RIEPILOGO!Q33</f>
        <v>0</v>
      </c>
      <c r="Z7" s="71">
        <f ca="1">V7</f>
        <v>-3.0303030303030276E-2</v>
      </c>
      <c r="AA7" s="71">
        <f ca="1">W7</f>
        <v>-1.5151515151515138E-2</v>
      </c>
      <c r="AB7" s="71">
        <f ca="1">X7</f>
        <v>-1.5151515151515138E-2</v>
      </c>
      <c r="AC7" s="71">
        <f ca="1">Y7</f>
        <v>0</v>
      </c>
      <c r="AD7" s="114" t="str">
        <f t="shared" si="6"/>
        <v>NO</v>
      </c>
      <c r="AG7" s="3">
        <f t="shared" si="0"/>
        <v>7.75</v>
      </c>
      <c r="AH7" s="3">
        <f t="shared" si="0"/>
        <v>15.75</v>
      </c>
      <c r="AI7" s="3">
        <f t="shared" si="1"/>
        <v>0.75</v>
      </c>
      <c r="AJ7" s="4">
        <v>3.125E-2</v>
      </c>
      <c r="AK7" s="3">
        <f t="shared" si="2"/>
        <v>8</v>
      </c>
      <c r="AL7" s="53" t="s">
        <v>30</v>
      </c>
      <c r="AM7" s="8" t="b">
        <f t="shared" si="3"/>
        <v>1</v>
      </c>
      <c r="AN7" s="15">
        <f t="shared" si="4"/>
        <v>7.25</v>
      </c>
    </row>
    <row r="8" spans="1:41" ht="101.25" x14ac:dyDescent="0.45">
      <c r="A8" s="112" t="str">
        <f>IFERROR(INDEX(Tabella256[cognomenome], MATCH(F8, Tabella256[cognome], 0)), "")</f>
        <v>Tarascio B.</v>
      </c>
      <c r="B8" s="28"/>
      <c r="C8" s="28"/>
      <c r="D8" s="29"/>
      <c r="E8" s="29"/>
      <c r="F8" s="30" t="s">
        <v>157</v>
      </c>
      <c r="G8" s="56" t="s">
        <v>423</v>
      </c>
      <c r="H8" s="31" t="s">
        <v>285</v>
      </c>
      <c r="I8" s="32" t="str">
        <f t="shared" si="5"/>
        <v>5400274434
canone</v>
      </c>
      <c r="J8" s="33" t="s">
        <v>422</v>
      </c>
      <c r="K8" s="34" t="s">
        <v>281</v>
      </c>
      <c r="L8" s="34" t="s">
        <v>282</v>
      </c>
      <c r="M8" s="31">
        <f t="shared" si="7"/>
        <v>8.25</v>
      </c>
      <c r="N8" s="35" t="s">
        <v>36</v>
      </c>
      <c r="O8" s="35"/>
      <c r="P8" s="76" t="s">
        <v>211</v>
      </c>
      <c r="Q8" s="18">
        <f t="shared" ref="Q8:Q30" si="9">IF(ISBLANK(P8), 99, SUMIF($F$4:$F$45,"*"&amp;P8&amp;"*",$M$4:$M$45))</f>
        <v>8.25</v>
      </c>
      <c r="R8" s="18">
        <v>8.25</v>
      </c>
      <c r="S8" s="77">
        <f t="shared" si="8"/>
        <v>0</v>
      </c>
      <c r="T8" s="2"/>
      <c r="V8" s="198" t="s">
        <v>116</v>
      </c>
      <c r="W8" s="198"/>
      <c r="X8" s="198"/>
      <c r="Y8" s="123"/>
      <c r="AD8" s="114" t="str">
        <f>IFERROR(IF(SEARCH("assistenza", N8) &gt; 0, TRUE, ""), "NO")</f>
        <v>NO</v>
      </c>
      <c r="AG8" s="3">
        <f t="shared" si="0"/>
        <v>7.75</v>
      </c>
      <c r="AH8" s="3">
        <f t="shared" si="0"/>
        <v>16.75</v>
      </c>
      <c r="AI8" s="3">
        <f t="shared" si="1"/>
        <v>0.75</v>
      </c>
      <c r="AJ8" s="4">
        <v>3.125E-2</v>
      </c>
      <c r="AK8" s="3">
        <f t="shared" si="2"/>
        <v>9</v>
      </c>
      <c r="AL8" s="53" t="s">
        <v>30</v>
      </c>
      <c r="AM8" s="8" t="b">
        <f t="shared" si="3"/>
        <v>1</v>
      </c>
      <c r="AN8" s="15">
        <f t="shared" si="4"/>
        <v>8.25</v>
      </c>
    </row>
    <row r="9" spans="1:41" ht="101.25" x14ac:dyDescent="0.25">
      <c r="A9" s="112" t="str">
        <f>IFERROR(INDEX(Tabella256[cognomenome], MATCH(F9, Tabella256[cognome], 0)), "")</f>
        <v>Partesano V.</v>
      </c>
      <c r="B9" s="28"/>
      <c r="C9" s="28"/>
      <c r="D9" s="29"/>
      <c r="E9" s="29"/>
      <c r="F9" s="30" t="s">
        <v>149</v>
      </c>
      <c r="G9" s="56" t="str">
        <f>IF(G8="","",G8)</f>
        <v>1200/1: RIPRISTINO FOTOCELLULE F101 (Z1B401U2-Z1B401R2)
10240638   RIPRISTINO 07T20018I
1200/1: RIPRISTINO FOTOCELLULE F101 (Z1B401U2-Z1B401R2)</v>
      </c>
      <c r="H9" s="31" t="str">
        <f>IF(H8="","",H8)</f>
        <v>Caldarella</v>
      </c>
      <c r="I9" s="32" t="str">
        <f t="shared" si="5"/>
        <v>5400274434
canone</v>
      </c>
      <c r="J9" s="33" t="str">
        <f>IF(J8="","",J8)</f>
        <v>569458/C
573889/C
569458/C</v>
      </c>
      <c r="K9" s="34" t="s">
        <v>281</v>
      </c>
      <c r="L9" s="34" t="s">
        <v>282</v>
      </c>
      <c r="M9" s="31">
        <f t="shared" si="7"/>
        <v>8.25</v>
      </c>
      <c r="N9" s="35" t="s">
        <v>36</v>
      </c>
      <c r="O9" s="35"/>
      <c r="P9" s="76" t="s">
        <v>16</v>
      </c>
      <c r="Q9" s="18">
        <f t="shared" si="9"/>
        <v>7.25</v>
      </c>
      <c r="R9" s="18">
        <v>7.25</v>
      </c>
      <c r="S9" s="77">
        <f t="shared" si="8"/>
        <v>0</v>
      </c>
      <c r="T9" s="2"/>
      <c r="V9" s="66">
        <f ca="1">IF(Z7&gt;0,"SATURATO DI "&amp;8.25*Z7,8.25*Z7)</f>
        <v>-0.24999999999999978</v>
      </c>
      <c r="W9" s="66">
        <f ca="1">IF(AA7&gt;0,"SATURATO DI "&amp;8.25*AA7,8.25*AA7)</f>
        <v>-0.12499999999999989</v>
      </c>
      <c r="X9" s="66">
        <f ca="1">IF(AB7&gt;0,"SATURATO DI "&amp;8.25*AB7,8.25*AB7)</f>
        <v>-0.12499999999999989</v>
      </c>
      <c r="Y9" s="66">
        <f ca="1">IF(AC7&gt;0,"SATURATO DI "&amp;8.25*AC7,8.25*AC7)</f>
        <v>0</v>
      </c>
      <c r="AD9" s="114" t="str">
        <f t="shared" si="6"/>
        <v>NO</v>
      </c>
      <c r="AG9" s="3">
        <f t="shared" si="0"/>
        <v>7.75</v>
      </c>
      <c r="AH9" s="3">
        <f t="shared" si="0"/>
        <v>16.75</v>
      </c>
      <c r="AI9" s="3">
        <f t="shared" si="1"/>
        <v>0.75</v>
      </c>
      <c r="AJ9" s="4">
        <v>3.125E-2</v>
      </c>
      <c r="AK9" s="3">
        <f t="shared" si="2"/>
        <v>9</v>
      </c>
      <c r="AL9" s="53" t="s">
        <v>30</v>
      </c>
      <c r="AM9" s="8" t="b">
        <f t="shared" si="3"/>
        <v>1</v>
      </c>
      <c r="AN9" s="15">
        <f t="shared" si="4"/>
        <v>8.25</v>
      </c>
    </row>
    <row r="10" spans="1:41" ht="80.099999999999994" customHeight="1" x14ac:dyDescent="0.25">
      <c r="A10" s="112" t="str">
        <f>IFERROR(INDEX(Tabella256[cognomenome], MATCH(F10, Tabella256[cognome], 0)), "")</f>
        <v>Millo F.</v>
      </c>
      <c r="B10" s="28"/>
      <c r="C10" s="28"/>
      <c r="D10" s="29"/>
      <c r="E10" s="29"/>
      <c r="F10" s="30" t="s">
        <v>148</v>
      </c>
      <c r="G10" s="56" t="s">
        <v>310</v>
      </c>
      <c r="H10" s="31" t="s">
        <v>283</v>
      </c>
      <c r="I10" s="32" t="s">
        <v>601</v>
      </c>
      <c r="J10" s="33" t="s">
        <v>309</v>
      </c>
      <c r="K10" s="34" t="s">
        <v>281</v>
      </c>
      <c r="L10" s="34" t="s">
        <v>282</v>
      </c>
      <c r="M10" s="31">
        <f t="shared" si="7"/>
        <v>8.25</v>
      </c>
      <c r="N10" s="35"/>
      <c r="O10" s="35"/>
      <c r="P10" s="76" t="s">
        <v>17</v>
      </c>
      <c r="Q10" s="18">
        <f t="shared" si="9"/>
        <v>7.25</v>
      </c>
      <c r="R10" s="18">
        <v>7.25</v>
      </c>
      <c r="S10" s="77">
        <f t="shared" si="8"/>
        <v>0</v>
      </c>
      <c r="T10" s="2"/>
      <c r="AD10" s="114" t="str">
        <f t="shared" si="6"/>
        <v>NO</v>
      </c>
      <c r="AG10" s="3">
        <f t="shared" si="0"/>
        <v>7.75</v>
      </c>
      <c r="AH10" s="3">
        <f t="shared" si="0"/>
        <v>16.75</v>
      </c>
      <c r="AI10" s="3">
        <f t="shared" si="1"/>
        <v>0.75</v>
      </c>
      <c r="AJ10" s="4">
        <v>3.125E-2</v>
      </c>
      <c r="AK10" s="3">
        <f t="shared" si="2"/>
        <v>9</v>
      </c>
      <c r="AL10" s="53" t="s">
        <v>30</v>
      </c>
      <c r="AM10" s="8" t="b">
        <f t="shared" si="3"/>
        <v>1</v>
      </c>
      <c r="AN10" s="15">
        <f t="shared" si="4"/>
        <v>8.25</v>
      </c>
    </row>
    <row r="11" spans="1:41" ht="80.099999999999994" customHeight="1" x14ac:dyDescent="0.25">
      <c r="A11" s="112" t="str">
        <f>IFERROR(INDEX(Tabella256[cognomenome], MATCH(F11, Tabella256[cognome], 0)), "")</f>
        <v>Maggio C.</v>
      </c>
      <c r="B11" s="28"/>
      <c r="C11" s="28"/>
      <c r="D11" s="29"/>
      <c r="E11" s="29"/>
      <c r="F11" s="30" t="s">
        <v>266</v>
      </c>
      <c r="G11" s="56" t="str">
        <f>IF(G10="","",G10)</f>
        <v>10238595 - U1000 - Attivit di sostituzione manometri mandata pompe come da lista in allegato (OP CARE)</v>
      </c>
      <c r="H11" s="31" t="str">
        <f>IF(H10="","",H10)</f>
        <v>Agusta</v>
      </c>
      <c r="I11" s="32" t="s">
        <v>601</v>
      </c>
      <c r="J11" s="33" t="str">
        <f>IF(J10="","",J10)</f>
        <v>574057/C</v>
      </c>
      <c r="K11" s="34" t="s">
        <v>281</v>
      </c>
      <c r="L11" s="34" t="s">
        <v>282</v>
      </c>
      <c r="M11" s="31">
        <f t="shared" si="7"/>
        <v>8.25</v>
      </c>
      <c r="N11" s="35"/>
      <c r="O11" s="35"/>
      <c r="P11" s="76" t="s">
        <v>15</v>
      </c>
      <c r="Q11" s="18">
        <f t="shared" si="9"/>
        <v>8.25</v>
      </c>
      <c r="R11" s="18">
        <v>8.25</v>
      </c>
      <c r="S11" s="77">
        <f t="shared" si="8"/>
        <v>0</v>
      </c>
      <c r="T11" s="2"/>
      <c r="AD11" s="114" t="str">
        <f t="shared" si="6"/>
        <v>NO</v>
      </c>
      <c r="AG11" s="3">
        <f t="shared" si="0"/>
        <v>7.75</v>
      </c>
      <c r="AH11" s="3">
        <f t="shared" si="0"/>
        <v>16.75</v>
      </c>
      <c r="AI11" s="3">
        <f t="shared" si="1"/>
        <v>0.75</v>
      </c>
      <c r="AJ11" s="4">
        <v>3.125E-2</v>
      </c>
      <c r="AK11" s="3">
        <f t="shared" si="2"/>
        <v>9</v>
      </c>
      <c r="AL11" s="53" t="s">
        <v>30</v>
      </c>
      <c r="AM11" s="8" t="b">
        <f t="shared" si="3"/>
        <v>1</v>
      </c>
      <c r="AN11" s="15">
        <f t="shared" si="4"/>
        <v>8.25</v>
      </c>
    </row>
    <row r="12" spans="1:41" ht="80.099999999999994" customHeight="1" x14ac:dyDescent="0.25">
      <c r="A12" s="112" t="str">
        <f>IFERROR(INDEX(Tabella256[cognomenome], MATCH(F12, Tabella256[cognome], 0)), "")</f>
        <v>Riciputo A.</v>
      </c>
      <c r="B12" s="28"/>
      <c r="C12" s="28"/>
      <c r="D12" s="29"/>
      <c r="E12" s="29"/>
      <c r="F12" s="30" t="s">
        <v>134</v>
      </c>
      <c r="G12" s="56" t="s">
        <v>425</v>
      </c>
      <c r="H12" s="31" t="s">
        <v>284</v>
      </c>
      <c r="I12" s="32" t="str">
        <f t="shared" si="5"/>
        <v>5400274443
canone</v>
      </c>
      <c r="J12" s="33" t="s">
        <v>424</v>
      </c>
      <c r="K12" s="34" t="s">
        <v>281</v>
      </c>
      <c r="L12" s="34" t="s">
        <v>282</v>
      </c>
      <c r="M12" s="31">
        <f t="shared" si="7"/>
        <v>8.25</v>
      </c>
      <c r="N12" s="35" t="s">
        <v>35</v>
      </c>
      <c r="O12" s="35"/>
      <c r="P12" s="76" t="s">
        <v>14</v>
      </c>
      <c r="Q12" s="18">
        <f t="shared" si="9"/>
        <v>8.25</v>
      </c>
      <c r="R12" s="18">
        <v>8.25</v>
      </c>
      <c r="S12" s="77">
        <f t="shared" si="8"/>
        <v>0</v>
      </c>
      <c r="T12" s="2"/>
      <c r="AD12" s="114" t="str">
        <f t="shared" si="6"/>
        <v>NO</v>
      </c>
      <c r="AG12" s="3">
        <f t="shared" si="0"/>
        <v>7.75</v>
      </c>
      <c r="AH12" s="3">
        <f t="shared" si="0"/>
        <v>16.75</v>
      </c>
      <c r="AI12" s="3">
        <f t="shared" si="1"/>
        <v>0.75</v>
      </c>
      <c r="AJ12" s="4">
        <v>3.125E-2</v>
      </c>
      <c r="AK12" s="3">
        <f t="shared" si="2"/>
        <v>9</v>
      </c>
      <c r="AL12" s="53" t="s">
        <v>30</v>
      </c>
      <c r="AM12" s="8" t="b">
        <f t="shared" si="3"/>
        <v>1</v>
      </c>
      <c r="AN12" s="15">
        <f t="shared" si="4"/>
        <v>8.25</v>
      </c>
    </row>
    <row r="13" spans="1:41" ht="80.099999999999994" customHeight="1" x14ac:dyDescent="0.25">
      <c r="A13" s="112" t="str">
        <f>IFERROR(INDEX(Tabella256[cognomenome], MATCH(F13, Tabella256[cognome], 0)), "")</f>
        <v>Mira A.</v>
      </c>
      <c r="B13" s="28"/>
      <c r="C13" s="28"/>
      <c r="D13" s="29"/>
      <c r="E13" s="29"/>
      <c r="F13" s="30" t="s">
        <v>265</v>
      </c>
      <c r="G13" s="56" t="str">
        <f>IF(G12="","",G12)</f>
        <v>10240490 - U100 - Rimozione cavi dismessi su PCV008</v>
      </c>
      <c r="H13" s="31" t="str">
        <f>IF(H12="","",H12)</f>
        <v>Messina</v>
      </c>
      <c r="I13" s="32" t="str">
        <f t="shared" si="5"/>
        <v>5400274443
canone</v>
      </c>
      <c r="J13" s="33" t="str">
        <f>IF(J12="","",J12)</f>
        <v>574709/C</v>
      </c>
      <c r="K13" s="34" t="s">
        <v>281</v>
      </c>
      <c r="L13" s="34" t="s">
        <v>282</v>
      </c>
      <c r="M13" s="31">
        <f t="shared" si="7"/>
        <v>8.25</v>
      </c>
      <c r="N13" s="35" t="s">
        <v>35</v>
      </c>
      <c r="O13" s="35"/>
      <c r="P13" s="76" t="s">
        <v>18</v>
      </c>
      <c r="Q13" s="18">
        <f t="shared" si="9"/>
        <v>8.25</v>
      </c>
      <c r="R13" s="18">
        <v>8.25</v>
      </c>
      <c r="S13" s="77">
        <f t="shared" si="8"/>
        <v>0</v>
      </c>
      <c r="T13" s="2"/>
      <c r="AD13" s="114" t="str">
        <f t="shared" si="6"/>
        <v>NO</v>
      </c>
      <c r="AG13" s="3">
        <f t="shared" si="0"/>
        <v>7.75</v>
      </c>
      <c r="AH13" s="3">
        <f t="shared" si="0"/>
        <v>16.75</v>
      </c>
      <c r="AI13" s="3">
        <f t="shared" si="1"/>
        <v>0.75</v>
      </c>
      <c r="AJ13" s="4">
        <v>3.125E-2</v>
      </c>
      <c r="AK13" s="3">
        <f t="shared" si="2"/>
        <v>9</v>
      </c>
      <c r="AL13" s="53" t="s">
        <v>30</v>
      </c>
      <c r="AM13" s="8" t="b">
        <f t="shared" si="3"/>
        <v>1</v>
      </c>
      <c r="AN13" s="15">
        <f t="shared" si="4"/>
        <v>8.25</v>
      </c>
    </row>
    <row r="14" spans="1:41" ht="80.099999999999994" customHeight="1" x14ac:dyDescent="0.25">
      <c r="A14" s="112" t="str">
        <f>IFERROR(INDEX(Tabella256[cognomenome], MATCH(F14, Tabella256[cognome], 0)), "")</f>
        <v>De Luca A.</v>
      </c>
      <c r="B14" s="28"/>
      <c r="C14" s="28"/>
      <c r="D14" s="29"/>
      <c r="E14" s="29"/>
      <c r="F14" s="30" t="s">
        <v>194</v>
      </c>
      <c r="G14" s="56" t="s">
        <v>427</v>
      </c>
      <c r="H14" s="31" t="s">
        <v>285</v>
      </c>
      <c r="I14" s="32" t="s">
        <v>590</v>
      </c>
      <c r="J14" s="33" t="s">
        <v>426</v>
      </c>
      <c r="K14" s="34" t="s">
        <v>281</v>
      </c>
      <c r="L14" s="34" t="s">
        <v>618</v>
      </c>
      <c r="M14" s="31">
        <f t="shared" si="7"/>
        <v>8</v>
      </c>
      <c r="N14" s="35"/>
      <c r="O14" s="35"/>
      <c r="P14" s="76" t="s">
        <v>289</v>
      </c>
      <c r="Q14" s="18">
        <f t="shared" si="9"/>
        <v>8.25</v>
      </c>
      <c r="R14" s="18">
        <v>8.25</v>
      </c>
      <c r="S14" s="77">
        <f t="shared" si="8"/>
        <v>0</v>
      </c>
      <c r="T14" s="2"/>
      <c r="AD14" s="114" t="str">
        <f t="shared" si="6"/>
        <v>NO</v>
      </c>
      <c r="AG14" s="3">
        <f t="shared" si="0"/>
        <v>7.75</v>
      </c>
      <c r="AH14" s="3">
        <f t="shared" si="0"/>
        <v>16.5</v>
      </c>
      <c r="AI14" s="3">
        <f t="shared" si="1"/>
        <v>0.75</v>
      </c>
      <c r="AJ14" s="4">
        <v>3.125E-2</v>
      </c>
      <c r="AK14" s="3">
        <f t="shared" si="2"/>
        <v>8.75</v>
      </c>
      <c r="AL14" s="53" t="s">
        <v>30</v>
      </c>
      <c r="AM14" s="8" t="b">
        <f t="shared" si="3"/>
        <v>1</v>
      </c>
      <c r="AN14" s="15">
        <f t="shared" si="4"/>
        <v>8</v>
      </c>
    </row>
    <row r="15" spans="1:41" ht="80.099999999999994" customHeight="1" x14ac:dyDescent="0.25">
      <c r="A15" s="112" t="str">
        <f>IFERROR(INDEX(Tabella256[cognomenome], MATCH(F15, Tabella256[cognome], 0)), "")</f>
        <v>Amara F.</v>
      </c>
      <c r="B15" s="28"/>
      <c r="C15" s="28"/>
      <c r="D15" s="29"/>
      <c r="E15" s="29"/>
      <c r="F15" s="30" t="s">
        <v>161</v>
      </c>
      <c r="G15" s="56" t="str">
        <f>IF(G14="","",G14)</f>
        <v>700A- PCV211 RIPRISTINO CABLAGGIO ELETTROPNEUMATICO</v>
      </c>
      <c r="H15" s="31" t="str">
        <f>IF(H14="","",H14)</f>
        <v>Caldarella</v>
      </c>
      <c r="I15" s="32" t="s">
        <v>590</v>
      </c>
      <c r="J15" s="33" t="str">
        <f>IF(J14="","",J14)</f>
        <v>575091/C</v>
      </c>
      <c r="K15" s="34" t="s">
        <v>281</v>
      </c>
      <c r="L15" s="34" t="s">
        <v>282</v>
      </c>
      <c r="M15" s="31">
        <f t="shared" si="7"/>
        <v>8.25</v>
      </c>
      <c r="N15" s="35"/>
      <c r="O15" s="35"/>
      <c r="P15" s="76" t="s">
        <v>13</v>
      </c>
      <c r="Q15" s="18">
        <f t="shared" si="9"/>
        <v>8.25</v>
      </c>
      <c r="R15" s="18">
        <v>8.25</v>
      </c>
      <c r="S15" s="77">
        <f t="shared" si="8"/>
        <v>0</v>
      </c>
      <c r="T15" s="2"/>
      <c r="AD15" s="114" t="str">
        <f t="shared" si="6"/>
        <v>NO</v>
      </c>
      <c r="AG15" s="3">
        <f t="shared" si="0"/>
        <v>7.75</v>
      </c>
      <c r="AH15" s="3">
        <f t="shared" si="0"/>
        <v>16.75</v>
      </c>
      <c r="AI15" s="3">
        <f t="shared" si="1"/>
        <v>0.75</v>
      </c>
      <c r="AJ15" s="4">
        <v>3.125E-2</v>
      </c>
      <c r="AK15" s="3">
        <f t="shared" si="2"/>
        <v>9</v>
      </c>
      <c r="AL15" s="53" t="s">
        <v>30</v>
      </c>
      <c r="AM15" s="8" t="b">
        <f t="shared" si="3"/>
        <v>1</v>
      </c>
      <c r="AN15" s="15">
        <f t="shared" si="4"/>
        <v>8.25</v>
      </c>
    </row>
    <row r="16" spans="1:41" ht="80.099999999999994" customHeight="1" x14ac:dyDescent="0.25">
      <c r="A16" s="112" t="str">
        <f>IFERROR(INDEX(Tabella256[cognomenome], MATCH(F16, Tabella256[cognome], 0)), "")</f>
        <v>Allegretti G.</v>
      </c>
      <c r="B16" s="28"/>
      <c r="C16" s="28"/>
      <c r="D16" s="29"/>
      <c r="E16" s="29"/>
      <c r="F16" s="30" t="s">
        <v>163</v>
      </c>
      <c r="G16" s="56" t="s">
        <v>130</v>
      </c>
      <c r="H16" s="31"/>
      <c r="I16" s="32" t="str">
        <f t="shared" si="5"/>
        <v/>
      </c>
      <c r="J16" s="33"/>
      <c r="K16" s="34" t="s">
        <v>281</v>
      </c>
      <c r="L16" s="34" t="s">
        <v>282</v>
      </c>
      <c r="M16" s="31">
        <f t="shared" si="7"/>
        <v>8.25</v>
      </c>
      <c r="N16" s="35"/>
      <c r="O16" s="35"/>
      <c r="P16" s="76" t="s">
        <v>288</v>
      </c>
      <c r="Q16" s="18">
        <f t="shared" si="9"/>
        <v>8.25</v>
      </c>
      <c r="R16" s="18">
        <v>8.25</v>
      </c>
      <c r="S16" s="77">
        <f t="shared" si="8"/>
        <v>0</v>
      </c>
      <c r="T16" s="2"/>
      <c r="AD16" s="114" t="str">
        <f t="shared" si="6"/>
        <v>NO</v>
      </c>
      <c r="AG16" s="3">
        <f t="shared" si="0"/>
        <v>7.75</v>
      </c>
      <c r="AH16" s="3">
        <f t="shared" si="0"/>
        <v>16.75</v>
      </c>
      <c r="AI16" s="3">
        <f t="shared" si="1"/>
        <v>0.75</v>
      </c>
      <c r="AJ16" s="4">
        <v>3.125E-2</v>
      </c>
      <c r="AK16" s="3">
        <f t="shared" si="2"/>
        <v>9</v>
      </c>
      <c r="AL16" s="53" t="s">
        <v>30</v>
      </c>
      <c r="AM16" s="8" t="b">
        <f t="shared" si="3"/>
        <v>1</v>
      </c>
      <c r="AN16" s="15">
        <f t="shared" si="4"/>
        <v>8.25</v>
      </c>
    </row>
    <row r="17" spans="1:40" ht="80.099999999999994" customHeight="1" x14ac:dyDescent="0.25">
      <c r="A17" s="112" t="str">
        <f>IFERROR(INDEX(Tabella256[cognomenome], MATCH(F17, Tabella256[cognome], 0)), "")</f>
        <v>Aricò E.</v>
      </c>
      <c r="B17" s="28"/>
      <c r="C17" s="28"/>
      <c r="D17" s="29"/>
      <c r="E17" s="29"/>
      <c r="F17" s="30" t="s">
        <v>267</v>
      </c>
      <c r="G17" s="56" t="str">
        <f>IF(G16="","",G16)</f>
        <v>C.P.</v>
      </c>
      <c r="H17" s="31" t="str">
        <f>IF(H16="","",H16)</f>
        <v/>
      </c>
      <c r="I17" s="32" t="str">
        <f t="shared" si="5"/>
        <v/>
      </c>
      <c r="J17" s="33" t="str">
        <f>IF(J16="","",J16)</f>
        <v/>
      </c>
      <c r="K17" s="34" t="s">
        <v>281</v>
      </c>
      <c r="L17" s="34" t="s">
        <v>282</v>
      </c>
      <c r="M17" s="31">
        <f t="shared" si="7"/>
        <v>8.25</v>
      </c>
      <c r="N17" s="35"/>
      <c r="O17" s="35"/>
      <c r="P17" s="76" t="s">
        <v>251</v>
      </c>
      <c r="Q17" s="18">
        <f t="shared" si="9"/>
        <v>8</v>
      </c>
      <c r="R17" s="18">
        <v>8</v>
      </c>
      <c r="S17" s="77">
        <f t="shared" si="8"/>
        <v>0</v>
      </c>
      <c r="T17" s="2"/>
      <c r="AD17" s="114" t="str">
        <f t="shared" si="6"/>
        <v>NO</v>
      </c>
      <c r="AG17" s="3">
        <f t="shared" si="0"/>
        <v>7.75</v>
      </c>
      <c r="AH17" s="3">
        <f t="shared" si="0"/>
        <v>16.75</v>
      </c>
      <c r="AI17" s="3">
        <f t="shared" si="1"/>
        <v>0.75</v>
      </c>
      <c r="AJ17" s="4">
        <v>3.125E-2</v>
      </c>
      <c r="AK17" s="3">
        <f t="shared" si="2"/>
        <v>9</v>
      </c>
      <c r="AL17" s="53" t="s">
        <v>30</v>
      </c>
      <c r="AM17" s="8" t="b">
        <f t="shared" si="3"/>
        <v>1</v>
      </c>
      <c r="AN17" s="15">
        <f t="shared" si="4"/>
        <v>8.25</v>
      </c>
    </row>
    <row r="18" spans="1:40" ht="80.099999999999994" customHeight="1" x14ac:dyDescent="0.25">
      <c r="A18" s="112" t="str">
        <f>IFERROR(INDEX(Tabella256[cognomenome], MATCH(F18, Tabella256[cognome], 0)), "")</f>
        <v/>
      </c>
      <c r="B18" s="28"/>
      <c r="C18" s="28"/>
      <c r="D18" s="29"/>
      <c r="E18" s="29"/>
      <c r="F18" s="30"/>
      <c r="G18" s="56"/>
      <c r="H18" s="31"/>
      <c r="I18" s="32" t="str">
        <f t="shared" si="5"/>
        <v/>
      </c>
      <c r="J18" s="33"/>
      <c r="K18" s="34"/>
      <c r="L18" s="34"/>
      <c r="M18" s="31" t="str">
        <f t="shared" si="7"/>
        <v/>
      </c>
      <c r="N18" s="35"/>
      <c r="O18" s="35"/>
      <c r="P18" s="76" t="s">
        <v>290</v>
      </c>
      <c r="Q18" s="18">
        <f t="shared" si="9"/>
        <v>8.25</v>
      </c>
      <c r="R18" s="18">
        <v>8.25</v>
      </c>
      <c r="S18" s="77">
        <f t="shared" si="8"/>
        <v>0</v>
      </c>
      <c r="T18" s="2"/>
      <c r="AD18" s="114" t="str">
        <f t="shared" si="6"/>
        <v>NO</v>
      </c>
      <c r="AG18" s="3">
        <f t="shared" si="0"/>
        <v>0</v>
      </c>
      <c r="AH18" s="3">
        <f t="shared" si="0"/>
        <v>0</v>
      </c>
      <c r="AI18" s="3">
        <f t="shared" si="1"/>
        <v>0</v>
      </c>
      <c r="AJ18" s="4">
        <v>3.125E-2</v>
      </c>
      <c r="AK18" s="3">
        <f t="shared" si="2"/>
        <v>0</v>
      </c>
      <c r="AL18" s="53" t="s">
        <v>30</v>
      </c>
      <c r="AM18" s="8" t="b">
        <f t="shared" si="3"/>
        <v>0</v>
      </c>
      <c r="AN18" s="15">
        <f t="shared" si="4"/>
        <v>0</v>
      </c>
    </row>
    <row r="19" spans="1:40" ht="80.099999999999994" customHeight="1" x14ac:dyDescent="0.25">
      <c r="A19" s="112" t="str">
        <f>IFERROR(INDEX(Tabella256[cognomenome], MATCH(F19, Tabella256[cognome], 0)), "")</f>
        <v/>
      </c>
      <c r="B19" s="28"/>
      <c r="C19" s="28"/>
      <c r="D19" s="29"/>
      <c r="E19" s="29"/>
      <c r="F19" s="30"/>
      <c r="G19" s="56" t="str">
        <f>IF(G18="","",G18)</f>
        <v/>
      </c>
      <c r="H19" s="31" t="str">
        <f>IF(H18="","",H18)</f>
        <v/>
      </c>
      <c r="I19" s="32" t="str">
        <f t="shared" si="5"/>
        <v/>
      </c>
      <c r="J19" s="33" t="str">
        <f>IF(J18="","",J18)</f>
        <v/>
      </c>
      <c r="K19" s="34"/>
      <c r="L19" s="34"/>
      <c r="M19" s="31" t="str">
        <f t="shared" si="7"/>
        <v/>
      </c>
      <c r="N19" s="35"/>
      <c r="O19" s="35"/>
      <c r="P19" s="76" t="s">
        <v>19</v>
      </c>
      <c r="Q19" s="18">
        <f t="shared" si="9"/>
        <v>8.25</v>
      </c>
      <c r="R19" s="18">
        <v>8.25</v>
      </c>
      <c r="S19" s="77">
        <f>R19-Q19</f>
        <v>0</v>
      </c>
      <c r="T19" s="2"/>
      <c r="AD19" s="114" t="str">
        <f t="shared" si="6"/>
        <v>NO</v>
      </c>
      <c r="AG19" s="3">
        <f t="shared" si="0"/>
        <v>0</v>
      </c>
      <c r="AH19" s="3">
        <f t="shared" si="0"/>
        <v>0</v>
      </c>
      <c r="AI19" s="3">
        <f t="shared" si="1"/>
        <v>0</v>
      </c>
      <c r="AJ19" s="4">
        <v>3.125E-2</v>
      </c>
      <c r="AK19" s="3">
        <f t="shared" si="2"/>
        <v>0</v>
      </c>
      <c r="AL19" s="53" t="s">
        <v>30</v>
      </c>
      <c r="AM19" s="8" t="b">
        <f t="shared" si="3"/>
        <v>0</v>
      </c>
      <c r="AN19" s="15">
        <f t="shared" si="4"/>
        <v>0</v>
      </c>
    </row>
    <row r="20" spans="1:40" ht="80.099999999999994" customHeight="1" x14ac:dyDescent="0.25">
      <c r="A20" s="112" t="str">
        <f>IFERROR(INDEX(Tabella256[cognomenome], MATCH(F20, Tabella256[cognome], 0)), "")</f>
        <v/>
      </c>
      <c r="B20" s="28"/>
      <c r="C20" s="28"/>
      <c r="D20" s="29"/>
      <c r="E20" s="29"/>
      <c r="F20" s="30"/>
      <c r="G20" s="56"/>
      <c r="H20" s="31"/>
      <c r="I20" s="32" t="str">
        <f t="shared" si="5"/>
        <v/>
      </c>
      <c r="J20" s="33"/>
      <c r="K20" s="34"/>
      <c r="L20" s="34"/>
      <c r="M20" s="31" t="str">
        <f t="shared" si="7"/>
        <v/>
      </c>
      <c r="N20" s="35"/>
      <c r="O20" s="35"/>
      <c r="P20" s="76" t="s">
        <v>256</v>
      </c>
      <c r="Q20" s="18">
        <f t="shared" si="9"/>
        <v>8.25</v>
      </c>
      <c r="R20" s="18">
        <v>8.25</v>
      </c>
      <c r="S20" s="77">
        <f t="shared" si="8"/>
        <v>0</v>
      </c>
      <c r="T20" s="2"/>
      <c r="U20" s="2"/>
      <c r="W20" s="72"/>
      <c r="X20" s="72"/>
      <c r="Y20" s="72"/>
      <c r="Z20" s="72"/>
      <c r="AA20" s="72"/>
      <c r="AB20" s="72"/>
      <c r="AC20" s="2"/>
      <c r="AD20" s="114" t="str">
        <f t="shared" si="6"/>
        <v>NO</v>
      </c>
      <c r="AG20" s="3">
        <f t="shared" si="0"/>
        <v>0</v>
      </c>
      <c r="AH20" s="3">
        <f t="shared" si="0"/>
        <v>0</v>
      </c>
      <c r="AI20" s="3">
        <f t="shared" si="1"/>
        <v>0</v>
      </c>
      <c r="AJ20" s="4">
        <v>3.125E-2</v>
      </c>
      <c r="AK20" s="3">
        <f t="shared" si="2"/>
        <v>0</v>
      </c>
      <c r="AL20" s="53" t="s">
        <v>30</v>
      </c>
      <c r="AM20" s="8" t="b">
        <f t="shared" si="3"/>
        <v>0</v>
      </c>
      <c r="AN20" s="15">
        <f t="shared" si="4"/>
        <v>0</v>
      </c>
    </row>
    <row r="21" spans="1:40" ht="80.099999999999994" customHeight="1" x14ac:dyDescent="0.25">
      <c r="A21" s="112" t="str">
        <f>IFERROR(INDEX(Tabella256[cognomenome], MATCH(F21, Tabella256[cognome], 0)), "")</f>
        <v/>
      </c>
      <c r="B21" s="28"/>
      <c r="C21" s="28"/>
      <c r="D21" s="29"/>
      <c r="E21" s="29"/>
      <c r="F21" s="30"/>
      <c r="G21" s="56" t="str">
        <f>IF(G20="","",G20)</f>
        <v/>
      </c>
      <c r="H21" s="31" t="str">
        <f>IF(H20="","",H20)</f>
        <v/>
      </c>
      <c r="I21" s="32" t="str">
        <f t="shared" si="5"/>
        <v/>
      </c>
      <c r="J21" s="33" t="str">
        <f>IF(J20="","",J20)</f>
        <v/>
      </c>
      <c r="K21" s="34"/>
      <c r="L21" s="34"/>
      <c r="M21" s="31" t="str">
        <f t="shared" si="7"/>
        <v/>
      </c>
      <c r="N21" s="35"/>
      <c r="O21" s="35"/>
      <c r="P21" s="76"/>
      <c r="Q21" s="18">
        <f t="shared" si="9"/>
        <v>99</v>
      </c>
      <c r="R21" s="18">
        <v>99</v>
      </c>
      <c r="S21" s="77">
        <f t="shared" si="8"/>
        <v>0</v>
      </c>
      <c r="T21" s="2"/>
      <c r="U21" s="2"/>
      <c r="W21" s="72"/>
      <c r="X21" s="72"/>
      <c r="Y21" s="72"/>
      <c r="Z21" s="72"/>
      <c r="AA21" s="72"/>
      <c r="AB21" s="72"/>
      <c r="AC21" s="2"/>
      <c r="AD21" s="114" t="str">
        <f t="shared" si="6"/>
        <v>NO</v>
      </c>
      <c r="AG21" s="3">
        <f t="shared" si="0"/>
        <v>0</v>
      </c>
      <c r="AH21" s="3">
        <f t="shared" si="0"/>
        <v>0</v>
      </c>
      <c r="AI21" s="3">
        <f t="shared" si="1"/>
        <v>0</v>
      </c>
      <c r="AJ21" s="4">
        <v>3.125E-2</v>
      </c>
      <c r="AK21" s="3">
        <f t="shared" si="2"/>
        <v>0</v>
      </c>
      <c r="AL21" s="53" t="s">
        <v>30</v>
      </c>
      <c r="AM21" s="8" t="b">
        <f t="shared" si="3"/>
        <v>0</v>
      </c>
      <c r="AN21" s="15">
        <f t="shared" si="4"/>
        <v>0</v>
      </c>
    </row>
    <row r="22" spans="1:40" ht="80.099999999999994" customHeight="1" x14ac:dyDescent="0.25">
      <c r="A22" s="112" t="str">
        <f>IFERROR(INDEX(Tabella256[cognomenome], MATCH(F22, Tabella256[cognome], 0)), "")</f>
        <v/>
      </c>
      <c r="B22" s="28"/>
      <c r="C22" s="28"/>
      <c r="D22" s="29"/>
      <c r="E22" s="29"/>
      <c r="F22" s="30"/>
      <c r="G22" s="56"/>
      <c r="H22" s="31"/>
      <c r="I22" s="32" t="str">
        <f t="shared" si="5"/>
        <v/>
      </c>
      <c r="J22" s="33"/>
      <c r="K22" s="34"/>
      <c r="L22" s="34"/>
      <c r="M22" s="31" t="str">
        <f t="shared" si="7"/>
        <v/>
      </c>
      <c r="N22" s="36"/>
      <c r="O22" s="36"/>
      <c r="P22" s="76"/>
      <c r="Q22" s="18">
        <f t="shared" si="9"/>
        <v>99</v>
      </c>
      <c r="R22" s="18">
        <v>99</v>
      </c>
      <c r="S22" s="77">
        <f t="shared" si="8"/>
        <v>0</v>
      </c>
      <c r="T22" s="2"/>
      <c r="U22" s="2"/>
      <c r="AB22" s="72"/>
      <c r="AC22" s="2"/>
      <c r="AD22" s="114" t="str">
        <f t="shared" si="6"/>
        <v>NO</v>
      </c>
      <c r="AG22" s="3">
        <f t="shared" si="0"/>
        <v>0</v>
      </c>
      <c r="AH22" s="3">
        <f t="shared" si="0"/>
        <v>0</v>
      </c>
      <c r="AI22" s="3">
        <f t="shared" si="1"/>
        <v>0</v>
      </c>
      <c r="AJ22" s="4">
        <v>3.125E-2</v>
      </c>
      <c r="AK22" s="3">
        <f t="shared" si="2"/>
        <v>0</v>
      </c>
      <c r="AL22" s="53" t="s">
        <v>30</v>
      </c>
      <c r="AM22" s="8" t="b">
        <f t="shared" si="3"/>
        <v>0</v>
      </c>
      <c r="AN22" s="15">
        <f t="shared" si="4"/>
        <v>0</v>
      </c>
    </row>
    <row r="23" spans="1:40" ht="80.099999999999994" customHeight="1" x14ac:dyDescent="0.25">
      <c r="A23" s="112" t="str">
        <f>IFERROR(INDEX(Tabella256[cognomenome], MATCH(F23, Tabella256[cognome], 0)), "")</f>
        <v/>
      </c>
      <c r="B23" s="28"/>
      <c r="C23" s="28"/>
      <c r="D23" s="29"/>
      <c r="E23" s="29"/>
      <c r="F23" s="30"/>
      <c r="G23" s="56" t="str">
        <f>IF(G22="","",G22)</f>
        <v/>
      </c>
      <c r="H23" s="31" t="str">
        <f>IF(H22="","",H22)</f>
        <v/>
      </c>
      <c r="I23" s="32" t="str">
        <f t="shared" si="5"/>
        <v/>
      </c>
      <c r="J23" s="33" t="str">
        <f>IF(J22="","",J22)</f>
        <v/>
      </c>
      <c r="K23" s="34"/>
      <c r="L23" s="34"/>
      <c r="M23" s="31" t="str">
        <f t="shared" si="7"/>
        <v/>
      </c>
      <c r="N23" s="36"/>
      <c r="O23" s="36"/>
      <c r="P23" s="76"/>
      <c r="Q23" s="18">
        <f t="shared" si="9"/>
        <v>99</v>
      </c>
      <c r="R23" s="18">
        <v>99</v>
      </c>
      <c r="S23" s="77">
        <f t="shared" si="8"/>
        <v>0</v>
      </c>
      <c r="T23" s="2"/>
      <c r="U23" s="2"/>
      <c r="AB23" s="72"/>
      <c r="AC23" s="2"/>
      <c r="AD23" s="114" t="str">
        <f t="shared" si="6"/>
        <v>NO</v>
      </c>
      <c r="AG23" s="3">
        <f t="shared" si="0"/>
        <v>0</v>
      </c>
      <c r="AH23" s="3">
        <f t="shared" si="0"/>
        <v>0</v>
      </c>
      <c r="AI23" s="3">
        <f t="shared" si="1"/>
        <v>0</v>
      </c>
      <c r="AJ23" s="4">
        <v>3.125E-2</v>
      </c>
      <c r="AK23" s="3">
        <f t="shared" si="2"/>
        <v>0</v>
      </c>
      <c r="AL23" s="53" t="s">
        <v>30</v>
      </c>
      <c r="AM23" s="8" t="b">
        <f t="shared" si="3"/>
        <v>0</v>
      </c>
      <c r="AN23" s="15">
        <f t="shared" si="4"/>
        <v>0</v>
      </c>
    </row>
    <row r="24" spans="1:40" ht="80.099999999999994" customHeight="1" x14ac:dyDescent="0.25">
      <c r="A24" s="112" t="str">
        <f>IFERROR(INDEX(Tabella256[cognomenome], MATCH(F24, Tabella256[cognome], 0)), "")</f>
        <v/>
      </c>
      <c r="B24" s="28"/>
      <c r="C24" s="28"/>
      <c r="D24" s="29"/>
      <c r="E24" s="29"/>
      <c r="F24" s="30"/>
      <c r="G24" s="56"/>
      <c r="H24" s="31"/>
      <c r="I24" s="32" t="str">
        <f t="shared" si="5"/>
        <v/>
      </c>
      <c r="J24" s="33"/>
      <c r="K24" s="34"/>
      <c r="L24" s="34"/>
      <c r="M24" s="31" t="str">
        <f t="shared" si="7"/>
        <v/>
      </c>
      <c r="N24" s="35"/>
      <c r="O24" s="35"/>
      <c r="P24" s="76"/>
      <c r="Q24" s="18">
        <f t="shared" si="9"/>
        <v>99</v>
      </c>
      <c r="R24" s="18">
        <v>99</v>
      </c>
      <c r="S24" s="77">
        <f t="shared" si="8"/>
        <v>0</v>
      </c>
      <c r="T24" s="2"/>
      <c r="U24" s="2"/>
      <c r="AB24" s="72"/>
      <c r="AC24" s="2"/>
      <c r="AD24" s="114" t="str">
        <f t="shared" si="6"/>
        <v>NO</v>
      </c>
      <c r="AG24" s="3">
        <f t="shared" si="0"/>
        <v>0</v>
      </c>
      <c r="AH24" s="3">
        <f t="shared" si="0"/>
        <v>0</v>
      </c>
      <c r="AI24" s="3">
        <f t="shared" si="1"/>
        <v>0</v>
      </c>
      <c r="AJ24" s="4">
        <v>3.125E-2</v>
      </c>
      <c r="AK24" s="3">
        <f t="shared" si="2"/>
        <v>0</v>
      </c>
      <c r="AL24" s="53" t="s">
        <v>30</v>
      </c>
      <c r="AM24" s="8" t="b">
        <f t="shared" si="3"/>
        <v>0</v>
      </c>
      <c r="AN24" s="15">
        <f t="shared" si="4"/>
        <v>0</v>
      </c>
    </row>
    <row r="25" spans="1:40" ht="80.099999999999994" customHeight="1" x14ac:dyDescent="0.25">
      <c r="A25" s="112" t="str">
        <f>IFERROR(INDEX(Tabella256[cognomenome], MATCH(F25, Tabella256[cognome], 0)), "")</f>
        <v/>
      </c>
      <c r="B25" s="28"/>
      <c r="C25" s="28"/>
      <c r="D25" s="29"/>
      <c r="E25" s="29"/>
      <c r="F25" s="30"/>
      <c r="G25" s="56" t="str">
        <f>IF(G24="","",G24)</f>
        <v/>
      </c>
      <c r="H25" s="31" t="str">
        <f>IF(H24="","",H24)</f>
        <v/>
      </c>
      <c r="I25" s="32" t="str">
        <f t="shared" si="5"/>
        <v/>
      </c>
      <c r="J25" s="33" t="str">
        <f>IF(J24="","",J24)</f>
        <v/>
      </c>
      <c r="K25" s="34"/>
      <c r="L25" s="34"/>
      <c r="M25" s="31" t="str">
        <f t="shared" si="7"/>
        <v/>
      </c>
      <c r="N25" s="35"/>
      <c r="O25" s="35"/>
      <c r="P25" s="76"/>
      <c r="Q25" s="18">
        <f t="shared" si="9"/>
        <v>99</v>
      </c>
      <c r="R25" s="18">
        <v>99</v>
      </c>
      <c r="S25" s="77">
        <f t="shared" si="8"/>
        <v>0</v>
      </c>
      <c r="T25" s="2"/>
      <c r="U25" s="2"/>
      <c r="V25" s="72"/>
      <c r="W25" s="72"/>
      <c r="X25" s="72"/>
      <c r="Y25" s="72"/>
      <c r="Z25" s="72"/>
      <c r="AA25" s="72"/>
      <c r="AB25" s="72"/>
      <c r="AC25" s="2"/>
      <c r="AD25" s="114" t="str">
        <f t="shared" si="6"/>
        <v>NO</v>
      </c>
      <c r="AG25" s="3">
        <f t="shared" si="0"/>
        <v>0</v>
      </c>
      <c r="AH25" s="3">
        <f t="shared" si="0"/>
        <v>0</v>
      </c>
      <c r="AI25" s="3">
        <f t="shared" si="1"/>
        <v>0</v>
      </c>
      <c r="AJ25" s="4">
        <v>3.125E-2</v>
      </c>
      <c r="AK25" s="3">
        <f t="shared" si="2"/>
        <v>0</v>
      </c>
      <c r="AL25" s="53" t="s">
        <v>30</v>
      </c>
      <c r="AM25" s="8" t="b">
        <f t="shared" si="3"/>
        <v>0</v>
      </c>
      <c r="AN25" s="15">
        <f t="shared" si="4"/>
        <v>0</v>
      </c>
    </row>
    <row r="26" spans="1:40" ht="80.099999999999994" customHeight="1" x14ac:dyDescent="0.25">
      <c r="A26" s="112" t="str">
        <f>IFERROR(INDEX(Tabella256[cognomenome], MATCH(F26, Tabella256[cognome], 0)), "")</f>
        <v/>
      </c>
      <c r="B26" s="28"/>
      <c r="C26" s="28"/>
      <c r="D26" s="29"/>
      <c r="E26" s="29"/>
      <c r="F26" s="30"/>
      <c r="G26" s="56"/>
      <c r="H26" s="31"/>
      <c r="I26" s="32" t="str">
        <f t="shared" si="5"/>
        <v/>
      </c>
      <c r="J26" s="33"/>
      <c r="K26" s="34"/>
      <c r="L26" s="34"/>
      <c r="M26" s="31" t="str">
        <f t="shared" si="7"/>
        <v/>
      </c>
      <c r="N26" s="35"/>
      <c r="O26" s="35"/>
      <c r="P26" s="76"/>
      <c r="Q26" s="18">
        <f t="shared" si="9"/>
        <v>99</v>
      </c>
      <c r="R26" s="18">
        <v>99</v>
      </c>
      <c r="S26" s="77">
        <f t="shared" si="8"/>
        <v>0</v>
      </c>
      <c r="T26" s="2"/>
      <c r="U26" s="2"/>
      <c r="V26" s="72"/>
      <c r="W26" s="72"/>
      <c r="X26" s="72"/>
      <c r="Y26" s="72"/>
      <c r="Z26" s="72"/>
      <c r="AA26" s="72"/>
      <c r="AB26" s="72"/>
      <c r="AC26" s="2"/>
      <c r="AD26" s="114" t="str">
        <f t="shared" si="6"/>
        <v>NO</v>
      </c>
      <c r="AG26" s="3">
        <f t="shared" si="0"/>
        <v>0</v>
      </c>
      <c r="AH26" s="3">
        <f t="shared" si="0"/>
        <v>0</v>
      </c>
      <c r="AI26" s="3">
        <f t="shared" si="1"/>
        <v>0</v>
      </c>
      <c r="AJ26" s="4">
        <v>3.125E-2</v>
      </c>
      <c r="AK26" s="3">
        <f t="shared" si="2"/>
        <v>0</v>
      </c>
      <c r="AL26" s="53" t="s">
        <v>30</v>
      </c>
      <c r="AM26" s="8" t="b">
        <f t="shared" si="3"/>
        <v>0</v>
      </c>
      <c r="AN26" s="15">
        <f t="shared" si="4"/>
        <v>0</v>
      </c>
    </row>
    <row r="27" spans="1:40" ht="80.099999999999994" customHeight="1" x14ac:dyDescent="0.25">
      <c r="A27" s="112" t="str">
        <f>IFERROR(INDEX(Tabella256[cognomenome], MATCH(F27, Tabella256[cognome], 0)), "")</f>
        <v/>
      </c>
      <c r="B27" s="28"/>
      <c r="C27" s="28"/>
      <c r="D27" s="29"/>
      <c r="E27" s="29"/>
      <c r="F27" s="30"/>
      <c r="G27" s="56" t="str">
        <f>IF(G26="","",G26)</f>
        <v/>
      </c>
      <c r="H27" s="31" t="str">
        <f>IF(H26="","",H26)</f>
        <v/>
      </c>
      <c r="I27" s="32" t="str">
        <f t="shared" si="5"/>
        <v/>
      </c>
      <c r="J27" s="33" t="str">
        <f>IF(J26="","",J26)</f>
        <v/>
      </c>
      <c r="K27" s="34"/>
      <c r="L27" s="34"/>
      <c r="M27" s="31" t="str">
        <f t="shared" si="7"/>
        <v/>
      </c>
      <c r="N27" s="35"/>
      <c r="O27" s="35"/>
      <c r="P27" s="76"/>
      <c r="Q27" s="18">
        <f t="shared" si="9"/>
        <v>99</v>
      </c>
      <c r="R27" s="18">
        <v>99</v>
      </c>
      <c r="S27" s="77">
        <f t="shared" si="8"/>
        <v>0</v>
      </c>
      <c r="T27" s="2"/>
      <c r="U27" s="2"/>
      <c r="V27" s="72"/>
      <c r="W27" s="72"/>
      <c r="X27" s="72"/>
      <c r="Y27" s="72"/>
      <c r="Z27" s="72"/>
      <c r="AA27" s="72"/>
      <c r="AB27" s="72"/>
      <c r="AC27" s="2"/>
      <c r="AD27" s="114" t="str">
        <f t="shared" si="6"/>
        <v>NO</v>
      </c>
      <c r="AG27" s="3">
        <f t="shared" si="0"/>
        <v>0</v>
      </c>
      <c r="AH27" s="3">
        <f t="shared" si="0"/>
        <v>0</v>
      </c>
      <c r="AI27" s="3">
        <f t="shared" si="1"/>
        <v>0</v>
      </c>
      <c r="AJ27" s="4">
        <v>3.125E-2</v>
      </c>
      <c r="AK27" s="3">
        <f t="shared" si="2"/>
        <v>0</v>
      </c>
      <c r="AL27" s="53" t="s">
        <v>30</v>
      </c>
      <c r="AM27" s="8" t="b">
        <f t="shared" si="3"/>
        <v>0</v>
      </c>
      <c r="AN27" s="15">
        <f t="shared" si="4"/>
        <v>0</v>
      </c>
    </row>
    <row r="28" spans="1:40" ht="80.099999999999994" customHeight="1" x14ac:dyDescent="0.25">
      <c r="A28" s="112" t="str">
        <f>IFERROR(INDEX(Tabella256[cognomenome], MATCH(F28, Tabella256[cognome], 0)), "")</f>
        <v/>
      </c>
      <c r="B28" s="28"/>
      <c r="C28" s="28"/>
      <c r="D28" s="29"/>
      <c r="E28" s="29"/>
      <c r="F28" s="30"/>
      <c r="G28" s="56"/>
      <c r="H28" s="31"/>
      <c r="I28" s="32" t="str">
        <f t="shared" si="5"/>
        <v/>
      </c>
      <c r="J28" s="33"/>
      <c r="K28" s="34"/>
      <c r="L28" s="34"/>
      <c r="M28" s="31" t="str">
        <f t="shared" si="7"/>
        <v/>
      </c>
      <c r="N28" s="35"/>
      <c r="O28" s="35"/>
      <c r="P28" s="76"/>
      <c r="Q28" s="18">
        <f t="shared" si="9"/>
        <v>99</v>
      </c>
      <c r="R28" s="18">
        <v>99</v>
      </c>
      <c r="S28" s="77">
        <f t="shared" si="8"/>
        <v>0</v>
      </c>
      <c r="T28" s="2"/>
      <c r="U28" s="2"/>
      <c r="V28" s="72"/>
      <c r="W28" s="72"/>
      <c r="X28" s="72"/>
      <c r="Y28" s="72"/>
      <c r="Z28" s="72"/>
      <c r="AA28" s="72"/>
      <c r="AB28" s="72"/>
      <c r="AC28" s="2"/>
      <c r="AD28" s="114" t="str">
        <f t="shared" si="6"/>
        <v>NO</v>
      </c>
      <c r="AG28" s="3">
        <f t="shared" si="0"/>
        <v>0</v>
      </c>
      <c r="AH28" s="3">
        <f t="shared" si="0"/>
        <v>0</v>
      </c>
      <c r="AI28" s="3">
        <f t="shared" si="1"/>
        <v>0</v>
      </c>
      <c r="AJ28" s="4">
        <v>3.125E-2</v>
      </c>
      <c r="AK28" s="3">
        <f t="shared" si="2"/>
        <v>0</v>
      </c>
      <c r="AL28" s="53" t="s">
        <v>30</v>
      </c>
      <c r="AM28" s="8" t="b">
        <f t="shared" si="3"/>
        <v>0</v>
      </c>
      <c r="AN28" s="15">
        <f t="shared" si="4"/>
        <v>0</v>
      </c>
    </row>
    <row r="29" spans="1:40" ht="80.099999999999994" customHeight="1" x14ac:dyDescent="0.25">
      <c r="A29" s="112" t="str">
        <f>IFERROR(INDEX(Tabella256[cognomenome], MATCH(F29, Tabella256[cognome], 0)), "")</f>
        <v/>
      </c>
      <c r="B29" s="28"/>
      <c r="C29" s="28"/>
      <c r="D29" s="29"/>
      <c r="E29" s="29"/>
      <c r="F29" s="30"/>
      <c r="G29" s="56" t="str">
        <f>IF(G28="","",G28)</f>
        <v/>
      </c>
      <c r="H29" s="31" t="str">
        <f>IF(H28="","",H28)</f>
        <v/>
      </c>
      <c r="I29" s="32" t="str">
        <f t="shared" si="5"/>
        <v/>
      </c>
      <c r="J29" s="33" t="str">
        <f>IF(J28="","",J28)</f>
        <v/>
      </c>
      <c r="K29" s="34"/>
      <c r="L29" s="34"/>
      <c r="M29" s="31" t="str">
        <f t="shared" si="7"/>
        <v/>
      </c>
      <c r="N29" s="35"/>
      <c r="O29" s="35"/>
      <c r="P29" s="76"/>
      <c r="Q29" s="18">
        <f t="shared" si="9"/>
        <v>99</v>
      </c>
      <c r="R29" s="18">
        <v>99</v>
      </c>
      <c r="S29" s="77">
        <f t="shared" si="8"/>
        <v>0</v>
      </c>
      <c r="T29" s="2"/>
      <c r="U29" s="2"/>
      <c r="V29" s="72"/>
      <c r="W29" s="72"/>
      <c r="X29" s="72"/>
      <c r="Y29" s="72"/>
      <c r="Z29" s="72"/>
      <c r="AA29" s="72"/>
      <c r="AB29" s="72"/>
      <c r="AC29" s="2"/>
      <c r="AD29" s="114" t="str">
        <f t="shared" si="6"/>
        <v>NO</v>
      </c>
      <c r="AG29" s="3">
        <f t="shared" si="0"/>
        <v>0</v>
      </c>
      <c r="AH29" s="3">
        <f t="shared" si="0"/>
        <v>0</v>
      </c>
      <c r="AI29" s="3">
        <f t="shared" si="1"/>
        <v>0</v>
      </c>
      <c r="AJ29" s="4">
        <v>3.125E-2</v>
      </c>
      <c r="AK29" s="3">
        <f t="shared" si="2"/>
        <v>0</v>
      </c>
      <c r="AL29" s="53" t="s">
        <v>30</v>
      </c>
      <c r="AM29" s="8" t="b">
        <f t="shared" si="3"/>
        <v>0</v>
      </c>
      <c r="AN29" s="15">
        <f t="shared" si="4"/>
        <v>0</v>
      </c>
    </row>
    <row r="30" spans="1:40" ht="80.099999999999994" customHeight="1" thickBot="1" x14ac:dyDescent="0.3">
      <c r="A30" s="112" t="str">
        <f>IFERROR(INDEX(Tabella256[cognomenome], MATCH(F30, Tabella256[cognome], 0)), "")</f>
        <v/>
      </c>
      <c r="B30" s="28"/>
      <c r="C30" s="28"/>
      <c r="D30" s="29"/>
      <c r="E30" s="29"/>
      <c r="F30" s="30"/>
      <c r="G30" s="56"/>
      <c r="H30" s="31"/>
      <c r="I30" s="32" t="str">
        <f t="shared" si="5"/>
        <v/>
      </c>
      <c r="J30" s="33"/>
      <c r="K30" s="34"/>
      <c r="L30" s="34"/>
      <c r="M30" s="31" t="str">
        <f t="shared" si="7"/>
        <v/>
      </c>
      <c r="N30" s="35"/>
      <c r="O30" s="35"/>
      <c r="P30" s="78"/>
      <c r="Q30" s="79">
        <f t="shared" si="9"/>
        <v>99</v>
      </c>
      <c r="R30" s="79">
        <v>99</v>
      </c>
      <c r="S30" s="80">
        <f t="shared" si="8"/>
        <v>0</v>
      </c>
      <c r="T30" s="2"/>
      <c r="U30" s="2"/>
      <c r="V30" s="72"/>
      <c r="W30" s="72"/>
      <c r="X30" s="72"/>
      <c r="Y30" s="72"/>
      <c r="Z30" s="72"/>
      <c r="AA30" s="72"/>
      <c r="AB30" s="72"/>
      <c r="AC30" s="2"/>
      <c r="AD30" s="114" t="str">
        <f t="shared" si="6"/>
        <v>NO</v>
      </c>
      <c r="AG30" s="3">
        <f t="shared" si="0"/>
        <v>0</v>
      </c>
      <c r="AH30" s="3">
        <f t="shared" si="0"/>
        <v>0</v>
      </c>
      <c r="AI30" s="3">
        <f t="shared" si="1"/>
        <v>0</v>
      </c>
      <c r="AJ30" s="4">
        <v>3.125E-2</v>
      </c>
      <c r="AK30" s="3">
        <f t="shared" si="2"/>
        <v>0</v>
      </c>
      <c r="AL30" s="53" t="s">
        <v>30</v>
      </c>
      <c r="AM30" s="8" t="b">
        <f t="shared" si="3"/>
        <v>0</v>
      </c>
      <c r="AN30" s="15">
        <f t="shared" si="4"/>
        <v>0</v>
      </c>
    </row>
    <row r="31" spans="1:40" ht="80.099999999999994" customHeight="1" x14ac:dyDescent="0.25">
      <c r="A31" s="112" t="str">
        <f>IFERROR(INDEX(Tabella256[cognomenome], MATCH(F31, Tabella256[cognome], 0)), "")</f>
        <v/>
      </c>
      <c r="B31" s="28"/>
      <c r="C31" s="28"/>
      <c r="D31" s="29"/>
      <c r="E31" s="29"/>
      <c r="F31" s="30"/>
      <c r="G31" s="56" t="str">
        <f>IF(G30="","",G30)</f>
        <v/>
      </c>
      <c r="H31" s="31" t="str">
        <f>IF(H30="","",H30)</f>
        <v/>
      </c>
      <c r="I31" s="32" t="str">
        <f t="shared" si="5"/>
        <v/>
      </c>
      <c r="J31" s="33" t="str">
        <f>IF(J30="","",J30)</f>
        <v/>
      </c>
      <c r="K31" s="34"/>
      <c r="L31" s="34"/>
      <c r="M31" s="31" t="str">
        <f t="shared" si="7"/>
        <v/>
      </c>
      <c r="N31" s="2"/>
      <c r="O31" s="2"/>
      <c r="P31" s="2"/>
      <c r="Q31" s="2"/>
      <c r="R31" s="2"/>
      <c r="S31" s="2"/>
      <c r="T31" s="2"/>
      <c r="U31" s="2"/>
      <c r="V31" s="72"/>
      <c r="W31" s="72"/>
      <c r="X31" s="72"/>
      <c r="Y31" s="72"/>
      <c r="Z31" s="72"/>
      <c r="AA31" s="72"/>
      <c r="AB31" s="72"/>
      <c r="AC31" s="2"/>
      <c r="AD31" s="114" t="str">
        <f t="shared" si="6"/>
        <v>NO</v>
      </c>
      <c r="AG31" s="3">
        <f t="shared" si="0"/>
        <v>0</v>
      </c>
      <c r="AH31" s="3">
        <f t="shared" si="0"/>
        <v>0</v>
      </c>
      <c r="AI31" s="3">
        <f t="shared" si="1"/>
        <v>0</v>
      </c>
      <c r="AJ31" s="4">
        <v>3.125E-2</v>
      </c>
      <c r="AK31" s="3">
        <f t="shared" si="2"/>
        <v>0</v>
      </c>
      <c r="AL31" s="53" t="s">
        <v>30</v>
      </c>
      <c r="AM31" s="8" t="b">
        <f t="shared" si="3"/>
        <v>0</v>
      </c>
      <c r="AN31" s="15">
        <f t="shared" si="4"/>
        <v>0</v>
      </c>
    </row>
    <row r="32" spans="1:40" ht="80.099999999999994" customHeight="1" x14ac:dyDescent="0.25">
      <c r="A32" s="112" t="str">
        <f>IFERROR(INDEX(Tabella256[cognomenome], MATCH(F32, Tabella256[cognome], 0)), "")</f>
        <v/>
      </c>
      <c r="B32" s="28"/>
      <c r="C32" s="28"/>
      <c r="D32" s="29"/>
      <c r="E32" s="29"/>
      <c r="F32" s="30"/>
      <c r="G32" s="56"/>
      <c r="H32" s="31"/>
      <c r="I32" s="32" t="str">
        <f t="shared" si="5"/>
        <v/>
      </c>
      <c r="J32" s="33"/>
      <c r="K32" s="34"/>
      <c r="L32" s="34"/>
      <c r="M32" s="31" t="str">
        <f t="shared" si="7"/>
        <v/>
      </c>
      <c r="N32" s="35"/>
      <c r="O32" s="35"/>
      <c r="P32" s="2"/>
      <c r="Q32" s="2"/>
      <c r="R32" s="2"/>
      <c r="S32" s="2"/>
      <c r="T32" s="2"/>
      <c r="U32" s="2"/>
      <c r="W32" s="72"/>
      <c r="X32" s="72"/>
      <c r="Y32" s="72"/>
      <c r="Z32" s="72"/>
      <c r="AA32" s="72"/>
      <c r="AB32" s="72"/>
      <c r="AC32" s="2"/>
      <c r="AD32" s="114" t="str">
        <f t="shared" si="6"/>
        <v>NO</v>
      </c>
      <c r="AG32" s="3">
        <f t="shared" si="0"/>
        <v>0</v>
      </c>
      <c r="AH32" s="3">
        <f t="shared" si="0"/>
        <v>0</v>
      </c>
      <c r="AI32" s="3">
        <f t="shared" si="1"/>
        <v>0</v>
      </c>
      <c r="AJ32" s="4">
        <v>3.125E-2</v>
      </c>
      <c r="AK32" s="3">
        <f t="shared" si="2"/>
        <v>0</v>
      </c>
      <c r="AL32" s="53" t="s">
        <v>30</v>
      </c>
      <c r="AM32" s="8" t="b">
        <f t="shared" si="3"/>
        <v>0</v>
      </c>
      <c r="AN32" s="15">
        <f t="shared" si="4"/>
        <v>0</v>
      </c>
    </row>
    <row r="33" spans="1:40" ht="80.099999999999994" customHeight="1" x14ac:dyDescent="0.25">
      <c r="A33" s="112" t="str">
        <f>IFERROR(INDEX(Tabella256[cognomenome], MATCH(F33, Tabella256[cognome], 0)), "")</f>
        <v/>
      </c>
      <c r="B33" s="28"/>
      <c r="C33" s="28"/>
      <c r="D33" s="29"/>
      <c r="E33" s="29"/>
      <c r="F33" s="30"/>
      <c r="G33" s="56" t="str">
        <f>IF(G32="","",G32)</f>
        <v/>
      </c>
      <c r="H33" s="31" t="str">
        <f>IF(H32="","",H32)</f>
        <v/>
      </c>
      <c r="I33" s="32" t="str">
        <f t="shared" si="5"/>
        <v/>
      </c>
      <c r="J33" s="33" t="str">
        <f>IF(J32="","",J32)</f>
        <v/>
      </c>
      <c r="K33" s="34"/>
      <c r="L33" s="34"/>
      <c r="M33" s="31" t="str">
        <f t="shared" si="7"/>
        <v/>
      </c>
      <c r="N33" s="35"/>
      <c r="O33" s="35"/>
      <c r="P33" s="2"/>
      <c r="Q33" s="2"/>
      <c r="R33" s="2"/>
      <c r="S33" s="2"/>
      <c r="T33" s="2"/>
      <c r="U33" s="2"/>
      <c r="AA33" s="72"/>
      <c r="AB33" s="72"/>
      <c r="AC33" s="2"/>
      <c r="AD33" s="114" t="str">
        <f t="shared" si="6"/>
        <v>NO</v>
      </c>
      <c r="AG33" s="3">
        <f t="shared" si="0"/>
        <v>0</v>
      </c>
      <c r="AH33" s="3">
        <f t="shared" si="0"/>
        <v>0</v>
      </c>
      <c r="AI33" s="3">
        <f t="shared" si="1"/>
        <v>0</v>
      </c>
      <c r="AJ33" s="4">
        <v>3.125E-2</v>
      </c>
      <c r="AK33" s="3">
        <f t="shared" si="2"/>
        <v>0</v>
      </c>
      <c r="AL33" s="53" t="s">
        <v>30</v>
      </c>
      <c r="AM33" s="8" t="b">
        <f t="shared" si="3"/>
        <v>0</v>
      </c>
      <c r="AN33" s="15">
        <f t="shared" si="4"/>
        <v>0</v>
      </c>
    </row>
    <row r="34" spans="1:40" ht="80.099999999999994" customHeight="1" x14ac:dyDescent="0.25">
      <c r="A34" s="112" t="str">
        <f>IFERROR(INDEX(Tabella256[cognomenome], MATCH(F34, Tabella256[cognome], 0)), "")</f>
        <v/>
      </c>
      <c r="B34" s="28"/>
      <c r="C34" s="28"/>
      <c r="D34" s="29"/>
      <c r="E34" s="29"/>
      <c r="F34" s="30"/>
      <c r="G34" s="56"/>
      <c r="H34" s="31"/>
      <c r="I34" s="32" t="str">
        <f t="shared" si="5"/>
        <v/>
      </c>
      <c r="J34" s="33"/>
      <c r="K34" s="34"/>
      <c r="L34" s="34"/>
      <c r="M34" s="31" t="str">
        <f t="shared" si="7"/>
        <v/>
      </c>
      <c r="N34" s="35"/>
      <c r="O34" s="35"/>
      <c r="P34" s="2"/>
      <c r="Q34" s="2"/>
      <c r="R34" s="2"/>
      <c r="S34" s="2"/>
      <c r="T34" s="2"/>
      <c r="U34" s="2"/>
      <c r="AA34" s="72"/>
      <c r="AB34" s="72"/>
      <c r="AC34" s="2"/>
      <c r="AD34" s="114" t="str">
        <f t="shared" si="6"/>
        <v>NO</v>
      </c>
      <c r="AG34" s="3">
        <f t="shared" si="0"/>
        <v>0</v>
      </c>
      <c r="AH34" s="3">
        <f t="shared" si="0"/>
        <v>0</v>
      </c>
      <c r="AI34" s="3">
        <f t="shared" si="1"/>
        <v>0</v>
      </c>
      <c r="AJ34" s="4">
        <v>3.125E-2</v>
      </c>
      <c r="AK34" s="3">
        <f t="shared" si="2"/>
        <v>0</v>
      </c>
      <c r="AL34" s="53" t="s">
        <v>30</v>
      </c>
      <c r="AM34" s="8" t="b">
        <f t="shared" si="3"/>
        <v>0</v>
      </c>
      <c r="AN34" s="15">
        <f t="shared" si="4"/>
        <v>0</v>
      </c>
    </row>
    <row r="35" spans="1:40" ht="80.099999999999994" customHeight="1" x14ac:dyDescent="0.25">
      <c r="A35" s="112" t="str">
        <f>IFERROR(INDEX(Tabella256[cognomenome], MATCH(F35, Tabella256[cognome], 0)), "")</f>
        <v/>
      </c>
      <c r="B35" s="28"/>
      <c r="C35" s="28"/>
      <c r="D35" s="29"/>
      <c r="E35" s="29"/>
      <c r="F35" s="30"/>
      <c r="G35" s="56" t="str">
        <f>IF(G34="","",G34)</f>
        <v/>
      </c>
      <c r="H35" s="31" t="str">
        <f>IF(H34="","",H34)</f>
        <v/>
      </c>
      <c r="I35" s="32" t="str">
        <f t="shared" si="5"/>
        <v/>
      </c>
      <c r="J35" s="33" t="str">
        <f>IF(J34="","",J34)</f>
        <v/>
      </c>
      <c r="K35" s="34"/>
      <c r="L35" s="34"/>
      <c r="M35" s="31" t="str">
        <f t="shared" si="7"/>
        <v/>
      </c>
      <c r="N35" s="35"/>
      <c r="O35" s="35"/>
      <c r="P35" s="2"/>
      <c r="Q35" s="2"/>
      <c r="R35" s="2"/>
      <c r="S35" s="2"/>
      <c r="T35" s="2"/>
      <c r="U35" s="2"/>
      <c r="AA35" s="72"/>
      <c r="AB35" s="72"/>
      <c r="AC35" s="2"/>
      <c r="AD35" s="114" t="str">
        <f t="shared" si="6"/>
        <v>NO</v>
      </c>
      <c r="AG35" s="3">
        <f t="shared" si="0"/>
        <v>0</v>
      </c>
      <c r="AH35" s="3">
        <f t="shared" si="0"/>
        <v>0</v>
      </c>
      <c r="AI35" s="3">
        <f t="shared" si="1"/>
        <v>0</v>
      </c>
      <c r="AJ35" s="4">
        <v>3.125E-2</v>
      </c>
      <c r="AK35" s="3">
        <f t="shared" si="2"/>
        <v>0</v>
      </c>
      <c r="AL35" s="53" t="s">
        <v>30</v>
      </c>
      <c r="AM35" s="8" t="b">
        <f t="shared" si="3"/>
        <v>0</v>
      </c>
      <c r="AN35" s="15">
        <f t="shared" si="4"/>
        <v>0</v>
      </c>
    </row>
    <row r="36" spans="1:40" ht="80.099999999999994" customHeight="1" x14ac:dyDescent="0.25">
      <c r="A36" s="112" t="str">
        <f>IFERROR(INDEX(Tabella256[cognomenome], MATCH(F36, Tabella256[cognome], 0)), "")</f>
        <v/>
      </c>
      <c r="B36" s="28"/>
      <c r="C36" s="28"/>
      <c r="D36" s="29"/>
      <c r="E36" s="29"/>
      <c r="F36" s="30"/>
      <c r="G36" s="56"/>
      <c r="H36" s="31"/>
      <c r="I36" s="32" t="str">
        <f t="shared" si="5"/>
        <v/>
      </c>
      <c r="J36" s="33"/>
      <c r="K36" s="34"/>
      <c r="L36" s="34"/>
      <c r="M36" s="31" t="str">
        <f t="shared" si="7"/>
        <v/>
      </c>
      <c r="N36" s="35"/>
      <c r="O36" s="35"/>
      <c r="P36" s="2"/>
      <c r="Q36" s="2"/>
      <c r="R36" s="2"/>
      <c r="S36" s="2"/>
      <c r="T36" s="2"/>
      <c r="U36" s="2"/>
      <c r="AA36" s="72"/>
      <c r="AB36" s="72"/>
      <c r="AC36" s="2"/>
      <c r="AD36" s="114" t="str">
        <f t="shared" si="6"/>
        <v>NO</v>
      </c>
      <c r="AG36" s="3">
        <f t="shared" si="0"/>
        <v>0</v>
      </c>
      <c r="AH36" s="3">
        <f t="shared" si="0"/>
        <v>0</v>
      </c>
      <c r="AI36" s="3">
        <f t="shared" si="1"/>
        <v>0</v>
      </c>
      <c r="AJ36" s="4">
        <v>3.125E-2</v>
      </c>
      <c r="AK36" s="3">
        <f t="shared" si="2"/>
        <v>0</v>
      </c>
      <c r="AL36" s="53" t="s">
        <v>30</v>
      </c>
      <c r="AM36" s="8" t="b">
        <f t="shared" si="3"/>
        <v>0</v>
      </c>
      <c r="AN36" s="15">
        <f t="shared" si="4"/>
        <v>0</v>
      </c>
    </row>
    <row r="37" spans="1:40" ht="80.099999999999994" customHeight="1" x14ac:dyDescent="0.25">
      <c r="A37" s="112" t="str">
        <f>IFERROR(INDEX(Tabella256[cognomenome], MATCH(F37, Tabella256[cognome], 0)), "")</f>
        <v/>
      </c>
      <c r="B37" s="28"/>
      <c r="C37" s="28"/>
      <c r="D37" s="29"/>
      <c r="E37" s="29"/>
      <c r="F37" s="30"/>
      <c r="G37" s="56" t="str">
        <f>IF(G36="","",G36)</f>
        <v/>
      </c>
      <c r="H37" s="31" t="str">
        <f>IF(H36="","",H36)</f>
        <v/>
      </c>
      <c r="I37" s="32" t="str">
        <f t="shared" si="5"/>
        <v/>
      </c>
      <c r="J37" s="33" t="str">
        <f>IF(J36="","",J36)</f>
        <v/>
      </c>
      <c r="K37" s="34"/>
      <c r="L37" s="34"/>
      <c r="M37" s="31" t="str">
        <f t="shared" si="7"/>
        <v/>
      </c>
      <c r="N37" s="35"/>
      <c r="O37" s="35"/>
      <c r="P37" s="2"/>
      <c r="Q37" s="2"/>
      <c r="R37" s="2"/>
      <c r="S37" s="2"/>
      <c r="T37" s="2"/>
      <c r="U37" s="2"/>
      <c r="AA37" s="72"/>
      <c r="AB37" s="72"/>
      <c r="AC37" s="2"/>
      <c r="AD37" s="114" t="str">
        <f t="shared" si="6"/>
        <v>NO</v>
      </c>
      <c r="AG37" s="3">
        <f t="shared" si="0"/>
        <v>0</v>
      </c>
      <c r="AH37" s="3">
        <f t="shared" si="0"/>
        <v>0</v>
      </c>
      <c r="AI37" s="3">
        <f t="shared" si="1"/>
        <v>0</v>
      </c>
      <c r="AJ37" s="4">
        <v>3.125E-2</v>
      </c>
      <c r="AK37" s="3">
        <f t="shared" si="2"/>
        <v>0</v>
      </c>
      <c r="AL37" s="53" t="s">
        <v>30</v>
      </c>
      <c r="AM37" s="8" t="b">
        <f t="shared" si="3"/>
        <v>0</v>
      </c>
      <c r="AN37" s="15">
        <f t="shared" si="4"/>
        <v>0</v>
      </c>
    </row>
    <row r="38" spans="1:40" ht="80.099999999999994" customHeight="1" x14ac:dyDescent="0.25">
      <c r="A38" s="112" t="str">
        <f>IFERROR(INDEX(Tabella256[cognomenome], MATCH(F38, Tabella256[cognome], 0)), "")</f>
        <v/>
      </c>
      <c r="B38" s="28"/>
      <c r="C38" s="28"/>
      <c r="D38" s="29"/>
      <c r="E38" s="29"/>
      <c r="F38" s="30"/>
      <c r="G38" s="56"/>
      <c r="H38" s="31"/>
      <c r="I38" s="32" t="str">
        <f t="shared" si="5"/>
        <v/>
      </c>
      <c r="J38" s="33"/>
      <c r="K38" s="34"/>
      <c r="L38" s="34"/>
      <c r="M38" s="31" t="str">
        <f t="shared" si="7"/>
        <v/>
      </c>
      <c r="N38" s="35"/>
      <c r="O38" s="35"/>
      <c r="P38" s="2"/>
      <c r="Q38" s="2"/>
      <c r="R38" s="2"/>
      <c r="S38" s="2"/>
      <c r="T38" s="2"/>
      <c r="U38" s="2"/>
      <c r="AA38" s="72"/>
      <c r="AB38" s="72"/>
      <c r="AC38" s="2"/>
      <c r="AD38" s="114" t="str">
        <f t="shared" si="6"/>
        <v>NO</v>
      </c>
      <c r="AG38" s="3">
        <f t="shared" si="0"/>
        <v>0</v>
      </c>
      <c r="AH38" s="3">
        <f t="shared" si="0"/>
        <v>0</v>
      </c>
      <c r="AI38" s="3">
        <f t="shared" si="1"/>
        <v>0</v>
      </c>
      <c r="AJ38" s="4">
        <v>3.125E-2</v>
      </c>
      <c r="AK38" s="3">
        <f t="shared" si="2"/>
        <v>0</v>
      </c>
      <c r="AL38" s="53" t="s">
        <v>30</v>
      </c>
      <c r="AM38" s="8" t="b">
        <f t="shared" si="3"/>
        <v>0</v>
      </c>
      <c r="AN38" s="15">
        <f t="shared" si="4"/>
        <v>0</v>
      </c>
    </row>
    <row r="39" spans="1:40" ht="80.099999999999994" customHeight="1" x14ac:dyDescent="0.25">
      <c r="A39" s="112" t="str">
        <f>IFERROR(INDEX(Tabella256[cognomenome], MATCH(F39, Tabella256[cognome], 0)), "")</f>
        <v/>
      </c>
      <c r="B39" s="28"/>
      <c r="C39" s="28"/>
      <c r="D39" s="29"/>
      <c r="E39" s="29"/>
      <c r="F39" s="30"/>
      <c r="G39" s="56" t="str">
        <f>IF(G38="","",G38)</f>
        <v/>
      </c>
      <c r="H39" s="31" t="str">
        <f>IF(H38="","",H38)</f>
        <v/>
      </c>
      <c r="I39" s="32" t="str">
        <f t="shared" si="5"/>
        <v/>
      </c>
      <c r="J39" s="33" t="str">
        <f>IF(J38="","",J38)</f>
        <v/>
      </c>
      <c r="K39" s="34"/>
      <c r="L39" s="34"/>
      <c r="M39" s="31" t="str">
        <f t="shared" si="7"/>
        <v/>
      </c>
      <c r="N39" s="35"/>
      <c r="O39" s="35"/>
      <c r="P39" s="2"/>
      <c r="Q39" s="2"/>
      <c r="R39" s="2"/>
      <c r="S39" s="2"/>
      <c r="T39" s="2"/>
      <c r="U39" s="2"/>
      <c r="V39" s="72"/>
      <c r="W39" s="72"/>
      <c r="X39" s="72"/>
      <c r="Y39" s="72"/>
      <c r="Z39" s="72"/>
      <c r="AA39" s="72"/>
      <c r="AB39" s="72"/>
      <c r="AC39" s="2"/>
      <c r="AD39" s="114" t="str">
        <f t="shared" si="6"/>
        <v>NO</v>
      </c>
      <c r="AG39" s="3">
        <f t="shared" si="0"/>
        <v>0</v>
      </c>
      <c r="AH39" s="3">
        <f t="shared" si="0"/>
        <v>0</v>
      </c>
      <c r="AI39" s="3">
        <f t="shared" si="1"/>
        <v>0</v>
      </c>
      <c r="AJ39" s="4">
        <v>3.125E-2</v>
      </c>
      <c r="AK39" s="3">
        <f t="shared" si="2"/>
        <v>0</v>
      </c>
      <c r="AL39" s="53" t="s">
        <v>30</v>
      </c>
      <c r="AM39" s="8" t="b">
        <f t="shared" si="3"/>
        <v>0</v>
      </c>
      <c r="AN39" s="15">
        <f t="shared" si="4"/>
        <v>0</v>
      </c>
    </row>
    <row r="40" spans="1:40" ht="80.099999999999994" customHeight="1" x14ac:dyDescent="0.25">
      <c r="A40" s="112" t="str">
        <f>IFERROR(INDEX(Tabella256[cognomenome], MATCH(F40, Tabella256[cognome], 0)), "")</f>
        <v/>
      </c>
      <c r="B40" s="28"/>
      <c r="C40" s="28"/>
      <c r="D40" s="29"/>
      <c r="E40" s="29"/>
      <c r="F40" s="30"/>
      <c r="G40" s="56"/>
      <c r="H40" s="31"/>
      <c r="I40" s="32" t="str">
        <f t="shared" si="5"/>
        <v/>
      </c>
      <c r="J40" s="33"/>
      <c r="K40" s="34"/>
      <c r="L40" s="34"/>
      <c r="M40" s="31" t="str">
        <f t="shared" si="7"/>
        <v/>
      </c>
      <c r="N40" s="35"/>
      <c r="O40" s="35"/>
      <c r="P40" s="2"/>
      <c r="Q40" s="2"/>
      <c r="R40" s="2"/>
      <c r="S40" s="2"/>
      <c r="T40" s="2"/>
      <c r="U40" s="2"/>
      <c r="AB40" s="72"/>
      <c r="AC40" s="2"/>
      <c r="AD40" s="114" t="str">
        <f t="shared" si="6"/>
        <v>NO</v>
      </c>
      <c r="AG40" s="3">
        <f t="shared" si="0"/>
        <v>0</v>
      </c>
      <c r="AH40" s="3">
        <f t="shared" si="0"/>
        <v>0</v>
      </c>
      <c r="AI40" s="3">
        <f t="shared" si="1"/>
        <v>0</v>
      </c>
      <c r="AJ40" s="4">
        <v>3.125E-2</v>
      </c>
      <c r="AK40" s="3">
        <f t="shared" si="2"/>
        <v>0</v>
      </c>
      <c r="AL40" s="53" t="s">
        <v>30</v>
      </c>
      <c r="AM40" s="8" t="b">
        <f t="shared" si="3"/>
        <v>0</v>
      </c>
      <c r="AN40" s="15">
        <f t="shared" si="4"/>
        <v>0</v>
      </c>
    </row>
    <row r="41" spans="1:40" ht="80.099999999999994" customHeight="1" x14ac:dyDescent="0.25">
      <c r="A41" s="112" t="str">
        <f>IFERROR(INDEX(Tabella256[cognomenome], MATCH(F41, Tabella256[cognome], 0)), "")</f>
        <v/>
      </c>
      <c r="B41" s="28"/>
      <c r="C41" s="28"/>
      <c r="D41" s="29"/>
      <c r="E41" s="29"/>
      <c r="F41" s="30"/>
      <c r="G41" s="56" t="str">
        <f>IF(G40="","",G40)</f>
        <v/>
      </c>
      <c r="H41" s="31" t="str">
        <f>IF(H40="","",H40)</f>
        <v/>
      </c>
      <c r="I41" s="32" t="str">
        <f t="shared" si="5"/>
        <v/>
      </c>
      <c r="J41" s="33" t="str">
        <f>IF(J40="","",J40)</f>
        <v/>
      </c>
      <c r="K41" s="34"/>
      <c r="L41" s="34"/>
      <c r="M41" s="31" t="str">
        <f t="shared" si="7"/>
        <v/>
      </c>
      <c r="N41" s="35"/>
      <c r="O41" s="35"/>
      <c r="P41" s="2"/>
      <c r="Q41" s="2"/>
      <c r="R41" s="2"/>
      <c r="S41" s="2"/>
      <c r="T41" s="37"/>
      <c r="U41" s="2"/>
      <c r="AB41" s="72"/>
      <c r="AC41" s="2"/>
      <c r="AD41" s="114" t="str">
        <f t="shared" si="6"/>
        <v>NO</v>
      </c>
      <c r="AG41" s="3">
        <f t="shared" si="0"/>
        <v>0</v>
      </c>
      <c r="AH41" s="3">
        <f t="shared" si="0"/>
        <v>0</v>
      </c>
      <c r="AI41" s="3">
        <f t="shared" si="1"/>
        <v>0</v>
      </c>
      <c r="AJ41" s="4">
        <v>3.125E-2</v>
      </c>
      <c r="AK41" s="3">
        <f t="shared" si="2"/>
        <v>0</v>
      </c>
      <c r="AL41" s="53" t="s">
        <v>30</v>
      </c>
      <c r="AM41" s="8" t="b">
        <f t="shared" si="3"/>
        <v>0</v>
      </c>
      <c r="AN41" s="15">
        <f t="shared" si="4"/>
        <v>0</v>
      </c>
    </row>
    <row r="42" spans="1:40" ht="80.099999999999994" customHeight="1" x14ac:dyDescent="0.25">
      <c r="A42" s="112" t="str">
        <f>IFERROR(INDEX(Tabella256[cognomenome], MATCH(F42, Tabella256[cognome], 0)), "")</f>
        <v/>
      </c>
      <c r="B42" s="28"/>
      <c r="C42" s="28"/>
      <c r="D42" s="29"/>
      <c r="E42" s="29"/>
      <c r="F42" s="30"/>
      <c r="G42" s="56"/>
      <c r="H42" s="31"/>
      <c r="I42" s="32" t="str">
        <f t="shared" si="5"/>
        <v/>
      </c>
      <c r="J42" s="33"/>
      <c r="K42" s="34"/>
      <c r="L42" s="34"/>
      <c r="M42" s="31" t="str">
        <f t="shared" si="7"/>
        <v/>
      </c>
      <c r="N42" s="35"/>
      <c r="O42" s="35"/>
      <c r="P42" s="2"/>
      <c r="Q42" s="2"/>
      <c r="R42" s="2"/>
      <c r="S42" s="2"/>
      <c r="T42" s="37"/>
      <c r="U42" s="2"/>
      <c r="AB42" s="72"/>
      <c r="AC42" s="2"/>
      <c r="AD42" s="114" t="str">
        <f t="shared" si="6"/>
        <v>NO</v>
      </c>
      <c r="AG42" s="3">
        <f t="shared" si="0"/>
        <v>0</v>
      </c>
      <c r="AH42" s="3">
        <f t="shared" si="0"/>
        <v>0</v>
      </c>
      <c r="AI42" s="3">
        <f t="shared" si="1"/>
        <v>0</v>
      </c>
      <c r="AJ42" s="4">
        <v>3.125E-2</v>
      </c>
      <c r="AK42" s="3">
        <f t="shared" si="2"/>
        <v>0</v>
      </c>
      <c r="AL42" s="53" t="s">
        <v>30</v>
      </c>
      <c r="AM42" s="8" t="b">
        <f t="shared" si="3"/>
        <v>0</v>
      </c>
      <c r="AN42" s="15">
        <f t="shared" si="4"/>
        <v>0</v>
      </c>
    </row>
    <row r="43" spans="1:40" ht="80.099999999999994" customHeight="1" x14ac:dyDescent="0.25">
      <c r="A43" s="112" t="str">
        <f>IFERROR(INDEX(Tabella256[cognomenome], MATCH(F43, Tabella256[cognome], 0)), "")</f>
        <v/>
      </c>
      <c r="B43" s="28"/>
      <c r="C43" s="28"/>
      <c r="D43" s="29"/>
      <c r="E43" s="29"/>
      <c r="F43" s="30"/>
      <c r="G43" s="56" t="str">
        <f>IF(G42="","",G42)</f>
        <v/>
      </c>
      <c r="H43" s="31" t="str">
        <f>IF(H42="","",H42)</f>
        <v/>
      </c>
      <c r="I43" s="32" t="str">
        <f t="shared" si="5"/>
        <v/>
      </c>
      <c r="J43" s="33" t="str">
        <f>IF(J42="","",J42)</f>
        <v/>
      </c>
      <c r="K43" s="34"/>
      <c r="L43" s="34"/>
      <c r="M43" s="31" t="str">
        <f t="shared" si="7"/>
        <v/>
      </c>
      <c r="N43" s="35"/>
      <c r="O43" s="35"/>
      <c r="P43" s="2"/>
      <c r="Q43" s="2"/>
      <c r="R43" s="2"/>
      <c r="S43" s="2"/>
      <c r="T43" s="37"/>
      <c r="U43" s="2"/>
      <c r="AB43" s="72"/>
      <c r="AC43" s="2"/>
      <c r="AD43" s="114" t="str">
        <f t="shared" si="6"/>
        <v>NO</v>
      </c>
      <c r="AG43" s="3">
        <f t="shared" si="0"/>
        <v>0</v>
      </c>
      <c r="AH43" s="3">
        <f t="shared" si="0"/>
        <v>0</v>
      </c>
      <c r="AI43" s="3">
        <f t="shared" si="1"/>
        <v>0</v>
      </c>
      <c r="AJ43" s="4">
        <v>3.125E-2</v>
      </c>
      <c r="AK43" s="3">
        <f t="shared" si="2"/>
        <v>0</v>
      </c>
      <c r="AL43" s="53" t="s">
        <v>30</v>
      </c>
      <c r="AM43" s="8" t="b">
        <f t="shared" si="3"/>
        <v>0</v>
      </c>
      <c r="AN43" s="15">
        <f t="shared" si="4"/>
        <v>0</v>
      </c>
    </row>
    <row r="44" spans="1:40" ht="80.099999999999994" customHeight="1" x14ac:dyDescent="0.25">
      <c r="A44" s="112" t="str">
        <f>IFERROR(INDEX(Tabella256[cognomenome], MATCH(F44, Tabella256[cognome], 0)), "")</f>
        <v/>
      </c>
      <c r="B44" s="28"/>
      <c r="C44" s="28"/>
      <c r="D44" s="29"/>
      <c r="E44" s="29"/>
      <c r="F44" s="30"/>
      <c r="G44" s="56"/>
      <c r="H44" s="31"/>
      <c r="I44" s="32" t="str">
        <f t="shared" si="5"/>
        <v/>
      </c>
      <c r="J44" s="33"/>
      <c r="K44" s="34"/>
      <c r="L44" s="34"/>
      <c r="M44" s="31" t="str">
        <f t="shared" si="7"/>
        <v/>
      </c>
      <c r="N44" s="35"/>
      <c r="O44" s="35"/>
      <c r="P44" s="2"/>
      <c r="Q44" s="2"/>
      <c r="R44" s="2"/>
      <c r="S44" s="2"/>
      <c r="T44" s="37"/>
      <c r="U44" s="2"/>
      <c r="AB44" s="72"/>
      <c r="AC44" s="2"/>
      <c r="AD44" s="114" t="str">
        <f t="shared" si="6"/>
        <v>NO</v>
      </c>
      <c r="AG44" s="3">
        <f t="shared" si="0"/>
        <v>0</v>
      </c>
      <c r="AH44" s="3">
        <f t="shared" si="0"/>
        <v>0</v>
      </c>
      <c r="AI44" s="3">
        <f t="shared" si="1"/>
        <v>0</v>
      </c>
      <c r="AJ44" s="4">
        <v>3.125E-2</v>
      </c>
      <c r="AK44" s="3">
        <f t="shared" si="2"/>
        <v>0</v>
      </c>
      <c r="AL44" s="53" t="s">
        <v>30</v>
      </c>
      <c r="AM44" s="8" t="b">
        <f t="shared" si="3"/>
        <v>0</v>
      </c>
      <c r="AN44" s="15">
        <f t="shared" si="4"/>
        <v>0</v>
      </c>
    </row>
    <row r="45" spans="1:40" ht="80.099999999999994" customHeight="1" x14ac:dyDescent="0.25">
      <c r="A45" s="112" t="str">
        <f>IFERROR(INDEX(Tabella256[cognomenome], MATCH(F45, Tabella256[cognome], 0)), "")</f>
        <v/>
      </c>
      <c r="B45" s="28"/>
      <c r="C45" s="28"/>
      <c r="D45" s="29"/>
      <c r="E45" s="29"/>
      <c r="F45" s="30"/>
      <c r="G45" s="56" t="str">
        <f>IF(G44="","",G44)</f>
        <v/>
      </c>
      <c r="H45" s="31" t="str">
        <f>IF(H44="","",H44)</f>
        <v/>
      </c>
      <c r="I45" s="32" t="str">
        <f t="shared" si="5"/>
        <v/>
      </c>
      <c r="J45" s="33" t="str">
        <f>IF(J44="","",J44)</f>
        <v/>
      </c>
      <c r="K45" s="34"/>
      <c r="L45" s="34"/>
      <c r="M45" s="31" t="str">
        <f t="shared" si="7"/>
        <v/>
      </c>
      <c r="N45" s="35"/>
      <c r="O45" s="35"/>
      <c r="P45" s="2"/>
      <c r="Q45" s="2"/>
      <c r="R45" s="2"/>
      <c r="S45" s="2"/>
      <c r="T45" s="2"/>
      <c r="U45" s="2"/>
      <c r="V45" s="72"/>
      <c r="W45" s="72"/>
      <c r="X45" s="72"/>
      <c r="Y45" s="72"/>
      <c r="Z45" s="72"/>
      <c r="AA45" s="72"/>
      <c r="AB45" s="72"/>
      <c r="AC45" s="2"/>
      <c r="AD45" s="114" t="str">
        <f t="shared" si="6"/>
        <v>NO</v>
      </c>
      <c r="AG45" s="3">
        <f t="shared" si="0"/>
        <v>0</v>
      </c>
      <c r="AH45" s="3">
        <f t="shared" si="0"/>
        <v>0</v>
      </c>
      <c r="AI45" s="3">
        <f t="shared" si="1"/>
        <v>0</v>
      </c>
      <c r="AJ45" s="4">
        <v>3.125E-2</v>
      </c>
      <c r="AK45" s="3">
        <f t="shared" si="2"/>
        <v>0</v>
      </c>
      <c r="AL45" s="53" t="s">
        <v>30</v>
      </c>
      <c r="AM45" s="8" t="b">
        <f t="shared" si="3"/>
        <v>0</v>
      </c>
      <c r="AN45" s="15">
        <f t="shared" si="4"/>
        <v>0</v>
      </c>
    </row>
    <row r="46" spans="1:40" x14ac:dyDescent="0.25">
      <c r="B46" s="191" t="str">
        <f>IF(I32="","",I32)</f>
        <v/>
      </c>
      <c r="C46" s="191"/>
      <c r="D46" s="191"/>
      <c r="E46" s="191"/>
      <c r="F46" s="191"/>
      <c r="G46" s="191"/>
      <c r="H46" s="191"/>
      <c r="I46" s="191"/>
      <c r="J46" s="191"/>
      <c r="K46" s="191"/>
      <c r="L46" s="191"/>
      <c r="M46" s="191"/>
      <c r="N46" s="19"/>
      <c r="O46" s="19"/>
      <c r="P46" s="2"/>
      <c r="Q46" s="2"/>
      <c r="R46" s="2"/>
      <c r="S46" s="2"/>
      <c r="T46" s="2"/>
      <c r="U46" s="2"/>
      <c r="V46" s="72"/>
      <c r="W46" s="72"/>
      <c r="X46" s="72"/>
      <c r="Y46" s="72"/>
      <c r="Z46" s="72"/>
      <c r="AA46" s="72"/>
      <c r="AB46" s="72"/>
      <c r="AC46" s="2"/>
      <c r="AD46" s="2"/>
      <c r="AG46" s="24"/>
      <c r="AH46" s="24"/>
      <c r="AI46" s="24"/>
      <c r="AJ46" s="25"/>
      <c r="AK46" s="24"/>
      <c r="AL46" s="26"/>
      <c r="AM46" s="27"/>
    </row>
    <row r="47" spans="1:40" x14ac:dyDescent="0.25">
      <c r="B47" s="191"/>
      <c r="C47" s="191"/>
      <c r="D47" s="191"/>
      <c r="E47" s="191"/>
      <c r="F47" s="191"/>
      <c r="G47" s="191"/>
      <c r="H47" s="191"/>
      <c r="I47" s="191"/>
      <c r="J47" s="191"/>
      <c r="K47" s="191"/>
      <c r="L47" s="191"/>
      <c r="M47" s="191"/>
      <c r="P47" s="2"/>
      <c r="Q47" s="2"/>
      <c r="R47" s="2"/>
      <c r="S47" s="2"/>
    </row>
    <row r="48" spans="1:40" x14ac:dyDescent="0.25">
      <c r="B48" s="6"/>
      <c r="C48" s="6"/>
      <c r="D48" s="6"/>
      <c r="E48" s="7"/>
      <c r="F48" s="9"/>
      <c r="G48" s="143"/>
      <c r="H48" s="11"/>
      <c r="K48" s="11"/>
      <c r="L48" s="11"/>
      <c r="M48" s="11"/>
      <c r="N48" s="21"/>
      <c r="O48" s="21"/>
      <c r="P48" s="2"/>
      <c r="Q48" s="2"/>
      <c r="R48" s="2"/>
      <c r="S48" s="2"/>
      <c r="T48" s="2"/>
      <c r="U48" s="2"/>
      <c r="V48" s="72"/>
      <c r="W48" s="72"/>
      <c r="X48" s="72"/>
      <c r="Y48" s="72"/>
      <c r="Z48" s="72"/>
      <c r="AA48" s="72"/>
      <c r="AB48" s="72"/>
      <c r="AC48" s="2"/>
      <c r="AD48" s="2"/>
      <c r="AE48" s="2"/>
      <c r="AF48" s="2"/>
    </row>
    <row r="49" spans="2:63" x14ac:dyDescent="0.25">
      <c r="B49" s="6"/>
      <c r="C49" s="6"/>
      <c r="D49" s="6"/>
      <c r="E49" s="7"/>
      <c r="F49" s="9"/>
      <c r="G49" s="143"/>
      <c r="H49" s="11"/>
      <c r="K49" s="11"/>
      <c r="L49" s="11"/>
      <c r="M49" s="11"/>
      <c r="N49" s="21"/>
      <c r="O49" s="21"/>
      <c r="P49" s="2"/>
      <c r="Q49" s="2"/>
      <c r="R49" s="2"/>
      <c r="S49" s="2"/>
      <c r="T49" s="2"/>
      <c r="U49" s="2"/>
      <c r="V49" s="72"/>
      <c r="W49" s="72"/>
      <c r="X49" s="72"/>
      <c r="Y49" s="72"/>
      <c r="Z49" s="72"/>
      <c r="AA49" s="72"/>
      <c r="AB49" s="72"/>
      <c r="AC49" s="2"/>
      <c r="AD49" s="2"/>
      <c r="AE49" s="2"/>
      <c r="AF49" s="2"/>
    </row>
    <row r="50" spans="2:63" x14ac:dyDescent="0.25">
      <c r="B50" s="6"/>
      <c r="C50" s="6"/>
      <c r="D50" s="6"/>
      <c r="E50" s="7"/>
      <c r="F50" s="9"/>
      <c r="G50" s="143"/>
      <c r="H50" s="11"/>
      <c r="K50" s="11"/>
      <c r="L50" s="11"/>
      <c r="M50" s="11"/>
      <c r="N50" s="21"/>
      <c r="O50" s="21"/>
      <c r="T50" s="2"/>
      <c r="U50" s="2"/>
      <c r="V50" s="72"/>
      <c r="W50" s="72"/>
      <c r="X50" s="72"/>
      <c r="Y50" s="72"/>
      <c r="Z50" s="72"/>
      <c r="AA50" s="72"/>
      <c r="AB50" s="72"/>
      <c r="AC50" s="2"/>
      <c r="AD50" s="2"/>
      <c r="AE50" s="2"/>
      <c r="AF50" s="2"/>
    </row>
    <row r="51" spans="2:63" x14ac:dyDescent="0.25">
      <c r="B51" s="6"/>
      <c r="C51" s="6"/>
      <c r="D51" s="6"/>
      <c r="E51" s="7"/>
      <c r="F51" s="9"/>
      <c r="G51" s="143"/>
      <c r="H51" s="11"/>
      <c r="K51" s="11"/>
      <c r="L51" s="11"/>
      <c r="M51" s="11"/>
      <c r="N51" s="21"/>
      <c r="O51" s="21"/>
      <c r="T51" s="2"/>
      <c r="U51" s="2"/>
      <c r="V51" s="72"/>
      <c r="W51" s="72"/>
      <c r="X51" s="72"/>
      <c r="Y51" s="72"/>
      <c r="Z51" s="72"/>
      <c r="AA51" s="72"/>
      <c r="AB51" s="72"/>
      <c r="AC51" s="2"/>
      <c r="AD51" s="2"/>
      <c r="AE51" s="2"/>
      <c r="AF51" s="2"/>
    </row>
    <row r="52" spans="2:63" x14ac:dyDescent="0.25">
      <c r="B52" s="6"/>
      <c r="C52" s="6"/>
      <c r="D52" s="6"/>
      <c r="E52" s="7"/>
      <c r="F52" s="9"/>
      <c r="G52" s="143"/>
      <c r="H52" s="11"/>
      <c r="K52" s="11"/>
      <c r="L52" s="11"/>
      <c r="M52" s="11"/>
      <c r="N52" s="21"/>
      <c r="O52" s="21"/>
      <c r="T52" s="2"/>
      <c r="U52" s="2"/>
      <c r="V52" s="72"/>
      <c r="W52" s="72"/>
      <c r="X52" s="72"/>
      <c r="Y52" s="72"/>
      <c r="Z52" s="72"/>
      <c r="AA52" s="72"/>
      <c r="AB52" s="72"/>
      <c r="AC52" s="2"/>
      <c r="AD52" s="2"/>
      <c r="AE52" s="2"/>
      <c r="AF52" s="2"/>
    </row>
    <row r="53" spans="2:63" x14ac:dyDescent="0.25">
      <c r="B53" s="6"/>
      <c r="C53" s="6"/>
      <c r="D53" s="6"/>
      <c r="E53" s="7"/>
      <c r="F53" s="9"/>
      <c r="G53" s="143"/>
      <c r="H53" s="11"/>
      <c r="K53" s="11"/>
      <c r="L53" s="11"/>
      <c r="M53" s="11"/>
      <c r="N53" s="21"/>
      <c r="O53" s="21"/>
      <c r="T53" s="2"/>
      <c r="U53" s="2"/>
      <c r="V53" s="72"/>
      <c r="W53" s="72"/>
      <c r="X53" s="72"/>
      <c r="Y53" s="72"/>
      <c r="Z53" s="72"/>
      <c r="AA53" s="72"/>
      <c r="AB53" s="72"/>
      <c r="AC53" s="2"/>
      <c r="AD53" s="2"/>
      <c r="AE53" s="2"/>
      <c r="AF53" s="2"/>
    </row>
    <row r="54" spans="2:63" x14ac:dyDescent="0.25">
      <c r="B54" s="6"/>
      <c r="C54" s="6"/>
      <c r="D54" s="6"/>
      <c r="E54" s="7"/>
      <c r="F54" s="9"/>
      <c r="G54" s="143"/>
      <c r="H54" s="11"/>
      <c r="K54" s="11"/>
      <c r="L54" s="11"/>
      <c r="M54" s="11"/>
      <c r="N54" s="21"/>
      <c r="O54" s="21"/>
    </row>
    <row r="55" spans="2:63" x14ac:dyDescent="0.25">
      <c r="B55" s="6"/>
      <c r="C55" s="6"/>
      <c r="D55" s="6"/>
      <c r="E55" s="7"/>
      <c r="F55" s="9"/>
      <c r="G55" s="143"/>
      <c r="H55" s="11"/>
      <c r="I55" s="23"/>
      <c r="J55" s="11"/>
      <c r="K55" s="11"/>
      <c r="L55" s="11"/>
      <c r="M55" s="11"/>
      <c r="N55" s="21"/>
      <c r="O55" s="21"/>
    </row>
    <row r="56" spans="2:63" x14ac:dyDescent="0.25">
      <c r="B56" s="6"/>
      <c r="C56" s="6"/>
      <c r="D56" s="6"/>
      <c r="E56" s="7"/>
      <c r="F56" s="9"/>
      <c r="G56" s="143"/>
      <c r="H56" s="11"/>
      <c r="I56" s="23"/>
      <c r="J56" s="11"/>
      <c r="K56" s="11"/>
      <c r="L56" s="11"/>
      <c r="M56" s="11"/>
      <c r="N56" s="21"/>
      <c r="O56" s="21"/>
    </row>
    <row r="57" spans="2:63" x14ac:dyDescent="0.25">
      <c r="E57" s="5"/>
      <c r="F57" s="10"/>
    </row>
    <row r="58" spans="2:63" x14ac:dyDescent="0.25">
      <c r="E58" s="5"/>
      <c r="F58" s="10"/>
    </row>
    <row r="59" spans="2:63" s="12" customFormat="1" x14ac:dyDescent="0.25">
      <c r="B59" s="114"/>
      <c r="C59" s="114"/>
      <c r="D59" s="114"/>
      <c r="E59" s="5"/>
      <c r="F59" s="10"/>
      <c r="G59" s="144"/>
      <c r="H59" s="1"/>
      <c r="I59" s="22"/>
      <c r="J59" s="1"/>
      <c r="K59" s="1"/>
      <c r="L59" s="1"/>
      <c r="M59" s="1"/>
      <c r="N59" s="20"/>
      <c r="O59" s="20"/>
      <c r="T59" s="114"/>
      <c r="U59" s="114"/>
      <c r="V59" s="37"/>
      <c r="W59" s="37"/>
      <c r="X59" s="37"/>
      <c r="Y59" s="37"/>
      <c r="Z59" s="37"/>
      <c r="AA59" s="37"/>
      <c r="AB59" s="37"/>
      <c r="AC59" s="114"/>
      <c r="AD59" s="114"/>
      <c r="AE59" s="114"/>
      <c r="AF59" s="114"/>
      <c r="AG59" s="114"/>
      <c r="AH59" s="114"/>
      <c r="AI59" s="114"/>
      <c r="AJ59" s="114"/>
      <c r="AK59" s="114"/>
      <c r="AL59" s="114"/>
      <c r="AM59" s="114"/>
      <c r="AN59" s="114"/>
      <c r="AO59" s="114"/>
      <c r="AP59" s="114"/>
      <c r="AQ59" s="114"/>
      <c r="AR59" s="114"/>
      <c r="AS59" s="114"/>
      <c r="AT59" s="114"/>
      <c r="AU59" s="114"/>
      <c r="AV59" s="114"/>
      <c r="AW59" s="114"/>
      <c r="AX59" s="114"/>
      <c r="AY59" s="114"/>
      <c r="AZ59" s="114"/>
      <c r="BA59" s="114"/>
      <c r="BB59" s="114"/>
      <c r="BC59" s="114"/>
      <c r="BD59" s="114"/>
      <c r="BE59" s="114"/>
      <c r="BF59" s="114"/>
      <c r="BG59" s="114"/>
      <c r="BH59" s="114"/>
      <c r="BI59" s="114"/>
      <c r="BJ59" s="114"/>
      <c r="BK59" s="114"/>
    </row>
    <row r="60" spans="2:63" s="12" customFormat="1" x14ac:dyDescent="0.25">
      <c r="B60" s="114"/>
      <c r="C60" s="114"/>
      <c r="D60" s="114"/>
      <c r="E60" s="5"/>
      <c r="F60" s="10"/>
      <c r="G60" s="144"/>
      <c r="H60" s="1"/>
      <c r="I60" s="22"/>
      <c r="J60" s="1"/>
      <c r="K60" s="1"/>
      <c r="L60" s="1"/>
      <c r="M60" s="1"/>
      <c r="N60" s="20"/>
      <c r="O60" s="20"/>
      <c r="T60" s="114"/>
      <c r="U60" s="114"/>
      <c r="V60" s="37"/>
      <c r="W60" s="37"/>
      <c r="X60" s="37"/>
      <c r="Y60" s="37"/>
      <c r="Z60" s="37"/>
      <c r="AA60" s="37"/>
      <c r="AB60" s="37"/>
      <c r="AC60" s="114"/>
      <c r="AD60" s="114"/>
      <c r="AE60" s="114"/>
      <c r="AF60" s="114"/>
      <c r="AG60" s="114"/>
      <c r="AH60" s="114"/>
      <c r="AI60" s="114"/>
      <c r="AJ60" s="114"/>
      <c r="AK60" s="114"/>
      <c r="AL60" s="114"/>
      <c r="AM60" s="114"/>
      <c r="AN60" s="114"/>
      <c r="AO60" s="114"/>
      <c r="AP60" s="114"/>
      <c r="AQ60" s="114"/>
      <c r="AR60" s="114"/>
      <c r="AS60" s="114"/>
      <c r="AT60" s="114"/>
      <c r="AU60" s="114"/>
      <c r="AV60" s="114"/>
      <c r="AW60" s="114"/>
      <c r="AX60" s="114"/>
      <c r="AY60" s="114"/>
      <c r="AZ60" s="114"/>
      <c r="BA60" s="114"/>
      <c r="BB60" s="114"/>
      <c r="BC60" s="114"/>
      <c r="BD60" s="114"/>
      <c r="BE60" s="114"/>
      <c r="BF60" s="114"/>
      <c r="BG60" s="114"/>
      <c r="BH60" s="114"/>
      <c r="BI60" s="114"/>
      <c r="BJ60" s="114"/>
      <c r="BK60" s="114"/>
    </row>
    <row r="61" spans="2:63" s="12" customFormat="1" x14ac:dyDescent="0.25">
      <c r="B61" s="114"/>
      <c r="C61" s="114"/>
      <c r="D61" s="114"/>
      <c r="E61" s="5"/>
      <c r="F61" s="10"/>
      <c r="G61" s="144"/>
      <c r="H61" s="1"/>
      <c r="I61" s="22"/>
      <c r="J61" s="1"/>
      <c r="K61" s="1"/>
      <c r="L61" s="1"/>
      <c r="M61" s="1"/>
      <c r="N61" s="20"/>
      <c r="O61" s="20"/>
      <c r="T61" s="114"/>
      <c r="U61" s="114"/>
      <c r="V61" s="37"/>
      <c r="W61" s="37"/>
      <c r="X61" s="37"/>
      <c r="Y61" s="37"/>
      <c r="Z61" s="37"/>
      <c r="AA61" s="37"/>
      <c r="AB61" s="37"/>
      <c r="AC61" s="114"/>
      <c r="AD61" s="114"/>
      <c r="AE61" s="114"/>
      <c r="AF61" s="114"/>
      <c r="AG61" s="114"/>
      <c r="AH61" s="114"/>
      <c r="AI61" s="114"/>
      <c r="AJ61" s="114"/>
      <c r="AK61" s="114"/>
      <c r="AL61" s="114"/>
      <c r="AM61" s="114"/>
      <c r="AN61" s="114"/>
      <c r="AO61" s="114"/>
      <c r="AP61" s="114"/>
      <c r="AQ61" s="114"/>
      <c r="AR61" s="114"/>
      <c r="AS61" s="114"/>
      <c r="AT61" s="114"/>
      <c r="AU61" s="114"/>
      <c r="AV61" s="114"/>
      <c r="AW61" s="114"/>
      <c r="AX61" s="114"/>
      <c r="AY61" s="114"/>
      <c r="AZ61" s="114"/>
      <c r="BA61" s="114"/>
      <c r="BB61" s="114"/>
      <c r="BC61" s="114"/>
      <c r="BD61" s="114"/>
      <c r="BE61" s="114"/>
      <c r="BF61" s="114"/>
      <c r="BG61" s="114"/>
      <c r="BH61" s="114"/>
      <c r="BI61" s="114"/>
      <c r="BJ61" s="114"/>
      <c r="BK61" s="114"/>
    </row>
    <row r="62" spans="2:63" s="12" customFormat="1" x14ac:dyDescent="0.25">
      <c r="B62" s="114"/>
      <c r="C62" s="114"/>
      <c r="D62" s="114"/>
      <c r="E62" s="5"/>
      <c r="F62" s="10"/>
      <c r="G62" s="144"/>
      <c r="H62" s="1"/>
      <c r="I62" s="22"/>
      <c r="J62" s="1"/>
      <c r="K62" s="1"/>
      <c r="L62" s="1"/>
      <c r="M62" s="1"/>
      <c r="N62" s="20"/>
      <c r="O62" s="20"/>
      <c r="P62" s="114"/>
      <c r="Q62" s="114"/>
      <c r="R62" s="114"/>
      <c r="S62" s="114"/>
      <c r="T62" s="114"/>
      <c r="U62" s="114"/>
      <c r="V62" s="37"/>
      <c r="W62" s="37"/>
      <c r="X62" s="37"/>
      <c r="Y62" s="37"/>
      <c r="Z62" s="37"/>
      <c r="AA62" s="37"/>
      <c r="AB62" s="37"/>
      <c r="AC62" s="114"/>
      <c r="AD62" s="114"/>
      <c r="AE62" s="114"/>
      <c r="AF62" s="114"/>
      <c r="AG62" s="114"/>
      <c r="AH62" s="114"/>
      <c r="AI62" s="114"/>
      <c r="AJ62" s="114"/>
      <c r="AK62" s="114"/>
      <c r="AL62" s="114"/>
      <c r="AM62" s="114"/>
      <c r="AN62" s="114"/>
      <c r="AO62" s="114"/>
      <c r="AP62" s="114"/>
      <c r="AQ62" s="114"/>
      <c r="AR62" s="114"/>
      <c r="AS62" s="114"/>
      <c r="AT62" s="114"/>
      <c r="AU62" s="114"/>
      <c r="AV62" s="114"/>
      <c r="AW62" s="114"/>
      <c r="AX62" s="114"/>
      <c r="AY62" s="114"/>
      <c r="AZ62" s="114"/>
      <c r="BA62" s="114"/>
      <c r="BB62" s="114"/>
      <c r="BC62" s="114"/>
      <c r="BD62" s="114"/>
      <c r="BE62" s="114"/>
      <c r="BF62" s="114"/>
      <c r="BG62" s="114"/>
      <c r="BH62" s="114"/>
      <c r="BI62" s="114"/>
      <c r="BJ62" s="114"/>
      <c r="BK62" s="114"/>
    </row>
    <row r="63" spans="2:63" s="12" customFormat="1" x14ac:dyDescent="0.25">
      <c r="B63" s="114"/>
      <c r="C63" s="114"/>
      <c r="D63" s="114"/>
      <c r="E63" s="5"/>
      <c r="F63" s="10"/>
      <c r="G63" s="144"/>
      <c r="H63" s="1"/>
      <c r="I63" s="22"/>
      <c r="J63" s="1"/>
      <c r="K63" s="1"/>
      <c r="L63" s="1"/>
      <c r="M63" s="1"/>
      <c r="N63" s="20"/>
      <c r="O63" s="20"/>
      <c r="P63" s="114"/>
      <c r="Q63" s="114"/>
      <c r="R63" s="114"/>
      <c r="S63" s="114"/>
      <c r="T63" s="114"/>
      <c r="U63" s="114"/>
      <c r="V63" s="37"/>
      <c r="W63" s="37"/>
      <c r="X63" s="37"/>
      <c r="Y63" s="37"/>
      <c r="Z63" s="37"/>
      <c r="AA63" s="37"/>
      <c r="AB63" s="37"/>
      <c r="AC63" s="114"/>
      <c r="AD63" s="114"/>
      <c r="AE63" s="114"/>
      <c r="AF63" s="114"/>
      <c r="AG63" s="114"/>
      <c r="AH63" s="114"/>
      <c r="AI63" s="114"/>
      <c r="AJ63" s="114"/>
      <c r="AK63" s="114"/>
      <c r="AL63" s="114"/>
      <c r="AM63" s="114"/>
      <c r="AN63" s="114"/>
      <c r="AO63" s="114"/>
      <c r="AP63" s="114"/>
      <c r="AQ63" s="114"/>
      <c r="AR63" s="114"/>
      <c r="AS63" s="114"/>
      <c r="AT63" s="114"/>
      <c r="AU63" s="114"/>
      <c r="AV63" s="114"/>
      <c r="AW63" s="114"/>
      <c r="AX63" s="114"/>
      <c r="AY63" s="114"/>
      <c r="AZ63" s="114"/>
      <c r="BA63" s="114"/>
      <c r="BB63" s="114"/>
      <c r="BC63" s="114"/>
      <c r="BD63" s="114"/>
      <c r="BE63" s="114"/>
      <c r="BF63" s="114"/>
      <c r="BG63" s="114"/>
      <c r="BH63" s="114"/>
      <c r="BI63" s="114"/>
      <c r="BJ63" s="114"/>
      <c r="BK63" s="114"/>
    </row>
    <row r="64" spans="2:63" s="12" customFormat="1" x14ac:dyDescent="0.25">
      <c r="B64" s="114"/>
      <c r="C64" s="114"/>
      <c r="D64" s="114"/>
      <c r="E64" s="5"/>
      <c r="F64" s="10"/>
      <c r="G64" s="144"/>
      <c r="H64" s="1"/>
      <c r="I64" s="22"/>
      <c r="J64" s="1"/>
      <c r="K64" s="1"/>
      <c r="L64" s="1"/>
      <c r="M64" s="1"/>
      <c r="N64" s="20"/>
      <c r="O64" s="20"/>
      <c r="P64" s="114"/>
      <c r="Q64" s="114"/>
      <c r="R64" s="114"/>
      <c r="S64" s="114"/>
      <c r="T64" s="114"/>
      <c r="U64" s="114"/>
      <c r="V64" s="37"/>
      <c r="W64" s="37"/>
      <c r="X64" s="37"/>
      <c r="Y64" s="37"/>
      <c r="Z64" s="37"/>
      <c r="AA64" s="37"/>
      <c r="AB64" s="37"/>
      <c r="AC64" s="114"/>
      <c r="AD64" s="114"/>
      <c r="AE64" s="114"/>
      <c r="AF64" s="114"/>
      <c r="AG64" s="114"/>
      <c r="AH64" s="114"/>
      <c r="AI64" s="114"/>
      <c r="AJ64" s="114"/>
      <c r="AK64" s="114"/>
      <c r="AL64" s="114"/>
      <c r="AM64" s="114"/>
      <c r="AN64" s="114"/>
      <c r="AO64" s="114"/>
      <c r="AP64" s="114"/>
      <c r="AQ64" s="114"/>
      <c r="AR64" s="114"/>
      <c r="AS64" s="114"/>
      <c r="AT64" s="114"/>
      <c r="AU64" s="114"/>
      <c r="AV64" s="114"/>
      <c r="AW64" s="114"/>
      <c r="AX64" s="114"/>
      <c r="AY64" s="114"/>
      <c r="AZ64" s="114"/>
      <c r="BA64" s="114"/>
      <c r="BB64" s="114"/>
      <c r="BC64" s="114"/>
      <c r="BD64" s="114"/>
      <c r="BE64" s="114"/>
      <c r="BF64" s="114"/>
      <c r="BG64" s="114"/>
      <c r="BH64" s="114"/>
      <c r="BI64" s="114"/>
      <c r="BJ64" s="114"/>
      <c r="BK64" s="114"/>
    </row>
  </sheetData>
  <autoFilter ref="F3:N26" xr:uid="{00000000-0009-0000-0000-000004000000}"/>
  <mergeCells count="9">
    <mergeCell ref="V4:X4"/>
    <mergeCell ref="V8:X8"/>
    <mergeCell ref="B46:M47"/>
    <mergeCell ref="B1:E2"/>
    <mergeCell ref="F1:H2"/>
    <mergeCell ref="L1:M1"/>
    <mergeCell ref="L2:M2"/>
    <mergeCell ref="P2:S2"/>
    <mergeCell ref="V3:X3"/>
  </mergeCells>
  <conditionalFormatting sqref="V4">
    <cfRule type="cellIs" dxfId="17075" priority="629" operator="lessThan">
      <formula>0</formula>
    </cfRule>
    <cfRule type="cellIs" dxfId="17074" priority="630" operator="greaterThan">
      <formula>0</formula>
    </cfRule>
    <cfRule type="cellIs" dxfId="17073" priority="631" operator="equal">
      <formula>0</formula>
    </cfRule>
  </conditionalFormatting>
  <conditionalFormatting sqref="V9:Y9">
    <cfRule type="cellIs" dxfId="17072" priority="626" operator="lessThan">
      <formula>0</formula>
    </cfRule>
    <cfRule type="cellIs" dxfId="17071" priority="627" operator="greaterThan">
      <formula>0</formula>
    </cfRule>
    <cfRule type="cellIs" dxfId="17070" priority="628" operator="equal">
      <formula>0</formula>
    </cfRule>
  </conditionalFormatting>
  <conditionalFormatting sqref="S7:S30">
    <cfRule type="cellIs" dxfId="17069" priority="624" operator="notEqual">
      <formula>0</formula>
    </cfRule>
    <cfRule type="cellIs" dxfId="17068" priority="625" operator="equal">
      <formula>0</formula>
    </cfRule>
  </conditionalFormatting>
  <conditionalFormatting sqref="V7:Y7">
    <cfRule type="cellIs" dxfId="17067" priority="632" operator="lessThan">
      <formula>0</formula>
    </cfRule>
    <cfRule type="cellIs" dxfId="17066" priority="633" operator="greaterThan">
      <formula>0</formula>
    </cfRule>
    <cfRule type="cellIs" dxfId="17065" priority="634" operator="equal">
      <formula>0</formula>
    </cfRule>
  </conditionalFormatting>
  <conditionalFormatting sqref="F45:H45 F12:F44 K4:L4 G5:H9 G11:H44 G10 J5:L45">
    <cfRule type="expression" dxfId="17064" priority="637">
      <formula>SEARCH("caricato",$N4)&gt;0</formula>
    </cfRule>
    <cfRule type="expression" dxfId="17063" priority="638">
      <formula>SEARCH("da fare",$N4)&gt;0</formula>
    </cfRule>
    <cfRule type="expression" dxfId="17062" priority="639">
      <formula>SEARCH("attesa tcl",$N4)&gt;0</formula>
    </cfRule>
    <cfRule type="expression" dxfId="17061" priority="640">
      <formula>SEARCH("fermata",$N4)&gt;0</formula>
    </cfRule>
    <cfRule type="expression" dxfId="17060" priority="641">
      <formula>SEARCH("canone",$N4)&gt;0</formula>
    </cfRule>
  </conditionalFormatting>
  <conditionalFormatting sqref="G4:H4 J4">
    <cfRule type="expression" dxfId="17059" priority="619">
      <formula>SEARCH("caricato",$N4)&gt;0</formula>
    </cfRule>
    <cfRule type="expression" dxfId="17058" priority="620">
      <formula>SEARCH("da fare",$N4)&gt;0</formula>
    </cfRule>
    <cfRule type="expression" dxfId="17057" priority="621">
      <formula>SEARCH("attesa tcl",$N4)&gt;0</formula>
    </cfRule>
    <cfRule type="expression" dxfId="17056" priority="622">
      <formula>SEARCH("fermata",$N4)&gt;0</formula>
    </cfRule>
    <cfRule type="expression" dxfId="17055" priority="623">
      <formula>SEARCH("canone",$N4)&gt;0</formula>
    </cfRule>
  </conditionalFormatting>
  <conditionalFormatting sqref="F4:F5">
    <cfRule type="expression" dxfId="17054" priority="609">
      <formula>SEARCH("caricato",$N4)&gt;0</formula>
    </cfRule>
    <cfRule type="expression" dxfId="17053" priority="610">
      <formula>SEARCH("da fare",$N4)&gt;0</formula>
    </cfRule>
    <cfRule type="expression" dxfId="17052" priority="611">
      <formula>SEARCH("attesa tcl",$N4)&gt;0</formula>
    </cfRule>
    <cfRule type="expression" dxfId="17051" priority="612">
      <formula>SEARCH("fermata",$N4)&gt;0</formula>
    </cfRule>
    <cfRule type="expression" dxfId="17050" priority="613">
      <formula>SEARCH("canone",$N4)&gt;0</formula>
    </cfRule>
  </conditionalFormatting>
  <conditionalFormatting sqref="F4:F5">
    <cfRule type="expression" dxfId="17049" priority="604">
      <formula>SEARCH("caricato",$N4)&gt;0</formula>
    </cfRule>
    <cfRule type="expression" dxfId="17048" priority="605">
      <formula>SEARCH("da fare",$N4)&gt;0</formula>
    </cfRule>
    <cfRule type="expression" dxfId="17047" priority="606">
      <formula>SEARCH("attesa tcl",$N4)&gt;0</formula>
    </cfRule>
    <cfRule type="expression" dxfId="17046" priority="607">
      <formula>SEARCH("fermata",$N4)&gt;0</formula>
    </cfRule>
    <cfRule type="expression" dxfId="17045" priority="608">
      <formula>SEARCH("canone",$N4)&gt;0</formula>
    </cfRule>
  </conditionalFormatting>
  <conditionalFormatting sqref="F9">
    <cfRule type="expression" dxfId="17044" priority="599">
      <formula>SEARCH("caricato",$N9)&gt;0</formula>
    </cfRule>
    <cfRule type="expression" dxfId="17043" priority="600">
      <formula>SEARCH("da fare",$N9)&gt;0</formula>
    </cfRule>
    <cfRule type="expression" dxfId="17042" priority="601">
      <formula>SEARCH("attesa tcl",$N9)&gt;0</formula>
    </cfRule>
    <cfRule type="expression" dxfId="17041" priority="602">
      <formula>SEARCH("fermata",$N9)&gt;0</formula>
    </cfRule>
    <cfRule type="expression" dxfId="17040" priority="603">
      <formula>SEARCH("canone",$N9)&gt;0</formula>
    </cfRule>
  </conditionalFormatting>
  <conditionalFormatting sqref="F10:F11">
    <cfRule type="expression" dxfId="17039" priority="594">
      <formula>SEARCH("caricato",$N10)&gt;0</formula>
    </cfRule>
    <cfRule type="expression" dxfId="17038" priority="595">
      <formula>SEARCH("da fare",$N10)&gt;0</formula>
    </cfRule>
    <cfRule type="expression" dxfId="17037" priority="596">
      <formula>SEARCH("attesa tcl",$N10)&gt;0</formula>
    </cfRule>
    <cfRule type="expression" dxfId="17036" priority="597">
      <formula>SEARCH("fermata",$N10)&gt;0</formula>
    </cfRule>
    <cfRule type="expression" dxfId="17035" priority="598">
      <formula>SEARCH("canone",$N10)&gt;0</formula>
    </cfRule>
  </conditionalFormatting>
  <conditionalFormatting sqref="G10 J10">
    <cfRule type="expression" dxfId="17034" priority="589">
      <formula>SEARCH("caricato",$N10)&gt;0</formula>
    </cfRule>
    <cfRule type="expression" dxfId="17033" priority="590">
      <formula>SEARCH("da fare",$N10)&gt;0</formula>
    </cfRule>
    <cfRule type="expression" dxfId="17032" priority="591">
      <formula>SEARCH("attesa tcl",$N10)&gt;0</formula>
    </cfRule>
    <cfRule type="expression" dxfId="17031" priority="592">
      <formula>SEARCH("fermata",$N10)&gt;0</formula>
    </cfRule>
    <cfRule type="expression" dxfId="17030" priority="593">
      <formula>SEARCH("canone",$N10)&gt;0</formula>
    </cfRule>
  </conditionalFormatting>
  <conditionalFormatting sqref="G6:H6 J6">
    <cfRule type="expression" dxfId="17029" priority="584">
      <formula>SEARCH("caricato",$N6)&gt;0</formula>
    </cfRule>
    <cfRule type="expression" dxfId="17028" priority="585">
      <formula>SEARCH("da fare",$N6)&gt;0</formula>
    </cfRule>
    <cfRule type="expression" dxfId="17027" priority="586">
      <formula>SEARCH("attesa tcl",$N6)&gt;0</formula>
    </cfRule>
    <cfRule type="expression" dxfId="17026" priority="587">
      <formula>SEARCH("fermata",$N6)&gt;0</formula>
    </cfRule>
    <cfRule type="expression" dxfId="17025" priority="588">
      <formula>SEARCH("canone",$N6)&gt;0</formula>
    </cfRule>
  </conditionalFormatting>
  <conditionalFormatting sqref="F9">
    <cfRule type="expression" dxfId="17024" priority="579">
      <formula>SEARCH("caricato",$N9)&gt;0</formula>
    </cfRule>
    <cfRule type="expression" dxfId="17023" priority="580">
      <formula>SEARCH("da fare",$N9)&gt;0</formula>
    </cfRule>
    <cfRule type="expression" dxfId="17022" priority="581">
      <formula>SEARCH("attesa tcl",$N9)&gt;0</formula>
    </cfRule>
    <cfRule type="expression" dxfId="17021" priority="582">
      <formula>SEARCH("fermata",$N9)&gt;0</formula>
    </cfRule>
    <cfRule type="expression" dxfId="17020" priority="583">
      <formula>SEARCH("canone",$N9)&gt;0</formula>
    </cfRule>
  </conditionalFormatting>
  <conditionalFormatting sqref="F10:F11">
    <cfRule type="expression" dxfId="17019" priority="574">
      <formula>SEARCH("caricato",$N10)&gt;0</formula>
    </cfRule>
    <cfRule type="expression" dxfId="17018" priority="575">
      <formula>SEARCH("da fare",$N10)&gt;0</formula>
    </cfRule>
    <cfRule type="expression" dxfId="17017" priority="576">
      <formula>SEARCH("attesa tcl",$N10)&gt;0</formula>
    </cfRule>
    <cfRule type="expression" dxfId="17016" priority="577">
      <formula>SEARCH("fermata",$N10)&gt;0</formula>
    </cfRule>
    <cfRule type="expression" dxfId="17015" priority="578">
      <formula>SEARCH("canone",$N10)&gt;0</formula>
    </cfRule>
  </conditionalFormatting>
  <conditionalFormatting sqref="G12:H12 J12">
    <cfRule type="expression" dxfId="17014" priority="569">
      <formula>SEARCH("caricato",$N12)&gt;0</formula>
    </cfRule>
    <cfRule type="expression" dxfId="17013" priority="570">
      <formula>SEARCH("da fare",$N12)&gt;0</formula>
    </cfRule>
    <cfRule type="expression" dxfId="17012" priority="571">
      <formula>SEARCH("attesa tcl",$N12)&gt;0</formula>
    </cfRule>
    <cfRule type="expression" dxfId="17011" priority="572">
      <formula>SEARCH("fermata",$N12)&gt;0</formula>
    </cfRule>
    <cfRule type="expression" dxfId="17010" priority="573">
      <formula>SEARCH("canone",$N12)&gt;0</formula>
    </cfRule>
  </conditionalFormatting>
  <conditionalFormatting sqref="G8:H8 J8">
    <cfRule type="expression" dxfId="17009" priority="564">
      <formula>SEARCH("caricato",$N8)&gt;0</formula>
    </cfRule>
    <cfRule type="expression" dxfId="17008" priority="565">
      <formula>SEARCH("da fare",$N8)&gt;0</formula>
    </cfRule>
    <cfRule type="expression" dxfId="17007" priority="566">
      <formula>SEARCH("attesa tcl",$N8)&gt;0</formula>
    </cfRule>
    <cfRule type="expression" dxfId="17006" priority="567">
      <formula>SEARCH("fermata",$N8)&gt;0</formula>
    </cfRule>
    <cfRule type="expression" dxfId="17005" priority="568">
      <formula>SEARCH("canone",$N8)&gt;0</formula>
    </cfRule>
  </conditionalFormatting>
  <conditionalFormatting sqref="F6">
    <cfRule type="expression" dxfId="17004" priority="559">
      <formula>SEARCH("caricato",$N6)&gt;0</formula>
    </cfRule>
    <cfRule type="expression" dxfId="17003" priority="560">
      <formula>SEARCH("da fare",$N6)&gt;0</formula>
    </cfRule>
    <cfRule type="expression" dxfId="17002" priority="561">
      <formula>SEARCH("attesa tcl",$N6)&gt;0</formula>
    </cfRule>
    <cfRule type="expression" dxfId="17001" priority="562">
      <formula>SEARCH("fermata",$N6)&gt;0</formula>
    </cfRule>
    <cfRule type="expression" dxfId="17000" priority="563">
      <formula>SEARCH("canone",$N6)&gt;0</formula>
    </cfRule>
  </conditionalFormatting>
  <conditionalFormatting sqref="F6">
    <cfRule type="expression" dxfId="16999" priority="554">
      <formula>SEARCH("caricato",$N6)&gt;0</formula>
    </cfRule>
    <cfRule type="expression" dxfId="16998" priority="555">
      <formula>SEARCH("da fare",$N6)&gt;0</formula>
    </cfRule>
    <cfRule type="expression" dxfId="16997" priority="556">
      <formula>SEARCH("attesa tcl",$N6)&gt;0</formula>
    </cfRule>
    <cfRule type="expression" dxfId="16996" priority="557">
      <formula>SEARCH("fermata",$N6)&gt;0</formula>
    </cfRule>
    <cfRule type="expression" dxfId="16995" priority="558">
      <formula>SEARCH("canone",$N6)&gt;0</formula>
    </cfRule>
  </conditionalFormatting>
  <conditionalFormatting sqref="G12:H12 J12">
    <cfRule type="expression" dxfId="16994" priority="549">
      <formula>SEARCH("caricato",$N12)&gt;0</formula>
    </cfRule>
    <cfRule type="expression" dxfId="16993" priority="550">
      <formula>SEARCH("da fare",$N12)&gt;0</formula>
    </cfRule>
    <cfRule type="expression" dxfId="16992" priority="551">
      <formula>SEARCH("attesa tcl",$N12)&gt;0</formula>
    </cfRule>
    <cfRule type="expression" dxfId="16991" priority="552">
      <formula>SEARCH("fermata",$N12)&gt;0</formula>
    </cfRule>
    <cfRule type="expression" dxfId="16990" priority="553">
      <formula>SEARCH("canone",$N12)&gt;0</formula>
    </cfRule>
  </conditionalFormatting>
  <conditionalFormatting sqref="F14:F15">
    <cfRule type="expression" dxfId="16989" priority="544">
      <formula>SEARCH("caricato",$N14)&gt;0</formula>
    </cfRule>
    <cfRule type="expression" dxfId="16988" priority="545">
      <formula>SEARCH("da fare",$N14)&gt;0</formula>
    </cfRule>
    <cfRule type="expression" dxfId="16987" priority="546">
      <formula>SEARCH("attesa tcl",$N14)&gt;0</formula>
    </cfRule>
    <cfRule type="expression" dxfId="16986" priority="547">
      <formula>SEARCH("fermata",$N14)&gt;0</formula>
    </cfRule>
    <cfRule type="expression" dxfId="16985" priority="548">
      <formula>SEARCH("canone",$N14)&gt;0</formula>
    </cfRule>
  </conditionalFormatting>
  <conditionalFormatting sqref="G14:H14 J14">
    <cfRule type="expression" dxfId="16984" priority="539">
      <formula>SEARCH("caricato",$N14)&gt;0</formula>
    </cfRule>
    <cfRule type="expression" dxfId="16983" priority="540">
      <formula>SEARCH("da fare",$N14)&gt;0</formula>
    </cfRule>
    <cfRule type="expression" dxfId="16982" priority="541">
      <formula>SEARCH("attesa tcl",$N14)&gt;0</formula>
    </cfRule>
    <cfRule type="expression" dxfId="16981" priority="542">
      <formula>SEARCH("fermata",$N14)&gt;0</formula>
    </cfRule>
    <cfRule type="expression" dxfId="16980" priority="543">
      <formula>SEARCH("canone",$N14)&gt;0</formula>
    </cfRule>
  </conditionalFormatting>
  <conditionalFormatting sqref="F12:F13">
    <cfRule type="expression" dxfId="16979" priority="534">
      <formula>SEARCH("caricato",$N12)&gt;0</formula>
    </cfRule>
    <cfRule type="expression" dxfId="16978" priority="535">
      <formula>SEARCH("da fare",$N12)&gt;0</formula>
    </cfRule>
    <cfRule type="expression" dxfId="16977" priority="536">
      <formula>SEARCH("attesa tcl",$N12)&gt;0</formula>
    </cfRule>
    <cfRule type="expression" dxfId="16976" priority="537">
      <formula>SEARCH("fermata",$N12)&gt;0</formula>
    </cfRule>
    <cfRule type="expression" dxfId="16975" priority="538">
      <formula>SEARCH("canone",$N12)&gt;0</formula>
    </cfRule>
  </conditionalFormatting>
  <conditionalFormatting sqref="F12:F13">
    <cfRule type="expression" dxfId="16974" priority="529">
      <formula>SEARCH("caricato",$N12)&gt;0</formula>
    </cfRule>
    <cfRule type="expression" dxfId="16973" priority="530">
      <formula>SEARCH("da fare",$N12)&gt;0</formula>
    </cfRule>
    <cfRule type="expression" dxfId="16972" priority="531">
      <formula>SEARCH("attesa tcl",$N12)&gt;0</formula>
    </cfRule>
    <cfRule type="expression" dxfId="16971" priority="532">
      <formula>SEARCH("fermata",$N12)&gt;0</formula>
    </cfRule>
    <cfRule type="expression" dxfId="16970" priority="533">
      <formula>SEARCH("canone",$N12)&gt;0</formula>
    </cfRule>
  </conditionalFormatting>
  <conditionalFormatting sqref="F6">
    <cfRule type="expression" dxfId="16969" priority="524">
      <formula>SEARCH("caricato",$N6)&gt;0</formula>
    </cfRule>
    <cfRule type="expression" dxfId="16968" priority="525">
      <formula>SEARCH("da fare",$N6)&gt;0</formula>
    </cfRule>
    <cfRule type="expression" dxfId="16967" priority="526">
      <formula>SEARCH("attesa tcl",$N6)&gt;0</formula>
    </cfRule>
    <cfRule type="expression" dxfId="16966" priority="527">
      <formula>SEARCH("fermata",$N6)&gt;0</formula>
    </cfRule>
    <cfRule type="expression" dxfId="16965" priority="528">
      <formula>SEARCH("canone",$N6)&gt;0</formula>
    </cfRule>
  </conditionalFormatting>
  <conditionalFormatting sqref="F9">
    <cfRule type="expression" dxfId="16964" priority="519">
      <formula>SEARCH("caricato",$N9)&gt;0</formula>
    </cfRule>
    <cfRule type="expression" dxfId="16963" priority="520">
      <formula>SEARCH("da fare",$N9)&gt;0</formula>
    </cfRule>
    <cfRule type="expression" dxfId="16962" priority="521">
      <formula>SEARCH("attesa tcl",$N9)&gt;0</formula>
    </cfRule>
    <cfRule type="expression" dxfId="16961" priority="522">
      <formula>SEARCH("fermata",$N9)&gt;0</formula>
    </cfRule>
    <cfRule type="expression" dxfId="16960" priority="523">
      <formula>SEARCH("canone",$N9)&gt;0</formula>
    </cfRule>
  </conditionalFormatting>
  <conditionalFormatting sqref="G8:H8 J8">
    <cfRule type="expression" dxfId="16959" priority="514">
      <formula>SEARCH("caricato",$N8)&gt;0</formula>
    </cfRule>
    <cfRule type="expression" dxfId="16958" priority="515">
      <formula>SEARCH("da fare",$N8)&gt;0</formula>
    </cfRule>
    <cfRule type="expression" dxfId="16957" priority="516">
      <formula>SEARCH("attesa tcl",$N8)&gt;0</formula>
    </cfRule>
    <cfRule type="expression" dxfId="16956" priority="517">
      <formula>SEARCH("fermata",$N8)&gt;0</formula>
    </cfRule>
    <cfRule type="expression" dxfId="16955" priority="518">
      <formula>SEARCH("canone",$N8)&gt;0</formula>
    </cfRule>
  </conditionalFormatting>
  <conditionalFormatting sqref="G4:H4 J4">
    <cfRule type="expression" dxfId="16954" priority="509">
      <formula>SEARCH("caricato",$N4)&gt;0</formula>
    </cfRule>
    <cfRule type="expression" dxfId="16953" priority="510">
      <formula>SEARCH("da fare",$N4)&gt;0</formula>
    </cfRule>
    <cfRule type="expression" dxfId="16952" priority="511">
      <formula>SEARCH("attesa tcl",$N4)&gt;0</formula>
    </cfRule>
    <cfRule type="expression" dxfId="16951" priority="512">
      <formula>SEARCH("fermata",$N4)&gt;0</formula>
    </cfRule>
    <cfRule type="expression" dxfId="16950" priority="513">
      <formula>SEARCH("canone",$N4)&gt;0</formula>
    </cfRule>
  </conditionalFormatting>
  <conditionalFormatting sqref="F6">
    <cfRule type="expression" dxfId="16949" priority="504">
      <formula>SEARCH("caricato",$N6)&gt;0</formula>
    </cfRule>
    <cfRule type="expression" dxfId="16948" priority="505">
      <formula>SEARCH("da fare",$N6)&gt;0</formula>
    </cfRule>
    <cfRule type="expression" dxfId="16947" priority="506">
      <formula>SEARCH("attesa tcl",$N6)&gt;0</formula>
    </cfRule>
    <cfRule type="expression" dxfId="16946" priority="507">
      <formula>SEARCH("fermata",$N6)&gt;0</formula>
    </cfRule>
    <cfRule type="expression" dxfId="16945" priority="508">
      <formula>SEARCH("canone",$N6)&gt;0</formula>
    </cfRule>
  </conditionalFormatting>
  <conditionalFormatting sqref="F9">
    <cfRule type="expression" dxfId="16944" priority="499">
      <formula>SEARCH("caricato",$N9)&gt;0</formula>
    </cfRule>
    <cfRule type="expression" dxfId="16943" priority="500">
      <formula>SEARCH("da fare",$N9)&gt;0</formula>
    </cfRule>
    <cfRule type="expression" dxfId="16942" priority="501">
      <formula>SEARCH("attesa tcl",$N9)&gt;0</formula>
    </cfRule>
    <cfRule type="expression" dxfId="16941" priority="502">
      <formula>SEARCH("fermata",$N9)&gt;0</formula>
    </cfRule>
    <cfRule type="expression" dxfId="16940" priority="503">
      <formula>SEARCH("canone",$N9)&gt;0</formula>
    </cfRule>
  </conditionalFormatting>
  <conditionalFormatting sqref="G10 J10">
    <cfRule type="expression" dxfId="16939" priority="494">
      <formula>SEARCH("caricato",$N10)&gt;0</formula>
    </cfRule>
    <cfRule type="expression" dxfId="16938" priority="495">
      <formula>SEARCH("da fare",$N10)&gt;0</formula>
    </cfRule>
    <cfRule type="expression" dxfId="16937" priority="496">
      <formula>SEARCH("attesa tcl",$N10)&gt;0</formula>
    </cfRule>
    <cfRule type="expression" dxfId="16936" priority="497">
      <formula>SEARCH("fermata",$N10)&gt;0</formula>
    </cfRule>
    <cfRule type="expression" dxfId="16935" priority="498">
      <formula>SEARCH("canone",$N10)&gt;0</formula>
    </cfRule>
  </conditionalFormatting>
  <conditionalFormatting sqref="G6:H6 J6">
    <cfRule type="expression" dxfId="16934" priority="489">
      <formula>SEARCH("caricato",$N6)&gt;0</formula>
    </cfRule>
    <cfRule type="expression" dxfId="16933" priority="490">
      <formula>SEARCH("da fare",$N6)&gt;0</formula>
    </cfRule>
    <cfRule type="expression" dxfId="16932" priority="491">
      <formula>SEARCH("attesa tcl",$N6)&gt;0</formula>
    </cfRule>
    <cfRule type="expression" dxfId="16931" priority="492">
      <formula>SEARCH("fermata",$N6)&gt;0</formula>
    </cfRule>
    <cfRule type="expression" dxfId="16930" priority="493">
      <formula>SEARCH("canone",$N6)&gt;0</formula>
    </cfRule>
  </conditionalFormatting>
  <conditionalFormatting sqref="F4:F5">
    <cfRule type="expression" dxfId="16929" priority="484">
      <formula>SEARCH("caricato",$N4)&gt;0</formula>
    </cfRule>
    <cfRule type="expression" dxfId="16928" priority="485">
      <formula>SEARCH("da fare",$N4)&gt;0</formula>
    </cfRule>
    <cfRule type="expression" dxfId="16927" priority="486">
      <formula>SEARCH("attesa tcl",$N4)&gt;0</formula>
    </cfRule>
    <cfRule type="expression" dxfId="16926" priority="487">
      <formula>SEARCH("fermata",$N4)&gt;0</formula>
    </cfRule>
    <cfRule type="expression" dxfId="16925" priority="488">
      <formula>SEARCH("canone",$N4)&gt;0</formula>
    </cfRule>
  </conditionalFormatting>
  <conditionalFormatting sqref="F4:F5">
    <cfRule type="expression" dxfId="16924" priority="479">
      <formula>SEARCH("caricato",$N4)&gt;0</formula>
    </cfRule>
    <cfRule type="expression" dxfId="16923" priority="480">
      <formula>SEARCH("da fare",$N4)&gt;0</formula>
    </cfRule>
    <cfRule type="expression" dxfId="16922" priority="481">
      <formula>SEARCH("attesa tcl",$N4)&gt;0</formula>
    </cfRule>
    <cfRule type="expression" dxfId="16921" priority="482">
      <formula>SEARCH("fermata",$N4)&gt;0</formula>
    </cfRule>
    <cfRule type="expression" dxfId="16920" priority="483">
      <formula>SEARCH("canone",$N4)&gt;0</formula>
    </cfRule>
  </conditionalFormatting>
  <conditionalFormatting sqref="G10 J10">
    <cfRule type="expression" dxfId="16919" priority="449">
      <formula>SEARCH("caricato",$N10)&gt;0</formula>
    </cfRule>
    <cfRule type="expression" dxfId="16918" priority="450">
      <formula>SEARCH("da fare",$N10)&gt;0</formula>
    </cfRule>
    <cfRule type="expression" dxfId="16917" priority="451">
      <formula>SEARCH("attesa tcl",$N10)&gt;0</formula>
    </cfRule>
    <cfRule type="expression" dxfId="16916" priority="452">
      <formula>SEARCH("fermata",$N10)&gt;0</formula>
    </cfRule>
    <cfRule type="expression" dxfId="16915" priority="453">
      <formula>SEARCH("canone",$N10)&gt;0</formula>
    </cfRule>
  </conditionalFormatting>
  <conditionalFormatting sqref="F12:F13">
    <cfRule type="expression" dxfId="16914" priority="444">
      <formula>SEARCH("caricato",$N12)&gt;0</formula>
    </cfRule>
    <cfRule type="expression" dxfId="16913" priority="445">
      <formula>SEARCH("da fare",$N12)&gt;0</formula>
    </cfRule>
    <cfRule type="expression" dxfId="16912" priority="446">
      <formula>SEARCH("attesa tcl",$N12)&gt;0</formula>
    </cfRule>
    <cfRule type="expression" dxfId="16911" priority="447">
      <formula>SEARCH("fermata",$N12)&gt;0</formula>
    </cfRule>
    <cfRule type="expression" dxfId="16910" priority="448">
      <formula>SEARCH("canone",$N12)&gt;0</formula>
    </cfRule>
  </conditionalFormatting>
  <conditionalFormatting sqref="G12:H12 J12">
    <cfRule type="expression" dxfId="16909" priority="439">
      <formula>SEARCH("caricato",$N12)&gt;0</formula>
    </cfRule>
    <cfRule type="expression" dxfId="16908" priority="440">
      <formula>SEARCH("da fare",$N12)&gt;0</formula>
    </cfRule>
    <cfRule type="expression" dxfId="16907" priority="441">
      <formula>SEARCH("attesa tcl",$N12)&gt;0</formula>
    </cfRule>
    <cfRule type="expression" dxfId="16906" priority="442">
      <formula>SEARCH("fermata",$N12)&gt;0</formula>
    </cfRule>
    <cfRule type="expression" dxfId="16905" priority="443">
      <formula>SEARCH("canone",$N12)&gt;0</formula>
    </cfRule>
  </conditionalFormatting>
  <conditionalFormatting sqref="F10:F11">
    <cfRule type="expression" dxfId="16904" priority="434">
      <formula>SEARCH("caricato",$N10)&gt;0</formula>
    </cfRule>
    <cfRule type="expression" dxfId="16903" priority="435">
      <formula>SEARCH("da fare",$N10)&gt;0</formula>
    </cfRule>
    <cfRule type="expression" dxfId="16902" priority="436">
      <formula>SEARCH("attesa tcl",$N10)&gt;0</formula>
    </cfRule>
    <cfRule type="expression" dxfId="16901" priority="437">
      <formula>SEARCH("fermata",$N10)&gt;0</formula>
    </cfRule>
    <cfRule type="expression" dxfId="16900" priority="438">
      <formula>SEARCH("canone",$N10)&gt;0</formula>
    </cfRule>
  </conditionalFormatting>
  <conditionalFormatting sqref="F10:F11">
    <cfRule type="expression" dxfId="16899" priority="429">
      <formula>SEARCH("caricato",$N10)&gt;0</formula>
    </cfRule>
    <cfRule type="expression" dxfId="16898" priority="430">
      <formula>SEARCH("da fare",$N10)&gt;0</formula>
    </cfRule>
    <cfRule type="expression" dxfId="16897" priority="431">
      <formula>SEARCH("attesa tcl",$N10)&gt;0</formula>
    </cfRule>
    <cfRule type="expression" dxfId="16896" priority="432">
      <formula>SEARCH("fermata",$N10)&gt;0</formula>
    </cfRule>
    <cfRule type="expression" dxfId="16895" priority="433">
      <formula>SEARCH("canone",$N10)&gt;0</formula>
    </cfRule>
  </conditionalFormatting>
  <conditionalFormatting sqref="F17">
    <cfRule type="expression" dxfId="16894" priority="424">
      <formula>SEARCH("caricato",$N17)&gt;0</formula>
    </cfRule>
    <cfRule type="expression" dxfId="16893" priority="425">
      <formula>SEARCH("da fare",$N17)&gt;0</formula>
    </cfRule>
    <cfRule type="expression" dxfId="16892" priority="426">
      <formula>SEARCH("attesa tcl",$N17)&gt;0</formula>
    </cfRule>
    <cfRule type="expression" dxfId="16891" priority="427">
      <formula>SEARCH("fermata",$N17)&gt;0</formula>
    </cfRule>
    <cfRule type="expression" dxfId="16890" priority="428">
      <formula>SEARCH("canone",$N17)&gt;0</formula>
    </cfRule>
  </conditionalFormatting>
  <conditionalFormatting sqref="F17">
    <cfRule type="expression" dxfId="16889" priority="419">
      <formula>SEARCH("caricato",$N17)&gt;0</formula>
    </cfRule>
    <cfRule type="expression" dxfId="16888" priority="420">
      <formula>SEARCH("da fare",$N17)&gt;0</formula>
    </cfRule>
    <cfRule type="expression" dxfId="16887" priority="421">
      <formula>SEARCH("attesa tcl",$N17)&gt;0</formula>
    </cfRule>
    <cfRule type="expression" dxfId="16886" priority="422">
      <formula>SEARCH("fermata",$N17)&gt;0</formula>
    </cfRule>
    <cfRule type="expression" dxfId="16885" priority="423">
      <formula>SEARCH("canone",$N17)&gt;0</formula>
    </cfRule>
  </conditionalFormatting>
  <conditionalFormatting sqref="F17">
    <cfRule type="expression" dxfId="16884" priority="414">
      <formula>SEARCH("caricato",$N17)&gt;0</formula>
    </cfRule>
    <cfRule type="expression" dxfId="16883" priority="415">
      <formula>SEARCH("da fare",$N17)&gt;0</formula>
    </cfRule>
    <cfRule type="expression" dxfId="16882" priority="416">
      <formula>SEARCH("attesa tcl",$N17)&gt;0</formula>
    </cfRule>
    <cfRule type="expression" dxfId="16881" priority="417">
      <formula>SEARCH("fermata",$N17)&gt;0</formula>
    </cfRule>
    <cfRule type="expression" dxfId="16880" priority="418">
      <formula>SEARCH("canone",$N17)&gt;0</formula>
    </cfRule>
  </conditionalFormatting>
  <conditionalFormatting sqref="F17">
    <cfRule type="expression" dxfId="16879" priority="409">
      <formula>SEARCH("caricato",$N17)&gt;0</formula>
    </cfRule>
    <cfRule type="expression" dxfId="16878" priority="410">
      <formula>SEARCH("da fare",$N17)&gt;0</formula>
    </cfRule>
    <cfRule type="expression" dxfId="16877" priority="411">
      <formula>SEARCH("attesa tcl",$N17)&gt;0</formula>
    </cfRule>
    <cfRule type="expression" dxfId="16876" priority="412">
      <formula>SEARCH("fermata",$N17)&gt;0</formula>
    </cfRule>
    <cfRule type="expression" dxfId="16875" priority="413">
      <formula>SEARCH("canone",$N17)&gt;0</formula>
    </cfRule>
  </conditionalFormatting>
  <conditionalFormatting sqref="G14:H14 J14">
    <cfRule type="expression" dxfId="16874" priority="404">
      <formula>SEARCH("caricato",$N14)&gt;0</formula>
    </cfRule>
    <cfRule type="expression" dxfId="16873" priority="405">
      <formula>SEARCH("da fare",$N14)&gt;0</formula>
    </cfRule>
    <cfRule type="expression" dxfId="16872" priority="406">
      <formula>SEARCH("attesa tcl",$N14)&gt;0</formula>
    </cfRule>
    <cfRule type="expression" dxfId="16871" priority="407">
      <formula>SEARCH("fermata",$N14)&gt;0</formula>
    </cfRule>
    <cfRule type="expression" dxfId="16870" priority="408">
      <formula>SEARCH("canone",$N14)&gt;0</formula>
    </cfRule>
  </conditionalFormatting>
  <conditionalFormatting sqref="G14:H14 J14">
    <cfRule type="expression" dxfId="16869" priority="399">
      <formula>SEARCH("caricato",$N14)&gt;0</formula>
    </cfRule>
    <cfRule type="expression" dxfId="16868" priority="400">
      <formula>SEARCH("da fare",$N14)&gt;0</formula>
    </cfRule>
    <cfRule type="expression" dxfId="16867" priority="401">
      <formula>SEARCH("attesa tcl",$N14)&gt;0</formula>
    </cfRule>
    <cfRule type="expression" dxfId="16866" priority="402">
      <formula>SEARCH("fermata",$N14)&gt;0</formula>
    </cfRule>
    <cfRule type="expression" dxfId="16865" priority="403">
      <formula>SEARCH("canone",$N14)&gt;0</formula>
    </cfRule>
  </conditionalFormatting>
  <conditionalFormatting sqref="F16:F17">
    <cfRule type="expression" dxfId="16864" priority="394">
      <formula>SEARCH("caricato",$N16)&gt;0</formula>
    </cfRule>
    <cfRule type="expression" dxfId="16863" priority="395">
      <formula>SEARCH("da fare",$N16)&gt;0</formula>
    </cfRule>
    <cfRule type="expression" dxfId="16862" priority="396">
      <formula>SEARCH("attesa tcl",$N16)&gt;0</formula>
    </cfRule>
    <cfRule type="expression" dxfId="16861" priority="397">
      <formula>SEARCH("fermata",$N16)&gt;0</formula>
    </cfRule>
    <cfRule type="expression" dxfId="16860" priority="398">
      <formula>SEARCH("canone",$N16)&gt;0</formula>
    </cfRule>
  </conditionalFormatting>
  <conditionalFormatting sqref="G16:H16 J16">
    <cfRule type="expression" dxfId="16859" priority="389">
      <formula>SEARCH("caricato",$N16)&gt;0</formula>
    </cfRule>
    <cfRule type="expression" dxfId="16858" priority="390">
      <formula>SEARCH("da fare",$N16)&gt;0</formula>
    </cfRule>
    <cfRule type="expression" dxfId="16857" priority="391">
      <formula>SEARCH("attesa tcl",$N16)&gt;0</formula>
    </cfRule>
    <cfRule type="expression" dxfId="16856" priority="392">
      <formula>SEARCH("fermata",$N16)&gt;0</formula>
    </cfRule>
    <cfRule type="expression" dxfId="16855" priority="393">
      <formula>SEARCH("canone",$N16)&gt;0</formula>
    </cfRule>
  </conditionalFormatting>
  <conditionalFormatting sqref="F14:F15">
    <cfRule type="expression" dxfId="16854" priority="384">
      <formula>SEARCH("caricato",$N14)&gt;0</formula>
    </cfRule>
    <cfRule type="expression" dxfId="16853" priority="385">
      <formula>SEARCH("da fare",$N14)&gt;0</formula>
    </cfRule>
    <cfRule type="expression" dxfId="16852" priority="386">
      <formula>SEARCH("attesa tcl",$N14)&gt;0</formula>
    </cfRule>
    <cfRule type="expression" dxfId="16851" priority="387">
      <formula>SEARCH("fermata",$N14)&gt;0</formula>
    </cfRule>
    <cfRule type="expression" dxfId="16850" priority="388">
      <formula>SEARCH("canone",$N14)&gt;0</formula>
    </cfRule>
  </conditionalFormatting>
  <conditionalFormatting sqref="F14:F15">
    <cfRule type="expression" dxfId="16849" priority="379">
      <formula>SEARCH("caricato",$N14)&gt;0</formula>
    </cfRule>
    <cfRule type="expression" dxfId="16848" priority="380">
      <formula>SEARCH("da fare",$N14)&gt;0</formula>
    </cfRule>
    <cfRule type="expression" dxfId="16847" priority="381">
      <formula>SEARCH("attesa tcl",$N14)&gt;0</formula>
    </cfRule>
    <cfRule type="expression" dxfId="16846" priority="382">
      <formula>SEARCH("fermata",$N14)&gt;0</formula>
    </cfRule>
    <cfRule type="expression" dxfId="16845" priority="383">
      <formula>SEARCH("canone",$N14)&gt;0</formula>
    </cfRule>
  </conditionalFormatting>
  <conditionalFormatting sqref="F14:F15">
    <cfRule type="expression" dxfId="16844" priority="374">
      <formula>SEARCH("caricato",$N14)&gt;0</formula>
    </cfRule>
    <cfRule type="expression" dxfId="16843" priority="375">
      <formula>SEARCH("da fare",$N14)&gt;0</formula>
    </cfRule>
    <cfRule type="expression" dxfId="16842" priority="376">
      <formula>SEARCH("attesa tcl",$N14)&gt;0</formula>
    </cfRule>
    <cfRule type="expression" dxfId="16841" priority="377">
      <formula>SEARCH("fermata",$N14)&gt;0</formula>
    </cfRule>
    <cfRule type="expression" dxfId="16840" priority="378">
      <formula>SEARCH("canone",$N14)&gt;0</formula>
    </cfRule>
  </conditionalFormatting>
  <conditionalFormatting sqref="G14:H14 J14">
    <cfRule type="expression" dxfId="16839" priority="369">
      <formula>SEARCH("caricato",$N14)&gt;0</formula>
    </cfRule>
    <cfRule type="expression" dxfId="16838" priority="370">
      <formula>SEARCH("da fare",$N14)&gt;0</formula>
    </cfRule>
    <cfRule type="expression" dxfId="16837" priority="371">
      <formula>SEARCH("attesa tcl",$N14)&gt;0</formula>
    </cfRule>
    <cfRule type="expression" dxfId="16836" priority="372">
      <formula>SEARCH("fermata",$N14)&gt;0</formula>
    </cfRule>
    <cfRule type="expression" dxfId="16835" priority="373">
      <formula>SEARCH("canone",$N14)&gt;0</formula>
    </cfRule>
  </conditionalFormatting>
  <conditionalFormatting sqref="F19">
    <cfRule type="expression" dxfId="16834" priority="364">
      <formula>SEARCH("caricato",$N19)&gt;0</formula>
    </cfRule>
    <cfRule type="expression" dxfId="16833" priority="365">
      <formula>SEARCH("da fare",$N19)&gt;0</formula>
    </cfRule>
    <cfRule type="expression" dxfId="16832" priority="366">
      <formula>SEARCH("attesa tcl",$N19)&gt;0</formula>
    </cfRule>
    <cfRule type="expression" dxfId="16831" priority="367">
      <formula>SEARCH("fermata",$N19)&gt;0</formula>
    </cfRule>
    <cfRule type="expression" dxfId="16830" priority="368">
      <formula>SEARCH("canone",$N19)&gt;0</formula>
    </cfRule>
  </conditionalFormatting>
  <conditionalFormatting sqref="F19">
    <cfRule type="expression" dxfId="16829" priority="359">
      <formula>SEARCH("caricato",$N19)&gt;0</formula>
    </cfRule>
    <cfRule type="expression" dxfId="16828" priority="360">
      <formula>SEARCH("da fare",$N19)&gt;0</formula>
    </cfRule>
    <cfRule type="expression" dxfId="16827" priority="361">
      <formula>SEARCH("attesa tcl",$N19)&gt;0</formula>
    </cfRule>
    <cfRule type="expression" dxfId="16826" priority="362">
      <formula>SEARCH("fermata",$N19)&gt;0</formula>
    </cfRule>
    <cfRule type="expression" dxfId="16825" priority="363">
      <formula>SEARCH("canone",$N19)&gt;0</formula>
    </cfRule>
  </conditionalFormatting>
  <conditionalFormatting sqref="F19">
    <cfRule type="expression" dxfId="16824" priority="354">
      <formula>SEARCH("caricato",$N19)&gt;0</formula>
    </cfRule>
    <cfRule type="expression" dxfId="16823" priority="355">
      <formula>SEARCH("da fare",$N19)&gt;0</formula>
    </cfRule>
    <cfRule type="expression" dxfId="16822" priority="356">
      <formula>SEARCH("attesa tcl",$N19)&gt;0</formula>
    </cfRule>
    <cfRule type="expression" dxfId="16821" priority="357">
      <formula>SEARCH("fermata",$N19)&gt;0</formula>
    </cfRule>
    <cfRule type="expression" dxfId="16820" priority="358">
      <formula>SEARCH("canone",$N19)&gt;0</formula>
    </cfRule>
  </conditionalFormatting>
  <conditionalFormatting sqref="F19">
    <cfRule type="expression" dxfId="16819" priority="349">
      <formula>SEARCH("caricato",$N19)&gt;0</formula>
    </cfRule>
    <cfRule type="expression" dxfId="16818" priority="350">
      <formula>SEARCH("da fare",$N19)&gt;0</formula>
    </cfRule>
    <cfRule type="expression" dxfId="16817" priority="351">
      <formula>SEARCH("attesa tcl",$N19)&gt;0</formula>
    </cfRule>
    <cfRule type="expression" dxfId="16816" priority="352">
      <formula>SEARCH("fermata",$N19)&gt;0</formula>
    </cfRule>
    <cfRule type="expression" dxfId="16815" priority="353">
      <formula>SEARCH("canone",$N19)&gt;0</formula>
    </cfRule>
  </conditionalFormatting>
  <conditionalFormatting sqref="M5">
    <cfRule type="expression" dxfId="16814" priority="339">
      <formula>SEARCH("caricato",$N5)&gt;0</formula>
    </cfRule>
    <cfRule type="expression" dxfId="16813" priority="340">
      <formula>SEARCH("da fare",$N5)&gt;0</formula>
    </cfRule>
    <cfRule type="expression" dxfId="16812" priority="341">
      <formula>SEARCH("attesa tcl",$N5)&gt;0</formula>
    </cfRule>
    <cfRule type="expression" dxfId="16811" priority="342">
      <formula>SEARCH("fermata",$N5)&gt;0</formula>
    </cfRule>
    <cfRule type="expression" dxfId="16810" priority="343">
      <formula>SEARCH("canone",$N5)&gt;0</formula>
    </cfRule>
  </conditionalFormatting>
  <conditionalFormatting sqref="M4">
    <cfRule type="expression" dxfId="16809" priority="344">
      <formula>SEARCH("caricato",$N4)&gt;0</formula>
    </cfRule>
    <cfRule type="expression" dxfId="16808" priority="345">
      <formula>SEARCH("da fare",$N4)&gt;0</formula>
    </cfRule>
    <cfRule type="expression" dxfId="16807" priority="346">
      <formula>SEARCH("attesa tcl",$N4)&gt;0</formula>
    </cfRule>
    <cfRule type="expression" dxfId="16806" priority="347">
      <formula>SEARCH("fermata",$N4)&gt;0</formula>
    </cfRule>
    <cfRule type="expression" dxfId="16805" priority="348">
      <formula>SEARCH("canone",$N4)&gt;0</formula>
    </cfRule>
  </conditionalFormatting>
  <conditionalFormatting sqref="M6:M45">
    <cfRule type="expression" dxfId="16804" priority="334">
      <formula>SEARCH("caricato",$N6)&gt;0</formula>
    </cfRule>
    <cfRule type="expression" dxfId="16803" priority="335">
      <formula>SEARCH("da fare",$N6)&gt;0</formula>
    </cfRule>
    <cfRule type="expression" dxfId="16802" priority="336">
      <formula>SEARCH("attesa tcl",$N6)&gt;0</formula>
    </cfRule>
    <cfRule type="expression" dxfId="16801" priority="337">
      <formula>SEARCH("fermata",$N6)&gt;0</formula>
    </cfRule>
    <cfRule type="expression" dxfId="16800" priority="338">
      <formula>SEARCH("canone",$N6)&gt;0</formula>
    </cfRule>
  </conditionalFormatting>
  <conditionalFormatting sqref="P4:Q4">
    <cfRule type="cellIs" dxfId="16799" priority="281" operator="lessThan">
      <formula>0</formula>
    </cfRule>
    <cfRule type="cellIs" dxfId="16798" priority="282" operator="greaterThan">
      <formula>0</formula>
    </cfRule>
    <cfRule type="cellIs" dxfId="16797" priority="283" operator="equal">
      <formula>0</formula>
    </cfRule>
  </conditionalFormatting>
  <conditionalFormatting sqref="S4">
    <cfRule type="cellIs" dxfId="16796" priority="278" operator="lessThan">
      <formula>0</formula>
    </cfRule>
    <cfRule type="cellIs" dxfId="16795" priority="279" operator="greaterThan">
      <formula>0</formula>
    </cfRule>
    <cfRule type="cellIs" dxfId="16794" priority="280" operator="equal">
      <formula>0</formula>
    </cfRule>
  </conditionalFormatting>
  <conditionalFormatting sqref="T4">
    <cfRule type="containsText" dxfId="16793" priority="276" operator="containsText" text="NO">
      <formula>NOT(ISERROR(SEARCH("NO",T4)))</formula>
    </cfRule>
    <cfRule type="containsText" dxfId="16792" priority="277" operator="containsText" text="SI">
      <formula>NOT(ISERROR(SEARCH("SI",T4)))</formula>
    </cfRule>
  </conditionalFormatting>
  <conditionalFormatting sqref="U4">
    <cfRule type="containsText" dxfId="16791" priority="274" operator="containsText" text="NO">
      <formula>NOT(ISERROR(SEARCH("NO",U4)))</formula>
    </cfRule>
    <cfRule type="containsText" dxfId="16790" priority="275" operator="containsText" text="SI">
      <formula>NOT(ISERROR(SEARCH("SI",U4)))</formula>
    </cfRule>
  </conditionalFormatting>
  <conditionalFormatting sqref="R4">
    <cfRule type="cellIs" dxfId="16789" priority="271" operator="lessThan">
      <formula>0</formula>
    </cfRule>
    <cfRule type="cellIs" dxfId="16788" priority="272" operator="greaterThan">
      <formula>0</formula>
    </cfRule>
    <cfRule type="cellIs" dxfId="16787" priority="273" operator="equal">
      <formula>0</formula>
    </cfRule>
  </conditionalFormatting>
  <conditionalFormatting sqref="I4">
    <cfRule type="expression" dxfId="16786" priority="266">
      <formula>SEARCH("caricato",$N4)&gt;0</formula>
    </cfRule>
    <cfRule type="expression" dxfId="16785" priority="267">
      <formula>SEARCH("da fare",$N4)&gt;0</formula>
    </cfRule>
    <cfRule type="expression" dxfId="16784" priority="268">
      <formula>SEARCH("attesa tcl",$N4)&gt;0</formula>
    </cfRule>
    <cfRule type="expression" dxfId="16783" priority="269">
      <formula>SEARCH("fermata",$N4)&gt;0</formula>
    </cfRule>
    <cfRule type="expression" dxfId="16782" priority="270">
      <formula>SEARCH("canone",$N4)&gt;0</formula>
    </cfRule>
  </conditionalFormatting>
  <conditionalFormatting sqref="I4">
    <cfRule type="expression" dxfId="16781" priority="261">
      <formula>SEARCH("caricato",$N4)&gt;0</formula>
    </cfRule>
    <cfRule type="expression" dxfId="16780" priority="262">
      <formula>SEARCH("da fare",$N4)&gt;0</formula>
    </cfRule>
    <cfRule type="expression" dxfId="16779" priority="263">
      <formula>SEARCH("attesa tcl",$N4)&gt;0</formula>
    </cfRule>
    <cfRule type="expression" dxfId="16778" priority="264">
      <formula>SEARCH("fermata",$N4)&gt;0</formula>
    </cfRule>
    <cfRule type="expression" dxfId="16777" priority="265">
      <formula>SEARCH("canone",$N4)&gt;0</formula>
    </cfRule>
  </conditionalFormatting>
  <conditionalFormatting sqref="I4">
    <cfRule type="expression" dxfId="16776" priority="256">
      <formula>SEARCH("caricato",$N4)&gt;0</formula>
    </cfRule>
    <cfRule type="expression" dxfId="16775" priority="257">
      <formula>SEARCH("da fare",$N4)&gt;0</formula>
    </cfRule>
    <cfRule type="expression" dxfId="16774" priority="258">
      <formula>SEARCH("attesa tcl",$N4)&gt;0</formula>
    </cfRule>
    <cfRule type="expression" dxfId="16773" priority="259">
      <formula>SEARCH("fermata",$N4)&gt;0</formula>
    </cfRule>
    <cfRule type="expression" dxfId="16772" priority="260">
      <formula>SEARCH("canone",$N4)&gt;0</formula>
    </cfRule>
  </conditionalFormatting>
  <conditionalFormatting sqref="I4">
    <cfRule type="expression" dxfId="16771" priority="251">
      <formula>SEARCH("caricato",$N4)&gt;0</formula>
    </cfRule>
    <cfRule type="expression" dxfId="16770" priority="252">
      <formula>SEARCH("da fare",$N4)&gt;0</formula>
    </cfRule>
    <cfRule type="expression" dxfId="16769" priority="253">
      <formula>SEARCH("attesa tcl",$N4)&gt;0</formula>
    </cfRule>
    <cfRule type="expression" dxfId="16768" priority="254">
      <formula>SEARCH("fermata",$N4)&gt;0</formula>
    </cfRule>
    <cfRule type="expression" dxfId="16767" priority="255">
      <formula>SEARCH("canone",$N4)&gt;0</formula>
    </cfRule>
  </conditionalFormatting>
  <conditionalFormatting sqref="I4">
    <cfRule type="expression" dxfId="16766" priority="246">
      <formula>SEARCH("caricato",$N4)&gt;0</formula>
    </cfRule>
    <cfRule type="expression" dxfId="16765" priority="247">
      <formula>SEARCH("da fare",$N4)&gt;0</formula>
    </cfRule>
    <cfRule type="expression" dxfId="16764" priority="248">
      <formula>SEARCH("attesa tcl",$N4)&gt;0</formula>
    </cfRule>
    <cfRule type="expression" dxfId="16763" priority="249">
      <formula>SEARCH("fermata",$N4)&gt;0</formula>
    </cfRule>
    <cfRule type="expression" dxfId="16762" priority="250">
      <formula>SEARCH("canone",$N4)&gt;0</formula>
    </cfRule>
  </conditionalFormatting>
  <conditionalFormatting sqref="I4">
    <cfRule type="expression" dxfId="16761" priority="241">
      <formula>SEARCH("caricato",$N4)&gt;0</formula>
    </cfRule>
    <cfRule type="expression" dxfId="16760" priority="242">
      <formula>SEARCH("da fare",$N4)&gt;0</formula>
    </cfRule>
    <cfRule type="expression" dxfId="16759" priority="243">
      <formula>SEARCH("attesa tcl",$N4)&gt;0</formula>
    </cfRule>
    <cfRule type="expression" dxfId="16758" priority="244">
      <formula>SEARCH("fermata",$N4)&gt;0</formula>
    </cfRule>
    <cfRule type="expression" dxfId="16757" priority="245">
      <formula>SEARCH("canone",$N4)&gt;0</formula>
    </cfRule>
  </conditionalFormatting>
  <conditionalFormatting sqref="I5 I8:I9 I12:I13 I16:I45">
    <cfRule type="expression" dxfId="16756" priority="236">
      <formula>SEARCH("caricato",$N5)&gt;0</formula>
    </cfRule>
    <cfRule type="expression" dxfId="16755" priority="237">
      <formula>SEARCH("da fare",$N5)&gt;0</formula>
    </cfRule>
    <cfRule type="expression" dxfId="16754" priority="238">
      <formula>SEARCH("attesa tcl",$N5)&gt;0</formula>
    </cfRule>
    <cfRule type="expression" dxfId="16753" priority="239">
      <formula>SEARCH("fermata",$N5)&gt;0</formula>
    </cfRule>
    <cfRule type="expression" dxfId="16752" priority="240">
      <formula>SEARCH("canone",$N5)&gt;0</formula>
    </cfRule>
  </conditionalFormatting>
  <conditionalFormatting sqref="I5 I8:I9 I12:I13 I16:I45">
    <cfRule type="expression" dxfId="16751" priority="231">
      <formula>SEARCH("caricato",$N5)&gt;0</formula>
    </cfRule>
    <cfRule type="expression" dxfId="16750" priority="232">
      <formula>SEARCH("da fare",$N5)&gt;0</formula>
    </cfRule>
    <cfRule type="expression" dxfId="16749" priority="233">
      <formula>SEARCH("attesa tcl",$N5)&gt;0</formula>
    </cfRule>
    <cfRule type="expression" dxfId="16748" priority="234">
      <formula>SEARCH("fermata",$N5)&gt;0</formula>
    </cfRule>
    <cfRule type="expression" dxfId="16747" priority="235">
      <formula>SEARCH("canone",$N5)&gt;0</formula>
    </cfRule>
  </conditionalFormatting>
  <conditionalFormatting sqref="I5 I8:I9 I12:I13 I16:I45">
    <cfRule type="expression" dxfId="16746" priority="226">
      <formula>SEARCH("caricato",$N5)&gt;0</formula>
    </cfRule>
    <cfRule type="expression" dxfId="16745" priority="227">
      <formula>SEARCH("da fare",$N5)&gt;0</formula>
    </cfRule>
    <cfRule type="expression" dxfId="16744" priority="228">
      <formula>SEARCH("attesa tcl",$N5)&gt;0</formula>
    </cfRule>
    <cfRule type="expression" dxfId="16743" priority="229">
      <formula>SEARCH("fermata",$N5)&gt;0</formula>
    </cfRule>
    <cfRule type="expression" dxfId="16742" priority="230">
      <formula>SEARCH("canone",$N5)&gt;0</formula>
    </cfRule>
  </conditionalFormatting>
  <conditionalFormatting sqref="I5 I8:I9 I12:I13 I16:I45">
    <cfRule type="expression" dxfId="16741" priority="221">
      <formula>SEARCH("caricato",$N5)&gt;0</formula>
    </cfRule>
    <cfRule type="expression" dxfId="16740" priority="222">
      <formula>SEARCH("da fare",$N5)&gt;0</formula>
    </cfRule>
    <cfRule type="expression" dxfId="16739" priority="223">
      <formula>SEARCH("attesa tcl",$N5)&gt;0</formula>
    </cfRule>
    <cfRule type="expression" dxfId="16738" priority="224">
      <formula>SEARCH("fermata",$N5)&gt;0</formula>
    </cfRule>
    <cfRule type="expression" dxfId="16737" priority="225">
      <formula>SEARCH("canone",$N5)&gt;0</formula>
    </cfRule>
  </conditionalFormatting>
  <conditionalFormatting sqref="I5 I8:I9 I12:I13 I16:I45">
    <cfRule type="expression" dxfId="16736" priority="216">
      <formula>SEARCH("caricato",$N5)&gt;0</formula>
    </cfRule>
    <cfRule type="expression" dxfId="16735" priority="217">
      <formula>SEARCH("da fare",$N5)&gt;0</formula>
    </cfRule>
    <cfRule type="expression" dxfId="16734" priority="218">
      <formula>SEARCH("attesa tcl",$N5)&gt;0</formula>
    </cfRule>
    <cfRule type="expression" dxfId="16733" priority="219">
      <formula>SEARCH("fermata",$N5)&gt;0</formula>
    </cfRule>
    <cfRule type="expression" dxfId="16732" priority="220">
      <formula>SEARCH("canone",$N5)&gt;0</formula>
    </cfRule>
  </conditionalFormatting>
  <conditionalFormatting sqref="I5 I8:I9 I12:I13 I16:I45">
    <cfRule type="expression" dxfId="16731" priority="211">
      <formula>SEARCH("caricato",$N5)&gt;0</formula>
    </cfRule>
    <cfRule type="expression" dxfId="16730" priority="212">
      <formula>SEARCH("da fare",$N5)&gt;0</formula>
    </cfRule>
    <cfRule type="expression" dxfId="16729" priority="213">
      <formula>SEARCH("attesa tcl",$N5)&gt;0</formula>
    </cfRule>
    <cfRule type="expression" dxfId="16728" priority="214">
      <formula>SEARCH("fermata",$N5)&gt;0</formula>
    </cfRule>
    <cfRule type="expression" dxfId="16727" priority="215">
      <formula>SEARCH("canone",$N5)&gt;0</formula>
    </cfRule>
  </conditionalFormatting>
  <conditionalFormatting sqref="F8">
    <cfRule type="expression" dxfId="16726" priority="206">
      <formula>SEARCH("caricato",$N8)&gt;0</formula>
    </cfRule>
    <cfRule type="expression" dxfId="16725" priority="207">
      <formula>SEARCH("da fare",$N8)&gt;0</formula>
    </cfRule>
    <cfRule type="expression" dxfId="16724" priority="208">
      <formula>SEARCH("attesa tcl",$N8)&gt;0</formula>
    </cfRule>
    <cfRule type="expression" dxfId="16723" priority="209">
      <formula>SEARCH("fermata",$N8)&gt;0</formula>
    </cfRule>
    <cfRule type="expression" dxfId="16722" priority="210">
      <formula>SEARCH("canone",$N8)&gt;0</formula>
    </cfRule>
  </conditionalFormatting>
  <conditionalFormatting sqref="F8">
    <cfRule type="expression" dxfId="16721" priority="201">
      <formula>SEARCH("caricato",$N8)&gt;0</formula>
    </cfRule>
    <cfRule type="expression" dxfId="16720" priority="202">
      <formula>SEARCH("da fare",$N8)&gt;0</formula>
    </cfRule>
    <cfRule type="expression" dxfId="16719" priority="203">
      <formula>SEARCH("attesa tcl",$N8)&gt;0</formula>
    </cfRule>
    <cfRule type="expression" dxfId="16718" priority="204">
      <formula>SEARCH("fermata",$N8)&gt;0</formula>
    </cfRule>
    <cfRule type="expression" dxfId="16717" priority="205">
      <formula>SEARCH("canone",$N8)&gt;0</formula>
    </cfRule>
  </conditionalFormatting>
  <conditionalFormatting sqref="F8">
    <cfRule type="expression" dxfId="16716" priority="196">
      <formula>SEARCH("caricato",$N8)&gt;0</formula>
    </cfRule>
    <cfRule type="expression" dxfId="16715" priority="197">
      <formula>SEARCH("da fare",$N8)&gt;0</formula>
    </cfRule>
    <cfRule type="expression" dxfId="16714" priority="198">
      <formula>SEARCH("attesa tcl",$N8)&gt;0</formula>
    </cfRule>
    <cfRule type="expression" dxfId="16713" priority="199">
      <formula>SEARCH("fermata",$N8)&gt;0</formula>
    </cfRule>
    <cfRule type="expression" dxfId="16712" priority="200">
      <formula>SEARCH("canone",$N8)&gt;0</formula>
    </cfRule>
  </conditionalFormatting>
  <conditionalFormatting sqref="F8">
    <cfRule type="expression" dxfId="16711" priority="191">
      <formula>SEARCH("caricato",$N8)&gt;0</formula>
    </cfRule>
    <cfRule type="expression" dxfId="16710" priority="192">
      <formula>SEARCH("da fare",$N8)&gt;0</formula>
    </cfRule>
    <cfRule type="expression" dxfId="16709" priority="193">
      <formula>SEARCH("attesa tcl",$N8)&gt;0</formula>
    </cfRule>
    <cfRule type="expression" dxfId="16708" priority="194">
      <formula>SEARCH("fermata",$N8)&gt;0</formula>
    </cfRule>
    <cfRule type="expression" dxfId="16707" priority="195">
      <formula>SEARCH("canone",$N8)&gt;0</formula>
    </cfRule>
  </conditionalFormatting>
  <conditionalFormatting sqref="F7">
    <cfRule type="expression" dxfId="16706" priority="186">
      <formula>SEARCH("caricato",$N7)&gt;0</formula>
    </cfRule>
    <cfRule type="expression" dxfId="16705" priority="187">
      <formula>SEARCH("da fare",$N7)&gt;0</formula>
    </cfRule>
    <cfRule type="expression" dxfId="16704" priority="188">
      <formula>SEARCH("attesa tcl",$N7)&gt;0</formula>
    </cfRule>
    <cfRule type="expression" dxfId="16703" priority="189">
      <formula>SEARCH("fermata",$N7)&gt;0</formula>
    </cfRule>
    <cfRule type="expression" dxfId="16702" priority="190">
      <formula>SEARCH("canone",$N7)&gt;0</formula>
    </cfRule>
  </conditionalFormatting>
  <conditionalFormatting sqref="F7">
    <cfRule type="expression" dxfId="16701" priority="181">
      <formula>SEARCH("caricato",$N7)&gt;0</formula>
    </cfRule>
    <cfRule type="expression" dxfId="16700" priority="182">
      <formula>SEARCH("da fare",$N7)&gt;0</formula>
    </cfRule>
    <cfRule type="expression" dxfId="16699" priority="183">
      <formula>SEARCH("attesa tcl",$N7)&gt;0</formula>
    </cfRule>
    <cfRule type="expression" dxfId="16698" priority="184">
      <formula>SEARCH("fermata",$N7)&gt;0</formula>
    </cfRule>
    <cfRule type="expression" dxfId="16697" priority="185">
      <formula>SEARCH("canone",$N7)&gt;0</formula>
    </cfRule>
  </conditionalFormatting>
  <conditionalFormatting sqref="F7">
    <cfRule type="expression" dxfId="16696" priority="176">
      <formula>SEARCH("caricato",$N7)&gt;0</formula>
    </cfRule>
    <cfRule type="expression" dxfId="16695" priority="177">
      <formula>SEARCH("da fare",$N7)&gt;0</formula>
    </cfRule>
    <cfRule type="expression" dxfId="16694" priority="178">
      <formula>SEARCH("attesa tcl",$N7)&gt;0</formula>
    </cfRule>
    <cfRule type="expression" dxfId="16693" priority="179">
      <formula>SEARCH("fermata",$N7)&gt;0</formula>
    </cfRule>
    <cfRule type="expression" dxfId="16692" priority="180">
      <formula>SEARCH("canone",$N7)&gt;0</formula>
    </cfRule>
  </conditionalFormatting>
  <conditionalFormatting sqref="F7">
    <cfRule type="expression" dxfId="16691" priority="171">
      <formula>SEARCH("caricato",$N7)&gt;0</formula>
    </cfRule>
    <cfRule type="expression" dxfId="16690" priority="172">
      <formula>SEARCH("da fare",$N7)&gt;0</formula>
    </cfRule>
    <cfRule type="expression" dxfId="16689" priority="173">
      <formula>SEARCH("attesa tcl",$N7)&gt;0</formula>
    </cfRule>
    <cfRule type="expression" dxfId="16688" priority="174">
      <formula>SEARCH("fermata",$N7)&gt;0</formula>
    </cfRule>
    <cfRule type="expression" dxfId="16687" priority="175">
      <formula>SEARCH("canone",$N7)&gt;0</formula>
    </cfRule>
  </conditionalFormatting>
  <conditionalFormatting sqref="H8">
    <cfRule type="expression" dxfId="16686" priority="136">
      <formula>SEARCH("caricato",$N8)&gt;0</formula>
    </cfRule>
    <cfRule type="expression" dxfId="16685" priority="137">
      <formula>SEARCH("da fare",$N8)&gt;0</formula>
    </cfRule>
    <cfRule type="expression" dxfId="16684" priority="138">
      <formula>SEARCH("attesa tcl",$N8)&gt;0</formula>
    </cfRule>
    <cfRule type="expression" dxfId="16683" priority="139">
      <formula>SEARCH("fermata",$N8)&gt;0</formula>
    </cfRule>
    <cfRule type="expression" dxfId="16682" priority="140">
      <formula>SEARCH("canone",$N8)&gt;0</formula>
    </cfRule>
  </conditionalFormatting>
  <conditionalFormatting sqref="H8">
    <cfRule type="expression" dxfId="16681" priority="131">
      <formula>SEARCH("caricato",$N8)&gt;0</formula>
    </cfRule>
    <cfRule type="expression" dxfId="16680" priority="132">
      <formula>SEARCH("da fare",$N8)&gt;0</formula>
    </cfRule>
    <cfRule type="expression" dxfId="16679" priority="133">
      <formula>SEARCH("attesa tcl",$N8)&gt;0</formula>
    </cfRule>
    <cfRule type="expression" dxfId="16678" priority="134">
      <formula>SEARCH("fermata",$N8)&gt;0</formula>
    </cfRule>
    <cfRule type="expression" dxfId="16677" priority="135">
      <formula>SEARCH("canone",$N8)&gt;0</formula>
    </cfRule>
  </conditionalFormatting>
  <conditionalFormatting sqref="I10:I11">
    <cfRule type="expression" dxfId="16676" priority="126">
      <formula>SEARCH("caricato",$N10)&gt;0</formula>
    </cfRule>
    <cfRule type="expression" dxfId="16675" priority="127">
      <formula>SEARCH("da fare",$N10)&gt;0</formula>
    </cfRule>
    <cfRule type="expression" dxfId="16674" priority="128">
      <formula>SEARCH("attesa tcl",$N10)&gt;0</formula>
    </cfRule>
    <cfRule type="expression" dxfId="16673" priority="129">
      <formula>SEARCH("fermata",$N10)&gt;0</formula>
    </cfRule>
    <cfRule type="expression" dxfId="16672" priority="130">
      <formula>SEARCH("canone",$N10)&gt;0</formula>
    </cfRule>
  </conditionalFormatting>
  <conditionalFormatting sqref="I10:I11">
    <cfRule type="expression" dxfId="16671" priority="121">
      <formula>SEARCH("caricato",$N10)&gt;0</formula>
    </cfRule>
    <cfRule type="expression" dxfId="16670" priority="122">
      <formula>SEARCH("da fare",$N10)&gt;0</formula>
    </cfRule>
    <cfRule type="expression" dxfId="16669" priority="123">
      <formula>SEARCH("attesa tcl",$N10)&gt;0</formula>
    </cfRule>
    <cfRule type="expression" dxfId="16668" priority="124">
      <formula>SEARCH("fermata",$N10)&gt;0</formula>
    </cfRule>
    <cfRule type="expression" dxfId="16667" priority="125">
      <formula>SEARCH("canone",$N10)&gt;0</formula>
    </cfRule>
  </conditionalFormatting>
  <conditionalFormatting sqref="I10:I11">
    <cfRule type="expression" dxfId="16666" priority="116">
      <formula>SEARCH("caricato",$N10)&gt;0</formula>
    </cfRule>
    <cfRule type="expression" dxfId="16665" priority="117">
      <formula>SEARCH("da fare",$N10)&gt;0</formula>
    </cfRule>
    <cfRule type="expression" dxfId="16664" priority="118">
      <formula>SEARCH("attesa tcl",$N10)&gt;0</formula>
    </cfRule>
    <cfRule type="expression" dxfId="16663" priority="119">
      <formula>SEARCH("fermata",$N10)&gt;0</formula>
    </cfRule>
    <cfRule type="expression" dxfId="16662" priority="120">
      <formula>SEARCH("canone",$N10)&gt;0</formula>
    </cfRule>
  </conditionalFormatting>
  <conditionalFormatting sqref="I10:I11">
    <cfRule type="expression" dxfId="16661" priority="111">
      <formula>SEARCH("caricato",$N10)&gt;0</formula>
    </cfRule>
    <cfRule type="expression" dxfId="16660" priority="112">
      <formula>SEARCH("da fare",$N10)&gt;0</formula>
    </cfRule>
    <cfRule type="expression" dxfId="16659" priority="113">
      <formula>SEARCH("attesa tcl",$N10)&gt;0</formula>
    </cfRule>
    <cfRule type="expression" dxfId="16658" priority="114">
      <formula>SEARCH("fermata",$N10)&gt;0</formula>
    </cfRule>
    <cfRule type="expression" dxfId="16657" priority="115">
      <formula>SEARCH("canone",$N10)&gt;0</formula>
    </cfRule>
  </conditionalFormatting>
  <conditionalFormatting sqref="I10:I11">
    <cfRule type="expression" dxfId="16656" priority="106">
      <formula>SEARCH("caricato",$N10)&gt;0</formula>
    </cfRule>
    <cfRule type="expression" dxfId="16655" priority="107">
      <formula>SEARCH("da fare",$N10)&gt;0</formula>
    </cfRule>
    <cfRule type="expression" dxfId="16654" priority="108">
      <formula>SEARCH("attesa tcl",$N10)&gt;0</formula>
    </cfRule>
    <cfRule type="expression" dxfId="16653" priority="109">
      <formula>SEARCH("fermata",$N10)&gt;0</formula>
    </cfRule>
    <cfRule type="expression" dxfId="16652" priority="110">
      <formula>SEARCH("canone",$N10)&gt;0</formula>
    </cfRule>
  </conditionalFormatting>
  <conditionalFormatting sqref="I10:I11">
    <cfRule type="expression" dxfId="16651" priority="101">
      <formula>SEARCH("caricato",$N10)&gt;0</formula>
    </cfRule>
    <cfRule type="expression" dxfId="16650" priority="102">
      <formula>SEARCH("da fare",$N10)&gt;0</formula>
    </cfRule>
    <cfRule type="expression" dxfId="16649" priority="103">
      <formula>SEARCH("attesa tcl",$N10)&gt;0</formula>
    </cfRule>
    <cfRule type="expression" dxfId="16648" priority="104">
      <formula>SEARCH("fermata",$N10)&gt;0</formula>
    </cfRule>
    <cfRule type="expression" dxfId="16647" priority="105">
      <formula>SEARCH("canone",$N10)&gt;0</formula>
    </cfRule>
  </conditionalFormatting>
  <conditionalFormatting sqref="I14:I15">
    <cfRule type="expression" dxfId="16646" priority="96">
      <formula>SEARCH("caricato",$N14)&gt;0</formula>
    </cfRule>
    <cfRule type="expression" dxfId="16645" priority="97">
      <formula>SEARCH("da fare",$N14)&gt;0</formula>
    </cfRule>
    <cfRule type="expression" dxfId="16644" priority="98">
      <formula>SEARCH("attesa tcl",$N14)&gt;0</formula>
    </cfRule>
    <cfRule type="expression" dxfId="16643" priority="99">
      <formula>SEARCH("fermata",$N14)&gt;0</formula>
    </cfRule>
    <cfRule type="expression" dxfId="16642" priority="100">
      <formula>SEARCH("canone",$N14)&gt;0</formula>
    </cfRule>
  </conditionalFormatting>
  <conditionalFormatting sqref="I14:I15">
    <cfRule type="expression" dxfId="16641" priority="91">
      <formula>SEARCH("caricato",$N14)&gt;0</formula>
    </cfRule>
    <cfRule type="expression" dxfId="16640" priority="92">
      <formula>SEARCH("da fare",$N14)&gt;0</formula>
    </cfRule>
    <cfRule type="expression" dxfId="16639" priority="93">
      <formula>SEARCH("attesa tcl",$N14)&gt;0</formula>
    </cfRule>
    <cfRule type="expression" dxfId="16638" priority="94">
      <formula>SEARCH("fermata",$N14)&gt;0</formula>
    </cfRule>
    <cfRule type="expression" dxfId="16637" priority="95">
      <formula>SEARCH("canone",$N14)&gt;0</formula>
    </cfRule>
  </conditionalFormatting>
  <conditionalFormatting sqref="I14:I15">
    <cfRule type="expression" dxfId="16636" priority="86">
      <formula>SEARCH("caricato",$N14)&gt;0</formula>
    </cfRule>
    <cfRule type="expression" dxfId="16635" priority="87">
      <formula>SEARCH("da fare",$N14)&gt;0</formula>
    </cfRule>
    <cfRule type="expression" dxfId="16634" priority="88">
      <formula>SEARCH("attesa tcl",$N14)&gt;0</formula>
    </cfRule>
    <cfRule type="expression" dxfId="16633" priority="89">
      <formula>SEARCH("fermata",$N14)&gt;0</formula>
    </cfRule>
    <cfRule type="expression" dxfId="16632" priority="90">
      <formula>SEARCH("canone",$N14)&gt;0</formula>
    </cfRule>
  </conditionalFormatting>
  <conditionalFormatting sqref="I14:I15">
    <cfRule type="expression" dxfId="16631" priority="81">
      <formula>SEARCH("caricato",$N14)&gt;0</formula>
    </cfRule>
    <cfRule type="expression" dxfId="16630" priority="82">
      <formula>SEARCH("da fare",$N14)&gt;0</formula>
    </cfRule>
    <cfRule type="expression" dxfId="16629" priority="83">
      <formula>SEARCH("attesa tcl",$N14)&gt;0</formula>
    </cfRule>
    <cfRule type="expression" dxfId="16628" priority="84">
      <formula>SEARCH("fermata",$N14)&gt;0</formula>
    </cfRule>
    <cfRule type="expression" dxfId="16627" priority="85">
      <formula>SEARCH("canone",$N14)&gt;0</formula>
    </cfRule>
  </conditionalFormatting>
  <conditionalFormatting sqref="I14:I15">
    <cfRule type="expression" dxfId="16626" priority="76">
      <formula>SEARCH("caricato",$N14)&gt;0</formula>
    </cfRule>
    <cfRule type="expression" dxfId="16625" priority="77">
      <formula>SEARCH("da fare",$N14)&gt;0</formula>
    </cfRule>
    <cfRule type="expression" dxfId="16624" priority="78">
      <formula>SEARCH("attesa tcl",$N14)&gt;0</formula>
    </cfRule>
    <cfRule type="expression" dxfId="16623" priority="79">
      <formula>SEARCH("fermata",$N14)&gt;0</formula>
    </cfRule>
    <cfRule type="expression" dxfId="16622" priority="80">
      <formula>SEARCH("canone",$N14)&gt;0</formula>
    </cfRule>
  </conditionalFormatting>
  <conditionalFormatting sqref="I14:I15">
    <cfRule type="expression" dxfId="16621" priority="71">
      <formula>SEARCH("caricato",$N14)&gt;0</formula>
    </cfRule>
    <cfRule type="expression" dxfId="16620" priority="72">
      <formula>SEARCH("da fare",$N14)&gt;0</formula>
    </cfRule>
    <cfRule type="expression" dxfId="16619" priority="73">
      <formula>SEARCH("attesa tcl",$N14)&gt;0</formula>
    </cfRule>
    <cfRule type="expression" dxfId="16618" priority="74">
      <formula>SEARCH("fermata",$N14)&gt;0</formula>
    </cfRule>
    <cfRule type="expression" dxfId="16617" priority="75">
      <formula>SEARCH("canone",$N14)&gt;0</formula>
    </cfRule>
  </conditionalFormatting>
  <conditionalFormatting sqref="H10">
    <cfRule type="expression" dxfId="16616" priority="66">
      <formula>SEARCH("caricato",$N10)&gt;0</formula>
    </cfRule>
    <cfRule type="expression" dxfId="16615" priority="67">
      <formula>SEARCH("da fare",$N10)&gt;0</formula>
    </cfRule>
    <cfRule type="expression" dxfId="16614" priority="68">
      <formula>SEARCH("attesa tcl",$N10)&gt;0</formula>
    </cfRule>
    <cfRule type="expression" dxfId="16613" priority="69">
      <formula>SEARCH("fermata",$N10)&gt;0</formula>
    </cfRule>
    <cfRule type="expression" dxfId="16612" priority="70">
      <formula>SEARCH("canone",$N10)&gt;0</formula>
    </cfRule>
  </conditionalFormatting>
  <conditionalFormatting sqref="H10">
    <cfRule type="expression" dxfId="16611" priority="61">
      <formula>SEARCH("caricato",$N10)&gt;0</formula>
    </cfRule>
    <cfRule type="expression" dxfId="16610" priority="62">
      <formula>SEARCH("da fare",$N10)&gt;0</formula>
    </cfRule>
    <cfRule type="expression" dxfId="16609" priority="63">
      <formula>SEARCH("attesa tcl",$N10)&gt;0</formula>
    </cfRule>
    <cfRule type="expression" dxfId="16608" priority="64">
      <formula>SEARCH("fermata",$N10)&gt;0</formula>
    </cfRule>
    <cfRule type="expression" dxfId="16607" priority="65">
      <formula>SEARCH("canone",$N10)&gt;0</formula>
    </cfRule>
  </conditionalFormatting>
  <conditionalFormatting sqref="I6">
    <cfRule type="expression" dxfId="16606" priority="56">
      <formula>SEARCH("caricato",$N6)&gt;0</formula>
    </cfRule>
    <cfRule type="expression" dxfId="16605" priority="57">
      <formula>SEARCH("da fare",$N6)&gt;0</formula>
    </cfRule>
    <cfRule type="expression" dxfId="16604" priority="58">
      <formula>SEARCH("attesa tcl",$N6)&gt;0</formula>
    </cfRule>
    <cfRule type="expression" dxfId="16603" priority="59">
      <formula>SEARCH("fermata",$N6)&gt;0</formula>
    </cfRule>
    <cfRule type="expression" dxfId="16602" priority="60">
      <formula>SEARCH("canone",$N6)&gt;0</formula>
    </cfRule>
  </conditionalFormatting>
  <conditionalFormatting sqref="I6">
    <cfRule type="expression" dxfId="16601" priority="51">
      <formula>SEARCH("caricato",$N6)&gt;0</formula>
    </cfRule>
    <cfRule type="expression" dxfId="16600" priority="52">
      <formula>SEARCH("da fare",$N6)&gt;0</formula>
    </cfRule>
    <cfRule type="expression" dxfId="16599" priority="53">
      <formula>SEARCH("attesa tcl",$N6)&gt;0</formula>
    </cfRule>
    <cfRule type="expression" dxfId="16598" priority="54">
      <formula>SEARCH("fermata",$N6)&gt;0</formula>
    </cfRule>
    <cfRule type="expression" dxfId="16597" priority="55">
      <formula>SEARCH("canone",$N6)&gt;0</formula>
    </cfRule>
  </conditionalFormatting>
  <conditionalFormatting sqref="I6">
    <cfRule type="expression" dxfId="16596" priority="46">
      <formula>SEARCH("caricato",$N6)&gt;0</formula>
    </cfRule>
    <cfRule type="expression" dxfId="16595" priority="47">
      <formula>SEARCH("da fare",$N6)&gt;0</formula>
    </cfRule>
    <cfRule type="expression" dxfId="16594" priority="48">
      <formula>SEARCH("attesa tcl",$N6)&gt;0</formula>
    </cfRule>
    <cfRule type="expression" dxfId="16593" priority="49">
      <formula>SEARCH("fermata",$N6)&gt;0</formula>
    </cfRule>
    <cfRule type="expression" dxfId="16592" priority="50">
      <formula>SEARCH("canone",$N6)&gt;0</formula>
    </cfRule>
  </conditionalFormatting>
  <conditionalFormatting sqref="I6">
    <cfRule type="expression" dxfId="16591" priority="41">
      <formula>SEARCH("caricato",$N6)&gt;0</formula>
    </cfRule>
    <cfRule type="expression" dxfId="16590" priority="42">
      <formula>SEARCH("da fare",$N6)&gt;0</formula>
    </cfRule>
    <cfRule type="expression" dxfId="16589" priority="43">
      <formula>SEARCH("attesa tcl",$N6)&gt;0</formula>
    </cfRule>
    <cfRule type="expression" dxfId="16588" priority="44">
      <formula>SEARCH("fermata",$N6)&gt;0</formula>
    </cfRule>
    <cfRule type="expression" dxfId="16587" priority="45">
      <formula>SEARCH("canone",$N6)&gt;0</formula>
    </cfRule>
  </conditionalFormatting>
  <conditionalFormatting sqref="I6">
    <cfRule type="expression" dxfId="16586" priority="36">
      <formula>SEARCH("caricato",$N6)&gt;0</formula>
    </cfRule>
    <cfRule type="expression" dxfId="16585" priority="37">
      <formula>SEARCH("da fare",$N6)&gt;0</formula>
    </cfRule>
    <cfRule type="expression" dxfId="16584" priority="38">
      <formula>SEARCH("attesa tcl",$N6)&gt;0</formula>
    </cfRule>
    <cfRule type="expression" dxfId="16583" priority="39">
      <formula>SEARCH("fermata",$N6)&gt;0</formula>
    </cfRule>
    <cfRule type="expression" dxfId="16582" priority="40">
      <formula>SEARCH("canone",$N6)&gt;0</formula>
    </cfRule>
  </conditionalFormatting>
  <conditionalFormatting sqref="I6">
    <cfRule type="expression" dxfId="16581" priority="31">
      <formula>SEARCH("caricato",$N6)&gt;0</formula>
    </cfRule>
    <cfRule type="expression" dxfId="16580" priority="32">
      <formula>SEARCH("da fare",$N6)&gt;0</formula>
    </cfRule>
    <cfRule type="expression" dxfId="16579" priority="33">
      <formula>SEARCH("attesa tcl",$N6)&gt;0</formula>
    </cfRule>
    <cfRule type="expression" dxfId="16578" priority="34">
      <formula>SEARCH("fermata",$N6)&gt;0</formula>
    </cfRule>
    <cfRule type="expression" dxfId="16577" priority="35">
      <formula>SEARCH("canone",$N6)&gt;0</formula>
    </cfRule>
  </conditionalFormatting>
  <conditionalFormatting sqref="I7">
    <cfRule type="expression" dxfId="16576" priority="26">
      <formula>SEARCH("caricato",$N7)&gt;0</formula>
    </cfRule>
    <cfRule type="expression" dxfId="16575" priority="27">
      <formula>SEARCH("da fare",$N7)&gt;0</formula>
    </cfRule>
    <cfRule type="expression" dxfId="16574" priority="28">
      <formula>SEARCH("attesa tcl",$N7)&gt;0</formula>
    </cfRule>
    <cfRule type="expression" dxfId="16573" priority="29">
      <formula>SEARCH("fermata",$N7)&gt;0</formula>
    </cfRule>
    <cfRule type="expression" dxfId="16572" priority="30">
      <formula>SEARCH("canone",$N7)&gt;0</formula>
    </cfRule>
  </conditionalFormatting>
  <conditionalFormatting sqref="I7">
    <cfRule type="expression" dxfId="16571" priority="21">
      <formula>SEARCH("caricato",$N7)&gt;0</formula>
    </cfRule>
    <cfRule type="expression" dxfId="16570" priority="22">
      <formula>SEARCH("da fare",$N7)&gt;0</formula>
    </cfRule>
    <cfRule type="expression" dxfId="16569" priority="23">
      <formula>SEARCH("attesa tcl",$N7)&gt;0</formula>
    </cfRule>
    <cfRule type="expression" dxfId="16568" priority="24">
      <formula>SEARCH("fermata",$N7)&gt;0</formula>
    </cfRule>
    <cfRule type="expression" dxfId="16567" priority="25">
      <formula>SEARCH("canone",$N7)&gt;0</formula>
    </cfRule>
  </conditionalFormatting>
  <conditionalFormatting sqref="I7">
    <cfRule type="expression" dxfId="16566" priority="16">
      <formula>SEARCH("caricato",$N7)&gt;0</formula>
    </cfRule>
    <cfRule type="expression" dxfId="16565" priority="17">
      <formula>SEARCH("da fare",$N7)&gt;0</formula>
    </cfRule>
    <cfRule type="expression" dxfId="16564" priority="18">
      <formula>SEARCH("attesa tcl",$N7)&gt;0</formula>
    </cfRule>
    <cfRule type="expression" dxfId="16563" priority="19">
      <formula>SEARCH("fermata",$N7)&gt;0</formula>
    </cfRule>
    <cfRule type="expression" dxfId="16562" priority="20">
      <formula>SEARCH("canone",$N7)&gt;0</formula>
    </cfRule>
  </conditionalFormatting>
  <conditionalFormatting sqref="I7">
    <cfRule type="expression" dxfId="16561" priority="11">
      <formula>SEARCH("caricato",$N7)&gt;0</formula>
    </cfRule>
    <cfRule type="expression" dxfId="16560" priority="12">
      <formula>SEARCH("da fare",$N7)&gt;0</formula>
    </cfRule>
    <cfRule type="expression" dxfId="16559" priority="13">
      <formula>SEARCH("attesa tcl",$N7)&gt;0</formula>
    </cfRule>
    <cfRule type="expression" dxfId="16558" priority="14">
      <formula>SEARCH("fermata",$N7)&gt;0</formula>
    </cfRule>
    <cfRule type="expression" dxfId="16557" priority="15">
      <formula>SEARCH("canone",$N7)&gt;0</formula>
    </cfRule>
  </conditionalFormatting>
  <conditionalFormatting sqref="I7">
    <cfRule type="expression" dxfId="16556" priority="6">
      <formula>SEARCH("caricato",$N7)&gt;0</formula>
    </cfRule>
    <cfRule type="expression" dxfId="16555" priority="7">
      <formula>SEARCH("da fare",$N7)&gt;0</formula>
    </cfRule>
    <cfRule type="expression" dxfId="16554" priority="8">
      <formula>SEARCH("attesa tcl",$N7)&gt;0</formula>
    </cfRule>
    <cfRule type="expression" dxfId="16553" priority="9">
      <formula>SEARCH("fermata",$N7)&gt;0</formula>
    </cfRule>
    <cfRule type="expression" dxfId="16552" priority="10">
      <formula>SEARCH("canone",$N7)&gt;0</formula>
    </cfRule>
  </conditionalFormatting>
  <conditionalFormatting sqref="I7">
    <cfRule type="expression" dxfId="16551" priority="1">
      <formula>SEARCH("caricato",$N7)&gt;0</formula>
    </cfRule>
    <cfRule type="expression" dxfId="16550" priority="2">
      <formula>SEARCH("da fare",$N7)&gt;0</formula>
    </cfRule>
    <cfRule type="expression" dxfId="16549" priority="3">
      <formula>SEARCH("attesa tcl",$N7)&gt;0</formula>
    </cfRule>
    <cfRule type="expression" dxfId="16548" priority="4">
      <formula>SEARCH("fermata",$N7)&gt;0</formula>
    </cfRule>
    <cfRule type="expression" dxfId="16547" priority="5">
      <formula>SEARCH("canone",$N7)&gt;0</formula>
    </cfRule>
  </conditionalFormatting>
  <dataValidations count="1">
    <dataValidation type="list" allowBlank="1" showInputMessage="1" showErrorMessage="1" sqref="U4" xr:uid="{B8DE0FCF-9FDB-49D3-B718-EAA5963FA8D7}">
      <formula1>"SI,NO,si,no,"</formula1>
    </dataValidation>
  </dataValidations>
  <printOptions horizontalCentered="1" verticalCentered="1"/>
  <pageMargins left="0.25" right="0.25" top="0.25" bottom="0.25" header="0.3" footer="0.3"/>
  <pageSetup paperSize="9" scale="55" fitToHeight="0" pageOrder="overThenDown" orientation="landscape" blackAndWhite="1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38945" r:id="rId4" name="Button 1">
              <controlPr defaultSize="0" print="0" autoFill="0" autoPict="0" macro="[0]!CopiaModificaEseguiMacroEsterne_Optimized">
                <anchor moveWithCells="1" sizeWithCells="1">
                  <from>
                    <xdr:col>7</xdr:col>
                    <xdr:colOff>0</xdr:colOff>
                    <xdr:row>0</xdr:row>
                    <xdr:rowOff>9525</xdr:rowOff>
                  </from>
                  <to>
                    <xdr:col>7</xdr:col>
                    <xdr:colOff>1819275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946" r:id="rId5" name="Button 2">
              <controlPr defaultSize="0" print="0" autoFill="0" autoPict="0" macro="[0]!RegolaAltezzaRigheEAreeDiStampa">
                <anchor moveWithCells="1" sizeWithCells="1">
                  <from>
                    <xdr:col>5</xdr:col>
                    <xdr:colOff>0</xdr:colOff>
                    <xdr:row>0</xdr:row>
                    <xdr:rowOff>0</xdr:rowOff>
                  </from>
                  <to>
                    <xdr:col>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947" r:id="rId6" name="Button 3">
              <controlPr defaultSize="0" print="0" autoFill="0" autoPict="0" macro="[0]!RegolaAltezzaRigheEAreeDiStampa">
                <anchor moveWithCells="1" sizeWithCells="1">
                  <from>
                    <xdr:col>5</xdr:col>
                    <xdr:colOff>0</xdr:colOff>
                    <xdr:row>0</xdr:row>
                    <xdr:rowOff>0</xdr:rowOff>
                  </from>
                  <to>
                    <xdr:col>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948" r:id="rId7" name="Button 4">
              <controlPr defaultSize="0" print="0" autoFill="0" autoPict="0" macro="[0]!cancellaGiornaliera">
                <anchor moveWithCells="1" sizeWithCells="1">
                  <from>
                    <xdr:col>13</xdr:col>
                    <xdr:colOff>0</xdr:colOff>
                    <xdr:row>0</xdr:row>
                    <xdr:rowOff>0</xdr:rowOff>
                  </from>
                  <to>
                    <xdr:col>13</xdr:col>
                    <xdr:colOff>1990725</xdr:colOff>
                    <xdr:row>1</xdr:row>
                    <xdr:rowOff>438150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949" r:id="rId8" name="Button 5">
              <controlPr defaultSize="0" print="0" autoFill="0" autoPict="0" macro="[0]!CopiaModificaEseguiMacroEsterne_Optimized">
                <anchor moveWithCells="1" sizeWithCells="1">
                  <from>
                    <xdr:col>7</xdr:col>
                    <xdr:colOff>0</xdr:colOff>
                    <xdr:row>0</xdr:row>
                    <xdr:rowOff>9525</xdr:rowOff>
                  </from>
                  <to>
                    <xdr:col>7</xdr:col>
                    <xdr:colOff>1819275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950" r:id="rId9" name="Button 6">
              <controlPr defaultSize="0" print="0" autoFill="0" autoPict="0" macro="[1]!RegolaAltezzaRigheEAreeDiStampa">
                <anchor moveWithCells="1" sizeWithCells="1">
                  <from>
                    <xdr:col>5</xdr:col>
                    <xdr:colOff>0</xdr:colOff>
                    <xdr:row>0</xdr:row>
                    <xdr:rowOff>0</xdr:rowOff>
                  </from>
                  <to>
                    <xdr:col>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951" r:id="rId10" name="Button 7">
              <controlPr defaultSize="0" print="0" autoFill="0" autoPict="0" macro="[0]!RegolaAltezzaRigheEAreeDiStampa">
                <anchor moveWithCells="1" sizeWithCells="1">
                  <from>
                    <xdr:col>5</xdr:col>
                    <xdr:colOff>0</xdr:colOff>
                    <xdr:row>0</xdr:row>
                    <xdr:rowOff>0</xdr:rowOff>
                  </from>
                  <to>
                    <xdr:col>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952" r:id="rId11" name="Button 8">
              <controlPr defaultSize="0" print="0" autoFill="0" autoPict="0" macro="[0]!ComparaPdLeCopiaValori">
                <anchor moveWithCells="1" sizeWithCells="1">
                  <from>
                    <xdr:col>9</xdr:col>
                    <xdr:colOff>19050</xdr:colOff>
                    <xdr:row>0</xdr:row>
                    <xdr:rowOff>0</xdr:rowOff>
                  </from>
                  <to>
                    <xdr:col>10</xdr:col>
                    <xdr:colOff>1104900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6AA7E6-90AA-44E1-A3FB-7D9E3E314403}">
  <sheetPr codeName="Foglio28">
    <pageSetUpPr fitToPage="1"/>
  </sheetPr>
  <dimension ref="A1:BK64"/>
  <sheetViews>
    <sheetView topLeftCell="A10" zoomScale="55" zoomScaleNormal="55" workbookViewId="0">
      <selection activeCell="I19" sqref="I19"/>
    </sheetView>
  </sheetViews>
  <sheetFormatPr defaultColWidth="8.85546875" defaultRowHeight="23.25" x14ac:dyDescent="0.25"/>
  <cols>
    <col min="1" max="1" width="5.7109375" style="114" customWidth="1"/>
    <col min="2" max="2" width="5.85546875" style="114" customWidth="1"/>
    <col min="3" max="3" width="4.5703125" style="114" customWidth="1"/>
    <col min="4" max="4" width="4.42578125" style="114" customWidth="1"/>
    <col min="5" max="5" width="3.5703125" style="114" customWidth="1"/>
    <col min="6" max="6" width="30.7109375" style="1" customWidth="1"/>
    <col min="7" max="7" width="76.28515625" style="144" customWidth="1"/>
    <col min="8" max="8" width="26.5703125" style="1" customWidth="1"/>
    <col min="9" max="9" width="29" style="22" customWidth="1"/>
    <col min="10" max="10" width="20" style="1" customWidth="1"/>
    <col min="11" max="12" width="16.7109375" style="1" customWidth="1"/>
    <col min="13" max="13" width="24.28515625" style="1" customWidth="1"/>
    <col min="14" max="14" width="29.140625" style="20" customWidth="1"/>
    <col min="15" max="15" width="1.85546875" style="20" customWidth="1"/>
    <col min="16" max="16" width="27.5703125" style="114" customWidth="1"/>
    <col min="17" max="18" width="24.140625" style="114" customWidth="1"/>
    <col min="19" max="19" width="25.85546875" style="114" bestFit="1" customWidth="1"/>
    <col min="20" max="20" width="30" style="114" bestFit="1" customWidth="1"/>
    <col min="21" max="21" width="28.7109375" style="114" customWidth="1"/>
    <col min="22" max="25" width="18.7109375" style="37" customWidth="1"/>
    <col min="26" max="28" width="18.7109375" style="37" hidden="1" customWidth="1"/>
    <col min="29" max="29" width="30" style="114" hidden="1" customWidth="1"/>
    <col min="30" max="30" width="12.28515625" style="114" hidden="1" customWidth="1"/>
    <col min="31" max="31" width="10.5703125" style="114" hidden="1" customWidth="1"/>
    <col min="32" max="32" width="11.7109375" style="114" hidden="1" customWidth="1"/>
    <col min="33" max="34" width="9.7109375" style="114" hidden="1" customWidth="1"/>
    <col min="35" max="35" width="8" style="114" hidden="1" customWidth="1"/>
    <col min="36" max="36" width="8.28515625" style="114" hidden="1" customWidth="1"/>
    <col min="37" max="37" width="9.7109375" style="114" hidden="1" customWidth="1"/>
    <col min="38" max="38" width="11.42578125" style="114" hidden="1" customWidth="1"/>
    <col min="39" max="39" width="8.28515625" style="114" hidden="1" customWidth="1"/>
    <col min="40" max="40" width="8.7109375" style="114" hidden="1" customWidth="1"/>
    <col min="41" max="41" width="25.140625" style="114" bestFit="1" customWidth="1"/>
    <col min="42" max="42" width="11.7109375" style="114" customWidth="1"/>
    <col min="43" max="47" width="10.140625" style="114" customWidth="1"/>
    <col min="48" max="63" width="16.5703125" style="114" customWidth="1"/>
    <col min="64" max="72" width="8.85546875" style="114"/>
    <col min="73" max="74" width="15.42578125" style="114" bestFit="1" customWidth="1"/>
    <col min="75" max="75" width="17.5703125" style="114" bestFit="1" customWidth="1"/>
    <col min="76" max="76" width="13.42578125" style="114" bestFit="1" customWidth="1"/>
    <col min="77" max="77" width="12.28515625" style="114" bestFit="1" customWidth="1"/>
    <col min="78" max="78" width="13.42578125" style="114" bestFit="1" customWidth="1"/>
    <col min="79" max="79" width="0" style="114" hidden="1" customWidth="1"/>
    <col min="80" max="16384" width="8.85546875" style="114"/>
  </cols>
  <sheetData>
    <row r="1" spans="1:41" ht="35.25" customHeight="1" x14ac:dyDescent="0.25">
      <c r="B1" s="200"/>
      <c r="C1" s="201"/>
      <c r="D1" s="201"/>
      <c r="E1" s="202"/>
      <c r="F1" s="203" t="s">
        <v>212</v>
      </c>
      <c r="G1" s="204"/>
      <c r="H1" s="204"/>
      <c r="I1" s="155">
        <f>DATE(RIEPILOGO!U14,RIEPILOGO!X13,11)</f>
        <v>46092</v>
      </c>
      <c r="K1" s="132"/>
      <c r="L1" s="206">
        <v>46092</v>
      </c>
      <c r="M1" s="206"/>
      <c r="N1" s="128"/>
    </row>
    <row r="2" spans="1:41" ht="35.25" customHeight="1" x14ac:dyDescent="0.5">
      <c r="B2" s="200"/>
      <c r="C2" s="201"/>
      <c r="D2" s="201"/>
      <c r="E2" s="202"/>
      <c r="F2" s="205"/>
      <c r="G2" s="205"/>
      <c r="H2" s="205"/>
      <c r="K2" s="151"/>
      <c r="L2" s="207" t="str">
        <f>TEXT(L1, "gggg")</f>
        <v>mercoledì</v>
      </c>
      <c r="M2" s="207"/>
      <c r="N2" s="129"/>
      <c r="O2" s="19"/>
      <c r="P2" s="199" t="s">
        <v>215</v>
      </c>
      <c r="Q2" s="199"/>
      <c r="R2" s="199"/>
      <c r="S2" s="199"/>
      <c r="T2" s="13"/>
    </row>
    <row r="3" spans="1:41" ht="66" customHeight="1" x14ac:dyDescent="0.25">
      <c r="A3" s="127"/>
      <c r="B3" s="16" t="s">
        <v>2</v>
      </c>
      <c r="C3" s="16" t="s">
        <v>3</v>
      </c>
      <c r="D3" s="16" t="s">
        <v>5</v>
      </c>
      <c r="E3" s="16" t="s">
        <v>4</v>
      </c>
      <c r="F3" s="130" t="s">
        <v>1</v>
      </c>
      <c r="G3" s="142" t="s">
        <v>128</v>
      </c>
      <c r="H3" s="130" t="s">
        <v>9</v>
      </c>
      <c r="I3" s="131" t="s">
        <v>0</v>
      </c>
      <c r="J3" s="130" t="s">
        <v>11</v>
      </c>
      <c r="K3" s="130" t="s">
        <v>6</v>
      </c>
      <c r="L3" s="130" t="s">
        <v>7</v>
      </c>
      <c r="M3" s="130" t="s">
        <v>8</v>
      </c>
      <c r="N3" s="130" t="s">
        <v>22</v>
      </c>
      <c r="O3" s="16"/>
      <c r="P3" s="46" t="s">
        <v>202</v>
      </c>
      <c r="Q3" s="46" t="s">
        <v>203</v>
      </c>
      <c r="R3" s="46" t="s">
        <v>262</v>
      </c>
      <c r="S3" s="46" t="s">
        <v>204</v>
      </c>
      <c r="T3" s="46" t="s">
        <v>34</v>
      </c>
      <c r="U3" s="47" t="s">
        <v>25</v>
      </c>
      <c r="V3" s="192" t="s">
        <v>216</v>
      </c>
      <c r="W3" s="193"/>
      <c r="X3" s="194"/>
      <c r="Y3" s="121"/>
      <c r="AD3" s="37"/>
    </row>
    <row r="4" spans="1:41" ht="80.099999999999994" customHeight="1" x14ac:dyDescent="0.25">
      <c r="A4" s="112" t="str">
        <f>IFERROR(INDEX(Tabella256[cognomenome], MATCH(F4, Tabella256[cognome], 0)), "")</f>
        <v>Garro L.</v>
      </c>
      <c r="B4" s="110"/>
      <c r="C4" s="110"/>
      <c r="D4" s="111"/>
      <c r="E4" s="111"/>
      <c r="F4" s="30" t="s">
        <v>137</v>
      </c>
      <c r="G4" s="56" t="s">
        <v>432</v>
      </c>
      <c r="H4" s="31" t="s">
        <v>285</v>
      </c>
      <c r="I4" s="32" t="str">
        <f>IF(ISERROR(SEARCH("canone extra", N4)),
    IF(ISERROR(SEARCH("caldarella2", N4)),
        IF(ISERROR(SEARCH("messina", N4)),
            IF(ISERROR(SEARCH("agusta", N4)),
                IF(ISERROR(SEARCH("caldarella", N4)),
                    "",
                    $X$6
                ),
                $W$6
            ),
            $V$6
        ),
        $Y$6
    ),
    $AO$6
)</f>
        <v>5400274434
canone</v>
      </c>
      <c r="J4" s="33" t="s">
        <v>431</v>
      </c>
      <c r="K4" s="34" t="s">
        <v>281</v>
      </c>
      <c r="L4" s="34" t="s">
        <v>282</v>
      </c>
      <c r="M4" s="31">
        <f>IF(AN4=0,"",AN4)</f>
        <v>8.25</v>
      </c>
      <c r="N4" s="35" t="s">
        <v>36</v>
      </c>
      <c r="O4" s="35"/>
      <c r="P4" s="18">
        <f>IF(OR($L$1=RIEPILOGO!$T$2,$L$1=RIEPILOGO!$T$3,$L$1=RIEPILOGO!$T$4,$L$1=RIEPILOGO!$T$5),"FESTIVO",
  IF(L2="sabato","SABATO",
    IF(L2="domenica","DOMENICA",
      IF(RIEPILOGO!V19="ABILITATO",
        IFERROR((SUMIF(N4:N45,"*canone messina*",M4:M45)/(IF(WEEKDAY(L1,2)=5,10,16.5)))-1,-1),
        0))))</f>
        <v>0</v>
      </c>
      <c r="Q4" s="18">
        <f>IF(OR($L$1=RIEPILOGO!$T$2,$L$1=RIEPILOGO!$T$3,$L$1=RIEPILOGO!$T$4,$L$1=RIEPILOGO!$T$5),"FESTIVO",
  IF(L2="sabato","SABATO",
    IF(L2="domenica","DOMENICA",
      IF(RIEPILOGO!V19="ABILITATO",
        IFERROR((SUMIF(N4:N45,"canone caldarella",M4:M45)/(IF(WEEKDAY(L1,2)=5,10,16.5)))-1,-1),
        0))))</f>
        <v>0</v>
      </c>
      <c r="R4" s="18">
        <f>IF(OR($L$1=RIEPILOGO!$T$2,$L$1=RIEPILOGO!$T$3,$L$1=RIEPILOGO!$T$4,$L$1=RIEPILOGO!$T$5),"FESTIVO",
  IF(L2="sabato","SABATO",
    IF(L2="domenica","DOMENICA",
      IF(RIEPILOGO!U19="ABILITATO",
        IFERROR((SUMIF(N4:N45,"*canone agusta*",M4:M45)/(IF(WEEKDAY(L1,2)=5,10,16.5)))-1,-1),
        0))))</f>
        <v>0</v>
      </c>
      <c r="S4" s="18">
        <f>IF(OR($L$1=RIEPILOGO!$T$2,$L$1=RIEPILOGO!$T$3,$L$1=RIEPILOGO!$T$4,$L$1=RIEPILOGO!$T$5),"FESTIVO",
  IF(L2="sabato","SABATO",
    IF(L2="domenica","DOMENICA",
      IF(RIEPILOGO!W19="ABILITATO",
        IFERROR((SUMIF(N4:N45,"*canone caldarella2*",M4:M45)/(IF(WEEKDAY(L1,2)=5,10,16.5)))-1,-1),
        0))))</f>
        <v>0</v>
      </c>
      <c r="T4" s="18" t="str">
        <f>IF(COUNTBLANK(P7:P30)=ROWS(P7:P30),"NO",IF(SUM(Q7:Q30)=SUM(R7:R30),"SI","NO"))</f>
        <v>SI</v>
      </c>
      <c r="U4" s="18" t="s">
        <v>294</v>
      </c>
      <c r="V4" s="195">
        <f ca="1">RIEPILOGO!M33</f>
        <v>-6.0606060606060552E-2</v>
      </c>
      <c r="W4" s="196"/>
      <c r="X4" s="197"/>
      <c r="Y4" s="122"/>
      <c r="AD4" s="114" t="str">
        <f>IFERROR(IF(SEARCH("assistenza", N4) &gt; 0, TRUE, ""), "NO")</f>
        <v>NO</v>
      </c>
      <c r="AG4" s="3">
        <f t="shared" ref="AG4:AH45" si="0">IF(K4="24:00",24,(HOUR(K4)+MINUTE(K4)/60))</f>
        <v>7.75</v>
      </c>
      <c r="AH4" s="3">
        <f t="shared" si="0"/>
        <v>16.75</v>
      </c>
      <c r="AI4" s="3">
        <f t="shared" ref="AI4:AI45" si="1">IF(AM4=TRUE,(HOUR(AJ4)+MINUTE(AJ4)/60),0)</f>
        <v>0.75</v>
      </c>
      <c r="AJ4" s="4">
        <v>3.125E-2</v>
      </c>
      <c r="AK4" s="3">
        <f t="shared" ref="AK4:AK45" si="2">AH4-AG4</f>
        <v>9</v>
      </c>
      <c r="AL4" s="53" t="s">
        <v>30</v>
      </c>
      <c r="AM4" s="8" t="b">
        <f t="shared" ref="AM4:AM45" si="3">IF(AND(AG4&lt;12.75,AH4&gt;12,AD4="NO"),OR($L$2="lunedì",($L$2="martedì"),($L$2="mercoledì"),($L$2="giovedì")))</f>
        <v>1</v>
      </c>
      <c r="AN4" s="15">
        <f t="shared" ref="AN4:AN45" si="4">IF(AM4=TRUE,AK4-AI4, AK4*1)</f>
        <v>8.25</v>
      </c>
    </row>
    <row r="5" spans="1:41" ht="80.099999999999994" customHeight="1" thickBot="1" x14ac:dyDescent="0.95">
      <c r="A5" s="112" t="str">
        <f>IFERROR(INDEX(Tabella256[cognomenome], MATCH(F5, Tabella256[cognome], 0)), "")</f>
        <v>Partesano V.</v>
      </c>
      <c r="B5" s="28"/>
      <c r="C5" s="28"/>
      <c r="D5" s="29"/>
      <c r="E5" s="29"/>
      <c r="F5" s="30" t="s">
        <v>149</v>
      </c>
      <c r="G5" s="56" t="str">
        <f>IF(G4="","",G4)</f>
        <v>1200-MAX  E OFF SITE CONTROLLO  RIPRISTINO E MOVIMENTAZIONE  KV e HIC. . Proseguimento del permesso n 566045/C</v>
      </c>
      <c r="H5" s="31" t="str">
        <f>IF(H4="","",H4)</f>
        <v>Caldarella</v>
      </c>
      <c r="I5" s="32" t="str">
        <f t="shared" ref="I5:I45" si="5">IF(ISERROR(SEARCH("canone extra", N5)),
    IF(ISERROR(SEARCH("caldarella2", N5)),
        IF(ISERROR(SEARCH("messina", N5)),
            IF(ISERROR(SEARCH("agusta", N5)),
                IF(ISERROR(SEARCH("caldarella", N5)),
                    "",
                    $X$6
                ),
                $W$6
            ),
            $V$6
        ),
        $Y$6
    ),
    $AO$6
)</f>
        <v>5400274434
canone</v>
      </c>
      <c r="J5" s="33" t="str">
        <f>IF(J4="","",J4)</f>
        <v>575292/C</v>
      </c>
      <c r="K5" s="34" t="s">
        <v>281</v>
      </c>
      <c r="L5" s="34" t="s">
        <v>282</v>
      </c>
      <c r="M5" s="31">
        <f>IF(AN5=0,"",AN5)</f>
        <v>8.25</v>
      </c>
      <c r="N5" s="35" t="s">
        <v>36</v>
      </c>
      <c r="O5" s="35"/>
      <c r="P5" s="109"/>
      <c r="Q5" s="109"/>
      <c r="R5" s="109"/>
      <c r="S5" s="109"/>
      <c r="V5" s="14" t="s">
        <v>35</v>
      </c>
      <c r="W5" s="14" t="s">
        <v>260</v>
      </c>
      <c r="X5" s="14" t="s">
        <v>36</v>
      </c>
      <c r="Y5" s="14" t="s">
        <v>207</v>
      </c>
      <c r="Z5" s="14" t="s">
        <v>35</v>
      </c>
      <c r="AA5" s="14" t="s">
        <v>260</v>
      </c>
      <c r="AB5" s="14" t="s">
        <v>36</v>
      </c>
      <c r="AC5" s="14" t="s">
        <v>207</v>
      </c>
      <c r="AD5" s="114" t="str">
        <f t="shared" ref="AD5:AD45" si="6">IFERROR(IF(SEARCH("assistenza", N5) &gt; 0, TRUE, ""), "NO")</f>
        <v>NO</v>
      </c>
      <c r="AG5" s="3">
        <f t="shared" si="0"/>
        <v>7.75</v>
      </c>
      <c r="AH5" s="3">
        <f t="shared" si="0"/>
        <v>16.75</v>
      </c>
      <c r="AI5" s="3">
        <f t="shared" si="1"/>
        <v>0.75</v>
      </c>
      <c r="AJ5" s="4">
        <v>3.125E-2</v>
      </c>
      <c r="AK5" s="3">
        <f t="shared" si="2"/>
        <v>9</v>
      </c>
      <c r="AL5" s="53" t="s">
        <v>30</v>
      </c>
      <c r="AM5" s="8" t="b">
        <f t="shared" si="3"/>
        <v>1</v>
      </c>
      <c r="AN5" s="15">
        <f t="shared" si="4"/>
        <v>8.25</v>
      </c>
      <c r="AO5" s="14" t="s">
        <v>238</v>
      </c>
    </row>
    <row r="6" spans="1:41" ht="80.099999999999994" customHeight="1" x14ac:dyDescent="0.25">
      <c r="A6" s="112" t="str">
        <f>IFERROR(INDEX(Tabella256[cognomenome], MATCH(F6, Tabella256[cognome], 0)), "")</f>
        <v>Riciputo A.</v>
      </c>
      <c r="B6" s="28"/>
      <c r="C6" s="28"/>
      <c r="D6" s="29"/>
      <c r="E6" s="29"/>
      <c r="F6" s="30" t="s">
        <v>134</v>
      </c>
      <c r="G6" s="56" t="s">
        <v>433</v>
      </c>
      <c r="H6" s="31" t="s">
        <v>284</v>
      </c>
      <c r="I6" s="32" t="str">
        <f t="shared" si="5"/>
        <v>5400274443
canone</v>
      </c>
      <c r="J6" s="33" t="s">
        <v>430</v>
      </c>
      <c r="K6" s="34" t="s">
        <v>281</v>
      </c>
      <c r="L6" s="34" t="s">
        <v>282</v>
      </c>
      <c r="M6" s="31">
        <f t="shared" ref="M6:M45" si="7">IF(AN6=0,"",AN6)</f>
        <v>8.25</v>
      </c>
      <c r="N6" s="35" t="s">
        <v>35</v>
      </c>
      <c r="O6" s="35"/>
      <c r="P6" s="73" t="s">
        <v>23</v>
      </c>
      <c r="Q6" s="74" t="s">
        <v>20</v>
      </c>
      <c r="R6" s="74" t="s">
        <v>21</v>
      </c>
      <c r="S6" s="75" t="s">
        <v>24</v>
      </c>
      <c r="T6" s="2"/>
      <c r="V6" s="32" t="str">
        <f>RIEPILOGO!$S$17</f>
        <v>5400274443
canone</v>
      </c>
      <c r="W6" s="32" t="str">
        <f>RIEPILOGO!$U$17</f>
        <v>5400274437
canone</v>
      </c>
      <c r="X6" s="32" t="str">
        <f>RIEPILOGO!$V$17</f>
        <v>5400274434
canone</v>
      </c>
      <c r="Y6" s="32" t="str">
        <f>RIEPILOGO!$W$17</f>
        <v xml:space="preserve">
canone</v>
      </c>
      <c r="AD6" s="114" t="str">
        <f t="shared" si="6"/>
        <v>NO</v>
      </c>
      <c r="AG6" s="3">
        <f t="shared" si="0"/>
        <v>7.75</v>
      </c>
      <c r="AH6" s="3">
        <f t="shared" si="0"/>
        <v>16.75</v>
      </c>
      <c r="AI6" s="3">
        <f t="shared" si="1"/>
        <v>0.75</v>
      </c>
      <c r="AJ6" s="4">
        <v>3.125E-2</v>
      </c>
      <c r="AK6" s="3">
        <f t="shared" si="2"/>
        <v>9</v>
      </c>
      <c r="AL6" s="53" t="s">
        <v>30</v>
      </c>
      <c r="AM6" s="8" t="b">
        <f t="shared" si="3"/>
        <v>1</v>
      </c>
      <c r="AN6" s="15">
        <f t="shared" si="4"/>
        <v>8.25</v>
      </c>
      <c r="AO6" s="32">
        <f>RIEPILOGO!$X$17</f>
        <v>0</v>
      </c>
    </row>
    <row r="7" spans="1:41" ht="80.099999999999994" customHeight="1" x14ac:dyDescent="0.25">
      <c r="A7" s="112" t="str">
        <f>IFERROR(INDEX(Tabella256[cognomenome], MATCH(F7, Tabella256[cognome], 0)), "")</f>
        <v>Mira A.</v>
      </c>
      <c r="B7" s="28"/>
      <c r="C7" s="28"/>
      <c r="D7" s="29"/>
      <c r="E7" s="29"/>
      <c r="F7" s="30" t="s">
        <v>265</v>
      </c>
      <c r="G7" s="56" t="str">
        <f>IF(G6="","",G6)</f>
        <v>Ripristino funzionalita' trasmettitore di livello serbatoio ipoclorito D101-A</v>
      </c>
      <c r="H7" s="31" t="str">
        <f>IF(H6="","",H6)</f>
        <v>Messina</v>
      </c>
      <c r="I7" s="32" t="str">
        <f t="shared" si="5"/>
        <v>5400274443
canone</v>
      </c>
      <c r="J7" s="33" t="str">
        <f>IF(J6="","",J6)</f>
        <v>575183/C</v>
      </c>
      <c r="K7" s="34" t="s">
        <v>281</v>
      </c>
      <c r="L7" s="34" t="s">
        <v>282</v>
      </c>
      <c r="M7" s="31">
        <f t="shared" si="7"/>
        <v>8.25</v>
      </c>
      <c r="N7" s="35" t="s">
        <v>35</v>
      </c>
      <c r="O7" s="35"/>
      <c r="P7" s="76" t="s">
        <v>16</v>
      </c>
      <c r="Q7" s="18">
        <f>IF(ISBLANK(P7), 99, SUMIF($F$4:$F$45,"*"&amp;P7&amp;"*",$M$4:$M$45))</f>
        <v>8.25</v>
      </c>
      <c r="R7" s="18">
        <v>8.25</v>
      </c>
      <c r="S7" s="77">
        <f t="shared" ref="S7:S30" si="8">R7-Q7</f>
        <v>0</v>
      </c>
      <c r="T7" s="2"/>
      <c r="V7" s="66">
        <f ca="1">RIEPILOGO!N33</f>
        <v>-3.0303030303030276E-2</v>
      </c>
      <c r="W7" s="66">
        <f ca="1">RIEPILOGO!P33</f>
        <v>-1.5151515151515138E-2</v>
      </c>
      <c r="X7" s="66">
        <f ca="1">RIEPILOGO!O33</f>
        <v>-1.5151515151515138E-2</v>
      </c>
      <c r="Y7" s="66">
        <f ca="1">RIEPILOGO!Q33</f>
        <v>0</v>
      </c>
      <c r="Z7" s="71">
        <f ca="1">V7</f>
        <v>-3.0303030303030276E-2</v>
      </c>
      <c r="AA7" s="71">
        <f ca="1">W7</f>
        <v>-1.5151515151515138E-2</v>
      </c>
      <c r="AB7" s="71">
        <f ca="1">X7</f>
        <v>-1.5151515151515138E-2</v>
      </c>
      <c r="AC7" s="71">
        <f ca="1">Y7</f>
        <v>0</v>
      </c>
      <c r="AD7" s="114" t="str">
        <f t="shared" si="6"/>
        <v>NO</v>
      </c>
      <c r="AG7" s="3">
        <f t="shared" si="0"/>
        <v>7.75</v>
      </c>
      <c r="AH7" s="3">
        <f t="shared" si="0"/>
        <v>16.75</v>
      </c>
      <c r="AI7" s="3">
        <f t="shared" si="1"/>
        <v>0.75</v>
      </c>
      <c r="AJ7" s="4">
        <v>3.125E-2</v>
      </c>
      <c r="AK7" s="3">
        <f t="shared" si="2"/>
        <v>9</v>
      </c>
      <c r="AL7" s="53" t="s">
        <v>30</v>
      </c>
      <c r="AM7" s="8" t="b">
        <f t="shared" si="3"/>
        <v>1</v>
      </c>
      <c r="AN7" s="15">
        <f t="shared" si="4"/>
        <v>8.25</v>
      </c>
    </row>
    <row r="8" spans="1:41" ht="162" x14ac:dyDescent="0.45">
      <c r="A8" s="112" t="str">
        <f>IFERROR(INDEX(Tabella256[cognomenome], MATCH(F8, Tabella256[cognome], 0)), "")</f>
        <v>Spinali D.</v>
      </c>
      <c r="B8" s="28"/>
      <c r="C8" s="28"/>
      <c r="D8" s="29"/>
      <c r="E8" s="29"/>
      <c r="F8" s="30" t="s">
        <v>132</v>
      </c>
      <c r="G8" s="56" t="s">
        <v>436</v>
      </c>
      <c r="H8" s="31" t="s">
        <v>283</v>
      </c>
      <c r="I8" s="32" t="str">
        <f t="shared" si="5"/>
        <v>5400274437
canone</v>
      </c>
      <c r="J8" s="33" t="s">
        <v>435</v>
      </c>
      <c r="K8" s="34" t="s">
        <v>281</v>
      </c>
      <c r="L8" s="34" t="s">
        <v>282</v>
      </c>
      <c r="M8" s="31">
        <f t="shared" si="7"/>
        <v>8.25</v>
      </c>
      <c r="N8" s="35" t="s">
        <v>260</v>
      </c>
      <c r="O8" s="35"/>
      <c r="P8" s="76" t="s">
        <v>14</v>
      </c>
      <c r="Q8" s="18">
        <f t="shared" ref="Q8:Q30" si="9">IF(ISBLANK(P8), 99, SUMIF($F$4:$F$45,"*"&amp;P8&amp;"*",$M$4:$M$45))</f>
        <v>8.25</v>
      </c>
      <c r="R8" s="18">
        <v>8.25</v>
      </c>
      <c r="S8" s="77">
        <f t="shared" si="8"/>
        <v>0</v>
      </c>
      <c r="T8" s="2"/>
      <c r="V8" s="198" t="s">
        <v>116</v>
      </c>
      <c r="W8" s="198"/>
      <c r="X8" s="198"/>
      <c r="Y8" s="123"/>
      <c r="AD8" s="114" t="str">
        <f>IFERROR(IF(SEARCH("assistenza", N8) &gt; 0, TRUE, ""), "NO")</f>
        <v>NO</v>
      </c>
      <c r="AG8" s="3">
        <f t="shared" si="0"/>
        <v>7.75</v>
      </c>
      <c r="AH8" s="3">
        <f t="shared" si="0"/>
        <v>16.75</v>
      </c>
      <c r="AI8" s="3">
        <f t="shared" si="1"/>
        <v>0.75</v>
      </c>
      <c r="AJ8" s="4">
        <v>3.125E-2</v>
      </c>
      <c r="AK8" s="3">
        <f t="shared" si="2"/>
        <v>9</v>
      </c>
      <c r="AL8" s="53" t="s">
        <v>30</v>
      </c>
      <c r="AM8" s="8" t="b">
        <f t="shared" si="3"/>
        <v>1</v>
      </c>
      <c r="AN8" s="15">
        <f t="shared" si="4"/>
        <v>8.25</v>
      </c>
    </row>
    <row r="9" spans="1:41" ht="162" x14ac:dyDescent="0.25">
      <c r="A9" s="112" t="str">
        <f>IFERROR(INDEX(Tabella256[cognomenome], MATCH(F9, Tabella256[cognome], 0)), "")</f>
        <v>Serra G.</v>
      </c>
      <c r="B9" s="28"/>
      <c r="C9" s="28"/>
      <c r="D9" s="29"/>
      <c r="E9" s="29"/>
      <c r="F9" s="30" t="s">
        <v>193</v>
      </c>
      <c r="G9" s="56" t="str">
        <f>IF(G8="","",G8)</f>
        <v>10240208 - U200 - Controllo funzionale misuratore di livello T301(MDEA) - 02L354
10241159 - U200 - Verifica funzionale e taratura misuratore portata su linea desolforazione nafta - F015RC
10240634   RIPRISTINO 07T20019I
10240638   RIPRISTINO 07T20018I
1200/3 assistenza strumentale avviamento</v>
      </c>
      <c r="H9" s="31" t="str">
        <f>IF(H8="","",H8)</f>
        <v>Agusta</v>
      </c>
      <c r="I9" s="32" t="str">
        <f t="shared" si="5"/>
        <v>5400274437
canone</v>
      </c>
      <c r="J9" s="33" t="str">
        <f>IF(J8="","",J8)</f>
        <v>574449/C
574831/C
573887/C
573889/C
575394/C</v>
      </c>
      <c r="K9" s="34" t="s">
        <v>281</v>
      </c>
      <c r="L9" s="34" t="s">
        <v>282</v>
      </c>
      <c r="M9" s="31">
        <f t="shared" si="7"/>
        <v>8.25</v>
      </c>
      <c r="N9" s="35" t="s">
        <v>260</v>
      </c>
      <c r="O9" s="35"/>
      <c r="P9" s="76" t="s">
        <v>13</v>
      </c>
      <c r="Q9" s="18">
        <f t="shared" si="9"/>
        <v>8.25</v>
      </c>
      <c r="R9" s="18">
        <v>8.25</v>
      </c>
      <c r="S9" s="77">
        <f t="shared" si="8"/>
        <v>0</v>
      </c>
      <c r="T9" s="2"/>
      <c r="V9" s="66">
        <f ca="1">IF(Z7&gt;0,"SATURATO DI "&amp;8.25*Z7,8.25*Z7)</f>
        <v>-0.24999999999999978</v>
      </c>
      <c r="W9" s="66">
        <f ca="1">IF(AA7&gt;0,"SATURATO DI "&amp;8.25*AA7,8.25*AA7)</f>
        <v>-0.12499999999999989</v>
      </c>
      <c r="X9" s="66">
        <f ca="1">IF(AB7&gt;0,"SATURATO DI "&amp;8.25*AB7,8.25*AB7)</f>
        <v>-0.12499999999999989</v>
      </c>
      <c r="Y9" s="66">
        <f ca="1">IF(AC7&gt;0,"SATURATO DI "&amp;8.25*AC7,8.25*AC7)</f>
        <v>0</v>
      </c>
      <c r="AD9" s="114" t="str">
        <f t="shared" si="6"/>
        <v>NO</v>
      </c>
      <c r="AG9" s="3">
        <f t="shared" si="0"/>
        <v>7.75</v>
      </c>
      <c r="AH9" s="3">
        <f t="shared" si="0"/>
        <v>16.75</v>
      </c>
      <c r="AI9" s="3">
        <f t="shared" si="1"/>
        <v>0.75</v>
      </c>
      <c r="AJ9" s="4">
        <v>3.125E-2</v>
      </c>
      <c r="AK9" s="3">
        <f t="shared" si="2"/>
        <v>9</v>
      </c>
      <c r="AL9" s="53" t="s">
        <v>30</v>
      </c>
      <c r="AM9" s="8" t="b">
        <f t="shared" si="3"/>
        <v>1</v>
      </c>
      <c r="AN9" s="15">
        <f t="shared" si="4"/>
        <v>8.25</v>
      </c>
    </row>
    <row r="10" spans="1:41" ht="80.099999999999994" customHeight="1" x14ac:dyDescent="0.25">
      <c r="A10" s="112" t="str">
        <f>IFERROR(INDEX(Tabella256[cognomenome], MATCH(F10, Tabella256[cognome], 0)), "")</f>
        <v>De Luca A.</v>
      </c>
      <c r="B10" s="28"/>
      <c r="C10" s="28"/>
      <c r="D10" s="29"/>
      <c r="E10" s="29"/>
      <c r="F10" s="30" t="s">
        <v>194</v>
      </c>
      <c r="G10" s="56" t="s">
        <v>427</v>
      </c>
      <c r="H10" s="31" t="s">
        <v>285</v>
      </c>
      <c r="I10" s="32" t="s">
        <v>590</v>
      </c>
      <c r="J10" s="33" t="s">
        <v>426</v>
      </c>
      <c r="K10" s="34" t="s">
        <v>281</v>
      </c>
      <c r="L10" s="34" t="s">
        <v>282</v>
      </c>
      <c r="M10" s="31">
        <f t="shared" si="7"/>
        <v>8.25</v>
      </c>
      <c r="N10" s="35"/>
      <c r="O10" s="35"/>
      <c r="P10" s="76" t="s">
        <v>288</v>
      </c>
      <c r="Q10" s="18">
        <f t="shared" si="9"/>
        <v>8.25</v>
      </c>
      <c r="R10" s="18">
        <v>8.25</v>
      </c>
      <c r="S10" s="77">
        <f t="shared" si="8"/>
        <v>0</v>
      </c>
      <c r="T10" s="2"/>
      <c r="AD10" s="114" t="str">
        <f t="shared" si="6"/>
        <v>NO</v>
      </c>
      <c r="AG10" s="3">
        <f t="shared" si="0"/>
        <v>7.75</v>
      </c>
      <c r="AH10" s="3">
        <f t="shared" si="0"/>
        <v>16.75</v>
      </c>
      <c r="AI10" s="3">
        <f t="shared" si="1"/>
        <v>0.75</v>
      </c>
      <c r="AJ10" s="4">
        <v>3.125E-2</v>
      </c>
      <c r="AK10" s="3">
        <f t="shared" si="2"/>
        <v>9</v>
      </c>
      <c r="AL10" s="53" t="s">
        <v>30</v>
      </c>
      <c r="AM10" s="8" t="b">
        <f t="shared" si="3"/>
        <v>1</v>
      </c>
      <c r="AN10" s="15">
        <f t="shared" si="4"/>
        <v>8.25</v>
      </c>
    </row>
    <row r="11" spans="1:41" ht="80.099999999999994" customHeight="1" x14ac:dyDescent="0.25">
      <c r="A11" s="112" t="str">
        <f>IFERROR(INDEX(Tabella256[cognomenome], MATCH(F11, Tabella256[cognome], 0)), "")</f>
        <v>Garro S.</v>
      </c>
      <c r="B11" s="28"/>
      <c r="C11" s="28"/>
      <c r="D11" s="29"/>
      <c r="E11" s="29"/>
      <c r="F11" s="30" t="s">
        <v>138</v>
      </c>
      <c r="G11" s="56" t="str">
        <f>IF(G10="","",G10)</f>
        <v>700A- PCV211 RIPRISTINO CABLAGGIO ELETTROPNEUMATICO</v>
      </c>
      <c r="H11" s="31" t="str">
        <f>IF(H10="","",H10)</f>
        <v>Caldarella</v>
      </c>
      <c r="I11" s="32" t="s">
        <v>590</v>
      </c>
      <c r="J11" s="33" t="str">
        <f>IF(J10="","",J10)</f>
        <v>575091/C</v>
      </c>
      <c r="K11" s="34" t="s">
        <v>281</v>
      </c>
      <c r="L11" s="34" t="s">
        <v>282</v>
      </c>
      <c r="M11" s="31">
        <f t="shared" si="7"/>
        <v>8.25</v>
      </c>
      <c r="N11" s="35"/>
      <c r="O11" s="35"/>
      <c r="P11" s="76" t="s">
        <v>12</v>
      </c>
      <c r="Q11" s="18">
        <f t="shared" si="9"/>
        <v>8.25</v>
      </c>
      <c r="R11" s="18">
        <v>8.25</v>
      </c>
      <c r="S11" s="77">
        <f t="shared" si="8"/>
        <v>0</v>
      </c>
      <c r="T11" s="2"/>
      <c r="AD11" s="114" t="str">
        <f t="shared" si="6"/>
        <v>NO</v>
      </c>
      <c r="AG11" s="3">
        <f t="shared" si="0"/>
        <v>7.75</v>
      </c>
      <c r="AH11" s="3">
        <f t="shared" si="0"/>
        <v>16.75</v>
      </c>
      <c r="AI11" s="3">
        <f t="shared" si="1"/>
        <v>0.75</v>
      </c>
      <c r="AJ11" s="4">
        <v>3.125E-2</v>
      </c>
      <c r="AK11" s="3">
        <f t="shared" si="2"/>
        <v>9</v>
      </c>
      <c r="AL11" s="53" t="s">
        <v>30</v>
      </c>
      <c r="AM11" s="8" t="b">
        <f t="shared" si="3"/>
        <v>1</v>
      </c>
      <c r="AN11" s="15">
        <f t="shared" si="4"/>
        <v>8.25</v>
      </c>
    </row>
    <row r="12" spans="1:41" ht="80.099999999999994" customHeight="1" x14ac:dyDescent="0.25">
      <c r="A12" s="112" t="str">
        <f>IFERROR(INDEX(Tabella256[cognomenome], MATCH(F12, Tabella256[cognome], 0)), "")</f>
        <v>Maggio C.</v>
      </c>
      <c r="B12" s="28"/>
      <c r="C12" s="28"/>
      <c r="D12" s="29"/>
      <c r="E12" s="29"/>
      <c r="F12" s="30" t="s">
        <v>266</v>
      </c>
      <c r="G12" s="56" t="str">
        <f>IF(G11="","",G11)</f>
        <v>700A- PCV211 RIPRISTINO CABLAGGIO ELETTROPNEUMATICO</v>
      </c>
      <c r="H12" s="31" t="str">
        <f>IF(H11="","",H11)</f>
        <v>Caldarella</v>
      </c>
      <c r="I12" s="32" t="s">
        <v>590</v>
      </c>
      <c r="J12" s="33" t="str">
        <f>IF(J11="","",J11)</f>
        <v>575091/C</v>
      </c>
      <c r="K12" s="34" t="s">
        <v>281</v>
      </c>
      <c r="L12" s="34" t="s">
        <v>282</v>
      </c>
      <c r="M12" s="31">
        <f t="shared" si="7"/>
        <v>8.25</v>
      </c>
      <c r="N12" s="35"/>
      <c r="O12" s="35"/>
      <c r="P12" s="76" t="s">
        <v>211</v>
      </c>
      <c r="Q12" s="18">
        <f t="shared" si="9"/>
        <v>11.5</v>
      </c>
      <c r="R12" s="18">
        <v>11.5</v>
      </c>
      <c r="S12" s="77">
        <f t="shared" si="8"/>
        <v>0</v>
      </c>
      <c r="T12" s="2"/>
      <c r="AD12" s="114" t="str">
        <f t="shared" si="6"/>
        <v>NO</v>
      </c>
      <c r="AG12" s="3">
        <f t="shared" si="0"/>
        <v>7.75</v>
      </c>
      <c r="AH12" s="3">
        <f t="shared" si="0"/>
        <v>16.75</v>
      </c>
      <c r="AI12" s="3">
        <f t="shared" si="1"/>
        <v>0.75</v>
      </c>
      <c r="AJ12" s="4">
        <v>3.125E-2</v>
      </c>
      <c r="AK12" s="3">
        <f t="shared" si="2"/>
        <v>9</v>
      </c>
      <c r="AL12" s="53" t="s">
        <v>30</v>
      </c>
      <c r="AM12" s="8" t="b">
        <f t="shared" si="3"/>
        <v>1</v>
      </c>
      <c r="AN12" s="15">
        <f t="shared" si="4"/>
        <v>8.25</v>
      </c>
    </row>
    <row r="13" spans="1:41" ht="80.099999999999994" customHeight="1" x14ac:dyDescent="0.25">
      <c r="A13" s="112" t="str">
        <f>IFERROR(INDEX(Tabella256[cognomenome], MATCH(F13, Tabella256[cognome], 0)), "")</f>
        <v>Allegretti G.</v>
      </c>
      <c r="B13" s="28"/>
      <c r="C13" s="28"/>
      <c r="D13" s="29"/>
      <c r="E13" s="29"/>
      <c r="F13" s="30" t="s">
        <v>163</v>
      </c>
      <c r="G13" s="56" t="s">
        <v>130</v>
      </c>
      <c r="H13" s="31"/>
      <c r="I13" s="32"/>
      <c r="J13" s="33"/>
      <c r="K13" s="34" t="s">
        <v>281</v>
      </c>
      <c r="L13" s="34" t="s">
        <v>282</v>
      </c>
      <c r="M13" s="31">
        <f t="shared" si="7"/>
        <v>8.25</v>
      </c>
      <c r="N13" s="35"/>
      <c r="O13" s="35"/>
      <c r="P13" s="76" t="s">
        <v>251</v>
      </c>
      <c r="Q13" s="18">
        <f t="shared" si="9"/>
        <v>8.25</v>
      </c>
      <c r="R13" s="18">
        <v>8.25</v>
      </c>
      <c r="S13" s="77">
        <f t="shared" si="8"/>
        <v>0</v>
      </c>
      <c r="T13" s="2"/>
      <c r="AD13" s="114" t="str">
        <f t="shared" si="6"/>
        <v>NO</v>
      </c>
      <c r="AG13" s="3">
        <f t="shared" si="0"/>
        <v>7.75</v>
      </c>
      <c r="AH13" s="3">
        <f t="shared" si="0"/>
        <v>16.75</v>
      </c>
      <c r="AI13" s="3">
        <f t="shared" si="1"/>
        <v>0.75</v>
      </c>
      <c r="AJ13" s="4">
        <v>3.125E-2</v>
      </c>
      <c r="AK13" s="3">
        <f t="shared" si="2"/>
        <v>9</v>
      </c>
      <c r="AL13" s="53" t="s">
        <v>30</v>
      </c>
      <c r="AM13" s="8" t="b">
        <f t="shared" si="3"/>
        <v>1</v>
      </c>
      <c r="AN13" s="15">
        <f t="shared" si="4"/>
        <v>8.25</v>
      </c>
    </row>
    <row r="14" spans="1:41" ht="80.099999999999994" customHeight="1" x14ac:dyDescent="0.25">
      <c r="A14" s="112" t="str">
        <f>IFERROR(INDEX(Tabella256[cognomenome], MATCH(F14, Tabella256[cognome], 0)), "")</f>
        <v>Millo F.</v>
      </c>
      <c r="B14" s="28"/>
      <c r="C14" s="28"/>
      <c r="D14" s="29"/>
      <c r="E14" s="29"/>
      <c r="F14" s="30" t="s">
        <v>148</v>
      </c>
      <c r="G14" s="56" t="s">
        <v>434</v>
      </c>
      <c r="H14" s="31"/>
      <c r="I14" s="32" t="str">
        <f t="shared" si="5"/>
        <v/>
      </c>
      <c r="J14" s="33"/>
      <c r="K14" s="34" t="s">
        <v>281</v>
      </c>
      <c r="L14" s="34" t="s">
        <v>282</v>
      </c>
      <c r="M14" s="31">
        <f t="shared" si="7"/>
        <v>8.25</v>
      </c>
      <c r="N14" s="35"/>
      <c r="O14" s="35"/>
      <c r="P14" s="76" t="s">
        <v>17</v>
      </c>
      <c r="Q14" s="18">
        <f t="shared" si="9"/>
        <v>8.25</v>
      </c>
      <c r="R14" s="18">
        <v>8.25</v>
      </c>
      <c r="S14" s="77">
        <f t="shared" si="8"/>
        <v>0</v>
      </c>
      <c r="T14" s="2"/>
      <c r="AD14" s="114" t="str">
        <f t="shared" si="6"/>
        <v>NO</v>
      </c>
      <c r="AG14" s="3">
        <f t="shared" si="0"/>
        <v>7.75</v>
      </c>
      <c r="AH14" s="3">
        <f t="shared" si="0"/>
        <v>16.75</v>
      </c>
      <c r="AI14" s="3">
        <f t="shared" si="1"/>
        <v>0.75</v>
      </c>
      <c r="AJ14" s="4">
        <v>3.125E-2</v>
      </c>
      <c r="AK14" s="3">
        <f t="shared" si="2"/>
        <v>9</v>
      </c>
      <c r="AL14" s="53" t="s">
        <v>30</v>
      </c>
      <c r="AM14" s="8" t="b">
        <f t="shared" si="3"/>
        <v>1</v>
      </c>
      <c r="AN14" s="15">
        <f t="shared" si="4"/>
        <v>8.25</v>
      </c>
    </row>
    <row r="15" spans="1:41" ht="80.099999999999994" customHeight="1" x14ac:dyDescent="0.25">
      <c r="A15" s="112" t="str">
        <f>IFERROR(INDEX(Tabella256[cognomenome], MATCH(F15, Tabella256[cognome], 0)), "")</f>
        <v>Tarascio B.</v>
      </c>
      <c r="B15" s="28"/>
      <c r="C15" s="28"/>
      <c r="D15" s="29"/>
      <c r="E15" s="29"/>
      <c r="F15" s="30" t="s">
        <v>157</v>
      </c>
      <c r="G15" s="56" t="str">
        <f>IF(G14="","",G14)</f>
        <v>corso sicurezza</v>
      </c>
      <c r="H15" s="31" t="str">
        <f>IF(H14="","",H14)</f>
        <v/>
      </c>
      <c r="I15" s="32" t="str">
        <f t="shared" si="5"/>
        <v/>
      </c>
      <c r="J15" s="33" t="str">
        <f>IF(J14="","",J14)</f>
        <v/>
      </c>
      <c r="K15" s="34" t="s">
        <v>281</v>
      </c>
      <c r="L15" s="34" t="s">
        <v>282</v>
      </c>
      <c r="M15" s="31">
        <f t="shared" si="7"/>
        <v>8.25</v>
      </c>
      <c r="N15" s="35"/>
      <c r="O15" s="35"/>
      <c r="P15" s="76" t="s">
        <v>289</v>
      </c>
      <c r="Q15" s="18">
        <f t="shared" si="9"/>
        <v>8.25</v>
      </c>
      <c r="R15" s="18">
        <v>8.25</v>
      </c>
      <c r="S15" s="77">
        <f t="shared" si="8"/>
        <v>0</v>
      </c>
      <c r="T15" s="2"/>
      <c r="AD15" s="114" t="str">
        <f t="shared" si="6"/>
        <v>NO</v>
      </c>
      <c r="AG15" s="3">
        <f t="shared" si="0"/>
        <v>7.75</v>
      </c>
      <c r="AH15" s="3">
        <f t="shared" si="0"/>
        <v>16.75</v>
      </c>
      <c r="AI15" s="3">
        <f t="shared" si="1"/>
        <v>0.75</v>
      </c>
      <c r="AJ15" s="4">
        <v>3.125E-2</v>
      </c>
      <c r="AK15" s="3">
        <f t="shared" si="2"/>
        <v>9</v>
      </c>
      <c r="AL15" s="53" t="s">
        <v>30</v>
      </c>
      <c r="AM15" s="8" t="b">
        <f t="shared" si="3"/>
        <v>1</v>
      </c>
      <c r="AN15" s="15">
        <f t="shared" si="4"/>
        <v>8.25</v>
      </c>
    </row>
    <row r="16" spans="1:41" ht="80.099999999999994" customHeight="1" x14ac:dyDescent="0.25">
      <c r="A16" s="112" t="str">
        <f>IFERROR(INDEX(Tabella256[cognomenome], MATCH(F16, Tabella256[cognome], 0)), "")</f>
        <v>Millo F.</v>
      </c>
      <c r="B16" s="28"/>
      <c r="C16" s="28"/>
      <c r="D16" s="29"/>
      <c r="E16" s="29"/>
      <c r="F16" s="30" t="s">
        <v>148</v>
      </c>
      <c r="G16" s="56" t="s">
        <v>441</v>
      </c>
      <c r="H16" s="31" t="s">
        <v>285</v>
      </c>
      <c r="I16" s="32" t="s">
        <v>440</v>
      </c>
      <c r="J16" s="33" t="s">
        <v>439</v>
      </c>
      <c r="K16" s="34" t="s">
        <v>437</v>
      </c>
      <c r="L16" s="34" t="s">
        <v>438</v>
      </c>
      <c r="M16" s="31">
        <f t="shared" si="7"/>
        <v>3.25</v>
      </c>
      <c r="N16" s="35"/>
      <c r="O16" s="35"/>
      <c r="P16" s="76" t="s">
        <v>19</v>
      </c>
      <c r="Q16" s="18">
        <f t="shared" si="9"/>
        <v>8.25</v>
      </c>
      <c r="R16" s="18">
        <v>8.25</v>
      </c>
      <c r="S16" s="77">
        <f t="shared" si="8"/>
        <v>0</v>
      </c>
      <c r="T16" s="2"/>
      <c r="AD16" s="114" t="str">
        <f t="shared" si="6"/>
        <v>NO</v>
      </c>
      <c r="AG16" s="3">
        <f t="shared" si="0"/>
        <v>17</v>
      </c>
      <c r="AH16" s="3">
        <f t="shared" si="0"/>
        <v>20.25</v>
      </c>
      <c r="AI16" s="3">
        <f t="shared" si="1"/>
        <v>0</v>
      </c>
      <c r="AJ16" s="4">
        <v>3.125E-2</v>
      </c>
      <c r="AK16" s="3">
        <f t="shared" si="2"/>
        <v>3.25</v>
      </c>
      <c r="AL16" s="53" t="s">
        <v>30</v>
      </c>
      <c r="AM16" s="8" t="b">
        <f t="shared" si="3"/>
        <v>0</v>
      </c>
      <c r="AN16" s="15">
        <f t="shared" si="4"/>
        <v>3.25</v>
      </c>
    </row>
    <row r="17" spans="1:40" ht="80.099999999999994" customHeight="1" x14ac:dyDescent="0.25">
      <c r="A17" s="112" t="str">
        <f>IFERROR(INDEX(Tabella256[cognomenome], MATCH(F17, Tabella256[cognome], 0)), "")</f>
        <v>Serra G.</v>
      </c>
      <c r="B17" s="28"/>
      <c r="C17" s="28"/>
      <c r="D17" s="29"/>
      <c r="E17" s="29"/>
      <c r="F17" s="30" t="s">
        <v>193</v>
      </c>
      <c r="G17" s="56" t="str">
        <f>IF(G16="","",G16)</f>
        <v>CHIAMATA CTG - Antincendio  900 PSL049 : fuga gas settore 6 controllo e ripristino funzionalit
1200 L3 LRC401 : controllo e ripristino funzionalit</v>
      </c>
      <c r="H17" s="31" t="str">
        <f>IF(H16="","",H16)</f>
        <v>Caldarella</v>
      </c>
      <c r="I17" s="32" t="s">
        <v>440</v>
      </c>
      <c r="J17" s="33" t="str">
        <f>IF(J16="","",J16)</f>
        <v>575488/C
575490/C</v>
      </c>
      <c r="K17" s="34" t="s">
        <v>437</v>
      </c>
      <c r="L17" s="34" t="s">
        <v>438</v>
      </c>
      <c r="M17" s="31">
        <f t="shared" si="7"/>
        <v>3.25</v>
      </c>
      <c r="N17" s="35"/>
      <c r="O17" s="35"/>
      <c r="P17" s="76" t="s">
        <v>18</v>
      </c>
      <c r="Q17" s="18">
        <f t="shared" si="9"/>
        <v>11.5</v>
      </c>
      <c r="R17" s="18">
        <v>11.5</v>
      </c>
      <c r="S17" s="77">
        <f t="shared" si="8"/>
        <v>0</v>
      </c>
      <c r="T17" s="2"/>
      <c r="AD17" s="114" t="str">
        <f t="shared" si="6"/>
        <v>NO</v>
      </c>
      <c r="AG17" s="3">
        <f t="shared" si="0"/>
        <v>17</v>
      </c>
      <c r="AH17" s="3">
        <f t="shared" si="0"/>
        <v>20.25</v>
      </c>
      <c r="AI17" s="3">
        <f t="shared" si="1"/>
        <v>0</v>
      </c>
      <c r="AJ17" s="4">
        <v>3.125E-2</v>
      </c>
      <c r="AK17" s="3">
        <f t="shared" si="2"/>
        <v>3.25</v>
      </c>
      <c r="AL17" s="53" t="s">
        <v>30</v>
      </c>
      <c r="AM17" s="8" t="b">
        <f t="shared" si="3"/>
        <v>0</v>
      </c>
      <c r="AN17" s="15">
        <f t="shared" si="4"/>
        <v>3.25</v>
      </c>
    </row>
    <row r="18" spans="1:40" ht="80.099999999999994" customHeight="1" x14ac:dyDescent="0.25">
      <c r="A18" s="112" t="str">
        <f>IFERROR(INDEX(Tabella256[cognomenome], MATCH(F18, Tabella256[cognome], 0)), "")</f>
        <v/>
      </c>
      <c r="B18" s="28"/>
      <c r="C18" s="28"/>
      <c r="D18" s="29"/>
      <c r="E18" s="29"/>
      <c r="F18" s="30"/>
      <c r="G18" s="56"/>
      <c r="H18" s="31"/>
      <c r="I18" s="32" t="str">
        <f t="shared" si="5"/>
        <v/>
      </c>
      <c r="J18" s="33"/>
      <c r="K18" s="34"/>
      <c r="L18" s="34"/>
      <c r="M18" s="31" t="str">
        <f t="shared" si="7"/>
        <v/>
      </c>
      <c r="N18" s="35"/>
      <c r="O18" s="35"/>
      <c r="P18" s="76" t="s">
        <v>15</v>
      </c>
      <c r="Q18" s="18">
        <f t="shared" si="9"/>
        <v>8.25</v>
      </c>
      <c r="R18" s="18">
        <v>8.25</v>
      </c>
      <c r="S18" s="77">
        <f t="shared" si="8"/>
        <v>0</v>
      </c>
      <c r="T18" s="2"/>
      <c r="AD18" s="114" t="str">
        <f t="shared" si="6"/>
        <v>NO</v>
      </c>
      <c r="AG18" s="3">
        <f t="shared" si="0"/>
        <v>0</v>
      </c>
      <c r="AH18" s="3">
        <f t="shared" si="0"/>
        <v>0</v>
      </c>
      <c r="AI18" s="3">
        <f t="shared" si="1"/>
        <v>0</v>
      </c>
      <c r="AJ18" s="4">
        <v>3.125E-2</v>
      </c>
      <c r="AK18" s="3">
        <f t="shared" si="2"/>
        <v>0</v>
      </c>
      <c r="AL18" s="53" t="s">
        <v>30</v>
      </c>
      <c r="AM18" s="8" t="b">
        <f t="shared" si="3"/>
        <v>0</v>
      </c>
      <c r="AN18" s="15">
        <f t="shared" si="4"/>
        <v>0</v>
      </c>
    </row>
    <row r="19" spans="1:40" ht="80.099999999999994" customHeight="1" x14ac:dyDescent="0.25">
      <c r="A19" s="112" t="str">
        <f>IFERROR(INDEX(Tabella256[cognomenome], MATCH(F19, Tabella256[cognome], 0)), "")</f>
        <v/>
      </c>
      <c r="B19" s="28"/>
      <c r="C19" s="28"/>
      <c r="D19" s="29"/>
      <c r="E19" s="29"/>
      <c r="F19" s="30"/>
      <c r="G19" s="56" t="str">
        <f>IF(G18="","",G18)</f>
        <v/>
      </c>
      <c r="H19" s="31" t="str">
        <f>IF(H18="","",H18)</f>
        <v/>
      </c>
      <c r="I19" s="32" t="str">
        <f t="shared" si="5"/>
        <v/>
      </c>
      <c r="J19" s="33" t="str">
        <f>IF(J18="","",J18)</f>
        <v/>
      </c>
      <c r="K19" s="34"/>
      <c r="L19" s="34"/>
      <c r="M19" s="31" t="str">
        <f t="shared" si="7"/>
        <v/>
      </c>
      <c r="N19" s="35"/>
      <c r="O19" s="35"/>
      <c r="P19" s="76"/>
      <c r="Q19" s="18">
        <f t="shared" si="9"/>
        <v>99</v>
      </c>
      <c r="R19" s="18">
        <v>99</v>
      </c>
      <c r="S19" s="77">
        <f>R19-Q19</f>
        <v>0</v>
      </c>
      <c r="T19" s="2"/>
      <c r="AD19" s="114" t="str">
        <f t="shared" si="6"/>
        <v>NO</v>
      </c>
      <c r="AG19" s="3">
        <f t="shared" si="0"/>
        <v>0</v>
      </c>
      <c r="AH19" s="3">
        <f t="shared" si="0"/>
        <v>0</v>
      </c>
      <c r="AI19" s="3">
        <f t="shared" si="1"/>
        <v>0</v>
      </c>
      <c r="AJ19" s="4">
        <v>3.125E-2</v>
      </c>
      <c r="AK19" s="3">
        <f t="shared" si="2"/>
        <v>0</v>
      </c>
      <c r="AL19" s="53" t="s">
        <v>30</v>
      </c>
      <c r="AM19" s="8" t="b">
        <f t="shared" si="3"/>
        <v>0</v>
      </c>
      <c r="AN19" s="15">
        <f t="shared" si="4"/>
        <v>0</v>
      </c>
    </row>
    <row r="20" spans="1:40" ht="80.099999999999994" customHeight="1" x14ac:dyDescent="0.25">
      <c r="A20" s="112" t="str">
        <f>IFERROR(INDEX(Tabella256[cognomenome], MATCH(F20, Tabella256[cognome], 0)), "")</f>
        <v/>
      </c>
      <c r="B20" s="28"/>
      <c r="C20" s="28"/>
      <c r="D20" s="29"/>
      <c r="E20" s="29"/>
      <c r="F20" s="30"/>
      <c r="G20" s="56"/>
      <c r="H20" s="31"/>
      <c r="I20" s="32" t="str">
        <f t="shared" si="5"/>
        <v/>
      </c>
      <c r="J20" s="33"/>
      <c r="K20" s="34"/>
      <c r="L20" s="34"/>
      <c r="M20" s="31" t="str">
        <f t="shared" si="7"/>
        <v/>
      </c>
      <c r="N20" s="35"/>
      <c r="O20" s="35"/>
      <c r="P20" s="76"/>
      <c r="Q20" s="18">
        <f t="shared" si="9"/>
        <v>99</v>
      </c>
      <c r="R20" s="18">
        <v>99</v>
      </c>
      <c r="S20" s="77">
        <f t="shared" si="8"/>
        <v>0</v>
      </c>
      <c r="T20" s="2"/>
      <c r="U20" s="2"/>
      <c r="W20" s="72"/>
      <c r="X20" s="72"/>
      <c r="Y20" s="72"/>
      <c r="Z20" s="72"/>
      <c r="AA20" s="72"/>
      <c r="AB20" s="72"/>
      <c r="AC20" s="2"/>
      <c r="AD20" s="114" t="str">
        <f t="shared" si="6"/>
        <v>NO</v>
      </c>
      <c r="AG20" s="3">
        <f t="shared" si="0"/>
        <v>0</v>
      </c>
      <c r="AH20" s="3">
        <f t="shared" si="0"/>
        <v>0</v>
      </c>
      <c r="AI20" s="3">
        <f t="shared" si="1"/>
        <v>0</v>
      </c>
      <c r="AJ20" s="4">
        <v>3.125E-2</v>
      </c>
      <c r="AK20" s="3">
        <f t="shared" si="2"/>
        <v>0</v>
      </c>
      <c r="AL20" s="53" t="s">
        <v>30</v>
      </c>
      <c r="AM20" s="8" t="b">
        <f t="shared" si="3"/>
        <v>0</v>
      </c>
      <c r="AN20" s="15">
        <f t="shared" si="4"/>
        <v>0</v>
      </c>
    </row>
    <row r="21" spans="1:40" ht="80.099999999999994" customHeight="1" x14ac:dyDescent="0.25">
      <c r="A21" s="112" t="str">
        <f>IFERROR(INDEX(Tabella256[cognomenome], MATCH(F21, Tabella256[cognome], 0)), "")</f>
        <v/>
      </c>
      <c r="B21" s="28"/>
      <c r="C21" s="28"/>
      <c r="D21" s="29"/>
      <c r="E21" s="29"/>
      <c r="F21" s="30"/>
      <c r="G21" s="56" t="str">
        <f>IF(G20="","",G20)</f>
        <v/>
      </c>
      <c r="H21" s="31" t="str">
        <f>IF(H20="","",H20)</f>
        <v/>
      </c>
      <c r="I21" s="32" t="str">
        <f t="shared" si="5"/>
        <v/>
      </c>
      <c r="J21" s="33" t="str">
        <f>IF(J20="","",J20)</f>
        <v/>
      </c>
      <c r="K21" s="34"/>
      <c r="L21" s="34"/>
      <c r="M21" s="31" t="str">
        <f t="shared" si="7"/>
        <v/>
      </c>
      <c r="N21" s="35"/>
      <c r="O21" s="35"/>
      <c r="P21" s="76"/>
      <c r="Q21" s="18">
        <f t="shared" si="9"/>
        <v>99</v>
      </c>
      <c r="R21" s="18">
        <v>99</v>
      </c>
      <c r="S21" s="77">
        <f t="shared" si="8"/>
        <v>0</v>
      </c>
      <c r="T21" s="2"/>
      <c r="U21" s="2"/>
      <c r="W21" s="72"/>
      <c r="X21" s="72"/>
      <c r="Y21" s="72"/>
      <c r="Z21" s="72"/>
      <c r="AA21" s="72"/>
      <c r="AB21" s="72"/>
      <c r="AC21" s="2"/>
      <c r="AD21" s="114" t="str">
        <f t="shared" si="6"/>
        <v>NO</v>
      </c>
      <c r="AG21" s="3">
        <f t="shared" si="0"/>
        <v>0</v>
      </c>
      <c r="AH21" s="3">
        <f t="shared" si="0"/>
        <v>0</v>
      </c>
      <c r="AI21" s="3">
        <f t="shared" si="1"/>
        <v>0</v>
      </c>
      <c r="AJ21" s="4">
        <v>3.125E-2</v>
      </c>
      <c r="AK21" s="3">
        <f t="shared" si="2"/>
        <v>0</v>
      </c>
      <c r="AL21" s="53" t="s">
        <v>30</v>
      </c>
      <c r="AM21" s="8" t="b">
        <f t="shared" si="3"/>
        <v>0</v>
      </c>
      <c r="AN21" s="15">
        <f t="shared" si="4"/>
        <v>0</v>
      </c>
    </row>
    <row r="22" spans="1:40" ht="80.099999999999994" customHeight="1" x14ac:dyDescent="0.25">
      <c r="A22" s="112" t="str">
        <f>IFERROR(INDEX(Tabella256[cognomenome], MATCH(F22, Tabella256[cognome], 0)), "")</f>
        <v/>
      </c>
      <c r="B22" s="28"/>
      <c r="C22" s="28"/>
      <c r="D22" s="29"/>
      <c r="E22" s="29"/>
      <c r="F22" s="30"/>
      <c r="G22" s="56"/>
      <c r="H22" s="31"/>
      <c r="I22" s="32" t="str">
        <f t="shared" si="5"/>
        <v/>
      </c>
      <c r="J22" s="33"/>
      <c r="K22" s="34"/>
      <c r="L22" s="34"/>
      <c r="M22" s="31" t="str">
        <f t="shared" si="7"/>
        <v/>
      </c>
      <c r="N22" s="36"/>
      <c r="O22" s="36"/>
      <c r="P22" s="76"/>
      <c r="Q22" s="18">
        <f t="shared" si="9"/>
        <v>99</v>
      </c>
      <c r="R22" s="18">
        <v>99</v>
      </c>
      <c r="S22" s="77">
        <f t="shared" si="8"/>
        <v>0</v>
      </c>
      <c r="T22" s="2"/>
      <c r="U22" s="2"/>
      <c r="AB22" s="72"/>
      <c r="AC22" s="2"/>
      <c r="AD22" s="114" t="str">
        <f t="shared" si="6"/>
        <v>NO</v>
      </c>
      <c r="AG22" s="3">
        <f t="shared" si="0"/>
        <v>0</v>
      </c>
      <c r="AH22" s="3">
        <f t="shared" si="0"/>
        <v>0</v>
      </c>
      <c r="AI22" s="3">
        <f t="shared" si="1"/>
        <v>0</v>
      </c>
      <c r="AJ22" s="4">
        <v>3.125E-2</v>
      </c>
      <c r="AK22" s="3">
        <f t="shared" si="2"/>
        <v>0</v>
      </c>
      <c r="AL22" s="53" t="s">
        <v>30</v>
      </c>
      <c r="AM22" s="8" t="b">
        <f t="shared" si="3"/>
        <v>0</v>
      </c>
      <c r="AN22" s="15">
        <f t="shared" si="4"/>
        <v>0</v>
      </c>
    </row>
    <row r="23" spans="1:40" ht="80.099999999999994" customHeight="1" x14ac:dyDescent="0.25">
      <c r="A23" s="112" t="str">
        <f>IFERROR(INDEX(Tabella256[cognomenome], MATCH(F23, Tabella256[cognome], 0)), "")</f>
        <v/>
      </c>
      <c r="B23" s="28"/>
      <c r="C23" s="28"/>
      <c r="D23" s="29"/>
      <c r="E23" s="29"/>
      <c r="F23" s="30"/>
      <c r="G23" s="56" t="str">
        <f>IF(G22="","",G22)</f>
        <v/>
      </c>
      <c r="H23" s="31" t="str">
        <f>IF(H22="","",H22)</f>
        <v/>
      </c>
      <c r="I23" s="32" t="str">
        <f t="shared" si="5"/>
        <v/>
      </c>
      <c r="J23" s="33" t="str">
        <f>IF(J22="","",J22)</f>
        <v/>
      </c>
      <c r="K23" s="34"/>
      <c r="L23" s="34"/>
      <c r="M23" s="31" t="str">
        <f t="shared" si="7"/>
        <v/>
      </c>
      <c r="N23" s="36"/>
      <c r="O23" s="36"/>
      <c r="P23" s="76"/>
      <c r="Q23" s="18">
        <f t="shared" si="9"/>
        <v>99</v>
      </c>
      <c r="R23" s="18">
        <v>99</v>
      </c>
      <c r="S23" s="77">
        <f t="shared" si="8"/>
        <v>0</v>
      </c>
      <c r="T23" s="2"/>
      <c r="U23" s="2"/>
      <c r="AB23" s="72"/>
      <c r="AC23" s="2"/>
      <c r="AD23" s="114" t="str">
        <f t="shared" si="6"/>
        <v>NO</v>
      </c>
      <c r="AG23" s="3">
        <f t="shared" si="0"/>
        <v>0</v>
      </c>
      <c r="AH23" s="3">
        <f t="shared" si="0"/>
        <v>0</v>
      </c>
      <c r="AI23" s="3">
        <f t="shared" si="1"/>
        <v>0</v>
      </c>
      <c r="AJ23" s="4">
        <v>3.125E-2</v>
      </c>
      <c r="AK23" s="3">
        <f t="shared" si="2"/>
        <v>0</v>
      </c>
      <c r="AL23" s="53" t="s">
        <v>30</v>
      </c>
      <c r="AM23" s="8" t="b">
        <f t="shared" si="3"/>
        <v>0</v>
      </c>
      <c r="AN23" s="15">
        <f t="shared" si="4"/>
        <v>0</v>
      </c>
    </row>
    <row r="24" spans="1:40" ht="80.099999999999994" customHeight="1" x14ac:dyDescent="0.25">
      <c r="A24" s="112" t="str">
        <f>IFERROR(INDEX(Tabella256[cognomenome], MATCH(F24, Tabella256[cognome], 0)), "")</f>
        <v/>
      </c>
      <c r="B24" s="28"/>
      <c r="C24" s="28"/>
      <c r="D24" s="29"/>
      <c r="E24" s="29"/>
      <c r="F24" s="30"/>
      <c r="G24" s="56"/>
      <c r="H24" s="31"/>
      <c r="I24" s="32" t="str">
        <f t="shared" si="5"/>
        <v/>
      </c>
      <c r="J24" s="33"/>
      <c r="K24" s="34"/>
      <c r="L24" s="34"/>
      <c r="M24" s="31" t="str">
        <f t="shared" si="7"/>
        <v/>
      </c>
      <c r="N24" s="35"/>
      <c r="O24" s="35"/>
      <c r="P24" s="76"/>
      <c r="Q24" s="18">
        <f t="shared" si="9"/>
        <v>99</v>
      </c>
      <c r="R24" s="18">
        <v>99</v>
      </c>
      <c r="S24" s="77">
        <f t="shared" si="8"/>
        <v>0</v>
      </c>
      <c r="T24" s="2"/>
      <c r="U24" s="2"/>
      <c r="AB24" s="72"/>
      <c r="AC24" s="2"/>
      <c r="AD24" s="114" t="str">
        <f t="shared" si="6"/>
        <v>NO</v>
      </c>
      <c r="AG24" s="3">
        <f t="shared" si="0"/>
        <v>0</v>
      </c>
      <c r="AH24" s="3">
        <f t="shared" si="0"/>
        <v>0</v>
      </c>
      <c r="AI24" s="3">
        <f t="shared" si="1"/>
        <v>0</v>
      </c>
      <c r="AJ24" s="4">
        <v>3.125E-2</v>
      </c>
      <c r="AK24" s="3">
        <f t="shared" si="2"/>
        <v>0</v>
      </c>
      <c r="AL24" s="53" t="s">
        <v>30</v>
      </c>
      <c r="AM24" s="8" t="b">
        <f t="shared" si="3"/>
        <v>0</v>
      </c>
      <c r="AN24" s="15">
        <f t="shared" si="4"/>
        <v>0</v>
      </c>
    </row>
    <row r="25" spans="1:40" ht="80.099999999999994" customHeight="1" x14ac:dyDescent="0.25">
      <c r="A25" s="112" t="str">
        <f>IFERROR(INDEX(Tabella256[cognomenome], MATCH(F25, Tabella256[cognome], 0)), "")</f>
        <v/>
      </c>
      <c r="B25" s="28"/>
      <c r="C25" s="28"/>
      <c r="D25" s="29"/>
      <c r="E25" s="29"/>
      <c r="F25" s="30"/>
      <c r="G25" s="56" t="str">
        <f>IF(G24="","",G24)</f>
        <v/>
      </c>
      <c r="H25" s="31" t="str">
        <f>IF(H24="","",H24)</f>
        <v/>
      </c>
      <c r="I25" s="32" t="str">
        <f t="shared" si="5"/>
        <v/>
      </c>
      <c r="J25" s="33" t="str">
        <f>IF(J24="","",J24)</f>
        <v/>
      </c>
      <c r="K25" s="34"/>
      <c r="L25" s="34"/>
      <c r="M25" s="31" t="str">
        <f t="shared" si="7"/>
        <v/>
      </c>
      <c r="N25" s="35"/>
      <c r="O25" s="35"/>
      <c r="P25" s="76"/>
      <c r="Q25" s="18">
        <f t="shared" si="9"/>
        <v>99</v>
      </c>
      <c r="R25" s="18">
        <v>99</v>
      </c>
      <c r="S25" s="77">
        <f t="shared" si="8"/>
        <v>0</v>
      </c>
      <c r="T25" s="2"/>
      <c r="U25" s="2"/>
      <c r="V25" s="72"/>
      <c r="W25" s="72"/>
      <c r="X25" s="72"/>
      <c r="Y25" s="72"/>
      <c r="Z25" s="72"/>
      <c r="AA25" s="72"/>
      <c r="AB25" s="72"/>
      <c r="AC25" s="2"/>
      <c r="AD25" s="114" t="str">
        <f t="shared" si="6"/>
        <v>NO</v>
      </c>
      <c r="AG25" s="3">
        <f t="shared" si="0"/>
        <v>0</v>
      </c>
      <c r="AH25" s="3">
        <f t="shared" si="0"/>
        <v>0</v>
      </c>
      <c r="AI25" s="3">
        <f t="shared" si="1"/>
        <v>0</v>
      </c>
      <c r="AJ25" s="4">
        <v>3.125E-2</v>
      </c>
      <c r="AK25" s="3">
        <f t="shared" si="2"/>
        <v>0</v>
      </c>
      <c r="AL25" s="53" t="s">
        <v>30</v>
      </c>
      <c r="AM25" s="8" t="b">
        <f t="shared" si="3"/>
        <v>0</v>
      </c>
      <c r="AN25" s="15">
        <f t="shared" si="4"/>
        <v>0</v>
      </c>
    </row>
    <row r="26" spans="1:40" ht="80.099999999999994" customHeight="1" x14ac:dyDescent="0.25">
      <c r="A26" s="112" t="str">
        <f>IFERROR(INDEX(Tabella256[cognomenome], MATCH(F26, Tabella256[cognome], 0)), "")</f>
        <v/>
      </c>
      <c r="B26" s="28"/>
      <c r="C26" s="28"/>
      <c r="D26" s="29"/>
      <c r="E26" s="29"/>
      <c r="F26" s="30"/>
      <c r="G26" s="56"/>
      <c r="H26" s="31"/>
      <c r="I26" s="32" t="str">
        <f t="shared" si="5"/>
        <v/>
      </c>
      <c r="J26" s="33"/>
      <c r="K26" s="34"/>
      <c r="L26" s="34"/>
      <c r="M26" s="31" t="str">
        <f t="shared" si="7"/>
        <v/>
      </c>
      <c r="N26" s="35"/>
      <c r="O26" s="35"/>
      <c r="P26" s="76"/>
      <c r="Q26" s="18">
        <f t="shared" si="9"/>
        <v>99</v>
      </c>
      <c r="R26" s="18">
        <v>99</v>
      </c>
      <c r="S26" s="77">
        <f t="shared" si="8"/>
        <v>0</v>
      </c>
      <c r="T26" s="2"/>
      <c r="U26" s="2"/>
      <c r="V26" s="72"/>
      <c r="W26" s="72"/>
      <c r="X26" s="72"/>
      <c r="Y26" s="72"/>
      <c r="Z26" s="72"/>
      <c r="AA26" s="72"/>
      <c r="AB26" s="72"/>
      <c r="AC26" s="2"/>
      <c r="AD26" s="114" t="str">
        <f t="shared" si="6"/>
        <v>NO</v>
      </c>
      <c r="AG26" s="3">
        <f t="shared" si="0"/>
        <v>0</v>
      </c>
      <c r="AH26" s="3">
        <f t="shared" si="0"/>
        <v>0</v>
      </c>
      <c r="AI26" s="3">
        <f t="shared" si="1"/>
        <v>0</v>
      </c>
      <c r="AJ26" s="4">
        <v>3.125E-2</v>
      </c>
      <c r="AK26" s="3">
        <f t="shared" si="2"/>
        <v>0</v>
      </c>
      <c r="AL26" s="53" t="s">
        <v>30</v>
      </c>
      <c r="AM26" s="8" t="b">
        <f t="shared" si="3"/>
        <v>0</v>
      </c>
      <c r="AN26" s="15">
        <f t="shared" si="4"/>
        <v>0</v>
      </c>
    </row>
    <row r="27" spans="1:40" ht="80.099999999999994" customHeight="1" x14ac:dyDescent="0.25">
      <c r="A27" s="112" t="str">
        <f>IFERROR(INDEX(Tabella256[cognomenome], MATCH(F27, Tabella256[cognome], 0)), "")</f>
        <v/>
      </c>
      <c r="B27" s="28"/>
      <c r="C27" s="28"/>
      <c r="D27" s="29"/>
      <c r="E27" s="29"/>
      <c r="F27" s="30"/>
      <c r="G27" s="56" t="str">
        <f>IF(G26="","",G26)</f>
        <v/>
      </c>
      <c r="H27" s="31" t="str">
        <f>IF(H26="","",H26)</f>
        <v/>
      </c>
      <c r="I27" s="32" t="str">
        <f t="shared" si="5"/>
        <v/>
      </c>
      <c r="J27" s="33" t="str">
        <f>IF(J26="","",J26)</f>
        <v/>
      </c>
      <c r="K27" s="34"/>
      <c r="L27" s="34"/>
      <c r="M27" s="31" t="str">
        <f t="shared" si="7"/>
        <v/>
      </c>
      <c r="N27" s="35"/>
      <c r="O27" s="35"/>
      <c r="P27" s="76"/>
      <c r="Q27" s="18">
        <f t="shared" si="9"/>
        <v>99</v>
      </c>
      <c r="R27" s="18">
        <v>99</v>
      </c>
      <c r="S27" s="77">
        <f t="shared" si="8"/>
        <v>0</v>
      </c>
      <c r="T27" s="2"/>
      <c r="U27" s="2"/>
      <c r="V27" s="72"/>
      <c r="W27" s="72"/>
      <c r="X27" s="72"/>
      <c r="Y27" s="72"/>
      <c r="Z27" s="72"/>
      <c r="AA27" s="72"/>
      <c r="AB27" s="72"/>
      <c r="AC27" s="2"/>
      <c r="AD27" s="114" t="str">
        <f t="shared" si="6"/>
        <v>NO</v>
      </c>
      <c r="AG27" s="3">
        <f t="shared" si="0"/>
        <v>0</v>
      </c>
      <c r="AH27" s="3">
        <f t="shared" si="0"/>
        <v>0</v>
      </c>
      <c r="AI27" s="3">
        <f t="shared" si="1"/>
        <v>0</v>
      </c>
      <c r="AJ27" s="4">
        <v>3.125E-2</v>
      </c>
      <c r="AK27" s="3">
        <f t="shared" si="2"/>
        <v>0</v>
      </c>
      <c r="AL27" s="53" t="s">
        <v>30</v>
      </c>
      <c r="AM27" s="8" t="b">
        <f t="shared" si="3"/>
        <v>0</v>
      </c>
      <c r="AN27" s="15">
        <f t="shared" si="4"/>
        <v>0</v>
      </c>
    </row>
    <row r="28" spans="1:40" ht="80.099999999999994" customHeight="1" x14ac:dyDescent="0.25">
      <c r="A28" s="112" t="str">
        <f>IFERROR(INDEX(Tabella256[cognomenome], MATCH(F28, Tabella256[cognome], 0)), "")</f>
        <v/>
      </c>
      <c r="B28" s="28"/>
      <c r="C28" s="28"/>
      <c r="D28" s="29"/>
      <c r="E28" s="29"/>
      <c r="F28" s="30"/>
      <c r="G28" s="56"/>
      <c r="H28" s="31"/>
      <c r="I28" s="32" t="str">
        <f t="shared" si="5"/>
        <v/>
      </c>
      <c r="J28" s="33"/>
      <c r="K28" s="34"/>
      <c r="L28" s="34"/>
      <c r="M28" s="31" t="str">
        <f t="shared" si="7"/>
        <v/>
      </c>
      <c r="N28" s="35"/>
      <c r="O28" s="35"/>
      <c r="P28" s="76"/>
      <c r="Q28" s="18">
        <f t="shared" si="9"/>
        <v>99</v>
      </c>
      <c r="R28" s="18">
        <v>99</v>
      </c>
      <c r="S28" s="77">
        <f t="shared" si="8"/>
        <v>0</v>
      </c>
      <c r="T28" s="2"/>
      <c r="U28" s="2"/>
      <c r="V28" s="72"/>
      <c r="W28" s="72"/>
      <c r="X28" s="72"/>
      <c r="Y28" s="72"/>
      <c r="Z28" s="72"/>
      <c r="AA28" s="72"/>
      <c r="AB28" s="72"/>
      <c r="AC28" s="2"/>
      <c r="AD28" s="114" t="str">
        <f t="shared" si="6"/>
        <v>NO</v>
      </c>
      <c r="AG28" s="3">
        <f t="shared" si="0"/>
        <v>0</v>
      </c>
      <c r="AH28" s="3">
        <f t="shared" si="0"/>
        <v>0</v>
      </c>
      <c r="AI28" s="3">
        <f t="shared" si="1"/>
        <v>0</v>
      </c>
      <c r="AJ28" s="4">
        <v>3.125E-2</v>
      </c>
      <c r="AK28" s="3">
        <f t="shared" si="2"/>
        <v>0</v>
      </c>
      <c r="AL28" s="53" t="s">
        <v>30</v>
      </c>
      <c r="AM28" s="8" t="b">
        <f t="shared" si="3"/>
        <v>0</v>
      </c>
      <c r="AN28" s="15">
        <f t="shared" si="4"/>
        <v>0</v>
      </c>
    </row>
    <row r="29" spans="1:40" ht="80.099999999999994" customHeight="1" x14ac:dyDescent="0.25">
      <c r="A29" s="112" t="str">
        <f>IFERROR(INDEX(Tabella256[cognomenome], MATCH(F29, Tabella256[cognome], 0)), "")</f>
        <v/>
      </c>
      <c r="B29" s="28"/>
      <c r="C29" s="28"/>
      <c r="D29" s="29"/>
      <c r="E29" s="29"/>
      <c r="F29" s="30"/>
      <c r="G29" s="56" t="str">
        <f>IF(G28="","",G28)</f>
        <v/>
      </c>
      <c r="H29" s="31" t="str">
        <f>IF(H28="","",H28)</f>
        <v/>
      </c>
      <c r="I29" s="32" t="str">
        <f t="shared" si="5"/>
        <v/>
      </c>
      <c r="J29" s="33" t="str">
        <f>IF(J28="","",J28)</f>
        <v/>
      </c>
      <c r="K29" s="34"/>
      <c r="L29" s="34"/>
      <c r="M29" s="31" t="str">
        <f t="shared" si="7"/>
        <v/>
      </c>
      <c r="N29" s="35"/>
      <c r="O29" s="35"/>
      <c r="P29" s="76"/>
      <c r="Q29" s="18">
        <f t="shared" si="9"/>
        <v>99</v>
      </c>
      <c r="R29" s="18">
        <v>99</v>
      </c>
      <c r="S29" s="77">
        <f t="shared" si="8"/>
        <v>0</v>
      </c>
      <c r="T29" s="2"/>
      <c r="U29" s="2"/>
      <c r="V29" s="72"/>
      <c r="W29" s="72"/>
      <c r="X29" s="72"/>
      <c r="Y29" s="72"/>
      <c r="Z29" s="72"/>
      <c r="AA29" s="72"/>
      <c r="AB29" s="72"/>
      <c r="AC29" s="2"/>
      <c r="AD29" s="114" t="str">
        <f t="shared" si="6"/>
        <v>NO</v>
      </c>
      <c r="AG29" s="3">
        <f t="shared" si="0"/>
        <v>0</v>
      </c>
      <c r="AH29" s="3">
        <f t="shared" si="0"/>
        <v>0</v>
      </c>
      <c r="AI29" s="3">
        <f t="shared" si="1"/>
        <v>0</v>
      </c>
      <c r="AJ29" s="4">
        <v>3.125E-2</v>
      </c>
      <c r="AK29" s="3">
        <f t="shared" si="2"/>
        <v>0</v>
      </c>
      <c r="AL29" s="53" t="s">
        <v>30</v>
      </c>
      <c r="AM29" s="8" t="b">
        <f t="shared" si="3"/>
        <v>0</v>
      </c>
      <c r="AN29" s="15">
        <f t="shared" si="4"/>
        <v>0</v>
      </c>
    </row>
    <row r="30" spans="1:40" ht="80.099999999999994" customHeight="1" thickBot="1" x14ac:dyDescent="0.3">
      <c r="A30" s="112" t="str">
        <f>IFERROR(INDEX(Tabella256[cognomenome], MATCH(F30, Tabella256[cognome], 0)), "")</f>
        <v/>
      </c>
      <c r="B30" s="28"/>
      <c r="C30" s="28"/>
      <c r="D30" s="29"/>
      <c r="E30" s="29"/>
      <c r="F30" s="30"/>
      <c r="G30" s="56"/>
      <c r="H30" s="31"/>
      <c r="I30" s="32" t="str">
        <f t="shared" si="5"/>
        <v/>
      </c>
      <c r="J30" s="33"/>
      <c r="K30" s="34"/>
      <c r="L30" s="34"/>
      <c r="M30" s="31" t="str">
        <f t="shared" si="7"/>
        <v/>
      </c>
      <c r="N30" s="35"/>
      <c r="O30" s="35"/>
      <c r="P30" s="78"/>
      <c r="Q30" s="79">
        <f t="shared" si="9"/>
        <v>99</v>
      </c>
      <c r="R30" s="79">
        <v>99</v>
      </c>
      <c r="S30" s="80">
        <f t="shared" si="8"/>
        <v>0</v>
      </c>
      <c r="T30" s="2"/>
      <c r="U30" s="2"/>
      <c r="V30" s="72"/>
      <c r="W30" s="72"/>
      <c r="X30" s="72"/>
      <c r="Y30" s="72"/>
      <c r="Z30" s="72"/>
      <c r="AA30" s="72"/>
      <c r="AB30" s="72"/>
      <c r="AC30" s="2"/>
      <c r="AD30" s="114" t="str">
        <f t="shared" si="6"/>
        <v>NO</v>
      </c>
      <c r="AG30" s="3">
        <f t="shared" si="0"/>
        <v>0</v>
      </c>
      <c r="AH30" s="3">
        <f t="shared" si="0"/>
        <v>0</v>
      </c>
      <c r="AI30" s="3">
        <f t="shared" si="1"/>
        <v>0</v>
      </c>
      <c r="AJ30" s="4">
        <v>3.125E-2</v>
      </c>
      <c r="AK30" s="3">
        <f t="shared" si="2"/>
        <v>0</v>
      </c>
      <c r="AL30" s="53" t="s">
        <v>30</v>
      </c>
      <c r="AM30" s="8" t="b">
        <f t="shared" si="3"/>
        <v>0</v>
      </c>
      <c r="AN30" s="15">
        <f t="shared" si="4"/>
        <v>0</v>
      </c>
    </row>
    <row r="31" spans="1:40" ht="80.099999999999994" customHeight="1" x14ac:dyDescent="0.25">
      <c r="A31" s="112" t="str">
        <f>IFERROR(INDEX(Tabella256[cognomenome], MATCH(F31, Tabella256[cognome], 0)), "")</f>
        <v/>
      </c>
      <c r="B31" s="28"/>
      <c r="C31" s="28"/>
      <c r="D31" s="29"/>
      <c r="E31" s="29"/>
      <c r="F31" s="30"/>
      <c r="G31" s="56" t="str">
        <f>IF(G30="","",G30)</f>
        <v/>
      </c>
      <c r="H31" s="31" t="str">
        <f>IF(H30="","",H30)</f>
        <v/>
      </c>
      <c r="I31" s="32" t="str">
        <f t="shared" si="5"/>
        <v/>
      </c>
      <c r="J31" s="33" t="str">
        <f>IF(J30="","",J30)</f>
        <v/>
      </c>
      <c r="K31" s="34"/>
      <c r="L31" s="34"/>
      <c r="M31" s="31" t="str">
        <f t="shared" si="7"/>
        <v/>
      </c>
      <c r="N31" s="2"/>
      <c r="O31" s="2"/>
      <c r="P31" s="2"/>
      <c r="Q31" s="2"/>
      <c r="R31" s="2"/>
      <c r="S31" s="2"/>
      <c r="T31" s="2"/>
      <c r="U31" s="2"/>
      <c r="V31" s="72"/>
      <c r="W31" s="72"/>
      <c r="X31" s="72"/>
      <c r="Y31" s="72"/>
      <c r="Z31" s="72"/>
      <c r="AA31" s="72"/>
      <c r="AB31" s="72"/>
      <c r="AC31" s="2"/>
      <c r="AD31" s="114" t="str">
        <f t="shared" si="6"/>
        <v>NO</v>
      </c>
      <c r="AG31" s="3">
        <f t="shared" si="0"/>
        <v>0</v>
      </c>
      <c r="AH31" s="3">
        <f t="shared" si="0"/>
        <v>0</v>
      </c>
      <c r="AI31" s="3">
        <f t="shared" si="1"/>
        <v>0</v>
      </c>
      <c r="AJ31" s="4">
        <v>3.125E-2</v>
      </c>
      <c r="AK31" s="3">
        <f t="shared" si="2"/>
        <v>0</v>
      </c>
      <c r="AL31" s="53" t="s">
        <v>30</v>
      </c>
      <c r="AM31" s="8" t="b">
        <f t="shared" si="3"/>
        <v>0</v>
      </c>
      <c r="AN31" s="15">
        <f t="shared" si="4"/>
        <v>0</v>
      </c>
    </row>
    <row r="32" spans="1:40" ht="80.099999999999994" customHeight="1" x14ac:dyDescent="0.25">
      <c r="A32" s="112" t="str">
        <f>IFERROR(INDEX(Tabella256[cognomenome], MATCH(F32, Tabella256[cognome], 0)), "")</f>
        <v/>
      </c>
      <c r="B32" s="28"/>
      <c r="C32" s="28"/>
      <c r="D32" s="29"/>
      <c r="E32" s="29"/>
      <c r="F32" s="30"/>
      <c r="G32" s="56"/>
      <c r="H32" s="31"/>
      <c r="I32" s="32" t="str">
        <f t="shared" si="5"/>
        <v/>
      </c>
      <c r="J32" s="33"/>
      <c r="K32" s="34"/>
      <c r="L32" s="34"/>
      <c r="M32" s="31" t="str">
        <f t="shared" si="7"/>
        <v/>
      </c>
      <c r="N32" s="35"/>
      <c r="O32" s="35"/>
      <c r="P32" s="2"/>
      <c r="Q32" s="2"/>
      <c r="R32" s="2"/>
      <c r="S32" s="2"/>
      <c r="T32" s="2"/>
      <c r="U32" s="2"/>
      <c r="W32" s="72"/>
      <c r="X32" s="72"/>
      <c r="Y32" s="72"/>
      <c r="Z32" s="72"/>
      <c r="AA32" s="72"/>
      <c r="AB32" s="72"/>
      <c r="AC32" s="2"/>
      <c r="AD32" s="114" t="str">
        <f t="shared" si="6"/>
        <v>NO</v>
      </c>
      <c r="AG32" s="3">
        <f t="shared" si="0"/>
        <v>0</v>
      </c>
      <c r="AH32" s="3">
        <f t="shared" si="0"/>
        <v>0</v>
      </c>
      <c r="AI32" s="3">
        <f t="shared" si="1"/>
        <v>0</v>
      </c>
      <c r="AJ32" s="4">
        <v>3.125E-2</v>
      </c>
      <c r="AK32" s="3">
        <f t="shared" si="2"/>
        <v>0</v>
      </c>
      <c r="AL32" s="53" t="s">
        <v>30</v>
      </c>
      <c r="AM32" s="8" t="b">
        <f t="shared" si="3"/>
        <v>0</v>
      </c>
      <c r="AN32" s="15">
        <f t="shared" si="4"/>
        <v>0</v>
      </c>
    </row>
    <row r="33" spans="1:40" ht="80.099999999999994" customHeight="1" x14ac:dyDescent="0.25">
      <c r="A33" s="112" t="str">
        <f>IFERROR(INDEX(Tabella256[cognomenome], MATCH(F33, Tabella256[cognome], 0)), "")</f>
        <v/>
      </c>
      <c r="B33" s="28"/>
      <c r="C33" s="28"/>
      <c r="D33" s="29"/>
      <c r="E33" s="29"/>
      <c r="F33" s="30"/>
      <c r="G33" s="56" t="str">
        <f>IF(G32="","",G32)</f>
        <v/>
      </c>
      <c r="H33" s="31" t="str">
        <f>IF(H32="","",H32)</f>
        <v/>
      </c>
      <c r="I33" s="32" t="str">
        <f t="shared" si="5"/>
        <v/>
      </c>
      <c r="J33" s="33" t="str">
        <f>IF(J32="","",J32)</f>
        <v/>
      </c>
      <c r="K33" s="34"/>
      <c r="L33" s="34"/>
      <c r="M33" s="31" t="str">
        <f t="shared" si="7"/>
        <v/>
      </c>
      <c r="N33" s="35"/>
      <c r="O33" s="35"/>
      <c r="P33" s="2"/>
      <c r="Q33" s="2"/>
      <c r="R33" s="2"/>
      <c r="S33" s="2"/>
      <c r="T33" s="2"/>
      <c r="U33" s="2"/>
      <c r="AA33" s="72"/>
      <c r="AB33" s="72"/>
      <c r="AC33" s="2"/>
      <c r="AD33" s="114" t="str">
        <f t="shared" si="6"/>
        <v>NO</v>
      </c>
      <c r="AG33" s="3">
        <f t="shared" si="0"/>
        <v>0</v>
      </c>
      <c r="AH33" s="3">
        <f t="shared" si="0"/>
        <v>0</v>
      </c>
      <c r="AI33" s="3">
        <f t="shared" si="1"/>
        <v>0</v>
      </c>
      <c r="AJ33" s="4">
        <v>3.125E-2</v>
      </c>
      <c r="AK33" s="3">
        <f t="shared" si="2"/>
        <v>0</v>
      </c>
      <c r="AL33" s="53" t="s">
        <v>30</v>
      </c>
      <c r="AM33" s="8" t="b">
        <f t="shared" si="3"/>
        <v>0</v>
      </c>
      <c r="AN33" s="15">
        <f t="shared" si="4"/>
        <v>0</v>
      </c>
    </row>
    <row r="34" spans="1:40" ht="80.099999999999994" customHeight="1" x14ac:dyDescent="0.25">
      <c r="A34" s="112" t="str">
        <f>IFERROR(INDEX(Tabella256[cognomenome], MATCH(F34, Tabella256[cognome], 0)), "")</f>
        <v/>
      </c>
      <c r="B34" s="28"/>
      <c r="C34" s="28"/>
      <c r="D34" s="29"/>
      <c r="E34" s="29"/>
      <c r="F34" s="30"/>
      <c r="G34" s="56"/>
      <c r="H34" s="31"/>
      <c r="I34" s="32" t="str">
        <f t="shared" si="5"/>
        <v/>
      </c>
      <c r="J34" s="33"/>
      <c r="K34" s="34"/>
      <c r="L34" s="34"/>
      <c r="M34" s="31" t="str">
        <f t="shared" si="7"/>
        <v/>
      </c>
      <c r="N34" s="35"/>
      <c r="O34" s="35"/>
      <c r="P34" s="2"/>
      <c r="Q34" s="2"/>
      <c r="R34" s="2"/>
      <c r="S34" s="2"/>
      <c r="T34" s="2"/>
      <c r="U34" s="2"/>
      <c r="AA34" s="72"/>
      <c r="AB34" s="72"/>
      <c r="AC34" s="2"/>
      <c r="AD34" s="114" t="str">
        <f t="shared" si="6"/>
        <v>NO</v>
      </c>
      <c r="AG34" s="3">
        <f t="shared" si="0"/>
        <v>0</v>
      </c>
      <c r="AH34" s="3">
        <f t="shared" si="0"/>
        <v>0</v>
      </c>
      <c r="AI34" s="3">
        <f t="shared" si="1"/>
        <v>0</v>
      </c>
      <c r="AJ34" s="4">
        <v>3.125E-2</v>
      </c>
      <c r="AK34" s="3">
        <f t="shared" si="2"/>
        <v>0</v>
      </c>
      <c r="AL34" s="53" t="s">
        <v>30</v>
      </c>
      <c r="AM34" s="8" t="b">
        <f t="shared" si="3"/>
        <v>0</v>
      </c>
      <c r="AN34" s="15">
        <f t="shared" si="4"/>
        <v>0</v>
      </c>
    </row>
    <row r="35" spans="1:40" ht="80.099999999999994" customHeight="1" x14ac:dyDescent="0.25">
      <c r="A35" s="112" t="str">
        <f>IFERROR(INDEX(Tabella256[cognomenome], MATCH(F35, Tabella256[cognome], 0)), "")</f>
        <v/>
      </c>
      <c r="B35" s="28"/>
      <c r="C35" s="28"/>
      <c r="D35" s="29"/>
      <c r="E35" s="29"/>
      <c r="F35" s="30"/>
      <c r="G35" s="56" t="str">
        <f>IF(G34="","",G34)</f>
        <v/>
      </c>
      <c r="H35" s="31" t="str">
        <f>IF(H34="","",H34)</f>
        <v/>
      </c>
      <c r="I35" s="32" t="str">
        <f t="shared" si="5"/>
        <v/>
      </c>
      <c r="J35" s="33" t="str">
        <f>IF(J34="","",J34)</f>
        <v/>
      </c>
      <c r="K35" s="34"/>
      <c r="L35" s="34"/>
      <c r="M35" s="31" t="str">
        <f t="shared" si="7"/>
        <v/>
      </c>
      <c r="N35" s="35"/>
      <c r="O35" s="35"/>
      <c r="P35" s="2"/>
      <c r="Q35" s="2"/>
      <c r="R35" s="2"/>
      <c r="S35" s="2"/>
      <c r="T35" s="2"/>
      <c r="U35" s="2"/>
      <c r="AA35" s="72"/>
      <c r="AB35" s="72"/>
      <c r="AC35" s="2"/>
      <c r="AD35" s="114" t="str">
        <f t="shared" si="6"/>
        <v>NO</v>
      </c>
      <c r="AG35" s="3">
        <f t="shared" si="0"/>
        <v>0</v>
      </c>
      <c r="AH35" s="3">
        <f t="shared" si="0"/>
        <v>0</v>
      </c>
      <c r="AI35" s="3">
        <f t="shared" si="1"/>
        <v>0</v>
      </c>
      <c r="AJ35" s="4">
        <v>3.125E-2</v>
      </c>
      <c r="AK35" s="3">
        <f t="shared" si="2"/>
        <v>0</v>
      </c>
      <c r="AL35" s="53" t="s">
        <v>30</v>
      </c>
      <c r="AM35" s="8" t="b">
        <f t="shared" si="3"/>
        <v>0</v>
      </c>
      <c r="AN35" s="15">
        <f t="shared" si="4"/>
        <v>0</v>
      </c>
    </row>
    <row r="36" spans="1:40" ht="80.099999999999994" customHeight="1" x14ac:dyDescent="0.25">
      <c r="A36" s="112" t="str">
        <f>IFERROR(INDEX(Tabella256[cognomenome], MATCH(F36, Tabella256[cognome], 0)), "")</f>
        <v/>
      </c>
      <c r="B36" s="28"/>
      <c r="C36" s="28"/>
      <c r="D36" s="29"/>
      <c r="E36" s="29"/>
      <c r="F36" s="30"/>
      <c r="G36" s="56"/>
      <c r="H36" s="31"/>
      <c r="I36" s="32" t="str">
        <f t="shared" si="5"/>
        <v/>
      </c>
      <c r="J36" s="33"/>
      <c r="K36" s="34"/>
      <c r="L36" s="34"/>
      <c r="M36" s="31" t="str">
        <f t="shared" si="7"/>
        <v/>
      </c>
      <c r="N36" s="35"/>
      <c r="O36" s="35"/>
      <c r="P36" s="2"/>
      <c r="Q36" s="2"/>
      <c r="R36" s="2"/>
      <c r="S36" s="2"/>
      <c r="T36" s="2"/>
      <c r="U36" s="2"/>
      <c r="AA36" s="72"/>
      <c r="AB36" s="72"/>
      <c r="AC36" s="2"/>
      <c r="AD36" s="114" t="str">
        <f t="shared" si="6"/>
        <v>NO</v>
      </c>
      <c r="AG36" s="3">
        <f t="shared" si="0"/>
        <v>0</v>
      </c>
      <c r="AH36" s="3">
        <f t="shared" si="0"/>
        <v>0</v>
      </c>
      <c r="AI36" s="3">
        <f t="shared" si="1"/>
        <v>0</v>
      </c>
      <c r="AJ36" s="4">
        <v>3.125E-2</v>
      </c>
      <c r="AK36" s="3">
        <f t="shared" si="2"/>
        <v>0</v>
      </c>
      <c r="AL36" s="53" t="s">
        <v>30</v>
      </c>
      <c r="AM36" s="8" t="b">
        <f t="shared" si="3"/>
        <v>0</v>
      </c>
      <c r="AN36" s="15">
        <f t="shared" si="4"/>
        <v>0</v>
      </c>
    </row>
    <row r="37" spans="1:40" ht="80.099999999999994" customHeight="1" x14ac:dyDescent="0.25">
      <c r="A37" s="112" t="str">
        <f>IFERROR(INDEX(Tabella256[cognomenome], MATCH(F37, Tabella256[cognome], 0)), "")</f>
        <v/>
      </c>
      <c r="B37" s="28"/>
      <c r="C37" s="28"/>
      <c r="D37" s="29"/>
      <c r="E37" s="29"/>
      <c r="F37" s="30"/>
      <c r="G37" s="56" t="str">
        <f>IF(G36="","",G36)</f>
        <v/>
      </c>
      <c r="H37" s="31" t="str">
        <f>IF(H36="","",H36)</f>
        <v/>
      </c>
      <c r="I37" s="32" t="str">
        <f t="shared" si="5"/>
        <v/>
      </c>
      <c r="J37" s="33" t="str">
        <f>IF(J36="","",J36)</f>
        <v/>
      </c>
      <c r="K37" s="34"/>
      <c r="L37" s="34"/>
      <c r="M37" s="31" t="str">
        <f t="shared" si="7"/>
        <v/>
      </c>
      <c r="N37" s="35"/>
      <c r="O37" s="35"/>
      <c r="P37" s="2"/>
      <c r="Q37" s="2"/>
      <c r="R37" s="2"/>
      <c r="S37" s="2"/>
      <c r="T37" s="2"/>
      <c r="U37" s="2"/>
      <c r="AA37" s="72"/>
      <c r="AB37" s="72"/>
      <c r="AC37" s="2"/>
      <c r="AD37" s="114" t="str">
        <f t="shared" si="6"/>
        <v>NO</v>
      </c>
      <c r="AG37" s="3">
        <f t="shared" si="0"/>
        <v>0</v>
      </c>
      <c r="AH37" s="3">
        <f t="shared" si="0"/>
        <v>0</v>
      </c>
      <c r="AI37" s="3">
        <f t="shared" si="1"/>
        <v>0</v>
      </c>
      <c r="AJ37" s="4">
        <v>3.125E-2</v>
      </c>
      <c r="AK37" s="3">
        <f t="shared" si="2"/>
        <v>0</v>
      </c>
      <c r="AL37" s="53" t="s">
        <v>30</v>
      </c>
      <c r="AM37" s="8" t="b">
        <f t="shared" si="3"/>
        <v>0</v>
      </c>
      <c r="AN37" s="15">
        <f t="shared" si="4"/>
        <v>0</v>
      </c>
    </row>
    <row r="38" spans="1:40" ht="80.099999999999994" customHeight="1" x14ac:dyDescent="0.25">
      <c r="A38" s="112" t="str">
        <f>IFERROR(INDEX(Tabella256[cognomenome], MATCH(F38, Tabella256[cognome], 0)), "")</f>
        <v/>
      </c>
      <c r="B38" s="28"/>
      <c r="C38" s="28"/>
      <c r="D38" s="29"/>
      <c r="E38" s="29"/>
      <c r="F38" s="30"/>
      <c r="G38" s="56"/>
      <c r="H38" s="31"/>
      <c r="I38" s="32" t="str">
        <f t="shared" si="5"/>
        <v/>
      </c>
      <c r="J38" s="33"/>
      <c r="K38" s="34"/>
      <c r="L38" s="34"/>
      <c r="M38" s="31" t="str">
        <f t="shared" si="7"/>
        <v/>
      </c>
      <c r="N38" s="35"/>
      <c r="O38" s="35"/>
      <c r="P38" s="2"/>
      <c r="Q38" s="2"/>
      <c r="R38" s="2"/>
      <c r="S38" s="2"/>
      <c r="T38" s="2"/>
      <c r="U38" s="2"/>
      <c r="AA38" s="72"/>
      <c r="AB38" s="72"/>
      <c r="AC38" s="2"/>
      <c r="AD38" s="114" t="str">
        <f t="shared" si="6"/>
        <v>NO</v>
      </c>
      <c r="AG38" s="3">
        <f t="shared" si="0"/>
        <v>0</v>
      </c>
      <c r="AH38" s="3">
        <f t="shared" si="0"/>
        <v>0</v>
      </c>
      <c r="AI38" s="3">
        <f t="shared" si="1"/>
        <v>0</v>
      </c>
      <c r="AJ38" s="4">
        <v>3.125E-2</v>
      </c>
      <c r="AK38" s="3">
        <f t="shared" si="2"/>
        <v>0</v>
      </c>
      <c r="AL38" s="53" t="s">
        <v>30</v>
      </c>
      <c r="AM38" s="8" t="b">
        <f t="shared" si="3"/>
        <v>0</v>
      </c>
      <c r="AN38" s="15">
        <f t="shared" si="4"/>
        <v>0</v>
      </c>
    </row>
    <row r="39" spans="1:40" ht="80.099999999999994" customHeight="1" x14ac:dyDescent="0.25">
      <c r="A39" s="112" t="str">
        <f>IFERROR(INDEX(Tabella256[cognomenome], MATCH(F39, Tabella256[cognome], 0)), "")</f>
        <v/>
      </c>
      <c r="B39" s="28"/>
      <c r="C39" s="28"/>
      <c r="D39" s="29"/>
      <c r="E39" s="29"/>
      <c r="F39" s="30"/>
      <c r="G39" s="56" t="str">
        <f>IF(G38="","",G38)</f>
        <v/>
      </c>
      <c r="H39" s="31" t="str">
        <f>IF(H38="","",H38)</f>
        <v/>
      </c>
      <c r="I39" s="32" t="str">
        <f t="shared" si="5"/>
        <v/>
      </c>
      <c r="J39" s="33" t="str">
        <f>IF(J38="","",J38)</f>
        <v/>
      </c>
      <c r="K39" s="34"/>
      <c r="L39" s="34"/>
      <c r="M39" s="31" t="str">
        <f t="shared" si="7"/>
        <v/>
      </c>
      <c r="N39" s="35"/>
      <c r="O39" s="35"/>
      <c r="P39" s="2"/>
      <c r="Q39" s="2"/>
      <c r="R39" s="2"/>
      <c r="S39" s="2"/>
      <c r="T39" s="2"/>
      <c r="U39" s="2"/>
      <c r="V39" s="72"/>
      <c r="W39" s="72"/>
      <c r="X39" s="72"/>
      <c r="Y39" s="72"/>
      <c r="Z39" s="72"/>
      <c r="AA39" s="72"/>
      <c r="AB39" s="72"/>
      <c r="AC39" s="2"/>
      <c r="AD39" s="114" t="str">
        <f t="shared" si="6"/>
        <v>NO</v>
      </c>
      <c r="AG39" s="3">
        <f t="shared" si="0"/>
        <v>0</v>
      </c>
      <c r="AH39" s="3">
        <f t="shared" si="0"/>
        <v>0</v>
      </c>
      <c r="AI39" s="3">
        <f t="shared" si="1"/>
        <v>0</v>
      </c>
      <c r="AJ39" s="4">
        <v>3.125E-2</v>
      </c>
      <c r="AK39" s="3">
        <f t="shared" si="2"/>
        <v>0</v>
      </c>
      <c r="AL39" s="53" t="s">
        <v>30</v>
      </c>
      <c r="AM39" s="8" t="b">
        <f t="shared" si="3"/>
        <v>0</v>
      </c>
      <c r="AN39" s="15">
        <f t="shared" si="4"/>
        <v>0</v>
      </c>
    </row>
    <row r="40" spans="1:40" ht="80.099999999999994" customHeight="1" x14ac:dyDescent="0.25">
      <c r="A40" s="112" t="str">
        <f>IFERROR(INDEX(Tabella256[cognomenome], MATCH(F40, Tabella256[cognome], 0)), "")</f>
        <v/>
      </c>
      <c r="B40" s="28"/>
      <c r="C40" s="28"/>
      <c r="D40" s="29"/>
      <c r="E40" s="29"/>
      <c r="F40" s="30"/>
      <c r="G40" s="56"/>
      <c r="H40" s="31"/>
      <c r="I40" s="32" t="str">
        <f t="shared" si="5"/>
        <v/>
      </c>
      <c r="J40" s="33"/>
      <c r="K40" s="34"/>
      <c r="L40" s="34"/>
      <c r="M40" s="31" t="str">
        <f t="shared" si="7"/>
        <v/>
      </c>
      <c r="N40" s="35"/>
      <c r="O40" s="35"/>
      <c r="P40" s="2"/>
      <c r="Q40" s="2"/>
      <c r="R40" s="2"/>
      <c r="S40" s="2"/>
      <c r="T40" s="2"/>
      <c r="U40" s="2"/>
      <c r="AB40" s="72"/>
      <c r="AC40" s="2"/>
      <c r="AD40" s="114" t="str">
        <f t="shared" si="6"/>
        <v>NO</v>
      </c>
      <c r="AG40" s="3">
        <f t="shared" si="0"/>
        <v>0</v>
      </c>
      <c r="AH40" s="3">
        <f t="shared" si="0"/>
        <v>0</v>
      </c>
      <c r="AI40" s="3">
        <f t="shared" si="1"/>
        <v>0</v>
      </c>
      <c r="AJ40" s="4">
        <v>3.125E-2</v>
      </c>
      <c r="AK40" s="3">
        <f t="shared" si="2"/>
        <v>0</v>
      </c>
      <c r="AL40" s="53" t="s">
        <v>30</v>
      </c>
      <c r="AM40" s="8" t="b">
        <f t="shared" si="3"/>
        <v>0</v>
      </c>
      <c r="AN40" s="15">
        <f t="shared" si="4"/>
        <v>0</v>
      </c>
    </row>
    <row r="41" spans="1:40" ht="80.099999999999994" customHeight="1" x14ac:dyDescent="0.25">
      <c r="A41" s="112" t="str">
        <f>IFERROR(INDEX(Tabella256[cognomenome], MATCH(F41, Tabella256[cognome], 0)), "")</f>
        <v/>
      </c>
      <c r="B41" s="28"/>
      <c r="C41" s="28"/>
      <c r="D41" s="29"/>
      <c r="E41" s="29"/>
      <c r="F41" s="30"/>
      <c r="G41" s="56" t="str">
        <f>IF(G40="","",G40)</f>
        <v/>
      </c>
      <c r="H41" s="31" t="str">
        <f>IF(H40="","",H40)</f>
        <v/>
      </c>
      <c r="I41" s="32" t="str">
        <f t="shared" si="5"/>
        <v/>
      </c>
      <c r="J41" s="33" t="str">
        <f>IF(J40="","",J40)</f>
        <v/>
      </c>
      <c r="K41" s="34"/>
      <c r="L41" s="34"/>
      <c r="M41" s="31" t="str">
        <f t="shared" si="7"/>
        <v/>
      </c>
      <c r="N41" s="35"/>
      <c r="O41" s="35"/>
      <c r="P41" s="2"/>
      <c r="Q41" s="2"/>
      <c r="R41" s="2"/>
      <c r="S41" s="2"/>
      <c r="T41" s="37"/>
      <c r="U41" s="2"/>
      <c r="AB41" s="72"/>
      <c r="AC41" s="2"/>
      <c r="AD41" s="114" t="str">
        <f t="shared" si="6"/>
        <v>NO</v>
      </c>
      <c r="AG41" s="3">
        <f t="shared" si="0"/>
        <v>0</v>
      </c>
      <c r="AH41" s="3">
        <f t="shared" si="0"/>
        <v>0</v>
      </c>
      <c r="AI41" s="3">
        <f t="shared" si="1"/>
        <v>0</v>
      </c>
      <c r="AJ41" s="4">
        <v>3.125E-2</v>
      </c>
      <c r="AK41" s="3">
        <f t="shared" si="2"/>
        <v>0</v>
      </c>
      <c r="AL41" s="53" t="s">
        <v>30</v>
      </c>
      <c r="AM41" s="8" t="b">
        <f t="shared" si="3"/>
        <v>0</v>
      </c>
      <c r="AN41" s="15">
        <f t="shared" si="4"/>
        <v>0</v>
      </c>
    </row>
    <row r="42" spans="1:40" ht="80.099999999999994" customHeight="1" x14ac:dyDescent="0.25">
      <c r="A42" s="112" t="str">
        <f>IFERROR(INDEX(Tabella256[cognomenome], MATCH(F42, Tabella256[cognome], 0)), "")</f>
        <v/>
      </c>
      <c r="B42" s="28"/>
      <c r="C42" s="28"/>
      <c r="D42" s="29"/>
      <c r="E42" s="29"/>
      <c r="F42" s="30"/>
      <c r="G42" s="56"/>
      <c r="H42" s="31"/>
      <c r="I42" s="32" t="str">
        <f t="shared" si="5"/>
        <v/>
      </c>
      <c r="J42" s="33"/>
      <c r="K42" s="34"/>
      <c r="L42" s="34"/>
      <c r="M42" s="31" t="str">
        <f t="shared" si="7"/>
        <v/>
      </c>
      <c r="N42" s="35"/>
      <c r="O42" s="35"/>
      <c r="P42" s="2"/>
      <c r="Q42" s="2"/>
      <c r="R42" s="2"/>
      <c r="S42" s="2"/>
      <c r="T42" s="37"/>
      <c r="U42" s="2"/>
      <c r="AB42" s="72"/>
      <c r="AC42" s="2"/>
      <c r="AD42" s="114" t="str">
        <f t="shared" si="6"/>
        <v>NO</v>
      </c>
      <c r="AG42" s="3">
        <f t="shared" si="0"/>
        <v>0</v>
      </c>
      <c r="AH42" s="3">
        <f t="shared" si="0"/>
        <v>0</v>
      </c>
      <c r="AI42" s="3">
        <f t="shared" si="1"/>
        <v>0</v>
      </c>
      <c r="AJ42" s="4">
        <v>3.125E-2</v>
      </c>
      <c r="AK42" s="3">
        <f t="shared" si="2"/>
        <v>0</v>
      </c>
      <c r="AL42" s="53" t="s">
        <v>30</v>
      </c>
      <c r="AM42" s="8" t="b">
        <f t="shared" si="3"/>
        <v>0</v>
      </c>
      <c r="AN42" s="15">
        <f t="shared" si="4"/>
        <v>0</v>
      </c>
    </row>
    <row r="43" spans="1:40" ht="80.099999999999994" customHeight="1" x14ac:dyDescent="0.25">
      <c r="A43" s="112" t="str">
        <f>IFERROR(INDEX(Tabella256[cognomenome], MATCH(F43, Tabella256[cognome], 0)), "")</f>
        <v/>
      </c>
      <c r="B43" s="28"/>
      <c r="C43" s="28"/>
      <c r="D43" s="29"/>
      <c r="E43" s="29"/>
      <c r="F43" s="30"/>
      <c r="G43" s="56" t="str">
        <f>IF(G42="","",G42)</f>
        <v/>
      </c>
      <c r="H43" s="31" t="str">
        <f>IF(H42="","",H42)</f>
        <v/>
      </c>
      <c r="I43" s="32" t="str">
        <f t="shared" si="5"/>
        <v/>
      </c>
      <c r="J43" s="33" t="str">
        <f>IF(J42="","",J42)</f>
        <v/>
      </c>
      <c r="K43" s="34"/>
      <c r="L43" s="34"/>
      <c r="M43" s="31" t="str">
        <f t="shared" si="7"/>
        <v/>
      </c>
      <c r="N43" s="35"/>
      <c r="O43" s="35"/>
      <c r="P43" s="2"/>
      <c r="Q43" s="2"/>
      <c r="R43" s="2"/>
      <c r="S43" s="2"/>
      <c r="T43" s="37"/>
      <c r="U43" s="2"/>
      <c r="AB43" s="72"/>
      <c r="AC43" s="2"/>
      <c r="AD43" s="114" t="str">
        <f t="shared" si="6"/>
        <v>NO</v>
      </c>
      <c r="AG43" s="3">
        <f t="shared" si="0"/>
        <v>0</v>
      </c>
      <c r="AH43" s="3">
        <f t="shared" si="0"/>
        <v>0</v>
      </c>
      <c r="AI43" s="3">
        <f t="shared" si="1"/>
        <v>0</v>
      </c>
      <c r="AJ43" s="4">
        <v>3.125E-2</v>
      </c>
      <c r="AK43" s="3">
        <f t="shared" si="2"/>
        <v>0</v>
      </c>
      <c r="AL43" s="53" t="s">
        <v>30</v>
      </c>
      <c r="AM43" s="8" t="b">
        <f t="shared" si="3"/>
        <v>0</v>
      </c>
      <c r="AN43" s="15">
        <f t="shared" si="4"/>
        <v>0</v>
      </c>
    </row>
    <row r="44" spans="1:40" ht="80.099999999999994" customHeight="1" x14ac:dyDescent="0.25">
      <c r="A44" s="112" t="str">
        <f>IFERROR(INDEX(Tabella256[cognomenome], MATCH(F44, Tabella256[cognome], 0)), "")</f>
        <v/>
      </c>
      <c r="B44" s="28"/>
      <c r="C44" s="28"/>
      <c r="D44" s="29"/>
      <c r="E44" s="29"/>
      <c r="F44" s="30"/>
      <c r="G44" s="56"/>
      <c r="H44" s="31"/>
      <c r="I44" s="32" t="str">
        <f t="shared" si="5"/>
        <v/>
      </c>
      <c r="J44" s="33"/>
      <c r="K44" s="34"/>
      <c r="L44" s="34"/>
      <c r="M44" s="31" t="str">
        <f t="shared" si="7"/>
        <v/>
      </c>
      <c r="N44" s="35"/>
      <c r="O44" s="35"/>
      <c r="P44" s="2"/>
      <c r="Q44" s="2"/>
      <c r="R44" s="2"/>
      <c r="S44" s="2"/>
      <c r="T44" s="37"/>
      <c r="U44" s="2"/>
      <c r="AB44" s="72"/>
      <c r="AC44" s="2"/>
      <c r="AD44" s="114" t="str">
        <f t="shared" si="6"/>
        <v>NO</v>
      </c>
      <c r="AG44" s="3">
        <f t="shared" si="0"/>
        <v>0</v>
      </c>
      <c r="AH44" s="3">
        <f t="shared" si="0"/>
        <v>0</v>
      </c>
      <c r="AI44" s="3">
        <f t="shared" si="1"/>
        <v>0</v>
      </c>
      <c r="AJ44" s="4">
        <v>3.125E-2</v>
      </c>
      <c r="AK44" s="3">
        <f t="shared" si="2"/>
        <v>0</v>
      </c>
      <c r="AL44" s="53" t="s">
        <v>30</v>
      </c>
      <c r="AM44" s="8" t="b">
        <f t="shared" si="3"/>
        <v>0</v>
      </c>
      <c r="AN44" s="15">
        <f t="shared" si="4"/>
        <v>0</v>
      </c>
    </row>
    <row r="45" spans="1:40" ht="80.099999999999994" customHeight="1" x14ac:dyDescent="0.25">
      <c r="A45" s="112" t="str">
        <f>IFERROR(INDEX(Tabella256[cognomenome], MATCH(F45, Tabella256[cognome], 0)), "")</f>
        <v/>
      </c>
      <c r="B45" s="28"/>
      <c r="C45" s="28"/>
      <c r="D45" s="29"/>
      <c r="E45" s="29"/>
      <c r="F45" s="30"/>
      <c r="G45" s="56" t="str">
        <f>IF(G44="","",G44)</f>
        <v/>
      </c>
      <c r="H45" s="31" t="str">
        <f>IF(H44="","",H44)</f>
        <v/>
      </c>
      <c r="I45" s="32" t="str">
        <f t="shared" si="5"/>
        <v/>
      </c>
      <c r="J45" s="33" t="str">
        <f>IF(J44="","",J44)</f>
        <v/>
      </c>
      <c r="K45" s="34"/>
      <c r="L45" s="34"/>
      <c r="M45" s="31" t="str">
        <f t="shared" si="7"/>
        <v/>
      </c>
      <c r="N45" s="35"/>
      <c r="O45" s="35"/>
      <c r="P45" s="2"/>
      <c r="Q45" s="2"/>
      <c r="R45" s="2"/>
      <c r="S45" s="2"/>
      <c r="T45" s="2"/>
      <c r="U45" s="2"/>
      <c r="V45" s="72"/>
      <c r="W45" s="72"/>
      <c r="X45" s="72"/>
      <c r="Y45" s="72"/>
      <c r="Z45" s="72"/>
      <c r="AA45" s="72"/>
      <c r="AB45" s="72"/>
      <c r="AC45" s="2"/>
      <c r="AD45" s="114" t="str">
        <f t="shared" si="6"/>
        <v>NO</v>
      </c>
      <c r="AG45" s="3">
        <f t="shared" si="0"/>
        <v>0</v>
      </c>
      <c r="AH45" s="3">
        <f t="shared" si="0"/>
        <v>0</v>
      </c>
      <c r="AI45" s="3">
        <f t="shared" si="1"/>
        <v>0</v>
      </c>
      <c r="AJ45" s="4">
        <v>3.125E-2</v>
      </c>
      <c r="AK45" s="3">
        <f t="shared" si="2"/>
        <v>0</v>
      </c>
      <c r="AL45" s="53" t="s">
        <v>30</v>
      </c>
      <c r="AM45" s="8" t="b">
        <f t="shared" si="3"/>
        <v>0</v>
      </c>
      <c r="AN45" s="15">
        <f t="shared" si="4"/>
        <v>0</v>
      </c>
    </row>
    <row r="46" spans="1:40" x14ac:dyDescent="0.25">
      <c r="B46" s="191" t="str">
        <f>IF(I32="","",I32)</f>
        <v/>
      </c>
      <c r="C46" s="191"/>
      <c r="D46" s="191"/>
      <c r="E46" s="191"/>
      <c r="F46" s="191"/>
      <c r="G46" s="191"/>
      <c r="H46" s="191"/>
      <c r="I46" s="191"/>
      <c r="J46" s="191"/>
      <c r="K46" s="191"/>
      <c r="L46" s="191"/>
      <c r="M46" s="191"/>
      <c r="N46" s="19"/>
      <c r="O46" s="19"/>
      <c r="P46" s="2"/>
      <c r="Q46" s="2"/>
      <c r="R46" s="2"/>
      <c r="S46" s="2"/>
      <c r="T46" s="2"/>
      <c r="U46" s="2"/>
      <c r="V46" s="72"/>
      <c r="W46" s="72"/>
      <c r="X46" s="72"/>
      <c r="Y46" s="72"/>
      <c r="Z46" s="72"/>
      <c r="AA46" s="72"/>
      <c r="AB46" s="72"/>
      <c r="AC46" s="2"/>
      <c r="AD46" s="2"/>
      <c r="AG46" s="24"/>
      <c r="AH46" s="24"/>
      <c r="AI46" s="24"/>
      <c r="AJ46" s="25"/>
      <c r="AK46" s="24"/>
      <c r="AL46" s="26"/>
      <c r="AM46" s="27"/>
    </row>
    <row r="47" spans="1:40" x14ac:dyDescent="0.25">
      <c r="B47" s="191"/>
      <c r="C47" s="191"/>
      <c r="D47" s="191"/>
      <c r="E47" s="191"/>
      <c r="F47" s="191"/>
      <c r="G47" s="191"/>
      <c r="H47" s="191"/>
      <c r="I47" s="191"/>
      <c r="J47" s="191"/>
      <c r="K47" s="191"/>
      <c r="L47" s="191"/>
      <c r="M47" s="191"/>
      <c r="P47" s="2"/>
      <c r="Q47" s="2"/>
      <c r="R47" s="2"/>
      <c r="S47" s="2"/>
    </row>
    <row r="48" spans="1:40" x14ac:dyDescent="0.25">
      <c r="B48" s="6"/>
      <c r="C48" s="6"/>
      <c r="D48" s="6"/>
      <c r="E48" s="7"/>
      <c r="F48" s="9"/>
      <c r="G48" s="143"/>
      <c r="H48" s="11"/>
      <c r="K48" s="11"/>
      <c r="L48" s="11"/>
      <c r="M48" s="11"/>
      <c r="N48" s="21"/>
      <c r="O48" s="21"/>
      <c r="P48" s="2"/>
      <c r="Q48" s="2"/>
      <c r="R48" s="2"/>
      <c r="S48" s="2"/>
      <c r="T48" s="2"/>
      <c r="U48" s="2"/>
      <c r="V48" s="72"/>
      <c r="W48" s="72"/>
      <c r="X48" s="72"/>
      <c r="Y48" s="72"/>
      <c r="Z48" s="72"/>
      <c r="AA48" s="72"/>
      <c r="AB48" s="72"/>
      <c r="AC48" s="2"/>
      <c r="AD48" s="2"/>
      <c r="AE48" s="2"/>
      <c r="AF48" s="2"/>
    </row>
    <row r="49" spans="2:63" x14ac:dyDescent="0.25">
      <c r="B49" s="6"/>
      <c r="C49" s="6"/>
      <c r="D49" s="6"/>
      <c r="E49" s="7"/>
      <c r="F49" s="9"/>
      <c r="G49" s="143"/>
      <c r="H49" s="11"/>
      <c r="K49" s="11"/>
      <c r="L49" s="11"/>
      <c r="M49" s="11"/>
      <c r="N49" s="21"/>
      <c r="O49" s="21"/>
      <c r="P49" s="2"/>
      <c r="Q49" s="2"/>
      <c r="R49" s="2"/>
      <c r="S49" s="2"/>
      <c r="T49" s="2"/>
      <c r="U49" s="2"/>
      <c r="V49" s="72"/>
      <c r="W49" s="72"/>
      <c r="X49" s="72"/>
      <c r="Y49" s="72"/>
      <c r="Z49" s="72"/>
      <c r="AA49" s="72"/>
      <c r="AB49" s="72"/>
      <c r="AC49" s="2"/>
      <c r="AD49" s="2"/>
      <c r="AE49" s="2"/>
      <c r="AF49" s="2"/>
    </row>
    <row r="50" spans="2:63" x14ac:dyDescent="0.25">
      <c r="B50" s="6"/>
      <c r="C50" s="6"/>
      <c r="D50" s="6"/>
      <c r="E50" s="7"/>
      <c r="F50" s="9"/>
      <c r="G50" s="143"/>
      <c r="H50" s="11"/>
      <c r="K50" s="11"/>
      <c r="L50" s="11"/>
      <c r="M50" s="11"/>
      <c r="N50" s="21"/>
      <c r="O50" s="21"/>
      <c r="T50" s="2"/>
      <c r="U50" s="2"/>
      <c r="V50" s="72"/>
      <c r="W50" s="72"/>
      <c r="X50" s="72"/>
      <c r="Y50" s="72"/>
      <c r="Z50" s="72"/>
      <c r="AA50" s="72"/>
      <c r="AB50" s="72"/>
      <c r="AC50" s="2"/>
      <c r="AD50" s="2"/>
      <c r="AE50" s="2"/>
      <c r="AF50" s="2"/>
    </row>
    <row r="51" spans="2:63" x14ac:dyDescent="0.25">
      <c r="B51" s="6"/>
      <c r="C51" s="6"/>
      <c r="D51" s="6"/>
      <c r="E51" s="7"/>
      <c r="F51" s="9"/>
      <c r="G51" s="143"/>
      <c r="H51" s="11"/>
      <c r="K51" s="11"/>
      <c r="L51" s="11"/>
      <c r="M51" s="11"/>
      <c r="N51" s="21"/>
      <c r="O51" s="21"/>
      <c r="T51" s="2"/>
      <c r="U51" s="2"/>
      <c r="V51" s="72"/>
      <c r="W51" s="72"/>
      <c r="X51" s="72"/>
      <c r="Y51" s="72"/>
      <c r="Z51" s="72"/>
      <c r="AA51" s="72"/>
      <c r="AB51" s="72"/>
      <c r="AC51" s="2"/>
      <c r="AD51" s="2"/>
      <c r="AE51" s="2"/>
      <c r="AF51" s="2"/>
    </row>
    <row r="52" spans="2:63" x14ac:dyDescent="0.25">
      <c r="B52" s="6"/>
      <c r="C52" s="6"/>
      <c r="D52" s="6"/>
      <c r="E52" s="7"/>
      <c r="F52" s="9"/>
      <c r="G52" s="143"/>
      <c r="H52" s="11"/>
      <c r="K52" s="11"/>
      <c r="L52" s="11"/>
      <c r="M52" s="11"/>
      <c r="N52" s="21"/>
      <c r="O52" s="21"/>
      <c r="T52" s="2"/>
      <c r="U52" s="2"/>
      <c r="V52" s="72"/>
      <c r="W52" s="72"/>
      <c r="X52" s="72"/>
      <c r="Y52" s="72"/>
      <c r="Z52" s="72"/>
      <c r="AA52" s="72"/>
      <c r="AB52" s="72"/>
      <c r="AC52" s="2"/>
      <c r="AD52" s="2"/>
      <c r="AE52" s="2"/>
      <c r="AF52" s="2"/>
    </row>
    <row r="53" spans="2:63" x14ac:dyDescent="0.25">
      <c r="B53" s="6"/>
      <c r="C53" s="6"/>
      <c r="D53" s="6"/>
      <c r="E53" s="7"/>
      <c r="F53" s="9"/>
      <c r="G53" s="143"/>
      <c r="H53" s="11"/>
      <c r="K53" s="11"/>
      <c r="L53" s="11"/>
      <c r="M53" s="11"/>
      <c r="N53" s="21"/>
      <c r="O53" s="21"/>
      <c r="T53" s="2"/>
      <c r="U53" s="2"/>
      <c r="V53" s="72"/>
      <c r="W53" s="72"/>
      <c r="X53" s="72"/>
      <c r="Y53" s="72"/>
      <c r="Z53" s="72"/>
      <c r="AA53" s="72"/>
      <c r="AB53" s="72"/>
      <c r="AC53" s="2"/>
      <c r="AD53" s="2"/>
      <c r="AE53" s="2"/>
      <c r="AF53" s="2"/>
    </row>
    <row r="54" spans="2:63" x14ac:dyDescent="0.25">
      <c r="B54" s="6"/>
      <c r="C54" s="6"/>
      <c r="D54" s="6"/>
      <c r="E54" s="7"/>
      <c r="F54" s="9"/>
      <c r="G54" s="143"/>
      <c r="H54" s="11"/>
      <c r="K54" s="11"/>
      <c r="L54" s="11"/>
      <c r="M54" s="11"/>
      <c r="N54" s="21"/>
      <c r="O54" s="21"/>
    </row>
    <row r="55" spans="2:63" x14ac:dyDescent="0.25">
      <c r="B55" s="6"/>
      <c r="C55" s="6"/>
      <c r="D55" s="6"/>
      <c r="E55" s="7"/>
      <c r="F55" s="9"/>
      <c r="G55" s="143"/>
      <c r="H55" s="11"/>
      <c r="I55" s="23"/>
      <c r="J55" s="11"/>
      <c r="K55" s="11"/>
      <c r="L55" s="11"/>
      <c r="M55" s="11"/>
      <c r="N55" s="21"/>
      <c r="O55" s="21"/>
    </row>
    <row r="56" spans="2:63" x14ac:dyDescent="0.25">
      <c r="B56" s="6"/>
      <c r="C56" s="6"/>
      <c r="D56" s="6"/>
      <c r="E56" s="7"/>
      <c r="F56" s="9"/>
      <c r="G56" s="143"/>
      <c r="H56" s="11"/>
      <c r="I56" s="23"/>
      <c r="J56" s="11"/>
      <c r="K56" s="11"/>
      <c r="L56" s="11"/>
      <c r="M56" s="11"/>
      <c r="N56" s="21"/>
      <c r="O56" s="21"/>
    </row>
    <row r="57" spans="2:63" x14ac:dyDescent="0.25">
      <c r="E57" s="5"/>
      <c r="F57" s="10"/>
    </row>
    <row r="58" spans="2:63" x14ac:dyDescent="0.25">
      <c r="E58" s="5"/>
      <c r="F58" s="10"/>
    </row>
    <row r="59" spans="2:63" s="12" customFormat="1" x14ac:dyDescent="0.25">
      <c r="B59" s="114"/>
      <c r="C59" s="114"/>
      <c r="D59" s="114"/>
      <c r="E59" s="5"/>
      <c r="F59" s="10"/>
      <c r="G59" s="144"/>
      <c r="H59" s="1"/>
      <c r="I59" s="22"/>
      <c r="J59" s="1"/>
      <c r="K59" s="1"/>
      <c r="L59" s="1"/>
      <c r="M59" s="1"/>
      <c r="N59" s="20"/>
      <c r="O59" s="20"/>
      <c r="T59" s="114"/>
      <c r="U59" s="114"/>
      <c r="V59" s="37"/>
      <c r="W59" s="37"/>
      <c r="X59" s="37"/>
      <c r="Y59" s="37"/>
      <c r="Z59" s="37"/>
      <c r="AA59" s="37"/>
      <c r="AB59" s="37"/>
      <c r="AC59" s="114"/>
      <c r="AD59" s="114"/>
      <c r="AE59" s="114"/>
      <c r="AF59" s="114"/>
      <c r="AG59" s="114"/>
      <c r="AH59" s="114"/>
      <c r="AI59" s="114"/>
      <c r="AJ59" s="114"/>
      <c r="AK59" s="114"/>
      <c r="AL59" s="114"/>
      <c r="AM59" s="114"/>
      <c r="AN59" s="114"/>
      <c r="AO59" s="114"/>
      <c r="AP59" s="114"/>
      <c r="AQ59" s="114"/>
      <c r="AR59" s="114"/>
      <c r="AS59" s="114"/>
      <c r="AT59" s="114"/>
      <c r="AU59" s="114"/>
      <c r="AV59" s="114"/>
      <c r="AW59" s="114"/>
      <c r="AX59" s="114"/>
      <c r="AY59" s="114"/>
      <c r="AZ59" s="114"/>
      <c r="BA59" s="114"/>
      <c r="BB59" s="114"/>
      <c r="BC59" s="114"/>
      <c r="BD59" s="114"/>
      <c r="BE59" s="114"/>
      <c r="BF59" s="114"/>
      <c r="BG59" s="114"/>
      <c r="BH59" s="114"/>
      <c r="BI59" s="114"/>
      <c r="BJ59" s="114"/>
      <c r="BK59" s="114"/>
    </row>
    <row r="60" spans="2:63" s="12" customFormat="1" x14ac:dyDescent="0.25">
      <c r="B60" s="114"/>
      <c r="C60" s="114"/>
      <c r="D60" s="114"/>
      <c r="E60" s="5"/>
      <c r="F60" s="10"/>
      <c r="G60" s="144"/>
      <c r="H60" s="1"/>
      <c r="I60" s="22"/>
      <c r="J60" s="1"/>
      <c r="K60" s="1"/>
      <c r="L60" s="1"/>
      <c r="M60" s="1"/>
      <c r="N60" s="20"/>
      <c r="O60" s="20"/>
      <c r="T60" s="114"/>
      <c r="U60" s="114"/>
      <c r="V60" s="37"/>
      <c r="W60" s="37"/>
      <c r="X60" s="37"/>
      <c r="Y60" s="37"/>
      <c r="Z60" s="37"/>
      <c r="AA60" s="37"/>
      <c r="AB60" s="37"/>
      <c r="AC60" s="114"/>
      <c r="AD60" s="114"/>
      <c r="AE60" s="114"/>
      <c r="AF60" s="114"/>
      <c r="AG60" s="114"/>
      <c r="AH60" s="114"/>
      <c r="AI60" s="114"/>
      <c r="AJ60" s="114"/>
      <c r="AK60" s="114"/>
      <c r="AL60" s="114"/>
      <c r="AM60" s="114"/>
      <c r="AN60" s="114"/>
      <c r="AO60" s="114"/>
      <c r="AP60" s="114"/>
      <c r="AQ60" s="114"/>
      <c r="AR60" s="114"/>
      <c r="AS60" s="114"/>
      <c r="AT60" s="114"/>
      <c r="AU60" s="114"/>
      <c r="AV60" s="114"/>
      <c r="AW60" s="114"/>
      <c r="AX60" s="114"/>
      <c r="AY60" s="114"/>
      <c r="AZ60" s="114"/>
      <c r="BA60" s="114"/>
      <c r="BB60" s="114"/>
      <c r="BC60" s="114"/>
      <c r="BD60" s="114"/>
      <c r="BE60" s="114"/>
      <c r="BF60" s="114"/>
      <c r="BG60" s="114"/>
      <c r="BH60" s="114"/>
      <c r="BI60" s="114"/>
      <c r="BJ60" s="114"/>
      <c r="BK60" s="114"/>
    </row>
    <row r="61" spans="2:63" s="12" customFormat="1" x14ac:dyDescent="0.25">
      <c r="B61" s="114"/>
      <c r="C61" s="114"/>
      <c r="D61" s="114"/>
      <c r="E61" s="5"/>
      <c r="F61" s="10"/>
      <c r="G61" s="144"/>
      <c r="H61" s="1"/>
      <c r="I61" s="22"/>
      <c r="J61" s="1"/>
      <c r="K61" s="1"/>
      <c r="L61" s="1"/>
      <c r="M61" s="1"/>
      <c r="N61" s="20"/>
      <c r="O61" s="20"/>
      <c r="T61" s="114"/>
      <c r="U61" s="114"/>
      <c r="V61" s="37"/>
      <c r="W61" s="37"/>
      <c r="X61" s="37"/>
      <c r="Y61" s="37"/>
      <c r="Z61" s="37"/>
      <c r="AA61" s="37"/>
      <c r="AB61" s="37"/>
      <c r="AC61" s="114"/>
      <c r="AD61" s="114"/>
      <c r="AE61" s="114"/>
      <c r="AF61" s="114"/>
      <c r="AG61" s="114"/>
      <c r="AH61" s="114"/>
      <c r="AI61" s="114"/>
      <c r="AJ61" s="114"/>
      <c r="AK61" s="114"/>
      <c r="AL61" s="114"/>
      <c r="AM61" s="114"/>
      <c r="AN61" s="114"/>
      <c r="AO61" s="114"/>
      <c r="AP61" s="114"/>
      <c r="AQ61" s="114"/>
      <c r="AR61" s="114"/>
      <c r="AS61" s="114"/>
      <c r="AT61" s="114"/>
      <c r="AU61" s="114"/>
      <c r="AV61" s="114"/>
      <c r="AW61" s="114"/>
      <c r="AX61" s="114"/>
      <c r="AY61" s="114"/>
      <c r="AZ61" s="114"/>
      <c r="BA61" s="114"/>
      <c r="BB61" s="114"/>
      <c r="BC61" s="114"/>
      <c r="BD61" s="114"/>
      <c r="BE61" s="114"/>
      <c r="BF61" s="114"/>
      <c r="BG61" s="114"/>
      <c r="BH61" s="114"/>
      <c r="BI61" s="114"/>
      <c r="BJ61" s="114"/>
      <c r="BK61" s="114"/>
    </row>
    <row r="62" spans="2:63" s="12" customFormat="1" x14ac:dyDescent="0.25">
      <c r="B62" s="114"/>
      <c r="C62" s="114"/>
      <c r="D62" s="114"/>
      <c r="E62" s="5"/>
      <c r="F62" s="10"/>
      <c r="G62" s="144"/>
      <c r="H62" s="1"/>
      <c r="I62" s="22"/>
      <c r="J62" s="1"/>
      <c r="K62" s="1"/>
      <c r="L62" s="1"/>
      <c r="M62" s="1"/>
      <c r="N62" s="20"/>
      <c r="O62" s="20"/>
      <c r="P62" s="114"/>
      <c r="Q62" s="114"/>
      <c r="R62" s="114"/>
      <c r="S62" s="114"/>
      <c r="T62" s="114"/>
      <c r="U62" s="114"/>
      <c r="V62" s="37"/>
      <c r="W62" s="37"/>
      <c r="X62" s="37"/>
      <c r="Y62" s="37"/>
      <c r="Z62" s="37"/>
      <c r="AA62" s="37"/>
      <c r="AB62" s="37"/>
      <c r="AC62" s="114"/>
      <c r="AD62" s="114"/>
      <c r="AE62" s="114"/>
      <c r="AF62" s="114"/>
      <c r="AG62" s="114"/>
      <c r="AH62" s="114"/>
      <c r="AI62" s="114"/>
      <c r="AJ62" s="114"/>
      <c r="AK62" s="114"/>
      <c r="AL62" s="114"/>
      <c r="AM62" s="114"/>
      <c r="AN62" s="114"/>
      <c r="AO62" s="114"/>
      <c r="AP62" s="114"/>
      <c r="AQ62" s="114"/>
      <c r="AR62" s="114"/>
      <c r="AS62" s="114"/>
      <c r="AT62" s="114"/>
      <c r="AU62" s="114"/>
      <c r="AV62" s="114"/>
      <c r="AW62" s="114"/>
      <c r="AX62" s="114"/>
      <c r="AY62" s="114"/>
      <c r="AZ62" s="114"/>
      <c r="BA62" s="114"/>
      <c r="BB62" s="114"/>
      <c r="BC62" s="114"/>
      <c r="BD62" s="114"/>
      <c r="BE62" s="114"/>
      <c r="BF62" s="114"/>
      <c r="BG62" s="114"/>
      <c r="BH62" s="114"/>
      <c r="BI62" s="114"/>
      <c r="BJ62" s="114"/>
      <c r="BK62" s="114"/>
    </row>
    <row r="63" spans="2:63" s="12" customFormat="1" x14ac:dyDescent="0.25">
      <c r="B63" s="114"/>
      <c r="C63" s="114"/>
      <c r="D63" s="114"/>
      <c r="E63" s="5"/>
      <c r="F63" s="10"/>
      <c r="G63" s="144"/>
      <c r="H63" s="1"/>
      <c r="I63" s="22"/>
      <c r="J63" s="1"/>
      <c r="K63" s="1"/>
      <c r="L63" s="1"/>
      <c r="M63" s="1"/>
      <c r="N63" s="20"/>
      <c r="O63" s="20"/>
      <c r="P63" s="114"/>
      <c r="Q63" s="114"/>
      <c r="R63" s="114"/>
      <c r="S63" s="114"/>
      <c r="T63" s="114"/>
      <c r="U63" s="114"/>
      <c r="V63" s="37"/>
      <c r="W63" s="37"/>
      <c r="X63" s="37"/>
      <c r="Y63" s="37"/>
      <c r="Z63" s="37"/>
      <c r="AA63" s="37"/>
      <c r="AB63" s="37"/>
      <c r="AC63" s="114"/>
      <c r="AD63" s="114"/>
      <c r="AE63" s="114"/>
      <c r="AF63" s="114"/>
      <c r="AG63" s="114"/>
      <c r="AH63" s="114"/>
      <c r="AI63" s="114"/>
      <c r="AJ63" s="114"/>
      <c r="AK63" s="114"/>
      <c r="AL63" s="114"/>
      <c r="AM63" s="114"/>
      <c r="AN63" s="114"/>
      <c r="AO63" s="114"/>
      <c r="AP63" s="114"/>
      <c r="AQ63" s="114"/>
      <c r="AR63" s="114"/>
      <c r="AS63" s="114"/>
      <c r="AT63" s="114"/>
      <c r="AU63" s="114"/>
      <c r="AV63" s="114"/>
      <c r="AW63" s="114"/>
      <c r="AX63" s="114"/>
      <c r="AY63" s="114"/>
      <c r="AZ63" s="114"/>
      <c r="BA63" s="114"/>
      <c r="BB63" s="114"/>
      <c r="BC63" s="114"/>
      <c r="BD63" s="114"/>
      <c r="BE63" s="114"/>
      <c r="BF63" s="114"/>
      <c r="BG63" s="114"/>
      <c r="BH63" s="114"/>
      <c r="BI63" s="114"/>
      <c r="BJ63" s="114"/>
      <c r="BK63" s="114"/>
    </row>
    <row r="64" spans="2:63" s="12" customFormat="1" x14ac:dyDescent="0.25">
      <c r="B64" s="114"/>
      <c r="C64" s="114"/>
      <c r="D64" s="114"/>
      <c r="E64" s="5"/>
      <c r="F64" s="10"/>
      <c r="G64" s="144"/>
      <c r="H64" s="1"/>
      <c r="I64" s="22"/>
      <c r="J64" s="1"/>
      <c r="K64" s="1"/>
      <c r="L64" s="1"/>
      <c r="M64" s="1"/>
      <c r="N64" s="20"/>
      <c r="O64" s="20"/>
      <c r="P64" s="114"/>
      <c r="Q64" s="114"/>
      <c r="R64" s="114"/>
      <c r="S64" s="114"/>
      <c r="T64" s="114"/>
      <c r="U64" s="114"/>
      <c r="V64" s="37"/>
      <c r="W64" s="37"/>
      <c r="X64" s="37"/>
      <c r="Y64" s="37"/>
      <c r="Z64" s="37"/>
      <c r="AA64" s="37"/>
      <c r="AB64" s="37"/>
      <c r="AC64" s="114"/>
      <c r="AD64" s="114"/>
      <c r="AE64" s="114"/>
      <c r="AF64" s="114"/>
      <c r="AG64" s="114"/>
      <c r="AH64" s="114"/>
      <c r="AI64" s="114"/>
      <c r="AJ64" s="114"/>
      <c r="AK64" s="114"/>
      <c r="AL64" s="114"/>
      <c r="AM64" s="114"/>
      <c r="AN64" s="114"/>
      <c r="AO64" s="114"/>
      <c r="AP64" s="114"/>
      <c r="AQ64" s="114"/>
      <c r="AR64" s="114"/>
      <c r="AS64" s="114"/>
      <c r="AT64" s="114"/>
      <c r="AU64" s="114"/>
      <c r="AV64" s="114"/>
      <c r="AW64" s="114"/>
      <c r="AX64" s="114"/>
      <c r="AY64" s="114"/>
      <c r="AZ64" s="114"/>
      <c r="BA64" s="114"/>
      <c r="BB64" s="114"/>
      <c r="BC64" s="114"/>
      <c r="BD64" s="114"/>
      <c r="BE64" s="114"/>
      <c r="BF64" s="114"/>
      <c r="BG64" s="114"/>
      <c r="BH64" s="114"/>
      <c r="BI64" s="114"/>
      <c r="BJ64" s="114"/>
      <c r="BK64" s="114"/>
    </row>
  </sheetData>
  <autoFilter ref="F3:N26" xr:uid="{00000000-0009-0000-0000-000004000000}"/>
  <mergeCells count="9">
    <mergeCell ref="V4:X4"/>
    <mergeCell ref="V8:X8"/>
    <mergeCell ref="B46:M47"/>
    <mergeCell ref="B1:E2"/>
    <mergeCell ref="F1:H2"/>
    <mergeCell ref="L1:M1"/>
    <mergeCell ref="L2:M2"/>
    <mergeCell ref="P2:S2"/>
    <mergeCell ref="V3:X3"/>
  </mergeCells>
  <conditionalFormatting sqref="V4">
    <cfRule type="cellIs" dxfId="16546" priority="589" operator="lessThan">
      <formula>0</formula>
    </cfRule>
    <cfRule type="cellIs" dxfId="16545" priority="590" operator="greaterThan">
      <formula>0</formula>
    </cfRule>
    <cfRule type="cellIs" dxfId="16544" priority="591" operator="equal">
      <formula>0</formula>
    </cfRule>
  </conditionalFormatting>
  <conditionalFormatting sqref="V9:Y9">
    <cfRule type="cellIs" dxfId="16543" priority="586" operator="lessThan">
      <formula>0</formula>
    </cfRule>
    <cfRule type="cellIs" dxfId="16542" priority="587" operator="greaterThan">
      <formula>0</formula>
    </cfRule>
    <cfRule type="cellIs" dxfId="16541" priority="588" operator="equal">
      <formula>0</formula>
    </cfRule>
  </conditionalFormatting>
  <conditionalFormatting sqref="S7:S30">
    <cfRule type="cellIs" dxfId="16540" priority="584" operator="notEqual">
      <formula>0</formula>
    </cfRule>
    <cfRule type="cellIs" dxfId="16539" priority="585" operator="equal">
      <formula>0</formula>
    </cfRule>
  </conditionalFormatting>
  <conditionalFormatting sqref="V7:Y7">
    <cfRule type="cellIs" dxfId="16538" priority="592" operator="lessThan">
      <formula>0</formula>
    </cfRule>
    <cfRule type="cellIs" dxfId="16537" priority="593" operator="greaterThan">
      <formula>0</formula>
    </cfRule>
    <cfRule type="cellIs" dxfId="16536" priority="594" operator="equal">
      <formula>0</formula>
    </cfRule>
  </conditionalFormatting>
  <conditionalFormatting sqref="F45:H45 G5:H11 K4:L4 J5:J11 G13:H44 J13:J15 F12:F16 F18:F44 J16:L45">
    <cfRule type="expression" dxfId="16535" priority="597">
      <formula>SEARCH("caricato",$N4)&gt;0</formula>
    </cfRule>
    <cfRule type="expression" dxfId="16534" priority="598">
      <formula>SEARCH("da fare",$N4)&gt;0</formula>
    </cfRule>
    <cfRule type="expression" dxfId="16533" priority="599">
      <formula>SEARCH("attesa tcl",$N4)&gt;0</formula>
    </cfRule>
    <cfRule type="expression" dxfId="16532" priority="600">
      <formula>SEARCH("fermata",$N4)&gt;0</formula>
    </cfRule>
    <cfRule type="expression" dxfId="16531" priority="601">
      <formula>SEARCH("canone",$N4)&gt;0</formula>
    </cfRule>
  </conditionalFormatting>
  <conditionalFormatting sqref="G4:H4 J4">
    <cfRule type="expression" dxfId="16530" priority="579">
      <formula>SEARCH("caricato",$N4)&gt;0</formula>
    </cfRule>
    <cfRule type="expression" dxfId="16529" priority="580">
      <formula>SEARCH("da fare",$N4)&gt;0</formula>
    </cfRule>
    <cfRule type="expression" dxfId="16528" priority="581">
      <formula>SEARCH("attesa tcl",$N4)&gt;0</formula>
    </cfRule>
    <cfRule type="expression" dxfId="16527" priority="582">
      <formula>SEARCH("fermata",$N4)&gt;0</formula>
    </cfRule>
    <cfRule type="expression" dxfId="16526" priority="583">
      <formula>SEARCH("canone",$N4)&gt;0</formula>
    </cfRule>
  </conditionalFormatting>
  <conditionalFormatting sqref="F4:F5">
    <cfRule type="expression" dxfId="16525" priority="569">
      <formula>SEARCH("caricato",$N4)&gt;0</formula>
    </cfRule>
    <cfRule type="expression" dxfId="16524" priority="570">
      <formula>SEARCH("da fare",$N4)&gt;0</formula>
    </cfRule>
    <cfRule type="expression" dxfId="16523" priority="571">
      <formula>SEARCH("attesa tcl",$N4)&gt;0</formula>
    </cfRule>
    <cfRule type="expression" dxfId="16522" priority="572">
      <formula>SEARCH("fermata",$N4)&gt;0</formula>
    </cfRule>
    <cfRule type="expression" dxfId="16521" priority="573">
      <formula>SEARCH("canone",$N4)&gt;0</formula>
    </cfRule>
  </conditionalFormatting>
  <conditionalFormatting sqref="F4:F5">
    <cfRule type="expression" dxfId="16520" priority="564">
      <formula>SEARCH("caricato",$N4)&gt;0</formula>
    </cfRule>
    <cfRule type="expression" dxfId="16519" priority="565">
      <formula>SEARCH("da fare",$N4)&gt;0</formula>
    </cfRule>
    <cfRule type="expression" dxfId="16518" priority="566">
      <formula>SEARCH("attesa tcl",$N4)&gt;0</formula>
    </cfRule>
    <cfRule type="expression" dxfId="16517" priority="567">
      <formula>SEARCH("fermata",$N4)&gt;0</formula>
    </cfRule>
    <cfRule type="expression" dxfId="16516" priority="568">
      <formula>SEARCH("canone",$N4)&gt;0</formula>
    </cfRule>
  </conditionalFormatting>
  <conditionalFormatting sqref="F9">
    <cfRule type="expression" dxfId="16515" priority="559">
      <formula>SEARCH("caricato",$N9)&gt;0</formula>
    </cfRule>
    <cfRule type="expression" dxfId="16514" priority="560">
      <formula>SEARCH("da fare",$N9)&gt;0</formula>
    </cfRule>
    <cfRule type="expression" dxfId="16513" priority="561">
      <formula>SEARCH("attesa tcl",$N9)&gt;0</formula>
    </cfRule>
    <cfRule type="expression" dxfId="16512" priority="562">
      <formula>SEARCH("fermata",$N9)&gt;0</formula>
    </cfRule>
    <cfRule type="expression" dxfId="16511" priority="563">
      <formula>SEARCH("canone",$N9)&gt;0</formula>
    </cfRule>
  </conditionalFormatting>
  <conditionalFormatting sqref="F10:F11">
    <cfRule type="expression" dxfId="16510" priority="554">
      <formula>SEARCH("caricato",$N10)&gt;0</formula>
    </cfRule>
    <cfRule type="expression" dxfId="16509" priority="555">
      <formula>SEARCH("da fare",$N10)&gt;0</formula>
    </cfRule>
    <cfRule type="expression" dxfId="16508" priority="556">
      <formula>SEARCH("attesa tcl",$N10)&gt;0</formula>
    </cfRule>
    <cfRule type="expression" dxfId="16507" priority="557">
      <formula>SEARCH("fermata",$N10)&gt;0</formula>
    </cfRule>
    <cfRule type="expression" dxfId="16506" priority="558">
      <formula>SEARCH("canone",$N10)&gt;0</formula>
    </cfRule>
  </conditionalFormatting>
  <conditionalFormatting sqref="G10:H10 J10">
    <cfRule type="expression" dxfId="16505" priority="549">
      <formula>SEARCH("caricato",$N10)&gt;0</formula>
    </cfRule>
    <cfRule type="expression" dxfId="16504" priority="550">
      <formula>SEARCH("da fare",$N10)&gt;0</formula>
    </cfRule>
    <cfRule type="expression" dxfId="16503" priority="551">
      <formula>SEARCH("attesa tcl",$N10)&gt;0</formula>
    </cfRule>
    <cfRule type="expression" dxfId="16502" priority="552">
      <formula>SEARCH("fermata",$N10)&gt;0</formula>
    </cfRule>
    <cfRule type="expression" dxfId="16501" priority="553">
      <formula>SEARCH("canone",$N10)&gt;0</formula>
    </cfRule>
  </conditionalFormatting>
  <conditionalFormatting sqref="G6:H6 J6">
    <cfRule type="expression" dxfId="16500" priority="544">
      <formula>SEARCH("caricato",$N6)&gt;0</formula>
    </cfRule>
    <cfRule type="expression" dxfId="16499" priority="545">
      <formula>SEARCH("da fare",$N6)&gt;0</formula>
    </cfRule>
    <cfRule type="expression" dxfId="16498" priority="546">
      <formula>SEARCH("attesa tcl",$N6)&gt;0</formula>
    </cfRule>
    <cfRule type="expression" dxfId="16497" priority="547">
      <formula>SEARCH("fermata",$N6)&gt;0</formula>
    </cfRule>
    <cfRule type="expression" dxfId="16496" priority="548">
      <formula>SEARCH("canone",$N6)&gt;0</formula>
    </cfRule>
  </conditionalFormatting>
  <conditionalFormatting sqref="F9">
    <cfRule type="expression" dxfId="16495" priority="539">
      <formula>SEARCH("caricato",$N9)&gt;0</formula>
    </cfRule>
    <cfRule type="expression" dxfId="16494" priority="540">
      <formula>SEARCH("da fare",$N9)&gt;0</formula>
    </cfRule>
    <cfRule type="expression" dxfId="16493" priority="541">
      <formula>SEARCH("attesa tcl",$N9)&gt;0</formula>
    </cfRule>
    <cfRule type="expression" dxfId="16492" priority="542">
      <formula>SEARCH("fermata",$N9)&gt;0</formula>
    </cfRule>
    <cfRule type="expression" dxfId="16491" priority="543">
      <formula>SEARCH("canone",$N9)&gt;0</formula>
    </cfRule>
  </conditionalFormatting>
  <conditionalFormatting sqref="F10:F11">
    <cfRule type="expression" dxfId="16490" priority="534">
      <formula>SEARCH("caricato",$N10)&gt;0</formula>
    </cfRule>
    <cfRule type="expression" dxfId="16489" priority="535">
      <formula>SEARCH("da fare",$N10)&gt;0</formula>
    </cfRule>
    <cfRule type="expression" dxfId="16488" priority="536">
      <formula>SEARCH("attesa tcl",$N10)&gt;0</formula>
    </cfRule>
    <cfRule type="expression" dxfId="16487" priority="537">
      <formula>SEARCH("fermata",$N10)&gt;0</formula>
    </cfRule>
    <cfRule type="expression" dxfId="16486" priority="538">
      <formula>SEARCH("canone",$N10)&gt;0</formula>
    </cfRule>
  </conditionalFormatting>
  <conditionalFormatting sqref="G8:H8 J8">
    <cfRule type="expression" dxfId="16485" priority="524">
      <formula>SEARCH("caricato",$N8)&gt;0</formula>
    </cfRule>
    <cfRule type="expression" dxfId="16484" priority="525">
      <formula>SEARCH("da fare",$N8)&gt;0</formula>
    </cfRule>
    <cfRule type="expression" dxfId="16483" priority="526">
      <formula>SEARCH("attesa tcl",$N8)&gt;0</formula>
    </cfRule>
    <cfRule type="expression" dxfId="16482" priority="527">
      <formula>SEARCH("fermata",$N8)&gt;0</formula>
    </cfRule>
    <cfRule type="expression" dxfId="16481" priority="528">
      <formula>SEARCH("canone",$N8)&gt;0</formula>
    </cfRule>
  </conditionalFormatting>
  <conditionalFormatting sqref="F6:F7">
    <cfRule type="expression" dxfId="16480" priority="519">
      <formula>SEARCH("caricato",$N6)&gt;0</formula>
    </cfRule>
    <cfRule type="expression" dxfId="16479" priority="520">
      <formula>SEARCH("da fare",$N6)&gt;0</formula>
    </cfRule>
    <cfRule type="expression" dxfId="16478" priority="521">
      <formula>SEARCH("attesa tcl",$N6)&gt;0</formula>
    </cfRule>
    <cfRule type="expression" dxfId="16477" priority="522">
      <formula>SEARCH("fermata",$N6)&gt;0</formula>
    </cfRule>
    <cfRule type="expression" dxfId="16476" priority="523">
      <formula>SEARCH("canone",$N6)&gt;0</formula>
    </cfRule>
  </conditionalFormatting>
  <conditionalFormatting sqref="F6:F7">
    <cfRule type="expression" dxfId="16475" priority="514">
      <formula>SEARCH("caricato",$N6)&gt;0</formula>
    </cfRule>
    <cfRule type="expression" dxfId="16474" priority="515">
      <formula>SEARCH("da fare",$N6)&gt;0</formula>
    </cfRule>
    <cfRule type="expression" dxfId="16473" priority="516">
      <formula>SEARCH("attesa tcl",$N6)&gt;0</formula>
    </cfRule>
    <cfRule type="expression" dxfId="16472" priority="517">
      <formula>SEARCH("fermata",$N6)&gt;0</formula>
    </cfRule>
    <cfRule type="expression" dxfId="16471" priority="518">
      <formula>SEARCH("canone",$N6)&gt;0</formula>
    </cfRule>
  </conditionalFormatting>
  <conditionalFormatting sqref="F14:F15">
    <cfRule type="expression" dxfId="16470" priority="504">
      <formula>SEARCH("caricato",$N14)&gt;0</formula>
    </cfRule>
    <cfRule type="expression" dxfId="16469" priority="505">
      <formula>SEARCH("da fare",$N14)&gt;0</formula>
    </cfRule>
    <cfRule type="expression" dxfId="16468" priority="506">
      <formula>SEARCH("attesa tcl",$N14)&gt;0</formula>
    </cfRule>
    <cfRule type="expression" dxfId="16467" priority="507">
      <formula>SEARCH("fermata",$N14)&gt;0</formula>
    </cfRule>
    <cfRule type="expression" dxfId="16466" priority="508">
      <formula>SEARCH("canone",$N14)&gt;0</formula>
    </cfRule>
  </conditionalFormatting>
  <conditionalFormatting sqref="G14:H14 J14">
    <cfRule type="expression" dxfId="16465" priority="499">
      <formula>SEARCH("caricato",$N14)&gt;0</formula>
    </cfRule>
    <cfRule type="expression" dxfId="16464" priority="500">
      <formula>SEARCH("da fare",$N14)&gt;0</formula>
    </cfRule>
    <cfRule type="expression" dxfId="16463" priority="501">
      <formula>SEARCH("attesa tcl",$N14)&gt;0</formula>
    </cfRule>
    <cfRule type="expression" dxfId="16462" priority="502">
      <formula>SEARCH("fermata",$N14)&gt;0</formula>
    </cfRule>
    <cfRule type="expression" dxfId="16461" priority="503">
      <formula>SEARCH("canone",$N14)&gt;0</formula>
    </cfRule>
  </conditionalFormatting>
  <conditionalFormatting sqref="F12:F13">
    <cfRule type="expression" dxfId="16460" priority="494">
      <formula>SEARCH("caricato",$N12)&gt;0</formula>
    </cfRule>
    <cfRule type="expression" dxfId="16459" priority="495">
      <formula>SEARCH("da fare",$N12)&gt;0</formula>
    </cfRule>
    <cfRule type="expression" dxfId="16458" priority="496">
      <formula>SEARCH("attesa tcl",$N12)&gt;0</formula>
    </cfRule>
    <cfRule type="expression" dxfId="16457" priority="497">
      <formula>SEARCH("fermata",$N12)&gt;0</formula>
    </cfRule>
    <cfRule type="expression" dxfId="16456" priority="498">
      <formula>SEARCH("canone",$N12)&gt;0</formula>
    </cfRule>
  </conditionalFormatting>
  <conditionalFormatting sqref="F12:F13">
    <cfRule type="expression" dxfId="16455" priority="489">
      <formula>SEARCH("caricato",$N12)&gt;0</formula>
    </cfRule>
    <cfRule type="expression" dxfId="16454" priority="490">
      <formula>SEARCH("da fare",$N12)&gt;0</formula>
    </cfRule>
    <cfRule type="expression" dxfId="16453" priority="491">
      <formula>SEARCH("attesa tcl",$N12)&gt;0</formula>
    </cfRule>
    <cfRule type="expression" dxfId="16452" priority="492">
      <formula>SEARCH("fermata",$N12)&gt;0</formula>
    </cfRule>
    <cfRule type="expression" dxfId="16451" priority="493">
      <formula>SEARCH("canone",$N12)&gt;0</formula>
    </cfRule>
  </conditionalFormatting>
  <conditionalFormatting sqref="F6:F7">
    <cfRule type="expression" dxfId="16450" priority="484">
      <formula>SEARCH("caricato",$N6)&gt;0</formula>
    </cfRule>
    <cfRule type="expression" dxfId="16449" priority="485">
      <formula>SEARCH("da fare",$N6)&gt;0</formula>
    </cfRule>
    <cfRule type="expression" dxfId="16448" priority="486">
      <formula>SEARCH("attesa tcl",$N6)&gt;0</formula>
    </cfRule>
    <cfRule type="expression" dxfId="16447" priority="487">
      <formula>SEARCH("fermata",$N6)&gt;0</formula>
    </cfRule>
    <cfRule type="expression" dxfId="16446" priority="488">
      <formula>SEARCH("canone",$N6)&gt;0</formula>
    </cfRule>
  </conditionalFormatting>
  <conditionalFormatting sqref="F9">
    <cfRule type="expression" dxfId="16445" priority="479">
      <formula>SEARCH("caricato",$N9)&gt;0</formula>
    </cfRule>
    <cfRule type="expression" dxfId="16444" priority="480">
      <formula>SEARCH("da fare",$N9)&gt;0</formula>
    </cfRule>
    <cfRule type="expression" dxfId="16443" priority="481">
      <formula>SEARCH("attesa tcl",$N9)&gt;0</formula>
    </cfRule>
    <cfRule type="expression" dxfId="16442" priority="482">
      <formula>SEARCH("fermata",$N9)&gt;0</formula>
    </cfRule>
    <cfRule type="expression" dxfId="16441" priority="483">
      <formula>SEARCH("canone",$N9)&gt;0</formula>
    </cfRule>
  </conditionalFormatting>
  <conditionalFormatting sqref="G8:H8 J8">
    <cfRule type="expression" dxfId="16440" priority="474">
      <formula>SEARCH("caricato",$N8)&gt;0</formula>
    </cfRule>
    <cfRule type="expression" dxfId="16439" priority="475">
      <formula>SEARCH("da fare",$N8)&gt;0</formula>
    </cfRule>
    <cfRule type="expression" dxfId="16438" priority="476">
      <formula>SEARCH("attesa tcl",$N8)&gt;0</formula>
    </cfRule>
    <cfRule type="expression" dxfId="16437" priority="477">
      <formula>SEARCH("fermata",$N8)&gt;0</formula>
    </cfRule>
    <cfRule type="expression" dxfId="16436" priority="478">
      <formula>SEARCH("canone",$N8)&gt;0</formula>
    </cfRule>
  </conditionalFormatting>
  <conditionalFormatting sqref="G4:H4 J4">
    <cfRule type="expression" dxfId="16435" priority="469">
      <formula>SEARCH("caricato",$N4)&gt;0</formula>
    </cfRule>
    <cfRule type="expression" dxfId="16434" priority="470">
      <formula>SEARCH("da fare",$N4)&gt;0</formula>
    </cfRule>
    <cfRule type="expression" dxfId="16433" priority="471">
      <formula>SEARCH("attesa tcl",$N4)&gt;0</formula>
    </cfRule>
    <cfRule type="expression" dxfId="16432" priority="472">
      <formula>SEARCH("fermata",$N4)&gt;0</formula>
    </cfRule>
    <cfRule type="expression" dxfId="16431" priority="473">
      <formula>SEARCH("canone",$N4)&gt;0</formula>
    </cfRule>
  </conditionalFormatting>
  <conditionalFormatting sqref="F6:F7">
    <cfRule type="expression" dxfId="16430" priority="464">
      <formula>SEARCH("caricato",$N6)&gt;0</formula>
    </cfRule>
    <cfRule type="expression" dxfId="16429" priority="465">
      <formula>SEARCH("da fare",$N6)&gt;0</formula>
    </cfRule>
    <cfRule type="expression" dxfId="16428" priority="466">
      <formula>SEARCH("attesa tcl",$N6)&gt;0</formula>
    </cfRule>
    <cfRule type="expression" dxfId="16427" priority="467">
      <formula>SEARCH("fermata",$N6)&gt;0</formula>
    </cfRule>
    <cfRule type="expression" dxfId="16426" priority="468">
      <formula>SEARCH("canone",$N6)&gt;0</formula>
    </cfRule>
  </conditionalFormatting>
  <conditionalFormatting sqref="F9">
    <cfRule type="expression" dxfId="16425" priority="459">
      <formula>SEARCH("caricato",$N9)&gt;0</formula>
    </cfRule>
    <cfRule type="expression" dxfId="16424" priority="460">
      <formula>SEARCH("da fare",$N9)&gt;0</formula>
    </cfRule>
    <cfRule type="expression" dxfId="16423" priority="461">
      <formula>SEARCH("attesa tcl",$N9)&gt;0</formula>
    </cfRule>
    <cfRule type="expression" dxfId="16422" priority="462">
      <formula>SEARCH("fermata",$N9)&gt;0</formula>
    </cfRule>
    <cfRule type="expression" dxfId="16421" priority="463">
      <formula>SEARCH("canone",$N9)&gt;0</formula>
    </cfRule>
  </conditionalFormatting>
  <conditionalFormatting sqref="G10:H10 J10">
    <cfRule type="expression" dxfId="16420" priority="454">
      <formula>SEARCH("caricato",$N10)&gt;0</formula>
    </cfRule>
    <cfRule type="expression" dxfId="16419" priority="455">
      <formula>SEARCH("da fare",$N10)&gt;0</formula>
    </cfRule>
    <cfRule type="expression" dxfId="16418" priority="456">
      <formula>SEARCH("attesa tcl",$N10)&gt;0</formula>
    </cfRule>
    <cfRule type="expression" dxfId="16417" priority="457">
      <formula>SEARCH("fermata",$N10)&gt;0</formula>
    </cfRule>
    <cfRule type="expression" dxfId="16416" priority="458">
      <formula>SEARCH("canone",$N10)&gt;0</formula>
    </cfRule>
  </conditionalFormatting>
  <conditionalFormatting sqref="G6:H6 J6">
    <cfRule type="expression" dxfId="16415" priority="449">
      <formula>SEARCH("caricato",$N6)&gt;0</formula>
    </cfRule>
    <cfRule type="expression" dxfId="16414" priority="450">
      <formula>SEARCH("da fare",$N6)&gt;0</formula>
    </cfRule>
    <cfRule type="expression" dxfId="16413" priority="451">
      <formula>SEARCH("attesa tcl",$N6)&gt;0</formula>
    </cfRule>
    <cfRule type="expression" dxfId="16412" priority="452">
      <formula>SEARCH("fermata",$N6)&gt;0</formula>
    </cfRule>
    <cfRule type="expression" dxfId="16411" priority="453">
      <formula>SEARCH("canone",$N6)&gt;0</formula>
    </cfRule>
  </conditionalFormatting>
  <conditionalFormatting sqref="F4:F5">
    <cfRule type="expression" dxfId="16410" priority="444">
      <formula>SEARCH("caricato",$N4)&gt;0</formula>
    </cfRule>
    <cfRule type="expression" dxfId="16409" priority="445">
      <formula>SEARCH("da fare",$N4)&gt;0</formula>
    </cfRule>
    <cfRule type="expression" dxfId="16408" priority="446">
      <formula>SEARCH("attesa tcl",$N4)&gt;0</formula>
    </cfRule>
    <cfRule type="expression" dxfId="16407" priority="447">
      <formula>SEARCH("fermata",$N4)&gt;0</formula>
    </cfRule>
    <cfRule type="expression" dxfId="16406" priority="448">
      <formula>SEARCH("canone",$N4)&gt;0</formula>
    </cfRule>
  </conditionalFormatting>
  <conditionalFormatting sqref="F4:F5">
    <cfRule type="expression" dxfId="16405" priority="439">
      <formula>SEARCH("caricato",$N4)&gt;0</formula>
    </cfRule>
    <cfRule type="expression" dxfId="16404" priority="440">
      <formula>SEARCH("da fare",$N4)&gt;0</formula>
    </cfRule>
    <cfRule type="expression" dxfId="16403" priority="441">
      <formula>SEARCH("attesa tcl",$N4)&gt;0</formula>
    </cfRule>
    <cfRule type="expression" dxfId="16402" priority="442">
      <formula>SEARCH("fermata",$N4)&gt;0</formula>
    </cfRule>
    <cfRule type="expression" dxfId="16401" priority="443">
      <formula>SEARCH("canone",$N4)&gt;0</formula>
    </cfRule>
  </conditionalFormatting>
  <conditionalFormatting sqref="G10:H10 J10">
    <cfRule type="expression" dxfId="16400" priority="409">
      <formula>SEARCH("caricato",$N10)&gt;0</formula>
    </cfRule>
    <cfRule type="expression" dxfId="16399" priority="410">
      <formula>SEARCH("da fare",$N10)&gt;0</formula>
    </cfRule>
    <cfRule type="expression" dxfId="16398" priority="411">
      <formula>SEARCH("attesa tcl",$N10)&gt;0</formula>
    </cfRule>
    <cfRule type="expression" dxfId="16397" priority="412">
      <formula>SEARCH("fermata",$N10)&gt;0</formula>
    </cfRule>
    <cfRule type="expression" dxfId="16396" priority="413">
      <formula>SEARCH("canone",$N10)&gt;0</formula>
    </cfRule>
  </conditionalFormatting>
  <conditionalFormatting sqref="F12:F13">
    <cfRule type="expression" dxfId="16395" priority="404">
      <formula>SEARCH("caricato",$N12)&gt;0</formula>
    </cfRule>
    <cfRule type="expression" dxfId="16394" priority="405">
      <formula>SEARCH("da fare",$N12)&gt;0</formula>
    </cfRule>
    <cfRule type="expression" dxfId="16393" priority="406">
      <formula>SEARCH("attesa tcl",$N12)&gt;0</formula>
    </cfRule>
    <cfRule type="expression" dxfId="16392" priority="407">
      <formula>SEARCH("fermata",$N12)&gt;0</formula>
    </cfRule>
    <cfRule type="expression" dxfId="16391" priority="408">
      <formula>SEARCH("canone",$N12)&gt;0</formula>
    </cfRule>
  </conditionalFormatting>
  <conditionalFormatting sqref="F10:F11">
    <cfRule type="expression" dxfId="16390" priority="394">
      <formula>SEARCH("caricato",$N10)&gt;0</formula>
    </cfRule>
    <cfRule type="expression" dxfId="16389" priority="395">
      <formula>SEARCH("da fare",$N10)&gt;0</formula>
    </cfRule>
    <cfRule type="expression" dxfId="16388" priority="396">
      <formula>SEARCH("attesa tcl",$N10)&gt;0</formula>
    </cfRule>
    <cfRule type="expression" dxfId="16387" priority="397">
      <formula>SEARCH("fermata",$N10)&gt;0</formula>
    </cfRule>
    <cfRule type="expression" dxfId="16386" priority="398">
      <formula>SEARCH("canone",$N10)&gt;0</formula>
    </cfRule>
  </conditionalFormatting>
  <conditionalFormatting sqref="F10:F11">
    <cfRule type="expression" dxfId="16385" priority="389">
      <formula>SEARCH("caricato",$N10)&gt;0</formula>
    </cfRule>
    <cfRule type="expression" dxfId="16384" priority="390">
      <formula>SEARCH("da fare",$N10)&gt;0</formula>
    </cfRule>
    <cfRule type="expression" dxfId="16383" priority="391">
      <formula>SEARCH("attesa tcl",$N10)&gt;0</formula>
    </cfRule>
    <cfRule type="expression" dxfId="16382" priority="392">
      <formula>SEARCH("fermata",$N10)&gt;0</formula>
    </cfRule>
    <cfRule type="expression" dxfId="16381" priority="393">
      <formula>SEARCH("canone",$N10)&gt;0</formula>
    </cfRule>
  </conditionalFormatting>
  <conditionalFormatting sqref="G14:H14 J14">
    <cfRule type="expression" dxfId="16380" priority="364">
      <formula>SEARCH("caricato",$N14)&gt;0</formula>
    </cfRule>
    <cfRule type="expression" dxfId="16379" priority="365">
      <formula>SEARCH("da fare",$N14)&gt;0</formula>
    </cfRule>
    <cfRule type="expression" dxfId="16378" priority="366">
      <formula>SEARCH("attesa tcl",$N14)&gt;0</formula>
    </cfRule>
    <cfRule type="expression" dxfId="16377" priority="367">
      <formula>SEARCH("fermata",$N14)&gt;0</formula>
    </cfRule>
    <cfRule type="expression" dxfId="16376" priority="368">
      <formula>SEARCH("canone",$N14)&gt;0</formula>
    </cfRule>
  </conditionalFormatting>
  <conditionalFormatting sqref="G14:H14 J14">
    <cfRule type="expression" dxfId="16375" priority="359">
      <formula>SEARCH("caricato",$N14)&gt;0</formula>
    </cfRule>
    <cfRule type="expression" dxfId="16374" priority="360">
      <formula>SEARCH("da fare",$N14)&gt;0</formula>
    </cfRule>
    <cfRule type="expression" dxfId="16373" priority="361">
      <formula>SEARCH("attesa tcl",$N14)&gt;0</formula>
    </cfRule>
    <cfRule type="expression" dxfId="16372" priority="362">
      <formula>SEARCH("fermata",$N14)&gt;0</formula>
    </cfRule>
    <cfRule type="expression" dxfId="16371" priority="363">
      <formula>SEARCH("canone",$N14)&gt;0</formula>
    </cfRule>
  </conditionalFormatting>
  <conditionalFormatting sqref="F16">
    <cfRule type="expression" dxfId="16370" priority="354">
      <formula>SEARCH("caricato",$N16)&gt;0</formula>
    </cfRule>
    <cfRule type="expression" dxfId="16369" priority="355">
      <formula>SEARCH("da fare",$N16)&gt;0</formula>
    </cfRule>
    <cfRule type="expression" dxfId="16368" priority="356">
      <formula>SEARCH("attesa tcl",$N16)&gt;0</formula>
    </cfRule>
    <cfRule type="expression" dxfId="16367" priority="357">
      <formula>SEARCH("fermata",$N16)&gt;0</formula>
    </cfRule>
    <cfRule type="expression" dxfId="16366" priority="358">
      <formula>SEARCH("canone",$N16)&gt;0</formula>
    </cfRule>
  </conditionalFormatting>
  <conditionalFormatting sqref="G16:H16 J16">
    <cfRule type="expression" dxfId="16365" priority="349">
      <formula>SEARCH("caricato",$N16)&gt;0</formula>
    </cfRule>
    <cfRule type="expression" dxfId="16364" priority="350">
      <formula>SEARCH("da fare",$N16)&gt;0</formula>
    </cfRule>
    <cfRule type="expression" dxfId="16363" priority="351">
      <formula>SEARCH("attesa tcl",$N16)&gt;0</formula>
    </cfRule>
    <cfRule type="expression" dxfId="16362" priority="352">
      <formula>SEARCH("fermata",$N16)&gt;0</formula>
    </cfRule>
    <cfRule type="expression" dxfId="16361" priority="353">
      <formula>SEARCH("canone",$N16)&gt;0</formula>
    </cfRule>
  </conditionalFormatting>
  <conditionalFormatting sqref="F14:F15">
    <cfRule type="expression" dxfId="16360" priority="344">
      <formula>SEARCH("caricato",$N14)&gt;0</formula>
    </cfRule>
    <cfRule type="expression" dxfId="16359" priority="345">
      <formula>SEARCH("da fare",$N14)&gt;0</formula>
    </cfRule>
    <cfRule type="expression" dxfId="16358" priority="346">
      <formula>SEARCH("attesa tcl",$N14)&gt;0</formula>
    </cfRule>
    <cfRule type="expression" dxfId="16357" priority="347">
      <formula>SEARCH("fermata",$N14)&gt;0</formula>
    </cfRule>
    <cfRule type="expression" dxfId="16356" priority="348">
      <formula>SEARCH("canone",$N14)&gt;0</formula>
    </cfRule>
  </conditionalFormatting>
  <conditionalFormatting sqref="F14:F15">
    <cfRule type="expression" dxfId="16355" priority="339">
      <formula>SEARCH("caricato",$N14)&gt;0</formula>
    </cfRule>
    <cfRule type="expression" dxfId="16354" priority="340">
      <formula>SEARCH("da fare",$N14)&gt;0</formula>
    </cfRule>
    <cfRule type="expression" dxfId="16353" priority="341">
      <formula>SEARCH("attesa tcl",$N14)&gt;0</formula>
    </cfRule>
    <cfRule type="expression" dxfId="16352" priority="342">
      <formula>SEARCH("fermata",$N14)&gt;0</formula>
    </cfRule>
    <cfRule type="expression" dxfId="16351" priority="343">
      <formula>SEARCH("canone",$N14)&gt;0</formula>
    </cfRule>
  </conditionalFormatting>
  <conditionalFormatting sqref="F14:F15">
    <cfRule type="expression" dxfId="16350" priority="334">
      <formula>SEARCH("caricato",$N14)&gt;0</formula>
    </cfRule>
    <cfRule type="expression" dxfId="16349" priority="335">
      <formula>SEARCH("da fare",$N14)&gt;0</formula>
    </cfRule>
    <cfRule type="expression" dxfId="16348" priority="336">
      <formula>SEARCH("attesa tcl",$N14)&gt;0</formula>
    </cfRule>
    <cfRule type="expression" dxfId="16347" priority="337">
      <formula>SEARCH("fermata",$N14)&gt;0</formula>
    </cfRule>
    <cfRule type="expression" dxfId="16346" priority="338">
      <formula>SEARCH("canone",$N14)&gt;0</formula>
    </cfRule>
  </conditionalFormatting>
  <conditionalFormatting sqref="G14:H14 J14">
    <cfRule type="expression" dxfId="16345" priority="329">
      <formula>SEARCH("caricato",$N14)&gt;0</formula>
    </cfRule>
    <cfRule type="expression" dxfId="16344" priority="330">
      <formula>SEARCH("da fare",$N14)&gt;0</formula>
    </cfRule>
    <cfRule type="expression" dxfId="16343" priority="331">
      <formula>SEARCH("attesa tcl",$N14)&gt;0</formula>
    </cfRule>
    <cfRule type="expression" dxfId="16342" priority="332">
      <formula>SEARCH("fermata",$N14)&gt;0</formula>
    </cfRule>
    <cfRule type="expression" dxfId="16341" priority="333">
      <formula>SEARCH("canone",$N14)&gt;0</formula>
    </cfRule>
  </conditionalFormatting>
  <conditionalFormatting sqref="F19">
    <cfRule type="expression" dxfId="16340" priority="324">
      <formula>SEARCH("caricato",$N19)&gt;0</formula>
    </cfRule>
    <cfRule type="expression" dxfId="16339" priority="325">
      <formula>SEARCH("da fare",$N19)&gt;0</formula>
    </cfRule>
    <cfRule type="expression" dxfId="16338" priority="326">
      <formula>SEARCH("attesa tcl",$N19)&gt;0</formula>
    </cfRule>
    <cfRule type="expression" dxfId="16337" priority="327">
      <formula>SEARCH("fermata",$N19)&gt;0</formula>
    </cfRule>
    <cfRule type="expression" dxfId="16336" priority="328">
      <formula>SEARCH("canone",$N19)&gt;0</formula>
    </cfRule>
  </conditionalFormatting>
  <conditionalFormatting sqref="F19">
    <cfRule type="expression" dxfId="16335" priority="319">
      <formula>SEARCH("caricato",$N19)&gt;0</formula>
    </cfRule>
    <cfRule type="expression" dxfId="16334" priority="320">
      <formula>SEARCH("da fare",$N19)&gt;0</formula>
    </cfRule>
    <cfRule type="expression" dxfId="16333" priority="321">
      <formula>SEARCH("attesa tcl",$N19)&gt;0</formula>
    </cfRule>
    <cfRule type="expression" dxfId="16332" priority="322">
      <formula>SEARCH("fermata",$N19)&gt;0</formula>
    </cfRule>
    <cfRule type="expression" dxfId="16331" priority="323">
      <formula>SEARCH("canone",$N19)&gt;0</formula>
    </cfRule>
  </conditionalFormatting>
  <conditionalFormatting sqref="F19">
    <cfRule type="expression" dxfId="16330" priority="314">
      <formula>SEARCH("caricato",$N19)&gt;0</formula>
    </cfRule>
    <cfRule type="expression" dxfId="16329" priority="315">
      <formula>SEARCH("da fare",$N19)&gt;0</formula>
    </cfRule>
    <cfRule type="expression" dxfId="16328" priority="316">
      <formula>SEARCH("attesa tcl",$N19)&gt;0</formula>
    </cfRule>
    <cfRule type="expression" dxfId="16327" priority="317">
      <formula>SEARCH("fermata",$N19)&gt;0</formula>
    </cfRule>
    <cfRule type="expression" dxfId="16326" priority="318">
      <formula>SEARCH("canone",$N19)&gt;0</formula>
    </cfRule>
  </conditionalFormatting>
  <conditionalFormatting sqref="F19">
    <cfRule type="expression" dxfId="16325" priority="309">
      <formula>SEARCH("caricato",$N19)&gt;0</formula>
    </cfRule>
    <cfRule type="expression" dxfId="16324" priority="310">
      <formula>SEARCH("da fare",$N19)&gt;0</formula>
    </cfRule>
    <cfRule type="expression" dxfId="16323" priority="311">
      <formula>SEARCH("attesa tcl",$N19)&gt;0</formula>
    </cfRule>
    <cfRule type="expression" dxfId="16322" priority="312">
      <formula>SEARCH("fermata",$N19)&gt;0</formula>
    </cfRule>
    <cfRule type="expression" dxfId="16321" priority="313">
      <formula>SEARCH("canone",$N19)&gt;0</formula>
    </cfRule>
  </conditionalFormatting>
  <conditionalFormatting sqref="M5">
    <cfRule type="expression" dxfId="16320" priority="299">
      <formula>SEARCH("caricato",$N5)&gt;0</formula>
    </cfRule>
    <cfRule type="expression" dxfId="16319" priority="300">
      <formula>SEARCH("da fare",$N5)&gt;0</formula>
    </cfRule>
    <cfRule type="expression" dxfId="16318" priority="301">
      <formula>SEARCH("attesa tcl",$N5)&gt;0</formula>
    </cfRule>
    <cfRule type="expression" dxfId="16317" priority="302">
      <formula>SEARCH("fermata",$N5)&gt;0</formula>
    </cfRule>
    <cfRule type="expression" dxfId="16316" priority="303">
      <formula>SEARCH("canone",$N5)&gt;0</formula>
    </cfRule>
  </conditionalFormatting>
  <conditionalFormatting sqref="M4">
    <cfRule type="expression" dxfId="16315" priority="304">
      <formula>SEARCH("caricato",$N4)&gt;0</formula>
    </cfRule>
    <cfRule type="expression" dxfId="16314" priority="305">
      <formula>SEARCH("da fare",$N4)&gt;0</formula>
    </cfRule>
    <cfRule type="expression" dxfId="16313" priority="306">
      <formula>SEARCH("attesa tcl",$N4)&gt;0</formula>
    </cfRule>
    <cfRule type="expression" dxfId="16312" priority="307">
      <formula>SEARCH("fermata",$N4)&gt;0</formula>
    </cfRule>
    <cfRule type="expression" dxfId="16311" priority="308">
      <formula>SEARCH("canone",$N4)&gt;0</formula>
    </cfRule>
  </conditionalFormatting>
  <conditionalFormatting sqref="M6:M45">
    <cfRule type="expression" dxfId="16310" priority="294">
      <formula>SEARCH("caricato",$N6)&gt;0</formula>
    </cfRule>
    <cfRule type="expression" dxfId="16309" priority="295">
      <formula>SEARCH("da fare",$N6)&gt;0</formula>
    </cfRule>
    <cfRule type="expression" dxfId="16308" priority="296">
      <formula>SEARCH("attesa tcl",$N6)&gt;0</formula>
    </cfRule>
    <cfRule type="expression" dxfId="16307" priority="297">
      <formula>SEARCH("fermata",$N6)&gt;0</formula>
    </cfRule>
    <cfRule type="expression" dxfId="16306" priority="298">
      <formula>SEARCH("canone",$N6)&gt;0</formula>
    </cfRule>
  </conditionalFormatting>
  <conditionalFormatting sqref="F8">
    <cfRule type="expression" dxfId="16305" priority="289">
      <formula>SEARCH("caricato",$N8)&gt;0</formula>
    </cfRule>
    <cfRule type="expression" dxfId="16304" priority="290">
      <formula>SEARCH("da fare",$N8)&gt;0</formula>
    </cfRule>
    <cfRule type="expression" dxfId="16303" priority="291">
      <formula>SEARCH("attesa tcl",$N8)&gt;0</formula>
    </cfRule>
    <cfRule type="expression" dxfId="16302" priority="292">
      <formula>SEARCH("fermata",$N8)&gt;0</formula>
    </cfRule>
    <cfRule type="expression" dxfId="16301" priority="293">
      <formula>SEARCH("canone",$N8)&gt;0</formula>
    </cfRule>
  </conditionalFormatting>
  <conditionalFormatting sqref="F8">
    <cfRule type="expression" dxfId="16300" priority="284">
      <formula>SEARCH("caricato",$N8)&gt;0</formula>
    </cfRule>
    <cfRule type="expression" dxfId="16299" priority="285">
      <formula>SEARCH("da fare",$N8)&gt;0</formula>
    </cfRule>
    <cfRule type="expression" dxfId="16298" priority="286">
      <formula>SEARCH("attesa tcl",$N8)&gt;0</formula>
    </cfRule>
    <cfRule type="expression" dxfId="16297" priority="287">
      <formula>SEARCH("fermata",$N8)&gt;0</formula>
    </cfRule>
    <cfRule type="expression" dxfId="16296" priority="288">
      <formula>SEARCH("canone",$N8)&gt;0</formula>
    </cfRule>
  </conditionalFormatting>
  <conditionalFormatting sqref="F8">
    <cfRule type="expression" dxfId="16295" priority="279">
      <formula>SEARCH("caricato",$N8)&gt;0</formula>
    </cfRule>
    <cfRule type="expression" dxfId="16294" priority="280">
      <formula>SEARCH("da fare",$N8)&gt;0</formula>
    </cfRule>
    <cfRule type="expression" dxfId="16293" priority="281">
      <formula>SEARCH("attesa tcl",$N8)&gt;0</formula>
    </cfRule>
    <cfRule type="expression" dxfId="16292" priority="282">
      <formula>SEARCH("fermata",$N8)&gt;0</formula>
    </cfRule>
    <cfRule type="expression" dxfId="16291" priority="283">
      <formula>SEARCH("canone",$N8)&gt;0</formula>
    </cfRule>
  </conditionalFormatting>
  <conditionalFormatting sqref="F8">
    <cfRule type="expression" dxfId="16290" priority="274">
      <formula>SEARCH("caricato",$N8)&gt;0</formula>
    </cfRule>
    <cfRule type="expression" dxfId="16289" priority="275">
      <formula>SEARCH("da fare",$N8)&gt;0</formula>
    </cfRule>
    <cfRule type="expression" dxfId="16288" priority="276">
      <formula>SEARCH("attesa tcl",$N8)&gt;0</formula>
    </cfRule>
    <cfRule type="expression" dxfId="16287" priority="277">
      <formula>SEARCH("fermata",$N8)&gt;0</formula>
    </cfRule>
    <cfRule type="expression" dxfId="16286" priority="278">
      <formula>SEARCH("canone",$N8)&gt;0</formula>
    </cfRule>
  </conditionalFormatting>
  <conditionalFormatting sqref="P4:Q4">
    <cfRule type="cellIs" dxfId="16285" priority="241" operator="lessThan">
      <formula>0</formula>
    </cfRule>
    <cfRule type="cellIs" dxfId="16284" priority="242" operator="greaterThan">
      <formula>0</formula>
    </cfRule>
    <cfRule type="cellIs" dxfId="16283" priority="243" operator="equal">
      <formula>0</formula>
    </cfRule>
  </conditionalFormatting>
  <conditionalFormatting sqref="S4">
    <cfRule type="cellIs" dxfId="16282" priority="238" operator="lessThan">
      <formula>0</formula>
    </cfRule>
    <cfRule type="cellIs" dxfId="16281" priority="239" operator="greaterThan">
      <formula>0</formula>
    </cfRule>
    <cfRule type="cellIs" dxfId="16280" priority="240" operator="equal">
      <formula>0</formula>
    </cfRule>
  </conditionalFormatting>
  <conditionalFormatting sqref="T4">
    <cfRule type="containsText" dxfId="16279" priority="236" operator="containsText" text="NO">
      <formula>NOT(ISERROR(SEARCH("NO",T4)))</formula>
    </cfRule>
    <cfRule type="containsText" dxfId="16278" priority="237" operator="containsText" text="SI">
      <formula>NOT(ISERROR(SEARCH("SI",T4)))</formula>
    </cfRule>
  </conditionalFormatting>
  <conditionalFormatting sqref="U4">
    <cfRule type="containsText" dxfId="16277" priority="234" operator="containsText" text="NO">
      <formula>NOT(ISERROR(SEARCH("NO",U4)))</formula>
    </cfRule>
    <cfRule type="containsText" dxfId="16276" priority="235" operator="containsText" text="SI">
      <formula>NOT(ISERROR(SEARCH("SI",U4)))</formula>
    </cfRule>
  </conditionalFormatting>
  <conditionalFormatting sqref="R4">
    <cfRule type="cellIs" dxfId="16275" priority="231" operator="lessThan">
      <formula>0</formula>
    </cfRule>
    <cfRule type="cellIs" dxfId="16274" priority="232" operator="greaterThan">
      <formula>0</formula>
    </cfRule>
    <cfRule type="cellIs" dxfId="16273" priority="233" operator="equal">
      <formula>0</formula>
    </cfRule>
  </conditionalFormatting>
  <conditionalFormatting sqref="I4">
    <cfRule type="expression" dxfId="16272" priority="226">
      <formula>SEARCH("caricato",$N4)&gt;0</formula>
    </cfRule>
    <cfRule type="expression" dxfId="16271" priority="227">
      <formula>SEARCH("da fare",$N4)&gt;0</formula>
    </cfRule>
    <cfRule type="expression" dxfId="16270" priority="228">
      <formula>SEARCH("attesa tcl",$N4)&gt;0</formula>
    </cfRule>
    <cfRule type="expression" dxfId="16269" priority="229">
      <formula>SEARCH("fermata",$N4)&gt;0</formula>
    </cfRule>
    <cfRule type="expression" dxfId="16268" priority="230">
      <formula>SEARCH("canone",$N4)&gt;0</formula>
    </cfRule>
  </conditionalFormatting>
  <conditionalFormatting sqref="I4">
    <cfRule type="expression" dxfId="16267" priority="221">
      <formula>SEARCH("caricato",$N4)&gt;0</formula>
    </cfRule>
    <cfRule type="expression" dxfId="16266" priority="222">
      <formula>SEARCH("da fare",$N4)&gt;0</formula>
    </cfRule>
    <cfRule type="expression" dxfId="16265" priority="223">
      <formula>SEARCH("attesa tcl",$N4)&gt;0</formula>
    </cfRule>
    <cfRule type="expression" dxfId="16264" priority="224">
      <formula>SEARCH("fermata",$N4)&gt;0</formula>
    </cfRule>
    <cfRule type="expression" dxfId="16263" priority="225">
      <formula>SEARCH("canone",$N4)&gt;0</formula>
    </cfRule>
  </conditionalFormatting>
  <conditionalFormatting sqref="I4">
    <cfRule type="expression" dxfId="16262" priority="216">
      <formula>SEARCH("caricato",$N4)&gt;0</formula>
    </cfRule>
    <cfRule type="expression" dxfId="16261" priority="217">
      <formula>SEARCH("da fare",$N4)&gt;0</formula>
    </cfRule>
    <cfRule type="expression" dxfId="16260" priority="218">
      <formula>SEARCH("attesa tcl",$N4)&gt;0</formula>
    </cfRule>
    <cfRule type="expression" dxfId="16259" priority="219">
      <formula>SEARCH("fermata",$N4)&gt;0</formula>
    </cfRule>
    <cfRule type="expression" dxfId="16258" priority="220">
      <formula>SEARCH("canone",$N4)&gt;0</formula>
    </cfRule>
  </conditionalFormatting>
  <conditionalFormatting sqref="I4">
    <cfRule type="expression" dxfId="16257" priority="211">
      <formula>SEARCH("caricato",$N4)&gt;0</formula>
    </cfRule>
    <cfRule type="expression" dxfId="16256" priority="212">
      <formula>SEARCH("da fare",$N4)&gt;0</formula>
    </cfRule>
    <cfRule type="expression" dxfId="16255" priority="213">
      <formula>SEARCH("attesa tcl",$N4)&gt;0</formula>
    </cfRule>
    <cfRule type="expression" dxfId="16254" priority="214">
      <formula>SEARCH("fermata",$N4)&gt;0</formula>
    </cfRule>
    <cfRule type="expression" dxfId="16253" priority="215">
      <formula>SEARCH("canone",$N4)&gt;0</formula>
    </cfRule>
  </conditionalFormatting>
  <conditionalFormatting sqref="I4">
    <cfRule type="expression" dxfId="16252" priority="206">
      <formula>SEARCH("caricato",$N4)&gt;0</formula>
    </cfRule>
    <cfRule type="expression" dxfId="16251" priority="207">
      <formula>SEARCH("da fare",$N4)&gt;0</formula>
    </cfRule>
    <cfRule type="expression" dxfId="16250" priority="208">
      <formula>SEARCH("attesa tcl",$N4)&gt;0</formula>
    </cfRule>
    <cfRule type="expression" dxfId="16249" priority="209">
      <formula>SEARCH("fermata",$N4)&gt;0</formula>
    </cfRule>
    <cfRule type="expression" dxfId="16248" priority="210">
      <formula>SEARCH("canone",$N4)&gt;0</formula>
    </cfRule>
  </conditionalFormatting>
  <conditionalFormatting sqref="I4">
    <cfRule type="expression" dxfId="16247" priority="201">
      <formula>SEARCH("caricato",$N4)&gt;0</formula>
    </cfRule>
    <cfRule type="expression" dxfId="16246" priority="202">
      <formula>SEARCH("da fare",$N4)&gt;0</formula>
    </cfRule>
    <cfRule type="expression" dxfId="16245" priority="203">
      <formula>SEARCH("attesa tcl",$N4)&gt;0</formula>
    </cfRule>
    <cfRule type="expression" dxfId="16244" priority="204">
      <formula>SEARCH("fermata",$N4)&gt;0</formula>
    </cfRule>
    <cfRule type="expression" dxfId="16243" priority="205">
      <formula>SEARCH("canone",$N4)&gt;0</formula>
    </cfRule>
  </conditionalFormatting>
  <conditionalFormatting sqref="I5:I9 I13:I15 I18:I45">
    <cfRule type="expression" dxfId="16242" priority="196">
      <formula>SEARCH("caricato",$N5)&gt;0</formula>
    </cfRule>
    <cfRule type="expression" dxfId="16241" priority="197">
      <formula>SEARCH("da fare",$N5)&gt;0</formula>
    </cfRule>
    <cfRule type="expression" dxfId="16240" priority="198">
      <formula>SEARCH("attesa tcl",$N5)&gt;0</formula>
    </cfRule>
    <cfRule type="expression" dxfId="16239" priority="199">
      <formula>SEARCH("fermata",$N5)&gt;0</formula>
    </cfRule>
    <cfRule type="expression" dxfId="16238" priority="200">
      <formula>SEARCH("canone",$N5)&gt;0</formula>
    </cfRule>
  </conditionalFormatting>
  <conditionalFormatting sqref="I5:I9 I13:I15 I18:I45">
    <cfRule type="expression" dxfId="16237" priority="191">
      <formula>SEARCH("caricato",$N5)&gt;0</formula>
    </cfRule>
    <cfRule type="expression" dxfId="16236" priority="192">
      <formula>SEARCH("da fare",$N5)&gt;0</formula>
    </cfRule>
    <cfRule type="expression" dxfId="16235" priority="193">
      <formula>SEARCH("attesa tcl",$N5)&gt;0</formula>
    </cfRule>
    <cfRule type="expression" dxfId="16234" priority="194">
      <formula>SEARCH("fermata",$N5)&gt;0</formula>
    </cfRule>
    <cfRule type="expression" dxfId="16233" priority="195">
      <formula>SEARCH("canone",$N5)&gt;0</formula>
    </cfRule>
  </conditionalFormatting>
  <conditionalFormatting sqref="I5:I9 I13:I15 I18:I45">
    <cfRule type="expression" dxfId="16232" priority="186">
      <formula>SEARCH("caricato",$N5)&gt;0</formula>
    </cfRule>
    <cfRule type="expression" dxfId="16231" priority="187">
      <formula>SEARCH("da fare",$N5)&gt;0</formula>
    </cfRule>
    <cfRule type="expression" dxfId="16230" priority="188">
      <formula>SEARCH("attesa tcl",$N5)&gt;0</formula>
    </cfRule>
    <cfRule type="expression" dxfId="16229" priority="189">
      <formula>SEARCH("fermata",$N5)&gt;0</formula>
    </cfRule>
    <cfRule type="expression" dxfId="16228" priority="190">
      <formula>SEARCH("canone",$N5)&gt;0</formula>
    </cfRule>
  </conditionalFormatting>
  <conditionalFormatting sqref="I5:I9 I13:I15 I18:I45">
    <cfRule type="expression" dxfId="16227" priority="181">
      <formula>SEARCH("caricato",$N5)&gt;0</formula>
    </cfRule>
    <cfRule type="expression" dxfId="16226" priority="182">
      <formula>SEARCH("da fare",$N5)&gt;0</formula>
    </cfRule>
    <cfRule type="expression" dxfId="16225" priority="183">
      <formula>SEARCH("attesa tcl",$N5)&gt;0</formula>
    </cfRule>
    <cfRule type="expression" dxfId="16224" priority="184">
      <formula>SEARCH("fermata",$N5)&gt;0</formula>
    </cfRule>
    <cfRule type="expression" dxfId="16223" priority="185">
      <formula>SEARCH("canone",$N5)&gt;0</formula>
    </cfRule>
  </conditionalFormatting>
  <conditionalFormatting sqref="I5:I9 I13:I15 I18:I45">
    <cfRule type="expression" dxfId="16222" priority="176">
      <formula>SEARCH("caricato",$N5)&gt;0</formula>
    </cfRule>
    <cfRule type="expression" dxfId="16221" priority="177">
      <formula>SEARCH("da fare",$N5)&gt;0</formula>
    </cfRule>
    <cfRule type="expression" dxfId="16220" priority="178">
      <formula>SEARCH("attesa tcl",$N5)&gt;0</formula>
    </cfRule>
    <cfRule type="expression" dxfId="16219" priority="179">
      <formula>SEARCH("fermata",$N5)&gt;0</formula>
    </cfRule>
    <cfRule type="expression" dxfId="16218" priority="180">
      <formula>SEARCH("canone",$N5)&gt;0</formula>
    </cfRule>
  </conditionalFormatting>
  <conditionalFormatting sqref="I5:I9 I13:I15 I18:I45">
    <cfRule type="expression" dxfId="16217" priority="171">
      <formula>SEARCH("caricato",$N5)&gt;0</formula>
    </cfRule>
    <cfRule type="expression" dxfId="16216" priority="172">
      <formula>SEARCH("da fare",$N5)&gt;0</formula>
    </cfRule>
    <cfRule type="expression" dxfId="16215" priority="173">
      <formula>SEARCH("attesa tcl",$N5)&gt;0</formula>
    </cfRule>
    <cfRule type="expression" dxfId="16214" priority="174">
      <formula>SEARCH("fermata",$N5)&gt;0</formula>
    </cfRule>
    <cfRule type="expression" dxfId="16213" priority="175">
      <formula>SEARCH("canone",$N5)&gt;0</formula>
    </cfRule>
  </conditionalFormatting>
  <conditionalFormatting sqref="G12:H12 J12">
    <cfRule type="expression" dxfId="16212" priority="166">
      <formula>SEARCH("caricato",$N12)&gt;0</formula>
    </cfRule>
    <cfRule type="expression" dxfId="16211" priority="167">
      <formula>SEARCH("da fare",$N12)&gt;0</formula>
    </cfRule>
    <cfRule type="expression" dxfId="16210" priority="168">
      <formula>SEARCH("attesa tcl",$N12)&gt;0</formula>
    </cfRule>
    <cfRule type="expression" dxfId="16209" priority="169">
      <formula>SEARCH("fermata",$N12)&gt;0</formula>
    </cfRule>
    <cfRule type="expression" dxfId="16208" priority="170">
      <formula>SEARCH("canone",$N12)&gt;0</formula>
    </cfRule>
  </conditionalFormatting>
  <conditionalFormatting sqref="K5:L15">
    <cfRule type="expression" dxfId="16207" priority="131">
      <formula>SEARCH("caricato",$N5)&gt;0</formula>
    </cfRule>
    <cfRule type="expression" dxfId="16206" priority="132">
      <formula>SEARCH("da fare",$N5)&gt;0</formula>
    </cfRule>
    <cfRule type="expression" dxfId="16205" priority="133">
      <formula>SEARCH("attesa tcl",$N5)&gt;0</formula>
    </cfRule>
    <cfRule type="expression" dxfId="16204" priority="134">
      <formula>SEARCH("fermata",$N5)&gt;0</formula>
    </cfRule>
    <cfRule type="expression" dxfId="16203" priority="135">
      <formula>SEARCH("canone",$N5)&gt;0</formula>
    </cfRule>
  </conditionalFormatting>
  <conditionalFormatting sqref="I10:I12">
    <cfRule type="expression" dxfId="16202" priority="126">
      <formula>SEARCH("caricato",$N10)&gt;0</formula>
    </cfRule>
    <cfRule type="expression" dxfId="16201" priority="127">
      <formula>SEARCH("da fare",$N10)&gt;0</formula>
    </cfRule>
    <cfRule type="expression" dxfId="16200" priority="128">
      <formula>SEARCH("attesa tcl",$N10)&gt;0</formula>
    </cfRule>
    <cfRule type="expression" dxfId="16199" priority="129">
      <formula>SEARCH("fermata",$N10)&gt;0</formula>
    </cfRule>
    <cfRule type="expression" dxfId="16198" priority="130">
      <formula>SEARCH("canone",$N10)&gt;0</formula>
    </cfRule>
  </conditionalFormatting>
  <conditionalFormatting sqref="I10:I12">
    <cfRule type="expression" dxfId="16197" priority="121">
      <formula>SEARCH("caricato",$N10)&gt;0</formula>
    </cfRule>
    <cfRule type="expression" dxfId="16196" priority="122">
      <formula>SEARCH("da fare",$N10)&gt;0</formula>
    </cfRule>
    <cfRule type="expression" dxfId="16195" priority="123">
      <formula>SEARCH("attesa tcl",$N10)&gt;0</formula>
    </cfRule>
    <cfRule type="expression" dxfId="16194" priority="124">
      <formula>SEARCH("fermata",$N10)&gt;0</formula>
    </cfRule>
    <cfRule type="expression" dxfId="16193" priority="125">
      <formula>SEARCH("canone",$N10)&gt;0</formula>
    </cfRule>
  </conditionalFormatting>
  <conditionalFormatting sqref="I10:I12">
    <cfRule type="expression" dxfId="16192" priority="116">
      <formula>SEARCH("caricato",$N10)&gt;0</formula>
    </cfRule>
    <cfRule type="expression" dxfId="16191" priority="117">
      <formula>SEARCH("da fare",$N10)&gt;0</formula>
    </cfRule>
    <cfRule type="expression" dxfId="16190" priority="118">
      <formula>SEARCH("attesa tcl",$N10)&gt;0</formula>
    </cfRule>
    <cfRule type="expression" dxfId="16189" priority="119">
      <formula>SEARCH("fermata",$N10)&gt;0</formula>
    </cfRule>
    <cfRule type="expression" dxfId="16188" priority="120">
      <formula>SEARCH("canone",$N10)&gt;0</formula>
    </cfRule>
  </conditionalFormatting>
  <conditionalFormatting sqref="I10:I12">
    <cfRule type="expression" dxfId="16187" priority="111">
      <formula>SEARCH("caricato",$N10)&gt;0</formula>
    </cfRule>
    <cfRule type="expression" dxfId="16186" priority="112">
      <formula>SEARCH("da fare",$N10)&gt;0</formula>
    </cfRule>
    <cfRule type="expression" dxfId="16185" priority="113">
      <formula>SEARCH("attesa tcl",$N10)&gt;0</formula>
    </cfRule>
    <cfRule type="expression" dxfId="16184" priority="114">
      <formula>SEARCH("fermata",$N10)&gt;0</formula>
    </cfRule>
    <cfRule type="expression" dxfId="16183" priority="115">
      <formula>SEARCH("canone",$N10)&gt;0</formula>
    </cfRule>
  </conditionalFormatting>
  <conditionalFormatting sqref="I10:I12">
    <cfRule type="expression" dxfId="16182" priority="106">
      <formula>SEARCH("caricato",$N10)&gt;0</formula>
    </cfRule>
    <cfRule type="expression" dxfId="16181" priority="107">
      <formula>SEARCH("da fare",$N10)&gt;0</formula>
    </cfRule>
    <cfRule type="expression" dxfId="16180" priority="108">
      <formula>SEARCH("attesa tcl",$N10)&gt;0</formula>
    </cfRule>
    <cfRule type="expression" dxfId="16179" priority="109">
      <formula>SEARCH("fermata",$N10)&gt;0</formula>
    </cfRule>
    <cfRule type="expression" dxfId="16178" priority="110">
      <formula>SEARCH("canone",$N10)&gt;0</formula>
    </cfRule>
  </conditionalFormatting>
  <conditionalFormatting sqref="I10:I12">
    <cfRule type="expression" dxfId="16177" priority="101">
      <formula>SEARCH("caricato",$N10)&gt;0</formula>
    </cfRule>
    <cfRule type="expression" dxfId="16176" priority="102">
      <formula>SEARCH("da fare",$N10)&gt;0</formula>
    </cfRule>
    <cfRule type="expression" dxfId="16175" priority="103">
      <formula>SEARCH("attesa tcl",$N10)&gt;0</formula>
    </cfRule>
    <cfRule type="expression" dxfId="16174" priority="104">
      <formula>SEARCH("fermata",$N10)&gt;0</formula>
    </cfRule>
    <cfRule type="expression" dxfId="16173" priority="105">
      <formula>SEARCH("canone",$N10)&gt;0</formula>
    </cfRule>
  </conditionalFormatting>
  <conditionalFormatting sqref="F16">
    <cfRule type="expression" dxfId="16172" priority="96">
      <formula>SEARCH("caricato",$N16)&gt;0</formula>
    </cfRule>
    <cfRule type="expression" dxfId="16171" priority="97">
      <formula>SEARCH("da fare",$N16)&gt;0</formula>
    </cfRule>
    <cfRule type="expression" dxfId="16170" priority="98">
      <formula>SEARCH("attesa tcl",$N16)&gt;0</formula>
    </cfRule>
    <cfRule type="expression" dxfId="16169" priority="99">
      <formula>SEARCH("fermata",$N16)&gt;0</formula>
    </cfRule>
    <cfRule type="expression" dxfId="16168" priority="100">
      <formula>SEARCH("canone",$N16)&gt;0</formula>
    </cfRule>
  </conditionalFormatting>
  <conditionalFormatting sqref="F16">
    <cfRule type="expression" dxfId="16167" priority="91">
      <formula>SEARCH("caricato",$N16)&gt;0</formula>
    </cfRule>
    <cfRule type="expression" dxfId="16166" priority="92">
      <formula>SEARCH("da fare",$N16)&gt;0</formula>
    </cfRule>
    <cfRule type="expression" dxfId="16165" priority="93">
      <formula>SEARCH("attesa tcl",$N16)&gt;0</formula>
    </cfRule>
    <cfRule type="expression" dxfId="16164" priority="94">
      <formula>SEARCH("fermata",$N16)&gt;0</formula>
    </cfRule>
    <cfRule type="expression" dxfId="16163" priority="95">
      <formula>SEARCH("canone",$N16)&gt;0</formula>
    </cfRule>
  </conditionalFormatting>
  <conditionalFormatting sqref="F16">
    <cfRule type="expression" dxfId="16162" priority="86">
      <formula>SEARCH("caricato",$N16)&gt;0</formula>
    </cfRule>
    <cfRule type="expression" dxfId="16161" priority="87">
      <formula>SEARCH("da fare",$N16)&gt;0</formula>
    </cfRule>
    <cfRule type="expression" dxfId="16160" priority="88">
      <formula>SEARCH("attesa tcl",$N16)&gt;0</formula>
    </cfRule>
    <cfRule type="expression" dxfId="16159" priority="89">
      <formula>SEARCH("fermata",$N16)&gt;0</formula>
    </cfRule>
    <cfRule type="expression" dxfId="16158" priority="90">
      <formula>SEARCH("canone",$N16)&gt;0</formula>
    </cfRule>
  </conditionalFormatting>
  <conditionalFormatting sqref="F16">
    <cfRule type="expression" dxfId="16157" priority="81">
      <formula>SEARCH("caricato",$N16)&gt;0</formula>
    </cfRule>
    <cfRule type="expression" dxfId="16156" priority="82">
      <formula>SEARCH("da fare",$N16)&gt;0</formula>
    </cfRule>
    <cfRule type="expression" dxfId="16155" priority="83">
      <formula>SEARCH("attesa tcl",$N16)&gt;0</formula>
    </cfRule>
    <cfRule type="expression" dxfId="16154" priority="84">
      <formula>SEARCH("fermata",$N16)&gt;0</formula>
    </cfRule>
    <cfRule type="expression" dxfId="16153" priority="85">
      <formula>SEARCH("canone",$N16)&gt;0</formula>
    </cfRule>
  </conditionalFormatting>
  <conditionalFormatting sqref="F17">
    <cfRule type="expression" dxfId="16152" priority="76">
      <formula>SEARCH("caricato",$N17)&gt;0</formula>
    </cfRule>
    <cfRule type="expression" dxfId="16151" priority="77">
      <formula>SEARCH("da fare",$N17)&gt;0</formula>
    </cfRule>
    <cfRule type="expression" dxfId="16150" priority="78">
      <formula>SEARCH("attesa tcl",$N17)&gt;0</formula>
    </cfRule>
    <cfRule type="expression" dxfId="16149" priority="79">
      <formula>SEARCH("fermata",$N17)&gt;0</formula>
    </cfRule>
    <cfRule type="expression" dxfId="16148" priority="80">
      <formula>SEARCH("canone",$N17)&gt;0</formula>
    </cfRule>
  </conditionalFormatting>
  <conditionalFormatting sqref="F17">
    <cfRule type="expression" dxfId="16147" priority="71">
      <formula>SEARCH("caricato",$N17)&gt;0</formula>
    </cfRule>
    <cfRule type="expression" dxfId="16146" priority="72">
      <formula>SEARCH("da fare",$N17)&gt;0</formula>
    </cfRule>
    <cfRule type="expression" dxfId="16145" priority="73">
      <formula>SEARCH("attesa tcl",$N17)&gt;0</formula>
    </cfRule>
    <cfRule type="expression" dxfId="16144" priority="74">
      <formula>SEARCH("fermata",$N17)&gt;0</formula>
    </cfRule>
    <cfRule type="expression" dxfId="16143" priority="75">
      <formula>SEARCH("canone",$N17)&gt;0</formula>
    </cfRule>
  </conditionalFormatting>
  <conditionalFormatting sqref="F17">
    <cfRule type="expression" dxfId="16142" priority="66">
      <formula>SEARCH("caricato",$N17)&gt;0</formula>
    </cfRule>
    <cfRule type="expression" dxfId="16141" priority="67">
      <formula>SEARCH("da fare",$N17)&gt;0</formula>
    </cfRule>
    <cfRule type="expression" dxfId="16140" priority="68">
      <formula>SEARCH("attesa tcl",$N17)&gt;0</formula>
    </cfRule>
    <cfRule type="expression" dxfId="16139" priority="69">
      <formula>SEARCH("fermata",$N17)&gt;0</formula>
    </cfRule>
    <cfRule type="expression" dxfId="16138" priority="70">
      <formula>SEARCH("canone",$N17)&gt;0</formula>
    </cfRule>
  </conditionalFormatting>
  <conditionalFormatting sqref="F17">
    <cfRule type="expression" dxfId="16137" priority="61">
      <formula>SEARCH("caricato",$N17)&gt;0</formula>
    </cfRule>
    <cfRule type="expression" dxfId="16136" priority="62">
      <formula>SEARCH("da fare",$N17)&gt;0</formula>
    </cfRule>
    <cfRule type="expression" dxfId="16135" priority="63">
      <formula>SEARCH("attesa tcl",$N17)&gt;0</formula>
    </cfRule>
    <cfRule type="expression" dxfId="16134" priority="64">
      <formula>SEARCH("fermata",$N17)&gt;0</formula>
    </cfRule>
    <cfRule type="expression" dxfId="16133" priority="65">
      <formula>SEARCH("canone",$N17)&gt;0</formula>
    </cfRule>
  </conditionalFormatting>
  <conditionalFormatting sqref="I16">
    <cfRule type="expression" dxfId="16132" priority="56">
      <formula>SEARCH("caricato",$N16)&gt;0</formula>
    </cfRule>
    <cfRule type="expression" dxfId="16131" priority="57">
      <formula>SEARCH("da fare",$N16)&gt;0</formula>
    </cfRule>
    <cfRule type="expression" dxfId="16130" priority="58">
      <formula>SEARCH("attesa tcl",$N16)&gt;0</formula>
    </cfRule>
    <cfRule type="expression" dxfId="16129" priority="59">
      <formula>SEARCH("fermata",$N16)&gt;0</formula>
    </cfRule>
    <cfRule type="expression" dxfId="16128" priority="60">
      <formula>SEARCH("canone",$N16)&gt;0</formula>
    </cfRule>
  </conditionalFormatting>
  <conditionalFormatting sqref="I16">
    <cfRule type="expression" dxfId="16127" priority="51">
      <formula>SEARCH("caricato",$N16)&gt;0</formula>
    </cfRule>
    <cfRule type="expression" dxfId="16126" priority="52">
      <formula>SEARCH("da fare",$N16)&gt;0</formula>
    </cfRule>
    <cfRule type="expression" dxfId="16125" priority="53">
      <formula>SEARCH("attesa tcl",$N16)&gt;0</formula>
    </cfRule>
    <cfRule type="expression" dxfId="16124" priority="54">
      <formula>SEARCH("fermata",$N16)&gt;0</formula>
    </cfRule>
    <cfRule type="expression" dxfId="16123" priority="55">
      <formula>SEARCH("canone",$N16)&gt;0</formula>
    </cfRule>
  </conditionalFormatting>
  <conditionalFormatting sqref="I16">
    <cfRule type="expression" dxfId="16122" priority="46">
      <formula>SEARCH("caricato",$N16)&gt;0</formula>
    </cfRule>
    <cfRule type="expression" dxfId="16121" priority="47">
      <formula>SEARCH("da fare",$N16)&gt;0</formula>
    </cfRule>
    <cfRule type="expression" dxfId="16120" priority="48">
      <formula>SEARCH("attesa tcl",$N16)&gt;0</formula>
    </cfRule>
    <cfRule type="expression" dxfId="16119" priority="49">
      <formula>SEARCH("fermata",$N16)&gt;0</formula>
    </cfRule>
    <cfRule type="expression" dxfId="16118" priority="50">
      <formula>SEARCH("canone",$N16)&gt;0</formula>
    </cfRule>
  </conditionalFormatting>
  <conditionalFormatting sqref="I16">
    <cfRule type="expression" dxfId="16117" priority="41">
      <formula>SEARCH("caricato",$N16)&gt;0</formula>
    </cfRule>
    <cfRule type="expression" dxfId="16116" priority="42">
      <formula>SEARCH("da fare",$N16)&gt;0</formula>
    </cfRule>
    <cfRule type="expression" dxfId="16115" priority="43">
      <formula>SEARCH("attesa tcl",$N16)&gt;0</formula>
    </cfRule>
    <cfRule type="expression" dxfId="16114" priority="44">
      <formula>SEARCH("fermata",$N16)&gt;0</formula>
    </cfRule>
    <cfRule type="expression" dxfId="16113" priority="45">
      <formula>SEARCH("canone",$N16)&gt;0</formula>
    </cfRule>
  </conditionalFormatting>
  <conditionalFormatting sqref="I16">
    <cfRule type="expression" dxfId="16112" priority="36">
      <formula>SEARCH("caricato",$N16)&gt;0</formula>
    </cfRule>
    <cfRule type="expression" dxfId="16111" priority="37">
      <formula>SEARCH("da fare",$N16)&gt;0</formula>
    </cfRule>
    <cfRule type="expression" dxfId="16110" priority="38">
      <formula>SEARCH("attesa tcl",$N16)&gt;0</formula>
    </cfRule>
    <cfRule type="expression" dxfId="16109" priority="39">
      <formula>SEARCH("fermata",$N16)&gt;0</formula>
    </cfRule>
    <cfRule type="expression" dxfId="16108" priority="40">
      <formula>SEARCH("canone",$N16)&gt;0</formula>
    </cfRule>
  </conditionalFormatting>
  <conditionalFormatting sqref="I16">
    <cfRule type="expression" dxfId="16107" priority="31">
      <formula>SEARCH("caricato",$N16)&gt;0</formula>
    </cfRule>
    <cfRule type="expression" dxfId="16106" priority="32">
      <formula>SEARCH("da fare",$N16)&gt;0</formula>
    </cfRule>
    <cfRule type="expression" dxfId="16105" priority="33">
      <formula>SEARCH("attesa tcl",$N16)&gt;0</formula>
    </cfRule>
    <cfRule type="expression" dxfId="16104" priority="34">
      <formula>SEARCH("fermata",$N16)&gt;0</formula>
    </cfRule>
    <cfRule type="expression" dxfId="16103" priority="35">
      <formula>SEARCH("canone",$N16)&gt;0</formula>
    </cfRule>
  </conditionalFormatting>
  <conditionalFormatting sqref="I17">
    <cfRule type="expression" dxfId="16102" priority="26">
      <formula>SEARCH("caricato",$N17)&gt;0</formula>
    </cfRule>
    <cfRule type="expression" dxfId="16101" priority="27">
      <formula>SEARCH("da fare",$N17)&gt;0</formula>
    </cfRule>
    <cfRule type="expression" dxfId="16100" priority="28">
      <formula>SEARCH("attesa tcl",$N17)&gt;0</formula>
    </cfRule>
    <cfRule type="expression" dxfId="16099" priority="29">
      <formula>SEARCH("fermata",$N17)&gt;0</formula>
    </cfRule>
    <cfRule type="expression" dxfId="16098" priority="30">
      <formula>SEARCH("canone",$N17)&gt;0</formula>
    </cfRule>
  </conditionalFormatting>
  <conditionalFormatting sqref="I17">
    <cfRule type="expression" dxfId="16097" priority="21">
      <formula>SEARCH("caricato",$N17)&gt;0</formula>
    </cfRule>
    <cfRule type="expression" dxfId="16096" priority="22">
      <formula>SEARCH("da fare",$N17)&gt;0</formula>
    </cfRule>
    <cfRule type="expression" dxfId="16095" priority="23">
      <formula>SEARCH("attesa tcl",$N17)&gt;0</formula>
    </cfRule>
    <cfRule type="expression" dxfId="16094" priority="24">
      <formula>SEARCH("fermata",$N17)&gt;0</formula>
    </cfRule>
    <cfRule type="expression" dxfId="16093" priority="25">
      <formula>SEARCH("canone",$N17)&gt;0</formula>
    </cfRule>
  </conditionalFormatting>
  <conditionalFormatting sqref="I17">
    <cfRule type="expression" dxfId="16092" priority="16">
      <formula>SEARCH("caricato",$N17)&gt;0</formula>
    </cfRule>
    <cfRule type="expression" dxfId="16091" priority="17">
      <formula>SEARCH("da fare",$N17)&gt;0</formula>
    </cfRule>
    <cfRule type="expression" dxfId="16090" priority="18">
      <formula>SEARCH("attesa tcl",$N17)&gt;0</formula>
    </cfRule>
    <cfRule type="expression" dxfId="16089" priority="19">
      <formula>SEARCH("fermata",$N17)&gt;0</formula>
    </cfRule>
    <cfRule type="expression" dxfId="16088" priority="20">
      <formula>SEARCH("canone",$N17)&gt;0</formula>
    </cfRule>
  </conditionalFormatting>
  <conditionalFormatting sqref="I17">
    <cfRule type="expression" dxfId="16087" priority="11">
      <formula>SEARCH("caricato",$N17)&gt;0</formula>
    </cfRule>
    <cfRule type="expression" dxfId="16086" priority="12">
      <formula>SEARCH("da fare",$N17)&gt;0</formula>
    </cfRule>
    <cfRule type="expression" dxfId="16085" priority="13">
      <formula>SEARCH("attesa tcl",$N17)&gt;0</formula>
    </cfRule>
    <cfRule type="expression" dxfId="16084" priority="14">
      <formula>SEARCH("fermata",$N17)&gt;0</formula>
    </cfRule>
    <cfRule type="expression" dxfId="16083" priority="15">
      <formula>SEARCH("canone",$N17)&gt;0</formula>
    </cfRule>
  </conditionalFormatting>
  <conditionalFormatting sqref="I17">
    <cfRule type="expression" dxfId="16082" priority="6">
      <formula>SEARCH("caricato",$N17)&gt;0</formula>
    </cfRule>
    <cfRule type="expression" dxfId="16081" priority="7">
      <formula>SEARCH("da fare",$N17)&gt;0</formula>
    </cfRule>
    <cfRule type="expression" dxfId="16080" priority="8">
      <formula>SEARCH("attesa tcl",$N17)&gt;0</formula>
    </cfRule>
    <cfRule type="expression" dxfId="16079" priority="9">
      <formula>SEARCH("fermata",$N17)&gt;0</formula>
    </cfRule>
    <cfRule type="expression" dxfId="16078" priority="10">
      <formula>SEARCH("canone",$N17)&gt;0</formula>
    </cfRule>
  </conditionalFormatting>
  <conditionalFormatting sqref="I17">
    <cfRule type="expression" dxfId="16077" priority="1">
      <formula>SEARCH("caricato",$N17)&gt;0</formula>
    </cfRule>
    <cfRule type="expression" dxfId="16076" priority="2">
      <formula>SEARCH("da fare",$N17)&gt;0</formula>
    </cfRule>
    <cfRule type="expression" dxfId="16075" priority="3">
      <formula>SEARCH("attesa tcl",$N17)&gt;0</formula>
    </cfRule>
    <cfRule type="expression" dxfId="16074" priority="4">
      <formula>SEARCH("fermata",$N17)&gt;0</formula>
    </cfRule>
    <cfRule type="expression" dxfId="16073" priority="5">
      <formula>SEARCH("canone",$N17)&gt;0</formula>
    </cfRule>
  </conditionalFormatting>
  <dataValidations count="1">
    <dataValidation type="list" allowBlank="1" showInputMessage="1" showErrorMessage="1" sqref="U4" xr:uid="{9AEE4AF2-B6E9-4846-951F-CB71D1EEE3CD}">
      <formula1>"SI,NO,si,no,"</formula1>
    </dataValidation>
  </dataValidations>
  <printOptions horizontalCentered="1" verticalCentered="1"/>
  <pageMargins left="0.25" right="0.25" top="0.25" bottom="0.25" header="0.3" footer="0.3"/>
  <pageSetup paperSize="9" scale="55" fitToHeight="0" pageOrder="overThenDown" orientation="landscape" blackAndWhite="1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39969" r:id="rId4" name="Button 1">
              <controlPr defaultSize="0" print="0" autoFill="0" autoPict="0" macro="[0]!CopiaModificaEseguiMacroEsterne_Optimized">
                <anchor moveWithCells="1" sizeWithCells="1">
                  <from>
                    <xdr:col>7</xdr:col>
                    <xdr:colOff>0</xdr:colOff>
                    <xdr:row>0</xdr:row>
                    <xdr:rowOff>9525</xdr:rowOff>
                  </from>
                  <to>
                    <xdr:col>7</xdr:col>
                    <xdr:colOff>1819275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9970" r:id="rId5" name="Button 2">
              <controlPr defaultSize="0" print="0" autoFill="0" autoPict="0" macro="[0]!RegolaAltezzaRigheEAreeDiStampa">
                <anchor moveWithCells="1" sizeWithCells="1">
                  <from>
                    <xdr:col>5</xdr:col>
                    <xdr:colOff>0</xdr:colOff>
                    <xdr:row>0</xdr:row>
                    <xdr:rowOff>0</xdr:rowOff>
                  </from>
                  <to>
                    <xdr:col>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9971" r:id="rId6" name="Button 3">
              <controlPr defaultSize="0" print="0" autoFill="0" autoPict="0" macro="[0]!RegolaAltezzaRigheEAreeDiStampa">
                <anchor moveWithCells="1" sizeWithCells="1">
                  <from>
                    <xdr:col>5</xdr:col>
                    <xdr:colOff>0</xdr:colOff>
                    <xdr:row>0</xdr:row>
                    <xdr:rowOff>0</xdr:rowOff>
                  </from>
                  <to>
                    <xdr:col>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9972" r:id="rId7" name="Button 4">
              <controlPr defaultSize="0" print="0" autoFill="0" autoPict="0" macro="[0]!cancellaGiornaliera">
                <anchor moveWithCells="1" sizeWithCells="1">
                  <from>
                    <xdr:col>13</xdr:col>
                    <xdr:colOff>0</xdr:colOff>
                    <xdr:row>0</xdr:row>
                    <xdr:rowOff>0</xdr:rowOff>
                  </from>
                  <to>
                    <xdr:col>13</xdr:col>
                    <xdr:colOff>1990725</xdr:colOff>
                    <xdr:row>1</xdr:row>
                    <xdr:rowOff>438150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9973" r:id="rId8" name="Button 5">
              <controlPr defaultSize="0" print="0" autoFill="0" autoPict="0" macro="[0]!CopiaModificaEseguiMacroEsterne_Optimized">
                <anchor moveWithCells="1" sizeWithCells="1">
                  <from>
                    <xdr:col>7</xdr:col>
                    <xdr:colOff>0</xdr:colOff>
                    <xdr:row>0</xdr:row>
                    <xdr:rowOff>9525</xdr:rowOff>
                  </from>
                  <to>
                    <xdr:col>7</xdr:col>
                    <xdr:colOff>1819275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9974" r:id="rId9" name="Button 6">
              <controlPr defaultSize="0" print="0" autoFill="0" autoPict="0" macro="[1]!RegolaAltezzaRigheEAreeDiStampa">
                <anchor moveWithCells="1" sizeWithCells="1">
                  <from>
                    <xdr:col>5</xdr:col>
                    <xdr:colOff>0</xdr:colOff>
                    <xdr:row>0</xdr:row>
                    <xdr:rowOff>0</xdr:rowOff>
                  </from>
                  <to>
                    <xdr:col>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9975" r:id="rId10" name="Button 7">
              <controlPr defaultSize="0" print="0" autoFill="0" autoPict="0" macro="[0]!RegolaAltezzaRigheEAreeDiStampa">
                <anchor moveWithCells="1" sizeWithCells="1">
                  <from>
                    <xdr:col>5</xdr:col>
                    <xdr:colOff>0</xdr:colOff>
                    <xdr:row>0</xdr:row>
                    <xdr:rowOff>0</xdr:rowOff>
                  </from>
                  <to>
                    <xdr:col>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9976" r:id="rId11" name="Button 8">
              <controlPr defaultSize="0" print="0" autoFill="0" autoPict="0" macro="[0]!ComparaPdLeCopiaValori">
                <anchor moveWithCells="1" sizeWithCells="1">
                  <from>
                    <xdr:col>9</xdr:col>
                    <xdr:colOff>19050</xdr:colOff>
                    <xdr:row>0</xdr:row>
                    <xdr:rowOff>0</xdr:rowOff>
                  </from>
                  <to>
                    <xdr:col>10</xdr:col>
                    <xdr:colOff>1104900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97BB2E-66B4-42F0-92A3-A2A7F6D19A71}">
  <sheetPr codeName="Foglio29">
    <pageSetUpPr fitToPage="1"/>
  </sheetPr>
  <dimension ref="A1:BK64"/>
  <sheetViews>
    <sheetView topLeftCell="A10" zoomScale="55" zoomScaleNormal="55" workbookViewId="0">
      <selection activeCell="I11" sqref="I11"/>
    </sheetView>
  </sheetViews>
  <sheetFormatPr defaultColWidth="8.85546875" defaultRowHeight="23.25" x14ac:dyDescent="0.25"/>
  <cols>
    <col min="1" max="1" width="5.7109375" style="114" customWidth="1"/>
    <col min="2" max="2" width="5.85546875" style="114" customWidth="1"/>
    <col min="3" max="3" width="4.5703125" style="114" customWidth="1"/>
    <col min="4" max="4" width="4.42578125" style="114" customWidth="1"/>
    <col min="5" max="5" width="3.5703125" style="114" customWidth="1"/>
    <col min="6" max="6" width="30.7109375" style="1" customWidth="1"/>
    <col min="7" max="7" width="76.28515625" style="144" customWidth="1"/>
    <col min="8" max="8" width="26.5703125" style="1" customWidth="1"/>
    <col min="9" max="9" width="29" style="22" customWidth="1"/>
    <col min="10" max="10" width="20" style="1" customWidth="1"/>
    <col min="11" max="12" width="16.7109375" style="1" customWidth="1"/>
    <col min="13" max="13" width="24.28515625" style="1" customWidth="1"/>
    <col min="14" max="14" width="29.140625" style="20" customWidth="1"/>
    <col min="15" max="15" width="1.85546875" style="20" customWidth="1"/>
    <col min="16" max="16" width="27.5703125" style="114" customWidth="1"/>
    <col min="17" max="18" width="24.140625" style="114" customWidth="1"/>
    <col min="19" max="19" width="25.85546875" style="114" bestFit="1" customWidth="1"/>
    <col min="20" max="20" width="30" style="114" bestFit="1" customWidth="1"/>
    <col min="21" max="21" width="28.7109375" style="114" customWidth="1"/>
    <col min="22" max="25" width="18.7109375" style="37" customWidth="1"/>
    <col min="26" max="28" width="18.7109375" style="37" hidden="1" customWidth="1"/>
    <col min="29" max="29" width="30" style="114" hidden="1" customWidth="1"/>
    <col min="30" max="30" width="12.28515625" style="114" hidden="1" customWidth="1"/>
    <col min="31" max="31" width="10.5703125" style="114" hidden="1" customWidth="1"/>
    <col min="32" max="32" width="11.7109375" style="114" hidden="1" customWidth="1"/>
    <col min="33" max="34" width="9.7109375" style="114" hidden="1" customWidth="1"/>
    <col min="35" max="35" width="8" style="114" hidden="1" customWidth="1"/>
    <col min="36" max="36" width="8.28515625" style="114" hidden="1" customWidth="1"/>
    <col min="37" max="37" width="9.7109375" style="114" hidden="1" customWidth="1"/>
    <col min="38" max="38" width="11.42578125" style="114" hidden="1" customWidth="1"/>
    <col min="39" max="39" width="8.28515625" style="114" hidden="1" customWidth="1"/>
    <col min="40" max="40" width="8.7109375" style="114" hidden="1" customWidth="1"/>
    <col min="41" max="41" width="25.140625" style="114" bestFit="1" customWidth="1"/>
    <col min="42" max="42" width="11.7109375" style="114" customWidth="1"/>
    <col min="43" max="47" width="10.140625" style="114" customWidth="1"/>
    <col min="48" max="63" width="16.5703125" style="114" customWidth="1"/>
    <col min="64" max="72" width="8.85546875" style="114"/>
    <col min="73" max="74" width="15.42578125" style="114" bestFit="1" customWidth="1"/>
    <col min="75" max="75" width="17.5703125" style="114" bestFit="1" customWidth="1"/>
    <col min="76" max="76" width="13.42578125" style="114" bestFit="1" customWidth="1"/>
    <col min="77" max="77" width="12.28515625" style="114" bestFit="1" customWidth="1"/>
    <col min="78" max="78" width="13.42578125" style="114" bestFit="1" customWidth="1"/>
    <col min="79" max="79" width="0" style="114" hidden="1" customWidth="1"/>
    <col min="80" max="16384" width="8.85546875" style="114"/>
  </cols>
  <sheetData>
    <row r="1" spans="1:41" ht="35.25" customHeight="1" x14ac:dyDescent="0.25">
      <c r="B1" s="200"/>
      <c r="C1" s="201"/>
      <c r="D1" s="201"/>
      <c r="E1" s="202"/>
      <c r="F1" s="203" t="s">
        <v>212</v>
      </c>
      <c r="G1" s="204"/>
      <c r="H1" s="204"/>
      <c r="I1" s="155">
        <f>DATE(RIEPILOGO!U14,RIEPILOGO!X13,12)</f>
        <v>46093</v>
      </c>
      <c r="K1" s="132"/>
      <c r="L1" s="206">
        <v>46093</v>
      </c>
      <c r="M1" s="206"/>
      <c r="N1" s="128"/>
    </row>
    <row r="2" spans="1:41" ht="35.25" customHeight="1" x14ac:dyDescent="0.5">
      <c r="B2" s="200"/>
      <c r="C2" s="201"/>
      <c r="D2" s="201"/>
      <c r="E2" s="202"/>
      <c r="F2" s="205"/>
      <c r="G2" s="205"/>
      <c r="H2" s="205"/>
      <c r="K2" s="151"/>
      <c r="L2" s="207" t="str">
        <f>TEXT(L1, "gggg")</f>
        <v>giovedì</v>
      </c>
      <c r="M2" s="207"/>
      <c r="N2" s="129"/>
      <c r="O2" s="19"/>
      <c r="P2" s="199" t="s">
        <v>215</v>
      </c>
      <c r="Q2" s="199"/>
      <c r="R2" s="199"/>
      <c r="S2" s="199"/>
      <c r="T2" s="13"/>
    </row>
    <row r="3" spans="1:41" ht="66" customHeight="1" x14ac:dyDescent="0.25">
      <c r="A3" s="127"/>
      <c r="B3" s="16" t="s">
        <v>2</v>
      </c>
      <c r="C3" s="16" t="s">
        <v>3</v>
      </c>
      <c r="D3" s="16" t="s">
        <v>5</v>
      </c>
      <c r="E3" s="16" t="s">
        <v>4</v>
      </c>
      <c r="F3" s="130" t="s">
        <v>1</v>
      </c>
      <c r="G3" s="142" t="s">
        <v>128</v>
      </c>
      <c r="H3" s="130" t="s">
        <v>9</v>
      </c>
      <c r="I3" s="131" t="s">
        <v>0</v>
      </c>
      <c r="J3" s="130" t="s">
        <v>11</v>
      </c>
      <c r="K3" s="130" t="s">
        <v>6</v>
      </c>
      <c r="L3" s="130" t="s">
        <v>7</v>
      </c>
      <c r="M3" s="130" t="s">
        <v>8</v>
      </c>
      <c r="N3" s="130" t="s">
        <v>22</v>
      </c>
      <c r="O3" s="16"/>
      <c r="P3" s="46" t="s">
        <v>202</v>
      </c>
      <c r="Q3" s="46" t="s">
        <v>203</v>
      </c>
      <c r="R3" s="46" t="s">
        <v>262</v>
      </c>
      <c r="S3" s="46" t="s">
        <v>204</v>
      </c>
      <c r="T3" s="46" t="s">
        <v>34</v>
      </c>
      <c r="U3" s="47" t="s">
        <v>25</v>
      </c>
      <c r="V3" s="192" t="s">
        <v>216</v>
      </c>
      <c r="W3" s="193"/>
      <c r="X3" s="194"/>
      <c r="Y3" s="121"/>
      <c r="AD3" s="37"/>
    </row>
    <row r="4" spans="1:41" ht="80.099999999999994" customHeight="1" x14ac:dyDescent="0.25">
      <c r="A4" s="112" t="str">
        <f>IFERROR(INDEX(Tabella256[cognomenome], MATCH(F4, Tabella256[cognome], 0)), "")</f>
        <v>Garro L.</v>
      </c>
      <c r="B4" s="110"/>
      <c r="C4" s="110"/>
      <c r="D4" s="111"/>
      <c r="E4" s="111"/>
      <c r="F4" s="30" t="s">
        <v>137</v>
      </c>
      <c r="G4" s="56" t="s">
        <v>427</v>
      </c>
      <c r="H4" s="31" t="s">
        <v>285</v>
      </c>
      <c r="I4" s="32" t="s">
        <v>590</v>
      </c>
      <c r="J4" s="33" t="s">
        <v>426</v>
      </c>
      <c r="K4" s="34" t="s">
        <v>281</v>
      </c>
      <c r="L4" s="34" t="s">
        <v>282</v>
      </c>
      <c r="M4" s="31">
        <f>IF(AN4=0,"",AN4)</f>
        <v>8.25</v>
      </c>
      <c r="N4" s="35"/>
      <c r="O4" s="35"/>
      <c r="P4" s="18">
        <f>IF(OR($L$1=RIEPILOGO!$T$2,$L$1=RIEPILOGO!$T$3,$L$1=RIEPILOGO!$T$4,$L$1=RIEPILOGO!$T$5),"FESTIVO",
  IF(L2="sabato","SABATO",
    IF(L2="domenica","DOMENICA",
      IF(RIEPILOGO!V19="ABILITATO",
        IFERROR((SUMIF(N4:N45,"*canone messina*",M4:M45)/(IF(WEEKDAY(L1,2)=5,10,16.5)))-1,-1),
        0))))</f>
        <v>-3.0303030303030276E-2</v>
      </c>
      <c r="Q4" s="18">
        <f>IF(OR($L$1=RIEPILOGO!$T$2,$L$1=RIEPILOGO!$T$3,$L$1=RIEPILOGO!$T$4,$L$1=RIEPILOGO!$T$5),"FESTIVO",
  IF(L2="sabato","SABATO",
    IF(L2="domenica","DOMENICA",
      IF(RIEPILOGO!V19="ABILITATO",
        IFERROR((SUMIF(N4:N45,"canone caldarella",M4:M45)/(IF(WEEKDAY(L1,2)=5,10,16.5)))-1,-1),
        0))))</f>
        <v>-0.24242424242424243</v>
      </c>
      <c r="R4" s="18">
        <f>IF(OR($L$1=RIEPILOGO!$T$2,$L$1=RIEPILOGO!$T$3,$L$1=RIEPILOGO!$T$4,$L$1=RIEPILOGO!$T$5),"FESTIVO",
  IF(L2="sabato","SABATO",
    IF(L2="domenica","DOMENICA",
      IF(RIEPILOGO!U19="ABILITATO",
        IFERROR((SUMIF(N4:N45,"*canone agusta*",M4:M45)/(IF(WEEKDAY(L1,2)=5,10,16.5)))-1,-1),
        0))))</f>
        <v>-0.51515151515151514</v>
      </c>
      <c r="S4" s="18">
        <f>IF(OR($L$1=RIEPILOGO!$T$2,$L$1=RIEPILOGO!$T$3,$L$1=RIEPILOGO!$T$4,$L$1=RIEPILOGO!$T$5),"FESTIVO",
  IF(L2="sabato","SABATO",
    IF(L2="domenica","DOMENICA",
      IF(RIEPILOGO!W19="ABILITATO",
        IFERROR((SUMIF(N4:N45,"*canone caldarella2*",M4:M45)/(IF(WEEKDAY(L1,2)=5,10,16.5)))-1,-1),
        0))))</f>
        <v>0</v>
      </c>
      <c r="T4" s="18" t="str">
        <f>IF(COUNTBLANK(P7:P30)=ROWS(P7:P30),"NO",IF(SUM(Q7:Q30)=SUM(R7:R30),"SI","NO"))</f>
        <v>SI</v>
      </c>
      <c r="U4" s="18" t="s">
        <v>294</v>
      </c>
      <c r="V4" s="195">
        <f ca="1">RIEPILOGO!M33</f>
        <v>-6.0606060606060552E-2</v>
      </c>
      <c r="W4" s="196"/>
      <c r="X4" s="197"/>
      <c r="Y4" s="122"/>
      <c r="AD4" s="114" t="str">
        <f>IFERROR(IF(SEARCH("assistenza", N4) &gt; 0, TRUE, ""), "NO")</f>
        <v>NO</v>
      </c>
      <c r="AG4" s="3">
        <f t="shared" ref="AG4:AH45" si="0">IF(K4="24:00",24,(HOUR(K4)+MINUTE(K4)/60))</f>
        <v>7.75</v>
      </c>
      <c r="AH4" s="3">
        <f t="shared" si="0"/>
        <v>16.75</v>
      </c>
      <c r="AI4" s="3">
        <f t="shared" ref="AI4:AI45" si="1">IF(AM4=TRUE,(HOUR(AJ4)+MINUTE(AJ4)/60),0)</f>
        <v>0.75</v>
      </c>
      <c r="AJ4" s="4">
        <v>3.125E-2</v>
      </c>
      <c r="AK4" s="3">
        <f t="shared" ref="AK4:AK45" si="2">AH4-AG4</f>
        <v>9</v>
      </c>
      <c r="AL4" s="53" t="s">
        <v>30</v>
      </c>
      <c r="AM4" s="8" t="b">
        <f t="shared" ref="AM4:AM45" si="3">IF(AND(AG4&lt;12.75,AH4&gt;12,AD4="NO"),OR($L$2="lunedì",($L$2="martedì"),($L$2="mercoledì"),($L$2="giovedì")))</f>
        <v>1</v>
      </c>
      <c r="AN4" s="15">
        <f t="shared" ref="AN4:AN45" si="4">IF(AM4=TRUE,AK4-AI4, AK4*1)</f>
        <v>8.25</v>
      </c>
    </row>
    <row r="5" spans="1:41" ht="80.099999999999994" customHeight="1" thickBot="1" x14ac:dyDescent="0.95">
      <c r="A5" s="112" t="str">
        <f>IFERROR(INDEX(Tabella256[cognomenome], MATCH(F5, Tabella256[cognome], 0)), "")</f>
        <v>Partesano V.</v>
      </c>
      <c r="B5" s="28"/>
      <c r="C5" s="28"/>
      <c r="D5" s="29"/>
      <c r="E5" s="29"/>
      <c r="F5" s="30" t="s">
        <v>149</v>
      </c>
      <c r="G5" s="56" t="str">
        <f>IF(G4="","",G4)</f>
        <v>700A- PCV211 RIPRISTINO CABLAGGIO ELETTROPNEUMATICO</v>
      </c>
      <c r="H5" s="31" t="str">
        <f>IF(H4="","",H4)</f>
        <v>Caldarella</v>
      </c>
      <c r="I5" s="32" t="s">
        <v>590</v>
      </c>
      <c r="J5" s="33" t="str">
        <f>IF(J4="","",J4)</f>
        <v>575091/C</v>
      </c>
      <c r="K5" s="34" t="s">
        <v>281</v>
      </c>
      <c r="L5" s="34" t="s">
        <v>282</v>
      </c>
      <c r="M5" s="31">
        <f>IF(AN5=0,"",AN5)</f>
        <v>8.25</v>
      </c>
      <c r="N5" s="35"/>
      <c r="O5" s="35"/>
      <c r="P5" s="109"/>
      <c r="Q5" s="109"/>
      <c r="R5" s="109"/>
      <c r="S5" s="109"/>
      <c r="V5" s="14" t="s">
        <v>35</v>
      </c>
      <c r="W5" s="14" t="s">
        <v>260</v>
      </c>
      <c r="X5" s="14" t="s">
        <v>36</v>
      </c>
      <c r="Y5" s="14" t="s">
        <v>207</v>
      </c>
      <c r="Z5" s="14" t="s">
        <v>35</v>
      </c>
      <c r="AA5" s="14" t="s">
        <v>260</v>
      </c>
      <c r="AB5" s="14" t="s">
        <v>36</v>
      </c>
      <c r="AC5" s="14" t="s">
        <v>207</v>
      </c>
      <c r="AD5" s="114" t="str">
        <f t="shared" ref="AD5:AD45" si="5">IFERROR(IF(SEARCH("assistenza", N5) &gt; 0, TRUE, ""), "NO")</f>
        <v>NO</v>
      </c>
      <c r="AG5" s="3">
        <f t="shared" si="0"/>
        <v>7.75</v>
      </c>
      <c r="AH5" s="3">
        <f t="shared" si="0"/>
        <v>16.75</v>
      </c>
      <c r="AI5" s="3">
        <f t="shared" si="1"/>
        <v>0.75</v>
      </c>
      <c r="AJ5" s="4">
        <v>3.125E-2</v>
      </c>
      <c r="AK5" s="3">
        <f t="shared" si="2"/>
        <v>9</v>
      </c>
      <c r="AL5" s="53" t="s">
        <v>30</v>
      </c>
      <c r="AM5" s="8" t="b">
        <f t="shared" si="3"/>
        <v>1</v>
      </c>
      <c r="AN5" s="15">
        <f t="shared" si="4"/>
        <v>8.25</v>
      </c>
      <c r="AO5" s="14" t="s">
        <v>238</v>
      </c>
    </row>
    <row r="6" spans="1:41" ht="80.099999999999994" customHeight="1" x14ac:dyDescent="0.25">
      <c r="A6" s="112" t="str">
        <f>IFERROR(INDEX(Tabella256[cognomenome], MATCH(F6, Tabella256[cognome], 0)), "")</f>
        <v>Riciputo A.</v>
      </c>
      <c r="B6" s="28"/>
      <c r="C6" s="28"/>
      <c r="D6" s="29"/>
      <c r="E6" s="29"/>
      <c r="F6" s="30" t="s">
        <v>134</v>
      </c>
      <c r="G6" s="56" t="s">
        <v>443</v>
      </c>
      <c r="H6" s="31" t="s">
        <v>284</v>
      </c>
      <c r="I6" s="32" t="str">
        <f t="shared" ref="I6:I45" si="6">IF(ISERROR(SEARCH("canone extra", N6)),
    IF(ISERROR(SEARCH("caldarella2", N6)),
        IF(ISERROR(SEARCH("messina", N6)),
            IF(ISERROR(SEARCH("agusta", N6)),
                IF(ISERROR(SEARCH("caldarella", N6)),
                    "",
                    $X$6
                ),
                $W$6
            ),
            $V$6
        ),
        $Y$6
    ),
    $AO$6
)</f>
        <v>5400274443
canone</v>
      </c>
      <c r="J6" s="33" t="s">
        <v>442</v>
      </c>
      <c r="K6" s="34" t="s">
        <v>460</v>
      </c>
      <c r="L6" s="34" t="s">
        <v>282</v>
      </c>
      <c r="M6" s="31">
        <f t="shared" ref="M6:M45" si="7">IF(AN6=0,"",AN6)</f>
        <v>7.75</v>
      </c>
      <c r="N6" s="35" t="s">
        <v>35</v>
      </c>
      <c r="O6" s="35"/>
      <c r="P6" s="73" t="s">
        <v>23</v>
      </c>
      <c r="Q6" s="74" t="s">
        <v>20</v>
      </c>
      <c r="R6" s="74" t="s">
        <v>21</v>
      </c>
      <c r="S6" s="75" t="s">
        <v>24</v>
      </c>
      <c r="T6" s="2"/>
      <c r="V6" s="32" t="str">
        <f>RIEPILOGO!$S$17</f>
        <v>5400274443
canone</v>
      </c>
      <c r="W6" s="32" t="str">
        <f>RIEPILOGO!$U$17</f>
        <v>5400274437
canone</v>
      </c>
      <c r="X6" s="32" t="str">
        <f>RIEPILOGO!$V$17</f>
        <v>5400274434
canone</v>
      </c>
      <c r="Y6" s="32" t="str">
        <f>RIEPILOGO!$W$17</f>
        <v xml:space="preserve">
canone</v>
      </c>
      <c r="AD6" s="114" t="str">
        <f t="shared" si="5"/>
        <v>NO</v>
      </c>
      <c r="AG6" s="3">
        <f t="shared" si="0"/>
        <v>8.25</v>
      </c>
      <c r="AH6" s="3">
        <f t="shared" si="0"/>
        <v>16.75</v>
      </c>
      <c r="AI6" s="3">
        <f t="shared" si="1"/>
        <v>0.75</v>
      </c>
      <c r="AJ6" s="4">
        <v>3.125E-2</v>
      </c>
      <c r="AK6" s="3">
        <f t="shared" si="2"/>
        <v>8.5</v>
      </c>
      <c r="AL6" s="53" t="s">
        <v>30</v>
      </c>
      <c r="AM6" s="8" t="b">
        <f t="shared" si="3"/>
        <v>1</v>
      </c>
      <c r="AN6" s="15">
        <f t="shared" si="4"/>
        <v>7.75</v>
      </c>
      <c r="AO6" s="32">
        <f>RIEPILOGO!$X$17</f>
        <v>0</v>
      </c>
    </row>
    <row r="7" spans="1:41" ht="80.099999999999994" customHeight="1" x14ac:dyDescent="0.25">
      <c r="A7" s="112" t="str">
        <f>IFERROR(INDEX(Tabella256[cognomenome], MATCH(F7, Tabella256[cognome], 0)), "")</f>
        <v>Mira A.</v>
      </c>
      <c r="B7" s="28"/>
      <c r="C7" s="28"/>
      <c r="D7" s="29"/>
      <c r="E7" s="29"/>
      <c r="F7" s="30" t="s">
        <v>265</v>
      </c>
      <c r="G7" s="56" t="str">
        <f>IF(G6="","",G6)</f>
        <v>Ricerca guasto su sistema di caricamento GPL Rampa 1 -2 + assistenza per prove funzionali</v>
      </c>
      <c r="H7" s="31" t="str">
        <f>IF(H6="","",H6)</f>
        <v>Messina</v>
      </c>
      <c r="I7" s="32" t="str">
        <f t="shared" si="6"/>
        <v>5400274443
canone</v>
      </c>
      <c r="J7" s="33" t="str">
        <f>IF(J6="","",J6)</f>
        <v>575515/C</v>
      </c>
      <c r="K7" s="34" t="s">
        <v>281</v>
      </c>
      <c r="L7" s="34" t="s">
        <v>282</v>
      </c>
      <c r="M7" s="31">
        <f t="shared" si="7"/>
        <v>8.25</v>
      </c>
      <c r="N7" s="35" t="s">
        <v>35</v>
      </c>
      <c r="O7" s="35"/>
      <c r="P7" s="76" t="s">
        <v>16</v>
      </c>
      <c r="Q7" s="18">
        <f>IF(ISBLANK(P7), 99, SUMIF($F$4:$F$45,"*"&amp;P7&amp;"*",$M$4:$M$45))</f>
        <v>8.25</v>
      </c>
      <c r="R7" s="18">
        <v>8.25</v>
      </c>
      <c r="S7" s="77">
        <f t="shared" ref="S7:S30" si="8">R7-Q7</f>
        <v>0</v>
      </c>
      <c r="T7" s="2"/>
      <c r="V7" s="66">
        <f ca="1">RIEPILOGO!N33</f>
        <v>-3.0303030303030276E-2</v>
      </c>
      <c r="W7" s="66">
        <f ca="1">RIEPILOGO!P33</f>
        <v>-1.5151515151515138E-2</v>
      </c>
      <c r="X7" s="66">
        <f ca="1">RIEPILOGO!O33</f>
        <v>-1.5151515151515138E-2</v>
      </c>
      <c r="Y7" s="66">
        <f ca="1">RIEPILOGO!Q33</f>
        <v>0</v>
      </c>
      <c r="Z7" s="71">
        <f ca="1">V7</f>
        <v>-3.0303030303030276E-2</v>
      </c>
      <c r="AA7" s="71">
        <f ca="1">W7</f>
        <v>-1.5151515151515138E-2</v>
      </c>
      <c r="AB7" s="71">
        <f ca="1">X7</f>
        <v>-1.5151515151515138E-2</v>
      </c>
      <c r="AC7" s="71">
        <f ca="1">Y7</f>
        <v>0</v>
      </c>
      <c r="AD7" s="114" t="str">
        <f t="shared" si="5"/>
        <v>NO</v>
      </c>
      <c r="AG7" s="3">
        <f t="shared" si="0"/>
        <v>7.75</v>
      </c>
      <c r="AH7" s="3">
        <f t="shared" si="0"/>
        <v>16.75</v>
      </c>
      <c r="AI7" s="3">
        <f t="shared" si="1"/>
        <v>0.75</v>
      </c>
      <c r="AJ7" s="4">
        <v>3.125E-2</v>
      </c>
      <c r="AK7" s="3">
        <f t="shared" si="2"/>
        <v>9</v>
      </c>
      <c r="AL7" s="53" t="s">
        <v>30</v>
      </c>
      <c r="AM7" s="8" t="b">
        <f t="shared" si="3"/>
        <v>1</v>
      </c>
      <c r="AN7" s="15">
        <f t="shared" si="4"/>
        <v>8.25</v>
      </c>
    </row>
    <row r="8" spans="1:41" ht="80.099999999999994" customHeight="1" x14ac:dyDescent="0.45">
      <c r="A8" s="112" t="str">
        <f>IFERROR(INDEX(Tabella256[cognomenome], MATCH(F8, Tabella256[cognome], 0)), "")</f>
        <v>Maggio C.</v>
      </c>
      <c r="B8" s="28"/>
      <c r="C8" s="28"/>
      <c r="D8" s="29"/>
      <c r="E8" s="29"/>
      <c r="F8" s="30" t="s">
        <v>266</v>
      </c>
      <c r="G8" s="56" t="s">
        <v>432</v>
      </c>
      <c r="H8" s="31" t="s">
        <v>285</v>
      </c>
      <c r="I8" s="32" t="str">
        <f t="shared" si="6"/>
        <v>5400274434
canone</v>
      </c>
      <c r="J8" s="33" t="s">
        <v>431</v>
      </c>
      <c r="K8" s="34" t="s">
        <v>281</v>
      </c>
      <c r="L8" s="34" t="s">
        <v>282</v>
      </c>
      <c r="M8" s="31">
        <f t="shared" si="7"/>
        <v>8.25</v>
      </c>
      <c r="N8" s="35" t="s">
        <v>36</v>
      </c>
      <c r="O8" s="35"/>
      <c r="P8" s="76" t="s">
        <v>14</v>
      </c>
      <c r="Q8" s="18">
        <f t="shared" ref="Q8:Q30" si="9">IF(ISBLANK(P8), 99, SUMIF($F$4:$F$45,"*"&amp;P8&amp;"*",$M$4:$M$45))</f>
        <v>8.25</v>
      </c>
      <c r="R8" s="18">
        <v>8.25</v>
      </c>
      <c r="S8" s="77">
        <f t="shared" si="8"/>
        <v>0</v>
      </c>
      <c r="T8" s="2"/>
      <c r="V8" s="198" t="s">
        <v>116</v>
      </c>
      <c r="W8" s="198"/>
      <c r="X8" s="198"/>
      <c r="Y8" s="123"/>
      <c r="AD8" s="114" t="str">
        <f>IFERROR(IF(SEARCH("assistenza", N8) &gt; 0, TRUE, ""), "NO")</f>
        <v>NO</v>
      </c>
      <c r="AG8" s="3">
        <f t="shared" si="0"/>
        <v>7.75</v>
      </c>
      <c r="AH8" s="3">
        <f t="shared" si="0"/>
        <v>16.75</v>
      </c>
      <c r="AI8" s="3">
        <f t="shared" si="1"/>
        <v>0.75</v>
      </c>
      <c r="AJ8" s="4">
        <v>3.125E-2</v>
      </c>
      <c r="AK8" s="3">
        <f t="shared" si="2"/>
        <v>9</v>
      </c>
      <c r="AL8" s="53" t="s">
        <v>30</v>
      </c>
      <c r="AM8" s="8" t="b">
        <f t="shared" si="3"/>
        <v>1</v>
      </c>
      <c r="AN8" s="15">
        <f t="shared" si="4"/>
        <v>8.25</v>
      </c>
    </row>
    <row r="9" spans="1:41" ht="80.099999999999994" customHeight="1" x14ac:dyDescent="0.25">
      <c r="A9" s="112" t="str">
        <f>IFERROR(INDEX(Tabella256[cognomenome], MATCH(F9, Tabella256[cognome], 0)), "")</f>
        <v>Serra G.</v>
      </c>
      <c r="B9" s="28"/>
      <c r="C9" s="28"/>
      <c r="D9" s="29"/>
      <c r="E9" s="29"/>
      <c r="F9" s="30" t="s">
        <v>193</v>
      </c>
      <c r="G9" s="56" t="str">
        <f>IF(G8="","",G8)</f>
        <v>1200-MAX  E OFF SITE CONTROLLO  RIPRISTINO E MOVIMENTAZIONE  KV e HIC. . Proseguimento del permesso n 566045/C</v>
      </c>
      <c r="H9" s="31" t="str">
        <f>IF(H8="","",H8)</f>
        <v>Caldarella</v>
      </c>
      <c r="I9" s="32" t="str">
        <f t="shared" si="6"/>
        <v>5400274434
canone</v>
      </c>
      <c r="J9" s="33" t="str">
        <f>IF(J8="","",J8)</f>
        <v>575292/C</v>
      </c>
      <c r="K9" s="34" t="s">
        <v>281</v>
      </c>
      <c r="L9" s="34" t="s">
        <v>293</v>
      </c>
      <c r="M9" s="31">
        <f t="shared" si="7"/>
        <v>4.25</v>
      </c>
      <c r="N9" s="35" t="s">
        <v>36</v>
      </c>
      <c r="O9" s="35"/>
      <c r="P9" s="76" t="s">
        <v>13</v>
      </c>
      <c r="Q9" s="18">
        <f t="shared" si="9"/>
        <v>8.75</v>
      </c>
      <c r="R9" s="18">
        <v>8.75</v>
      </c>
      <c r="S9" s="77">
        <f t="shared" si="8"/>
        <v>0</v>
      </c>
      <c r="T9" s="2"/>
      <c r="V9" s="66">
        <f ca="1">IF(Z7&gt;0,"SATURATO DI "&amp;8.25*Z7,8.25*Z7)</f>
        <v>-0.24999999999999978</v>
      </c>
      <c r="W9" s="66">
        <f ca="1">IF(AA7&gt;0,"SATURATO DI "&amp;8.25*AA7,8.25*AA7)</f>
        <v>-0.12499999999999989</v>
      </c>
      <c r="X9" s="66">
        <f ca="1">IF(AB7&gt;0,"SATURATO DI "&amp;8.25*AB7,8.25*AB7)</f>
        <v>-0.12499999999999989</v>
      </c>
      <c r="Y9" s="66">
        <f ca="1">IF(AC7&gt;0,"SATURATO DI "&amp;8.25*AC7,8.25*AC7)</f>
        <v>0</v>
      </c>
      <c r="AD9" s="114" t="str">
        <f t="shared" si="5"/>
        <v>NO</v>
      </c>
      <c r="AG9" s="3">
        <f t="shared" si="0"/>
        <v>7.75</v>
      </c>
      <c r="AH9" s="3">
        <f t="shared" si="0"/>
        <v>12</v>
      </c>
      <c r="AI9" s="3">
        <f t="shared" si="1"/>
        <v>0</v>
      </c>
      <c r="AJ9" s="4">
        <v>3.125E-2</v>
      </c>
      <c r="AK9" s="3">
        <f t="shared" si="2"/>
        <v>4.25</v>
      </c>
      <c r="AL9" s="53" t="s">
        <v>30</v>
      </c>
      <c r="AM9" s="8" t="b">
        <f t="shared" si="3"/>
        <v>0</v>
      </c>
      <c r="AN9" s="15">
        <f t="shared" si="4"/>
        <v>4.25</v>
      </c>
    </row>
    <row r="10" spans="1:41" ht="80.099999999999994" customHeight="1" x14ac:dyDescent="0.25">
      <c r="A10" s="112" t="str">
        <f>IFERROR(INDEX(Tabella256[cognomenome], MATCH(F10, Tabella256[cognome], 0)), "")</f>
        <v>De Luca A.</v>
      </c>
      <c r="B10" s="28"/>
      <c r="C10" s="28"/>
      <c r="D10" s="29"/>
      <c r="E10" s="29"/>
      <c r="F10" s="30" t="s">
        <v>194</v>
      </c>
      <c r="G10" s="56" t="s">
        <v>427</v>
      </c>
      <c r="H10" s="31" t="s">
        <v>285</v>
      </c>
      <c r="I10" s="32" t="s">
        <v>590</v>
      </c>
      <c r="J10" s="33" t="s">
        <v>426</v>
      </c>
      <c r="K10" s="34" t="s">
        <v>281</v>
      </c>
      <c r="L10" s="34" t="s">
        <v>282</v>
      </c>
      <c r="M10" s="31">
        <f t="shared" si="7"/>
        <v>8.25</v>
      </c>
      <c r="N10" s="35"/>
      <c r="O10" s="35"/>
      <c r="P10" s="76" t="s">
        <v>288</v>
      </c>
      <c r="Q10" s="18">
        <f t="shared" si="9"/>
        <v>9.25</v>
      </c>
      <c r="R10" s="18">
        <v>9.25</v>
      </c>
      <c r="S10" s="77">
        <f t="shared" si="8"/>
        <v>0</v>
      </c>
      <c r="T10" s="2"/>
      <c r="AD10" s="114" t="str">
        <f t="shared" si="5"/>
        <v>NO</v>
      </c>
      <c r="AG10" s="3">
        <f t="shared" si="0"/>
        <v>7.75</v>
      </c>
      <c r="AH10" s="3">
        <f t="shared" si="0"/>
        <v>16.75</v>
      </c>
      <c r="AI10" s="3">
        <f t="shared" si="1"/>
        <v>0.75</v>
      </c>
      <c r="AJ10" s="4">
        <v>3.125E-2</v>
      </c>
      <c r="AK10" s="3">
        <f t="shared" si="2"/>
        <v>9</v>
      </c>
      <c r="AL10" s="53" t="s">
        <v>30</v>
      </c>
      <c r="AM10" s="8" t="b">
        <f t="shared" si="3"/>
        <v>1</v>
      </c>
      <c r="AN10" s="15">
        <f t="shared" si="4"/>
        <v>8.25</v>
      </c>
    </row>
    <row r="11" spans="1:41" ht="80.099999999999994" customHeight="1" x14ac:dyDescent="0.25">
      <c r="A11" s="112" t="str">
        <f>IFERROR(INDEX(Tabella256[cognomenome], MATCH(F11, Tabella256[cognome], 0)), "")</f>
        <v>Garro S.</v>
      </c>
      <c r="B11" s="28"/>
      <c r="C11" s="28"/>
      <c r="D11" s="29"/>
      <c r="E11" s="29"/>
      <c r="F11" s="30" t="s">
        <v>138</v>
      </c>
      <c r="G11" s="56" t="str">
        <f>IF(G10="","",G10)</f>
        <v>700A- PCV211 RIPRISTINO CABLAGGIO ELETTROPNEUMATICO</v>
      </c>
      <c r="H11" s="31" t="str">
        <f>IF(H10="","",H10)</f>
        <v>Caldarella</v>
      </c>
      <c r="I11" s="32" t="s">
        <v>590</v>
      </c>
      <c r="J11" s="33" t="str">
        <f>IF(J10="","",J10)</f>
        <v>575091/C</v>
      </c>
      <c r="K11" s="34" t="s">
        <v>281</v>
      </c>
      <c r="L11" s="34" t="s">
        <v>282</v>
      </c>
      <c r="M11" s="31">
        <f t="shared" si="7"/>
        <v>8.25</v>
      </c>
      <c r="N11" s="35"/>
      <c r="O11" s="35"/>
      <c r="P11" s="76" t="s">
        <v>289</v>
      </c>
      <c r="Q11" s="18">
        <f t="shared" si="9"/>
        <v>8.25</v>
      </c>
      <c r="R11" s="18">
        <v>8.25</v>
      </c>
      <c r="S11" s="77">
        <f t="shared" si="8"/>
        <v>0</v>
      </c>
      <c r="T11" s="2"/>
      <c r="AD11" s="114" t="str">
        <f t="shared" si="5"/>
        <v>NO</v>
      </c>
      <c r="AG11" s="3">
        <f t="shared" si="0"/>
        <v>7.75</v>
      </c>
      <c r="AH11" s="3">
        <f t="shared" si="0"/>
        <v>16.75</v>
      </c>
      <c r="AI11" s="3">
        <f t="shared" si="1"/>
        <v>0.75</v>
      </c>
      <c r="AJ11" s="4">
        <v>3.125E-2</v>
      </c>
      <c r="AK11" s="3">
        <f t="shared" si="2"/>
        <v>9</v>
      </c>
      <c r="AL11" s="53" t="s">
        <v>30</v>
      </c>
      <c r="AM11" s="8" t="b">
        <f t="shared" si="3"/>
        <v>1</v>
      </c>
      <c r="AN11" s="15">
        <f t="shared" si="4"/>
        <v>8.25</v>
      </c>
    </row>
    <row r="12" spans="1:41" ht="80.099999999999994" customHeight="1" x14ac:dyDescent="0.25">
      <c r="A12" s="112" t="str">
        <f>IFERROR(INDEX(Tabella256[cognomenome], MATCH(F12, Tabella256[cognome], 0)), "")</f>
        <v>Allegretti G.</v>
      </c>
      <c r="B12" s="28"/>
      <c r="C12" s="28"/>
      <c r="D12" s="29"/>
      <c r="E12" s="29"/>
      <c r="F12" s="30" t="s">
        <v>163</v>
      </c>
      <c r="G12" s="56" t="s">
        <v>130</v>
      </c>
      <c r="H12" s="31"/>
      <c r="I12" s="32"/>
      <c r="J12" s="33"/>
      <c r="K12" s="34" t="s">
        <v>286</v>
      </c>
      <c r="L12" s="34" t="s">
        <v>456</v>
      </c>
      <c r="M12" s="31">
        <f t="shared" ref="M12:M21" si="10">IF(AN12=0,"",AN12)</f>
        <v>10.25</v>
      </c>
      <c r="N12" s="35"/>
      <c r="O12" s="35"/>
      <c r="P12" s="76" t="s">
        <v>211</v>
      </c>
      <c r="Q12" s="18">
        <f t="shared" si="9"/>
        <v>11.75</v>
      </c>
      <c r="R12" s="18">
        <v>11.75</v>
      </c>
      <c r="S12" s="77">
        <f t="shared" si="8"/>
        <v>0</v>
      </c>
      <c r="T12" s="2"/>
      <c r="AD12" s="114" t="str">
        <f t="shared" si="5"/>
        <v>NO</v>
      </c>
      <c r="AG12" s="3">
        <f t="shared" si="0"/>
        <v>6.75</v>
      </c>
      <c r="AH12" s="3">
        <f t="shared" si="0"/>
        <v>17.75</v>
      </c>
      <c r="AI12" s="3">
        <f t="shared" si="1"/>
        <v>0.75</v>
      </c>
      <c r="AJ12" s="4">
        <v>3.125E-2</v>
      </c>
      <c r="AK12" s="3">
        <f t="shared" si="2"/>
        <v>11</v>
      </c>
      <c r="AL12" s="53" t="s">
        <v>30</v>
      </c>
      <c r="AM12" s="8" t="b">
        <f t="shared" si="3"/>
        <v>1</v>
      </c>
      <c r="AN12" s="15">
        <f t="shared" si="4"/>
        <v>10.25</v>
      </c>
    </row>
    <row r="13" spans="1:41" ht="80.099999999999994" customHeight="1" x14ac:dyDescent="0.25">
      <c r="A13" s="112" t="str">
        <f>IFERROR(INDEX(Tabella256[cognomenome], MATCH(F13, Tabella256[cognome], 0)), "")</f>
        <v>Millo F.</v>
      </c>
      <c r="B13" s="28"/>
      <c r="C13" s="28"/>
      <c r="D13" s="29"/>
      <c r="E13" s="29"/>
      <c r="F13" s="30" t="s">
        <v>148</v>
      </c>
      <c r="G13" s="56" t="s">
        <v>444</v>
      </c>
      <c r="H13" s="31"/>
      <c r="I13" s="32" t="str">
        <f t="shared" ref="I13:I16" si="11">IF(ISERROR(SEARCH("canone extra", N13)),
    IF(ISERROR(SEARCH("caldarella2", N13)),
        IF(ISERROR(SEARCH("messina", N13)),
            IF(ISERROR(SEARCH("agusta", N13)),
                IF(ISERROR(SEARCH("caldarella", N13)),
                    "",
                    $X$6
                ),
                $W$6
            ),
            $V$6
        ),
        $Y$6
    ),
    $AO$6
)</f>
        <v/>
      </c>
      <c r="J13" s="33"/>
      <c r="K13" s="34" t="s">
        <v>281</v>
      </c>
      <c r="L13" s="34" t="s">
        <v>293</v>
      </c>
      <c r="M13" s="31">
        <f t="shared" si="10"/>
        <v>4.25</v>
      </c>
      <c r="N13" s="35"/>
      <c r="O13" s="35"/>
      <c r="P13" s="76" t="s">
        <v>251</v>
      </c>
      <c r="Q13" s="18">
        <f t="shared" si="9"/>
        <v>8.25</v>
      </c>
      <c r="R13" s="18">
        <v>8.25</v>
      </c>
      <c r="S13" s="77">
        <f t="shared" si="8"/>
        <v>0</v>
      </c>
      <c r="T13" s="2"/>
      <c r="AD13" s="114" t="str">
        <f t="shared" si="5"/>
        <v>NO</v>
      </c>
      <c r="AG13" s="3">
        <f t="shared" si="0"/>
        <v>7.75</v>
      </c>
      <c r="AH13" s="3">
        <f t="shared" si="0"/>
        <v>12</v>
      </c>
      <c r="AI13" s="3">
        <f t="shared" si="1"/>
        <v>0</v>
      </c>
      <c r="AJ13" s="4">
        <v>3.125E-2</v>
      </c>
      <c r="AK13" s="3">
        <f t="shared" si="2"/>
        <v>4.25</v>
      </c>
      <c r="AL13" s="53" t="s">
        <v>30</v>
      </c>
      <c r="AM13" s="8" t="b">
        <f t="shared" si="3"/>
        <v>0</v>
      </c>
      <c r="AN13" s="15">
        <f t="shared" si="4"/>
        <v>4.25</v>
      </c>
    </row>
    <row r="14" spans="1:41" ht="80.099999999999994" customHeight="1" x14ac:dyDescent="0.25">
      <c r="A14" s="112" t="str">
        <f>IFERROR(INDEX(Tabella256[cognomenome], MATCH(F14, Tabella256[cognome], 0)), "")</f>
        <v>Tarascio B.</v>
      </c>
      <c r="B14" s="28"/>
      <c r="C14" s="28"/>
      <c r="D14" s="29"/>
      <c r="E14" s="29"/>
      <c r="F14" s="30" t="s">
        <v>157</v>
      </c>
      <c r="G14" s="56" t="str">
        <f>IF(G13="","",G13)</f>
        <v>CORSO SICUREZZA</v>
      </c>
      <c r="H14" s="31" t="str">
        <f>IF(H13="","",H13)</f>
        <v/>
      </c>
      <c r="I14" s="32" t="str">
        <f t="shared" si="11"/>
        <v/>
      </c>
      <c r="J14" s="33" t="str">
        <f>IF(J13="","",J13)</f>
        <v/>
      </c>
      <c r="K14" s="34" t="s">
        <v>281</v>
      </c>
      <c r="L14" s="34" t="s">
        <v>293</v>
      </c>
      <c r="M14" s="31">
        <f t="shared" si="10"/>
        <v>4.25</v>
      </c>
      <c r="N14" s="35"/>
      <c r="O14" s="35"/>
      <c r="P14" s="76" t="s">
        <v>17</v>
      </c>
      <c r="Q14" s="18">
        <f t="shared" si="9"/>
        <v>8.25</v>
      </c>
      <c r="R14" s="18">
        <v>8.25</v>
      </c>
      <c r="S14" s="77">
        <f t="shared" si="8"/>
        <v>0</v>
      </c>
      <c r="T14" s="2"/>
      <c r="AD14" s="114" t="str">
        <f t="shared" si="5"/>
        <v>NO</v>
      </c>
      <c r="AG14" s="3">
        <f t="shared" si="0"/>
        <v>7.75</v>
      </c>
      <c r="AH14" s="3">
        <f t="shared" si="0"/>
        <v>12</v>
      </c>
      <c r="AI14" s="3">
        <f t="shared" si="1"/>
        <v>0</v>
      </c>
      <c r="AJ14" s="4">
        <v>3.125E-2</v>
      </c>
      <c r="AK14" s="3">
        <f t="shared" si="2"/>
        <v>4.25</v>
      </c>
      <c r="AL14" s="53" t="s">
        <v>30</v>
      </c>
      <c r="AM14" s="8" t="b">
        <f t="shared" si="3"/>
        <v>0</v>
      </c>
      <c r="AN14" s="15">
        <f t="shared" si="4"/>
        <v>4.25</v>
      </c>
    </row>
    <row r="15" spans="1:41" ht="80.099999999999994" customHeight="1" x14ac:dyDescent="0.25">
      <c r="A15" s="112" t="str">
        <f>IFERROR(INDEX(Tabella256[cognomenome], MATCH(F15, Tabella256[cognome], 0)), "")</f>
        <v>Millo F.</v>
      </c>
      <c r="B15" s="28"/>
      <c r="C15" s="28"/>
      <c r="D15" s="29"/>
      <c r="E15" s="29"/>
      <c r="F15" s="30" t="s">
        <v>148</v>
      </c>
      <c r="G15" s="56" t="s">
        <v>427</v>
      </c>
      <c r="H15" s="31" t="s">
        <v>285</v>
      </c>
      <c r="I15" s="32" t="str">
        <f t="shared" si="11"/>
        <v>5400274437
canone</v>
      </c>
      <c r="J15" s="33" t="s">
        <v>426</v>
      </c>
      <c r="K15" s="34" t="s">
        <v>332</v>
      </c>
      <c r="L15" s="34" t="s">
        <v>282</v>
      </c>
      <c r="M15" s="31">
        <f t="shared" si="10"/>
        <v>4</v>
      </c>
      <c r="N15" s="35" t="s">
        <v>260</v>
      </c>
      <c r="O15" s="35"/>
      <c r="P15" s="76" t="s">
        <v>19</v>
      </c>
      <c r="Q15" s="18">
        <f t="shared" si="9"/>
        <v>10.25</v>
      </c>
      <c r="R15" s="18">
        <v>10.25</v>
      </c>
      <c r="S15" s="77">
        <f t="shared" si="8"/>
        <v>0</v>
      </c>
      <c r="T15" s="2"/>
      <c r="AD15" s="114" t="str">
        <f t="shared" si="5"/>
        <v>NO</v>
      </c>
      <c r="AG15" s="3">
        <f t="shared" si="0"/>
        <v>12.75</v>
      </c>
      <c r="AH15" s="3">
        <f t="shared" si="0"/>
        <v>16.75</v>
      </c>
      <c r="AI15" s="3">
        <f t="shared" si="1"/>
        <v>0</v>
      </c>
      <c r="AJ15" s="4">
        <v>3.125E-2</v>
      </c>
      <c r="AK15" s="3">
        <f t="shared" si="2"/>
        <v>4</v>
      </c>
      <c r="AL15" s="53" t="s">
        <v>30</v>
      </c>
      <c r="AM15" s="8" t="b">
        <f t="shared" si="3"/>
        <v>0</v>
      </c>
      <c r="AN15" s="15">
        <f t="shared" si="4"/>
        <v>4</v>
      </c>
    </row>
    <row r="16" spans="1:41" ht="80.099999999999994" customHeight="1" x14ac:dyDescent="0.25">
      <c r="A16" s="112" t="str">
        <f>IFERROR(INDEX(Tabella256[cognomenome], MATCH(F16, Tabella256[cognome], 0)), "")</f>
        <v>Serra G.</v>
      </c>
      <c r="B16" s="28"/>
      <c r="C16" s="28"/>
      <c r="D16" s="29"/>
      <c r="E16" s="29"/>
      <c r="F16" s="30" t="s">
        <v>193</v>
      </c>
      <c r="G16" s="56" t="str">
        <f>IF(G15="","",G15)</f>
        <v>700A- PCV211 RIPRISTINO CABLAGGIO ELETTROPNEUMATICO</v>
      </c>
      <c r="H16" s="31" t="str">
        <f>IF(H15="","",H15)</f>
        <v>Caldarella</v>
      </c>
      <c r="I16" s="32" t="str">
        <f t="shared" si="11"/>
        <v>5400274437
canone</v>
      </c>
      <c r="J16" s="33" t="str">
        <f>IF(J15="","",J15)</f>
        <v>575091/C</v>
      </c>
      <c r="K16" s="34" t="s">
        <v>332</v>
      </c>
      <c r="L16" s="34" t="s">
        <v>282</v>
      </c>
      <c r="M16" s="31">
        <f t="shared" si="10"/>
        <v>4</v>
      </c>
      <c r="N16" s="35" t="s">
        <v>260</v>
      </c>
      <c r="O16" s="35"/>
      <c r="P16" s="76" t="s">
        <v>18</v>
      </c>
      <c r="Q16" s="18">
        <f t="shared" si="9"/>
        <v>11.75</v>
      </c>
      <c r="R16" s="18">
        <v>11.75</v>
      </c>
      <c r="S16" s="77">
        <f t="shared" si="8"/>
        <v>0</v>
      </c>
      <c r="T16" s="2"/>
      <c r="AD16" s="114" t="str">
        <f t="shared" si="5"/>
        <v>NO</v>
      </c>
      <c r="AG16" s="3">
        <f t="shared" si="0"/>
        <v>12.75</v>
      </c>
      <c r="AH16" s="3">
        <f t="shared" si="0"/>
        <v>16.75</v>
      </c>
      <c r="AI16" s="3">
        <f t="shared" si="1"/>
        <v>0</v>
      </c>
      <c r="AJ16" s="4">
        <v>3.125E-2</v>
      </c>
      <c r="AK16" s="3">
        <f t="shared" si="2"/>
        <v>4</v>
      </c>
      <c r="AL16" s="53" t="s">
        <v>30</v>
      </c>
      <c r="AM16" s="8" t="b">
        <f t="shared" si="3"/>
        <v>0</v>
      </c>
      <c r="AN16" s="15">
        <f t="shared" si="4"/>
        <v>4</v>
      </c>
    </row>
    <row r="17" spans="1:40" ht="80.099999999999994" customHeight="1" x14ac:dyDescent="0.25">
      <c r="A17" s="112" t="str">
        <f>IFERROR(INDEX(Tabella256[cognomenome], MATCH(F17, Tabella256[cognome], 0)), "")</f>
        <v>Millo F.</v>
      </c>
      <c r="B17" s="28"/>
      <c r="C17" s="28"/>
      <c r="D17" s="29"/>
      <c r="E17" s="29"/>
      <c r="F17" s="30" t="s">
        <v>148</v>
      </c>
      <c r="G17" s="56" t="s">
        <v>451</v>
      </c>
      <c r="H17" s="31" t="s">
        <v>285</v>
      </c>
      <c r="I17" s="32" t="s">
        <v>446</v>
      </c>
      <c r="J17" s="33" t="s">
        <v>445</v>
      </c>
      <c r="K17" s="34" t="s">
        <v>282</v>
      </c>
      <c r="L17" s="34" t="s">
        <v>438</v>
      </c>
      <c r="M17" s="31">
        <f t="shared" si="10"/>
        <v>3.5</v>
      </c>
      <c r="N17" s="35"/>
      <c r="O17" s="35"/>
      <c r="P17" s="76" t="s">
        <v>15</v>
      </c>
      <c r="Q17" s="18">
        <f t="shared" si="9"/>
        <v>6.25</v>
      </c>
      <c r="R17" s="18">
        <v>6.25</v>
      </c>
      <c r="S17" s="77">
        <f t="shared" si="8"/>
        <v>0</v>
      </c>
      <c r="T17" s="2"/>
      <c r="AD17" s="114" t="str">
        <f t="shared" si="5"/>
        <v>NO</v>
      </c>
      <c r="AG17" s="3">
        <f t="shared" si="0"/>
        <v>16.75</v>
      </c>
      <c r="AH17" s="3">
        <f t="shared" si="0"/>
        <v>20.25</v>
      </c>
      <c r="AI17" s="3">
        <f t="shared" si="1"/>
        <v>0</v>
      </c>
      <c r="AJ17" s="4">
        <v>3.125E-2</v>
      </c>
      <c r="AK17" s="3">
        <f t="shared" si="2"/>
        <v>3.5</v>
      </c>
      <c r="AL17" s="53" t="s">
        <v>30</v>
      </c>
      <c r="AM17" s="8" t="b">
        <f t="shared" si="3"/>
        <v>0</v>
      </c>
      <c r="AN17" s="15">
        <f t="shared" si="4"/>
        <v>3.5</v>
      </c>
    </row>
    <row r="18" spans="1:40" ht="80.099999999999994" customHeight="1" x14ac:dyDescent="0.25">
      <c r="A18" s="112" t="str">
        <f>IFERROR(INDEX(Tabella256[cognomenome], MATCH(F18, Tabella256[cognome], 0)), "")</f>
        <v>Serra G.</v>
      </c>
      <c r="B18" s="28"/>
      <c r="C18" s="28"/>
      <c r="D18" s="29"/>
      <c r="E18" s="29"/>
      <c r="F18" s="30" t="s">
        <v>193</v>
      </c>
      <c r="G18" s="56" t="str">
        <f>IF(G17="","",G17)</f>
        <v>1200/2 F103 ASS. STRUM. AVVIAMENNTO</v>
      </c>
      <c r="H18" s="31" t="str">
        <f>IF(H17="","",H17)</f>
        <v>Caldarella</v>
      </c>
      <c r="I18" s="32" t="s">
        <v>446</v>
      </c>
      <c r="J18" s="33" t="str">
        <f>IF(J17="","",J17)</f>
        <v>575660/C</v>
      </c>
      <c r="K18" s="34" t="s">
        <v>282</v>
      </c>
      <c r="L18" s="34" t="s">
        <v>438</v>
      </c>
      <c r="M18" s="31">
        <f t="shared" si="10"/>
        <v>3.5</v>
      </c>
      <c r="N18" s="35"/>
      <c r="O18" s="35"/>
      <c r="P18" s="76"/>
      <c r="Q18" s="18">
        <f t="shared" si="9"/>
        <v>99</v>
      </c>
      <c r="R18" s="18">
        <v>99</v>
      </c>
      <c r="S18" s="77">
        <f t="shared" si="8"/>
        <v>0</v>
      </c>
      <c r="T18" s="2"/>
      <c r="AD18" s="114" t="str">
        <f t="shared" si="5"/>
        <v>NO</v>
      </c>
      <c r="AG18" s="3">
        <f t="shared" si="0"/>
        <v>16.75</v>
      </c>
      <c r="AH18" s="3">
        <f t="shared" si="0"/>
        <v>20.25</v>
      </c>
      <c r="AI18" s="3">
        <f t="shared" si="1"/>
        <v>0</v>
      </c>
      <c r="AJ18" s="4">
        <v>3.125E-2</v>
      </c>
      <c r="AK18" s="3">
        <f t="shared" si="2"/>
        <v>3.5</v>
      </c>
      <c r="AL18" s="53" t="s">
        <v>30</v>
      </c>
      <c r="AM18" s="8" t="b">
        <f t="shared" si="3"/>
        <v>0</v>
      </c>
      <c r="AN18" s="15">
        <f t="shared" si="4"/>
        <v>3.5</v>
      </c>
    </row>
    <row r="19" spans="1:40" ht="80.099999999999994" customHeight="1" x14ac:dyDescent="0.25">
      <c r="A19" s="112" t="str">
        <f>IFERROR(INDEX(Tabella256[cognomenome], MATCH(F19, Tabella256[cognome], 0)), "")</f>
        <v>Tarascio B.</v>
      </c>
      <c r="B19" s="28"/>
      <c r="C19" s="28"/>
      <c r="D19" s="29"/>
      <c r="E19" s="29"/>
      <c r="F19" s="30" t="s">
        <v>157</v>
      </c>
      <c r="G19" s="56" t="s">
        <v>452</v>
      </c>
      <c r="H19" s="31" t="s">
        <v>285</v>
      </c>
      <c r="I19" s="32" t="s">
        <v>447</v>
      </c>
      <c r="J19" s="33" t="s">
        <v>450</v>
      </c>
      <c r="K19" s="34" t="s">
        <v>448</v>
      </c>
      <c r="L19" s="34" t="s">
        <v>449</v>
      </c>
      <c r="M19" s="31">
        <f t="shared" si="10"/>
        <v>2</v>
      </c>
      <c r="N19" s="35"/>
      <c r="O19" s="35"/>
      <c r="P19" s="76"/>
      <c r="Q19" s="18">
        <f t="shared" si="9"/>
        <v>99</v>
      </c>
      <c r="R19" s="18">
        <v>99</v>
      </c>
      <c r="S19" s="77">
        <f>R19-Q19</f>
        <v>0</v>
      </c>
      <c r="T19" s="2"/>
      <c r="AD19" s="114" t="str">
        <f t="shared" si="5"/>
        <v>NO</v>
      </c>
      <c r="AG19" s="3">
        <f t="shared" si="0"/>
        <v>22</v>
      </c>
      <c r="AH19" s="3">
        <f t="shared" si="0"/>
        <v>24</v>
      </c>
      <c r="AI19" s="3">
        <f t="shared" si="1"/>
        <v>0</v>
      </c>
      <c r="AJ19" s="4">
        <v>3.125E-2</v>
      </c>
      <c r="AK19" s="3">
        <f t="shared" si="2"/>
        <v>2</v>
      </c>
      <c r="AL19" s="53" t="s">
        <v>30</v>
      </c>
      <c r="AM19" s="8" t="b">
        <f t="shared" si="3"/>
        <v>0</v>
      </c>
      <c r="AN19" s="15">
        <f t="shared" si="4"/>
        <v>2</v>
      </c>
    </row>
    <row r="20" spans="1:40" ht="80.099999999999994" customHeight="1" x14ac:dyDescent="0.25">
      <c r="A20" s="112" t="str">
        <f>IFERROR(INDEX(Tabella256[cognomenome], MATCH(F20, Tabella256[cognome], 0)), "")</f>
        <v>Riciputo A.</v>
      </c>
      <c r="B20" s="28"/>
      <c r="C20" s="28"/>
      <c r="D20" s="29"/>
      <c r="E20" s="29"/>
      <c r="F20" s="30" t="s">
        <v>134</v>
      </c>
      <c r="G20" s="56" t="s">
        <v>443</v>
      </c>
      <c r="H20" s="31" t="s">
        <v>284</v>
      </c>
      <c r="I20" s="32" t="s">
        <v>457</v>
      </c>
      <c r="J20" s="33" t="s">
        <v>442</v>
      </c>
      <c r="K20" s="34" t="s">
        <v>282</v>
      </c>
      <c r="L20" s="34" t="s">
        <v>456</v>
      </c>
      <c r="M20" s="31">
        <f t="shared" si="10"/>
        <v>1</v>
      </c>
      <c r="N20" s="35"/>
      <c r="O20" s="35"/>
      <c r="P20" s="76"/>
      <c r="Q20" s="18">
        <f t="shared" si="9"/>
        <v>99</v>
      </c>
      <c r="R20" s="18">
        <v>99</v>
      </c>
      <c r="S20" s="77">
        <f t="shared" si="8"/>
        <v>0</v>
      </c>
      <c r="T20" s="2"/>
      <c r="U20" s="2"/>
      <c r="W20" s="72"/>
      <c r="X20" s="72"/>
      <c r="Y20" s="72"/>
      <c r="Z20" s="72"/>
      <c r="AA20" s="72"/>
      <c r="AB20" s="72"/>
      <c r="AC20" s="2"/>
      <c r="AD20" s="114" t="str">
        <f t="shared" si="5"/>
        <v>NO</v>
      </c>
      <c r="AG20" s="3">
        <f t="shared" si="0"/>
        <v>16.75</v>
      </c>
      <c r="AH20" s="3">
        <f t="shared" si="0"/>
        <v>17.75</v>
      </c>
      <c r="AI20" s="3">
        <f t="shared" si="1"/>
        <v>0</v>
      </c>
      <c r="AJ20" s="4">
        <v>3.125E-2</v>
      </c>
      <c r="AK20" s="3">
        <f t="shared" si="2"/>
        <v>1</v>
      </c>
      <c r="AL20" s="53" t="s">
        <v>30</v>
      </c>
      <c r="AM20" s="8" t="b">
        <f t="shared" si="3"/>
        <v>0</v>
      </c>
      <c r="AN20" s="15">
        <f t="shared" si="4"/>
        <v>1</v>
      </c>
    </row>
    <row r="21" spans="1:40" ht="80.099999999999994" customHeight="1" x14ac:dyDescent="0.25">
      <c r="A21" s="112" t="str">
        <f>IFERROR(INDEX(Tabella256[cognomenome], MATCH(F21, Tabella256[cognome], 0)), "")</f>
        <v>Mira A.</v>
      </c>
      <c r="B21" s="28"/>
      <c r="C21" s="28"/>
      <c r="D21" s="29"/>
      <c r="E21" s="29"/>
      <c r="F21" s="30" t="s">
        <v>265</v>
      </c>
      <c r="G21" s="56" t="str">
        <f>IF(G20="","",G20)</f>
        <v>Ricerca guasto su sistema di caricamento GPL Rampa 1 -2 + assistenza per prove funzionali</v>
      </c>
      <c r="H21" s="31" t="str">
        <f>IF(H20="","",H20)</f>
        <v>Messina</v>
      </c>
      <c r="I21" s="32" t="s">
        <v>457</v>
      </c>
      <c r="J21" s="33" t="str">
        <f>IF(J20="","",J20)</f>
        <v>575515/C</v>
      </c>
      <c r="K21" s="34" t="s">
        <v>282</v>
      </c>
      <c r="L21" s="34" t="s">
        <v>456</v>
      </c>
      <c r="M21" s="31">
        <f t="shared" si="10"/>
        <v>1</v>
      </c>
      <c r="N21" s="36"/>
      <c r="O21" s="35"/>
      <c r="P21" s="76"/>
      <c r="Q21" s="18">
        <f t="shared" si="9"/>
        <v>99</v>
      </c>
      <c r="R21" s="18">
        <v>99</v>
      </c>
      <c r="S21" s="77">
        <f t="shared" si="8"/>
        <v>0</v>
      </c>
      <c r="T21" s="2"/>
      <c r="U21" s="2"/>
      <c r="W21" s="72"/>
      <c r="X21" s="72"/>
      <c r="Y21" s="72"/>
      <c r="Z21" s="72"/>
      <c r="AA21" s="72"/>
      <c r="AB21" s="72"/>
      <c r="AC21" s="2"/>
      <c r="AD21" s="114" t="str">
        <f t="shared" si="5"/>
        <v>NO</v>
      </c>
      <c r="AG21" s="3">
        <f t="shared" si="0"/>
        <v>16.75</v>
      </c>
      <c r="AH21" s="3">
        <f t="shared" si="0"/>
        <v>17.75</v>
      </c>
      <c r="AI21" s="3">
        <f t="shared" si="1"/>
        <v>0</v>
      </c>
      <c r="AJ21" s="4">
        <v>3.125E-2</v>
      </c>
      <c r="AK21" s="3">
        <f t="shared" si="2"/>
        <v>1</v>
      </c>
      <c r="AL21" s="53" t="s">
        <v>30</v>
      </c>
      <c r="AM21" s="8" t="b">
        <f t="shared" si="3"/>
        <v>0</v>
      </c>
      <c r="AN21" s="15">
        <f t="shared" si="4"/>
        <v>1</v>
      </c>
    </row>
    <row r="22" spans="1:40" ht="80.099999999999994" customHeight="1" x14ac:dyDescent="0.25">
      <c r="A22" s="112" t="str">
        <f>IFERROR(INDEX(Tabella256[cognomenome], MATCH(F22, Tabella256[cognome], 0)), "")</f>
        <v/>
      </c>
      <c r="B22" s="28"/>
      <c r="C22" s="28"/>
      <c r="D22" s="29"/>
      <c r="E22" s="29"/>
      <c r="F22" s="30"/>
      <c r="G22" s="56"/>
      <c r="H22" s="31"/>
      <c r="I22" s="32"/>
      <c r="J22" s="33"/>
      <c r="K22" s="34"/>
      <c r="L22" s="34"/>
      <c r="M22" s="31" t="str">
        <f t="shared" ref="M22" si="12">IF(AN22=0,"",AN22)</f>
        <v/>
      </c>
      <c r="N22" s="36"/>
      <c r="O22" s="36"/>
      <c r="P22" s="76"/>
      <c r="Q22" s="18">
        <f t="shared" si="9"/>
        <v>99</v>
      </c>
      <c r="R22" s="18">
        <v>99</v>
      </c>
      <c r="S22" s="77">
        <f t="shared" si="8"/>
        <v>0</v>
      </c>
      <c r="T22" s="2"/>
      <c r="U22" s="2"/>
      <c r="AB22" s="72"/>
      <c r="AC22" s="2"/>
      <c r="AD22" s="114" t="str">
        <f t="shared" si="5"/>
        <v>NO</v>
      </c>
      <c r="AG22" s="3">
        <f t="shared" si="0"/>
        <v>0</v>
      </c>
      <c r="AH22" s="3">
        <f t="shared" si="0"/>
        <v>0</v>
      </c>
      <c r="AI22" s="3">
        <f t="shared" si="1"/>
        <v>0</v>
      </c>
      <c r="AJ22" s="4">
        <v>3.125E-2</v>
      </c>
      <c r="AK22" s="3">
        <f t="shared" si="2"/>
        <v>0</v>
      </c>
      <c r="AL22" s="53" t="s">
        <v>30</v>
      </c>
      <c r="AM22" s="8" t="b">
        <f t="shared" si="3"/>
        <v>0</v>
      </c>
      <c r="AN22" s="15">
        <f t="shared" si="4"/>
        <v>0</v>
      </c>
    </row>
    <row r="23" spans="1:40" ht="80.099999999999994" customHeight="1" x14ac:dyDescent="0.25">
      <c r="A23" s="112" t="str">
        <f>IFERROR(INDEX(Tabella256[cognomenome], MATCH(F23, Tabella256[cognome], 0)), "")</f>
        <v/>
      </c>
      <c r="B23" s="28"/>
      <c r="C23" s="28"/>
      <c r="D23" s="29"/>
      <c r="E23" s="29"/>
      <c r="F23" s="30"/>
      <c r="G23" s="56"/>
      <c r="H23" s="31"/>
      <c r="I23" s="32"/>
      <c r="J23" s="33"/>
      <c r="K23" s="34"/>
      <c r="L23" s="34"/>
      <c r="M23" s="31" t="str">
        <f t="shared" si="7"/>
        <v/>
      </c>
      <c r="N23" s="36"/>
      <c r="O23" s="36"/>
      <c r="P23" s="76"/>
      <c r="Q23" s="18">
        <f t="shared" si="9"/>
        <v>99</v>
      </c>
      <c r="R23" s="18">
        <v>99</v>
      </c>
      <c r="S23" s="77">
        <f t="shared" si="8"/>
        <v>0</v>
      </c>
      <c r="T23" s="2"/>
      <c r="U23" s="2"/>
      <c r="AB23" s="72"/>
      <c r="AC23" s="2"/>
      <c r="AD23" s="114" t="str">
        <f t="shared" si="5"/>
        <v>NO</v>
      </c>
      <c r="AG23" s="3">
        <f t="shared" si="0"/>
        <v>0</v>
      </c>
      <c r="AH23" s="3">
        <f t="shared" si="0"/>
        <v>0</v>
      </c>
      <c r="AI23" s="3">
        <f t="shared" si="1"/>
        <v>0</v>
      </c>
      <c r="AJ23" s="4">
        <v>3.125E-2</v>
      </c>
      <c r="AK23" s="3">
        <f t="shared" si="2"/>
        <v>0</v>
      </c>
      <c r="AL23" s="53" t="s">
        <v>30</v>
      </c>
      <c r="AM23" s="8" t="b">
        <f t="shared" si="3"/>
        <v>0</v>
      </c>
      <c r="AN23" s="15">
        <f t="shared" si="4"/>
        <v>0</v>
      </c>
    </row>
    <row r="24" spans="1:40" ht="80.099999999999994" customHeight="1" x14ac:dyDescent="0.25">
      <c r="A24" s="112" t="str">
        <f>IFERROR(INDEX(Tabella256[cognomenome], MATCH(F24, Tabella256[cognome], 0)), "")</f>
        <v/>
      </c>
      <c r="B24" s="28"/>
      <c r="C24" s="28"/>
      <c r="D24" s="29"/>
      <c r="E24" s="29"/>
      <c r="F24" s="30"/>
      <c r="G24" s="56"/>
      <c r="H24" s="31"/>
      <c r="I24" s="32" t="str">
        <f t="shared" si="6"/>
        <v/>
      </c>
      <c r="J24" s="33"/>
      <c r="K24" s="34"/>
      <c r="L24" s="34"/>
      <c r="M24" s="31" t="str">
        <f t="shared" si="7"/>
        <v/>
      </c>
      <c r="N24" s="35"/>
      <c r="O24" s="35"/>
      <c r="P24" s="76"/>
      <c r="Q24" s="18">
        <f t="shared" si="9"/>
        <v>99</v>
      </c>
      <c r="R24" s="18">
        <v>99</v>
      </c>
      <c r="S24" s="77">
        <f t="shared" si="8"/>
        <v>0</v>
      </c>
      <c r="T24" s="2"/>
      <c r="U24" s="2"/>
      <c r="AB24" s="72"/>
      <c r="AC24" s="2"/>
      <c r="AD24" s="114" t="str">
        <f t="shared" si="5"/>
        <v>NO</v>
      </c>
      <c r="AG24" s="3">
        <f t="shared" si="0"/>
        <v>0</v>
      </c>
      <c r="AH24" s="3">
        <f t="shared" si="0"/>
        <v>0</v>
      </c>
      <c r="AI24" s="3">
        <f t="shared" si="1"/>
        <v>0</v>
      </c>
      <c r="AJ24" s="4">
        <v>3.125E-2</v>
      </c>
      <c r="AK24" s="3">
        <f t="shared" si="2"/>
        <v>0</v>
      </c>
      <c r="AL24" s="53" t="s">
        <v>30</v>
      </c>
      <c r="AM24" s="8" t="b">
        <f t="shared" si="3"/>
        <v>0</v>
      </c>
      <c r="AN24" s="15">
        <f t="shared" si="4"/>
        <v>0</v>
      </c>
    </row>
    <row r="25" spans="1:40" ht="80.099999999999994" customHeight="1" x14ac:dyDescent="0.25">
      <c r="A25" s="112" t="str">
        <f>IFERROR(INDEX(Tabella256[cognomenome], MATCH(F25, Tabella256[cognome], 0)), "")</f>
        <v/>
      </c>
      <c r="B25" s="28"/>
      <c r="C25" s="28"/>
      <c r="D25" s="29"/>
      <c r="E25" s="29"/>
      <c r="F25" s="30"/>
      <c r="G25" s="56" t="str">
        <f>IF(G24="","",G24)</f>
        <v/>
      </c>
      <c r="H25" s="31" t="str">
        <f>IF(H24="","",H24)</f>
        <v/>
      </c>
      <c r="I25" s="32" t="str">
        <f t="shared" si="6"/>
        <v/>
      </c>
      <c r="J25" s="33" t="str">
        <f>IF(J24="","",J24)</f>
        <v/>
      </c>
      <c r="K25" s="34"/>
      <c r="L25" s="34"/>
      <c r="M25" s="31" t="str">
        <f t="shared" si="7"/>
        <v/>
      </c>
      <c r="N25" s="35"/>
      <c r="O25" s="35"/>
      <c r="P25" s="76"/>
      <c r="Q25" s="18">
        <f t="shared" si="9"/>
        <v>99</v>
      </c>
      <c r="R25" s="18">
        <v>99</v>
      </c>
      <c r="S25" s="77">
        <f t="shared" si="8"/>
        <v>0</v>
      </c>
      <c r="T25" s="2"/>
      <c r="U25" s="2"/>
      <c r="V25" s="72"/>
      <c r="W25" s="72"/>
      <c r="X25" s="72"/>
      <c r="Y25" s="72"/>
      <c r="Z25" s="72"/>
      <c r="AA25" s="72"/>
      <c r="AB25" s="72"/>
      <c r="AC25" s="2"/>
      <c r="AD25" s="114" t="str">
        <f t="shared" si="5"/>
        <v>NO</v>
      </c>
      <c r="AG25" s="3">
        <f t="shared" si="0"/>
        <v>0</v>
      </c>
      <c r="AH25" s="3">
        <f t="shared" si="0"/>
        <v>0</v>
      </c>
      <c r="AI25" s="3">
        <f t="shared" si="1"/>
        <v>0</v>
      </c>
      <c r="AJ25" s="4">
        <v>3.125E-2</v>
      </c>
      <c r="AK25" s="3">
        <f t="shared" si="2"/>
        <v>0</v>
      </c>
      <c r="AL25" s="53" t="s">
        <v>30</v>
      </c>
      <c r="AM25" s="8" t="b">
        <f t="shared" si="3"/>
        <v>0</v>
      </c>
      <c r="AN25" s="15">
        <f t="shared" si="4"/>
        <v>0</v>
      </c>
    </row>
    <row r="26" spans="1:40" ht="80.099999999999994" customHeight="1" x14ac:dyDescent="0.25">
      <c r="A26" s="112" t="str">
        <f>IFERROR(INDEX(Tabella256[cognomenome], MATCH(F26, Tabella256[cognome], 0)), "")</f>
        <v/>
      </c>
      <c r="B26" s="28"/>
      <c r="C26" s="28"/>
      <c r="D26" s="29"/>
      <c r="E26" s="29"/>
      <c r="F26" s="30"/>
      <c r="G26" s="56"/>
      <c r="H26" s="31"/>
      <c r="I26" s="32" t="str">
        <f t="shared" si="6"/>
        <v/>
      </c>
      <c r="J26" s="33"/>
      <c r="K26" s="34"/>
      <c r="L26" s="34"/>
      <c r="M26" s="31" t="str">
        <f t="shared" si="7"/>
        <v/>
      </c>
      <c r="N26" s="35"/>
      <c r="O26" s="35"/>
      <c r="P26" s="76"/>
      <c r="Q26" s="18">
        <f t="shared" si="9"/>
        <v>99</v>
      </c>
      <c r="R26" s="18">
        <v>99</v>
      </c>
      <c r="S26" s="77">
        <f t="shared" si="8"/>
        <v>0</v>
      </c>
      <c r="T26" s="2"/>
      <c r="U26" s="2"/>
      <c r="V26" s="72"/>
      <c r="W26" s="72"/>
      <c r="X26" s="72"/>
      <c r="Y26" s="72"/>
      <c r="Z26" s="72"/>
      <c r="AA26" s="72"/>
      <c r="AB26" s="72"/>
      <c r="AC26" s="2"/>
      <c r="AD26" s="114" t="str">
        <f t="shared" si="5"/>
        <v>NO</v>
      </c>
      <c r="AG26" s="3">
        <f t="shared" si="0"/>
        <v>0</v>
      </c>
      <c r="AH26" s="3">
        <f t="shared" si="0"/>
        <v>0</v>
      </c>
      <c r="AI26" s="3">
        <f t="shared" si="1"/>
        <v>0</v>
      </c>
      <c r="AJ26" s="4">
        <v>3.125E-2</v>
      </c>
      <c r="AK26" s="3">
        <f t="shared" si="2"/>
        <v>0</v>
      </c>
      <c r="AL26" s="53" t="s">
        <v>30</v>
      </c>
      <c r="AM26" s="8" t="b">
        <f t="shared" si="3"/>
        <v>0</v>
      </c>
      <c r="AN26" s="15">
        <f t="shared" si="4"/>
        <v>0</v>
      </c>
    </row>
    <row r="27" spans="1:40" ht="80.099999999999994" customHeight="1" x14ac:dyDescent="0.25">
      <c r="A27" s="112" t="str">
        <f>IFERROR(INDEX(Tabella256[cognomenome], MATCH(F27, Tabella256[cognome], 0)), "")</f>
        <v/>
      </c>
      <c r="B27" s="28"/>
      <c r="C27" s="28"/>
      <c r="D27" s="29"/>
      <c r="E27" s="29"/>
      <c r="F27" s="30"/>
      <c r="G27" s="56" t="str">
        <f>IF(G26="","",G26)</f>
        <v/>
      </c>
      <c r="H27" s="31" t="str">
        <f>IF(H26="","",H26)</f>
        <v/>
      </c>
      <c r="I27" s="32" t="str">
        <f t="shared" si="6"/>
        <v/>
      </c>
      <c r="J27" s="33" t="str">
        <f>IF(J26="","",J26)</f>
        <v/>
      </c>
      <c r="K27" s="34"/>
      <c r="L27" s="34"/>
      <c r="M27" s="31" t="str">
        <f t="shared" si="7"/>
        <v/>
      </c>
      <c r="N27" s="35"/>
      <c r="O27" s="35"/>
      <c r="P27" s="76"/>
      <c r="Q27" s="18">
        <f t="shared" si="9"/>
        <v>99</v>
      </c>
      <c r="R27" s="18">
        <v>99</v>
      </c>
      <c r="S27" s="77">
        <f t="shared" si="8"/>
        <v>0</v>
      </c>
      <c r="T27" s="2"/>
      <c r="U27" s="2"/>
      <c r="V27" s="72"/>
      <c r="W27" s="72"/>
      <c r="X27" s="72"/>
      <c r="Y27" s="72"/>
      <c r="Z27" s="72"/>
      <c r="AA27" s="72"/>
      <c r="AB27" s="72"/>
      <c r="AC27" s="2"/>
      <c r="AD27" s="114" t="str">
        <f t="shared" si="5"/>
        <v>NO</v>
      </c>
      <c r="AG27" s="3">
        <f t="shared" si="0"/>
        <v>0</v>
      </c>
      <c r="AH27" s="3">
        <f t="shared" si="0"/>
        <v>0</v>
      </c>
      <c r="AI27" s="3">
        <f t="shared" si="1"/>
        <v>0</v>
      </c>
      <c r="AJ27" s="4">
        <v>3.125E-2</v>
      </c>
      <c r="AK27" s="3">
        <f t="shared" si="2"/>
        <v>0</v>
      </c>
      <c r="AL27" s="53" t="s">
        <v>30</v>
      </c>
      <c r="AM27" s="8" t="b">
        <f t="shared" si="3"/>
        <v>0</v>
      </c>
      <c r="AN27" s="15">
        <f t="shared" si="4"/>
        <v>0</v>
      </c>
    </row>
    <row r="28" spans="1:40" ht="80.099999999999994" customHeight="1" x14ac:dyDescent="0.25">
      <c r="A28" s="112" t="str">
        <f>IFERROR(INDEX(Tabella256[cognomenome], MATCH(F28, Tabella256[cognome], 0)), "")</f>
        <v/>
      </c>
      <c r="B28" s="28"/>
      <c r="C28" s="28"/>
      <c r="D28" s="29"/>
      <c r="E28" s="29"/>
      <c r="F28" s="30"/>
      <c r="G28" s="56"/>
      <c r="H28" s="31"/>
      <c r="I28" s="32" t="str">
        <f t="shared" si="6"/>
        <v/>
      </c>
      <c r="J28" s="33"/>
      <c r="K28" s="34"/>
      <c r="L28" s="34"/>
      <c r="M28" s="31" t="str">
        <f t="shared" si="7"/>
        <v/>
      </c>
      <c r="N28" s="35"/>
      <c r="O28" s="35"/>
      <c r="P28" s="76"/>
      <c r="Q28" s="18">
        <f t="shared" si="9"/>
        <v>99</v>
      </c>
      <c r="R28" s="18">
        <v>99</v>
      </c>
      <c r="S28" s="77">
        <f t="shared" si="8"/>
        <v>0</v>
      </c>
      <c r="T28" s="2"/>
      <c r="U28" s="2"/>
      <c r="V28" s="72"/>
      <c r="W28" s="72"/>
      <c r="X28" s="72"/>
      <c r="Y28" s="72"/>
      <c r="Z28" s="72"/>
      <c r="AA28" s="72"/>
      <c r="AB28" s="72"/>
      <c r="AC28" s="2"/>
      <c r="AD28" s="114" t="str">
        <f t="shared" si="5"/>
        <v>NO</v>
      </c>
      <c r="AG28" s="3">
        <f t="shared" si="0"/>
        <v>0</v>
      </c>
      <c r="AH28" s="3">
        <f t="shared" si="0"/>
        <v>0</v>
      </c>
      <c r="AI28" s="3">
        <f t="shared" si="1"/>
        <v>0</v>
      </c>
      <c r="AJ28" s="4">
        <v>3.125E-2</v>
      </c>
      <c r="AK28" s="3">
        <f t="shared" si="2"/>
        <v>0</v>
      </c>
      <c r="AL28" s="53" t="s">
        <v>30</v>
      </c>
      <c r="AM28" s="8" t="b">
        <f t="shared" si="3"/>
        <v>0</v>
      </c>
      <c r="AN28" s="15">
        <f t="shared" si="4"/>
        <v>0</v>
      </c>
    </row>
    <row r="29" spans="1:40" ht="80.099999999999994" customHeight="1" x14ac:dyDescent="0.25">
      <c r="A29" s="112" t="str">
        <f>IFERROR(INDEX(Tabella256[cognomenome], MATCH(F29, Tabella256[cognome], 0)), "")</f>
        <v/>
      </c>
      <c r="B29" s="28"/>
      <c r="C29" s="28"/>
      <c r="D29" s="29"/>
      <c r="E29" s="29"/>
      <c r="F29" s="30"/>
      <c r="G29" s="56" t="str">
        <f>IF(G28="","",G28)</f>
        <v/>
      </c>
      <c r="H29" s="31" t="str">
        <f>IF(H28="","",H28)</f>
        <v/>
      </c>
      <c r="I29" s="32" t="str">
        <f t="shared" si="6"/>
        <v/>
      </c>
      <c r="J29" s="33" t="str">
        <f>IF(J28="","",J28)</f>
        <v/>
      </c>
      <c r="K29" s="34"/>
      <c r="L29" s="34"/>
      <c r="M29" s="31" t="str">
        <f t="shared" si="7"/>
        <v/>
      </c>
      <c r="N29" s="35"/>
      <c r="O29" s="35"/>
      <c r="P29" s="76"/>
      <c r="Q29" s="18">
        <f t="shared" si="9"/>
        <v>99</v>
      </c>
      <c r="R29" s="18">
        <v>99</v>
      </c>
      <c r="S29" s="77">
        <f t="shared" si="8"/>
        <v>0</v>
      </c>
      <c r="T29" s="2"/>
      <c r="U29" s="2"/>
      <c r="V29" s="72"/>
      <c r="W29" s="72"/>
      <c r="X29" s="72"/>
      <c r="Y29" s="72"/>
      <c r="Z29" s="72"/>
      <c r="AA29" s="72"/>
      <c r="AB29" s="72"/>
      <c r="AC29" s="2"/>
      <c r="AD29" s="114" t="str">
        <f t="shared" si="5"/>
        <v>NO</v>
      </c>
      <c r="AG29" s="3">
        <f t="shared" si="0"/>
        <v>0</v>
      </c>
      <c r="AH29" s="3">
        <f t="shared" si="0"/>
        <v>0</v>
      </c>
      <c r="AI29" s="3">
        <f t="shared" si="1"/>
        <v>0</v>
      </c>
      <c r="AJ29" s="4">
        <v>3.125E-2</v>
      </c>
      <c r="AK29" s="3">
        <f t="shared" si="2"/>
        <v>0</v>
      </c>
      <c r="AL29" s="53" t="s">
        <v>30</v>
      </c>
      <c r="AM29" s="8" t="b">
        <f t="shared" si="3"/>
        <v>0</v>
      </c>
      <c r="AN29" s="15">
        <f t="shared" si="4"/>
        <v>0</v>
      </c>
    </row>
    <row r="30" spans="1:40" ht="80.099999999999994" customHeight="1" thickBot="1" x14ac:dyDescent="0.3">
      <c r="A30" s="112" t="str">
        <f>IFERROR(INDEX(Tabella256[cognomenome], MATCH(F30, Tabella256[cognome], 0)), "")</f>
        <v/>
      </c>
      <c r="B30" s="28"/>
      <c r="C30" s="28"/>
      <c r="D30" s="29"/>
      <c r="E30" s="29"/>
      <c r="F30" s="30"/>
      <c r="G30" s="56"/>
      <c r="H30" s="31"/>
      <c r="I30" s="32" t="str">
        <f t="shared" si="6"/>
        <v/>
      </c>
      <c r="J30" s="33"/>
      <c r="K30" s="34"/>
      <c r="L30" s="34"/>
      <c r="M30" s="31" t="str">
        <f t="shared" si="7"/>
        <v/>
      </c>
      <c r="N30" s="35"/>
      <c r="O30" s="35"/>
      <c r="P30" s="78"/>
      <c r="Q30" s="79">
        <f t="shared" si="9"/>
        <v>99</v>
      </c>
      <c r="R30" s="79">
        <v>99</v>
      </c>
      <c r="S30" s="80">
        <f t="shared" si="8"/>
        <v>0</v>
      </c>
      <c r="T30" s="2"/>
      <c r="U30" s="2"/>
      <c r="V30" s="72"/>
      <c r="W30" s="72"/>
      <c r="X30" s="72"/>
      <c r="Y30" s="72"/>
      <c r="Z30" s="72"/>
      <c r="AA30" s="72"/>
      <c r="AB30" s="72"/>
      <c r="AC30" s="2"/>
      <c r="AD30" s="114" t="str">
        <f t="shared" si="5"/>
        <v>NO</v>
      </c>
      <c r="AG30" s="3">
        <f t="shared" si="0"/>
        <v>0</v>
      </c>
      <c r="AH30" s="3">
        <f t="shared" si="0"/>
        <v>0</v>
      </c>
      <c r="AI30" s="3">
        <f t="shared" si="1"/>
        <v>0</v>
      </c>
      <c r="AJ30" s="4">
        <v>3.125E-2</v>
      </c>
      <c r="AK30" s="3">
        <f t="shared" si="2"/>
        <v>0</v>
      </c>
      <c r="AL30" s="53" t="s">
        <v>30</v>
      </c>
      <c r="AM30" s="8" t="b">
        <f t="shared" si="3"/>
        <v>0</v>
      </c>
      <c r="AN30" s="15">
        <f t="shared" si="4"/>
        <v>0</v>
      </c>
    </row>
    <row r="31" spans="1:40" ht="80.099999999999994" customHeight="1" x14ac:dyDescent="0.25">
      <c r="A31" s="112" t="str">
        <f>IFERROR(INDEX(Tabella256[cognomenome], MATCH(F31, Tabella256[cognome], 0)), "")</f>
        <v/>
      </c>
      <c r="B31" s="28"/>
      <c r="C31" s="28"/>
      <c r="D31" s="29"/>
      <c r="E31" s="29"/>
      <c r="F31" s="30"/>
      <c r="G31" s="56" t="str">
        <f>IF(G30="","",G30)</f>
        <v/>
      </c>
      <c r="H31" s="31" t="str">
        <f>IF(H30="","",H30)</f>
        <v/>
      </c>
      <c r="I31" s="32" t="str">
        <f t="shared" si="6"/>
        <v/>
      </c>
      <c r="J31" s="33" t="str">
        <f>IF(J30="","",J30)</f>
        <v/>
      </c>
      <c r="K31" s="34"/>
      <c r="L31" s="34"/>
      <c r="M31" s="31" t="str">
        <f t="shared" si="7"/>
        <v/>
      </c>
      <c r="N31" s="2"/>
      <c r="O31" s="2"/>
      <c r="P31" s="2"/>
      <c r="Q31" s="2"/>
      <c r="R31" s="2"/>
      <c r="S31" s="2"/>
      <c r="T31" s="2"/>
      <c r="U31" s="2"/>
      <c r="V31" s="72"/>
      <c r="W31" s="72"/>
      <c r="X31" s="72"/>
      <c r="Y31" s="72"/>
      <c r="Z31" s="72"/>
      <c r="AA31" s="72"/>
      <c r="AB31" s="72"/>
      <c r="AC31" s="2"/>
      <c r="AD31" s="114" t="str">
        <f t="shared" si="5"/>
        <v>NO</v>
      </c>
      <c r="AG31" s="3">
        <f t="shared" si="0"/>
        <v>0</v>
      </c>
      <c r="AH31" s="3">
        <f t="shared" si="0"/>
        <v>0</v>
      </c>
      <c r="AI31" s="3">
        <f t="shared" si="1"/>
        <v>0</v>
      </c>
      <c r="AJ31" s="4">
        <v>3.125E-2</v>
      </c>
      <c r="AK31" s="3">
        <f t="shared" si="2"/>
        <v>0</v>
      </c>
      <c r="AL31" s="53" t="s">
        <v>30</v>
      </c>
      <c r="AM31" s="8" t="b">
        <f t="shared" si="3"/>
        <v>0</v>
      </c>
      <c r="AN31" s="15">
        <f t="shared" si="4"/>
        <v>0</v>
      </c>
    </row>
    <row r="32" spans="1:40" ht="80.099999999999994" customHeight="1" x14ac:dyDescent="0.25">
      <c r="A32" s="112" t="str">
        <f>IFERROR(INDEX(Tabella256[cognomenome], MATCH(F32, Tabella256[cognome], 0)), "")</f>
        <v/>
      </c>
      <c r="B32" s="28"/>
      <c r="C32" s="28"/>
      <c r="D32" s="29"/>
      <c r="E32" s="29"/>
      <c r="F32" s="30"/>
      <c r="G32" s="56"/>
      <c r="H32" s="31"/>
      <c r="I32" s="32" t="str">
        <f t="shared" si="6"/>
        <v/>
      </c>
      <c r="J32" s="33"/>
      <c r="K32" s="34"/>
      <c r="L32" s="34"/>
      <c r="M32" s="31" t="str">
        <f t="shared" si="7"/>
        <v/>
      </c>
      <c r="N32" s="35"/>
      <c r="O32" s="35"/>
      <c r="P32" s="2"/>
      <c r="Q32" s="2"/>
      <c r="R32" s="2"/>
      <c r="S32" s="2"/>
      <c r="T32" s="2"/>
      <c r="U32" s="2"/>
      <c r="W32" s="72"/>
      <c r="X32" s="72"/>
      <c r="Y32" s="72"/>
      <c r="Z32" s="72"/>
      <c r="AA32" s="72"/>
      <c r="AB32" s="72"/>
      <c r="AC32" s="2"/>
      <c r="AD32" s="114" t="str">
        <f t="shared" si="5"/>
        <v>NO</v>
      </c>
      <c r="AG32" s="3">
        <f t="shared" si="0"/>
        <v>0</v>
      </c>
      <c r="AH32" s="3">
        <f t="shared" si="0"/>
        <v>0</v>
      </c>
      <c r="AI32" s="3">
        <f t="shared" si="1"/>
        <v>0</v>
      </c>
      <c r="AJ32" s="4">
        <v>3.125E-2</v>
      </c>
      <c r="AK32" s="3">
        <f t="shared" si="2"/>
        <v>0</v>
      </c>
      <c r="AL32" s="53" t="s">
        <v>30</v>
      </c>
      <c r="AM32" s="8" t="b">
        <f t="shared" si="3"/>
        <v>0</v>
      </c>
      <c r="AN32" s="15">
        <f t="shared" si="4"/>
        <v>0</v>
      </c>
    </row>
    <row r="33" spans="1:40" ht="80.099999999999994" customHeight="1" x14ac:dyDescent="0.25">
      <c r="A33" s="112" t="str">
        <f>IFERROR(INDEX(Tabella256[cognomenome], MATCH(F33, Tabella256[cognome], 0)), "")</f>
        <v/>
      </c>
      <c r="B33" s="28"/>
      <c r="C33" s="28"/>
      <c r="D33" s="29"/>
      <c r="E33" s="29"/>
      <c r="F33" s="30"/>
      <c r="G33" s="56" t="str">
        <f>IF(G32="","",G32)</f>
        <v/>
      </c>
      <c r="H33" s="31" t="str">
        <f>IF(H32="","",H32)</f>
        <v/>
      </c>
      <c r="I33" s="32" t="str">
        <f t="shared" si="6"/>
        <v/>
      </c>
      <c r="J33" s="33" t="str">
        <f>IF(J32="","",J32)</f>
        <v/>
      </c>
      <c r="K33" s="34"/>
      <c r="L33" s="34"/>
      <c r="M33" s="31" t="str">
        <f t="shared" si="7"/>
        <v/>
      </c>
      <c r="N33" s="35"/>
      <c r="O33" s="35"/>
      <c r="P33" s="2"/>
      <c r="Q33" s="2"/>
      <c r="R33" s="2"/>
      <c r="S33" s="2"/>
      <c r="T33" s="2"/>
      <c r="U33" s="2"/>
      <c r="AA33" s="72"/>
      <c r="AB33" s="72"/>
      <c r="AC33" s="2"/>
      <c r="AD33" s="114" t="str">
        <f t="shared" si="5"/>
        <v>NO</v>
      </c>
      <c r="AG33" s="3">
        <f t="shared" si="0"/>
        <v>0</v>
      </c>
      <c r="AH33" s="3">
        <f t="shared" si="0"/>
        <v>0</v>
      </c>
      <c r="AI33" s="3">
        <f t="shared" si="1"/>
        <v>0</v>
      </c>
      <c r="AJ33" s="4">
        <v>3.125E-2</v>
      </c>
      <c r="AK33" s="3">
        <f t="shared" si="2"/>
        <v>0</v>
      </c>
      <c r="AL33" s="53" t="s">
        <v>30</v>
      </c>
      <c r="AM33" s="8" t="b">
        <f t="shared" si="3"/>
        <v>0</v>
      </c>
      <c r="AN33" s="15">
        <f t="shared" si="4"/>
        <v>0</v>
      </c>
    </row>
    <row r="34" spans="1:40" ht="80.099999999999994" customHeight="1" x14ac:dyDescent="0.25">
      <c r="A34" s="112" t="str">
        <f>IFERROR(INDEX(Tabella256[cognomenome], MATCH(F34, Tabella256[cognome], 0)), "")</f>
        <v/>
      </c>
      <c r="B34" s="28"/>
      <c r="C34" s="28"/>
      <c r="D34" s="29"/>
      <c r="E34" s="29"/>
      <c r="F34" s="30"/>
      <c r="G34" s="56"/>
      <c r="H34" s="31"/>
      <c r="I34" s="32" t="str">
        <f t="shared" si="6"/>
        <v/>
      </c>
      <c r="J34" s="33"/>
      <c r="K34" s="34"/>
      <c r="L34" s="34"/>
      <c r="M34" s="31" t="str">
        <f t="shared" si="7"/>
        <v/>
      </c>
      <c r="N34" s="35"/>
      <c r="O34" s="35"/>
      <c r="P34" s="2"/>
      <c r="Q34" s="2"/>
      <c r="R34" s="2"/>
      <c r="S34" s="2"/>
      <c r="T34" s="2"/>
      <c r="U34" s="2"/>
      <c r="AA34" s="72"/>
      <c r="AB34" s="72"/>
      <c r="AC34" s="2"/>
      <c r="AD34" s="114" t="str">
        <f t="shared" si="5"/>
        <v>NO</v>
      </c>
      <c r="AG34" s="3">
        <f t="shared" si="0"/>
        <v>0</v>
      </c>
      <c r="AH34" s="3">
        <f t="shared" si="0"/>
        <v>0</v>
      </c>
      <c r="AI34" s="3">
        <f t="shared" si="1"/>
        <v>0</v>
      </c>
      <c r="AJ34" s="4">
        <v>3.125E-2</v>
      </c>
      <c r="AK34" s="3">
        <f t="shared" si="2"/>
        <v>0</v>
      </c>
      <c r="AL34" s="53" t="s">
        <v>30</v>
      </c>
      <c r="AM34" s="8" t="b">
        <f t="shared" si="3"/>
        <v>0</v>
      </c>
      <c r="AN34" s="15">
        <f t="shared" si="4"/>
        <v>0</v>
      </c>
    </row>
    <row r="35" spans="1:40" ht="80.099999999999994" customHeight="1" x14ac:dyDescent="0.25">
      <c r="A35" s="112" t="str">
        <f>IFERROR(INDEX(Tabella256[cognomenome], MATCH(F35, Tabella256[cognome], 0)), "")</f>
        <v/>
      </c>
      <c r="B35" s="28"/>
      <c r="C35" s="28"/>
      <c r="D35" s="29"/>
      <c r="E35" s="29"/>
      <c r="F35" s="30"/>
      <c r="G35" s="56" t="str">
        <f>IF(G34="","",G34)</f>
        <v/>
      </c>
      <c r="H35" s="31" t="str">
        <f>IF(H34="","",H34)</f>
        <v/>
      </c>
      <c r="I35" s="32" t="str">
        <f t="shared" si="6"/>
        <v/>
      </c>
      <c r="J35" s="33" t="str">
        <f>IF(J34="","",J34)</f>
        <v/>
      </c>
      <c r="K35" s="34"/>
      <c r="L35" s="34"/>
      <c r="M35" s="31" t="str">
        <f t="shared" si="7"/>
        <v/>
      </c>
      <c r="N35" s="35"/>
      <c r="O35" s="35"/>
      <c r="P35" s="2"/>
      <c r="Q35" s="2"/>
      <c r="R35" s="2"/>
      <c r="S35" s="2"/>
      <c r="T35" s="2"/>
      <c r="U35" s="2"/>
      <c r="AA35" s="72"/>
      <c r="AB35" s="72"/>
      <c r="AC35" s="2"/>
      <c r="AD35" s="114" t="str">
        <f t="shared" si="5"/>
        <v>NO</v>
      </c>
      <c r="AG35" s="3">
        <f t="shared" si="0"/>
        <v>0</v>
      </c>
      <c r="AH35" s="3">
        <f t="shared" si="0"/>
        <v>0</v>
      </c>
      <c r="AI35" s="3">
        <f t="shared" si="1"/>
        <v>0</v>
      </c>
      <c r="AJ35" s="4">
        <v>3.125E-2</v>
      </c>
      <c r="AK35" s="3">
        <f t="shared" si="2"/>
        <v>0</v>
      </c>
      <c r="AL35" s="53" t="s">
        <v>30</v>
      </c>
      <c r="AM35" s="8" t="b">
        <f t="shared" si="3"/>
        <v>0</v>
      </c>
      <c r="AN35" s="15">
        <f t="shared" si="4"/>
        <v>0</v>
      </c>
    </row>
    <row r="36" spans="1:40" ht="80.099999999999994" customHeight="1" x14ac:dyDescent="0.25">
      <c r="A36" s="112" t="str">
        <f>IFERROR(INDEX(Tabella256[cognomenome], MATCH(F36, Tabella256[cognome], 0)), "")</f>
        <v/>
      </c>
      <c r="B36" s="28"/>
      <c r="C36" s="28"/>
      <c r="D36" s="29"/>
      <c r="E36" s="29"/>
      <c r="F36" s="30"/>
      <c r="G36" s="56"/>
      <c r="H36" s="31"/>
      <c r="I36" s="32" t="str">
        <f t="shared" si="6"/>
        <v/>
      </c>
      <c r="J36" s="33"/>
      <c r="K36" s="34"/>
      <c r="L36" s="34"/>
      <c r="M36" s="31" t="str">
        <f t="shared" si="7"/>
        <v/>
      </c>
      <c r="N36" s="35"/>
      <c r="O36" s="35"/>
      <c r="P36" s="2"/>
      <c r="Q36" s="2"/>
      <c r="R36" s="2"/>
      <c r="S36" s="2"/>
      <c r="T36" s="2"/>
      <c r="U36" s="2"/>
      <c r="AA36" s="72"/>
      <c r="AB36" s="72"/>
      <c r="AC36" s="2"/>
      <c r="AD36" s="114" t="str">
        <f t="shared" si="5"/>
        <v>NO</v>
      </c>
      <c r="AG36" s="3">
        <f t="shared" si="0"/>
        <v>0</v>
      </c>
      <c r="AH36" s="3">
        <f t="shared" si="0"/>
        <v>0</v>
      </c>
      <c r="AI36" s="3">
        <f t="shared" si="1"/>
        <v>0</v>
      </c>
      <c r="AJ36" s="4">
        <v>3.125E-2</v>
      </c>
      <c r="AK36" s="3">
        <f t="shared" si="2"/>
        <v>0</v>
      </c>
      <c r="AL36" s="53" t="s">
        <v>30</v>
      </c>
      <c r="AM36" s="8" t="b">
        <f t="shared" si="3"/>
        <v>0</v>
      </c>
      <c r="AN36" s="15">
        <f t="shared" si="4"/>
        <v>0</v>
      </c>
    </row>
    <row r="37" spans="1:40" ht="80.099999999999994" customHeight="1" x14ac:dyDescent="0.25">
      <c r="A37" s="112" t="str">
        <f>IFERROR(INDEX(Tabella256[cognomenome], MATCH(F37, Tabella256[cognome], 0)), "")</f>
        <v/>
      </c>
      <c r="B37" s="28"/>
      <c r="C37" s="28"/>
      <c r="D37" s="29"/>
      <c r="E37" s="29"/>
      <c r="F37" s="30"/>
      <c r="G37" s="56" t="str">
        <f>IF(G36="","",G36)</f>
        <v/>
      </c>
      <c r="H37" s="31" t="str">
        <f>IF(H36="","",H36)</f>
        <v/>
      </c>
      <c r="I37" s="32" t="str">
        <f t="shared" si="6"/>
        <v/>
      </c>
      <c r="J37" s="33" t="str">
        <f>IF(J36="","",J36)</f>
        <v/>
      </c>
      <c r="K37" s="34"/>
      <c r="L37" s="34"/>
      <c r="M37" s="31" t="str">
        <f t="shared" si="7"/>
        <v/>
      </c>
      <c r="N37" s="35"/>
      <c r="O37" s="35"/>
      <c r="P37" s="2"/>
      <c r="Q37" s="2"/>
      <c r="R37" s="2"/>
      <c r="S37" s="2"/>
      <c r="T37" s="2"/>
      <c r="U37" s="2"/>
      <c r="AA37" s="72"/>
      <c r="AB37" s="72"/>
      <c r="AC37" s="2"/>
      <c r="AD37" s="114" t="str">
        <f t="shared" si="5"/>
        <v>NO</v>
      </c>
      <c r="AG37" s="3">
        <f t="shared" si="0"/>
        <v>0</v>
      </c>
      <c r="AH37" s="3">
        <f t="shared" si="0"/>
        <v>0</v>
      </c>
      <c r="AI37" s="3">
        <f t="shared" si="1"/>
        <v>0</v>
      </c>
      <c r="AJ37" s="4">
        <v>3.125E-2</v>
      </c>
      <c r="AK37" s="3">
        <f t="shared" si="2"/>
        <v>0</v>
      </c>
      <c r="AL37" s="53" t="s">
        <v>30</v>
      </c>
      <c r="AM37" s="8" t="b">
        <f t="shared" si="3"/>
        <v>0</v>
      </c>
      <c r="AN37" s="15">
        <f t="shared" si="4"/>
        <v>0</v>
      </c>
    </row>
    <row r="38" spans="1:40" ht="80.099999999999994" customHeight="1" x14ac:dyDescent="0.25">
      <c r="A38" s="112" t="str">
        <f>IFERROR(INDEX(Tabella256[cognomenome], MATCH(F38, Tabella256[cognome], 0)), "")</f>
        <v/>
      </c>
      <c r="B38" s="28"/>
      <c r="C38" s="28"/>
      <c r="D38" s="29"/>
      <c r="E38" s="29"/>
      <c r="F38" s="30"/>
      <c r="G38" s="56"/>
      <c r="H38" s="31"/>
      <c r="I38" s="32" t="str">
        <f t="shared" si="6"/>
        <v/>
      </c>
      <c r="J38" s="33"/>
      <c r="K38" s="34"/>
      <c r="L38" s="34"/>
      <c r="M38" s="31" t="str">
        <f t="shared" si="7"/>
        <v/>
      </c>
      <c r="N38" s="35"/>
      <c r="O38" s="35"/>
      <c r="P38" s="2"/>
      <c r="Q38" s="2"/>
      <c r="R38" s="2"/>
      <c r="S38" s="2"/>
      <c r="T38" s="2"/>
      <c r="U38" s="2"/>
      <c r="AA38" s="72"/>
      <c r="AB38" s="72"/>
      <c r="AC38" s="2"/>
      <c r="AD38" s="114" t="str">
        <f t="shared" si="5"/>
        <v>NO</v>
      </c>
      <c r="AG38" s="3">
        <f t="shared" si="0"/>
        <v>0</v>
      </c>
      <c r="AH38" s="3">
        <f t="shared" si="0"/>
        <v>0</v>
      </c>
      <c r="AI38" s="3">
        <f t="shared" si="1"/>
        <v>0</v>
      </c>
      <c r="AJ38" s="4">
        <v>3.125E-2</v>
      </c>
      <c r="AK38" s="3">
        <f t="shared" si="2"/>
        <v>0</v>
      </c>
      <c r="AL38" s="53" t="s">
        <v>30</v>
      </c>
      <c r="AM38" s="8" t="b">
        <f t="shared" si="3"/>
        <v>0</v>
      </c>
      <c r="AN38" s="15">
        <f t="shared" si="4"/>
        <v>0</v>
      </c>
    </row>
    <row r="39" spans="1:40" ht="80.099999999999994" customHeight="1" x14ac:dyDescent="0.25">
      <c r="A39" s="112" t="str">
        <f>IFERROR(INDEX(Tabella256[cognomenome], MATCH(F39, Tabella256[cognome], 0)), "")</f>
        <v/>
      </c>
      <c r="B39" s="28"/>
      <c r="C39" s="28"/>
      <c r="D39" s="29"/>
      <c r="E39" s="29"/>
      <c r="F39" s="30"/>
      <c r="G39" s="56" t="str">
        <f>IF(G38="","",G38)</f>
        <v/>
      </c>
      <c r="H39" s="31" t="str">
        <f>IF(H38="","",H38)</f>
        <v/>
      </c>
      <c r="I39" s="32" t="str">
        <f t="shared" si="6"/>
        <v/>
      </c>
      <c r="J39" s="33" t="str">
        <f>IF(J38="","",J38)</f>
        <v/>
      </c>
      <c r="K39" s="34"/>
      <c r="L39" s="34"/>
      <c r="M39" s="31" t="str">
        <f t="shared" si="7"/>
        <v/>
      </c>
      <c r="N39" s="35"/>
      <c r="O39" s="35"/>
      <c r="P39" s="2"/>
      <c r="Q39" s="2"/>
      <c r="R39" s="2"/>
      <c r="S39" s="2"/>
      <c r="T39" s="2"/>
      <c r="U39" s="2"/>
      <c r="V39" s="72"/>
      <c r="W39" s="72"/>
      <c r="X39" s="72"/>
      <c r="Y39" s="72"/>
      <c r="Z39" s="72"/>
      <c r="AA39" s="72"/>
      <c r="AB39" s="72"/>
      <c r="AC39" s="2"/>
      <c r="AD39" s="114" t="str">
        <f t="shared" si="5"/>
        <v>NO</v>
      </c>
      <c r="AG39" s="3">
        <f t="shared" si="0"/>
        <v>0</v>
      </c>
      <c r="AH39" s="3">
        <f t="shared" si="0"/>
        <v>0</v>
      </c>
      <c r="AI39" s="3">
        <f t="shared" si="1"/>
        <v>0</v>
      </c>
      <c r="AJ39" s="4">
        <v>3.125E-2</v>
      </c>
      <c r="AK39" s="3">
        <f t="shared" si="2"/>
        <v>0</v>
      </c>
      <c r="AL39" s="53" t="s">
        <v>30</v>
      </c>
      <c r="AM39" s="8" t="b">
        <f t="shared" si="3"/>
        <v>0</v>
      </c>
      <c r="AN39" s="15">
        <f t="shared" si="4"/>
        <v>0</v>
      </c>
    </row>
    <row r="40" spans="1:40" ht="80.099999999999994" customHeight="1" x14ac:dyDescent="0.25">
      <c r="A40" s="112" t="str">
        <f>IFERROR(INDEX(Tabella256[cognomenome], MATCH(F40, Tabella256[cognome], 0)), "")</f>
        <v/>
      </c>
      <c r="B40" s="28"/>
      <c r="C40" s="28"/>
      <c r="D40" s="29"/>
      <c r="E40" s="29"/>
      <c r="F40" s="30"/>
      <c r="G40" s="56"/>
      <c r="H40" s="31"/>
      <c r="I40" s="32" t="str">
        <f t="shared" si="6"/>
        <v/>
      </c>
      <c r="J40" s="33"/>
      <c r="K40" s="34"/>
      <c r="L40" s="34"/>
      <c r="M40" s="31" t="str">
        <f t="shared" si="7"/>
        <v/>
      </c>
      <c r="N40" s="35"/>
      <c r="O40" s="35"/>
      <c r="P40" s="2"/>
      <c r="Q40" s="2"/>
      <c r="R40" s="2"/>
      <c r="S40" s="2"/>
      <c r="T40" s="2"/>
      <c r="U40" s="2"/>
      <c r="AB40" s="72"/>
      <c r="AC40" s="2"/>
      <c r="AD40" s="114" t="str">
        <f t="shared" si="5"/>
        <v>NO</v>
      </c>
      <c r="AG40" s="3">
        <f t="shared" si="0"/>
        <v>0</v>
      </c>
      <c r="AH40" s="3">
        <f t="shared" si="0"/>
        <v>0</v>
      </c>
      <c r="AI40" s="3">
        <f t="shared" si="1"/>
        <v>0</v>
      </c>
      <c r="AJ40" s="4">
        <v>3.125E-2</v>
      </c>
      <c r="AK40" s="3">
        <f t="shared" si="2"/>
        <v>0</v>
      </c>
      <c r="AL40" s="53" t="s">
        <v>30</v>
      </c>
      <c r="AM40" s="8" t="b">
        <f t="shared" si="3"/>
        <v>0</v>
      </c>
      <c r="AN40" s="15">
        <f t="shared" si="4"/>
        <v>0</v>
      </c>
    </row>
    <row r="41" spans="1:40" ht="80.099999999999994" customHeight="1" x14ac:dyDescent="0.25">
      <c r="A41" s="112" t="str">
        <f>IFERROR(INDEX(Tabella256[cognomenome], MATCH(F41, Tabella256[cognome], 0)), "")</f>
        <v/>
      </c>
      <c r="B41" s="28"/>
      <c r="C41" s="28"/>
      <c r="D41" s="29"/>
      <c r="E41" s="29"/>
      <c r="F41" s="30"/>
      <c r="G41" s="56" t="str">
        <f>IF(G40="","",G40)</f>
        <v/>
      </c>
      <c r="H41" s="31" t="str">
        <f>IF(H40="","",H40)</f>
        <v/>
      </c>
      <c r="I41" s="32" t="str">
        <f t="shared" si="6"/>
        <v/>
      </c>
      <c r="J41" s="33" t="str">
        <f>IF(J40="","",J40)</f>
        <v/>
      </c>
      <c r="K41" s="34"/>
      <c r="L41" s="34"/>
      <c r="M41" s="31" t="str">
        <f t="shared" si="7"/>
        <v/>
      </c>
      <c r="N41" s="35"/>
      <c r="O41" s="35"/>
      <c r="P41" s="2"/>
      <c r="Q41" s="2"/>
      <c r="R41" s="2"/>
      <c r="S41" s="2"/>
      <c r="T41" s="37"/>
      <c r="U41" s="2"/>
      <c r="AB41" s="72"/>
      <c r="AC41" s="2"/>
      <c r="AD41" s="114" t="str">
        <f t="shared" si="5"/>
        <v>NO</v>
      </c>
      <c r="AG41" s="3">
        <f t="shared" si="0"/>
        <v>0</v>
      </c>
      <c r="AH41" s="3">
        <f t="shared" si="0"/>
        <v>0</v>
      </c>
      <c r="AI41" s="3">
        <f t="shared" si="1"/>
        <v>0</v>
      </c>
      <c r="AJ41" s="4">
        <v>3.125E-2</v>
      </c>
      <c r="AK41" s="3">
        <f t="shared" si="2"/>
        <v>0</v>
      </c>
      <c r="AL41" s="53" t="s">
        <v>30</v>
      </c>
      <c r="AM41" s="8" t="b">
        <f t="shared" si="3"/>
        <v>0</v>
      </c>
      <c r="AN41" s="15">
        <f t="shared" si="4"/>
        <v>0</v>
      </c>
    </row>
    <row r="42" spans="1:40" ht="80.099999999999994" customHeight="1" x14ac:dyDescent="0.25">
      <c r="A42" s="112" t="str">
        <f>IFERROR(INDEX(Tabella256[cognomenome], MATCH(F42, Tabella256[cognome], 0)), "")</f>
        <v/>
      </c>
      <c r="B42" s="28"/>
      <c r="C42" s="28"/>
      <c r="D42" s="29"/>
      <c r="E42" s="29"/>
      <c r="F42" s="30"/>
      <c r="G42" s="56"/>
      <c r="H42" s="31"/>
      <c r="I42" s="32" t="str">
        <f t="shared" si="6"/>
        <v/>
      </c>
      <c r="J42" s="33"/>
      <c r="K42" s="34"/>
      <c r="L42" s="34"/>
      <c r="M42" s="31" t="str">
        <f t="shared" si="7"/>
        <v/>
      </c>
      <c r="N42" s="35"/>
      <c r="O42" s="35"/>
      <c r="P42" s="2"/>
      <c r="Q42" s="2"/>
      <c r="R42" s="2"/>
      <c r="S42" s="2"/>
      <c r="T42" s="37"/>
      <c r="U42" s="2"/>
      <c r="AB42" s="72"/>
      <c r="AC42" s="2"/>
      <c r="AD42" s="114" t="str">
        <f t="shared" si="5"/>
        <v>NO</v>
      </c>
      <c r="AG42" s="3">
        <f t="shared" si="0"/>
        <v>0</v>
      </c>
      <c r="AH42" s="3">
        <f t="shared" si="0"/>
        <v>0</v>
      </c>
      <c r="AI42" s="3">
        <f t="shared" si="1"/>
        <v>0</v>
      </c>
      <c r="AJ42" s="4">
        <v>3.125E-2</v>
      </c>
      <c r="AK42" s="3">
        <f t="shared" si="2"/>
        <v>0</v>
      </c>
      <c r="AL42" s="53" t="s">
        <v>30</v>
      </c>
      <c r="AM42" s="8" t="b">
        <f t="shared" si="3"/>
        <v>0</v>
      </c>
      <c r="AN42" s="15">
        <f t="shared" si="4"/>
        <v>0</v>
      </c>
    </row>
    <row r="43" spans="1:40" ht="80.099999999999994" customHeight="1" x14ac:dyDescent="0.25">
      <c r="A43" s="112" t="str">
        <f>IFERROR(INDEX(Tabella256[cognomenome], MATCH(F43, Tabella256[cognome], 0)), "")</f>
        <v/>
      </c>
      <c r="B43" s="28"/>
      <c r="C43" s="28"/>
      <c r="D43" s="29"/>
      <c r="E43" s="29"/>
      <c r="F43" s="30"/>
      <c r="G43" s="56" t="str">
        <f>IF(G42="","",G42)</f>
        <v/>
      </c>
      <c r="H43" s="31" t="str">
        <f>IF(H42="","",H42)</f>
        <v/>
      </c>
      <c r="I43" s="32" t="str">
        <f t="shared" si="6"/>
        <v/>
      </c>
      <c r="J43" s="33" t="str">
        <f>IF(J42="","",J42)</f>
        <v/>
      </c>
      <c r="K43" s="34"/>
      <c r="L43" s="34"/>
      <c r="M43" s="31" t="str">
        <f t="shared" si="7"/>
        <v/>
      </c>
      <c r="N43" s="35"/>
      <c r="O43" s="35"/>
      <c r="P43" s="2"/>
      <c r="Q43" s="2"/>
      <c r="R43" s="2"/>
      <c r="S43" s="2"/>
      <c r="T43" s="37"/>
      <c r="U43" s="2"/>
      <c r="AB43" s="72"/>
      <c r="AC43" s="2"/>
      <c r="AD43" s="114" t="str">
        <f t="shared" si="5"/>
        <v>NO</v>
      </c>
      <c r="AG43" s="3">
        <f t="shared" si="0"/>
        <v>0</v>
      </c>
      <c r="AH43" s="3">
        <f t="shared" si="0"/>
        <v>0</v>
      </c>
      <c r="AI43" s="3">
        <f t="shared" si="1"/>
        <v>0</v>
      </c>
      <c r="AJ43" s="4">
        <v>3.125E-2</v>
      </c>
      <c r="AK43" s="3">
        <f t="shared" si="2"/>
        <v>0</v>
      </c>
      <c r="AL43" s="53" t="s">
        <v>30</v>
      </c>
      <c r="AM43" s="8" t="b">
        <f t="shared" si="3"/>
        <v>0</v>
      </c>
      <c r="AN43" s="15">
        <f t="shared" si="4"/>
        <v>0</v>
      </c>
    </row>
    <row r="44" spans="1:40" ht="80.099999999999994" customHeight="1" x14ac:dyDescent="0.25">
      <c r="A44" s="112" t="str">
        <f>IFERROR(INDEX(Tabella256[cognomenome], MATCH(F44, Tabella256[cognome], 0)), "")</f>
        <v/>
      </c>
      <c r="B44" s="28"/>
      <c r="C44" s="28"/>
      <c r="D44" s="29"/>
      <c r="E44" s="29"/>
      <c r="F44" s="30"/>
      <c r="G44" s="56"/>
      <c r="H44" s="31"/>
      <c r="I44" s="32" t="str">
        <f t="shared" si="6"/>
        <v/>
      </c>
      <c r="J44" s="33"/>
      <c r="K44" s="34"/>
      <c r="L44" s="34"/>
      <c r="M44" s="31" t="str">
        <f t="shared" si="7"/>
        <v/>
      </c>
      <c r="N44" s="35"/>
      <c r="O44" s="35"/>
      <c r="P44" s="2"/>
      <c r="Q44" s="2"/>
      <c r="R44" s="2"/>
      <c r="S44" s="2"/>
      <c r="T44" s="37"/>
      <c r="U44" s="2"/>
      <c r="AB44" s="72"/>
      <c r="AC44" s="2"/>
      <c r="AD44" s="114" t="str">
        <f t="shared" si="5"/>
        <v>NO</v>
      </c>
      <c r="AG44" s="3">
        <f t="shared" si="0"/>
        <v>0</v>
      </c>
      <c r="AH44" s="3">
        <f t="shared" si="0"/>
        <v>0</v>
      </c>
      <c r="AI44" s="3">
        <f t="shared" si="1"/>
        <v>0</v>
      </c>
      <c r="AJ44" s="4">
        <v>3.125E-2</v>
      </c>
      <c r="AK44" s="3">
        <f t="shared" si="2"/>
        <v>0</v>
      </c>
      <c r="AL44" s="53" t="s">
        <v>30</v>
      </c>
      <c r="AM44" s="8" t="b">
        <f t="shared" si="3"/>
        <v>0</v>
      </c>
      <c r="AN44" s="15">
        <f t="shared" si="4"/>
        <v>0</v>
      </c>
    </row>
    <row r="45" spans="1:40" ht="80.099999999999994" customHeight="1" x14ac:dyDescent="0.25">
      <c r="A45" s="112" t="str">
        <f>IFERROR(INDEX(Tabella256[cognomenome], MATCH(F45, Tabella256[cognome], 0)), "")</f>
        <v/>
      </c>
      <c r="B45" s="28"/>
      <c r="C45" s="28"/>
      <c r="D45" s="29"/>
      <c r="E45" s="29"/>
      <c r="F45" s="30"/>
      <c r="G45" s="56" t="str">
        <f>IF(G44="","",G44)</f>
        <v/>
      </c>
      <c r="H45" s="31" t="str">
        <f>IF(H44="","",H44)</f>
        <v/>
      </c>
      <c r="I45" s="32" t="str">
        <f t="shared" si="6"/>
        <v/>
      </c>
      <c r="J45" s="33" t="str">
        <f>IF(J44="","",J44)</f>
        <v/>
      </c>
      <c r="K45" s="34"/>
      <c r="L45" s="34"/>
      <c r="M45" s="31" t="str">
        <f t="shared" si="7"/>
        <v/>
      </c>
      <c r="N45" s="35"/>
      <c r="O45" s="35"/>
      <c r="P45" s="2"/>
      <c r="Q45" s="2"/>
      <c r="R45" s="2"/>
      <c r="S45" s="2"/>
      <c r="T45" s="2"/>
      <c r="U45" s="2"/>
      <c r="V45" s="72"/>
      <c r="W45" s="72"/>
      <c r="X45" s="72"/>
      <c r="Y45" s="72"/>
      <c r="Z45" s="72"/>
      <c r="AA45" s="72"/>
      <c r="AB45" s="72"/>
      <c r="AC45" s="2"/>
      <c r="AD45" s="114" t="str">
        <f t="shared" si="5"/>
        <v>NO</v>
      </c>
      <c r="AG45" s="3">
        <f t="shared" si="0"/>
        <v>0</v>
      </c>
      <c r="AH45" s="3">
        <f t="shared" si="0"/>
        <v>0</v>
      </c>
      <c r="AI45" s="3">
        <f t="shared" si="1"/>
        <v>0</v>
      </c>
      <c r="AJ45" s="4">
        <v>3.125E-2</v>
      </c>
      <c r="AK45" s="3">
        <f t="shared" si="2"/>
        <v>0</v>
      </c>
      <c r="AL45" s="53" t="s">
        <v>30</v>
      </c>
      <c r="AM45" s="8" t="b">
        <f t="shared" si="3"/>
        <v>0</v>
      </c>
      <c r="AN45" s="15">
        <f t="shared" si="4"/>
        <v>0</v>
      </c>
    </row>
    <row r="46" spans="1:40" x14ac:dyDescent="0.25">
      <c r="B46" s="191" t="str">
        <f>IF(I32="","",I32)</f>
        <v/>
      </c>
      <c r="C46" s="191"/>
      <c r="D46" s="191"/>
      <c r="E46" s="191"/>
      <c r="F46" s="191"/>
      <c r="G46" s="191"/>
      <c r="H46" s="191"/>
      <c r="I46" s="191"/>
      <c r="J46" s="191"/>
      <c r="K46" s="191"/>
      <c r="L46" s="191"/>
      <c r="M46" s="191"/>
      <c r="N46" s="19"/>
      <c r="O46" s="19"/>
      <c r="P46" s="2"/>
      <c r="Q46" s="2"/>
      <c r="R46" s="2"/>
      <c r="S46" s="2"/>
      <c r="T46" s="2"/>
      <c r="U46" s="2"/>
      <c r="V46" s="72"/>
      <c r="W46" s="72"/>
      <c r="X46" s="72"/>
      <c r="Y46" s="72"/>
      <c r="Z46" s="72"/>
      <c r="AA46" s="72"/>
      <c r="AB46" s="72"/>
      <c r="AC46" s="2"/>
      <c r="AD46" s="2"/>
      <c r="AG46" s="24"/>
      <c r="AH46" s="24"/>
      <c r="AI46" s="24"/>
      <c r="AJ46" s="25"/>
      <c r="AK46" s="24"/>
      <c r="AL46" s="26"/>
      <c r="AM46" s="27"/>
    </row>
    <row r="47" spans="1:40" x14ac:dyDescent="0.25">
      <c r="B47" s="191"/>
      <c r="C47" s="191"/>
      <c r="D47" s="191"/>
      <c r="E47" s="191"/>
      <c r="F47" s="191"/>
      <c r="G47" s="191"/>
      <c r="H47" s="191"/>
      <c r="I47" s="191"/>
      <c r="J47" s="191"/>
      <c r="K47" s="191"/>
      <c r="L47" s="191"/>
      <c r="M47" s="191"/>
      <c r="P47" s="2"/>
      <c r="Q47" s="2"/>
      <c r="R47" s="2"/>
      <c r="S47" s="2"/>
    </row>
    <row r="48" spans="1:40" x14ac:dyDescent="0.25">
      <c r="B48" s="6"/>
      <c r="C48" s="6"/>
      <c r="D48" s="6"/>
      <c r="E48" s="7"/>
      <c r="F48" s="9"/>
      <c r="G48" s="143"/>
      <c r="H48" s="11"/>
      <c r="K48" s="11"/>
      <c r="L48" s="11"/>
      <c r="M48" s="11"/>
      <c r="N48" s="21"/>
      <c r="O48" s="21"/>
      <c r="P48" s="2"/>
      <c r="Q48" s="2"/>
      <c r="R48" s="2"/>
      <c r="S48" s="2"/>
      <c r="T48" s="2"/>
      <c r="U48" s="2"/>
      <c r="V48" s="72"/>
      <c r="W48" s="72"/>
      <c r="X48" s="72"/>
      <c r="Y48" s="72"/>
      <c r="Z48" s="72"/>
      <c r="AA48" s="72"/>
      <c r="AB48" s="72"/>
      <c r="AC48" s="2"/>
      <c r="AD48" s="2"/>
      <c r="AE48" s="2"/>
      <c r="AF48" s="2"/>
    </row>
    <row r="49" spans="2:63" x14ac:dyDescent="0.25">
      <c r="B49" s="6"/>
      <c r="C49" s="6"/>
      <c r="D49" s="6"/>
      <c r="E49" s="7"/>
      <c r="F49" s="9"/>
      <c r="G49" s="143"/>
      <c r="H49" s="11"/>
      <c r="K49" s="11"/>
      <c r="L49" s="11"/>
      <c r="M49" s="11"/>
      <c r="N49" s="21"/>
      <c r="O49" s="21"/>
      <c r="P49" s="2"/>
      <c r="Q49" s="2"/>
      <c r="R49" s="2"/>
      <c r="S49" s="2"/>
      <c r="T49" s="2"/>
      <c r="U49" s="2"/>
      <c r="V49" s="72"/>
      <c r="W49" s="72"/>
      <c r="X49" s="72"/>
      <c r="Y49" s="72"/>
      <c r="Z49" s="72"/>
      <c r="AA49" s="72"/>
      <c r="AB49" s="72"/>
      <c r="AC49" s="2"/>
      <c r="AD49" s="2"/>
      <c r="AE49" s="2"/>
      <c r="AF49" s="2"/>
    </row>
    <row r="50" spans="2:63" x14ac:dyDescent="0.25">
      <c r="B50" s="6"/>
      <c r="C50" s="6"/>
      <c r="D50" s="6"/>
      <c r="E50" s="7"/>
      <c r="F50" s="9"/>
      <c r="G50" s="143"/>
      <c r="H50" s="11"/>
      <c r="K50" s="11"/>
      <c r="L50" s="11"/>
      <c r="M50" s="11"/>
      <c r="N50" s="21"/>
      <c r="O50" s="21"/>
      <c r="T50" s="2"/>
      <c r="U50" s="2"/>
      <c r="V50" s="72"/>
      <c r="W50" s="72"/>
      <c r="X50" s="72"/>
      <c r="Y50" s="72"/>
      <c r="Z50" s="72"/>
      <c r="AA50" s="72"/>
      <c r="AB50" s="72"/>
      <c r="AC50" s="2"/>
      <c r="AD50" s="2"/>
      <c r="AE50" s="2"/>
      <c r="AF50" s="2"/>
    </row>
    <row r="51" spans="2:63" x14ac:dyDescent="0.25">
      <c r="B51" s="6"/>
      <c r="C51" s="6"/>
      <c r="D51" s="6"/>
      <c r="E51" s="7"/>
      <c r="F51" s="9"/>
      <c r="G51" s="143"/>
      <c r="H51" s="11"/>
      <c r="K51" s="11"/>
      <c r="L51" s="11"/>
      <c r="M51" s="11"/>
      <c r="N51" s="21"/>
      <c r="O51" s="21"/>
      <c r="T51" s="2"/>
      <c r="U51" s="2"/>
      <c r="V51" s="72"/>
      <c r="W51" s="72"/>
      <c r="X51" s="72"/>
      <c r="Y51" s="72"/>
      <c r="Z51" s="72"/>
      <c r="AA51" s="72"/>
      <c r="AB51" s="72"/>
      <c r="AC51" s="2"/>
      <c r="AD51" s="2"/>
      <c r="AE51" s="2"/>
      <c r="AF51" s="2"/>
    </row>
    <row r="52" spans="2:63" x14ac:dyDescent="0.25">
      <c r="B52" s="6"/>
      <c r="C52" s="6"/>
      <c r="D52" s="6"/>
      <c r="E52" s="7"/>
      <c r="F52" s="9"/>
      <c r="G52" s="143"/>
      <c r="H52" s="11"/>
      <c r="K52" s="11"/>
      <c r="L52" s="11"/>
      <c r="M52" s="11"/>
      <c r="N52" s="21"/>
      <c r="O52" s="21"/>
      <c r="T52" s="2"/>
      <c r="U52" s="2"/>
      <c r="V52" s="72"/>
      <c r="W52" s="72"/>
      <c r="X52" s="72"/>
      <c r="Y52" s="72"/>
      <c r="Z52" s="72"/>
      <c r="AA52" s="72"/>
      <c r="AB52" s="72"/>
      <c r="AC52" s="2"/>
      <c r="AD52" s="2"/>
      <c r="AE52" s="2"/>
      <c r="AF52" s="2"/>
    </row>
    <row r="53" spans="2:63" x14ac:dyDescent="0.25">
      <c r="B53" s="6"/>
      <c r="C53" s="6"/>
      <c r="D53" s="6"/>
      <c r="E53" s="7"/>
      <c r="F53" s="9"/>
      <c r="G53" s="143"/>
      <c r="H53" s="11"/>
      <c r="K53" s="11"/>
      <c r="L53" s="11"/>
      <c r="M53" s="11"/>
      <c r="N53" s="21"/>
      <c r="O53" s="21"/>
      <c r="T53" s="2"/>
      <c r="U53" s="2"/>
      <c r="V53" s="72"/>
      <c r="W53" s="72"/>
      <c r="X53" s="72"/>
      <c r="Y53" s="72"/>
      <c r="Z53" s="72"/>
      <c r="AA53" s="72"/>
      <c r="AB53" s="72"/>
      <c r="AC53" s="2"/>
      <c r="AD53" s="2"/>
      <c r="AE53" s="2"/>
      <c r="AF53" s="2"/>
    </row>
    <row r="54" spans="2:63" x14ac:dyDescent="0.25">
      <c r="B54" s="6"/>
      <c r="C54" s="6"/>
      <c r="D54" s="6"/>
      <c r="E54" s="7"/>
      <c r="F54" s="9"/>
      <c r="G54" s="143"/>
      <c r="H54" s="11"/>
      <c r="K54" s="11"/>
      <c r="L54" s="11"/>
      <c r="M54" s="11"/>
      <c r="N54" s="21"/>
      <c r="O54" s="21"/>
    </row>
    <row r="55" spans="2:63" x14ac:dyDescent="0.25">
      <c r="B55" s="6"/>
      <c r="C55" s="6"/>
      <c r="D55" s="6"/>
      <c r="E55" s="7"/>
      <c r="F55" s="9"/>
      <c r="G55" s="143"/>
      <c r="H55" s="11"/>
      <c r="I55" s="23"/>
      <c r="J55" s="11"/>
      <c r="K55" s="11"/>
      <c r="L55" s="11"/>
      <c r="M55" s="11"/>
      <c r="N55" s="21"/>
      <c r="O55" s="21"/>
    </row>
    <row r="56" spans="2:63" x14ac:dyDescent="0.25">
      <c r="B56" s="6"/>
      <c r="C56" s="6"/>
      <c r="D56" s="6"/>
      <c r="E56" s="7"/>
      <c r="F56" s="9"/>
      <c r="G56" s="143"/>
      <c r="H56" s="11"/>
      <c r="I56" s="23"/>
      <c r="J56" s="11"/>
      <c r="K56" s="11"/>
      <c r="L56" s="11"/>
      <c r="M56" s="11"/>
      <c r="N56" s="21"/>
      <c r="O56" s="21"/>
    </row>
    <row r="57" spans="2:63" x14ac:dyDescent="0.25">
      <c r="E57" s="5"/>
      <c r="F57" s="10"/>
    </row>
    <row r="58" spans="2:63" x14ac:dyDescent="0.25">
      <c r="E58" s="5"/>
      <c r="F58" s="10"/>
    </row>
    <row r="59" spans="2:63" s="12" customFormat="1" x14ac:dyDescent="0.25">
      <c r="B59" s="114"/>
      <c r="C59" s="114"/>
      <c r="D59" s="114"/>
      <c r="E59" s="5"/>
      <c r="F59" s="10"/>
      <c r="G59" s="144"/>
      <c r="H59" s="1"/>
      <c r="I59" s="22"/>
      <c r="J59" s="1"/>
      <c r="K59" s="1"/>
      <c r="L59" s="1"/>
      <c r="M59" s="1"/>
      <c r="N59" s="20"/>
      <c r="O59" s="20"/>
      <c r="T59" s="114"/>
      <c r="U59" s="114"/>
      <c r="V59" s="37"/>
      <c r="W59" s="37"/>
      <c r="X59" s="37"/>
      <c r="Y59" s="37"/>
      <c r="Z59" s="37"/>
      <c r="AA59" s="37"/>
      <c r="AB59" s="37"/>
      <c r="AC59" s="114"/>
      <c r="AD59" s="114"/>
      <c r="AE59" s="114"/>
      <c r="AF59" s="114"/>
      <c r="AG59" s="114"/>
      <c r="AH59" s="114"/>
      <c r="AI59" s="114"/>
      <c r="AJ59" s="114"/>
      <c r="AK59" s="114"/>
      <c r="AL59" s="114"/>
      <c r="AM59" s="114"/>
      <c r="AN59" s="114"/>
      <c r="AO59" s="114"/>
      <c r="AP59" s="114"/>
      <c r="AQ59" s="114"/>
      <c r="AR59" s="114"/>
      <c r="AS59" s="114"/>
      <c r="AT59" s="114"/>
      <c r="AU59" s="114"/>
      <c r="AV59" s="114"/>
      <c r="AW59" s="114"/>
      <c r="AX59" s="114"/>
      <c r="AY59" s="114"/>
      <c r="AZ59" s="114"/>
      <c r="BA59" s="114"/>
      <c r="BB59" s="114"/>
      <c r="BC59" s="114"/>
      <c r="BD59" s="114"/>
      <c r="BE59" s="114"/>
      <c r="BF59" s="114"/>
      <c r="BG59" s="114"/>
      <c r="BH59" s="114"/>
      <c r="BI59" s="114"/>
      <c r="BJ59" s="114"/>
      <c r="BK59" s="114"/>
    </row>
    <row r="60" spans="2:63" s="12" customFormat="1" x14ac:dyDescent="0.25">
      <c r="B60" s="114"/>
      <c r="C60" s="114"/>
      <c r="D60" s="114"/>
      <c r="E60" s="5"/>
      <c r="F60" s="10"/>
      <c r="G60" s="144"/>
      <c r="H60" s="1"/>
      <c r="I60" s="22"/>
      <c r="J60" s="1"/>
      <c r="K60" s="1"/>
      <c r="L60" s="1"/>
      <c r="M60" s="1"/>
      <c r="N60" s="20"/>
      <c r="O60" s="20"/>
      <c r="T60" s="114"/>
      <c r="U60" s="114"/>
      <c r="V60" s="37"/>
      <c r="W60" s="37"/>
      <c r="X60" s="37"/>
      <c r="Y60" s="37"/>
      <c r="Z60" s="37"/>
      <c r="AA60" s="37"/>
      <c r="AB60" s="37"/>
      <c r="AC60" s="114"/>
      <c r="AD60" s="114"/>
      <c r="AE60" s="114"/>
      <c r="AF60" s="114"/>
      <c r="AG60" s="114"/>
      <c r="AH60" s="114"/>
      <c r="AI60" s="114"/>
      <c r="AJ60" s="114"/>
      <c r="AK60" s="114"/>
      <c r="AL60" s="114"/>
      <c r="AM60" s="114"/>
      <c r="AN60" s="114"/>
      <c r="AO60" s="114"/>
      <c r="AP60" s="114"/>
      <c r="AQ60" s="114"/>
      <c r="AR60" s="114"/>
      <c r="AS60" s="114"/>
      <c r="AT60" s="114"/>
      <c r="AU60" s="114"/>
      <c r="AV60" s="114"/>
      <c r="AW60" s="114"/>
      <c r="AX60" s="114"/>
      <c r="AY60" s="114"/>
      <c r="AZ60" s="114"/>
      <c r="BA60" s="114"/>
      <c r="BB60" s="114"/>
      <c r="BC60" s="114"/>
      <c r="BD60" s="114"/>
      <c r="BE60" s="114"/>
      <c r="BF60" s="114"/>
      <c r="BG60" s="114"/>
      <c r="BH60" s="114"/>
      <c r="BI60" s="114"/>
      <c r="BJ60" s="114"/>
      <c r="BK60" s="114"/>
    </row>
    <row r="61" spans="2:63" s="12" customFormat="1" x14ac:dyDescent="0.25">
      <c r="B61" s="114"/>
      <c r="C61" s="114"/>
      <c r="D61" s="114"/>
      <c r="E61" s="5"/>
      <c r="F61" s="10"/>
      <c r="G61" s="144"/>
      <c r="H61" s="1"/>
      <c r="I61" s="22"/>
      <c r="J61" s="1"/>
      <c r="K61" s="1"/>
      <c r="L61" s="1"/>
      <c r="M61" s="1"/>
      <c r="N61" s="20"/>
      <c r="O61" s="20"/>
      <c r="T61" s="114"/>
      <c r="U61" s="114"/>
      <c r="V61" s="37"/>
      <c r="W61" s="37"/>
      <c r="X61" s="37"/>
      <c r="Y61" s="37"/>
      <c r="Z61" s="37"/>
      <c r="AA61" s="37"/>
      <c r="AB61" s="37"/>
      <c r="AC61" s="114"/>
      <c r="AD61" s="114"/>
      <c r="AE61" s="114"/>
      <c r="AF61" s="114"/>
      <c r="AG61" s="114"/>
      <c r="AH61" s="114"/>
      <c r="AI61" s="114"/>
      <c r="AJ61" s="114"/>
      <c r="AK61" s="114"/>
      <c r="AL61" s="114"/>
      <c r="AM61" s="114"/>
      <c r="AN61" s="114"/>
      <c r="AO61" s="114"/>
      <c r="AP61" s="114"/>
      <c r="AQ61" s="114"/>
      <c r="AR61" s="114"/>
      <c r="AS61" s="114"/>
      <c r="AT61" s="114"/>
      <c r="AU61" s="114"/>
      <c r="AV61" s="114"/>
      <c r="AW61" s="114"/>
      <c r="AX61" s="114"/>
      <c r="AY61" s="114"/>
      <c r="AZ61" s="114"/>
      <c r="BA61" s="114"/>
      <c r="BB61" s="114"/>
      <c r="BC61" s="114"/>
      <c r="BD61" s="114"/>
      <c r="BE61" s="114"/>
      <c r="BF61" s="114"/>
      <c r="BG61" s="114"/>
      <c r="BH61" s="114"/>
      <c r="BI61" s="114"/>
      <c r="BJ61" s="114"/>
      <c r="BK61" s="114"/>
    </row>
    <row r="62" spans="2:63" s="12" customFormat="1" x14ac:dyDescent="0.25">
      <c r="B62" s="114"/>
      <c r="C62" s="114"/>
      <c r="D62" s="114"/>
      <c r="E62" s="5"/>
      <c r="F62" s="10"/>
      <c r="G62" s="144"/>
      <c r="H62" s="1"/>
      <c r="I62" s="22"/>
      <c r="J62" s="1"/>
      <c r="K62" s="1"/>
      <c r="L62" s="1"/>
      <c r="M62" s="1"/>
      <c r="N62" s="20"/>
      <c r="O62" s="20"/>
      <c r="P62" s="114"/>
      <c r="Q62" s="114"/>
      <c r="R62" s="114"/>
      <c r="S62" s="114"/>
      <c r="T62" s="114"/>
      <c r="U62" s="114"/>
      <c r="V62" s="37"/>
      <c r="W62" s="37"/>
      <c r="X62" s="37"/>
      <c r="Y62" s="37"/>
      <c r="Z62" s="37"/>
      <c r="AA62" s="37"/>
      <c r="AB62" s="37"/>
      <c r="AC62" s="114"/>
      <c r="AD62" s="114"/>
      <c r="AE62" s="114"/>
      <c r="AF62" s="114"/>
      <c r="AG62" s="114"/>
      <c r="AH62" s="114"/>
      <c r="AI62" s="114"/>
      <c r="AJ62" s="114"/>
      <c r="AK62" s="114"/>
      <c r="AL62" s="114"/>
      <c r="AM62" s="114"/>
      <c r="AN62" s="114"/>
      <c r="AO62" s="114"/>
      <c r="AP62" s="114"/>
      <c r="AQ62" s="114"/>
      <c r="AR62" s="114"/>
      <c r="AS62" s="114"/>
      <c r="AT62" s="114"/>
      <c r="AU62" s="114"/>
      <c r="AV62" s="114"/>
      <c r="AW62" s="114"/>
      <c r="AX62" s="114"/>
      <c r="AY62" s="114"/>
      <c r="AZ62" s="114"/>
      <c r="BA62" s="114"/>
      <c r="BB62" s="114"/>
      <c r="BC62" s="114"/>
      <c r="BD62" s="114"/>
      <c r="BE62" s="114"/>
      <c r="BF62" s="114"/>
      <c r="BG62" s="114"/>
      <c r="BH62" s="114"/>
      <c r="BI62" s="114"/>
      <c r="BJ62" s="114"/>
      <c r="BK62" s="114"/>
    </row>
    <row r="63" spans="2:63" s="12" customFormat="1" x14ac:dyDescent="0.25">
      <c r="B63" s="114"/>
      <c r="C63" s="114"/>
      <c r="D63" s="114"/>
      <c r="E63" s="5"/>
      <c r="F63" s="10"/>
      <c r="G63" s="144"/>
      <c r="H63" s="1"/>
      <c r="I63" s="22"/>
      <c r="J63" s="1"/>
      <c r="K63" s="1"/>
      <c r="L63" s="1"/>
      <c r="M63" s="1"/>
      <c r="N63" s="20"/>
      <c r="O63" s="20"/>
      <c r="P63" s="114"/>
      <c r="Q63" s="114"/>
      <c r="R63" s="114"/>
      <c r="S63" s="114"/>
      <c r="T63" s="114"/>
      <c r="U63" s="114"/>
      <c r="V63" s="37"/>
      <c r="W63" s="37"/>
      <c r="X63" s="37"/>
      <c r="Y63" s="37"/>
      <c r="Z63" s="37"/>
      <c r="AA63" s="37"/>
      <c r="AB63" s="37"/>
      <c r="AC63" s="114"/>
      <c r="AD63" s="114"/>
      <c r="AE63" s="114"/>
      <c r="AF63" s="114"/>
      <c r="AG63" s="114"/>
      <c r="AH63" s="114"/>
      <c r="AI63" s="114"/>
      <c r="AJ63" s="114"/>
      <c r="AK63" s="114"/>
      <c r="AL63" s="114"/>
      <c r="AM63" s="114"/>
      <c r="AN63" s="114"/>
      <c r="AO63" s="114"/>
      <c r="AP63" s="114"/>
      <c r="AQ63" s="114"/>
      <c r="AR63" s="114"/>
      <c r="AS63" s="114"/>
      <c r="AT63" s="114"/>
      <c r="AU63" s="114"/>
      <c r="AV63" s="114"/>
      <c r="AW63" s="114"/>
      <c r="AX63" s="114"/>
      <c r="AY63" s="114"/>
      <c r="AZ63" s="114"/>
      <c r="BA63" s="114"/>
      <c r="BB63" s="114"/>
      <c r="BC63" s="114"/>
      <c r="BD63" s="114"/>
      <c r="BE63" s="114"/>
      <c r="BF63" s="114"/>
      <c r="BG63" s="114"/>
      <c r="BH63" s="114"/>
      <c r="BI63" s="114"/>
      <c r="BJ63" s="114"/>
      <c r="BK63" s="114"/>
    </row>
    <row r="64" spans="2:63" s="12" customFormat="1" x14ac:dyDescent="0.25">
      <c r="B64" s="114"/>
      <c r="C64" s="114"/>
      <c r="D64" s="114"/>
      <c r="E64" s="5"/>
      <c r="F64" s="10"/>
      <c r="G64" s="144"/>
      <c r="H64" s="1"/>
      <c r="I64" s="22"/>
      <c r="J64" s="1"/>
      <c r="K64" s="1"/>
      <c r="L64" s="1"/>
      <c r="M64" s="1"/>
      <c r="N64" s="20"/>
      <c r="O64" s="20"/>
      <c r="P64" s="114"/>
      <c r="Q64" s="114"/>
      <c r="R64" s="114"/>
      <c r="S64" s="114"/>
      <c r="T64" s="114"/>
      <c r="U64" s="114"/>
      <c r="V64" s="37"/>
      <c r="W64" s="37"/>
      <c r="X64" s="37"/>
      <c r="Y64" s="37"/>
      <c r="Z64" s="37"/>
      <c r="AA64" s="37"/>
      <c r="AB64" s="37"/>
      <c r="AC64" s="114"/>
      <c r="AD64" s="114"/>
      <c r="AE64" s="114"/>
      <c r="AF64" s="114"/>
      <c r="AG64" s="114"/>
      <c r="AH64" s="114"/>
      <c r="AI64" s="114"/>
      <c r="AJ64" s="114"/>
      <c r="AK64" s="114"/>
      <c r="AL64" s="114"/>
      <c r="AM64" s="114"/>
      <c r="AN64" s="114"/>
      <c r="AO64" s="114"/>
      <c r="AP64" s="114"/>
      <c r="AQ64" s="114"/>
      <c r="AR64" s="114"/>
      <c r="AS64" s="114"/>
      <c r="AT64" s="114"/>
      <c r="AU64" s="114"/>
      <c r="AV64" s="114"/>
      <c r="AW64" s="114"/>
      <c r="AX64" s="114"/>
      <c r="AY64" s="114"/>
      <c r="AZ64" s="114"/>
      <c r="BA64" s="114"/>
      <c r="BB64" s="114"/>
      <c r="BC64" s="114"/>
      <c r="BD64" s="114"/>
      <c r="BE64" s="114"/>
      <c r="BF64" s="114"/>
      <c r="BG64" s="114"/>
      <c r="BH64" s="114"/>
      <c r="BI64" s="114"/>
      <c r="BJ64" s="114"/>
      <c r="BK64" s="114"/>
    </row>
  </sheetData>
  <autoFilter ref="F3:N47" xr:uid="{00000000-0009-0000-0000-000004000000}"/>
  <mergeCells count="9">
    <mergeCell ref="V4:X4"/>
    <mergeCell ref="V8:X8"/>
    <mergeCell ref="B46:M47"/>
    <mergeCell ref="B1:E2"/>
    <mergeCell ref="F1:H2"/>
    <mergeCell ref="L1:M1"/>
    <mergeCell ref="L2:M2"/>
    <mergeCell ref="P2:S2"/>
    <mergeCell ref="V3:X3"/>
  </mergeCells>
  <conditionalFormatting sqref="V4">
    <cfRule type="cellIs" dxfId="16072" priority="1469" operator="lessThan">
      <formula>0</formula>
    </cfRule>
    <cfRule type="cellIs" dxfId="16071" priority="1470" operator="greaterThan">
      <formula>0</formula>
    </cfRule>
    <cfRule type="cellIs" dxfId="16070" priority="1471" operator="equal">
      <formula>0</formula>
    </cfRule>
  </conditionalFormatting>
  <conditionalFormatting sqref="V9:Y9">
    <cfRule type="cellIs" dxfId="16069" priority="1466" operator="lessThan">
      <formula>0</formula>
    </cfRule>
    <cfRule type="cellIs" dxfId="16068" priority="1467" operator="greaterThan">
      <formula>0</formula>
    </cfRule>
    <cfRule type="cellIs" dxfId="16067" priority="1468" operator="equal">
      <formula>0</formula>
    </cfRule>
  </conditionalFormatting>
  <conditionalFormatting sqref="S7:S30">
    <cfRule type="cellIs" dxfId="16066" priority="1464" operator="notEqual">
      <formula>0</formula>
    </cfRule>
    <cfRule type="cellIs" dxfId="16065" priority="1465" operator="equal">
      <formula>0</formula>
    </cfRule>
  </conditionalFormatting>
  <conditionalFormatting sqref="V7:Y7">
    <cfRule type="cellIs" dxfId="16064" priority="1472" operator="lessThan">
      <formula>0</formula>
    </cfRule>
    <cfRule type="cellIs" dxfId="16063" priority="1473" operator="greaterThan">
      <formula>0</formula>
    </cfRule>
    <cfRule type="cellIs" dxfId="16062" priority="1474" operator="equal">
      <formula>0</formula>
    </cfRule>
  </conditionalFormatting>
  <conditionalFormatting sqref="F45:H45 K4:L4 F24:F44 J5:J12 F15:F22 G5:H44 J13:L45">
    <cfRule type="expression" dxfId="16061" priority="1477">
      <formula>SEARCH("caricato",$N4)&gt;0</formula>
    </cfRule>
    <cfRule type="expression" dxfId="16060" priority="1478">
      <formula>SEARCH("da fare",$N4)&gt;0</formula>
    </cfRule>
    <cfRule type="expression" dxfId="16059" priority="1479">
      <formula>SEARCH("attesa tcl",$N4)&gt;0</formula>
    </cfRule>
    <cfRule type="expression" dxfId="16058" priority="1480">
      <formula>SEARCH("fermata",$N4)&gt;0</formula>
    </cfRule>
    <cfRule type="expression" dxfId="16057" priority="1481">
      <formula>SEARCH("canone",$N4)&gt;0</formula>
    </cfRule>
  </conditionalFormatting>
  <conditionalFormatting sqref="G4:H4 J4">
    <cfRule type="expression" dxfId="16056" priority="1459">
      <formula>SEARCH("caricato",$N4)&gt;0</formula>
    </cfRule>
    <cfRule type="expression" dxfId="16055" priority="1460">
      <formula>SEARCH("da fare",$N4)&gt;0</formula>
    </cfRule>
    <cfRule type="expression" dxfId="16054" priority="1461">
      <formula>SEARCH("attesa tcl",$N4)&gt;0</formula>
    </cfRule>
    <cfRule type="expression" dxfId="16053" priority="1462">
      <formula>SEARCH("fermata",$N4)&gt;0</formula>
    </cfRule>
    <cfRule type="expression" dxfId="16052" priority="1463">
      <formula>SEARCH("canone",$N4)&gt;0</formula>
    </cfRule>
  </conditionalFormatting>
  <conditionalFormatting sqref="G10:H10 J10">
    <cfRule type="expression" dxfId="16051" priority="1429">
      <formula>SEARCH("caricato",$N10)&gt;0</formula>
    </cfRule>
    <cfRule type="expression" dxfId="16050" priority="1430">
      <formula>SEARCH("da fare",$N10)&gt;0</formula>
    </cfRule>
    <cfRule type="expression" dxfId="16049" priority="1431">
      <formula>SEARCH("attesa tcl",$N10)&gt;0</formula>
    </cfRule>
    <cfRule type="expression" dxfId="16048" priority="1432">
      <formula>SEARCH("fermata",$N10)&gt;0</formula>
    </cfRule>
    <cfRule type="expression" dxfId="16047" priority="1433">
      <formula>SEARCH("canone",$N10)&gt;0</formula>
    </cfRule>
  </conditionalFormatting>
  <conditionalFormatting sqref="G6:H6 J6">
    <cfRule type="expression" dxfId="16046" priority="1424">
      <formula>SEARCH("caricato",$N6)&gt;0</formula>
    </cfRule>
    <cfRule type="expression" dxfId="16045" priority="1425">
      <formula>SEARCH("da fare",$N6)&gt;0</formula>
    </cfRule>
    <cfRule type="expression" dxfId="16044" priority="1426">
      <formula>SEARCH("attesa tcl",$N6)&gt;0</formula>
    </cfRule>
    <cfRule type="expression" dxfId="16043" priority="1427">
      <formula>SEARCH("fermata",$N6)&gt;0</formula>
    </cfRule>
    <cfRule type="expression" dxfId="16042" priority="1428">
      <formula>SEARCH("canone",$N6)&gt;0</formula>
    </cfRule>
  </conditionalFormatting>
  <conditionalFormatting sqref="G8:H8 J8">
    <cfRule type="expression" dxfId="16041" priority="1404">
      <formula>SEARCH("caricato",$N8)&gt;0</formula>
    </cfRule>
    <cfRule type="expression" dxfId="16040" priority="1405">
      <formula>SEARCH("da fare",$N8)&gt;0</formula>
    </cfRule>
    <cfRule type="expression" dxfId="16039" priority="1406">
      <formula>SEARCH("attesa tcl",$N8)&gt;0</formula>
    </cfRule>
    <cfRule type="expression" dxfId="16038" priority="1407">
      <formula>SEARCH("fermata",$N8)&gt;0</formula>
    </cfRule>
    <cfRule type="expression" dxfId="16037" priority="1408">
      <formula>SEARCH("canone",$N8)&gt;0</formula>
    </cfRule>
  </conditionalFormatting>
  <conditionalFormatting sqref="H14 J14">
    <cfRule type="expression" dxfId="16036" priority="1379">
      <formula>SEARCH("caricato",$N14)&gt;0</formula>
    </cfRule>
    <cfRule type="expression" dxfId="16035" priority="1380">
      <formula>SEARCH("da fare",$N14)&gt;0</formula>
    </cfRule>
    <cfRule type="expression" dxfId="16034" priority="1381">
      <formula>SEARCH("attesa tcl",$N14)&gt;0</formula>
    </cfRule>
    <cfRule type="expression" dxfId="16033" priority="1382">
      <formula>SEARCH("fermata",$N14)&gt;0</formula>
    </cfRule>
    <cfRule type="expression" dxfId="16032" priority="1383">
      <formula>SEARCH("canone",$N14)&gt;0</formula>
    </cfRule>
  </conditionalFormatting>
  <conditionalFormatting sqref="G8:H8 J8">
    <cfRule type="expression" dxfId="16031" priority="1354">
      <formula>SEARCH("caricato",$N8)&gt;0</formula>
    </cfRule>
    <cfRule type="expression" dxfId="16030" priority="1355">
      <formula>SEARCH("da fare",$N8)&gt;0</formula>
    </cfRule>
    <cfRule type="expression" dxfId="16029" priority="1356">
      <formula>SEARCH("attesa tcl",$N8)&gt;0</formula>
    </cfRule>
    <cfRule type="expression" dxfId="16028" priority="1357">
      <formula>SEARCH("fermata",$N8)&gt;0</formula>
    </cfRule>
    <cfRule type="expression" dxfId="16027" priority="1358">
      <formula>SEARCH("canone",$N8)&gt;0</formula>
    </cfRule>
  </conditionalFormatting>
  <conditionalFormatting sqref="G4:H4 J4">
    <cfRule type="expression" dxfId="16026" priority="1349">
      <formula>SEARCH("caricato",$N4)&gt;0</formula>
    </cfRule>
    <cfRule type="expression" dxfId="16025" priority="1350">
      <formula>SEARCH("da fare",$N4)&gt;0</formula>
    </cfRule>
    <cfRule type="expression" dxfId="16024" priority="1351">
      <formula>SEARCH("attesa tcl",$N4)&gt;0</formula>
    </cfRule>
    <cfRule type="expression" dxfId="16023" priority="1352">
      <formula>SEARCH("fermata",$N4)&gt;0</formula>
    </cfRule>
    <cfRule type="expression" dxfId="16022" priority="1353">
      <formula>SEARCH("canone",$N4)&gt;0</formula>
    </cfRule>
  </conditionalFormatting>
  <conditionalFormatting sqref="G10:H10 J10">
    <cfRule type="expression" dxfId="16021" priority="1334">
      <formula>SEARCH("caricato",$N10)&gt;0</formula>
    </cfRule>
    <cfRule type="expression" dxfId="16020" priority="1335">
      <formula>SEARCH("da fare",$N10)&gt;0</formula>
    </cfRule>
    <cfRule type="expression" dxfId="16019" priority="1336">
      <formula>SEARCH("attesa tcl",$N10)&gt;0</formula>
    </cfRule>
    <cfRule type="expression" dxfId="16018" priority="1337">
      <formula>SEARCH("fermata",$N10)&gt;0</formula>
    </cfRule>
    <cfRule type="expression" dxfId="16017" priority="1338">
      <formula>SEARCH("canone",$N10)&gt;0</formula>
    </cfRule>
  </conditionalFormatting>
  <conditionalFormatting sqref="G6:H6 J6">
    <cfRule type="expression" dxfId="16016" priority="1329">
      <formula>SEARCH("caricato",$N6)&gt;0</formula>
    </cfRule>
    <cfRule type="expression" dxfId="16015" priority="1330">
      <formula>SEARCH("da fare",$N6)&gt;0</formula>
    </cfRule>
    <cfRule type="expression" dxfId="16014" priority="1331">
      <formula>SEARCH("attesa tcl",$N6)&gt;0</formula>
    </cfRule>
    <cfRule type="expression" dxfId="16013" priority="1332">
      <formula>SEARCH("fermata",$N6)&gt;0</formula>
    </cfRule>
    <cfRule type="expression" dxfId="16012" priority="1333">
      <formula>SEARCH("canone",$N6)&gt;0</formula>
    </cfRule>
  </conditionalFormatting>
  <conditionalFormatting sqref="G10:H10 J10">
    <cfRule type="expression" dxfId="16011" priority="1289">
      <formula>SEARCH("caricato",$N10)&gt;0</formula>
    </cfRule>
    <cfRule type="expression" dxfId="16010" priority="1290">
      <formula>SEARCH("da fare",$N10)&gt;0</formula>
    </cfRule>
    <cfRule type="expression" dxfId="16009" priority="1291">
      <formula>SEARCH("attesa tcl",$N10)&gt;0</formula>
    </cfRule>
    <cfRule type="expression" dxfId="16008" priority="1292">
      <formula>SEARCH("fermata",$N10)&gt;0</formula>
    </cfRule>
    <cfRule type="expression" dxfId="16007" priority="1293">
      <formula>SEARCH("canone",$N10)&gt;0</formula>
    </cfRule>
  </conditionalFormatting>
  <conditionalFormatting sqref="F17">
    <cfRule type="expression" dxfId="16006" priority="1264">
      <formula>SEARCH("caricato",$N17)&gt;0</formula>
    </cfRule>
    <cfRule type="expression" dxfId="16005" priority="1265">
      <formula>SEARCH("da fare",$N17)&gt;0</formula>
    </cfRule>
    <cfRule type="expression" dxfId="16004" priority="1266">
      <formula>SEARCH("attesa tcl",$N17)&gt;0</formula>
    </cfRule>
    <cfRule type="expression" dxfId="16003" priority="1267">
      <formula>SEARCH("fermata",$N17)&gt;0</formula>
    </cfRule>
    <cfRule type="expression" dxfId="16002" priority="1268">
      <formula>SEARCH("canone",$N17)&gt;0</formula>
    </cfRule>
  </conditionalFormatting>
  <conditionalFormatting sqref="F17">
    <cfRule type="expression" dxfId="16001" priority="1259">
      <formula>SEARCH("caricato",$N17)&gt;0</formula>
    </cfRule>
    <cfRule type="expression" dxfId="16000" priority="1260">
      <formula>SEARCH("da fare",$N17)&gt;0</formula>
    </cfRule>
    <cfRule type="expression" dxfId="15999" priority="1261">
      <formula>SEARCH("attesa tcl",$N17)&gt;0</formula>
    </cfRule>
    <cfRule type="expression" dxfId="15998" priority="1262">
      <formula>SEARCH("fermata",$N17)&gt;0</formula>
    </cfRule>
    <cfRule type="expression" dxfId="15997" priority="1263">
      <formula>SEARCH("canone",$N17)&gt;0</formula>
    </cfRule>
  </conditionalFormatting>
  <conditionalFormatting sqref="F17">
    <cfRule type="expression" dxfId="15996" priority="1254">
      <formula>SEARCH("caricato",$N17)&gt;0</formula>
    </cfRule>
    <cfRule type="expression" dxfId="15995" priority="1255">
      <formula>SEARCH("da fare",$N17)&gt;0</formula>
    </cfRule>
    <cfRule type="expression" dxfId="15994" priority="1256">
      <formula>SEARCH("attesa tcl",$N17)&gt;0</formula>
    </cfRule>
    <cfRule type="expression" dxfId="15993" priority="1257">
      <formula>SEARCH("fermata",$N17)&gt;0</formula>
    </cfRule>
    <cfRule type="expression" dxfId="15992" priority="1258">
      <formula>SEARCH("canone",$N17)&gt;0</formula>
    </cfRule>
  </conditionalFormatting>
  <conditionalFormatting sqref="F17">
    <cfRule type="expression" dxfId="15991" priority="1249">
      <formula>SEARCH("caricato",$N17)&gt;0</formula>
    </cfRule>
    <cfRule type="expression" dxfId="15990" priority="1250">
      <formula>SEARCH("da fare",$N17)&gt;0</formula>
    </cfRule>
    <cfRule type="expression" dxfId="15989" priority="1251">
      <formula>SEARCH("attesa tcl",$N17)&gt;0</formula>
    </cfRule>
    <cfRule type="expression" dxfId="15988" priority="1252">
      <formula>SEARCH("fermata",$N17)&gt;0</formula>
    </cfRule>
    <cfRule type="expression" dxfId="15987" priority="1253">
      <formula>SEARCH("canone",$N17)&gt;0</formula>
    </cfRule>
  </conditionalFormatting>
  <conditionalFormatting sqref="H14 J14">
    <cfRule type="expression" dxfId="15986" priority="1244">
      <formula>SEARCH("caricato",$N14)&gt;0</formula>
    </cfRule>
    <cfRule type="expression" dxfId="15985" priority="1245">
      <formula>SEARCH("da fare",$N14)&gt;0</formula>
    </cfRule>
    <cfRule type="expression" dxfId="15984" priority="1246">
      <formula>SEARCH("attesa tcl",$N14)&gt;0</formula>
    </cfRule>
    <cfRule type="expression" dxfId="15983" priority="1247">
      <formula>SEARCH("fermata",$N14)&gt;0</formula>
    </cfRule>
    <cfRule type="expression" dxfId="15982" priority="1248">
      <formula>SEARCH("canone",$N14)&gt;0</formula>
    </cfRule>
  </conditionalFormatting>
  <conditionalFormatting sqref="H14 J14">
    <cfRule type="expression" dxfId="15981" priority="1239">
      <formula>SEARCH("caricato",$N14)&gt;0</formula>
    </cfRule>
    <cfRule type="expression" dxfId="15980" priority="1240">
      <formula>SEARCH("da fare",$N14)&gt;0</formula>
    </cfRule>
    <cfRule type="expression" dxfId="15979" priority="1241">
      <formula>SEARCH("attesa tcl",$N14)&gt;0</formula>
    </cfRule>
    <cfRule type="expression" dxfId="15978" priority="1242">
      <formula>SEARCH("fermata",$N14)&gt;0</formula>
    </cfRule>
    <cfRule type="expression" dxfId="15977" priority="1243">
      <formula>SEARCH("canone",$N14)&gt;0</formula>
    </cfRule>
  </conditionalFormatting>
  <conditionalFormatting sqref="F15:F17">
    <cfRule type="expression" dxfId="15976" priority="1234">
      <formula>SEARCH("caricato",$N15)&gt;0</formula>
    </cfRule>
    <cfRule type="expression" dxfId="15975" priority="1235">
      <formula>SEARCH("da fare",$N15)&gt;0</formula>
    </cfRule>
    <cfRule type="expression" dxfId="15974" priority="1236">
      <formula>SEARCH("attesa tcl",$N15)&gt;0</formula>
    </cfRule>
    <cfRule type="expression" dxfId="15973" priority="1237">
      <formula>SEARCH("fermata",$N15)&gt;0</formula>
    </cfRule>
    <cfRule type="expression" dxfId="15972" priority="1238">
      <formula>SEARCH("canone",$N15)&gt;0</formula>
    </cfRule>
  </conditionalFormatting>
  <conditionalFormatting sqref="G16:H16 J16">
    <cfRule type="expression" dxfId="15971" priority="1229">
      <formula>SEARCH("caricato",$N16)&gt;0</formula>
    </cfRule>
    <cfRule type="expression" dxfId="15970" priority="1230">
      <formula>SEARCH("da fare",$N16)&gt;0</formula>
    </cfRule>
    <cfRule type="expression" dxfId="15969" priority="1231">
      <formula>SEARCH("attesa tcl",$N16)&gt;0</formula>
    </cfRule>
    <cfRule type="expression" dxfId="15968" priority="1232">
      <formula>SEARCH("fermata",$N16)&gt;0</formula>
    </cfRule>
    <cfRule type="expression" dxfId="15967" priority="1233">
      <formula>SEARCH("canone",$N16)&gt;0</formula>
    </cfRule>
  </conditionalFormatting>
  <conditionalFormatting sqref="H14 J14">
    <cfRule type="expression" dxfId="15966" priority="1209">
      <formula>SEARCH("caricato",$N14)&gt;0</formula>
    </cfRule>
    <cfRule type="expression" dxfId="15965" priority="1210">
      <formula>SEARCH("da fare",$N14)&gt;0</formula>
    </cfRule>
    <cfRule type="expression" dxfId="15964" priority="1211">
      <formula>SEARCH("attesa tcl",$N14)&gt;0</formula>
    </cfRule>
    <cfRule type="expression" dxfId="15963" priority="1212">
      <formula>SEARCH("fermata",$N14)&gt;0</formula>
    </cfRule>
    <cfRule type="expression" dxfId="15962" priority="1213">
      <formula>SEARCH("canone",$N14)&gt;0</formula>
    </cfRule>
  </conditionalFormatting>
  <conditionalFormatting sqref="F19">
    <cfRule type="expression" dxfId="15961" priority="1204">
      <formula>SEARCH("caricato",$N19)&gt;0</formula>
    </cfRule>
    <cfRule type="expression" dxfId="15960" priority="1205">
      <formula>SEARCH("da fare",$N19)&gt;0</formula>
    </cfRule>
    <cfRule type="expression" dxfId="15959" priority="1206">
      <formula>SEARCH("attesa tcl",$N19)&gt;0</formula>
    </cfRule>
    <cfRule type="expression" dxfId="15958" priority="1207">
      <formula>SEARCH("fermata",$N19)&gt;0</formula>
    </cfRule>
    <cfRule type="expression" dxfId="15957" priority="1208">
      <formula>SEARCH("canone",$N19)&gt;0</formula>
    </cfRule>
  </conditionalFormatting>
  <conditionalFormatting sqref="F19">
    <cfRule type="expression" dxfId="15956" priority="1199">
      <formula>SEARCH("caricato",$N19)&gt;0</formula>
    </cfRule>
    <cfRule type="expression" dxfId="15955" priority="1200">
      <formula>SEARCH("da fare",$N19)&gt;0</formula>
    </cfRule>
    <cfRule type="expression" dxfId="15954" priority="1201">
      <formula>SEARCH("attesa tcl",$N19)&gt;0</formula>
    </cfRule>
    <cfRule type="expression" dxfId="15953" priority="1202">
      <formula>SEARCH("fermata",$N19)&gt;0</formula>
    </cfRule>
    <cfRule type="expression" dxfId="15952" priority="1203">
      <formula>SEARCH("canone",$N19)&gt;0</formula>
    </cfRule>
  </conditionalFormatting>
  <conditionalFormatting sqref="F19">
    <cfRule type="expression" dxfId="15951" priority="1194">
      <formula>SEARCH("caricato",$N19)&gt;0</formula>
    </cfRule>
    <cfRule type="expression" dxfId="15950" priority="1195">
      <formula>SEARCH("da fare",$N19)&gt;0</formula>
    </cfRule>
    <cfRule type="expression" dxfId="15949" priority="1196">
      <formula>SEARCH("attesa tcl",$N19)&gt;0</formula>
    </cfRule>
    <cfRule type="expression" dxfId="15948" priority="1197">
      <formula>SEARCH("fermata",$N19)&gt;0</formula>
    </cfRule>
    <cfRule type="expression" dxfId="15947" priority="1198">
      <formula>SEARCH("canone",$N19)&gt;0</formula>
    </cfRule>
  </conditionalFormatting>
  <conditionalFormatting sqref="F19">
    <cfRule type="expression" dxfId="15946" priority="1189">
      <formula>SEARCH("caricato",$N19)&gt;0</formula>
    </cfRule>
    <cfRule type="expression" dxfId="15945" priority="1190">
      <formula>SEARCH("da fare",$N19)&gt;0</formula>
    </cfRule>
    <cfRule type="expression" dxfId="15944" priority="1191">
      <formula>SEARCH("attesa tcl",$N19)&gt;0</formula>
    </cfRule>
    <cfRule type="expression" dxfId="15943" priority="1192">
      <formula>SEARCH("fermata",$N19)&gt;0</formula>
    </cfRule>
    <cfRule type="expression" dxfId="15942" priority="1193">
      <formula>SEARCH("canone",$N19)&gt;0</formula>
    </cfRule>
  </conditionalFormatting>
  <conditionalFormatting sqref="M5">
    <cfRule type="expression" dxfId="15941" priority="1179">
      <formula>SEARCH("caricato",$N5)&gt;0</formula>
    </cfRule>
    <cfRule type="expression" dxfId="15940" priority="1180">
      <formula>SEARCH("da fare",$N5)&gt;0</formula>
    </cfRule>
    <cfRule type="expression" dxfId="15939" priority="1181">
      <formula>SEARCH("attesa tcl",$N5)&gt;0</formula>
    </cfRule>
    <cfRule type="expression" dxfId="15938" priority="1182">
      <formula>SEARCH("fermata",$N5)&gt;0</formula>
    </cfRule>
    <cfRule type="expression" dxfId="15937" priority="1183">
      <formula>SEARCH("canone",$N5)&gt;0</formula>
    </cfRule>
  </conditionalFormatting>
  <conditionalFormatting sqref="M4">
    <cfRule type="expression" dxfId="15936" priority="1184">
      <formula>SEARCH("caricato",$N4)&gt;0</formula>
    </cfRule>
    <cfRule type="expression" dxfId="15935" priority="1185">
      <formula>SEARCH("da fare",$N4)&gt;0</formula>
    </cfRule>
    <cfRule type="expression" dxfId="15934" priority="1186">
      <formula>SEARCH("attesa tcl",$N4)&gt;0</formula>
    </cfRule>
    <cfRule type="expression" dxfId="15933" priority="1187">
      <formula>SEARCH("fermata",$N4)&gt;0</formula>
    </cfRule>
    <cfRule type="expression" dxfId="15932" priority="1188">
      <formula>SEARCH("canone",$N4)&gt;0</formula>
    </cfRule>
  </conditionalFormatting>
  <conditionalFormatting sqref="M6:M45">
    <cfRule type="expression" dxfId="15931" priority="1174">
      <formula>SEARCH("caricato",$N6)&gt;0</formula>
    </cfRule>
    <cfRule type="expression" dxfId="15930" priority="1175">
      <formula>SEARCH("da fare",$N6)&gt;0</formula>
    </cfRule>
    <cfRule type="expression" dxfId="15929" priority="1176">
      <formula>SEARCH("attesa tcl",$N6)&gt;0</formula>
    </cfRule>
    <cfRule type="expression" dxfId="15928" priority="1177">
      <formula>SEARCH("fermata",$N6)&gt;0</formula>
    </cfRule>
    <cfRule type="expression" dxfId="15927" priority="1178">
      <formula>SEARCH("canone",$N6)&gt;0</formula>
    </cfRule>
  </conditionalFormatting>
  <conditionalFormatting sqref="P4:Q4">
    <cfRule type="cellIs" dxfId="15926" priority="1121" operator="lessThan">
      <formula>0</formula>
    </cfRule>
    <cfRule type="cellIs" dxfId="15925" priority="1122" operator="greaterThan">
      <formula>0</formula>
    </cfRule>
    <cfRule type="cellIs" dxfId="15924" priority="1123" operator="equal">
      <formula>0</formula>
    </cfRule>
  </conditionalFormatting>
  <conditionalFormatting sqref="S4">
    <cfRule type="cellIs" dxfId="15923" priority="1118" operator="lessThan">
      <formula>0</formula>
    </cfRule>
    <cfRule type="cellIs" dxfId="15922" priority="1119" operator="greaterThan">
      <formula>0</formula>
    </cfRule>
    <cfRule type="cellIs" dxfId="15921" priority="1120" operator="equal">
      <formula>0</formula>
    </cfRule>
  </conditionalFormatting>
  <conditionalFormatting sqref="T4">
    <cfRule type="containsText" dxfId="15920" priority="1116" operator="containsText" text="NO">
      <formula>NOT(ISERROR(SEARCH("NO",T4)))</formula>
    </cfRule>
    <cfRule type="containsText" dxfId="15919" priority="1117" operator="containsText" text="SI">
      <formula>NOT(ISERROR(SEARCH("SI",T4)))</formula>
    </cfRule>
  </conditionalFormatting>
  <conditionalFormatting sqref="U4">
    <cfRule type="containsText" dxfId="15918" priority="1114" operator="containsText" text="NO">
      <formula>NOT(ISERROR(SEARCH("NO",U4)))</formula>
    </cfRule>
    <cfRule type="containsText" dxfId="15917" priority="1115" operator="containsText" text="SI">
      <formula>NOT(ISERROR(SEARCH("SI",U4)))</formula>
    </cfRule>
  </conditionalFormatting>
  <conditionalFormatting sqref="R4">
    <cfRule type="cellIs" dxfId="15916" priority="1111" operator="lessThan">
      <formula>0</formula>
    </cfRule>
    <cfRule type="cellIs" dxfId="15915" priority="1112" operator="greaterThan">
      <formula>0</formula>
    </cfRule>
    <cfRule type="cellIs" dxfId="15914" priority="1113" operator="equal">
      <formula>0</formula>
    </cfRule>
  </conditionalFormatting>
  <conditionalFormatting sqref="I6:I9 I24:I45 I12:I17 I20:I21">
    <cfRule type="expression" dxfId="15913" priority="1076">
      <formula>SEARCH("caricato",$N6)&gt;0</formula>
    </cfRule>
    <cfRule type="expression" dxfId="15912" priority="1077">
      <formula>SEARCH("da fare",$N6)&gt;0</formula>
    </cfRule>
    <cfRule type="expression" dxfId="15911" priority="1078">
      <formula>SEARCH("attesa tcl",$N6)&gt;0</formula>
    </cfRule>
    <cfRule type="expression" dxfId="15910" priority="1079">
      <formula>SEARCH("fermata",$N6)&gt;0</formula>
    </cfRule>
    <cfRule type="expression" dxfId="15909" priority="1080">
      <formula>SEARCH("canone",$N6)&gt;0</formula>
    </cfRule>
  </conditionalFormatting>
  <conditionalFormatting sqref="I6:I9 I24:I45 I12:I17 I20:I21">
    <cfRule type="expression" dxfId="15908" priority="1071">
      <formula>SEARCH("caricato",$N6)&gt;0</formula>
    </cfRule>
    <cfRule type="expression" dxfId="15907" priority="1072">
      <formula>SEARCH("da fare",$N6)&gt;0</formula>
    </cfRule>
    <cfRule type="expression" dxfId="15906" priority="1073">
      <formula>SEARCH("attesa tcl",$N6)&gt;0</formula>
    </cfRule>
    <cfRule type="expression" dxfId="15905" priority="1074">
      <formula>SEARCH("fermata",$N6)&gt;0</formula>
    </cfRule>
    <cfRule type="expression" dxfId="15904" priority="1075">
      <formula>SEARCH("canone",$N6)&gt;0</formula>
    </cfRule>
  </conditionalFormatting>
  <conditionalFormatting sqref="I6:I9 I24:I45 I12:I17 I20:I21">
    <cfRule type="expression" dxfId="15903" priority="1066">
      <formula>SEARCH("caricato",$N6)&gt;0</formula>
    </cfRule>
    <cfRule type="expression" dxfId="15902" priority="1067">
      <formula>SEARCH("da fare",$N6)&gt;0</formula>
    </cfRule>
    <cfRule type="expression" dxfId="15901" priority="1068">
      <formula>SEARCH("attesa tcl",$N6)&gt;0</formula>
    </cfRule>
    <cfRule type="expression" dxfId="15900" priority="1069">
      <formula>SEARCH("fermata",$N6)&gt;0</formula>
    </cfRule>
    <cfRule type="expression" dxfId="15899" priority="1070">
      <formula>SEARCH("canone",$N6)&gt;0</formula>
    </cfRule>
  </conditionalFormatting>
  <conditionalFormatting sqref="I6:I9 I24:I45 I12:I17 I20:I21">
    <cfRule type="expression" dxfId="15898" priority="1061">
      <formula>SEARCH("caricato",$N6)&gt;0</formula>
    </cfRule>
    <cfRule type="expression" dxfId="15897" priority="1062">
      <formula>SEARCH("da fare",$N6)&gt;0</formula>
    </cfRule>
    <cfRule type="expression" dxfId="15896" priority="1063">
      <formula>SEARCH("attesa tcl",$N6)&gt;0</formula>
    </cfRule>
    <cfRule type="expression" dxfId="15895" priority="1064">
      <formula>SEARCH("fermata",$N6)&gt;0</formula>
    </cfRule>
    <cfRule type="expression" dxfId="15894" priority="1065">
      <formula>SEARCH("canone",$N6)&gt;0</formula>
    </cfRule>
  </conditionalFormatting>
  <conditionalFormatting sqref="I6:I9 I24:I45 I12:I17 I20:I21">
    <cfRule type="expression" dxfId="15893" priority="1056">
      <formula>SEARCH("caricato",$N6)&gt;0</formula>
    </cfRule>
    <cfRule type="expression" dxfId="15892" priority="1057">
      <formula>SEARCH("da fare",$N6)&gt;0</formula>
    </cfRule>
    <cfRule type="expression" dxfId="15891" priority="1058">
      <formula>SEARCH("attesa tcl",$N6)&gt;0</formula>
    </cfRule>
    <cfRule type="expression" dxfId="15890" priority="1059">
      <formula>SEARCH("fermata",$N6)&gt;0</formula>
    </cfRule>
    <cfRule type="expression" dxfId="15889" priority="1060">
      <formula>SEARCH("canone",$N6)&gt;0</formula>
    </cfRule>
  </conditionalFormatting>
  <conditionalFormatting sqref="I6:I9 I24:I45 I12:I17 I20:I21">
    <cfRule type="expression" dxfId="15888" priority="1051">
      <formula>SEARCH("caricato",$N6)&gt;0</formula>
    </cfRule>
    <cfRule type="expression" dxfId="15887" priority="1052">
      <formula>SEARCH("da fare",$N6)&gt;0</formula>
    </cfRule>
    <cfRule type="expression" dxfId="15886" priority="1053">
      <formula>SEARCH("attesa tcl",$N6)&gt;0</formula>
    </cfRule>
    <cfRule type="expression" dxfId="15885" priority="1054">
      <formula>SEARCH("fermata",$N6)&gt;0</formula>
    </cfRule>
    <cfRule type="expression" dxfId="15884" priority="1055">
      <formula>SEARCH("canone",$N6)&gt;0</formula>
    </cfRule>
  </conditionalFormatting>
  <conditionalFormatting sqref="F12:F15">
    <cfRule type="expression" dxfId="15883" priority="1046">
      <formula>SEARCH("caricato",$N12)&gt;0</formula>
    </cfRule>
    <cfRule type="expression" dxfId="15882" priority="1047">
      <formula>SEARCH("da fare",$N12)&gt;0</formula>
    </cfRule>
    <cfRule type="expression" dxfId="15881" priority="1048">
      <formula>SEARCH("attesa tcl",$N12)&gt;0</formula>
    </cfRule>
    <cfRule type="expression" dxfId="15880" priority="1049">
      <formula>SEARCH("fermata",$N12)&gt;0</formula>
    </cfRule>
    <cfRule type="expression" dxfId="15879" priority="1050">
      <formula>SEARCH("canone",$N12)&gt;0</formula>
    </cfRule>
  </conditionalFormatting>
  <conditionalFormatting sqref="F4:F5">
    <cfRule type="expression" dxfId="15878" priority="1041">
      <formula>SEARCH("caricato",$N4)&gt;0</formula>
    </cfRule>
    <cfRule type="expression" dxfId="15877" priority="1042">
      <formula>SEARCH("da fare",$N4)&gt;0</formula>
    </cfRule>
    <cfRule type="expression" dxfId="15876" priority="1043">
      <formula>SEARCH("attesa tcl",$N4)&gt;0</formula>
    </cfRule>
    <cfRule type="expression" dxfId="15875" priority="1044">
      <formula>SEARCH("fermata",$N4)&gt;0</formula>
    </cfRule>
    <cfRule type="expression" dxfId="15874" priority="1045">
      <formula>SEARCH("canone",$N4)&gt;0</formula>
    </cfRule>
  </conditionalFormatting>
  <conditionalFormatting sqref="F4:F5">
    <cfRule type="expression" dxfId="15873" priority="1036">
      <formula>SEARCH("caricato",$N4)&gt;0</formula>
    </cfRule>
    <cfRule type="expression" dxfId="15872" priority="1037">
      <formula>SEARCH("da fare",$N4)&gt;0</formula>
    </cfRule>
    <cfRule type="expression" dxfId="15871" priority="1038">
      <formula>SEARCH("attesa tcl",$N4)&gt;0</formula>
    </cfRule>
    <cfRule type="expression" dxfId="15870" priority="1039">
      <formula>SEARCH("fermata",$N4)&gt;0</formula>
    </cfRule>
    <cfRule type="expression" dxfId="15869" priority="1040">
      <formula>SEARCH("canone",$N4)&gt;0</formula>
    </cfRule>
  </conditionalFormatting>
  <conditionalFormatting sqref="F9">
    <cfRule type="expression" dxfId="15868" priority="1031">
      <formula>SEARCH("caricato",$N9)&gt;0</formula>
    </cfRule>
    <cfRule type="expression" dxfId="15867" priority="1032">
      <formula>SEARCH("da fare",$N9)&gt;0</formula>
    </cfRule>
    <cfRule type="expression" dxfId="15866" priority="1033">
      <formula>SEARCH("attesa tcl",$N9)&gt;0</formula>
    </cfRule>
    <cfRule type="expression" dxfId="15865" priority="1034">
      <formula>SEARCH("fermata",$N9)&gt;0</formula>
    </cfRule>
    <cfRule type="expression" dxfId="15864" priority="1035">
      <formula>SEARCH("canone",$N9)&gt;0</formula>
    </cfRule>
  </conditionalFormatting>
  <conditionalFormatting sqref="F10:F11">
    <cfRule type="expression" dxfId="15863" priority="1026">
      <formula>SEARCH("caricato",$N10)&gt;0</formula>
    </cfRule>
    <cfRule type="expression" dxfId="15862" priority="1027">
      <formula>SEARCH("da fare",$N10)&gt;0</formula>
    </cfRule>
    <cfRule type="expression" dxfId="15861" priority="1028">
      <formula>SEARCH("attesa tcl",$N10)&gt;0</formula>
    </cfRule>
    <cfRule type="expression" dxfId="15860" priority="1029">
      <formula>SEARCH("fermata",$N10)&gt;0</formula>
    </cfRule>
    <cfRule type="expression" dxfId="15859" priority="1030">
      <formula>SEARCH("canone",$N10)&gt;0</formula>
    </cfRule>
  </conditionalFormatting>
  <conditionalFormatting sqref="F9">
    <cfRule type="expression" dxfId="15858" priority="1021">
      <formula>SEARCH("caricato",$N9)&gt;0</formula>
    </cfRule>
    <cfRule type="expression" dxfId="15857" priority="1022">
      <formula>SEARCH("da fare",$N9)&gt;0</formula>
    </cfRule>
    <cfRule type="expression" dxfId="15856" priority="1023">
      <formula>SEARCH("attesa tcl",$N9)&gt;0</formula>
    </cfRule>
    <cfRule type="expression" dxfId="15855" priority="1024">
      <formula>SEARCH("fermata",$N9)&gt;0</formula>
    </cfRule>
    <cfRule type="expression" dxfId="15854" priority="1025">
      <formula>SEARCH("canone",$N9)&gt;0</formula>
    </cfRule>
  </conditionalFormatting>
  <conditionalFormatting sqref="F10:F11">
    <cfRule type="expression" dxfId="15853" priority="1016">
      <formula>SEARCH("caricato",$N10)&gt;0</formula>
    </cfRule>
    <cfRule type="expression" dxfId="15852" priority="1017">
      <formula>SEARCH("da fare",$N10)&gt;0</formula>
    </cfRule>
    <cfRule type="expression" dxfId="15851" priority="1018">
      <formula>SEARCH("attesa tcl",$N10)&gt;0</formula>
    </cfRule>
    <cfRule type="expression" dxfId="15850" priority="1019">
      <formula>SEARCH("fermata",$N10)&gt;0</formula>
    </cfRule>
    <cfRule type="expression" dxfId="15849" priority="1020">
      <formula>SEARCH("canone",$N10)&gt;0</formula>
    </cfRule>
  </conditionalFormatting>
  <conditionalFormatting sqref="F6:F7">
    <cfRule type="expression" dxfId="15848" priority="1011">
      <formula>SEARCH("caricato",$N6)&gt;0</formula>
    </cfRule>
    <cfRule type="expression" dxfId="15847" priority="1012">
      <formula>SEARCH("da fare",$N6)&gt;0</formula>
    </cfRule>
    <cfRule type="expression" dxfId="15846" priority="1013">
      <formula>SEARCH("attesa tcl",$N6)&gt;0</formula>
    </cfRule>
    <cfRule type="expression" dxfId="15845" priority="1014">
      <formula>SEARCH("fermata",$N6)&gt;0</formula>
    </cfRule>
    <cfRule type="expression" dxfId="15844" priority="1015">
      <formula>SEARCH("canone",$N6)&gt;0</formula>
    </cfRule>
  </conditionalFormatting>
  <conditionalFormatting sqref="F6:F7">
    <cfRule type="expression" dxfId="15843" priority="1006">
      <formula>SEARCH("caricato",$N6)&gt;0</formula>
    </cfRule>
    <cfRule type="expression" dxfId="15842" priority="1007">
      <formula>SEARCH("da fare",$N6)&gt;0</formula>
    </cfRule>
    <cfRule type="expression" dxfId="15841" priority="1008">
      <formula>SEARCH("attesa tcl",$N6)&gt;0</formula>
    </cfRule>
    <cfRule type="expression" dxfId="15840" priority="1009">
      <formula>SEARCH("fermata",$N6)&gt;0</formula>
    </cfRule>
    <cfRule type="expression" dxfId="15839" priority="1010">
      <formula>SEARCH("canone",$N6)&gt;0</formula>
    </cfRule>
  </conditionalFormatting>
  <conditionalFormatting sqref="F13:F15">
    <cfRule type="expression" dxfId="15838" priority="1001">
      <formula>SEARCH("caricato",$N13)&gt;0</formula>
    </cfRule>
    <cfRule type="expression" dxfId="15837" priority="1002">
      <formula>SEARCH("da fare",$N13)&gt;0</formula>
    </cfRule>
    <cfRule type="expression" dxfId="15836" priority="1003">
      <formula>SEARCH("attesa tcl",$N13)&gt;0</formula>
    </cfRule>
    <cfRule type="expression" dxfId="15835" priority="1004">
      <formula>SEARCH("fermata",$N13)&gt;0</formula>
    </cfRule>
    <cfRule type="expression" dxfId="15834" priority="1005">
      <formula>SEARCH("canone",$N13)&gt;0</formula>
    </cfRule>
  </conditionalFormatting>
  <conditionalFormatting sqref="F12:F13">
    <cfRule type="expression" dxfId="15833" priority="996">
      <formula>SEARCH("caricato",$N12)&gt;0</formula>
    </cfRule>
    <cfRule type="expression" dxfId="15832" priority="997">
      <formula>SEARCH("da fare",$N12)&gt;0</formula>
    </cfRule>
    <cfRule type="expression" dxfId="15831" priority="998">
      <formula>SEARCH("attesa tcl",$N12)&gt;0</formula>
    </cfRule>
    <cfRule type="expression" dxfId="15830" priority="999">
      <formula>SEARCH("fermata",$N12)&gt;0</formula>
    </cfRule>
    <cfRule type="expression" dxfId="15829" priority="1000">
      <formula>SEARCH("canone",$N12)&gt;0</formula>
    </cfRule>
  </conditionalFormatting>
  <conditionalFormatting sqref="F12:F13">
    <cfRule type="expression" dxfId="15828" priority="991">
      <formula>SEARCH("caricato",$N12)&gt;0</formula>
    </cfRule>
    <cfRule type="expression" dxfId="15827" priority="992">
      <formula>SEARCH("da fare",$N12)&gt;0</formula>
    </cfRule>
    <cfRule type="expression" dxfId="15826" priority="993">
      <formula>SEARCH("attesa tcl",$N12)&gt;0</formula>
    </cfRule>
    <cfRule type="expression" dxfId="15825" priority="994">
      <formula>SEARCH("fermata",$N12)&gt;0</formula>
    </cfRule>
    <cfRule type="expression" dxfId="15824" priority="995">
      <formula>SEARCH("canone",$N12)&gt;0</formula>
    </cfRule>
  </conditionalFormatting>
  <conditionalFormatting sqref="F6:F7">
    <cfRule type="expression" dxfId="15823" priority="986">
      <formula>SEARCH("caricato",$N6)&gt;0</formula>
    </cfRule>
    <cfRule type="expression" dxfId="15822" priority="987">
      <formula>SEARCH("da fare",$N6)&gt;0</formula>
    </cfRule>
    <cfRule type="expression" dxfId="15821" priority="988">
      <formula>SEARCH("attesa tcl",$N6)&gt;0</formula>
    </cfRule>
    <cfRule type="expression" dxfId="15820" priority="989">
      <formula>SEARCH("fermata",$N6)&gt;0</formula>
    </cfRule>
    <cfRule type="expression" dxfId="15819" priority="990">
      <formula>SEARCH("canone",$N6)&gt;0</formula>
    </cfRule>
  </conditionalFormatting>
  <conditionalFormatting sqref="F9">
    <cfRule type="expression" dxfId="15818" priority="981">
      <formula>SEARCH("caricato",$N9)&gt;0</formula>
    </cfRule>
    <cfRule type="expression" dxfId="15817" priority="982">
      <formula>SEARCH("da fare",$N9)&gt;0</formula>
    </cfRule>
    <cfRule type="expression" dxfId="15816" priority="983">
      <formula>SEARCH("attesa tcl",$N9)&gt;0</formula>
    </cfRule>
    <cfRule type="expression" dxfId="15815" priority="984">
      <formula>SEARCH("fermata",$N9)&gt;0</formula>
    </cfRule>
    <cfRule type="expression" dxfId="15814" priority="985">
      <formula>SEARCH("canone",$N9)&gt;0</formula>
    </cfRule>
  </conditionalFormatting>
  <conditionalFormatting sqref="F6:F7">
    <cfRule type="expression" dxfId="15813" priority="976">
      <formula>SEARCH("caricato",$N6)&gt;0</formula>
    </cfRule>
    <cfRule type="expression" dxfId="15812" priority="977">
      <formula>SEARCH("da fare",$N6)&gt;0</formula>
    </cfRule>
    <cfRule type="expression" dxfId="15811" priority="978">
      <formula>SEARCH("attesa tcl",$N6)&gt;0</formula>
    </cfRule>
    <cfRule type="expression" dxfId="15810" priority="979">
      <formula>SEARCH("fermata",$N6)&gt;0</formula>
    </cfRule>
    <cfRule type="expression" dxfId="15809" priority="980">
      <formula>SEARCH("canone",$N6)&gt;0</formula>
    </cfRule>
  </conditionalFormatting>
  <conditionalFormatting sqref="F9">
    <cfRule type="expression" dxfId="15808" priority="971">
      <formula>SEARCH("caricato",$N9)&gt;0</formula>
    </cfRule>
    <cfRule type="expression" dxfId="15807" priority="972">
      <formula>SEARCH("da fare",$N9)&gt;0</formula>
    </cfRule>
    <cfRule type="expression" dxfId="15806" priority="973">
      <formula>SEARCH("attesa tcl",$N9)&gt;0</formula>
    </cfRule>
    <cfRule type="expression" dxfId="15805" priority="974">
      <formula>SEARCH("fermata",$N9)&gt;0</formula>
    </cfRule>
    <cfRule type="expression" dxfId="15804" priority="975">
      <formula>SEARCH("canone",$N9)&gt;0</formula>
    </cfRule>
  </conditionalFormatting>
  <conditionalFormatting sqref="F4:F5">
    <cfRule type="expression" dxfId="15803" priority="966">
      <formula>SEARCH("caricato",$N4)&gt;0</formula>
    </cfRule>
    <cfRule type="expression" dxfId="15802" priority="967">
      <formula>SEARCH("da fare",$N4)&gt;0</formula>
    </cfRule>
    <cfRule type="expression" dxfId="15801" priority="968">
      <formula>SEARCH("attesa tcl",$N4)&gt;0</formula>
    </cfRule>
    <cfRule type="expression" dxfId="15800" priority="969">
      <formula>SEARCH("fermata",$N4)&gt;0</formula>
    </cfRule>
    <cfRule type="expression" dxfId="15799" priority="970">
      <formula>SEARCH("canone",$N4)&gt;0</formula>
    </cfRule>
  </conditionalFormatting>
  <conditionalFormatting sqref="F4:F5">
    <cfRule type="expression" dxfId="15798" priority="961">
      <formula>SEARCH("caricato",$N4)&gt;0</formula>
    </cfRule>
    <cfRule type="expression" dxfId="15797" priority="962">
      <formula>SEARCH("da fare",$N4)&gt;0</formula>
    </cfRule>
    <cfRule type="expression" dxfId="15796" priority="963">
      <formula>SEARCH("attesa tcl",$N4)&gt;0</formula>
    </cfRule>
    <cfRule type="expression" dxfId="15795" priority="964">
      <formula>SEARCH("fermata",$N4)&gt;0</formula>
    </cfRule>
    <cfRule type="expression" dxfId="15794" priority="965">
      <formula>SEARCH("canone",$N4)&gt;0</formula>
    </cfRule>
  </conditionalFormatting>
  <conditionalFormatting sqref="F12:F13">
    <cfRule type="expression" dxfId="15793" priority="956">
      <formula>SEARCH("caricato",$N12)&gt;0</formula>
    </cfRule>
    <cfRule type="expression" dxfId="15792" priority="957">
      <formula>SEARCH("da fare",$N12)&gt;0</formula>
    </cfRule>
    <cfRule type="expression" dxfId="15791" priority="958">
      <formula>SEARCH("attesa tcl",$N12)&gt;0</formula>
    </cfRule>
    <cfRule type="expression" dxfId="15790" priority="959">
      <formula>SEARCH("fermata",$N12)&gt;0</formula>
    </cfRule>
    <cfRule type="expression" dxfId="15789" priority="960">
      <formula>SEARCH("canone",$N12)&gt;0</formula>
    </cfRule>
  </conditionalFormatting>
  <conditionalFormatting sqref="F10:F11">
    <cfRule type="expression" dxfId="15788" priority="951">
      <formula>SEARCH("caricato",$N10)&gt;0</formula>
    </cfRule>
    <cfRule type="expression" dxfId="15787" priority="952">
      <formula>SEARCH("da fare",$N10)&gt;0</formula>
    </cfRule>
    <cfRule type="expression" dxfId="15786" priority="953">
      <formula>SEARCH("attesa tcl",$N10)&gt;0</formula>
    </cfRule>
    <cfRule type="expression" dxfId="15785" priority="954">
      <formula>SEARCH("fermata",$N10)&gt;0</formula>
    </cfRule>
    <cfRule type="expression" dxfId="15784" priority="955">
      <formula>SEARCH("canone",$N10)&gt;0</formula>
    </cfRule>
  </conditionalFormatting>
  <conditionalFormatting sqref="F10:F11">
    <cfRule type="expression" dxfId="15783" priority="946">
      <formula>SEARCH("caricato",$N10)&gt;0</formula>
    </cfRule>
    <cfRule type="expression" dxfId="15782" priority="947">
      <formula>SEARCH("da fare",$N10)&gt;0</formula>
    </cfRule>
    <cfRule type="expression" dxfId="15781" priority="948">
      <formula>SEARCH("attesa tcl",$N10)&gt;0</formula>
    </cfRule>
    <cfRule type="expression" dxfId="15780" priority="949">
      <formula>SEARCH("fermata",$N10)&gt;0</formula>
    </cfRule>
    <cfRule type="expression" dxfId="15779" priority="950">
      <formula>SEARCH("canone",$N10)&gt;0</formula>
    </cfRule>
  </conditionalFormatting>
  <conditionalFormatting sqref="F13:F15">
    <cfRule type="expression" dxfId="15778" priority="941">
      <formula>SEARCH("caricato",$N13)&gt;0</formula>
    </cfRule>
    <cfRule type="expression" dxfId="15777" priority="942">
      <formula>SEARCH("da fare",$N13)&gt;0</formula>
    </cfRule>
    <cfRule type="expression" dxfId="15776" priority="943">
      <formula>SEARCH("attesa tcl",$N13)&gt;0</formula>
    </cfRule>
    <cfRule type="expression" dxfId="15775" priority="944">
      <formula>SEARCH("fermata",$N13)&gt;0</formula>
    </cfRule>
    <cfRule type="expression" dxfId="15774" priority="945">
      <formula>SEARCH("canone",$N13)&gt;0</formula>
    </cfRule>
  </conditionalFormatting>
  <conditionalFormatting sqref="F13:F15">
    <cfRule type="expression" dxfId="15773" priority="936">
      <formula>SEARCH("caricato",$N13)&gt;0</formula>
    </cfRule>
    <cfRule type="expression" dxfId="15772" priority="937">
      <formula>SEARCH("da fare",$N13)&gt;0</formula>
    </cfRule>
    <cfRule type="expression" dxfId="15771" priority="938">
      <formula>SEARCH("attesa tcl",$N13)&gt;0</formula>
    </cfRule>
    <cfRule type="expression" dxfId="15770" priority="939">
      <formula>SEARCH("fermata",$N13)&gt;0</formula>
    </cfRule>
    <cfRule type="expression" dxfId="15769" priority="940">
      <formula>SEARCH("canone",$N13)&gt;0</formula>
    </cfRule>
  </conditionalFormatting>
  <conditionalFormatting sqref="F13:F15">
    <cfRule type="expression" dxfId="15768" priority="931">
      <formula>SEARCH("caricato",$N13)&gt;0</formula>
    </cfRule>
    <cfRule type="expression" dxfId="15767" priority="932">
      <formula>SEARCH("da fare",$N13)&gt;0</formula>
    </cfRule>
    <cfRule type="expression" dxfId="15766" priority="933">
      <formula>SEARCH("attesa tcl",$N13)&gt;0</formula>
    </cfRule>
    <cfRule type="expression" dxfId="15765" priority="934">
      <formula>SEARCH("fermata",$N13)&gt;0</formula>
    </cfRule>
    <cfRule type="expression" dxfId="15764" priority="935">
      <formula>SEARCH("canone",$N13)&gt;0</formula>
    </cfRule>
  </conditionalFormatting>
  <conditionalFormatting sqref="G14">
    <cfRule type="expression" dxfId="15763" priority="906">
      <formula>SEARCH("caricato",$N14)&gt;0</formula>
    </cfRule>
    <cfRule type="expression" dxfId="15762" priority="907">
      <formula>SEARCH("da fare",$N14)&gt;0</formula>
    </cfRule>
    <cfRule type="expression" dxfId="15761" priority="908">
      <formula>SEARCH("attesa tcl",$N14)&gt;0</formula>
    </cfRule>
    <cfRule type="expression" dxfId="15760" priority="909">
      <formula>SEARCH("fermata",$N14)&gt;0</formula>
    </cfRule>
    <cfRule type="expression" dxfId="15759" priority="910">
      <formula>SEARCH("canone",$N14)&gt;0</formula>
    </cfRule>
  </conditionalFormatting>
  <conditionalFormatting sqref="G14">
    <cfRule type="expression" dxfId="15758" priority="901">
      <formula>SEARCH("caricato",$N14)&gt;0</formula>
    </cfRule>
    <cfRule type="expression" dxfId="15757" priority="902">
      <formula>SEARCH("da fare",$N14)&gt;0</formula>
    </cfRule>
    <cfRule type="expression" dxfId="15756" priority="903">
      <formula>SEARCH("attesa tcl",$N14)&gt;0</formula>
    </cfRule>
    <cfRule type="expression" dxfId="15755" priority="904">
      <formula>SEARCH("fermata",$N14)&gt;0</formula>
    </cfRule>
    <cfRule type="expression" dxfId="15754" priority="905">
      <formula>SEARCH("canone",$N14)&gt;0</formula>
    </cfRule>
  </conditionalFormatting>
  <conditionalFormatting sqref="G14">
    <cfRule type="expression" dxfId="15753" priority="896">
      <formula>SEARCH("caricato",$N14)&gt;0</formula>
    </cfRule>
    <cfRule type="expression" dxfId="15752" priority="897">
      <formula>SEARCH("da fare",$N14)&gt;0</formula>
    </cfRule>
    <cfRule type="expression" dxfId="15751" priority="898">
      <formula>SEARCH("attesa tcl",$N14)&gt;0</formula>
    </cfRule>
    <cfRule type="expression" dxfId="15750" priority="899">
      <formula>SEARCH("fermata",$N14)&gt;0</formula>
    </cfRule>
    <cfRule type="expression" dxfId="15749" priority="900">
      <formula>SEARCH("canone",$N14)&gt;0</formula>
    </cfRule>
  </conditionalFormatting>
  <conditionalFormatting sqref="G14">
    <cfRule type="expression" dxfId="15748" priority="891">
      <formula>SEARCH("caricato",$N14)&gt;0</formula>
    </cfRule>
    <cfRule type="expression" dxfId="15747" priority="892">
      <formula>SEARCH("da fare",$N14)&gt;0</formula>
    </cfRule>
    <cfRule type="expression" dxfId="15746" priority="893">
      <formula>SEARCH("attesa tcl",$N14)&gt;0</formula>
    </cfRule>
    <cfRule type="expression" dxfId="15745" priority="894">
      <formula>SEARCH("fermata",$N14)&gt;0</formula>
    </cfRule>
    <cfRule type="expression" dxfId="15744" priority="895">
      <formula>SEARCH("canone",$N14)&gt;0</formula>
    </cfRule>
  </conditionalFormatting>
  <conditionalFormatting sqref="G14">
    <cfRule type="expression" dxfId="15743" priority="886">
      <formula>SEARCH("caricato",$N14)&gt;0</formula>
    </cfRule>
    <cfRule type="expression" dxfId="15742" priority="887">
      <formula>SEARCH("da fare",$N14)&gt;0</formula>
    </cfRule>
    <cfRule type="expression" dxfId="15741" priority="888">
      <formula>SEARCH("attesa tcl",$N14)&gt;0</formula>
    </cfRule>
    <cfRule type="expression" dxfId="15740" priority="889">
      <formula>SEARCH("fermata",$N14)&gt;0</formula>
    </cfRule>
    <cfRule type="expression" dxfId="15739" priority="890">
      <formula>SEARCH("canone",$N14)&gt;0</formula>
    </cfRule>
  </conditionalFormatting>
  <conditionalFormatting sqref="F8">
    <cfRule type="expression" dxfId="15738" priority="881">
      <formula>SEARCH("caricato",$N8)&gt;0</formula>
    </cfRule>
    <cfRule type="expression" dxfId="15737" priority="882">
      <formula>SEARCH("da fare",$N8)&gt;0</formula>
    </cfRule>
    <cfRule type="expression" dxfId="15736" priority="883">
      <formula>SEARCH("attesa tcl",$N8)&gt;0</formula>
    </cfRule>
    <cfRule type="expression" dxfId="15735" priority="884">
      <formula>SEARCH("fermata",$N8)&gt;0</formula>
    </cfRule>
    <cfRule type="expression" dxfId="15734" priority="885">
      <formula>SEARCH("canone",$N8)&gt;0</formula>
    </cfRule>
  </conditionalFormatting>
  <conditionalFormatting sqref="F8">
    <cfRule type="expression" dxfId="15733" priority="876">
      <formula>SEARCH("caricato",$N8)&gt;0</formula>
    </cfRule>
    <cfRule type="expression" dxfId="15732" priority="877">
      <formula>SEARCH("da fare",$N8)&gt;0</formula>
    </cfRule>
    <cfRule type="expression" dxfId="15731" priority="878">
      <formula>SEARCH("attesa tcl",$N8)&gt;0</formula>
    </cfRule>
    <cfRule type="expression" dxfId="15730" priority="879">
      <formula>SEARCH("fermata",$N8)&gt;0</formula>
    </cfRule>
    <cfRule type="expression" dxfId="15729" priority="880">
      <formula>SEARCH("canone",$N8)&gt;0</formula>
    </cfRule>
  </conditionalFormatting>
  <conditionalFormatting sqref="F8">
    <cfRule type="expression" dxfId="15728" priority="871">
      <formula>SEARCH("caricato",$N8)&gt;0</formula>
    </cfRule>
    <cfRule type="expression" dxfId="15727" priority="872">
      <formula>SEARCH("da fare",$N8)&gt;0</formula>
    </cfRule>
    <cfRule type="expression" dxfId="15726" priority="873">
      <formula>SEARCH("attesa tcl",$N8)&gt;0</formula>
    </cfRule>
    <cfRule type="expression" dxfId="15725" priority="874">
      <formula>SEARCH("fermata",$N8)&gt;0</formula>
    </cfRule>
    <cfRule type="expression" dxfId="15724" priority="875">
      <formula>SEARCH("canone",$N8)&gt;0</formula>
    </cfRule>
  </conditionalFormatting>
  <conditionalFormatting sqref="F8">
    <cfRule type="expression" dxfId="15723" priority="866">
      <formula>SEARCH("caricato",$N8)&gt;0</formula>
    </cfRule>
    <cfRule type="expression" dxfId="15722" priority="867">
      <formula>SEARCH("da fare",$N8)&gt;0</formula>
    </cfRule>
    <cfRule type="expression" dxfId="15721" priority="868">
      <formula>SEARCH("attesa tcl",$N8)&gt;0</formula>
    </cfRule>
    <cfRule type="expression" dxfId="15720" priority="869">
      <formula>SEARCH("fermata",$N8)&gt;0</formula>
    </cfRule>
    <cfRule type="expression" dxfId="15719" priority="870">
      <formula>SEARCH("canone",$N8)&gt;0</formula>
    </cfRule>
  </conditionalFormatting>
  <conditionalFormatting sqref="G12:H12 J12">
    <cfRule type="expression" dxfId="15718" priority="861">
      <formula>SEARCH("caricato",$N12)&gt;0</formula>
    </cfRule>
    <cfRule type="expression" dxfId="15717" priority="862">
      <formula>SEARCH("da fare",$N12)&gt;0</formula>
    </cfRule>
    <cfRule type="expression" dxfId="15716" priority="863">
      <formula>SEARCH("attesa tcl",$N12)&gt;0</formula>
    </cfRule>
    <cfRule type="expression" dxfId="15715" priority="864">
      <formula>SEARCH("fermata",$N12)&gt;0</formula>
    </cfRule>
    <cfRule type="expression" dxfId="15714" priority="865">
      <formula>SEARCH("canone",$N12)&gt;0</formula>
    </cfRule>
  </conditionalFormatting>
  <conditionalFormatting sqref="K5:L12">
    <cfRule type="expression" dxfId="15713" priority="826">
      <formula>SEARCH("caricato",$N5)&gt;0</formula>
    </cfRule>
    <cfRule type="expression" dxfId="15712" priority="827">
      <formula>SEARCH("da fare",$N5)&gt;0</formula>
    </cfRule>
    <cfRule type="expression" dxfId="15711" priority="828">
      <formula>SEARCH("attesa tcl",$N5)&gt;0</formula>
    </cfRule>
    <cfRule type="expression" dxfId="15710" priority="829">
      <formula>SEARCH("fermata",$N5)&gt;0</formula>
    </cfRule>
    <cfRule type="expression" dxfId="15709" priority="830">
      <formula>SEARCH("canone",$N5)&gt;0</formula>
    </cfRule>
  </conditionalFormatting>
  <conditionalFormatting sqref="I4:I5">
    <cfRule type="expression" dxfId="15708" priority="821">
      <formula>SEARCH("caricato",$N4)&gt;0</formula>
    </cfRule>
    <cfRule type="expression" dxfId="15707" priority="822">
      <formula>SEARCH("da fare",$N4)&gt;0</formula>
    </cfRule>
    <cfRule type="expression" dxfId="15706" priority="823">
      <formula>SEARCH("attesa tcl",$N4)&gt;0</formula>
    </cfRule>
    <cfRule type="expression" dxfId="15705" priority="824">
      <formula>SEARCH("fermata",$N4)&gt;0</formula>
    </cfRule>
    <cfRule type="expression" dxfId="15704" priority="825">
      <formula>SEARCH("canone",$N4)&gt;0</formula>
    </cfRule>
  </conditionalFormatting>
  <conditionalFormatting sqref="I4:I5">
    <cfRule type="expression" dxfId="15703" priority="816">
      <formula>SEARCH("caricato",$N4)&gt;0</formula>
    </cfRule>
    <cfRule type="expression" dxfId="15702" priority="817">
      <formula>SEARCH("da fare",$N4)&gt;0</formula>
    </cfRule>
    <cfRule type="expression" dxfId="15701" priority="818">
      <formula>SEARCH("attesa tcl",$N4)&gt;0</formula>
    </cfRule>
    <cfRule type="expression" dxfId="15700" priority="819">
      <formula>SEARCH("fermata",$N4)&gt;0</formula>
    </cfRule>
    <cfRule type="expression" dxfId="15699" priority="820">
      <formula>SEARCH("canone",$N4)&gt;0</formula>
    </cfRule>
  </conditionalFormatting>
  <conditionalFormatting sqref="I4:I5">
    <cfRule type="expression" dxfId="15698" priority="811">
      <formula>SEARCH("caricato",$N4)&gt;0</formula>
    </cfRule>
    <cfRule type="expression" dxfId="15697" priority="812">
      <formula>SEARCH("da fare",$N4)&gt;0</formula>
    </cfRule>
    <cfRule type="expression" dxfId="15696" priority="813">
      <formula>SEARCH("attesa tcl",$N4)&gt;0</formula>
    </cfRule>
    <cfRule type="expression" dxfId="15695" priority="814">
      <formula>SEARCH("fermata",$N4)&gt;0</formula>
    </cfRule>
    <cfRule type="expression" dxfId="15694" priority="815">
      <formula>SEARCH("canone",$N4)&gt;0</formula>
    </cfRule>
  </conditionalFormatting>
  <conditionalFormatting sqref="I4:I5">
    <cfRule type="expression" dxfId="15693" priority="806">
      <formula>SEARCH("caricato",$N4)&gt;0</formula>
    </cfRule>
    <cfRule type="expression" dxfId="15692" priority="807">
      <formula>SEARCH("da fare",$N4)&gt;0</formula>
    </cfRule>
    <cfRule type="expression" dxfId="15691" priority="808">
      <formula>SEARCH("attesa tcl",$N4)&gt;0</formula>
    </cfRule>
    <cfRule type="expression" dxfId="15690" priority="809">
      <formula>SEARCH("fermata",$N4)&gt;0</formula>
    </cfRule>
    <cfRule type="expression" dxfId="15689" priority="810">
      <formula>SEARCH("canone",$N4)&gt;0</formula>
    </cfRule>
  </conditionalFormatting>
  <conditionalFormatting sqref="I4:I5">
    <cfRule type="expression" dxfId="15688" priority="801">
      <formula>SEARCH("caricato",$N4)&gt;0</formula>
    </cfRule>
    <cfRule type="expression" dxfId="15687" priority="802">
      <formula>SEARCH("da fare",$N4)&gt;0</formula>
    </cfRule>
    <cfRule type="expression" dxfId="15686" priority="803">
      <formula>SEARCH("attesa tcl",$N4)&gt;0</formula>
    </cfRule>
    <cfRule type="expression" dxfId="15685" priority="804">
      <formula>SEARCH("fermata",$N4)&gt;0</formula>
    </cfRule>
    <cfRule type="expression" dxfId="15684" priority="805">
      <formula>SEARCH("canone",$N4)&gt;0</formula>
    </cfRule>
  </conditionalFormatting>
  <conditionalFormatting sqref="I4:I5">
    <cfRule type="expression" dxfId="15683" priority="796">
      <formula>SEARCH("caricato",$N4)&gt;0</formula>
    </cfRule>
    <cfRule type="expression" dxfId="15682" priority="797">
      <formula>SEARCH("da fare",$N4)&gt;0</formula>
    </cfRule>
    <cfRule type="expression" dxfId="15681" priority="798">
      <formula>SEARCH("attesa tcl",$N4)&gt;0</formula>
    </cfRule>
    <cfRule type="expression" dxfId="15680" priority="799">
      <formula>SEARCH("fermata",$N4)&gt;0</formula>
    </cfRule>
    <cfRule type="expression" dxfId="15679" priority="800">
      <formula>SEARCH("canone",$N4)&gt;0</formula>
    </cfRule>
  </conditionalFormatting>
  <conditionalFormatting sqref="I12">
    <cfRule type="expression" dxfId="15678" priority="791">
      <formula>SEARCH("caricato",$N12)&gt;0</formula>
    </cfRule>
    <cfRule type="expression" dxfId="15677" priority="792">
      <formula>SEARCH("da fare",$N12)&gt;0</formula>
    </cfRule>
    <cfRule type="expression" dxfId="15676" priority="793">
      <formula>SEARCH("attesa tcl",$N12)&gt;0</formula>
    </cfRule>
    <cfRule type="expression" dxfId="15675" priority="794">
      <formula>SEARCH("fermata",$N12)&gt;0</formula>
    </cfRule>
    <cfRule type="expression" dxfId="15674" priority="795">
      <formula>SEARCH("canone",$N12)&gt;0</formula>
    </cfRule>
  </conditionalFormatting>
  <conditionalFormatting sqref="I12">
    <cfRule type="expression" dxfId="15673" priority="786">
      <formula>SEARCH("caricato",$N12)&gt;0</formula>
    </cfRule>
    <cfRule type="expression" dxfId="15672" priority="787">
      <formula>SEARCH("da fare",$N12)&gt;0</formula>
    </cfRule>
    <cfRule type="expression" dxfId="15671" priority="788">
      <formula>SEARCH("attesa tcl",$N12)&gt;0</formula>
    </cfRule>
    <cfRule type="expression" dxfId="15670" priority="789">
      <formula>SEARCH("fermata",$N12)&gt;0</formula>
    </cfRule>
    <cfRule type="expression" dxfId="15669" priority="790">
      <formula>SEARCH("canone",$N12)&gt;0</formula>
    </cfRule>
  </conditionalFormatting>
  <conditionalFormatting sqref="I12">
    <cfRule type="expression" dxfId="15668" priority="781">
      <formula>SEARCH("caricato",$N12)&gt;0</formula>
    </cfRule>
    <cfRule type="expression" dxfId="15667" priority="782">
      <formula>SEARCH("da fare",$N12)&gt;0</formula>
    </cfRule>
    <cfRule type="expression" dxfId="15666" priority="783">
      <formula>SEARCH("attesa tcl",$N12)&gt;0</formula>
    </cfRule>
    <cfRule type="expression" dxfId="15665" priority="784">
      <formula>SEARCH("fermata",$N12)&gt;0</formula>
    </cfRule>
    <cfRule type="expression" dxfId="15664" priority="785">
      <formula>SEARCH("canone",$N12)&gt;0</formula>
    </cfRule>
  </conditionalFormatting>
  <conditionalFormatting sqref="I12">
    <cfRule type="expression" dxfId="15663" priority="776">
      <formula>SEARCH("caricato",$N12)&gt;0</formula>
    </cfRule>
    <cfRule type="expression" dxfId="15662" priority="777">
      <formula>SEARCH("da fare",$N12)&gt;0</formula>
    </cfRule>
    <cfRule type="expression" dxfId="15661" priority="778">
      <formula>SEARCH("attesa tcl",$N12)&gt;0</formula>
    </cfRule>
    <cfRule type="expression" dxfId="15660" priority="779">
      <formula>SEARCH("fermata",$N12)&gt;0</formula>
    </cfRule>
    <cfRule type="expression" dxfId="15659" priority="780">
      <formula>SEARCH("canone",$N12)&gt;0</formula>
    </cfRule>
  </conditionalFormatting>
  <conditionalFormatting sqref="I12">
    <cfRule type="expression" dxfId="15658" priority="771">
      <formula>SEARCH("caricato",$N12)&gt;0</formula>
    </cfRule>
    <cfRule type="expression" dxfId="15657" priority="772">
      <formula>SEARCH("da fare",$N12)&gt;0</formula>
    </cfRule>
    <cfRule type="expression" dxfId="15656" priority="773">
      <formula>SEARCH("attesa tcl",$N12)&gt;0</formula>
    </cfRule>
    <cfRule type="expression" dxfId="15655" priority="774">
      <formula>SEARCH("fermata",$N12)&gt;0</formula>
    </cfRule>
    <cfRule type="expression" dxfId="15654" priority="775">
      <formula>SEARCH("canone",$N12)&gt;0</formula>
    </cfRule>
  </conditionalFormatting>
  <conditionalFormatting sqref="I12">
    <cfRule type="expression" dxfId="15653" priority="766">
      <formula>SEARCH("caricato",$N12)&gt;0</formula>
    </cfRule>
    <cfRule type="expression" dxfId="15652" priority="767">
      <formula>SEARCH("da fare",$N12)&gt;0</formula>
    </cfRule>
    <cfRule type="expression" dxfId="15651" priority="768">
      <formula>SEARCH("attesa tcl",$N12)&gt;0</formula>
    </cfRule>
    <cfRule type="expression" dxfId="15650" priority="769">
      <formula>SEARCH("fermata",$N12)&gt;0</formula>
    </cfRule>
    <cfRule type="expression" dxfId="15649" priority="770">
      <formula>SEARCH("canone",$N12)&gt;0</formula>
    </cfRule>
  </conditionalFormatting>
  <conditionalFormatting sqref="F19">
    <cfRule type="expression" dxfId="15648" priority="761">
      <formula>SEARCH("caricato",$N19)&gt;0</formula>
    </cfRule>
    <cfRule type="expression" dxfId="15647" priority="762">
      <formula>SEARCH("da fare",$N19)&gt;0</formula>
    </cfRule>
    <cfRule type="expression" dxfId="15646" priority="763">
      <formula>SEARCH("attesa tcl",$N19)&gt;0</formula>
    </cfRule>
    <cfRule type="expression" dxfId="15645" priority="764">
      <formula>SEARCH("fermata",$N19)&gt;0</formula>
    </cfRule>
    <cfRule type="expression" dxfId="15644" priority="765">
      <formula>SEARCH("canone",$N19)&gt;0</formula>
    </cfRule>
  </conditionalFormatting>
  <conditionalFormatting sqref="F19">
    <cfRule type="expression" dxfId="15643" priority="756">
      <formula>SEARCH("caricato",$N19)&gt;0</formula>
    </cfRule>
    <cfRule type="expression" dxfId="15642" priority="757">
      <formula>SEARCH("da fare",$N19)&gt;0</formula>
    </cfRule>
    <cfRule type="expression" dxfId="15641" priority="758">
      <formula>SEARCH("attesa tcl",$N19)&gt;0</formula>
    </cfRule>
    <cfRule type="expression" dxfId="15640" priority="759">
      <formula>SEARCH("fermata",$N19)&gt;0</formula>
    </cfRule>
    <cfRule type="expression" dxfId="15639" priority="760">
      <formula>SEARCH("canone",$N19)&gt;0</formula>
    </cfRule>
  </conditionalFormatting>
  <conditionalFormatting sqref="F19">
    <cfRule type="expression" dxfId="15638" priority="751">
      <formula>SEARCH("caricato",$N19)&gt;0</formula>
    </cfRule>
    <cfRule type="expression" dxfId="15637" priority="752">
      <formula>SEARCH("da fare",$N19)&gt;0</formula>
    </cfRule>
    <cfRule type="expression" dxfId="15636" priority="753">
      <formula>SEARCH("attesa tcl",$N19)&gt;0</formula>
    </cfRule>
    <cfRule type="expression" dxfId="15635" priority="754">
      <formula>SEARCH("fermata",$N19)&gt;0</formula>
    </cfRule>
    <cfRule type="expression" dxfId="15634" priority="755">
      <formula>SEARCH("canone",$N19)&gt;0</formula>
    </cfRule>
  </conditionalFormatting>
  <conditionalFormatting sqref="F19">
    <cfRule type="expression" dxfId="15633" priority="746">
      <formula>SEARCH("caricato",$N19)&gt;0</formula>
    </cfRule>
    <cfRule type="expression" dxfId="15632" priority="747">
      <formula>SEARCH("da fare",$N19)&gt;0</formula>
    </cfRule>
    <cfRule type="expression" dxfId="15631" priority="748">
      <formula>SEARCH("attesa tcl",$N19)&gt;0</formula>
    </cfRule>
    <cfRule type="expression" dxfId="15630" priority="749">
      <formula>SEARCH("fermata",$N19)&gt;0</formula>
    </cfRule>
    <cfRule type="expression" dxfId="15629" priority="750">
      <formula>SEARCH("canone",$N19)&gt;0</formula>
    </cfRule>
  </conditionalFormatting>
  <conditionalFormatting sqref="F17:F19">
    <cfRule type="expression" dxfId="15628" priority="741">
      <formula>SEARCH("caricato",$N17)&gt;0</formula>
    </cfRule>
    <cfRule type="expression" dxfId="15627" priority="742">
      <formula>SEARCH("da fare",$N17)&gt;0</formula>
    </cfRule>
    <cfRule type="expression" dxfId="15626" priority="743">
      <formula>SEARCH("attesa tcl",$N17)&gt;0</formula>
    </cfRule>
    <cfRule type="expression" dxfId="15625" priority="744">
      <formula>SEARCH("fermata",$N17)&gt;0</formula>
    </cfRule>
    <cfRule type="expression" dxfId="15624" priority="745">
      <formula>SEARCH("canone",$N17)&gt;0</formula>
    </cfRule>
  </conditionalFormatting>
  <conditionalFormatting sqref="I18">
    <cfRule type="expression" dxfId="15623" priority="736">
      <formula>SEARCH("caricato",$N18)&gt;0</formula>
    </cfRule>
    <cfRule type="expression" dxfId="15622" priority="737">
      <formula>SEARCH("da fare",$N18)&gt;0</formula>
    </cfRule>
    <cfRule type="expression" dxfId="15621" priority="738">
      <formula>SEARCH("attesa tcl",$N18)&gt;0</formula>
    </cfRule>
    <cfRule type="expression" dxfId="15620" priority="739">
      <formula>SEARCH("fermata",$N18)&gt;0</formula>
    </cfRule>
    <cfRule type="expression" dxfId="15619" priority="740">
      <formula>SEARCH("canone",$N18)&gt;0</formula>
    </cfRule>
  </conditionalFormatting>
  <conditionalFormatting sqref="I18">
    <cfRule type="expression" dxfId="15618" priority="731">
      <formula>SEARCH("caricato",$N18)&gt;0</formula>
    </cfRule>
    <cfRule type="expression" dxfId="15617" priority="732">
      <formula>SEARCH("da fare",$N18)&gt;0</formula>
    </cfRule>
    <cfRule type="expression" dxfId="15616" priority="733">
      <formula>SEARCH("attesa tcl",$N18)&gt;0</formula>
    </cfRule>
    <cfRule type="expression" dxfId="15615" priority="734">
      <formula>SEARCH("fermata",$N18)&gt;0</formula>
    </cfRule>
    <cfRule type="expression" dxfId="15614" priority="735">
      <formula>SEARCH("canone",$N18)&gt;0</formula>
    </cfRule>
  </conditionalFormatting>
  <conditionalFormatting sqref="I18">
    <cfRule type="expression" dxfId="15613" priority="726">
      <formula>SEARCH("caricato",$N18)&gt;0</formula>
    </cfRule>
    <cfRule type="expression" dxfId="15612" priority="727">
      <formula>SEARCH("da fare",$N18)&gt;0</formula>
    </cfRule>
    <cfRule type="expression" dxfId="15611" priority="728">
      <formula>SEARCH("attesa tcl",$N18)&gt;0</formula>
    </cfRule>
    <cfRule type="expression" dxfId="15610" priority="729">
      <formula>SEARCH("fermata",$N18)&gt;0</formula>
    </cfRule>
    <cfRule type="expression" dxfId="15609" priority="730">
      <formula>SEARCH("canone",$N18)&gt;0</formula>
    </cfRule>
  </conditionalFormatting>
  <conditionalFormatting sqref="I18">
    <cfRule type="expression" dxfId="15608" priority="721">
      <formula>SEARCH("caricato",$N18)&gt;0</formula>
    </cfRule>
    <cfRule type="expression" dxfId="15607" priority="722">
      <formula>SEARCH("da fare",$N18)&gt;0</formula>
    </cfRule>
    <cfRule type="expression" dxfId="15606" priority="723">
      <formula>SEARCH("attesa tcl",$N18)&gt;0</formula>
    </cfRule>
    <cfRule type="expression" dxfId="15605" priority="724">
      <formula>SEARCH("fermata",$N18)&gt;0</formula>
    </cfRule>
    <cfRule type="expression" dxfId="15604" priority="725">
      <formula>SEARCH("canone",$N18)&gt;0</formula>
    </cfRule>
  </conditionalFormatting>
  <conditionalFormatting sqref="I18">
    <cfRule type="expression" dxfId="15603" priority="716">
      <formula>SEARCH("caricato",$N18)&gt;0</formula>
    </cfRule>
    <cfRule type="expression" dxfId="15602" priority="717">
      <formula>SEARCH("da fare",$N18)&gt;0</formula>
    </cfRule>
    <cfRule type="expression" dxfId="15601" priority="718">
      <formula>SEARCH("attesa tcl",$N18)&gt;0</formula>
    </cfRule>
    <cfRule type="expression" dxfId="15600" priority="719">
      <formula>SEARCH("fermata",$N18)&gt;0</formula>
    </cfRule>
    <cfRule type="expression" dxfId="15599" priority="720">
      <formula>SEARCH("canone",$N18)&gt;0</formula>
    </cfRule>
  </conditionalFormatting>
  <conditionalFormatting sqref="I18">
    <cfRule type="expression" dxfId="15598" priority="711">
      <formula>SEARCH("caricato",$N18)&gt;0</formula>
    </cfRule>
    <cfRule type="expression" dxfId="15597" priority="712">
      <formula>SEARCH("da fare",$N18)&gt;0</formula>
    </cfRule>
    <cfRule type="expression" dxfId="15596" priority="713">
      <formula>SEARCH("attesa tcl",$N18)&gt;0</formula>
    </cfRule>
    <cfRule type="expression" dxfId="15595" priority="714">
      <formula>SEARCH("fermata",$N18)&gt;0</formula>
    </cfRule>
    <cfRule type="expression" dxfId="15594" priority="715">
      <formula>SEARCH("canone",$N18)&gt;0</formula>
    </cfRule>
  </conditionalFormatting>
  <conditionalFormatting sqref="I19">
    <cfRule type="expression" dxfId="15593" priority="676">
      <formula>SEARCH("caricato",$N19)&gt;0</formula>
    </cfRule>
    <cfRule type="expression" dxfId="15592" priority="677">
      <formula>SEARCH("da fare",$N19)&gt;0</formula>
    </cfRule>
    <cfRule type="expression" dxfId="15591" priority="678">
      <formula>SEARCH("attesa tcl",$N19)&gt;0</formula>
    </cfRule>
    <cfRule type="expression" dxfId="15590" priority="679">
      <formula>SEARCH("fermata",$N19)&gt;0</formula>
    </cfRule>
    <cfRule type="expression" dxfId="15589" priority="680">
      <formula>SEARCH("canone",$N19)&gt;0</formula>
    </cfRule>
  </conditionalFormatting>
  <conditionalFormatting sqref="I19">
    <cfRule type="expression" dxfId="15588" priority="671">
      <formula>SEARCH("caricato",$N19)&gt;0</formula>
    </cfRule>
    <cfRule type="expression" dxfId="15587" priority="672">
      <formula>SEARCH("da fare",$N19)&gt;0</formula>
    </cfRule>
    <cfRule type="expression" dxfId="15586" priority="673">
      <formula>SEARCH("attesa tcl",$N19)&gt;0</formula>
    </cfRule>
    <cfRule type="expression" dxfId="15585" priority="674">
      <formula>SEARCH("fermata",$N19)&gt;0</formula>
    </cfRule>
    <cfRule type="expression" dxfId="15584" priority="675">
      <formula>SEARCH("canone",$N19)&gt;0</formula>
    </cfRule>
  </conditionalFormatting>
  <conditionalFormatting sqref="I19">
    <cfRule type="expression" dxfId="15583" priority="666">
      <formula>SEARCH("caricato",$N19)&gt;0</formula>
    </cfRule>
    <cfRule type="expression" dxfId="15582" priority="667">
      <formula>SEARCH("da fare",$N19)&gt;0</formula>
    </cfRule>
    <cfRule type="expression" dxfId="15581" priority="668">
      <formula>SEARCH("attesa tcl",$N19)&gt;0</formula>
    </cfRule>
    <cfRule type="expression" dxfId="15580" priority="669">
      <formula>SEARCH("fermata",$N19)&gt;0</formula>
    </cfRule>
    <cfRule type="expression" dxfId="15579" priority="670">
      <formula>SEARCH("canone",$N19)&gt;0</formula>
    </cfRule>
  </conditionalFormatting>
  <conditionalFormatting sqref="I19">
    <cfRule type="expression" dxfId="15578" priority="661">
      <formula>SEARCH("caricato",$N19)&gt;0</formula>
    </cfRule>
    <cfRule type="expression" dxfId="15577" priority="662">
      <formula>SEARCH("da fare",$N19)&gt;0</formula>
    </cfRule>
    <cfRule type="expression" dxfId="15576" priority="663">
      <formula>SEARCH("attesa tcl",$N19)&gt;0</formula>
    </cfRule>
    <cfRule type="expression" dxfId="15575" priority="664">
      <formula>SEARCH("fermata",$N19)&gt;0</formula>
    </cfRule>
    <cfRule type="expression" dxfId="15574" priority="665">
      <formula>SEARCH("canone",$N19)&gt;0</formula>
    </cfRule>
  </conditionalFormatting>
  <conditionalFormatting sqref="I19">
    <cfRule type="expression" dxfId="15573" priority="656">
      <formula>SEARCH("caricato",$N19)&gt;0</formula>
    </cfRule>
    <cfRule type="expression" dxfId="15572" priority="657">
      <formula>SEARCH("da fare",$N19)&gt;0</formula>
    </cfRule>
    <cfRule type="expression" dxfId="15571" priority="658">
      <formula>SEARCH("attesa tcl",$N19)&gt;0</formula>
    </cfRule>
    <cfRule type="expression" dxfId="15570" priority="659">
      <formula>SEARCH("fermata",$N19)&gt;0</formula>
    </cfRule>
    <cfRule type="expression" dxfId="15569" priority="660">
      <formula>SEARCH("canone",$N19)&gt;0</formula>
    </cfRule>
  </conditionalFormatting>
  <conditionalFormatting sqref="I19">
    <cfRule type="expression" dxfId="15568" priority="651">
      <formula>SEARCH("caricato",$N19)&gt;0</formula>
    </cfRule>
    <cfRule type="expression" dxfId="15567" priority="652">
      <formula>SEARCH("da fare",$N19)&gt;0</formula>
    </cfRule>
    <cfRule type="expression" dxfId="15566" priority="653">
      <formula>SEARCH("attesa tcl",$N19)&gt;0</formula>
    </cfRule>
    <cfRule type="expression" dxfId="15565" priority="654">
      <formula>SEARCH("fermata",$N19)&gt;0</formula>
    </cfRule>
    <cfRule type="expression" dxfId="15564" priority="655">
      <formula>SEARCH("canone",$N19)&gt;0</formula>
    </cfRule>
  </conditionalFormatting>
  <conditionalFormatting sqref="I20">
    <cfRule type="expression" dxfId="15563" priority="646">
      <formula>SEARCH("caricato",$N20)&gt;0</formula>
    </cfRule>
    <cfRule type="expression" dxfId="15562" priority="647">
      <formula>SEARCH("da fare",$N20)&gt;0</formula>
    </cfRule>
    <cfRule type="expression" dxfId="15561" priority="648">
      <formula>SEARCH("attesa tcl",$N20)&gt;0</formula>
    </cfRule>
    <cfRule type="expression" dxfId="15560" priority="649">
      <formula>SEARCH("fermata",$N20)&gt;0</formula>
    </cfRule>
    <cfRule type="expression" dxfId="15559" priority="650">
      <formula>SEARCH("canone",$N20)&gt;0</formula>
    </cfRule>
  </conditionalFormatting>
  <conditionalFormatting sqref="I20">
    <cfRule type="expression" dxfId="15558" priority="641">
      <formula>SEARCH("caricato",$N20)&gt;0</formula>
    </cfRule>
    <cfRule type="expression" dxfId="15557" priority="642">
      <formula>SEARCH("da fare",$N20)&gt;0</formula>
    </cfRule>
    <cfRule type="expression" dxfId="15556" priority="643">
      <formula>SEARCH("attesa tcl",$N20)&gt;0</formula>
    </cfRule>
    <cfRule type="expression" dxfId="15555" priority="644">
      <formula>SEARCH("fermata",$N20)&gt;0</formula>
    </cfRule>
    <cfRule type="expression" dxfId="15554" priority="645">
      <formula>SEARCH("canone",$N20)&gt;0</formula>
    </cfRule>
  </conditionalFormatting>
  <conditionalFormatting sqref="I20">
    <cfRule type="expression" dxfId="15553" priority="636">
      <formula>SEARCH("caricato",$N20)&gt;0</formula>
    </cfRule>
    <cfRule type="expression" dxfId="15552" priority="637">
      <formula>SEARCH("da fare",$N20)&gt;0</formula>
    </cfRule>
    <cfRule type="expression" dxfId="15551" priority="638">
      <formula>SEARCH("attesa tcl",$N20)&gt;0</formula>
    </cfRule>
    <cfRule type="expression" dxfId="15550" priority="639">
      <formula>SEARCH("fermata",$N20)&gt;0</formula>
    </cfRule>
    <cfRule type="expression" dxfId="15549" priority="640">
      <formula>SEARCH("canone",$N20)&gt;0</formula>
    </cfRule>
  </conditionalFormatting>
  <conditionalFormatting sqref="I20">
    <cfRule type="expression" dxfId="15548" priority="631">
      <formula>SEARCH("caricato",$N20)&gt;0</formula>
    </cfRule>
    <cfRule type="expression" dxfId="15547" priority="632">
      <formula>SEARCH("da fare",$N20)&gt;0</formula>
    </cfRule>
    <cfRule type="expression" dxfId="15546" priority="633">
      <formula>SEARCH("attesa tcl",$N20)&gt;0</formula>
    </cfRule>
    <cfRule type="expression" dxfId="15545" priority="634">
      <formula>SEARCH("fermata",$N20)&gt;0</formula>
    </cfRule>
    <cfRule type="expression" dxfId="15544" priority="635">
      <formula>SEARCH("canone",$N20)&gt;0</formula>
    </cfRule>
  </conditionalFormatting>
  <conditionalFormatting sqref="I20">
    <cfRule type="expression" dxfId="15543" priority="626">
      <formula>SEARCH("caricato",$N20)&gt;0</formula>
    </cfRule>
    <cfRule type="expression" dxfId="15542" priority="627">
      <formula>SEARCH("da fare",$N20)&gt;0</formula>
    </cfRule>
    <cfRule type="expression" dxfId="15541" priority="628">
      <formula>SEARCH("attesa tcl",$N20)&gt;0</formula>
    </cfRule>
    <cfRule type="expression" dxfId="15540" priority="629">
      <formula>SEARCH("fermata",$N20)&gt;0</formula>
    </cfRule>
    <cfRule type="expression" dxfId="15539" priority="630">
      <formula>SEARCH("canone",$N20)&gt;0</formula>
    </cfRule>
  </conditionalFormatting>
  <conditionalFormatting sqref="I20">
    <cfRule type="expression" dxfId="15538" priority="621">
      <formula>SEARCH("caricato",$N20)&gt;0</formula>
    </cfRule>
    <cfRule type="expression" dxfId="15537" priority="622">
      <formula>SEARCH("da fare",$N20)&gt;0</formula>
    </cfRule>
    <cfRule type="expression" dxfId="15536" priority="623">
      <formula>SEARCH("attesa tcl",$N20)&gt;0</formula>
    </cfRule>
    <cfRule type="expression" dxfId="15535" priority="624">
      <formula>SEARCH("fermata",$N20)&gt;0</formula>
    </cfRule>
    <cfRule type="expression" dxfId="15534" priority="625">
      <formula>SEARCH("canone",$N20)&gt;0</formula>
    </cfRule>
  </conditionalFormatting>
  <conditionalFormatting sqref="F23">
    <cfRule type="expression" dxfId="15533" priority="616">
      <formula>SEARCH("caricato",$N23)&gt;0</formula>
    </cfRule>
    <cfRule type="expression" dxfId="15532" priority="617">
      <formula>SEARCH("da fare",$N23)&gt;0</formula>
    </cfRule>
    <cfRule type="expression" dxfId="15531" priority="618">
      <formula>SEARCH("attesa tcl",$N23)&gt;0</formula>
    </cfRule>
    <cfRule type="expression" dxfId="15530" priority="619">
      <formula>SEARCH("fermata",$N23)&gt;0</formula>
    </cfRule>
    <cfRule type="expression" dxfId="15529" priority="620">
      <formula>SEARCH("canone",$N23)&gt;0</formula>
    </cfRule>
  </conditionalFormatting>
  <conditionalFormatting sqref="F23">
    <cfRule type="expression" dxfId="15528" priority="611">
      <formula>SEARCH("caricato",$N23)&gt;0</formula>
    </cfRule>
    <cfRule type="expression" dxfId="15527" priority="612">
      <formula>SEARCH("da fare",$N23)&gt;0</formula>
    </cfRule>
    <cfRule type="expression" dxfId="15526" priority="613">
      <formula>SEARCH("attesa tcl",$N23)&gt;0</formula>
    </cfRule>
    <cfRule type="expression" dxfId="15525" priority="614">
      <formula>SEARCH("fermata",$N23)&gt;0</formula>
    </cfRule>
    <cfRule type="expression" dxfId="15524" priority="615">
      <formula>SEARCH("canone",$N23)&gt;0</formula>
    </cfRule>
  </conditionalFormatting>
  <conditionalFormatting sqref="F23">
    <cfRule type="expression" dxfId="15523" priority="606">
      <formula>SEARCH("caricato",$N23)&gt;0</formula>
    </cfRule>
    <cfRule type="expression" dxfId="15522" priority="607">
      <formula>SEARCH("da fare",$N23)&gt;0</formula>
    </cfRule>
    <cfRule type="expression" dxfId="15521" priority="608">
      <formula>SEARCH("attesa tcl",$N23)&gt;0</formula>
    </cfRule>
    <cfRule type="expression" dxfId="15520" priority="609">
      <formula>SEARCH("fermata",$N23)&gt;0</formula>
    </cfRule>
    <cfRule type="expression" dxfId="15519" priority="610">
      <formula>SEARCH("canone",$N23)&gt;0</formula>
    </cfRule>
  </conditionalFormatting>
  <conditionalFormatting sqref="F23">
    <cfRule type="expression" dxfId="15518" priority="601">
      <formula>SEARCH("caricato",$N23)&gt;0</formula>
    </cfRule>
    <cfRule type="expression" dxfId="15517" priority="602">
      <formula>SEARCH("da fare",$N23)&gt;0</formula>
    </cfRule>
    <cfRule type="expression" dxfId="15516" priority="603">
      <formula>SEARCH("attesa tcl",$N23)&gt;0</formula>
    </cfRule>
    <cfRule type="expression" dxfId="15515" priority="604">
      <formula>SEARCH("fermata",$N23)&gt;0</formula>
    </cfRule>
    <cfRule type="expression" dxfId="15514" priority="605">
      <formula>SEARCH("canone",$N23)&gt;0</formula>
    </cfRule>
  </conditionalFormatting>
  <conditionalFormatting sqref="G22:H22">
    <cfRule type="expression" dxfId="15513" priority="596">
      <formula>SEARCH("caricato",$N22)&gt;0</formula>
    </cfRule>
    <cfRule type="expression" dxfId="15512" priority="597">
      <formula>SEARCH("da fare",$N22)&gt;0</formula>
    </cfRule>
    <cfRule type="expression" dxfId="15511" priority="598">
      <formula>SEARCH("attesa tcl",$N22)&gt;0</formula>
    </cfRule>
    <cfRule type="expression" dxfId="15510" priority="599">
      <formula>SEARCH("fermata",$N22)&gt;0</formula>
    </cfRule>
    <cfRule type="expression" dxfId="15509" priority="600">
      <formula>SEARCH("canone",$N22)&gt;0</formula>
    </cfRule>
  </conditionalFormatting>
  <conditionalFormatting sqref="G22:H22">
    <cfRule type="expression" dxfId="15508" priority="591">
      <formula>SEARCH("caricato",$N22)&gt;0</formula>
    </cfRule>
    <cfRule type="expression" dxfId="15507" priority="592">
      <formula>SEARCH("da fare",$N22)&gt;0</formula>
    </cfRule>
    <cfRule type="expression" dxfId="15506" priority="593">
      <formula>SEARCH("attesa tcl",$N22)&gt;0</formula>
    </cfRule>
    <cfRule type="expression" dxfId="15505" priority="594">
      <formula>SEARCH("fermata",$N22)&gt;0</formula>
    </cfRule>
    <cfRule type="expression" dxfId="15504" priority="595">
      <formula>SEARCH("canone",$N22)&gt;0</formula>
    </cfRule>
  </conditionalFormatting>
  <conditionalFormatting sqref="J22">
    <cfRule type="expression" dxfId="15503" priority="586">
      <formula>SEARCH("caricato",$N22)&gt;0</formula>
    </cfRule>
    <cfRule type="expression" dxfId="15502" priority="587">
      <formula>SEARCH("da fare",$N22)&gt;0</formula>
    </cfRule>
    <cfRule type="expression" dxfId="15501" priority="588">
      <formula>SEARCH("attesa tcl",$N22)&gt;0</formula>
    </cfRule>
    <cfRule type="expression" dxfId="15500" priority="589">
      <formula>SEARCH("fermata",$N22)&gt;0</formula>
    </cfRule>
    <cfRule type="expression" dxfId="15499" priority="590">
      <formula>SEARCH("canone",$N22)&gt;0</formula>
    </cfRule>
  </conditionalFormatting>
  <conditionalFormatting sqref="J22">
    <cfRule type="expression" dxfId="15498" priority="581">
      <formula>SEARCH("caricato",$N22)&gt;0</formula>
    </cfRule>
    <cfRule type="expression" dxfId="15497" priority="582">
      <formula>SEARCH("da fare",$N22)&gt;0</formula>
    </cfRule>
    <cfRule type="expression" dxfId="15496" priority="583">
      <formula>SEARCH("attesa tcl",$N22)&gt;0</formula>
    </cfRule>
    <cfRule type="expression" dxfId="15495" priority="584">
      <formula>SEARCH("fermata",$N22)&gt;0</formula>
    </cfRule>
    <cfRule type="expression" dxfId="15494" priority="585">
      <formula>SEARCH("canone",$N22)&gt;0</formula>
    </cfRule>
  </conditionalFormatting>
  <conditionalFormatting sqref="I22">
    <cfRule type="expression" dxfId="15493" priority="576">
      <formula>SEARCH("caricato",$N22)&gt;0</formula>
    </cfRule>
    <cfRule type="expression" dxfId="15492" priority="577">
      <formula>SEARCH("da fare",$N22)&gt;0</formula>
    </cfRule>
    <cfRule type="expression" dxfId="15491" priority="578">
      <formula>SEARCH("attesa tcl",$N22)&gt;0</formula>
    </cfRule>
    <cfRule type="expression" dxfId="15490" priority="579">
      <formula>SEARCH("fermata",$N22)&gt;0</formula>
    </cfRule>
    <cfRule type="expression" dxfId="15489" priority="580">
      <formula>SEARCH("canone",$N22)&gt;0</formula>
    </cfRule>
  </conditionalFormatting>
  <conditionalFormatting sqref="I22">
    <cfRule type="expression" dxfId="15488" priority="571">
      <formula>SEARCH("caricato",$N22)&gt;0</formula>
    </cfRule>
    <cfRule type="expression" dxfId="15487" priority="572">
      <formula>SEARCH("da fare",$N22)&gt;0</formula>
    </cfRule>
    <cfRule type="expression" dxfId="15486" priority="573">
      <formula>SEARCH("attesa tcl",$N22)&gt;0</formula>
    </cfRule>
    <cfRule type="expression" dxfId="15485" priority="574">
      <formula>SEARCH("fermata",$N22)&gt;0</formula>
    </cfRule>
    <cfRule type="expression" dxfId="15484" priority="575">
      <formula>SEARCH("canone",$N22)&gt;0</formula>
    </cfRule>
  </conditionalFormatting>
  <conditionalFormatting sqref="I22">
    <cfRule type="expression" dxfId="15483" priority="566">
      <formula>SEARCH("caricato",$N22)&gt;0</formula>
    </cfRule>
    <cfRule type="expression" dxfId="15482" priority="567">
      <formula>SEARCH("da fare",$N22)&gt;0</formula>
    </cfRule>
    <cfRule type="expression" dxfId="15481" priority="568">
      <formula>SEARCH("attesa tcl",$N22)&gt;0</formula>
    </cfRule>
    <cfRule type="expression" dxfId="15480" priority="569">
      <formula>SEARCH("fermata",$N22)&gt;0</formula>
    </cfRule>
    <cfRule type="expression" dxfId="15479" priority="570">
      <formula>SEARCH("canone",$N22)&gt;0</formula>
    </cfRule>
  </conditionalFormatting>
  <conditionalFormatting sqref="I22">
    <cfRule type="expression" dxfId="15478" priority="561">
      <formula>SEARCH("caricato",$N22)&gt;0</formula>
    </cfRule>
    <cfRule type="expression" dxfId="15477" priority="562">
      <formula>SEARCH("da fare",$N22)&gt;0</formula>
    </cfRule>
    <cfRule type="expression" dxfId="15476" priority="563">
      <formula>SEARCH("attesa tcl",$N22)&gt;0</formula>
    </cfRule>
    <cfRule type="expression" dxfId="15475" priority="564">
      <formula>SEARCH("fermata",$N22)&gt;0</formula>
    </cfRule>
    <cfRule type="expression" dxfId="15474" priority="565">
      <formula>SEARCH("canone",$N22)&gt;0</formula>
    </cfRule>
  </conditionalFormatting>
  <conditionalFormatting sqref="I22">
    <cfRule type="expression" dxfId="15473" priority="556">
      <formula>SEARCH("caricato",$N22)&gt;0</formula>
    </cfRule>
    <cfRule type="expression" dxfId="15472" priority="557">
      <formula>SEARCH("da fare",$N22)&gt;0</formula>
    </cfRule>
    <cfRule type="expression" dxfId="15471" priority="558">
      <formula>SEARCH("attesa tcl",$N22)&gt;0</formula>
    </cfRule>
    <cfRule type="expression" dxfId="15470" priority="559">
      <formula>SEARCH("fermata",$N22)&gt;0</formula>
    </cfRule>
    <cfRule type="expression" dxfId="15469" priority="560">
      <formula>SEARCH("canone",$N22)&gt;0</formula>
    </cfRule>
  </conditionalFormatting>
  <conditionalFormatting sqref="I22">
    <cfRule type="expression" dxfId="15468" priority="551">
      <formula>SEARCH("caricato",$N22)&gt;0</formula>
    </cfRule>
    <cfRule type="expression" dxfId="15467" priority="552">
      <formula>SEARCH("da fare",$N22)&gt;0</formula>
    </cfRule>
    <cfRule type="expression" dxfId="15466" priority="553">
      <formula>SEARCH("attesa tcl",$N22)&gt;0</formula>
    </cfRule>
    <cfRule type="expression" dxfId="15465" priority="554">
      <formula>SEARCH("fermata",$N22)&gt;0</formula>
    </cfRule>
    <cfRule type="expression" dxfId="15464" priority="555">
      <formula>SEARCH("canone",$N22)&gt;0</formula>
    </cfRule>
  </conditionalFormatting>
  <conditionalFormatting sqref="I23">
    <cfRule type="expression" dxfId="15463" priority="546">
      <formula>SEARCH("caricato",$N23)&gt;0</formula>
    </cfRule>
    <cfRule type="expression" dxfId="15462" priority="547">
      <formula>SEARCH("da fare",$N23)&gt;0</formula>
    </cfRule>
    <cfRule type="expression" dxfId="15461" priority="548">
      <formula>SEARCH("attesa tcl",$N23)&gt;0</formula>
    </cfRule>
    <cfRule type="expression" dxfId="15460" priority="549">
      <formula>SEARCH("fermata",$N23)&gt;0</formula>
    </cfRule>
    <cfRule type="expression" dxfId="15459" priority="550">
      <formula>SEARCH("canone",$N23)&gt;0</formula>
    </cfRule>
  </conditionalFormatting>
  <conditionalFormatting sqref="I23">
    <cfRule type="expression" dxfId="15458" priority="541">
      <formula>SEARCH("caricato",$N23)&gt;0</formula>
    </cfRule>
    <cfRule type="expression" dxfId="15457" priority="542">
      <formula>SEARCH("da fare",$N23)&gt;0</formula>
    </cfRule>
    <cfRule type="expression" dxfId="15456" priority="543">
      <formula>SEARCH("attesa tcl",$N23)&gt;0</formula>
    </cfRule>
    <cfRule type="expression" dxfId="15455" priority="544">
      <formula>SEARCH("fermata",$N23)&gt;0</formula>
    </cfRule>
    <cfRule type="expression" dxfId="15454" priority="545">
      <formula>SEARCH("canone",$N23)&gt;0</formula>
    </cfRule>
  </conditionalFormatting>
  <conditionalFormatting sqref="I23">
    <cfRule type="expression" dxfId="15453" priority="536">
      <formula>SEARCH("caricato",$N23)&gt;0</formula>
    </cfRule>
    <cfRule type="expression" dxfId="15452" priority="537">
      <formula>SEARCH("da fare",$N23)&gt;0</formula>
    </cfRule>
    <cfRule type="expression" dxfId="15451" priority="538">
      <formula>SEARCH("attesa tcl",$N23)&gt;0</formula>
    </cfRule>
    <cfRule type="expression" dxfId="15450" priority="539">
      <formula>SEARCH("fermata",$N23)&gt;0</formula>
    </cfRule>
    <cfRule type="expression" dxfId="15449" priority="540">
      <formula>SEARCH("canone",$N23)&gt;0</formula>
    </cfRule>
  </conditionalFormatting>
  <conditionalFormatting sqref="I23">
    <cfRule type="expression" dxfId="15448" priority="531">
      <formula>SEARCH("caricato",$N23)&gt;0</formula>
    </cfRule>
    <cfRule type="expression" dxfId="15447" priority="532">
      <formula>SEARCH("da fare",$N23)&gt;0</formula>
    </cfRule>
    <cfRule type="expression" dxfId="15446" priority="533">
      <formula>SEARCH("attesa tcl",$N23)&gt;0</formula>
    </cfRule>
    <cfRule type="expression" dxfId="15445" priority="534">
      <formula>SEARCH("fermata",$N23)&gt;0</formula>
    </cfRule>
    <cfRule type="expression" dxfId="15444" priority="535">
      <formula>SEARCH("canone",$N23)&gt;0</formula>
    </cfRule>
  </conditionalFormatting>
  <conditionalFormatting sqref="I23">
    <cfRule type="expression" dxfId="15443" priority="526">
      <formula>SEARCH("caricato",$N23)&gt;0</formula>
    </cfRule>
    <cfRule type="expression" dxfId="15442" priority="527">
      <formula>SEARCH("da fare",$N23)&gt;0</formula>
    </cfRule>
    <cfRule type="expression" dxfId="15441" priority="528">
      <formula>SEARCH("attesa tcl",$N23)&gt;0</formula>
    </cfRule>
    <cfRule type="expression" dxfId="15440" priority="529">
      <formula>SEARCH("fermata",$N23)&gt;0</formula>
    </cfRule>
    <cfRule type="expression" dxfId="15439" priority="530">
      <formula>SEARCH("canone",$N23)&gt;0</formula>
    </cfRule>
  </conditionalFormatting>
  <conditionalFormatting sqref="I23">
    <cfRule type="expression" dxfId="15438" priority="521">
      <formula>SEARCH("caricato",$N23)&gt;0</formula>
    </cfRule>
    <cfRule type="expression" dxfId="15437" priority="522">
      <formula>SEARCH("da fare",$N23)&gt;0</formula>
    </cfRule>
    <cfRule type="expression" dxfId="15436" priority="523">
      <formula>SEARCH("attesa tcl",$N23)&gt;0</formula>
    </cfRule>
    <cfRule type="expression" dxfId="15435" priority="524">
      <formula>SEARCH("fermata",$N23)&gt;0</formula>
    </cfRule>
    <cfRule type="expression" dxfId="15434" priority="525">
      <formula>SEARCH("canone",$N23)&gt;0</formula>
    </cfRule>
  </conditionalFormatting>
  <conditionalFormatting sqref="K13:L13">
    <cfRule type="expression" dxfId="15433" priority="516">
      <formula>SEARCH("caricato",$N13)&gt;0</formula>
    </cfRule>
    <cfRule type="expression" dxfId="15432" priority="517">
      <formula>SEARCH("da fare",$N13)&gt;0</formula>
    </cfRule>
    <cfRule type="expression" dxfId="15431" priority="518">
      <formula>SEARCH("attesa tcl",$N13)&gt;0</formula>
    </cfRule>
    <cfRule type="expression" dxfId="15430" priority="519">
      <formula>SEARCH("fermata",$N13)&gt;0</formula>
    </cfRule>
    <cfRule type="expression" dxfId="15429" priority="520">
      <formula>SEARCH("canone",$N13)&gt;0</formula>
    </cfRule>
  </conditionalFormatting>
  <conditionalFormatting sqref="F22">
    <cfRule type="expression" dxfId="15428" priority="511">
      <formula>SEARCH("caricato",$N22)&gt;0</formula>
    </cfRule>
    <cfRule type="expression" dxfId="15427" priority="512">
      <formula>SEARCH("da fare",$N22)&gt;0</formula>
    </cfRule>
    <cfRule type="expression" dxfId="15426" priority="513">
      <formula>SEARCH("attesa tcl",$N22)&gt;0</formula>
    </cfRule>
    <cfRule type="expression" dxfId="15425" priority="514">
      <formula>SEARCH("fermata",$N22)&gt;0</formula>
    </cfRule>
    <cfRule type="expression" dxfId="15424" priority="515">
      <formula>SEARCH("canone",$N22)&gt;0</formula>
    </cfRule>
  </conditionalFormatting>
  <conditionalFormatting sqref="F22">
    <cfRule type="expression" dxfId="15423" priority="506">
      <formula>SEARCH("caricato",$N22)&gt;0</formula>
    </cfRule>
    <cfRule type="expression" dxfId="15422" priority="507">
      <formula>SEARCH("da fare",$N22)&gt;0</formula>
    </cfRule>
    <cfRule type="expression" dxfId="15421" priority="508">
      <formula>SEARCH("attesa tcl",$N22)&gt;0</formula>
    </cfRule>
    <cfRule type="expression" dxfId="15420" priority="509">
      <formula>SEARCH("fermata",$N22)&gt;0</formula>
    </cfRule>
    <cfRule type="expression" dxfId="15419" priority="510">
      <formula>SEARCH("canone",$N22)&gt;0</formula>
    </cfRule>
  </conditionalFormatting>
  <conditionalFormatting sqref="F22">
    <cfRule type="expression" dxfId="15418" priority="501">
      <formula>SEARCH("caricato",$N22)&gt;0</formula>
    </cfRule>
    <cfRule type="expression" dxfId="15417" priority="502">
      <formula>SEARCH("da fare",$N22)&gt;0</formula>
    </cfRule>
    <cfRule type="expression" dxfId="15416" priority="503">
      <formula>SEARCH("attesa tcl",$N22)&gt;0</formula>
    </cfRule>
    <cfRule type="expression" dxfId="15415" priority="504">
      <formula>SEARCH("fermata",$N22)&gt;0</formula>
    </cfRule>
    <cfRule type="expression" dxfId="15414" priority="505">
      <formula>SEARCH("canone",$N22)&gt;0</formula>
    </cfRule>
  </conditionalFormatting>
  <conditionalFormatting sqref="F22">
    <cfRule type="expression" dxfId="15413" priority="496">
      <formula>SEARCH("caricato",$N22)&gt;0</formula>
    </cfRule>
    <cfRule type="expression" dxfId="15412" priority="497">
      <formula>SEARCH("da fare",$N22)&gt;0</formula>
    </cfRule>
    <cfRule type="expression" dxfId="15411" priority="498">
      <formula>SEARCH("attesa tcl",$N22)&gt;0</formula>
    </cfRule>
    <cfRule type="expression" dxfId="15410" priority="499">
      <formula>SEARCH("fermata",$N22)&gt;0</formula>
    </cfRule>
    <cfRule type="expression" dxfId="15409" priority="500">
      <formula>SEARCH("canone",$N22)&gt;0</formula>
    </cfRule>
  </conditionalFormatting>
  <conditionalFormatting sqref="G21:H21">
    <cfRule type="expression" dxfId="15408" priority="491">
      <formula>SEARCH("caricato",$N21)&gt;0</formula>
    </cfRule>
    <cfRule type="expression" dxfId="15407" priority="492">
      <formula>SEARCH("da fare",$N21)&gt;0</formula>
    </cfRule>
    <cfRule type="expression" dxfId="15406" priority="493">
      <formula>SEARCH("attesa tcl",$N21)&gt;0</formula>
    </cfRule>
    <cfRule type="expression" dxfId="15405" priority="494">
      <formula>SEARCH("fermata",$N21)&gt;0</formula>
    </cfRule>
    <cfRule type="expression" dxfId="15404" priority="495">
      <formula>SEARCH("canone",$N21)&gt;0</formula>
    </cfRule>
  </conditionalFormatting>
  <conditionalFormatting sqref="G21:H21">
    <cfRule type="expression" dxfId="15403" priority="486">
      <formula>SEARCH("caricato",$N21)&gt;0</formula>
    </cfRule>
    <cfRule type="expression" dxfId="15402" priority="487">
      <formula>SEARCH("da fare",$N21)&gt;0</formula>
    </cfRule>
    <cfRule type="expression" dxfId="15401" priority="488">
      <formula>SEARCH("attesa tcl",$N21)&gt;0</formula>
    </cfRule>
    <cfRule type="expression" dxfId="15400" priority="489">
      <formula>SEARCH("fermata",$N21)&gt;0</formula>
    </cfRule>
    <cfRule type="expression" dxfId="15399" priority="490">
      <formula>SEARCH("canone",$N21)&gt;0</formula>
    </cfRule>
  </conditionalFormatting>
  <conditionalFormatting sqref="J21">
    <cfRule type="expression" dxfId="15398" priority="481">
      <formula>SEARCH("caricato",$N21)&gt;0</formula>
    </cfRule>
    <cfRule type="expression" dxfId="15397" priority="482">
      <formula>SEARCH("da fare",$N21)&gt;0</formula>
    </cfRule>
    <cfRule type="expression" dxfId="15396" priority="483">
      <formula>SEARCH("attesa tcl",$N21)&gt;0</formula>
    </cfRule>
    <cfRule type="expression" dxfId="15395" priority="484">
      <formula>SEARCH("fermata",$N21)&gt;0</formula>
    </cfRule>
    <cfRule type="expression" dxfId="15394" priority="485">
      <formula>SEARCH("canone",$N21)&gt;0</formula>
    </cfRule>
  </conditionalFormatting>
  <conditionalFormatting sqref="J21">
    <cfRule type="expression" dxfId="15393" priority="476">
      <formula>SEARCH("caricato",$N21)&gt;0</formula>
    </cfRule>
    <cfRule type="expression" dxfId="15392" priority="477">
      <formula>SEARCH("da fare",$N21)&gt;0</formula>
    </cfRule>
    <cfRule type="expression" dxfId="15391" priority="478">
      <formula>SEARCH("attesa tcl",$N21)&gt;0</formula>
    </cfRule>
    <cfRule type="expression" dxfId="15390" priority="479">
      <formula>SEARCH("fermata",$N21)&gt;0</formula>
    </cfRule>
    <cfRule type="expression" dxfId="15389" priority="480">
      <formula>SEARCH("canone",$N21)&gt;0</formula>
    </cfRule>
  </conditionalFormatting>
  <conditionalFormatting sqref="I21">
    <cfRule type="expression" dxfId="15388" priority="471">
      <formula>SEARCH("caricato",$N21)&gt;0</formula>
    </cfRule>
    <cfRule type="expression" dxfId="15387" priority="472">
      <formula>SEARCH("da fare",$N21)&gt;0</formula>
    </cfRule>
    <cfRule type="expression" dxfId="15386" priority="473">
      <formula>SEARCH("attesa tcl",$N21)&gt;0</formula>
    </cfRule>
    <cfRule type="expression" dxfId="15385" priority="474">
      <formula>SEARCH("fermata",$N21)&gt;0</formula>
    </cfRule>
    <cfRule type="expression" dxfId="15384" priority="475">
      <formula>SEARCH("canone",$N21)&gt;0</formula>
    </cfRule>
  </conditionalFormatting>
  <conditionalFormatting sqref="I21">
    <cfRule type="expression" dxfId="15383" priority="466">
      <formula>SEARCH("caricato",$N21)&gt;0</formula>
    </cfRule>
    <cfRule type="expression" dxfId="15382" priority="467">
      <formula>SEARCH("da fare",$N21)&gt;0</formula>
    </cfRule>
    <cfRule type="expression" dxfId="15381" priority="468">
      <formula>SEARCH("attesa tcl",$N21)&gt;0</formula>
    </cfRule>
    <cfRule type="expression" dxfId="15380" priority="469">
      <formula>SEARCH("fermata",$N21)&gt;0</formula>
    </cfRule>
    <cfRule type="expression" dxfId="15379" priority="470">
      <formula>SEARCH("canone",$N21)&gt;0</formula>
    </cfRule>
  </conditionalFormatting>
  <conditionalFormatting sqref="I21">
    <cfRule type="expression" dxfId="15378" priority="461">
      <formula>SEARCH("caricato",$N21)&gt;0</formula>
    </cfRule>
    <cfRule type="expression" dxfId="15377" priority="462">
      <formula>SEARCH("da fare",$N21)&gt;0</formula>
    </cfRule>
    <cfRule type="expression" dxfId="15376" priority="463">
      <formula>SEARCH("attesa tcl",$N21)&gt;0</formula>
    </cfRule>
    <cfRule type="expression" dxfId="15375" priority="464">
      <formula>SEARCH("fermata",$N21)&gt;0</formula>
    </cfRule>
    <cfRule type="expression" dxfId="15374" priority="465">
      <formula>SEARCH("canone",$N21)&gt;0</formula>
    </cfRule>
  </conditionalFormatting>
  <conditionalFormatting sqref="I21">
    <cfRule type="expression" dxfId="15373" priority="456">
      <formula>SEARCH("caricato",$N21)&gt;0</formula>
    </cfRule>
    <cfRule type="expression" dxfId="15372" priority="457">
      <formula>SEARCH("da fare",$N21)&gt;0</formula>
    </cfRule>
    <cfRule type="expression" dxfId="15371" priority="458">
      <formula>SEARCH("attesa tcl",$N21)&gt;0</formula>
    </cfRule>
    <cfRule type="expression" dxfId="15370" priority="459">
      <formula>SEARCH("fermata",$N21)&gt;0</formula>
    </cfRule>
    <cfRule type="expression" dxfId="15369" priority="460">
      <formula>SEARCH("canone",$N21)&gt;0</formula>
    </cfRule>
  </conditionalFormatting>
  <conditionalFormatting sqref="I21">
    <cfRule type="expression" dxfId="15368" priority="451">
      <formula>SEARCH("caricato",$N21)&gt;0</formula>
    </cfRule>
    <cfRule type="expression" dxfId="15367" priority="452">
      <formula>SEARCH("da fare",$N21)&gt;0</formula>
    </cfRule>
    <cfRule type="expression" dxfId="15366" priority="453">
      <formula>SEARCH("attesa tcl",$N21)&gt;0</formula>
    </cfRule>
    <cfRule type="expression" dxfId="15365" priority="454">
      <formula>SEARCH("fermata",$N21)&gt;0</formula>
    </cfRule>
    <cfRule type="expression" dxfId="15364" priority="455">
      <formula>SEARCH("canone",$N21)&gt;0</formula>
    </cfRule>
  </conditionalFormatting>
  <conditionalFormatting sqref="I21">
    <cfRule type="expression" dxfId="15363" priority="446">
      <formula>SEARCH("caricato",$N21)&gt;0</formula>
    </cfRule>
    <cfRule type="expression" dxfId="15362" priority="447">
      <formula>SEARCH("da fare",$N21)&gt;0</formula>
    </cfRule>
    <cfRule type="expression" dxfId="15361" priority="448">
      <formula>SEARCH("attesa tcl",$N21)&gt;0</formula>
    </cfRule>
    <cfRule type="expression" dxfId="15360" priority="449">
      <formula>SEARCH("fermata",$N21)&gt;0</formula>
    </cfRule>
    <cfRule type="expression" dxfId="15359" priority="450">
      <formula>SEARCH("canone",$N21)&gt;0</formula>
    </cfRule>
  </conditionalFormatting>
  <conditionalFormatting sqref="I22">
    <cfRule type="expression" dxfId="15358" priority="441">
      <formula>SEARCH("caricato",$N22)&gt;0</formula>
    </cfRule>
    <cfRule type="expression" dxfId="15357" priority="442">
      <formula>SEARCH("da fare",$N22)&gt;0</formula>
    </cfRule>
    <cfRule type="expression" dxfId="15356" priority="443">
      <formula>SEARCH("attesa tcl",$N22)&gt;0</formula>
    </cfRule>
    <cfRule type="expression" dxfId="15355" priority="444">
      <formula>SEARCH("fermata",$N22)&gt;0</formula>
    </cfRule>
    <cfRule type="expression" dxfId="15354" priority="445">
      <formula>SEARCH("canone",$N22)&gt;0</formula>
    </cfRule>
  </conditionalFormatting>
  <conditionalFormatting sqref="I22">
    <cfRule type="expression" dxfId="15353" priority="436">
      <formula>SEARCH("caricato",$N22)&gt;0</formula>
    </cfRule>
    <cfRule type="expression" dxfId="15352" priority="437">
      <formula>SEARCH("da fare",$N22)&gt;0</formula>
    </cfRule>
    <cfRule type="expression" dxfId="15351" priority="438">
      <formula>SEARCH("attesa tcl",$N22)&gt;0</formula>
    </cfRule>
    <cfRule type="expression" dxfId="15350" priority="439">
      <formula>SEARCH("fermata",$N22)&gt;0</formula>
    </cfRule>
    <cfRule type="expression" dxfId="15349" priority="440">
      <formula>SEARCH("canone",$N22)&gt;0</formula>
    </cfRule>
  </conditionalFormatting>
  <conditionalFormatting sqref="I22">
    <cfRule type="expression" dxfId="15348" priority="431">
      <formula>SEARCH("caricato",$N22)&gt;0</formula>
    </cfRule>
    <cfRule type="expression" dxfId="15347" priority="432">
      <formula>SEARCH("da fare",$N22)&gt;0</formula>
    </cfRule>
    <cfRule type="expression" dxfId="15346" priority="433">
      <formula>SEARCH("attesa tcl",$N22)&gt;0</formula>
    </cfRule>
    <cfRule type="expression" dxfId="15345" priority="434">
      <formula>SEARCH("fermata",$N22)&gt;0</formula>
    </cfRule>
    <cfRule type="expression" dxfId="15344" priority="435">
      <formula>SEARCH("canone",$N22)&gt;0</formula>
    </cfRule>
  </conditionalFormatting>
  <conditionalFormatting sqref="I22">
    <cfRule type="expression" dxfId="15343" priority="426">
      <formula>SEARCH("caricato",$N22)&gt;0</formula>
    </cfRule>
    <cfRule type="expression" dxfId="15342" priority="427">
      <formula>SEARCH("da fare",$N22)&gt;0</formula>
    </cfRule>
    <cfRule type="expression" dxfId="15341" priority="428">
      <formula>SEARCH("attesa tcl",$N22)&gt;0</formula>
    </cfRule>
    <cfRule type="expression" dxfId="15340" priority="429">
      <formula>SEARCH("fermata",$N22)&gt;0</formula>
    </cfRule>
    <cfRule type="expression" dxfId="15339" priority="430">
      <formula>SEARCH("canone",$N22)&gt;0</formula>
    </cfRule>
  </conditionalFormatting>
  <conditionalFormatting sqref="I22">
    <cfRule type="expression" dxfId="15338" priority="421">
      <formula>SEARCH("caricato",$N22)&gt;0</formula>
    </cfRule>
    <cfRule type="expression" dxfId="15337" priority="422">
      <formula>SEARCH("da fare",$N22)&gt;0</formula>
    </cfRule>
    <cfRule type="expression" dxfId="15336" priority="423">
      <formula>SEARCH("attesa tcl",$N22)&gt;0</formula>
    </cfRule>
    <cfRule type="expression" dxfId="15335" priority="424">
      <formula>SEARCH("fermata",$N22)&gt;0</formula>
    </cfRule>
    <cfRule type="expression" dxfId="15334" priority="425">
      <formula>SEARCH("canone",$N22)&gt;0</formula>
    </cfRule>
  </conditionalFormatting>
  <conditionalFormatting sqref="I22">
    <cfRule type="expression" dxfId="15333" priority="416">
      <formula>SEARCH("caricato",$N22)&gt;0</formula>
    </cfRule>
    <cfRule type="expression" dxfId="15332" priority="417">
      <formula>SEARCH("da fare",$N22)&gt;0</formula>
    </cfRule>
    <cfRule type="expression" dxfId="15331" priority="418">
      <formula>SEARCH("attesa tcl",$N22)&gt;0</formula>
    </cfRule>
    <cfRule type="expression" dxfId="15330" priority="419">
      <formula>SEARCH("fermata",$N22)&gt;0</formula>
    </cfRule>
    <cfRule type="expression" dxfId="15329" priority="420">
      <formula>SEARCH("canone",$N22)&gt;0</formula>
    </cfRule>
  </conditionalFormatting>
  <conditionalFormatting sqref="H13 J13">
    <cfRule type="expression" dxfId="15328" priority="411">
      <formula>SEARCH("caricato",$N13)&gt;0</formula>
    </cfRule>
    <cfRule type="expression" dxfId="15327" priority="412">
      <formula>SEARCH("da fare",$N13)&gt;0</formula>
    </cfRule>
    <cfRule type="expression" dxfId="15326" priority="413">
      <formula>SEARCH("attesa tcl",$N13)&gt;0</formula>
    </cfRule>
    <cfRule type="expression" dxfId="15325" priority="414">
      <formula>SEARCH("fermata",$N13)&gt;0</formula>
    </cfRule>
    <cfRule type="expression" dxfId="15324" priority="415">
      <formula>SEARCH("canone",$N13)&gt;0</formula>
    </cfRule>
  </conditionalFormatting>
  <conditionalFormatting sqref="F16">
    <cfRule type="expression" dxfId="15323" priority="406">
      <formula>SEARCH("caricato",$N16)&gt;0</formula>
    </cfRule>
    <cfRule type="expression" dxfId="15322" priority="407">
      <formula>SEARCH("da fare",$N16)&gt;0</formula>
    </cfRule>
    <cfRule type="expression" dxfId="15321" priority="408">
      <formula>SEARCH("attesa tcl",$N16)&gt;0</formula>
    </cfRule>
    <cfRule type="expression" dxfId="15320" priority="409">
      <formula>SEARCH("fermata",$N16)&gt;0</formula>
    </cfRule>
    <cfRule type="expression" dxfId="15319" priority="410">
      <formula>SEARCH("canone",$N16)&gt;0</formula>
    </cfRule>
  </conditionalFormatting>
  <conditionalFormatting sqref="F16">
    <cfRule type="expression" dxfId="15318" priority="401">
      <formula>SEARCH("caricato",$N16)&gt;0</formula>
    </cfRule>
    <cfRule type="expression" dxfId="15317" priority="402">
      <formula>SEARCH("da fare",$N16)&gt;0</formula>
    </cfRule>
    <cfRule type="expression" dxfId="15316" priority="403">
      <formula>SEARCH("attesa tcl",$N16)&gt;0</formula>
    </cfRule>
    <cfRule type="expression" dxfId="15315" priority="404">
      <formula>SEARCH("fermata",$N16)&gt;0</formula>
    </cfRule>
    <cfRule type="expression" dxfId="15314" priority="405">
      <formula>SEARCH("canone",$N16)&gt;0</formula>
    </cfRule>
  </conditionalFormatting>
  <conditionalFormatting sqref="F16">
    <cfRule type="expression" dxfId="15313" priority="396">
      <formula>SEARCH("caricato",$N16)&gt;0</formula>
    </cfRule>
    <cfRule type="expression" dxfId="15312" priority="397">
      <formula>SEARCH("da fare",$N16)&gt;0</formula>
    </cfRule>
    <cfRule type="expression" dxfId="15311" priority="398">
      <formula>SEARCH("attesa tcl",$N16)&gt;0</formula>
    </cfRule>
    <cfRule type="expression" dxfId="15310" priority="399">
      <formula>SEARCH("fermata",$N16)&gt;0</formula>
    </cfRule>
    <cfRule type="expression" dxfId="15309" priority="400">
      <formula>SEARCH("canone",$N16)&gt;0</formula>
    </cfRule>
  </conditionalFormatting>
  <conditionalFormatting sqref="F16">
    <cfRule type="expression" dxfId="15308" priority="391">
      <formula>SEARCH("caricato",$N16)&gt;0</formula>
    </cfRule>
    <cfRule type="expression" dxfId="15307" priority="392">
      <formula>SEARCH("da fare",$N16)&gt;0</formula>
    </cfRule>
    <cfRule type="expression" dxfId="15306" priority="393">
      <formula>SEARCH("attesa tcl",$N16)&gt;0</formula>
    </cfRule>
    <cfRule type="expression" dxfId="15305" priority="394">
      <formula>SEARCH("fermata",$N16)&gt;0</formula>
    </cfRule>
    <cfRule type="expression" dxfId="15304" priority="395">
      <formula>SEARCH("canone",$N16)&gt;0</formula>
    </cfRule>
  </conditionalFormatting>
  <conditionalFormatting sqref="H13 J13">
    <cfRule type="expression" dxfId="15303" priority="386">
      <formula>SEARCH("caricato",$N13)&gt;0</formula>
    </cfRule>
    <cfRule type="expression" dxfId="15302" priority="387">
      <formula>SEARCH("da fare",$N13)&gt;0</formula>
    </cfRule>
    <cfRule type="expression" dxfId="15301" priority="388">
      <formula>SEARCH("attesa tcl",$N13)&gt;0</formula>
    </cfRule>
    <cfRule type="expression" dxfId="15300" priority="389">
      <formula>SEARCH("fermata",$N13)&gt;0</formula>
    </cfRule>
    <cfRule type="expression" dxfId="15299" priority="390">
      <formula>SEARCH("canone",$N13)&gt;0</formula>
    </cfRule>
  </conditionalFormatting>
  <conditionalFormatting sqref="H13 J13">
    <cfRule type="expression" dxfId="15298" priority="381">
      <formula>SEARCH("caricato",$N13)&gt;0</formula>
    </cfRule>
    <cfRule type="expression" dxfId="15297" priority="382">
      <formula>SEARCH("da fare",$N13)&gt;0</formula>
    </cfRule>
    <cfRule type="expression" dxfId="15296" priority="383">
      <formula>SEARCH("attesa tcl",$N13)&gt;0</formula>
    </cfRule>
    <cfRule type="expression" dxfId="15295" priority="384">
      <formula>SEARCH("fermata",$N13)&gt;0</formula>
    </cfRule>
    <cfRule type="expression" dxfId="15294" priority="385">
      <formula>SEARCH("canone",$N13)&gt;0</formula>
    </cfRule>
  </conditionalFormatting>
  <conditionalFormatting sqref="G15:H15 J15">
    <cfRule type="expression" dxfId="15293" priority="376">
      <formula>SEARCH("caricato",$N15)&gt;0</formula>
    </cfRule>
    <cfRule type="expression" dxfId="15292" priority="377">
      <formula>SEARCH("da fare",$N15)&gt;0</formula>
    </cfRule>
    <cfRule type="expression" dxfId="15291" priority="378">
      <formula>SEARCH("attesa tcl",$N15)&gt;0</formula>
    </cfRule>
    <cfRule type="expression" dxfId="15290" priority="379">
      <formula>SEARCH("fermata",$N15)&gt;0</formula>
    </cfRule>
    <cfRule type="expression" dxfId="15289" priority="380">
      <formula>SEARCH("canone",$N15)&gt;0</formula>
    </cfRule>
  </conditionalFormatting>
  <conditionalFormatting sqref="H13 J13">
    <cfRule type="expression" dxfId="15288" priority="371">
      <formula>SEARCH("caricato",$N13)&gt;0</formula>
    </cfRule>
    <cfRule type="expression" dxfId="15287" priority="372">
      <formula>SEARCH("da fare",$N13)&gt;0</formula>
    </cfRule>
    <cfRule type="expression" dxfId="15286" priority="373">
      <formula>SEARCH("attesa tcl",$N13)&gt;0</formula>
    </cfRule>
    <cfRule type="expression" dxfId="15285" priority="374">
      <formula>SEARCH("fermata",$N13)&gt;0</formula>
    </cfRule>
    <cfRule type="expression" dxfId="15284" priority="375">
      <formula>SEARCH("canone",$N13)&gt;0</formula>
    </cfRule>
  </conditionalFormatting>
  <conditionalFormatting sqref="F18">
    <cfRule type="expression" dxfId="15283" priority="366">
      <formula>SEARCH("caricato",$N18)&gt;0</formula>
    </cfRule>
    <cfRule type="expression" dxfId="15282" priority="367">
      <formula>SEARCH("da fare",$N18)&gt;0</formula>
    </cfRule>
    <cfRule type="expression" dxfId="15281" priority="368">
      <formula>SEARCH("attesa tcl",$N18)&gt;0</formula>
    </cfRule>
    <cfRule type="expression" dxfId="15280" priority="369">
      <formula>SEARCH("fermata",$N18)&gt;0</formula>
    </cfRule>
    <cfRule type="expression" dxfId="15279" priority="370">
      <formula>SEARCH("canone",$N18)&gt;0</formula>
    </cfRule>
  </conditionalFormatting>
  <conditionalFormatting sqref="F18">
    <cfRule type="expression" dxfId="15278" priority="361">
      <formula>SEARCH("caricato",$N18)&gt;0</formula>
    </cfRule>
    <cfRule type="expression" dxfId="15277" priority="362">
      <formula>SEARCH("da fare",$N18)&gt;0</formula>
    </cfRule>
    <cfRule type="expression" dxfId="15276" priority="363">
      <formula>SEARCH("attesa tcl",$N18)&gt;0</formula>
    </cfRule>
    <cfRule type="expression" dxfId="15275" priority="364">
      <formula>SEARCH("fermata",$N18)&gt;0</formula>
    </cfRule>
    <cfRule type="expression" dxfId="15274" priority="365">
      <formula>SEARCH("canone",$N18)&gt;0</formula>
    </cfRule>
  </conditionalFormatting>
  <conditionalFormatting sqref="F18">
    <cfRule type="expression" dxfId="15273" priority="356">
      <formula>SEARCH("caricato",$N18)&gt;0</formula>
    </cfRule>
    <cfRule type="expression" dxfId="15272" priority="357">
      <formula>SEARCH("da fare",$N18)&gt;0</formula>
    </cfRule>
    <cfRule type="expression" dxfId="15271" priority="358">
      <formula>SEARCH("attesa tcl",$N18)&gt;0</formula>
    </cfRule>
    <cfRule type="expression" dxfId="15270" priority="359">
      <formula>SEARCH("fermata",$N18)&gt;0</formula>
    </cfRule>
    <cfRule type="expression" dxfId="15269" priority="360">
      <formula>SEARCH("canone",$N18)&gt;0</formula>
    </cfRule>
  </conditionalFormatting>
  <conditionalFormatting sqref="F18">
    <cfRule type="expression" dxfId="15268" priority="351">
      <formula>SEARCH("caricato",$N18)&gt;0</formula>
    </cfRule>
    <cfRule type="expression" dxfId="15267" priority="352">
      <formula>SEARCH("da fare",$N18)&gt;0</formula>
    </cfRule>
    <cfRule type="expression" dxfId="15266" priority="353">
      <formula>SEARCH("attesa tcl",$N18)&gt;0</formula>
    </cfRule>
    <cfRule type="expression" dxfId="15265" priority="354">
      <formula>SEARCH("fermata",$N18)&gt;0</formula>
    </cfRule>
    <cfRule type="expression" dxfId="15264" priority="355">
      <formula>SEARCH("canone",$N18)&gt;0</formula>
    </cfRule>
  </conditionalFormatting>
  <conditionalFormatting sqref="G13">
    <cfRule type="expression" dxfId="15263" priority="346">
      <formula>SEARCH("caricato",$N13)&gt;0</formula>
    </cfRule>
    <cfRule type="expression" dxfId="15262" priority="347">
      <formula>SEARCH("da fare",$N13)&gt;0</formula>
    </cfRule>
    <cfRule type="expression" dxfId="15261" priority="348">
      <formula>SEARCH("attesa tcl",$N13)&gt;0</formula>
    </cfRule>
    <cfRule type="expression" dxfId="15260" priority="349">
      <formula>SEARCH("fermata",$N13)&gt;0</formula>
    </cfRule>
    <cfRule type="expression" dxfId="15259" priority="350">
      <formula>SEARCH("canone",$N13)&gt;0</formula>
    </cfRule>
  </conditionalFormatting>
  <conditionalFormatting sqref="G13">
    <cfRule type="expression" dxfId="15258" priority="341">
      <formula>SEARCH("caricato",$N13)&gt;0</formula>
    </cfRule>
    <cfRule type="expression" dxfId="15257" priority="342">
      <formula>SEARCH("da fare",$N13)&gt;0</formula>
    </cfRule>
    <cfRule type="expression" dxfId="15256" priority="343">
      <formula>SEARCH("attesa tcl",$N13)&gt;0</formula>
    </cfRule>
    <cfRule type="expression" dxfId="15255" priority="344">
      <formula>SEARCH("fermata",$N13)&gt;0</formula>
    </cfRule>
    <cfRule type="expression" dxfId="15254" priority="345">
      <formula>SEARCH("canone",$N13)&gt;0</formula>
    </cfRule>
  </conditionalFormatting>
  <conditionalFormatting sqref="G13">
    <cfRule type="expression" dxfId="15253" priority="336">
      <formula>SEARCH("caricato",$N13)&gt;0</formula>
    </cfRule>
    <cfRule type="expression" dxfId="15252" priority="337">
      <formula>SEARCH("da fare",$N13)&gt;0</formula>
    </cfRule>
    <cfRule type="expression" dxfId="15251" priority="338">
      <formula>SEARCH("attesa tcl",$N13)&gt;0</formula>
    </cfRule>
    <cfRule type="expression" dxfId="15250" priority="339">
      <formula>SEARCH("fermata",$N13)&gt;0</formula>
    </cfRule>
    <cfRule type="expression" dxfId="15249" priority="340">
      <formula>SEARCH("canone",$N13)&gt;0</formula>
    </cfRule>
  </conditionalFormatting>
  <conditionalFormatting sqref="G13">
    <cfRule type="expression" dxfId="15248" priority="331">
      <formula>SEARCH("caricato",$N13)&gt;0</formula>
    </cfRule>
    <cfRule type="expression" dxfId="15247" priority="332">
      <formula>SEARCH("da fare",$N13)&gt;0</formula>
    </cfRule>
    <cfRule type="expression" dxfId="15246" priority="333">
      <formula>SEARCH("attesa tcl",$N13)&gt;0</formula>
    </cfRule>
    <cfRule type="expression" dxfId="15245" priority="334">
      <formula>SEARCH("fermata",$N13)&gt;0</formula>
    </cfRule>
    <cfRule type="expression" dxfId="15244" priority="335">
      <formula>SEARCH("canone",$N13)&gt;0</formula>
    </cfRule>
  </conditionalFormatting>
  <conditionalFormatting sqref="G13">
    <cfRule type="expression" dxfId="15243" priority="326">
      <formula>SEARCH("caricato",$N13)&gt;0</formula>
    </cfRule>
    <cfRule type="expression" dxfId="15242" priority="327">
      <formula>SEARCH("da fare",$N13)&gt;0</formula>
    </cfRule>
    <cfRule type="expression" dxfId="15241" priority="328">
      <formula>SEARCH("attesa tcl",$N13)&gt;0</formula>
    </cfRule>
    <cfRule type="expression" dxfId="15240" priority="329">
      <formula>SEARCH("fermata",$N13)&gt;0</formula>
    </cfRule>
    <cfRule type="expression" dxfId="15239" priority="330">
      <formula>SEARCH("canone",$N13)&gt;0</formula>
    </cfRule>
  </conditionalFormatting>
  <conditionalFormatting sqref="F18">
    <cfRule type="expression" dxfId="15238" priority="321">
      <formula>SEARCH("caricato",$N18)&gt;0</formula>
    </cfRule>
    <cfRule type="expression" dxfId="15237" priority="322">
      <formula>SEARCH("da fare",$N18)&gt;0</formula>
    </cfRule>
    <cfRule type="expression" dxfId="15236" priority="323">
      <formula>SEARCH("attesa tcl",$N18)&gt;0</formula>
    </cfRule>
    <cfRule type="expression" dxfId="15235" priority="324">
      <formula>SEARCH("fermata",$N18)&gt;0</formula>
    </cfRule>
    <cfRule type="expression" dxfId="15234" priority="325">
      <formula>SEARCH("canone",$N18)&gt;0</formula>
    </cfRule>
  </conditionalFormatting>
  <conditionalFormatting sqref="F18">
    <cfRule type="expression" dxfId="15233" priority="316">
      <formula>SEARCH("caricato",$N18)&gt;0</formula>
    </cfRule>
    <cfRule type="expression" dxfId="15232" priority="317">
      <formula>SEARCH("da fare",$N18)&gt;0</formula>
    </cfRule>
    <cfRule type="expression" dxfId="15231" priority="318">
      <formula>SEARCH("attesa tcl",$N18)&gt;0</formula>
    </cfRule>
    <cfRule type="expression" dxfId="15230" priority="319">
      <formula>SEARCH("fermata",$N18)&gt;0</formula>
    </cfRule>
    <cfRule type="expression" dxfId="15229" priority="320">
      <formula>SEARCH("canone",$N18)&gt;0</formula>
    </cfRule>
  </conditionalFormatting>
  <conditionalFormatting sqref="F18">
    <cfRule type="expression" dxfId="15228" priority="311">
      <formula>SEARCH("caricato",$N18)&gt;0</formula>
    </cfRule>
    <cfRule type="expression" dxfId="15227" priority="312">
      <formula>SEARCH("da fare",$N18)&gt;0</formula>
    </cfRule>
    <cfRule type="expression" dxfId="15226" priority="313">
      <formula>SEARCH("attesa tcl",$N18)&gt;0</formula>
    </cfRule>
    <cfRule type="expression" dxfId="15225" priority="314">
      <formula>SEARCH("fermata",$N18)&gt;0</formula>
    </cfRule>
    <cfRule type="expression" dxfId="15224" priority="315">
      <formula>SEARCH("canone",$N18)&gt;0</formula>
    </cfRule>
  </conditionalFormatting>
  <conditionalFormatting sqref="F18">
    <cfRule type="expression" dxfId="15223" priority="306">
      <formula>SEARCH("caricato",$N18)&gt;0</formula>
    </cfRule>
    <cfRule type="expression" dxfId="15222" priority="307">
      <formula>SEARCH("da fare",$N18)&gt;0</formula>
    </cfRule>
    <cfRule type="expression" dxfId="15221" priority="308">
      <formula>SEARCH("attesa tcl",$N18)&gt;0</formula>
    </cfRule>
    <cfRule type="expression" dxfId="15220" priority="309">
      <formula>SEARCH("fermata",$N18)&gt;0</formula>
    </cfRule>
    <cfRule type="expression" dxfId="15219" priority="310">
      <formula>SEARCH("canone",$N18)&gt;0</formula>
    </cfRule>
  </conditionalFormatting>
  <conditionalFormatting sqref="I17">
    <cfRule type="expression" dxfId="15218" priority="301">
      <formula>SEARCH("caricato",$N17)&gt;0</formula>
    </cfRule>
    <cfRule type="expression" dxfId="15217" priority="302">
      <formula>SEARCH("da fare",$N17)&gt;0</formula>
    </cfRule>
    <cfRule type="expression" dxfId="15216" priority="303">
      <formula>SEARCH("attesa tcl",$N17)&gt;0</formula>
    </cfRule>
    <cfRule type="expression" dxfId="15215" priority="304">
      <formula>SEARCH("fermata",$N17)&gt;0</formula>
    </cfRule>
    <cfRule type="expression" dxfId="15214" priority="305">
      <formula>SEARCH("canone",$N17)&gt;0</formula>
    </cfRule>
  </conditionalFormatting>
  <conditionalFormatting sqref="I17">
    <cfRule type="expression" dxfId="15213" priority="296">
      <formula>SEARCH("caricato",$N17)&gt;0</formula>
    </cfRule>
    <cfRule type="expression" dxfId="15212" priority="297">
      <formula>SEARCH("da fare",$N17)&gt;0</formula>
    </cfRule>
    <cfRule type="expression" dxfId="15211" priority="298">
      <formula>SEARCH("attesa tcl",$N17)&gt;0</formula>
    </cfRule>
    <cfRule type="expression" dxfId="15210" priority="299">
      <formula>SEARCH("fermata",$N17)&gt;0</formula>
    </cfRule>
    <cfRule type="expression" dxfId="15209" priority="300">
      <formula>SEARCH("canone",$N17)&gt;0</formula>
    </cfRule>
  </conditionalFormatting>
  <conditionalFormatting sqref="I17">
    <cfRule type="expression" dxfId="15208" priority="291">
      <formula>SEARCH("caricato",$N17)&gt;0</formula>
    </cfRule>
    <cfRule type="expression" dxfId="15207" priority="292">
      <formula>SEARCH("da fare",$N17)&gt;0</formula>
    </cfRule>
    <cfRule type="expression" dxfId="15206" priority="293">
      <formula>SEARCH("attesa tcl",$N17)&gt;0</formula>
    </cfRule>
    <cfRule type="expression" dxfId="15205" priority="294">
      <formula>SEARCH("fermata",$N17)&gt;0</formula>
    </cfRule>
    <cfRule type="expression" dxfId="15204" priority="295">
      <formula>SEARCH("canone",$N17)&gt;0</formula>
    </cfRule>
  </conditionalFormatting>
  <conditionalFormatting sqref="I17">
    <cfRule type="expression" dxfId="15203" priority="286">
      <formula>SEARCH("caricato",$N17)&gt;0</formula>
    </cfRule>
    <cfRule type="expression" dxfId="15202" priority="287">
      <formula>SEARCH("da fare",$N17)&gt;0</formula>
    </cfRule>
    <cfRule type="expression" dxfId="15201" priority="288">
      <formula>SEARCH("attesa tcl",$N17)&gt;0</formula>
    </cfRule>
    <cfRule type="expression" dxfId="15200" priority="289">
      <formula>SEARCH("fermata",$N17)&gt;0</formula>
    </cfRule>
    <cfRule type="expression" dxfId="15199" priority="290">
      <formula>SEARCH("canone",$N17)&gt;0</formula>
    </cfRule>
  </conditionalFormatting>
  <conditionalFormatting sqref="I17">
    <cfRule type="expression" dxfId="15198" priority="281">
      <formula>SEARCH("caricato",$N17)&gt;0</formula>
    </cfRule>
    <cfRule type="expression" dxfId="15197" priority="282">
      <formula>SEARCH("da fare",$N17)&gt;0</formula>
    </cfRule>
    <cfRule type="expression" dxfId="15196" priority="283">
      <formula>SEARCH("attesa tcl",$N17)&gt;0</formula>
    </cfRule>
    <cfRule type="expression" dxfId="15195" priority="284">
      <formula>SEARCH("fermata",$N17)&gt;0</formula>
    </cfRule>
    <cfRule type="expression" dxfId="15194" priority="285">
      <formula>SEARCH("canone",$N17)&gt;0</formula>
    </cfRule>
  </conditionalFormatting>
  <conditionalFormatting sqref="I17">
    <cfRule type="expression" dxfId="15193" priority="276">
      <formula>SEARCH("caricato",$N17)&gt;0</formula>
    </cfRule>
    <cfRule type="expression" dxfId="15192" priority="277">
      <formula>SEARCH("da fare",$N17)&gt;0</formula>
    </cfRule>
    <cfRule type="expression" dxfId="15191" priority="278">
      <formula>SEARCH("attesa tcl",$N17)&gt;0</formula>
    </cfRule>
    <cfRule type="expression" dxfId="15190" priority="279">
      <formula>SEARCH("fermata",$N17)&gt;0</formula>
    </cfRule>
    <cfRule type="expression" dxfId="15189" priority="280">
      <formula>SEARCH("canone",$N17)&gt;0</formula>
    </cfRule>
  </conditionalFormatting>
  <conditionalFormatting sqref="I18">
    <cfRule type="expression" dxfId="15188" priority="271">
      <formula>SEARCH("caricato",$N18)&gt;0</formula>
    </cfRule>
    <cfRule type="expression" dxfId="15187" priority="272">
      <formula>SEARCH("da fare",$N18)&gt;0</formula>
    </cfRule>
    <cfRule type="expression" dxfId="15186" priority="273">
      <formula>SEARCH("attesa tcl",$N18)&gt;0</formula>
    </cfRule>
    <cfRule type="expression" dxfId="15185" priority="274">
      <formula>SEARCH("fermata",$N18)&gt;0</formula>
    </cfRule>
    <cfRule type="expression" dxfId="15184" priority="275">
      <formula>SEARCH("canone",$N18)&gt;0</formula>
    </cfRule>
  </conditionalFormatting>
  <conditionalFormatting sqref="I18">
    <cfRule type="expression" dxfId="15183" priority="266">
      <formula>SEARCH("caricato",$N18)&gt;0</formula>
    </cfRule>
    <cfRule type="expression" dxfId="15182" priority="267">
      <formula>SEARCH("da fare",$N18)&gt;0</formula>
    </cfRule>
    <cfRule type="expression" dxfId="15181" priority="268">
      <formula>SEARCH("attesa tcl",$N18)&gt;0</formula>
    </cfRule>
    <cfRule type="expression" dxfId="15180" priority="269">
      <formula>SEARCH("fermata",$N18)&gt;0</formula>
    </cfRule>
    <cfRule type="expression" dxfId="15179" priority="270">
      <formula>SEARCH("canone",$N18)&gt;0</formula>
    </cfRule>
  </conditionalFormatting>
  <conditionalFormatting sqref="I18">
    <cfRule type="expression" dxfId="15178" priority="261">
      <formula>SEARCH("caricato",$N18)&gt;0</formula>
    </cfRule>
    <cfRule type="expression" dxfId="15177" priority="262">
      <formula>SEARCH("da fare",$N18)&gt;0</formula>
    </cfRule>
    <cfRule type="expression" dxfId="15176" priority="263">
      <formula>SEARCH("attesa tcl",$N18)&gt;0</formula>
    </cfRule>
    <cfRule type="expression" dxfId="15175" priority="264">
      <formula>SEARCH("fermata",$N18)&gt;0</formula>
    </cfRule>
    <cfRule type="expression" dxfId="15174" priority="265">
      <formula>SEARCH("canone",$N18)&gt;0</formula>
    </cfRule>
  </conditionalFormatting>
  <conditionalFormatting sqref="I18">
    <cfRule type="expression" dxfId="15173" priority="256">
      <formula>SEARCH("caricato",$N18)&gt;0</formula>
    </cfRule>
    <cfRule type="expression" dxfId="15172" priority="257">
      <formula>SEARCH("da fare",$N18)&gt;0</formula>
    </cfRule>
    <cfRule type="expression" dxfId="15171" priority="258">
      <formula>SEARCH("attesa tcl",$N18)&gt;0</formula>
    </cfRule>
    <cfRule type="expression" dxfId="15170" priority="259">
      <formula>SEARCH("fermata",$N18)&gt;0</formula>
    </cfRule>
    <cfRule type="expression" dxfId="15169" priority="260">
      <formula>SEARCH("canone",$N18)&gt;0</formula>
    </cfRule>
  </conditionalFormatting>
  <conditionalFormatting sqref="I18">
    <cfRule type="expression" dxfId="15168" priority="251">
      <formula>SEARCH("caricato",$N18)&gt;0</formula>
    </cfRule>
    <cfRule type="expression" dxfId="15167" priority="252">
      <formula>SEARCH("da fare",$N18)&gt;0</formula>
    </cfRule>
    <cfRule type="expression" dxfId="15166" priority="253">
      <formula>SEARCH("attesa tcl",$N18)&gt;0</formula>
    </cfRule>
    <cfRule type="expression" dxfId="15165" priority="254">
      <formula>SEARCH("fermata",$N18)&gt;0</formula>
    </cfRule>
    <cfRule type="expression" dxfId="15164" priority="255">
      <formula>SEARCH("canone",$N18)&gt;0</formula>
    </cfRule>
  </conditionalFormatting>
  <conditionalFormatting sqref="I18">
    <cfRule type="expression" dxfId="15163" priority="246">
      <formula>SEARCH("caricato",$N18)&gt;0</formula>
    </cfRule>
    <cfRule type="expression" dxfId="15162" priority="247">
      <formula>SEARCH("da fare",$N18)&gt;0</formula>
    </cfRule>
    <cfRule type="expression" dxfId="15161" priority="248">
      <formula>SEARCH("attesa tcl",$N18)&gt;0</formula>
    </cfRule>
    <cfRule type="expression" dxfId="15160" priority="249">
      <formula>SEARCH("fermata",$N18)&gt;0</formula>
    </cfRule>
    <cfRule type="expression" dxfId="15159" priority="250">
      <formula>SEARCH("canone",$N18)&gt;0</formula>
    </cfRule>
  </conditionalFormatting>
  <conditionalFormatting sqref="I19">
    <cfRule type="expression" dxfId="15158" priority="241">
      <formula>SEARCH("caricato",$N19)&gt;0</formula>
    </cfRule>
    <cfRule type="expression" dxfId="15157" priority="242">
      <formula>SEARCH("da fare",$N19)&gt;0</formula>
    </cfRule>
    <cfRule type="expression" dxfId="15156" priority="243">
      <formula>SEARCH("attesa tcl",$N19)&gt;0</formula>
    </cfRule>
    <cfRule type="expression" dxfId="15155" priority="244">
      <formula>SEARCH("fermata",$N19)&gt;0</formula>
    </cfRule>
    <cfRule type="expression" dxfId="15154" priority="245">
      <formula>SEARCH("canone",$N19)&gt;0</formula>
    </cfRule>
  </conditionalFormatting>
  <conditionalFormatting sqref="I19">
    <cfRule type="expression" dxfId="15153" priority="236">
      <formula>SEARCH("caricato",$N19)&gt;0</formula>
    </cfRule>
    <cfRule type="expression" dxfId="15152" priority="237">
      <formula>SEARCH("da fare",$N19)&gt;0</formula>
    </cfRule>
    <cfRule type="expression" dxfId="15151" priority="238">
      <formula>SEARCH("attesa tcl",$N19)&gt;0</formula>
    </cfRule>
    <cfRule type="expression" dxfId="15150" priority="239">
      <formula>SEARCH("fermata",$N19)&gt;0</formula>
    </cfRule>
    <cfRule type="expression" dxfId="15149" priority="240">
      <formula>SEARCH("canone",$N19)&gt;0</formula>
    </cfRule>
  </conditionalFormatting>
  <conditionalFormatting sqref="I19">
    <cfRule type="expression" dxfId="15148" priority="231">
      <formula>SEARCH("caricato",$N19)&gt;0</formula>
    </cfRule>
    <cfRule type="expression" dxfId="15147" priority="232">
      <formula>SEARCH("da fare",$N19)&gt;0</formula>
    </cfRule>
    <cfRule type="expression" dxfId="15146" priority="233">
      <formula>SEARCH("attesa tcl",$N19)&gt;0</formula>
    </cfRule>
    <cfRule type="expression" dxfId="15145" priority="234">
      <formula>SEARCH("fermata",$N19)&gt;0</formula>
    </cfRule>
    <cfRule type="expression" dxfId="15144" priority="235">
      <formula>SEARCH("canone",$N19)&gt;0</formula>
    </cfRule>
  </conditionalFormatting>
  <conditionalFormatting sqref="I19">
    <cfRule type="expression" dxfId="15143" priority="226">
      <formula>SEARCH("caricato",$N19)&gt;0</formula>
    </cfRule>
    <cfRule type="expression" dxfId="15142" priority="227">
      <formula>SEARCH("da fare",$N19)&gt;0</formula>
    </cfRule>
    <cfRule type="expression" dxfId="15141" priority="228">
      <formula>SEARCH("attesa tcl",$N19)&gt;0</formula>
    </cfRule>
    <cfRule type="expression" dxfId="15140" priority="229">
      <formula>SEARCH("fermata",$N19)&gt;0</formula>
    </cfRule>
    <cfRule type="expression" dxfId="15139" priority="230">
      <formula>SEARCH("canone",$N19)&gt;0</formula>
    </cfRule>
  </conditionalFormatting>
  <conditionalFormatting sqref="I19">
    <cfRule type="expression" dxfId="15138" priority="221">
      <formula>SEARCH("caricato",$N19)&gt;0</formula>
    </cfRule>
    <cfRule type="expression" dxfId="15137" priority="222">
      <formula>SEARCH("da fare",$N19)&gt;0</formula>
    </cfRule>
    <cfRule type="expression" dxfId="15136" priority="223">
      <formula>SEARCH("attesa tcl",$N19)&gt;0</formula>
    </cfRule>
    <cfRule type="expression" dxfId="15135" priority="224">
      <formula>SEARCH("fermata",$N19)&gt;0</formula>
    </cfRule>
    <cfRule type="expression" dxfId="15134" priority="225">
      <formula>SEARCH("canone",$N19)&gt;0</formula>
    </cfRule>
  </conditionalFormatting>
  <conditionalFormatting sqref="I19">
    <cfRule type="expression" dxfId="15133" priority="216">
      <formula>SEARCH("caricato",$N19)&gt;0</formula>
    </cfRule>
    <cfRule type="expression" dxfId="15132" priority="217">
      <formula>SEARCH("da fare",$N19)&gt;0</formula>
    </cfRule>
    <cfRule type="expression" dxfId="15131" priority="218">
      <formula>SEARCH("attesa tcl",$N19)&gt;0</formula>
    </cfRule>
    <cfRule type="expression" dxfId="15130" priority="219">
      <formula>SEARCH("fermata",$N19)&gt;0</formula>
    </cfRule>
    <cfRule type="expression" dxfId="15129" priority="220">
      <formula>SEARCH("canone",$N19)&gt;0</formula>
    </cfRule>
  </conditionalFormatting>
  <conditionalFormatting sqref="G21:H21">
    <cfRule type="expression" dxfId="15128" priority="211">
      <formula>SEARCH("caricato",$N21)&gt;0</formula>
    </cfRule>
    <cfRule type="expression" dxfId="15127" priority="212">
      <formula>SEARCH("da fare",$N21)&gt;0</formula>
    </cfRule>
    <cfRule type="expression" dxfId="15126" priority="213">
      <formula>SEARCH("attesa tcl",$N21)&gt;0</formula>
    </cfRule>
    <cfRule type="expression" dxfId="15125" priority="214">
      <formula>SEARCH("fermata",$N21)&gt;0</formula>
    </cfRule>
    <cfRule type="expression" dxfId="15124" priority="215">
      <formula>SEARCH("canone",$N21)&gt;0</formula>
    </cfRule>
  </conditionalFormatting>
  <conditionalFormatting sqref="G21:H21">
    <cfRule type="expression" dxfId="15123" priority="206">
      <formula>SEARCH("caricato",$N21)&gt;0</formula>
    </cfRule>
    <cfRule type="expression" dxfId="15122" priority="207">
      <formula>SEARCH("da fare",$N21)&gt;0</formula>
    </cfRule>
    <cfRule type="expression" dxfId="15121" priority="208">
      <formula>SEARCH("attesa tcl",$N21)&gt;0</formula>
    </cfRule>
    <cfRule type="expression" dxfId="15120" priority="209">
      <formula>SEARCH("fermata",$N21)&gt;0</formula>
    </cfRule>
    <cfRule type="expression" dxfId="15119" priority="210">
      <formula>SEARCH("canone",$N21)&gt;0</formula>
    </cfRule>
  </conditionalFormatting>
  <conditionalFormatting sqref="J21">
    <cfRule type="expression" dxfId="15118" priority="201">
      <formula>SEARCH("caricato",$N21)&gt;0</formula>
    </cfRule>
    <cfRule type="expression" dxfId="15117" priority="202">
      <formula>SEARCH("da fare",$N21)&gt;0</formula>
    </cfRule>
    <cfRule type="expression" dxfId="15116" priority="203">
      <formula>SEARCH("attesa tcl",$N21)&gt;0</formula>
    </cfRule>
    <cfRule type="expression" dxfId="15115" priority="204">
      <formula>SEARCH("fermata",$N21)&gt;0</formula>
    </cfRule>
    <cfRule type="expression" dxfId="15114" priority="205">
      <formula>SEARCH("canone",$N21)&gt;0</formula>
    </cfRule>
  </conditionalFormatting>
  <conditionalFormatting sqref="J21">
    <cfRule type="expression" dxfId="15113" priority="196">
      <formula>SEARCH("caricato",$N21)&gt;0</formula>
    </cfRule>
    <cfRule type="expression" dxfId="15112" priority="197">
      <formula>SEARCH("da fare",$N21)&gt;0</formula>
    </cfRule>
    <cfRule type="expression" dxfId="15111" priority="198">
      <formula>SEARCH("attesa tcl",$N21)&gt;0</formula>
    </cfRule>
    <cfRule type="expression" dxfId="15110" priority="199">
      <formula>SEARCH("fermata",$N21)&gt;0</formula>
    </cfRule>
    <cfRule type="expression" dxfId="15109" priority="200">
      <formula>SEARCH("canone",$N21)&gt;0</formula>
    </cfRule>
  </conditionalFormatting>
  <conditionalFormatting sqref="I21">
    <cfRule type="expression" dxfId="15108" priority="191">
      <formula>SEARCH("caricato",$N21)&gt;0</formula>
    </cfRule>
    <cfRule type="expression" dxfId="15107" priority="192">
      <formula>SEARCH("da fare",$N21)&gt;0</formula>
    </cfRule>
    <cfRule type="expression" dxfId="15106" priority="193">
      <formula>SEARCH("attesa tcl",$N21)&gt;0</formula>
    </cfRule>
    <cfRule type="expression" dxfId="15105" priority="194">
      <formula>SEARCH("fermata",$N21)&gt;0</formula>
    </cfRule>
    <cfRule type="expression" dxfId="15104" priority="195">
      <formula>SEARCH("canone",$N21)&gt;0</formula>
    </cfRule>
  </conditionalFormatting>
  <conditionalFormatting sqref="I21">
    <cfRule type="expression" dxfId="15103" priority="186">
      <formula>SEARCH("caricato",$N21)&gt;0</formula>
    </cfRule>
    <cfRule type="expression" dxfId="15102" priority="187">
      <formula>SEARCH("da fare",$N21)&gt;0</formula>
    </cfRule>
    <cfRule type="expression" dxfId="15101" priority="188">
      <formula>SEARCH("attesa tcl",$N21)&gt;0</formula>
    </cfRule>
    <cfRule type="expression" dxfId="15100" priority="189">
      <formula>SEARCH("fermata",$N21)&gt;0</formula>
    </cfRule>
    <cfRule type="expression" dxfId="15099" priority="190">
      <formula>SEARCH("canone",$N21)&gt;0</formula>
    </cfRule>
  </conditionalFormatting>
  <conditionalFormatting sqref="I21">
    <cfRule type="expression" dxfId="15098" priority="181">
      <formula>SEARCH("caricato",$N21)&gt;0</formula>
    </cfRule>
    <cfRule type="expression" dxfId="15097" priority="182">
      <formula>SEARCH("da fare",$N21)&gt;0</formula>
    </cfRule>
    <cfRule type="expression" dxfId="15096" priority="183">
      <formula>SEARCH("attesa tcl",$N21)&gt;0</formula>
    </cfRule>
    <cfRule type="expression" dxfId="15095" priority="184">
      <formula>SEARCH("fermata",$N21)&gt;0</formula>
    </cfRule>
    <cfRule type="expression" dxfId="15094" priority="185">
      <formula>SEARCH("canone",$N21)&gt;0</formula>
    </cfRule>
  </conditionalFormatting>
  <conditionalFormatting sqref="I21">
    <cfRule type="expression" dxfId="15093" priority="176">
      <formula>SEARCH("caricato",$N21)&gt;0</formula>
    </cfRule>
    <cfRule type="expression" dxfId="15092" priority="177">
      <formula>SEARCH("da fare",$N21)&gt;0</formula>
    </cfRule>
    <cfRule type="expression" dxfId="15091" priority="178">
      <formula>SEARCH("attesa tcl",$N21)&gt;0</formula>
    </cfRule>
    <cfRule type="expression" dxfId="15090" priority="179">
      <formula>SEARCH("fermata",$N21)&gt;0</formula>
    </cfRule>
    <cfRule type="expression" dxfId="15089" priority="180">
      <formula>SEARCH("canone",$N21)&gt;0</formula>
    </cfRule>
  </conditionalFormatting>
  <conditionalFormatting sqref="I21">
    <cfRule type="expression" dxfId="15088" priority="171">
      <formula>SEARCH("caricato",$N21)&gt;0</formula>
    </cfRule>
    <cfRule type="expression" dxfId="15087" priority="172">
      <formula>SEARCH("da fare",$N21)&gt;0</formula>
    </cfRule>
    <cfRule type="expression" dxfId="15086" priority="173">
      <formula>SEARCH("attesa tcl",$N21)&gt;0</formula>
    </cfRule>
    <cfRule type="expression" dxfId="15085" priority="174">
      <formula>SEARCH("fermata",$N21)&gt;0</formula>
    </cfRule>
    <cfRule type="expression" dxfId="15084" priority="175">
      <formula>SEARCH("canone",$N21)&gt;0</formula>
    </cfRule>
  </conditionalFormatting>
  <conditionalFormatting sqref="I21">
    <cfRule type="expression" dxfId="15083" priority="166">
      <formula>SEARCH("caricato",$N21)&gt;0</formula>
    </cfRule>
    <cfRule type="expression" dxfId="15082" priority="167">
      <formula>SEARCH("da fare",$N21)&gt;0</formula>
    </cfRule>
    <cfRule type="expression" dxfId="15081" priority="168">
      <formula>SEARCH("attesa tcl",$N21)&gt;0</formula>
    </cfRule>
    <cfRule type="expression" dxfId="15080" priority="169">
      <formula>SEARCH("fermata",$N21)&gt;0</formula>
    </cfRule>
    <cfRule type="expression" dxfId="15079" priority="170">
      <formula>SEARCH("canone",$N21)&gt;0</formula>
    </cfRule>
  </conditionalFormatting>
  <conditionalFormatting sqref="K12:L12">
    <cfRule type="expression" dxfId="15078" priority="161">
      <formula>SEARCH("caricato",$N12)&gt;0</formula>
    </cfRule>
    <cfRule type="expression" dxfId="15077" priority="162">
      <formula>SEARCH("da fare",$N12)&gt;0</formula>
    </cfRule>
    <cfRule type="expression" dxfId="15076" priority="163">
      <formula>SEARCH("attesa tcl",$N12)&gt;0</formula>
    </cfRule>
    <cfRule type="expression" dxfId="15075" priority="164">
      <formula>SEARCH("fermata",$N12)&gt;0</formula>
    </cfRule>
    <cfRule type="expression" dxfId="15074" priority="165">
      <formula>SEARCH("canone",$N12)&gt;0</formula>
    </cfRule>
  </conditionalFormatting>
  <conditionalFormatting sqref="F21">
    <cfRule type="expression" dxfId="15073" priority="156">
      <formula>SEARCH("caricato",$N21)&gt;0</formula>
    </cfRule>
    <cfRule type="expression" dxfId="15072" priority="157">
      <formula>SEARCH("da fare",$N21)&gt;0</formula>
    </cfRule>
    <cfRule type="expression" dxfId="15071" priority="158">
      <formula>SEARCH("attesa tcl",$N21)&gt;0</formula>
    </cfRule>
    <cfRule type="expression" dxfId="15070" priority="159">
      <formula>SEARCH("fermata",$N21)&gt;0</formula>
    </cfRule>
    <cfRule type="expression" dxfId="15069" priority="160">
      <formula>SEARCH("canone",$N21)&gt;0</formula>
    </cfRule>
  </conditionalFormatting>
  <conditionalFormatting sqref="F21">
    <cfRule type="expression" dxfId="15068" priority="151">
      <formula>SEARCH("caricato",$N21)&gt;0</formula>
    </cfRule>
    <cfRule type="expression" dxfId="15067" priority="152">
      <formula>SEARCH("da fare",$N21)&gt;0</formula>
    </cfRule>
    <cfRule type="expression" dxfId="15066" priority="153">
      <formula>SEARCH("attesa tcl",$N21)&gt;0</formula>
    </cfRule>
    <cfRule type="expression" dxfId="15065" priority="154">
      <formula>SEARCH("fermata",$N21)&gt;0</formula>
    </cfRule>
    <cfRule type="expression" dxfId="15064" priority="155">
      <formula>SEARCH("canone",$N21)&gt;0</formula>
    </cfRule>
  </conditionalFormatting>
  <conditionalFormatting sqref="F21">
    <cfRule type="expression" dxfId="15063" priority="146">
      <formula>SEARCH("caricato",$N21)&gt;0</formula>
    </cfRule>
    <cfRule type="expression" dxfId="15062" priority="147">
      <formula>SEARCH("da fare",$N21)&gt;0</formula>
    </cfRule>
    <cfRule type="expression" dxfId="15061" priority="148">
      <formula>SEARCH("attesa tcl",$N21)&gt;0</formula>
    </cfRule>
    <cfRule type="expression" dxfId="15060" priority="149">
      <formula>SEARCH("fermata",$N21)&gt;0</formula>
    </cfRule>
    <cfRule type="expression" dxfId="15059" priority="150">
      <formula>SEARCH("canone",$N21)&gt;0</formula>
    </cfRule>
  </conditionalFormatting>
  <conditionalFormatting sqref="F21">
    <cfRule type="expression" dxfId="15058" priority="141">
      <formula>SEARCH("caricato",$N21)&gt;0</formula>
    </cfRule>
    <cfRule type="expression" dxfId="15057" priority="142">
      <formula>SEARCH("da fare",$N21)&gt;0</formula>
    </cfRule>
    <cfRule type="expression" dxfId="15056" priority="143">
      <formula>SEARCH("attesa tcl",$N21)&gt;0</formula>
    </cfRule>
    <cfRule type="expression" dxfId="15055" priority="144">
      <formula>SEARCH("fermata",$N21)&gt;0</formula>
    </cfRule>
    <cfRule type="expression" dxfId="15054" priority="145">
      <formula>SEARCH("canone",$N21)&gt;0</formula>
    </cfRule>
  </conditionalFormatting>
  <conditionalFormatting sqref="G20:H20">
    <cfRule type="expression" dxfId="15053" priority="136">
      <formula>SEARCH("caricato",$N20)&gt;0</formula>
    </cfRule>
    <cfRule type="expression" dxfId="15052" priority="137">
      <formula>SEARCH("da fare",$N20)&gt;0</formula>
    </cfRule>
    <cfRule type="expression" dxfId="15051" priority="138">
      <formula>SEARCH("attesa tcl",$N20)&gt;0</formula>
    </cfRule>
    <cfRule type="expression" dxfId="15050" priority="139">
      <formula>SEARCH("fermata",$N20)&gt;0</formula>
    </cfRule>
    <cfRule type="expression" dxfId="15049" priority="140">
      <formula>SEARCH("canone",$N20)&gt;0</formula>
    </cfRule>
  </conditionalFormatting>
  <conditionalFormatting sqref="G20:H20">
    <cfRule type="expression" dxfId="15048" priority="131">
      <formula>SEARCH("caricato",$N20)&gt;0</formula>
    </cfRule>
    <cfRule type="expression" dxfId="15047" priority="132">
      <formula>SEARCH("da fare",$N20)&gt;0</formula>
    </cfRule>
    <cfRule type="expression" dxfId="15046" priority="133">
      <formula>SEARCH("attesa tcl",$N20)&gt;0</formula>
    </cfRule>
    <cfRule type="expression" dxfId="15045" priority="134">
      <formula>SEARCH("fermata",$N20)&gt;0</formula>
    </cfRule>
    <cfRule type="expression" dxfId="15044" priority="135">
      <formula>SEARCH("canone",$N20)&gt;0</formula>
    </cfRule>
  </conditionalFormatting>
  <conditionalFormatting sqref="J20">
    <cfRule type="expression" dxfId="15043" priority="126">
      <formula>SEARCH("caricato",$N20)&gt;0</formula>
    </cfRule>
    <cfRule type="expression" dxfId="15042" priority="127">
      <formula>SEARCH("da fare",$N20)&gt;0</formula>
    </cfRule>
    <cfRule type="expression" dxfId="15041" priority="128">
      <formula>SEARCH("attesa tcl",$N20)&gt;0</formula>
    </cfRule>
    <cfRule type="expression" dxfId="15040" priority="129">
      <formula>SEARCH("fermata",$N20)&gt;0</formula>
    </cfRule>
    <cfRule type="expression" dxfId="15039" priority="130">
      <formula>SEARCH("canone",$N20)&gt;0</formula>
    </cfRule>
  </conditionalFormatting>
  <conditionalFormatting sqref="J20">
    <cfRule type="expression" dxfId="15038" priority="121">
      <formula>SEARCH("caricato",$N20)&gt;0</formula>
    </cfRule>
    <cfRule type="expression" dxfId="15037" priority="122">
      <formula>SEARCH("da fare",$N20)&gt;0</formula>
    </cfRule>
    <cfRule type="expression" dxfId="15036" priority="123">
      <formula>SEARCH("attesa tcl",$N20)&gt;0</formula>
    </cfRule>
    <cfRule type="expression" dxfId="15035" priority="124">
      <formula>SEARCH("fermata",$N20)&gt;0</formula>
    </cfRule>
    <cfRule type="expression" dxfId="15034" priority="125">
      <formula>SEARCH("canone",$N20)&gt;0</formula>
    </cfRule>
  </conditionalFormatting>
  <conditionalFormatting sqref="I20">
    <cfRule type="expression" dxfId="15033" priority="116">
      <formula>SEARCH("caricato",$N20)&gt;0</formula>
    </cfRule>
    <cfRule type="expression" dxfId="15032" priority="117">
      <formula>SEARCH("da fare",$N20)&gt;0</formula>
    </cfRule>
    <cfRule type="expression" dxfId="15031" priority="118">
      <formula>SEARCH("attesa tcl",$N20)&gt;0</formula>
    </cfRule>
    <cfRule type="expression" dxfId="15030" priority="119">
      <formula>SEARCH("fermata",$N20)&gt;0</formula>
    </cfRule>
    <cfRule type="expression" dxfId="15029" priority="120">
      <formula>SEARCH("canone",$N20)&gt;0</formula>
    </cfRule>
  </conditionalFormatting>
  <conditionalFormatting sqref="I20">
    <cfRule type="expression" dxfId="15028" priority="111">
      <formula>SEARCH("caricato",$N20)&gt;0</formula>
    </cfRule>
    <cfRule type="expression" dxfId="15027" priority="112">
      <formula>SEARCH("da fare",$N20)&gt;0</formula>
    </cfRule>
    <cfRule type="expression" dxfId="15026" priority="113">
      <formula>SEARCH("attesa tcl",$N20)&gt;0</formula>
    </cfRule>
    <cfRule type="expression" dxfId="15025" priority="114">
      <formula>SEARCH("fermata",$N20)&gt;0</formula>
    </cfRule>
    <cfRule type="expression" dxfId="15024" priority="115">
      <formula>SEARCH("canone",$N20)&gt;0</formula>
    </cfRule>
  </conditionalFormatting>
  <conditionalFormatting sqref="I20">
    <cfRule type="expression" dxfId="15023" priority="106">
      <formula>SEARCH("caricato",$N20)&gt;0</formula>
    </cfRule>
    <cfRule type="expression" dxfId="15022" priority="107">
      <formula>SEARCH("da fare",$N20)&gt;0</formula>
    </cfRule>
    <cfRule type="expression" dxfId="15021" priority="108">
      <formula>SEARCH("attesa tcl",$N20)&gt;0</formula>
    </cfRule>
    <cfRule type="expression" dxfId="15020" priority="109">
      <formula>SEARCH("fermata",$N20)&gt;0</formula>
    </cfRule>
    <cfRule type="expression" dxfId="15019" priority="110">
      <formula>SEARCH("canone",$N20)&gt;0</formula>
    </cfRule>
  </conditionalFormatting>
  <conditionalFormatting sqref="I20">
    <cfRule type="expression" dxfId="15018" priority="101">
      <formula>SEARCH("caricato",$N20)&gt;0</formula>
    </cfRule>
    <cfRule type="expression" dxfId="15017" priority="102">
      <formula>SEARCH("da fare",$N20)&gt;0</formula>
    </cfRule>
    <cfRule type="expression" dxfId="15016" priority="103">
      <formula>SEARCH("attesa tcl",$N20)&gt;0</formula>
    </cfRule>
    <cfRule type="expression" dxfId="15015" priority="104">
      <formula>SEARCH("fermata",$N20)&gt;0</formula>
    </cfRule>
    <cfRule type="expression" dxfId="15014" priority="105">
      <formula>SEARCH("canone",$N20)&gt;0</formula>
    </cfRule>
  </conditionalFormatting>
  <conditionalFormatting sqref="I20">
    <cfRule type="expression" dxfId="15013" priority="96">
      <formula>SEARCH("caricato",$N20)&gt;0</formula>
    </cfRule>
    <cfRule type="expression" dxfId="15012" priority="97">
      <formula>SEARCH("da fare",$N20)&gt;0</formula>
    </cfRule>
    <cfRule type="expression" dxfId="15011" priority="98">
      <formula>SEARCH("attesa tcl",$N20)&gt;0</formula>
    </cfRule>
    <cfRule type="expression" dxfId="15010" priority="99">
      <formula>SEARCH("fermata",$N20)&gt;0</formula>
    </cfRule>
    <cfRule type="expression" dxfId="15009" priority="100">
      <formula>SEARCH("canone",$N20)&gt;0</formula>
    </cfRule>
  </conditionalFormatting>
  <conditionalFormatting sqref="I20">
    <cfRule type="expression" dxfId="15008" priority="91">
      <formula>SEARCH("caricato",$N20)&gt;0</formula>
    </cfRule>
    <cfRule type="expression" dxfId="15007" priority="92">
      <formula>SEARCH("da fare",$N20)&gt;0</formula>
    </cfRule>
    <cfRule type="expression" dxfId="15006" priority="93">
      <formula>SEARCH("attesa tcl",$N20)&gt;0</formula>
    </cfRule>
    <cfRule type="expression" dxfId="15005" priority="94">
      <formula>SEARCH("fermata",$N20)&gt;0</formula>
    </cfRule>
    <cfRule type="expression" dxfId="15004" priority="95">
      <formula>SEARCH("canone",$N20)&gt;0</formula>
    </cfRule>
  </conditionalFormatting>
  <conditionalFormatting sqref="I21">
    <cfRule type="expression" dxfId="15003" priority="86">
      <formula>SEARCH("caricato",$N21)&gt;0</formula>
    </cfRule>
    <cfRule type="expression" dxfId="15002" priority="87">
      <formula>SEARCH("da fare",$N21)&gt;0</formula>
    </cfRule>
    <cfRule type="expression" dxfId="15001" priority="88">
      <formula>SEARCH("attesa tcl",$N21)&gt;0</formula>
    </cfRule>
    <cfRule type="expression" dxfId="15000" priority="89">
      <formula>SEARCH("fermata",$N21)&gt;0</formula>
    </cfRule>
    <cfRule type="expression" dxfId="14999" priority="90">
      <formula>SEARCH("canone",$N21)&gt;0</formula>
    </cfRule>
  </conditionalFormatting>
  <conditionalFormatting sqref="I21">
    <cfRule type="expression" dxfId="14998" priority="81">
      <formula>SEARCH("caricato",$N21)&gt;0</formula>
    </cfRule>
    <cfRule type="expression" dxfId="14997" priority="82">
      <formula>SEARCH("da fare",$N21)&gt;0</formula>
    </cfRule>
    <cfRule type="expression" dxfId="14996" priority="83">
      <formula>SEARCH("attesa tcl",$N21)&gt;0</formula>
    </cfRule>
    <cfRule type="expression" dxfId="14995" priority="84">
      <formula>SEARCH("fermata",$N21)&gt;0</formula>
    </cfRule>
    <cfRule type="expression" dxfId="14994" priority="85">
      <formula>SEARCH("canone",$N21)&gt;0</formula>
    </cfRule>
  </conditionalFormatting>
  <conditionalFormatting sqref="I21">
    <cfRule type="expression" dxfId="14993" priority="76">
      <formula>SEARCH("caricato",$N21)&gt;0</formula>
    </cfRule>
    <cfRule type="expression" dxfId="14992" priority="77">
      <formula>SEARCH("da fare",$N21)&gt;0</formula>
    </cfRule>
    <cfRule type="expression" dxfId="14991" priority="78">
      <formula>SEARCH("attesa tcl",$N21)&gt;0</formula>
    </cfRule>
    <cfRule type="expression" dxfId="14990" priority="79">
      <formula>SEARCH("fermata",$N21)&gt;0</formula>
    </cfRule>
    <cfRule type="expression" dxfId="14989" priority="80">
      <formula>SEARCH("canone",$N21)&gt;0</formula>
    </cfRule>
  </conditionalFormatting>
  <conditionalFormatting sqref="I21">
    <cfRule type="expression" dxfId="14988" priority="71">
      <formula>SEARCH("caricato",$N21)&gt;0</formula>
    </cfRule>
    <cfRule type="expression" dxfId="14987" priority="72">
      <formula>SEARCH("da fare",$N21)&gt;0</formula>
    </cfRule>
    <cfRule type="expression" dxfId="14986" priority="73">
      <formula>SEARCH("attesa tcl",$N21)&gt;0</formula>
    </cfRule>
    <cfRule type="expression" dxfId="14985" priority="74">
      <formula>SEARCH("fermata",$N21)&gt;0</formula>
    </cfRule>
    <cfRule type="expression" dxfId="14984" priority="75">
      <formula>SEARCH("canone",$N21)&gt;0</formula>
    </cfRule>
  </conditionalFormatting>
  <conditionalFormatting sqref="I21">
    <cfRule type="expression" dxfId="14983" priority="66">
      <formula>SEARCH("caricato",$N21)&gt;0</formula>
    </cfRule>
    <cfRule type="expression" dxfId="14982" priority="67">
      <formula>SEARCH("da fare",$N21)&gt;0</formula>
    </cfRule>
    <cfRule type="expression" dxfId="14981" priority="68">
      <formula>SEARCH("attesa tcl",$N21)&gt;0</formula>
    </cfRule>
    <cfRule type="expression" dxfId="14980" priority="69">
      <formula>SEARCH("fermata",$N21)&gt;0</formula>
    </cfRule>
    <cfRule type="expression" dxfId="14979" priority="70">
      <formula>SEARCH("canone",$N21)&gt;0</formula>
    </cfRule>
  </conditionalFormatting>
  <conditionalFormatting sqref="I21">
    <cfRule type="expression" dxfId="14978" priority="61">
      <formula>SEARCH("caricato",$N21)&gt;0</formula>
    </cfRule>
    <cfRule type="expression" dxfId="14977" priority="62">
      <formula>SEARCH("da fare",$N21)&gt;0</formula>
    </cfRule>
    <cfRule type="expression" dxfId="14976" priority="63">
      <formula>SEARCH("attesa tcl",$N21)&gt;0</formula>
    </cfRule>
    <cfRule type="expression" dxfId="14975" priority="64">
      <formula>SEARCH("fermata",$N21)&gt;0</formula>
    </cfRule>
    <cfRule type="expression" dxfId="14974" priority="65">
      <formula>SEARCH("canone",$N21)&gt;0</formula>
    </cfRule>
  </conditionalFormatting>
  <conditionalFormatting sqref="I10">
    <cfRule type="expression" dxfId="14973" priority="56">
      <formula>SEARCH("caricato",$N10)&gt;0</formula>
    </cfRule>
    <cfRule type="expression" dxfId="14972" priority="57">
      <formula>SEARCH("da fare",$N10)&gt;0</formula>
    </cfRule>
    <cfRule type="expression" dxfId="14971" priority="58">
      <formula>SEARCH("attesa tcl",$N10)&gt;0</formula>
    </cfRule>
    <cfRule type="expression" dxfId="14970" priority="59">
      <formula>SEARCH("fermata",$N10)&gt;0</formula>
    </cfRule>
    <cfRule type="expression" dxfId="14969" priority="60">
      <formula>SEARCH("canone",$N10)&gt;0</formula>
    </cfRule>
  </conditionalFormatting>
  <conditionalFormatting sqref="I10">
    <cfRule type="expression" dxfId="14968" priority="51">
      <formula>SEARCH("caricato",$N10)&gt;0</formula>
    </cfRule>
    <cfRule type="expression" dxfId="14967" priority="52">
      <formula>SEARCH("da fare",$N10)&gt;0</formula>
    </cfRule>
    <cfRule type="expression" dxfId="14966" priority="53">
      <formula>SEARCH("attesa tcl",$N10)&gt;0</formula>
    </cfRule>
    <cfRule type="expression" dxfId="14965" priority="54">
      <formula>SEARCH("fermata",$N10)&gt;0</formula>
    </cfRule>
    <cfRule type="expression" dxfId="14964" priority="55">
      <formula>SEARCH("canone",$N10)&gt;0</formula>
    </cfRule>
  </conditionalFormatting>
  <conditionalFormatting sqref="I10">
    <cfRule type="expression" dxfId="14963" priority="46">
      <formula>SEARCH("caricato",$N10)&gt;0</formula>
    </cfRule>
    <cfRule type="expression" dxfId="14962" priority="47">
      <formula>SEARCH("da fare",$N10)&gt;0</formula>
    </cfRule>
    <cfRule type="expression" dxfId="14961" priority="48">
      <formula>SEARCH("attesa tcl",$N10)&gt;0</formula>
    </cfRule>
    <cfRule type="expression" dxfId="14960" priority="49">
      <formula>SEARCH("fermata",$N10)&gt;0</formula>
    </cfRule>
    <cfRule type="expression" dxfId="14959" priority="50">
      <formula>SEARCH("canone",$N10)&gt;0</formula>
    </cfRule>
  </conditionalFormatting>
  <conditionalFormatting sqref="I10">
    <cfRule type="expression" dxfId="14958" priority="41">
      <formula>SEARCH("caricato",$N10)&gt;0</formula>
    </cfRule>
    <cfRule type="expression" dxfId="14957" priority="42">
      <formula>SEARCH("da fare",$N10)&gt;0</formula>
    </cfRule>
    <cfRule type="expression" dxfId="14956" priority="43">
      <formula>SEARCH("attesa tcl",$N10)&gt;0</formula>
    </cfRule>
    <cfRule type="expression" dxfId="14955" priority="44">
      <formula>SEARCH("fermata",$N10)&gt;0</formula>
    </cfRule>
    <cfRule type="expression" dxfId="14954" priority="45">
      <formula>SEARCH("canone",$N10)&gt;0</formula>
    </cfRule>
  </conditionalFormatting>
  <conditionalFormatting sqref="I10">
    <cfRule type="expression" dxfId="14953" priority="36">
      <formula>SEARCH("caricato",$N10)&gt;0</formula>
    </cfRule>
    <cfRule type="expression" dxfId="14952" priority="37">
      <formula>SEARCH("da fare",$N10)&gt;0</formula>
    </cfRule>
    <cfRule type="expression" dxfId="14951" priority="38">
      <formula>SEARCH("attesa tcl",$N10)&gt;0</formula>
    </cfRule>
    <cfRule type="expression" dxfId="14950" priority="39">
      <formula>SEARCH("fermata",$N10)&gt;0</formula>
    </cfRule>
    <cfRule type="expression" dxfId="14949" priority="40">
      <formula>SEARCH("canone",$N10)&gt;0</formula>
    </cfRule>
  </conditionalFormatting>
  <conditionalFormatting sqref="I10">
    <cfRule type="expression" dxfId="14948" priority="31">
      <formula>SEARCH("caricato",$N10)&gt;0</formula>
    </cfRule>
    <cfRule type="expression" dxfId="14947" priority="32">
      <formula>SEARCH("da fare",$N10)&gt;0</formula>
    </cfRule>
    <cfRule type="expression" dxfId="14946" priority="33">
      <formula>SEARCH("attesa tcl",$N10)&gt;0</formula>
    </cfRule>
    <cfRule type="expression" dxfId="14945" priority="34">
      <formula>SEARCH("fermata",$N10)&gt;0</formula>
    </cfRule>
    <cfRule type="expression" dxfId="14944" priority="35">
      <formula>SEARCH("canone",$N10)&gt;0</formula>
    </cfRule>
  </conditionalFormatting>
  <conditionalFormatting sqref="I11">
    <cfRule type="expression" dxfId="14943" priority="26">
      <formula>SEARCH("caricato",$N11)&gt;0</formula>
    </cfRule>
    <cfRule type="expression" dxfId="14942" priority="27">
      <formula>SEARCH("da fare",$N11)&gt;0</formula>
    </cfRule>
    <cfRule type="expression" dxfId="14941" priority="28">
      <formula>SEARCH("attesa tcl",$N11)&gt;0</formula>
    </cfRule>
    <cfRule type="expression" dxfId="14940" priority="29">
      <formula>SEARCH("fermata",$N11)&gt;0</formula>
    </cfRule>
    <cfRule type="expression" dxfId="14939" priority="30">
      <formula>SEARCH("canone",$N11)&gt;0</formula>
    </cfRule>
  </conditionalFormatting>
  <conditionalFormatting sqref="I11">
    <cfRule type="expression" dxfId="14938" priority="21">
      <formula>SEARCH("caricato",$N11)&gt;0</formula>
    </cfRule>
    <cfRule type="expression" dxfId="14937" priority="22">
      <formula>SEARCH("da fare",$N11)&gt;0</formula>
    </cfRule>
    <cfRule type="expression" dxfId="14936" priority="23">
      <formula>SEARCH("attesa tcl",$N11)&gt;0</formula>
    </cfRule>
    <cfRule type="expression" dxfId="14935" priority="24">
      <formula>SEARCH("fermata",$N11)&gt;0</formula>
    </cfRule>
    <cfRule type="expression" dxfId="14934" priority="25">
      <formula>SEARCH("canone",$N11)&gt;0</formula>
    </cfRule>
  </conditionalFormatting>
  <conditionalFormatting sqref="I11">
    <cfRule type="expression" dxfId="14933" priority="16">
      <formula>SEARCH("caricato",$N11)&gt;0</formula>
    </cfRule>
    <cfRule type="expression" dxfId="14932" priority="17">
      <formula>SEARCH("da fare",$N11)&gt;0</formula>
    </cfRule>
    <cfRule type="expression" dxfId="14931" priority="18">
      <formula>SEARCH("attesa tcl",$N11)&gt;0</formula>
    </cfRule>
    <cfRule type="expression" dxfId="14930" priority="19">
      <formula>SEARCH("fermata",$N11)&gt;0</formula>
    </cfRule>
    <cfRule type="expression" dxfId="14929" priority="20">
      <formula>SEARCH("canone",$N11)&gt;0</formula>
    </cfRule>
  </conditionalFormatting>
  <conditionalFormatting sqref="I11">
    <cfRule type="expression" dxfId="14928" priority="11">
      <formula>SEARCH("caricato",$N11)&gt;0</formula>
    </cfRule>
    <cfRule type="expression" dxfId="14927" priority="12">
      <formula>SEARCH("da fare",$N11)&gt;0</formula>
    </cfRule>
    <cfRule type="expression" dxfId="14926" priority="13">
      <formula>SEARCH("attesa tcl",$N11)&gt;0</formula>
    </cfRule>
    <cfRule type="expression" dxfId="14925" priority="14">
      <formula>SEARCH("fermata",$N11)&gt;0</formula>
    </cfRule>
    <cfRule type="expression" dxfId="14924" priority="15">
      <formula>SEARCH("canone",$N11)&gt;0</formula>
    </cfRule>
  </conditionalFormatting>
  <conditionalFormatting sqref="I11">
    <cfRule type="expression" dxfId="14923" priority="6">
      <formula>SEARCH("caricato",$N11)&gt;0</formula>
    </cfRule>
    <cfRule type="expression" dxfId="14922" priority="7">
      <formula>SEARCH("da fare",$N11)&gt;0</formula>
    </cfRule>
    <cfRule type="expression" dxfId="14921" priority="8">
      <formula>SEARCH("attesa tcl",$N11)&gt;0</formula>
    </cfRule>
    <cfRule type="expression" dxfId="14920" priority="9">
      <formula>SEARCH("fermata",$N11)&gt;0</formula>
    </cfRule>
    <cfRule type="expression" dxfId="14919" priority="10">
      <formula>SEARCH("canone",$N11)&gt;0</formula>
    </cfRule>
  </conditionalFormatting>
  <conditionalFormatting sqref="I11">
    <cfRule type="expression" dxfId="14918" priority="1">
      <formula>SEARCH("caricato",$N11)&gt;0</formula>
    </cfRule>
    <cfRule type="expression" dxfId="14917" priority="2">
      <formula>SEARCH("da fare",$N11)&gt;0</formula>
    </cfRule>
    <cfRule type="expression" dxfId="14916" priority="3">
      <formula>SEARCH("attesa tcl",$N11)&gt;0</formula>
    </cfRule>
    <cfRule type="expression" dxfId="14915" priority="4">
      <formula>SEARCH("fermata",$N11)&gt;0</formula>
    </cfRule>
    <cfRule type="expression" dxfId="14914" priority="5">
      <formula>SEARCH("canone",$N11)&gt;0</formula>
    </cfRule>
  </conditionalFormatting>
  <dataValidations count="1">
    <dataValidation type="list" allowBlank="1" showInputMessage="1" showErrorMessage="1" sqref="U4" xr:uid="{6C2C2EDB-13B2-49C2-8F08-77DEE4266B83}">
      <formula1>"SI,NO,si,no,"</formula1>
    </dataValidation>
  </dataValidations>
  <printOptions horizontalCentered="1" verticalCentered="1"/>
  <pageMargins left="0.25" right="0.25" top="0.25" bottom="0.25" header="0.3" footer="0.3"/>
  <pageSetup paperSize="9" scale="25" fitToHeight="0" pageOrder="overThenDown" orientation="landscape" blackAndWhite="1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40993" r:id="rId4" name="Button 1">
              <controlPr defaultSize="0" print="0" autoFill="0" autoPict="0" macro="[0]!CopiaModificaEseguiMacroEsterne_Optimized">
                <anchor moveWithCells="1" sizeWithCells="1">
                  <from>
                    <xdr:col>7</xdr:col>
                    <xdr:colOff>0</xdr:colOff>
                    <xdr:row>0</xdr:row>
                    <xdr:rowOff>9525</xdr:rowOff>
                  </from>
                  <to>
                    <xdr:col>7</xdr:col>
                    <xdr:colOff>1819275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0994" r:id="rId5" name="Button 2">
              <controlPr defaultSize="0" print="0" autoFill="0" autoPict="0" macro="[0]!RegolaAltezzaRigheEAreeDiStampa">
                <anchor moveWithCells="1" sizeWithCells="1">
                  <from>
                    <xdr:col>5</xdr:col>
                    <xdr:colOff>0</xdr:colOff>
                    <xdr:row>0</xdr:row>
                    <xdr:rowOff>0</xdr:rowOff>
                  </from>
                  <to>
                    <xdr:col>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0995" r:id="rId6" name="Button 3">
              <controlPr defaultSize="0" print="0" autoFill="0" autoPict="0" macro="[0]!RegolaAltezzaRigheEAreeDiStampa">
                <anchor moveWithCells="1" sizeWithCells="1">
                  <from>
                    <xdr:col>5</xdr:col>
                    <xdr:colOff>0</xdr:colOff>
                    <xdr:row>0</xdr:row>
                    <xdr:rowOff>0</xdr:rowOff>
                  </from>
                  <to>
                    <xdr:col>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0996" r:id="rId7" name="Button 4">
              <controlPr defaultSize="0" print="0" autoFill="0" autoPict="0" macro="[0]!cancellaGiornaliera">
                <anchor moveWithCells="1" sizeWithCells="1">
                  <from>
                    <xdr:col>13</xdr:col>
                    <xdr:colOff>0</xdr:colOff>
                    <xdr:row>0</xdr:row>
                    <xdr:rowOff>0</xdr:rowOff>
                  </from>
                  <to>
                    <xdr:col>13</xdr:col>
                    <xdr:colOff>1990725</xdr:colOff>
                    <xdr:row>1</xdr:row>
                    <xdr:rowOff>438150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0997" r:id="rId8" name="Button 5">
              <controlPr defaultSize="0" print="0" autoFill="0" autoPict="0" macro="[0]!CopiaModificaEseguiMacroEsterne_Optimized">
                <anchor moveWithCells="1" sizeWithCells="1">
                  <from>
                    <xdr:col>7</xdr:col>
                    <xdr:colOff>0</xdr:colOff>
                    <xdr:row>0</xdr:row>
                    <xdr:rowOff>9525</xdr:rowOff>
                  </from>
                  <to>
                    <xdr:col>7</xdr:col>
                    <xdr:colOff>1819275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0998" r:id="rId9" name="Button 6">
              <controlPr defaultSize="0" print="0" autoFill="0" autoPict="0" macro="[1]!RegolaAltezzaRigheEAreeDiStampa">
                <anchor moveWithCells="1" sizeWithCells="1">
                  <from>
                    <xdr:col>5</xdr:col>
                    <xdr:colOff>0</xdr:colOff>
                    <xdr:row>0</xdr:row>
                    <xdr:rowOff>0</xdr:rowOff>
                  </from>
                  <to>
                    <xdr:col>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0999" r:id="rId10" name="Button 7">
              <controlPr defaultSize="0" print="0" autoFill="0" autoPict="0" macro="[0]!RegolaAltezzaRigheEAreeDiStampa">
                <anchor moveWithCells="1" sizeWithCells="1">
                  <from>
                    <xdr:col>5</xdr:col>
                    <xdr:colOff>0</xdr:colOff>
                    <xdr:row>0</xdr:row>
                    <xdr:rowOff>0</xdr:rowOff>
                  </from>
                  <to>
                    <xdr:col>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1000" r:id="rId11" name="Button 8">
              <controlPr defaultSize="0" print="0" autoFill="0" autoPict="0" macro="[0]!ComparaPdLeCopiaValori">
                <anchor moveWithCells="1" sizeWithCells="1">
                  <from>
                    <xdr:col>9</xdr:col>
                    <xdr:colOff>19050</xdr:colOff>
                    <xdr:row>0</xdr:row>
                    <xdr:rowOff>0</xdr:rowOff>
                  </from>
                  <to>
                    <xdr:col>10</xdr:col>
                    <xdr:colOff>1104900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920E96-6DED-4975-A25E-424D3BADD556}">
  <sheetPr codeName="Foglio30">
    <pageSetUpPr fitToPage="1"/>
  </sheetPr>
  <dimension ref="A1:BK64"/>
  <sheetViews>
    <sheetView zoomScale="55" zoomScaleNormal="55" workbookViewId="0"/>
  </sheetViews>
  <sheetFormatPr defaultColWidth="8.85546875" defaultRowHeight="23.25" x14ac:dyDescent="0.25"/>
  <cols>
    <col min="1" max="1" width="5.7109375" style="114" customWidth="1"/>
    <col min="2" max="2" width="5.85546875" style="114" customWidth="1"/>
    <col min="3" max="3" width="4.5703125" style="114" customWidth="1"/>
    <col min="4" max="4" width="4.42578125" style="114" customWidth="1"/>
    <col min="5" max="5" width="3.5703125" style="114" customWidth="1"/>
    <col min="6" max="6" width="30.7109375" style="1" customWidth="1"/>
    <col min="7" max="7" width="76.28515625" style="144" customWidth="1"/>
    <col min="8" max="8" width="26.5703125" style="1" customWidth="1"/>
    <col min="9" max="9" width="29" style="22" customWidth="1"/>
    <col min="10" max="10" width="20" style="1" customWidth="1"/>
    <col min="11" max="12" width="16.7109375" style="1" customWidth="1"/>
    <col min="13" max="13" width="24.28515625" style="1" customWidth="1"/>
    <col min="14" max="14" width="29.140625" style="20" customWidth="1"/>
    <col min="15" max="15" width="1.85546875" style="20" customWidth="1"/>
    <col min="16" max="16" width="27.5703125" style="114" customWidth="1"/>
    <col min="17" max="18" width="24.140625" style="114" customWidth="1"/>
    <col min="19" max="19" width="25.85546875" style="114" bestFit="1" customWidth="1"/>
    <col min="20" max="20" width="30" style="114" bestFit="1" customWidth="1"/>
    <col min="21" max="21" width="28.7109375" style="114" customWidth="1"/>
    <col min="22" max="25" width="18.7109375" style="37" customWidth="1"/>
    <col min="26" max="28" width="18.7109375" style="37" hidden="1" customWidth="1"/>
    <col min="29" max="29" width="30" style="114" hidden="1" customWidth="1"/>
    <col min="30" max="30" width="12.28515625" style="114" hidden="1" customWidth="1"/>
    <col min="31" max="31" width="10.5703125" style="114" hidden="1" customWidth="1"/>
    <col min="32" max="32" width="11.7109375" style="114" hidden="1" customWidth="1"/>
    <col min="33" max="34" width="9.7109375" style="114" hidden="1" customWidth="1"/>
    <col min="35" max="35" width="8" style="114" hidden="1" customWidth="1"/>
    <col min="36" max="36" width="8.28515625" style="114" hidden="1" customWidth="1"/>
    <col min="37" max="37" width="9.7109375" style="114" hidden="1" customWidth="1"/>
    <col min="38" max="38" width="11.42578125" style="114" hidden="1" customWidth="1"/>
    <col min="39" max="39" width="8.28515625" style="114" hidden="1" customWidth="1"/>
    <col min="40" max="40" width="8.7109375" style="114" hidden="1" customWidth="1"/>
    <col min="41" max="41" width="25.140625" style="114" bestFit="1" customWidth="1"/>
    <col min="42" max="42" width="11.7109375" style="114" customWidth="1"/>
    <col min="43" max="47" width="10.140625" style="114" customWidth="1"/>
    <col min="48" max="63" width="16.5703125" style="114" customWidth="1"/>
    <col min="64" max="72" width="8.85546875" style="114"/>
    <col min="73" max="74" width="15.42578125" style="114" bestFit="1" customWidth="1"/>
    <col min="75" max="75" width="17.5703125" style="114" bestFit="1" customWidth="1"/>
    <col min="76" max="76" width="13.42578125" style="114" bestFit="1" customWidth="1"/>
    <col min="77" max="77" width="12.28515625" style="114" bestFit="1" customWidth="1"/>
    <col min="78" max="78" width="13.42578125" style="114" bestFit="1" customWidth="1"/>
    <col min="79" max="79" width="0" style="114" hidden="1" customWidth="1"/>
    <col min="80" max="16384" width="8.85546875" style="114"/>
  </cols>
  <sheetData>
    <row r="1" spans="1:41" ht="35.25" customHeight="1" x14ac:dyDescent="0.25">
      <c r="B1" s="200"/>
      <c r="C1" s="201"/>
      <c r="D1" s="201"/>
      <c r="E1" s="202"/>
      <c r="F1" s="203" t="s">
        <v>212</v>
      </c>
      <c r="G1" s="204"/>
      <c r="H1" s="204"/>
      <c r="I1" s="155">
        <f>DATE(RIEPILOGO!U14,RIEPILOGO!X13,13)</f>
        <v>46094</v>
      </c>
      <c r="K1" s="132"/>
      <c r="L1" s="206">
        <v>46094</v>
      </c>
      <c r="M1" s="206"/>
      <c r="N1" s="128"/>
    </row>
    <row r="2" spans="1:41" ht="35.25" customHeight="1" x14ac:dyDescent="0.5">
      <c r="B2" s="200"/>
      <c r="C2" s="201"/>
      <c r="D2" s="201"/>
      <c r="E2" s="202"/>
      <c r="F2" s="205"/>
      <c r="G2" s="205"/>
      <c r="H2" s="205"/>
      <c r="K2" s="151"/>
      <c r="L2" s="207" t="str">
        <f>TEXT(L1, "gggg")</f>
        <v>venerdì</v>
      </c>
      <c r="M2" s="207"/>
      <c r="N2" s="129"/>
      <c r="O2" s="19"/>
      <c r="P2" s="199" t="s">
        <v>215</v>
      </c>
      <c r="Q2" s="199"/>
      <c r="R2" s="199"/>
      <c r="S2" s="199"/>
      <c r="T2" s="13"/>
    </row>
    <row r="3" spans="1:41" ht="66" customHeight="1" x14ac:dyDescent="0.25">
      <c r="A3" s="127"/>
      <c r="B3" s="16" t="s">
        <v>2</v>
      </c>
      <c r="C3" s="16" t="s">
        <v>3</v>
      </c>
      <c r="D3" s="16" t="s">
        <v>5</v>
      </c>
      <c r="E3" s="16" t="s">
        <v>4</v>
      </c>
      <c r="F3" s="130" t="s">
        <v>1</v>
      </c>
      <c r="G3" s="142" t="s">
        <v>128</v>
      </c>
      <c r="H3" s="130" t="s">
        <v>9</v>
      </c>
      <c r="I3" s="131" t="s">
        <v>0</v>
      </c>
      <c r="J3" s="130" t="s">
        <v>11</v>
      </c>
      <c r="K3" s="130" t="s">
        <v>6</v>
      </c>
      <c r="L3" s="130" t="s">
        <v>7</v>
      </c>
      <c r="M3" s="130" t="s">
        <v>8</v>
      </c>
      <c r="N3" s="130" t="s">
        <v>22</v>
      </c>
      <c r="O3" s="16"/>
      <c r="P3" s="46" t="s">
        <v>202</v>
      </c>
      <c r="Q3" s="46" t="s">
        <v>203</v>
      </c>
      <c r="R3" s="46" t="s">
        <v>262</v>
      </c>
      <c r="S3" s="46" t="s">
        <v>204</v>
      </c>
      <c r="T3" s="46" t="s">
        <v>34</v>
      </c>
      <c r="U3" s="47" t="s">
        <v>25</v>
      </c>
      <c r="V3" s="192" t="s">
        <v>216</v>
      </c>
      <c r="W3" s="193"/>
      <c r="X3" s="194"/>
      <c r="Y3" s="121"/>
      <c r="AD3" s="37"/>
    </row>
    <row r="4" spans="1:41" ht="80.099999999999994" customHeight="1" x14ac:dyDescent="0.25">
      <c r="A4" s="112" t="str">
        <f>IFERROR(INDEX(Tabella256[cognomenome], MATCH(F4, Tabella256[cognome], 0)), "")</f>
        <v>Tarascio B.</v>
      </c>
      <c r="B4" s="110"/>
      <c r="C4" s="110"/>
      <c r="D4" s="111"/>
      <c r="E4" s="111"/>
      <c r="F4" s="30" t="s">
        <v>157</v>
      </c>
      <c r="G4" s="56" t="s">
        <v>452</v>
      </c>
      <c r="H4" s="31" t="s">
        <v>285</v>
      </c>
      <c r="I4" s="32" t="s">
        <v>447</v>
      </c>
      <c r="J4" s="33" t="s">
        <v>450</v>
      </c>
      <c r="K4" s="34" t="s">
        <v>453</v>
      </c>
      <c r="L4" s="34" t="s">
        <v>454</v>
      </c>
      <c r="M4" s="31">
        <f>IF(AN4=0,"",AN4)</f>
        <v>7</v>
      </c>
      <c r="N4" s="35"/>
      <c r="O4" s="35"/>
      <c r="P4" s="18">
        <f>IF(OR($L$1=RIEPILOGO!$T$2,$L$1=RIEPILOGO!$T$3,$L$1=RIEPILOGO!$T$4,$L$1=RIEPILOGO!$T$5),"FESTIVO",
  IF(L2="sabato","SABATO",
    IF(L2="domenica","DOMENICA",
      IF(RIEPILOGO!V19="ABILITATO",
        IFERROR((SUMIF(N4:N45,"*canone messina*",M4:M45)/(IF(WEEKDAY(L1,2)=5,10,16.5)))-1,-1),
        0))))</f>
        <v>-1</v>
      </c>
      <c r="Q4" s="18">
        <f>IF(OR($L$1=RIEPILOGO!$T$2,$L$1=RIEPILOGO!$T$3,$L$1=RIEPILOGO!$T$4,$L$1=RIEPILOGO!$T$5),"FESTIVO",
  IF(L2="sabato","SABATO",
    IF(L2="domenica","DOMENICA",
      IF(RIEPILOGO!V19="ABILITATO",
        IFERROR((SUMIF(N4:N45,"canone caldarella",M4:M45)/(IF(WEEKDAY(L1,2)=5,10,16.5)))-1,-1),
        0))))</f>
        <v>0</v>
      </c>
      <c r="R4" s="18">
        <f>IF(OR($L$1=RIEPILOGO!$T$2,$L$1=RIEPILOGO!$T$3,$L$1=RIEPILOGO!$T$4,$L$1=RIEPILOGO!$T$5),"FESTIVO",
  IF(L2="sabato","SABATO",
    IF(L2="domenica","DOMENICA",
      IF(RIEPILOGO!U19="ABILITATO",
        IFERROR((SUMIF(N4:N45,"*canone agusta*",M4:M45)/(IF(WEEKDAY(L1,2)=5,10,16.5)))-1,-1),
        0))))</f>
        <v>0.5</v>
      </c>
      <c r="S4" s="18">
        <f>IF(OR($L$1=RIEPILOGO!$T$2,$L$1=RIEPILOGO!$T$3,$L$1=RIEPILOGO!$T$4,$L$1=RIEPILOGO!$T$5),"FESTIVO",
  IF(L2="sabato","SABATO",
    IF(L2="domenica","DOMENICA",
      IF(RIEPILOGO!W19="ABILITATO",
        IFERROR((SUMIF(N4:N45,"*canone caldarella2*",M4:M45)/(IF(WEEKDAY(L1,2)=5,10,16.5)))-1,-1),
        0))))</f>
        <v>0</v>
      </c>
      <c r="T4" s="18" t="str">
        <f>IF(COUNTBLANK(P7:P30)=ROWS(P7:P30),"NO",IF(SUM(Q7:Q30)=SUM(R7:R30),"SI","NO"))</f>
        <v>SI</v>
      </c>
      <c r="U4" s="18" t="s">
        <v>294</v>
      </c>
      <c r="V4" s="195">
        <f ca="1">RIEPILOGO!M33</f>
        <v>-6.0606060606060552E-2</v>
      </c>
      <c r="W4" s="196"/>
      <c r="X4" s="197"/>
      <c r="Y4" s="122"/>
      <c r="AD4" s="114" t="str">
        <f>IFERROR(IF(SEARCH("assistenza", N4) &gt; 0, TRUE, ""), "NO")</f>
        <v>NO</v>
      </c>
      <c r="AG4" s="3">
        <f t="shared" ref="AG4:AH45" si="0">IF(K4="24:00",24,(HOUR(K4)+MINUTE(K4)/60))</f>
        <v>0</v>
      </c>
      <c r="AH4" s="3">
        <f t="shared" si="0"/>
        <v>7</v>
      </c>
      <c r="AI4" s="3">
        <f t="shared" ref="AI4:AI45" si="1">IF(AM4=TRUE,(HOUR(AJ4)+MINUTE(AJ4)/60),0)</f>
        <v>0</v>
      </c>
      <c r="AJ4" s="4">
        <v>3.125E-2</v>
      </c>
      <c r="AK4" s="3">
        <f t="shared" ref="AK4:AK45" si="2">AH4-AG4</f>
        <v>7</v>
      </c>
      <c r="AL4" s="53" t="s">
        <v>30</v>
      </c>
      <c r="AM4" s="8" t="b">
        <f t="shared" ref="AM4:AM45" si="3">IF(AND(AG4&lt;12.75,AH4&gt;12,AD4="NO"),OR($L$2="lunedì",($L$2="martedì"),($L$2="mercoledì"),($L$2="giovedì")))</f>
        <v>0</v>
      </c>
      <c r="AN4" s="15">
        <f t="shared" ref="AN4:AN45" si="4">IF(AM4=TRUE,AK4-AI4, AK4*1)</f>
        <v>7</v>
      </c>
    </row>
    <row r="5" spans="1:41" ht="80.099999999999994" customHeight="1" thickBot="1" x14ac:dyDescent="0.95">
      <c r="A5" s="112" t="str">
        <f>IFERROR(INDEX(Tabella256[cognomenome], MATCH(F5, Tabella256[cognome], 0)), "")</f>
        <v>Spinali D.</v>
      </c>
      <c r="B5" s="28"/>
      <c r="C5" s="28"/>
      <c r="D5" s="29"/>
      <c r="E5" s="29"/>
      <c r="F5" s="30" t="s">
        <v>132</v>
      </c>
      <c r="G5" s="56" t="str">
        <f t="shared" ref="G5:H11" si="5">IF(G4="","",G4)</f>
        <v>100- assistenza strumentale avviamento impianto</v>
      </c>
      <c r="H5" s="31" t="str">
        <f t="shared" si="5"/>
        <v>Caldarella</v>
      </c>
      <c r="I5" s="32" t="s">
        <v>447</v>
      </c>
      <c r="J5" s="33" t="str">
        <f t="shared" ref="J5:J11" si="6">IF(J4="","",J4)</f>
        <v>575628/C</v>
      </c>
      <c r="K5" s="34" t="s">
        <v>478</v>
      </c>
      <c r="L5" s="34" t="s">
        <v>454</v>
      </c>
      <c r="M5" s="31">
        <f>IF(AN5=0,"",AN5)</f>
        <v>6.75</v>
      </c>
      <c r="N5" s="35"/>
      <c r="O5" s="35"/>
      <c r="P5" s="109"/>
      <c r="Q5" s="109"/>
      <c r="R5" s="109"/>
      <c r="S5" s="109"/>
      <c r="V5" s="14" t="s">
        <v>35</v>
      </c>
      <c r="W5" s="14" t="s">
        <v>260</v>
      </c>
      <c r="X5" s="14" t="s">
        <v>36</v>
      </c>
      <c r="Y5" s="14" t="s">
        <v>207</v>
      </c>
      <c r="Z5" s="14" t="s">
        <v>35</v>
      </c>
      <c r="AA5" s="14" t="s">
        <v>260</v>
      </c>
      <c r="AB5" s="14" t="s">
        <v>36</v>
      </c>
      <c r="AC5" s="14" t="s">
        <v>207</v>
      </c>
      <c r="AD5" s="114" t="str">
        <f t="shared" ref="AD5:AD45" si="7">IFERROR(IF(SEARCH("assistenza", N5) &gt; 0, TRUE, ""), "NO")</f>
        <v>NO</v>
      </c>
      <c r="AG5" s="3">
        <f t="shared" si="0"/>
        <v>0.25</v>
      </c>
      <c r="AH5" s="3">
        <f t="shared" si="0"/>
        <v>7</v>
      </c>
      <c r="AI5" s="3">
        <f t="shared" si="1"/>
        <v>0</v>
      </c>
      <c r="AJ5" s="4">
        <v>3.125E-2</v>
      </c>
      <c r="AK5" s="3">
        <f t="shared" si="2"/>
        <v>6.75</v>
      </c>
      <c r="AL5" s="53" t="s">
        <v>30</v>
      </c>
      <c r="AM5" s="8" t="b">
        <f t="shared" si="3"/>
        <v>0</v>
      </c>
      <c r="AN5" s="15">
        <f t="shared" si="4"/>
        <v>6.75</v>
      </c>
      <c r="AO5" s="14" t="s">
        <v>238</v>
      </c>
    </row>
    <row r="6" spans="1:41" ht="80.099999999999994" customHeight="1" x14ac:dyDescent="0.25">
      <c r="A6" s="112" t="str">
        <f>IFERROR(INDEX(Tabella256[cognomenome], MATCH(F6, Tabella256[cognome], 0)), "")</f>
        <v>Garro L.</v>
      </c>
      <c r="B6" s="28"/>
      <c r="C6" s="28"/>
      <c r="D6" s="29"/>
      <c r="E6" s="29"/>
      <c r="F6" s="30" t="s">
        <v>137</v>
      </c>
      <c r="G6" s="56" t="str">
        <f t="shared" si="5"/>
        <v>100- assistenza strumentale avviamento impianto</v>
      </c>
      <c r="H6" s="31" t="str">
        <f t="shared" si="5"/>
        <v>Caldarella</v>
      </c>
      <c r="I6" s="32" t="s">
        <v>447</v>
      </c>
      <c r="J6" s="33" t="str">
        <f t="shared" si="6"/>
        <v>575628/C</v>
      </c>
      <c r="K6" s="34" t="s">
        <v>454</v>
      </c>
      <c r="L6" s="34" t="s">
        <v>455</v>
      </c>
      <c r="M6" s="31">
        <f t="shared" ref="M6:M45" si="8">IF(AN6=0,"",AN6)</f>
        <v>12</v>
      </c>
      <c r="N6" s="35"/>
      <c r="O6" s="35"/>
      <c r="P6" s="73" t="s">
        <v>23</v>
      </c>
      <c r="Q6" s="74" t="s">
        <v>20</v>
      </c>
      <c r="R6" s="74" t="s">
        <v>21</v>
      </c>
      <c r="S6" s="75" t="s">
        <v>24</v>
      </c>
      <c r="T6" s="2"/>
      <c r="V6" s="32" t="str">
        <f>RIEPILOGO!$S$17</f>
        <v>5400274443
canone</v>
      </c>
      <c r="W6" s="32" t="str">
        <f>RIEPILOGO!$U$17</f>
        <v>5400274437
canone</v>
      </c>
      <c r="X6" s="32" t="str">
        <f>RIEPILOGO!$V$17</f>
        <v>5400274434
canone</v>
      </c>
      <c r="Y6" s="32" t="str">
        <f>RIEPILOGO!$W$17</f>
        <v xml:space="preserve">
canone</v>
      </c>
      <c r="AD6" s="114" t="str">
        <f t="shared" si="7"/>
        <v>NO</v>
      </c>
      <c r="AG6" s="3">
        <f t="shared" si="0"/>
        <v>7</v>
      </c>
      <c r="AH6" s="3">
        <f t="shared" si="0"/>
        <v>19</v>
      </c>
      <c r="AI6" s="3">
        <f t="shared" si="1"/>
        <v>0</v>
      </c>
      <c r="AJ6" s="4">
        <v>3.125E-2</v>
      </c>
      <c r="AK6" s="3">
        <f t="shared" si="2"/>
        <v>12</v>
      </c>
      <c r="AL6" s="53" t="s">
        <v>30</v>
      </c>
      <c r="AM6" s="8" t="b">
        <f t="shared" si="3"/>
        <v>0</v>
      </c>
      <c r="AN6" s="15">
        <f t="shared" si="4"/>
        <v>12</v>
      </c>
      <c r="AO6" s="32">
        <f>RIEPILOGO!$X$17</f>
        <v>0</v>
      </c>
    </row>
    <row r="7" spans="1:41" ht="80.099999999999994" customHeight="1" x14ac:dyDescent="0.25">
      <c r="A7" s="112" t="str">
        <f>IFERROR(INDEX(Tabella256[cognomenome], MATCH(F7, Tabella256[cognome], 0)), "")</f>
        <v>Garro S.</v>
      </c>
      <c r="B7" s="28"/>
      <c r="C7" s="28"/>
      <c r="D7" s="29"/>
      <c r="E7" s="29"/>
      <c r="F7" s="30" t="s">
        <v>138</v>
      </c>
      <c r="G7" s="56" t="str">
        <f t="shared" si="5"/>
        <v>100- assistenza strumentale avviamento impianto</v>
      </c>
      <c r="H7" s="31" t="str">
        <f t="shared" si="5"/>
        <v>Caldarella</v>
      </c>
      <c r="I7" s="32" t="s">
        <v>447</v>
      </c>
      <c r="J7" s="33" t="str">
        <f t="shared" si="6"/>
        <v>575628/C</v>
      </c>
      <c r="K7" s="34" t="s">
        <v>454</v>
      </c>
      <c r="L7" s="34" t="s">
        <v>455</v>
      </c>
      <c r="M7" s="31">
        <f t="shared" si="8"/>
        <v>12</v>
      </c>
      <c r="N7" s="35"/>
      <c r="O7" s="35"/>
      <c r="P7" s="76" t="s">
        <v>15</v>
      </c>
      <c r="Q7" s="18">
        <f>IF(ISBLANK(P7), 99, SUMIF($F$4:$F$45,"*"&amp;P7&amp;"*",$M$4:$M$45))</f>
        <v>8</v>
      </c>
      <c r="R7" s="18">
        <v>8</v>
      </c>
      <c r="S7" s="77">
        <f t="shared" ref="S7:S30" si="9">R7-Q7</f>
        <v>0</v>
      </c>
      <c r="T7" s="2"/>
      <c r="V7" s="66">
        <f ca="1">RIEPILOGO!N33</f>
        <v>-3.0303030303030276E-2</v>
      </c>
      <c r="W7" s="66">
        <f ca="1">RIEPILOGO!P33</f>
        <v>-1.5151515151515138E-2</v>
      </c>
      <c r="X7" s="66">
        <f ca="1">RIEPILOGO!O33</f>
        <v>-1.5151515151515138E-2</v>
      </c>
      <c r="Y7" s="66">
        <f ca="1">RIEPILOGO!Q33</f>
        <v>0</v>
      </c>
      <c r="Z7" s="71">
        <f ca="1">V7</f>
        <v>-3.0303030303030276E-2</v>
      </c>
      <c r="AA7" s="71">
        <f ca="1">W7</f>
        <v>-1.5151515151515138E-2</v>
      </c>
      <c r="AB7" s="71">
        <f ca="1">X7</f>
        <v>-1.5151515151515138E-2</v>
      </c>
      <c r="AC7" s="71">
        <f ca="1">Y7</f>
        <v>0</v>
      </c>
      <c r="AD7" s="114" t="str">
        <f t="shared" si="7"/>
        <v>NO</v>
      </c>
      <c r="AG7" s="3">
        <f t="shared" si="0"/>
        <v>7</v>
      </c>
      <c r="AH7" s="3">
        <f t="shared" si="0"/>
        <v>19</v>
      </c>
      <c r="AI7" s="3">
        <f t="shared" si="1"/>
        <v>0</v>
      </c>
      <c r="AJ7" s="4">
        <v>3.125E-2</v>
      </c>
      <c r="AK7" s="3">
        <f t="shared" si="2"/>
        <v>12</v>
      </c>
      <c r="AL7" s="53" t="s">
        <v>30</v>
      </c>
      <c r="AM7" s="8" t="b">
        <f t="shared" si="3"/>
        <v>0</v>
      </c>
      <c r="AN7" s="15">
        <f t="shared" si="4"/>
        <v>12</v>
      </c>
    </row>
    <row r="8" spans="1:41" ht="80.099999999999994" customHeight="1" x14ac:dyDescent="0.45">
      <c r="A8" s="112" t="str">
        <f>IFERROR(INDEX(Tabella256[cognomenome], MATCH(F8, Tabella256[cognome], 0)), "")</f>
        <v>Riciputo A.</v>
      </c>
      <c r="B8" s="28"/>
      <c r="C8" s="28"/>
      <c r="D8" s="29"/>
      <c r="E8" s="29"/>
      <c r="F8" s="30" t="s">
        <v>134</v>
      </c>
      <c r="G8" s="56" t="str">
        <f t="shared" si="5"/>
        <v>100- assistenza strumentale avviamento impianto</v>
      </c>
      <c r="H8" s="31" t="str">
        <f t="shared" si="5"/>
        <v>Caldarella</v>
      </c>
      <c r="I8" s="32" t="s">
        <v>447</v>
      </c>
      <c r="J8" s="33" t="str">
        <f t="shared" si="6"/>
        <v>575628/C</v>
      </c>
      <c r="K8" s="34" t="s">
        <v>454</v>
      </c>
      <c r="L8" s="34" t="s">
        <v>455</v>
      </c>
      <c r="M8" s="31">
        <f t="shared" si="8"/>
        <v>12</v>
      </c>
      <c r="N8" s="35"/>
      <c r="O8" s="35"/>
      <c r="P8" s="76" t="s">
        <v>12</v>
      </c>
      <c r="Q8" s="18">
        <f t="shared" ref="Q8:Q30" si="10">IF(ISBLANK(P8), 99, SUMIF($F$4:$F$45,"*"&amp;P8&amp;"*",$M$4:$M$45))</f>
        <v>8</v>
      </c>
      <c r="R8" s="18">
        <v>8</v>
      </c>
      <c r="S8" s="77">
        <f t="shared" si="9"/>
        <v>0</v>
      </c>
      <c r="T8" s="2"/>
      <c r="V8" s="198" t="s">
        <v>116</v>
      </c>
      <c r="W8" s="198"/>
      <c r="X8" s="198"/>
      <c r="Y8" s="123"/>
      <c r="AD8" s="114" t="str">
        <f>IFERROR(IF(SEARCH("assistenza", N8) &gt; 0, TRUE, ""), "NO")</f>
        <v>NO</v>
      </c>
      <c r="AG8" s="3">
        <f t="shared" si="0"/>
        <v>7</v>
      </c>
      <c r="AH8" s="3">
        <f t="shared" si="0"/>
        <v>19</v>
      </c>
      <c r="AI8" s="3">
        <f t="shared" si="1"/>
        <v>0</v>
      </c>
      <c r="AJ8" s="4">
        <v>3.125E-2</v>
      </c>
      <c r="AK8" s="3">
        <f t="shared" si="2"/>
        <v>12</v>
      </c>
      <c r="AL8" s="53" t="s">
        <v>30</v>
      </c>
      <c r="AM8" s="8" t="b">
        <f t="shared" si="3"/>
        <v>0</v>
      </c>
      <c r="AN8" s="15">
        <f t="shared" si="4"/>
        <v>12</v>
      </c>
    </row>
    <row r="9" spans="1:41" ht="80.099999999999994" customHeight="1" x14ac:dyDescent="0.25">
      <c r="A9" s="112" t="str">
        <f>IFERROR(INDEX(Tabella256[cognomenome], MATCH(F9, Tabella256[cognome], 0)), "")</f>
        <v>Mira A.</v>
      </c>
      <c r="B9" s="28"/>
      <c r="C9" s="28"/>
      <c r="D9" s="29"/>
      <c r="E9" s="29"/>
      <c r="F9" s="30" t="s">
        <v>265</v>
      </c>
      <c r="G9" s="56" t="str">
        <f t="shared" si="5"/>
        <v>100- assistenza strumentale avviamento impianto</v>
      </c>
      <c r="H9" s="31" t="str">
        <f t="shared" si="5"/>
        <v>Caldarella</v>
      </c>
      <c r="I9" s="32" t="s">
        <v>447</v>
      </c>
      <c r="J9" s="33" t="str">
        <f t="shared" si="6"/>
        <v>575628/C</v>
      </c>
      <c r="K9" s="34" t="s">
        <v>454</v>
      </c>
      <c r="L9" s="34" t="s">
        <v>455</v>
      </c>
      <c r="M9" s="31">
        <f t="shared" si="8"/>
        <v>12</v>
      </c>
      <c r="N9" s="35"/>
      <c r="O9" s="35"/>
      <c r="P9" s="76" t="s">
        <v>16</v>
      </c>
      <c r="Q9" s="18">
        <f t="shared" si="10"/>
        <v>12</v>
      </c>
      <c r="R9" s="18">
        <v>12</v>
      </c>
      <c r="S9" s="77">
        <f t="shared" si="9"/>
        <v>0</v>
      </c>
      <c r="T9" s="2"/>
      <c r="V9" s="66">
        <f ca="1">IF(Z7&gt;0,"SATURATO DI "&amp;8.25*Z7,8.25*Z7)</f>
        <v>-0.24999999999999978</v>
      </c>
      <c r="W9" s="66">
        <f ca="1">IF(AA7&gt;0,"SATURATO DI "&amp;8.25*AA7,8.25*AA7)</f>
        <v>-0.12499999999999989</v>
      </c>
      <c r="X9" s="66">
        <f ca="1">IF(AB7&gt;0,"SATURATO DI "&amp;8.25*AB7,8.25*AB7)</f>
        <v>-0.12499999999999989</v>
      </c>
      <c r="Y9" s="66">
        <f ca="1">IF(AC7&gt;0,"SATURATO DI "&amp;8.25*AC7,8.25*AC7)</f>
        <v>0</v>
      </c>
      <c r="AD9" s="114" t="str">
        <f t="shared" si="7"/>
        <v>NO</v>
      </c>
      <c r="AG9" s="3">
        <f t="shared" si="0"/>
        <v>7</v>
      </c>
      <c r="AH9" s="3">
        <f t="shared" si="0"/>
        <v>19</v>
      </c>
      <c r="AI9" s="3">
        <f t="shared" si="1"/>
        <v>0</v>
      </c>
      <c r="AJ9" s="4">
        <v>3.125E-2</v>
      </c>
      <c r="AK9" s="3">
        <f t="shared" si="2"/>
        <v>12</v>
      </c>
      <c r="AL9" s="53" t="s">
        <v>30</v>
      </c>
      <c r="AM9" s="8" t="b">
        <f t="shared" si="3"/>
        <v>0</v>
      </c>
      <c r="AN9" s="15">
        <f t="shared" si="4"/>
        <v>12</v>
      </c>
    </row>
    <row r="10" spans="1:41" ht="80.099999999999994" customHeight="1" x14ac:dyDescent="0.25">
      <c r="A10" s="112" t="str">
        <f>IFERROR(INDEX(Tabella256[cognomenome], MATCH(F10, Tabella256[cognome], 0)), "")</f>
        <v>Millo F.</v>
      </c>
      <c r="B10" s="28"/>
      <c r="C10" s="28"/>
      <c r="D10" s="29"/>
      <c r="E10" s="29"/>
      <c r="F10" s="30" t="s">
        <v>148</v>
      </c>
      <c r="G10" s="56" t="str">
        <f t="shared" si="5"/>
        <v>100- assistenza strumentale avviamento impianto</v>
      </c>
      <c r="H10" s="31" t="str">
        <f t="shared" si="5"/>
        <v>Caldarella</v>
      </c>
      <c r="I10" s="32" t="s">
        <v>447</v>
      </c>
      <c r="J10" s="33" t="str">
        <f>IF(J9="","",J9)</f>
        <v>575628/C</v>
      </c>
      <c r="K10" s="34" t="s">
        <v>455</v>
      </c>
      <c r="L10" s="34" t="s">
        <v>449</v>
      </c>
      <c r="M10" s="31">
        <f t="shared" si="8"/>
        <v>5</v>
      </c>
      <c r="N10" s="35"/>
      <c r="O10" s="35"/>
      <c r="P10" s="76" t="s">
        <v>17</v>
      </c>
      <c r="Q10" s="18">
        <f t="shared" si="10"/>
        <v>12</v>
      </c>
      <c r="R10" s="18">
        <v>12</v>
      </c>
      <c r="S10" s="77">
        <f t="shared" si="9"/>
        <v>0</v>
      </c>
      <c r="T10" s="2"/>
      <c r="AD10" s="114" t="str">
        <f t="shared" si="7"/>
        <v>NO</v>
      </c>
      <c r="AG10" s="3">
        <f t="shared" si="0"/>
        <v>19</v>
      </c>
      <c r="AH10" s="3">
        <f t="shared" si="0"/>
        <v>24</v>
      </c>
      <c r="AI10" s="3">
        <f t="shared" si="1"/>
        <v>0</v>
      </c>
      <c r="AJ10" s="4">
        <v>3.125E-2</v>
      </c>
      <c r="AK10" s="3">
        <f t="shared" si="2"/>
        <v>5</v>
      </c>
      <c r="AL10" s="53" t="s">
        <v>30</v>
      </c>
      <c r="AM10" s="8" t="b">
        <f t="shared" si="3"/>
        <v>0</v>
      </c>
      <c r="AN10" s="15">
        <f t="shared" si="4"/>
        <v>5</v>
      </c>
    </row>
    <row r="11" spans="1:41" ht="80.099999999999994" customHeight="1" x14ac:dyDescent="0.25">
      <c r="A11" s="112" t="str">
        <f>IFERROR(INDEX(Tabella256[cognomenome], MATCH(F11, Tabella256[cognome], 0)), "")</f>
        <v>Maggio C.</v>
      </c>
      <c r="B11" s="28"/>
      <c r="C11" s="28"/>
      <c r="D11" s="29"/>
      <c r="E11" s="29"/>
      <c r="F11" s="30" t="s">
        <v>266</v>
      </c>
      <c r="G11" s="56" t="str">
        <f t="shared" si="5"/>
        <v>100- assistenza strumentale avviamento impianto</v>
      </c>
      <c r="H11" s="31" t="str">
        <f t="shared" si="5"/>
        <v>Caldarella</v>
      </c>
      <c r="I11" s="32" t="s">
        <v>447</v>
      </c>
      <c r="J11" s="33" t="str">
        <f t="shared" si="6"/>
        <v>575628/C</v>
      </c>
      <c r="K11" s="34" t="s">
        <v>455</v>
      </c>
      <c r="L11" s="34" t="s">
        <v>449</v>
      </c>
      <c r="M11" s="31">
        <f t="shared" si="8"/>
        <v>5</v>
      </c>
      <c r="N11" s="35"/>
      <c r="O11" s="35"/>
      <c r="P11" s="76" t="s">
        <v>13</v>
      </c>
      <c r="Q11" s="18">
        <f t="shared" si="10"/>
        <v>12</v>
      </c>
      <c r="R11" s="18">
        <v>12</v>
      </c>
      <c r="S11" s="77">
        <f t="shared" si="9"/>
        <v>0</v>
      </c>
      <c r="T11" s="2"/>
      <c r="AD11" s="114" t="str">
        <f t="shared" si="7"/>
        <v>NO</v>
      </c>
      <c r="AG11" s="3">
        <f t="shared" si="0"/>
        <v>19</v>
      </c>
      <c r="AH11" s="3">
        <f t="shared" si="0"/>
        <v>24</v>
      </c>
      <c r="AI11" s="3">
        <f t="shared" si="1"/>
        <v>0</v>
      </c>
      <c r="AJ11" s="4">
        <v>3.125E-2</v>
      </c>
      <c r="AK11" s="3">
        <f t="shared" si="2"/>
        <v>5</v>
      </c>
      <c r="AL11" s="53" t="s">
        <v>30</v>
      </c>
      <c r="AM11" s="8" t="b">
        <f t="shared" si="3"/>
        <v>0</v>
      </c>
      <c r="AN11" s="15">
        <f t="shared" si="4"/>
        <v>5</v>
      </c>
    </row>
    <row r="12" spans="1:41" ht="80.099999999999994" customHeight="1" x14ac:dyDescent="0.25">
      <c r="A12" s="112" t="str">
        <f>IFERROR(INDEX(Tabella256[cognomenome], MATCH(F12, Tabella256[cognome], 0)), "")</f>
        <v>Partesano V.</v>
      </c>
      <c r="B12" s="28"/>
      <c r="C12" s="28"/>
      <c r="D12" s="29"/>
      <c r="E12" s="29"/>
      <c r="F12" s="30" t="s">
        <v>149</v>
      </c>
      <c r="G12" s="56" t="s">
        <v>458</v>
      </c>
      <c r="H12" s="31" t="s">
        <v>285</v>
      </c>
      <c r="I12" s="32" t="str">
        <f t="shared" ref="I12" si="11">IF(ISERROR(SEARCH("canone extra", N12)),
    IF(ISERROR(SEARCH("caldarella2", N12)),
        IF(ISERROR(SEARCH("messina", N12)),
            IF(ISERROR(SEARCH("agusta", N12)),
                IF(ISERROR(SEARCH("caldarella", N12)),
                    "",
                    $X$6
                ),
                $W$6
            ),
            $V$6
        ),
        $Y$6
    ),
    $AO$6
)</f>
        <v>5400274434
canone</v>
      </c>
      <c r="J12" s="33" t="s">
        <v>431</v>
      </c>
      <c r="K12" s="34" t="s">
        <v>281</v>
      </c>
      <c r="L12" s="34" t="s">
        <v>332</v>
      </c>
      <c r="M12" s="31">
        <f t="shared" si="8"/>
        <v>5</v>
      </c>
      <c r="N12" s="35" t="s">
        <v>36</v>
      </c>
      <c r="O12" s="35"/>
      <c r="P12" s="76" t="s">
        <v>288</v>
      </c>
      <c r="Q12" s="18">
        <f t="shared" si="10"/>
        <v>12</v>
      </c>
      <c r="R12" s="18">
        <v>12</v>
      </c>
      <c r="S12" s="77">
        <f t="shared" si="9"/>
        <v>0</v>
      </c>
      <c r="T12" s="2"/>
      <c r="AD12" s="114" t="str">
        <f t="shared" si="7"/>
        <v>NO</v>
      </c>
      <c r="AG12" s="3">
        <f t="shared" si="0"/>
        <v>7.75</v>
      </c>
      <c r="AH12" s="3">
        <f t="shared" si="0"/>
        <v>12.75</v>
      </c>
      <c r="AI12" s="3">
        <f t="shared" si="1"/>
        <v>0</v>
      </c>
      <c r="AJ12" s="4">
        <v>3.125E-2</v>
      </c>
      <c r="AK12" s="3">
        <f t="shared" si="2"/>
        <v>5</v>
      </c>
      <c r="AL12" s="53" t="s">
        <v>30</v>
      </c>
      <c r="AM12" s="8" t="b">
        <f t="shared" si="3"/>
        <v>0</v>
      </c>
      <c r="AN12" s="15">
        <f t="shared" si="4"/>
        <v>5</v>
      </c>
    </row>
    <row r="13" spans="1:41" ht="80.099999999999994" customHeight="1" x14ac:dyDescent="0.25">
      <c r="A13" s="112" t="str">
        <f>IFERROR(INDEX(Tabella256[cognomenome], MATCH(F13, Tabella256[cognome], 0)), "")</f>
        <v>Maggio C.</v>
      </c>
      <c r="B13" s="28"/>
      <c r="C13" s="28"/>
      <c r="D13" s="29"/>
      <c r="E13" s="29"/>
      <c r="F13" s="30" t="s">
        <v>266</v>
      </c>
      <c r="G13" s="56" t="str">
        <f>IF(G12="","",G12)</f>
        <v xml:space="preserve"> 1200-MAX  E OFF SITE CONTROLLO  RIPRISTINO E MOVIMENTAZIONE  KV e HIC. . Proseguimento del permesso n 566045/C</v>
      </c>
      <c r="H13" s="31" t="str">
        <f>IF(H12="","",H12)</f>
        <v>Caldarella</v>
      </c>
      <c r="I13" s="32" t="str">
        <f t="shared" ref="I13:I45" si="12">IF(ISERROR(SEARCH("canone extra", N13)),
    IF(ISERROR(SEARCH("caldarella2", N13)),
        IF(ISERROR(SEARCH("messina", N13)),
            IF(ISERROR(SEARCH("agusta", N13)),
                IF(ISERROR(SEARCH("caldarella", N13)),
                    "",
                    $X$6
                ),
                $W$6
            ),
            $V$6
        ),
        $Y$6
    ),
    $AO$6
)</f>
        <v>5400274434
canone</v>
      </c>
      <c r="J13" s="33" t="str">
        <f>IF(J12="","",J12)</f>
        <v>575292/C</v>
      </c>
      <c r="K13" s="34" t="s">
        <v>281</v>
      </c>
      <c r="L13" s="34" t="s">
        <v>332</v>
      </c>
      <c r="M13" s="31">
        <f t="shared" si="8"/>
        <v>5</v>
      </c>
      <c r="N13" s="35" t="s">
        <v>36</v>
      </c>
      <c r="O13" s="35"/>
      <c r="P13" s="76" t="s">
        <v>18</v>
      </c>
      <c r="Q13" s="18">
        <f t="shared" si="10"/>
        <v>5</v>
      </c>
      <c r="R13" s="18">
        <v>5</v>
      </c>
      <c r="S13" s="77">
        <f t="shared" si="9"/>
        <v>0</v>
      </c>
      <c r="T13" s="2"/>
      <c r="AD13" s="114" t="str">
        <f t="shared" si="7"/>
        <v>NO</v>
      </c>
      <c r="AG13" s="3">
        <f t="shared" si="0"/>
        <v>7.75</v>
      </c>
      <c r="AH13" s="3">
        <f t="shared" si="0"/>
        <v>12.75</v>
      </c>
      <c r="AI13" s="3">
        <f t="shared" si="1"/>
        <v>0</v>
      </c>
      <c r="AJ13" s="4">
        <v>3.125E-2</v>
      </c>
      <c r="AK13" s="3">
        <f t="shared" si="2"/>
        <v>5</v>
      </c>
      <c r="AL13" s="53" t="s">
        <v>30</v>
      </c>
      <c r="AM13" s="8" t="b">
        <f t="shared" si="3"/>
        <v>0</v>
      </c>
      <c r="AN13" s="15">
        <f t="shared" si="4"/>
        <v>5</v>
      </c>
    </row>
    <row r="14" spans="1:41" ht="80.099999999999994" customHeight="1" x14ac:dyDescent="0.25">
      <c r="A14" s="112" t="str">
        <f>IFERROR(INDEX(Tabella256[cognomenome], MATCH(F14, Tabella256[cognome], 0)), "")</f>
        <v>Allegretti G.</v>
      </c>
      <c r="B14" s="28"/>
      <c r="C14" s="28"/>
      <c r="D14" s="29"/>
      <c r="E14" s="29"/>
      <c r="F14" s="30" t="s">
        <v>163</v>
      </c>
      <c r="G14" s="56" t="s">
        <v>130</v>
      </c>
      <c r="H14" s="31"/>
      <c r="I14" s="32" t="str">
        <f t="shared" si="12"/>
        <v/>
      </c>
      <c r="J14" s="33"/>
      <c r="K14" s="34" t="s">
        <v>286</v>
      </c>
      <c r="L14" s="34" t="s">
        <v>462</v>
      </c>
      <c r="M14" s="31">
        <f t="shared" si="8"/>
        <v>12.5</v>
      </c>
      <c r="N14" s="35"/>
      <c r="O14" s="35"/>
      <c r="P14" s="76" t="s">
        <v>289</v>
      </c>
      <c r="Q14" s="18">
        <f t="shared" si="10"/>
        <v>10</v>
      </c>
      <c r="R14" s="18">
        <v>10</v>
      </c>
      <c r="S14" s="77">
        <f t="shared" si="9"/>
        <v>0</v>
      </c>
      <c r="T14" s="2"/>
      <c r="AD14" s="114" t="str">
        <f t="shared" si="7"/>
        <v>NO</v>
      </c>
      <c r="AG14" s="3">
        <f t="shared" si="0"/>
        <v>6.75</v>
      </c>
      <c r="AH14" s="3">
        <f t="shared" si="0"/>
        <v>19.25</v>
      </c>
      <c r="AI14" s="3">
        <f t="shared" si="1"/>
        <v>0</v>
      </c>
      <c r="AJ14" s="4">
        <v>3.125E-2</v>
      </c>
      <c r="AK14" s="3">
        <f t="shared" si="2"/>
        <v>12.5</v>
      </c>
      <c r="AL14" s="53" t="s">
        <v>30</v>
      </c>
      <c r="AM14" s="8" t="b">
        <f t="shared" si="3"/>
        <v>0</v>
      </c>
      <c r="AN14" s="15">
        <f t="shared" si="4"/>
        <v>12.5</v>
      </c>
    </row>
    <row r="15" spans="1:41" ht="80.099999999999994" customHeight="1" x14ac:dyDescent="0.25">
      <c r="A15" s="112" t="str">
        <f>IFERROR(INDEX(Tabella256[cognomenome], MATCH(F15, Tabella256[cognome], 0)), "")</f>
        <v>De Luca A.</v>
      </c>
      <c r="B15" s="28"/>
      <c r="C15" s="28"/>
      <c r="D15" s="29"/>
      <c r="E15" s="29"/>
      <c r="F15" s="30" t="s">
        <v>194</v>
      </c>
      <c r="G15" s="56" t="s">
        <v>458</v>
      </c>
      <c r="H15" s="31" t="s">
        <v>285</v>
      </c>
      <c r="I15" s="32" t="str">
        <f t="shared" si="12"/>
        <v>5400274437
canone</v>
      </c>
      <c r="J15" s="33" t="s">
        <v>431</v>
      </c>
      <c r="K15" s="34" t="s">
        <v>281</v>
      </c>
      <c r="L15" s="34" t="s">
        <v>332</v>
      </c>
      <c r="M15" s="31">
        <f t="shared" si="8"/>
        <v>5</v>
      </c>
      <c r="N15" s="35" t="s">
        <v>260</v>
      </c>
      <c r="O15" s="35"/>
      <c r="P15" s="76" t="s">
        <v>14</v>
      </c>
      <c r="Q15" s="18">
        <f t="shared" si="10"/>
        <v>5</v>
      </c>
      <c r="R15" s="18">
        <v>5</v>
      </c>
      <c r="S15" s="77">
        <f t="shared" si="9"/>
        <v>0</v>
      </c>
      <c r="T15" s="2"/>
      <c r="AD15" s="114" t="str">
        <f t="shared" si="7"/>
        <v>NO</v>
      </c>
      <c r="AG15" s="3">
        <f t="shared" si="0"/>
        <v>7.75</v>
      </c>
      <c r="AH15" s="3">
        <f t="shared" si="0"/>
        <v>12.75</v>
      </c>
      <c r="AI15" s="3">
        <f t="shared" si="1"/>
        <v>0</v>
      </c>
      <c r="AJ15" s="4">
        <v>3.125E-2</v>
      </c>
      <c r="AK15" s="3">
        <f t="shared" si="2"/>
        <v>5</v>
      </c>
      <c r="AL15" s="53" t="s">
        <v>30</v>
      </c>
      <c r="AM15" s="8" t="b">
        <f t="shared" si="3"/>
        <v>0</v>
      </c>
      <c r="AN15" s="15">
        <f t="shared" si="4"/>
        <v>5</v>
      </c>
    </row>
    <row r="16" spans="1:41" ht="80.099999999999994" customHeight="1" x14ac:dyDescent="0.25">
      <c r="A16" s="112" t="str">
        <f>IFERROR(INDEX(Tabella256[cognomenome], MATCH(F16, Tabella256[cognome], 0)), "")</f>
        <v>Pugliares S.</v>
      </c>
      <c r="B16" s="28"/>
      <c r="C16" s="28"/>
      <c r="D16" s="29"/>
      <c r="E16" s="29"/>
      <c r="F16" s="30" t="s">
        <v>164</v>
      </c>
      <c r="G16" s="56" t="str">
        <f t="shared" ref="G16" si="13">IF(G15="","",G15)</f>
        <v xml:space="preserve"> 1200-MAX  E OFF SITE CONTROLLO  RIPRISTINO E MOVIMENTAZIONE  KV e HIC. . Proseguimento del permesso n 566045/C</v>
      </c>
      <c r="H16" s="31" t="str">
        <f t="shared" ref="H16" si="14">IF(H15="","",H15)</f>
        <v>Caldarella</v>
      </c>
      <c r="I16" s="32" t="str">
        <f t="shared" si="12"/>
        <v>5400274437
canone</v>
      </c>
      <c r="J16" s="33" t="str">
        <f t="shared" ref="J16" si="15">IF(J15="","",J15)</f>
        <v>575292/C</v>
      </c>
      <c r="K16" s="34" t="s">
        <v>281</v>
      </c>
      <c r="L16" s="34" t="s">
        <v>332</v>
      </c>
      <c r="M16" s="31">
        <f t="shared" si="8"/>
        <v>5</v>
      </c>
      <c r="N16" s="35" t="s">
        <v>260</v>
      </c>
      <c r="O16" s="35"/>
      <c r="P16" s="76" t="s">
        <v>19</v>
      </c>
      <c r="Q16" s="18">
        <f t="shared" si="10"/>
        <v>12.5</v>
      </c>
      <c r="R16" s="18">
        <v>12.5</v>
      </c>
      <c r="S16" s="77">
        <f t="shared" si="9"/>
        <v>0</v>
      </c>
      <c r="T16" s="2"/>
      <c r="AD16" s="114" t="str">
        <f t="shared" si="7"/>
        <v>NO</v>
      </c>
      <c r="AG16" s="3">
        <f t="shared" si="0"/>
        <v>7.75</v>
      </c>
      <c r="AH16" s="3">
        <f t="shared" si="0"/>
        <v>12.75</v>
      </c>
      <c r="AI16" s="3">
        <f t="shared" si="1"/>
        <v>0</v>
      </c>
      <c r="AJ16" s="4">
        <v>3.125E-2</v>
      </c>
      <c r="AK16" s="3">
        <f t="shared" si="2"/>
        <v>5</v>
      </c>
      <c r="AL16" s="53" t="s">
        <v>30</v>
      </c>
      <c r="AM16" s="8" t="b">
        <f t="shared" si="3"/>
        <v>0</v>
      </c>
      <c r="AN16" s="15">
        <f t="shared" si="4"/>
        <v>5</v>
      </c>
    </row>
    <row r="17" spans="1:40" ht="80.099999999999994" customHeight="1" x14ac:dyDescent="0.25">
      <c r="A17" s="112" t="str">
        <f>IFERROR(INDEX(Tabella256[cognomenome], MATCH(F17, Tabella256[cognome], 0)), "")</f>
        <v>Serra G.</v>
      </c>
      <c r="B17" s="28"/>
      <c r="C17" s="28"/>
      <c r="D17" s="29"/>
      <c r="E17" s="29"/>
      <c r="F17" s="30" t="s">
        <v>193</v>
      </c>
      <c r="G17" s="56" t="str">
        <f t="shared" ref="G17" si="16">IF(G16="","",G16)</f>
        <v xml:space="preserve"> 1200-MAX  E OFF SITE CONTROLLO  RIPRISTINO E MOVIMENTAZIONE  KV e HIC. . Proseguimento del permesso n 566045/C</v>
      </c>
      <c r="H17" s="31" t="str">
        <f t="shared" ref="H17" si="17">IF(H16="","",H16)</f>
        <v>Caldarella</v>
      </c>
      <c r="I17" s="32" t="str">
        <f t="shared" ref="I17" si="18">IF(ISERROR(SEARCH("canone extra", N17)),
    IF(ISERROR(SEARCH("caldarella2", N17)),
        IF(ISERROR(SEARCH("messina", N17)),
            IF(ISERROR(SEARCH("agusta", N17)),
                IF(ISERROR(SEARCH("caldarella", N17)),
                    "",
                    $X$6
                ),
                $W$6
            ),
            $V$6
        ),
        $Y$6
    ),
    $AO$6
)</f>
        <v>5400274437
canone</v>
      </c>
      <c r="J17" s="33" t="str">
        <f t="shared" ref="J17" si="19">IF(J16="","",J16)</f>
        <v>575292/C</v>
      </c>
      <c r="K17" s="34" t="s">
        <v>281</v>
      </c>
      <c r="L17" s="34" t="s">
        <v>332</v>
      </c>
      <c r="M17" s="31">
        <f t="shared" si="8"/>
        <v>5</v>
      </c>
      <c r="N17" s="35" t="s">
        <v>260</v>
      </c>
      <c r="O17" s="35"/>
      <c r="P17" s="76" t="s">
        <v>251</v>
      </c>
      <c r="Q17" s="18">
        <f t="shared" si="10"/>
        <v>5</v>
      </c>
      <c r="R17" s="18">
        <v>5</v>
      </c>
      <c r="S17" s="77">
        <f t="shared" si="9"/>
        <v>0</v>
      </c>
      <c r="T17" s="2"/>
      <c r="AD17" s="114" t="str">
        <f t="shared" si="7"/>
        <v>NO</v>
      </c>
      <c r="AG17" s="3">
        <f t="shared" si="0"/>
        <v>7.75</v>
      </c>
      <c r="AH17" s="3">
        <f t="shared" si="0"/>
        <v>12.75</v>
      </c>
      <c r="AI17" s="3">
        <f t="shared" si="1"/>
        <v>0</v>
      </c>
      <c r="AJ17" s="4">
        <v>3.125E-2</v>
      </c>
      <c r="AK17" s="3">
        <f t="shared" si="2"/>
        <v>5</v>
      </c>
      <c r="AL17" s="53" t="s">
        <v>30</v>
      </c>
      <c r="AM17" s="8" t="b">
        <f t="shared" si="3"/>
        <v>0</v>
      </c>
      <c r="AN17" s="15">
        <f t="shared" si="4"/>
        <v>5</v>
      </c>
    </row>
    <row r="18" spans="1:40" ht="80.099999999999994" customHeight="1" x14ac:dyDescent="0.25">
      <c r="A18" s="112" t="str">
        <f>IFERROR(INDEX(Tabella256[cognomenome], MATCH(F18, Tabella256[cognome], 0)), "")</f>
        <v>Tarascio B.</v>
      </c>
      <c r="B18" s="28"/>
      <c r="C18" s="28"/>
      <c r="D18" s="29"/>
      <c r="E18" s="29"/>
      <c r="F18" s="30" t="s">
        <v>157</v>
      </c>
      <c r="G18" s="56" t="s">
        <v>130</v>
      </c>
      <c r="H18" s="31"/>
      <c r="I18" s="32" t="str">
        <f t="shared" si="12"/>
        <v/>
      </c>
      <c r="J18" s="33"/>
      <c r="K18" s="34" t="s">
        <v>340</v>
      </c>
      <c r="L18" s="34" t="s">
        <v>459</v>
      </c>
      <c r="M18" s="31">
        <f t="shared" si="8"/>
        <v>1</v>
      </c>
      <c r="N18" s="35"/>
      <c r="O18" s="35"/>
      <c r="P18" s="76" t="s">
        <v>461</v>
      </c>
      <c r="Q18" s="18">
        <f t="shared" si="10"/>
        <v>5</v>
      </c>
      <c r="R18" s="18">
        <v>5</v>
      </c>
      <c r="S18" s="77">
        <f t="shared" si="9"/>
        <v>0</v>
      </c>
      <c r="T18" s="2"/>
      <c r="AD18" s="114" t="str">
        <f t="shared" si="7"/>
        <v>NO</v>
      </c>
      <c r="AG18" s="3">
        <f t="shared" si="0"/>
        <v>7</v>
      </c>
      <c r="AH18" s="3">
        <f t="shared" si="0"/>
        <v>8</v>
      </c>
      <c r="AI18" s="3">
        <f t="shared" si="1"/>
        <v>0</v>
      </c>
      <c r="AJ18" s="4">
        <v>3.125E-2</v>
      </c>
      <c r="AK18" s="3">
        <f t="shared" si="2"/>
        <v>1</v>
      </c>
      <c r="AL18" s="53" t="s">
        <v>30</v>
      </c>
      <c r="AM18" s="8" t="b">
        <f t="shared" si="3"/>
        <v>0</v>
      </c>
      <c r="AN18" s="15">
        <f t="shared" si="4"/>
        <v>1</v>
      </c>
    </row>
    <row r="19" spans="1:40" ht="80.099999999999994" customHeight="1" x14ac:dyDescent="0.25">
      <c r="A19" s="112" t="str">
        <f>IFERROR(INDEX(Tabella256[cognomenome], MATCH(F19, Tabella256[cognome], 0)), "")</f>
        <v>Spinali D.</v>
      </c>
      <c r="B19" s="28"/>
      <c r="C19" s="28"/>
      <c r="D19" s="29"/>
      <c r="E19" s="29"/>
      <c r="F19" s="30" t="s">
        <v>132</v>
      </c>
      <c r="G19" s="56" t="str">
        <f>IF(G18="","",G18)</f>
        <v>C.P.</v>
      </c>
      <c r="H19" s="31" t="str">
        <f>IF(H18="","",H18)</f>
        <v/>
      </c>
      <c r="I19" s="32" t="str">
        <f t="shared" si="12"/>
        <v/>
      </c>
      <c r="J19" s="33" t="str">
        <f>IF(J18="","",J18)</f>
        <v/>
      </c>
      <c r="K19" s="34" t="s">
        <v>340</v>
      </c>
      <c r="L19" s="34" t="s">
        <v>460</v>
      </c>
      <c r="M19" s="31">
        <f t="shared" si="8"/>
        <v>1.25</v>
      </c>
      <c r="N19" s="35"/>
      <c r="O19" s="35"/>
      <c r="P19" s="76" t="s">
        <v>211</v>
      </c>
      <c r="Q19" s="18">
        <f t="shared" si="10"/>
        <v>5</v>
      </c>
      <c r="R19" s="18">
        <v>5</v>
      </c>
      <c r="S19" s="77">
        <f>R19-Q19</f>
        <v>0</v>
      </c>
      <c r="T19" s="2"/>
      <c r="AD19" s="114" t="str">
        <f t="shared" si="7"/>
        <v>NO</v>
      </c>
      <c r="AG19" s="3">
        <f t="shared" si="0"/>
        <v>7</v>
      </c>
      <c r="AH19" s="3">
        <f t="shared" si="0"/>
        <v>8.25</v>
      </c>
      <c r="AI19" s="3">
        <f t="shared" si="1"/>
        <v>0</v>
      </c>
      <c r="AJ19" s="4">
        <v>3.125E-2</v>
      </c>
      <c r="AK19" s="3">
        <f t="shared" si="2"/>
        <v>1.25</v>
      </c>
      <c r="AL19" s="53" t="s">
        <v>30</v>
      </c>
      <c r="AM19" s="8" t="b">
        <f t="shared" si="3"/>
        <v>0</v>
      </c>
      <c r="AN19" s="15">
        <f t="shared" si="4"/>
        <v>1.25</v>
      </c>
    </row>
    <row r="20" spans="1:40" ht="80.099999999999994" customHeight="1" x14ac:dyDescent="0.25">
      <c r="A20" s="112" t="str">
        <f>IFERROR(INDEX(Tabella256[cognomenome], MATCH(F20, Tabella256[cognome], 0)), "")</f>
        <v/>
      </c>
      <c r="B20" s="28"/>
      <c r="C20" s="28"/>
      <c r="D20" s="29"/>
      <c r="E20" s="29"/>
      <c r="F20" s="30"/>
      <c r="G20" s="56"/>
      <c r="H20" s="31"/>
      <c r="I20" s="32" t="str">
        <f t="shared" si="12"/>
        <v/>
      </c>
      <c r="J20" s="33"/>
      <c r="K20" s="34"/>
      <c r="L20" s="34"/>
      <c r="M20" s="31" t="str">
        <f t="shared" si="8"/>
        <v/>
      </c>
      <c r="N20" s="35"/>
      <c r="O20" s="35"/>
      <c r="P20" s="76"/>
      <c r="Q20" s="18">
        <f t="shared" si="10"/>
        <v>99</v>
      </c>
      <c r="R20" s="18">
        <v>99</v>
      </c>
      <c r="S20" s="77">
        <f t="shared" si="9"/>
        <v>0</v>
      </c>
      <c r="T20" s="2"/>
      <c r="U20" s="2"/>
      <c r="W20" s="72"/>
      <c r="X20" s="72"/>
      <c r="Y20" s="72"/>
      <c r="Z20" s="72"/>
      <c r="AA20" s="72"/>
      <c r="AB20" s="72"/>
      <c r="AC20" s="2"/>
      <c r="AD20" s="114" t="str">
        <f t="shared" si="7"/>
        <v>NO</v>
      </c>
      <c r="AG20" s="3">
        <f t="shared" si="0"/>
        <v>0</v>
      </c>
      <c r="AH20" s="3">
        <f t="shared" si="0"/>
        <v>0</v>
      </c>
      <c r="AI20" s="3">
        <f t="shared" si="1"/>
        <v>0</v>
      </c>
      <c r="AJ20" s="4">
        <v>3.125E-2</v>
      </c>
      <c r="AK20" s="3">
        <f t="shared" si="2"/>
        <v>0</v>
      </c>
      <c r="AL20" s="53" t="s">
        <v>30</v>
      </c>
      <c r="AM20" s="8" t="b">
        <f t="shared" si="3"/>
        <v>0</v>
      </c>
      <c r="AN20" s="15">
        <f t="shared" si="4"/>
        <v>0</v>
      </c>
    </row>
    <row r="21" spans="1:40" ht="80.099999999999994" customHeight="1" x14ac:dyDescent="0.25">
      <c r="A21" s="112" t="str">
        <f>IFERROR(INDEX(Tabella256[cognomenome], MATCH(F21, Tabella256[cognome], 0)), "")</f>
        <v/>
      </c>
      <c r="B21" s="28"/>
      <c r="C21" s="28"/>
      <c r="D21" s="29"/>
      <c r="E21" s="29"/>
      <c r="F21" s="30"/>
      <c r="G21" s="56" t="str">
        <f>IF(G20="","",G20)</f>
        <v/>
      </c>
      <c r="H21" s="31" t="str">
        <f>IF(H20="","",H20)</f>
        <v/>
      </c>
      <c r="I21" s="32" t="str">
        <f t="shared" si="12"/>
        <v/>
      </c>
      <c r="J21" s="33" t="str">
        <f>IF(J20="","",J20)</f>
        <v/>
      </c>
      <c r="K21" s="34"/>
      <c r="L21" s="34"/>
      <c r="M21" s="31" t="str">
        <f t="shared" si="8"/>
        <v/>
      </c>
      <c r="N21" s="35"/>
      <c r="O21" s="35"/>
      <c r="P21" s="76"/>
      <c r="Q21" s="18">
        <f t="shared" si="10"/>
        <v>99</v>
      </c>
      <c r="R21" s="18">
        <v>99</v>
      </c>
      <c r="S21" s="77">
        <f t="shared" si="9"/>
        <v>0</v>
      </c>
      <c r="T21" s="2"/>
      <c r="U21" s="2"/>
      <c r="W21" s="72"/>
      <c r="X21" s="72"/>
      <c r="Y21" s="72"/>
      <c r="Z21" s="72"/>
      <c r="AA21" s="72"/>
      <c r="AB21" s="72"/>
      <c r="AC21" s="2"/>
      <c r="AD21" s="114" t="str">
        <f t="shared" si="7"/>
        <v>NO</v>
      </c>
      <c r="AG21" s="3">
        <f t="shared" si="0"/>
        <v>0</v>
      </c>
      <c r="AH21" s="3">
        <f t="shared" si="0"/>
        <v>0</v>
      </c>
      <c r="AI21" s="3">
        <f t="shared" si="1"/>
        <v>0</v>
      </c>
      <c r="AJ21" s="4">
        <v>3.125E-2</v>
      </c>
      <c r="AK21" s="3">
        <f t="shared" si="2"/>
        <v>0</v>
      </c>
      <c r="AL21" s="53" t="s">
        <v>30</v>
      </c>
      <c r="AM21" s="8" t="b">
        <f t="shared" si="3"/>
        <v>0</v>
      </c>
      <c r="AN21" s="15">
        <f t="shared" si="4"/>
        <v>0</v>
      </c>
    </row>
    <row r="22" spans="1:40" ht="80.099999999999994" customHeight="1" x14ac:dyDescent="0.25">
      <c r="A22" s="112" t="str">
        <f>IFERROR(INDEX(Tabella256[cognomenome], MATCH(F22, Tabella256[cognome], 0)), "")</f>
        <v/>
      </c>
      <c r="B22" s="28"/>
      <c r="C22" s="28"/>
      <c r="D22" s="29"/>
      <c r="E22" s="29"/>
      <c r="F22" s="30"/>
      <c r="G22" s="56"/>
      <c r="H22" s="31"/>
      <c r="I22" s="32" t="str">
        <f t="shared" si="12"/>
        <v/>
      </c>
      <c r="J22" s="33"/>
      <c r="K22" s="34"/>
      <c r="L22" s="34"/>
      <c r="M22" s="31" t="str">
        <f t="shared" si="8"/>
        <v/>
      </c>
      <c r="N22" s="36"/>
      <c r="O22" s="36"/>
      <c r="P22" s="76"/>
      <c r="Q22" s="18">
        <f t="shared" si="10"/>
        <v>99</v>
      </c>
      <c r="R22" s="18">
        <v>99</v>
      </c>
      <c r="S22" s="77">
        <f t="shared" si="9"/>
        <v>0</v>
      </c>
      <c r="T22" s="2"/>
      <c r="U22" s="2"/>
      <c r="AB22" s="72"/>
      <c r="AC22" s="2"/>
      <c r="AD22" s="114" t="str">
        <f t="shared" si="7"/>
        <v>NO</v>
      </c>
      <c r="AG22" s="3">
        <f t="shared" si="0"/>
        <v>0</v>
      </c>
      <c r="AH22" s="3">
        <f t="shared" si="0"/>
        <v>0</v>
      </c>
      <c r="AI22" s="3">
        <f t="shared" si="1"/>
        <v>0</v>
      </c>
      <c r="AJ22" s="4">
        <v>3.125E-2</v>
      </c>
      <c r="AK22" s="3">
        <f t="shared" si="2"/>
        <v>0</v>
      </c>
      <c r="AL22" s="53" t="s">
        <v>30</v>
      </c>
      <c r="AM22" s="8" t="b">
        <f t="shared" si="3"/>
        <v>0</v>
      </c>
      <c r="AN22" s="15">
        <f t="shared" si="4"/>
        <v>0</v>
      </c>
    </row>
    <row r="23" spans="1:40" ht="80.099999999999994" customHeight="1" x14ac:dyDescent="0.25">
      <c r="A23" s="112" t="str">
        <f>IFERROR(INDEX(Tabella256[cognomenome], MATCH(F23, Tabella256[cognome], 0)), "")</f>
        <v/>
      </c>
      <c r="B23" s="28"/>
      <c r="C23" s="28"/>
      <c r="D23" s="29"/>
      <c r="E23" s="29"/>
      <c r="F23" s="30"/>
      <c r="G23" s="56" t="str">
        <f>IF(G22="","",G22)</f>
        <v/>
      </c>
      <c r="H23" s="31" t="str">
        <f>IF(H22="","",H22)</f>
        <v/>
      </c>
      <c r="I23" s="32" t="str">
        <f t="shared" si="12"/>
        <v/>
      </c>
      <c r="J23" s="33" t="str">
        <f>IF(J22="","",J22)</f>
        <v/>
      </c>
      <c r="K23" s="34"/>
      <c r="L23" s="34"/>
      <c r="M23" s="31" t="str">
        <f t="shared" si="8"/>
        <v/>
      </c>
      <c r="N23" s="36"/>
      <c r="O23" s="36"/>
      <c r="P23" s="76"/>
      <c r="Q23" s="18">
        <f t="shared" si="10"/>
        <v>99</v>
      </c>
      <c r="R23" s="18">
        <v>99</v>
      </c>
      <c r="S23" s="77">
        <f t="shared" si="9"/>
        <v>0</v>
      </c>
      <c r="T23" s="2"/>
      <c r="U23" s="2"/>
      <c r="AB23" s="72"/>
      <c r="AC23" s="2"/>
      <c r="AD23" s="114" t="str">
        <f t="shared" si="7"/>
        <v>NO</v>
      </c>
      <c r="AG23" s="3">
        <f t="shared" si="0"/>
        <v>0</v>
      </c>
      <c r="AH23" s="3">
        <f t="shared" si="0"/>
        <v>0</v>
      </c>
      <c r="AI23" s="3">
        <f t="shared" si="1"/>
        <v>0</v>
      </c>
      <c r="AJ23" s="4">
        <v>3.125E-2</v>
      </c>
      <c r="AK23" s="3">
        <f t="shared" si="2"/>
        <v>0</v>
      </c>
      <c r="AL23" s="53" t="s">
        <v>30</v>
      </c>
      <c r="AM23" s="8" t="b">
        <f t="shared" si="3"/>
        <v>0</v>
      </c>
      <c r="AN23" s="15">
        <f t="shared" si="4"/>
        <v>0</v>
      </c>
    </row>
    <row r="24" spans="1:40" ht="80.099999999999994" customHeight="1" x14ac:dyDescent="0.25">
      <c r="A24" s="112" t="str">
        <f>IFERROR(INDEX(Tabella256[cognomenome], MATCH(F24, Tabella256[cognome], 0)), "")</f>
        <v/>
      </c>
      <c r="B24" s="28"/>
      <c r="C24" s="28"/>
      <c r="D24" s="29"/>
      <c r="E24" s="29"/>
      <c r="F24" s="30"/>
      <c r="G24" s="56"/>
      <c r="H24" s="31"/>
      <c r="I24" s="32" t="str">
        <f t="shared" si="12"/>
        <v/>
      </c>
      <c r="J24" s="33"/>
      <c r="K24" s="34"/>
      <c r="L24" s="34"/>
      <c r="M24" s="31" t="str">
        <f t="shared" si="8"/>
        <v/>
      </c>
      <c r="N24" s="35"/>
      <c r="O24" s="35"/>
      <c r="P24" s="76"/>
      <c r="Q24" s="18">
        <f t="shared" si="10"/>
        <v>99</v>
      </c>
      <c r="R24" s="18">
        <v>99</v>
      </c>
      <c r="S24" s="77">
        <f t="shared" si="9"/>
        <v>0</v>
      </c>
      <c r="T24" s="2"/>
      <c r="U24" s="2"/>
      <c r="AB24" s="72"/>
      <c r="AC24" s="2"/>
      <c r="AD24" s="114" t="str">
        <f t="shared" si="7"/>
        <v>NO</v>
      </c>
      <c r="AG24" s="3">
        <f t="shared" si="0"/>
        <v>0</v>
      </c>
      <c r="AH24" s="3">
        <f t="shared" si="0"/>
        <v>0</v>
      </c>
      <c r="AI24" s="3">
        <f t="shared" si="1"/>
        <v>0</v>
      </c>
      <c r="AJ24" s="4">
        <v>3.125E-2</v>
      </c>
      <c r="AK24" s="3">
        <f t="shared" si="2"/>
        <v>0</v>
      </c>
      <c r="AL24" s="53" t="s">
        <v>30</v>
      </c>
      <c r="AM24" s="8" t="b">
        <f t="shared" si="3"/>
        <v>0</v>
      </c>
      <c r="AN24" s="15">
        <f t="shared" si="4"/>
        <v>0</v>
      </c>
    </row>
    <row r="25" spans="1:40" ht="80.099999999999994" customHeight="1" x14ac:dyDescent="0.25">
      <c r="A25" s="112" t="str">
        <f>IFERROR(INDEX(Tabella256[cognomenome], MATCH(F25, Tabella256[cognome], 0)), "")</f>
        <v/>
      </c>
      <c r="B25" s="28"/>
      <c r="C25" s="28"/>
      <c r="D25" s="29"/>
      <c r="E25" s="29"/>
      <c r="F25" s="30"/>
      <c r="G25" s="56" t="str">
        <f>IF(G24="","",G24)</f>
        <v/>
      </c>
      <c r="H25" s="31" t="str">
        <f>IF(H24="","",H24)</f>
        <v/>
      </c>
      <c r="I25" s="32" t="str">
        <f t="shared" si="12"/>
        <v/>
      </c>
      <c r="J25" s="33" t="str">
        <f>IF(J24="","",J24)</f>
        <v/>
      </c>
      <c r="K25" s="34"/>
      <c r="L25" s="34"/>
      <c r="M25" s="31" t="str">
        <f t="shared" si="8"/>
        <v/>
      </c>
      <c r="N25" s="35"/>
      <c r="O25" s="35"/>
      <c r="P25" s="76"/>
      <c r="Q25" s="18">
        <f t="shared" si="10"/>
        <v>99</v>
      </c>
      <c r="R25" s="18">
        <v>99</v>
      </c>
      <c r="S25" s="77">
        <f t="shared" si="9"/>
        <v>0</v>
      </c>
      <c r="T25" s="2"/>
      <c r="U25" s="2"/>
      <c r="V25" s="72"/>
      <c r="W25" s="72"/>
      <c r="X25" s="72"/>
      <c r="Y25" s="72"/>
      <c r="Z25" s="72"/>
      <c r="AA25" s="72"/>
      <c r="AB25" s="72"/>
      <c r="AC25" s="2"/>
      <c r="AD25" s="114" t="str">
        <f t="shared" si="7"/>
        <v>NO</v>
      </c>
      <c r="AG25" s="3">
        <f t="shared" si="0"/>
        <v>0</v>
      </c>
      <c r="AH25" s="3">
        <f t="shared" si="0"/>
        <v>0</v>
      </c>
      <c r="AI25" s="3">
        <f t="shared" si="1"/>
        <v>0</v>
      </c>
      <c r="AJ25" s="4">
        <v>3.125E-2</v>
      </c>
      <c r="AK25" s="3">
        <f t="shared" si="2"/>
        <v>0</v>
      </c>
      <c r="AL25" s="53" t="s">
        <v>30</v>
      </c>
      <c r="AM25" s="8" t="b">
        <f t="shared" si="3"/>
        <v>0</v>
      </c>
      <c r="AN25" s="15">
        <f t="shared" si="4"/>
        <v>0</v>
      </c>
    </row>
    <row r="26" spans="1:40" ht="80.099999999999994" customHeight="1" x14ac:dyDescent="0.25">
      <c r="A26" s="112" t="str">
        <f>IFERROR(INDEX(Tabella256[cognomenome], MATCH(F26, Tabella256[cognome], 0)), "")</f>
        <v/>
      </c>
      <c r="B26" s="28"/>
      <c r="C26" s="28"/>
      <c r="D26" s="29"/>
      <c r="E26" s="29"/>
      <c r="F26" s="30"/>
      <c r="G26" s="56"/>
      <c r="H26" s="31"/>
      <c r="I26" s="32" t="str">
        <f t="shared" si="12"/>
        <v/>
      </c>
      <c r="J26" s="33"/>
      <c r="K26" s="34"/>
      <c r="L26" s="34"/>
      <c r="M26" s="31" t="str">
        <f t="shared" si="8"/>
        <v/>
      </c>
      <c r="N26" s="35"/>
      <c r="O26" s="35"/>
      <c r="P26" s="76"/>
      <c r="Q26" s="18">
        <f t="shared" si="10"/>
        <v>99</v>
      </c>
      <c r="R26" s="18">
        <v>99</v>
      </c>
      <c r="S26" s="77">
        <f t="shared" si="9"/>
        <v>0</v>
      </c>
      <c r="T26" s="2"/>
      <c r="U26" s="2"/>
      <c r="V26" s="72"/>
      <c r="W26" s="72"/>
      <c r="X26" s="72"/>
      <c r="Y26" s="72"/>
      <c r="Z26" s="72"/>
      <c r="AA26" s="72"/>
      <c r="AB26" s="72"/>
      <c r="AC26" s="2"/>
      <c r="AD26" s="114" t="str">
        <f t="shared" si="7"/>
        <v>NO</v>
      </c>
      <c r="AG26" s="3">
        <f t="shared" si="0"/>
        <v>0</v>
      </c>
      <c r="AH26" s="3">
        <f t="shared" si="0"/>
        <v>0</v>
      </c>
      <c r="AI26" s="3">
        <f t="shared" si="1"/>
        <v>0</v>
      </c>
      <c r="AJ26" s="4">
        <v>3.125E-2</v>
      </c>
      <c r="AK26" s="3">
        <f t="shared" si="2"/>
        <v>0</v>
      </c>
      <c r="AL26" s="53" t="s">
        <v>30</v>
      </c>
      <c r="AM26" s="8" t="b">
        <f t="shared" si="3"/>
        <v>0</v>
      </c>
      <c r="AN26" s="15">
        <f t="shared" si="4"/>
        <v>0</v>
      </c>
    </row>
    <row r="27" spans="1:40" ht="80.099999999999994" customHeight="1" x14ac:dyDescent="0.25">
      <c r="A27" s="112" t="str">
        <f>IFERROR(INDEX(Tabella256[cognomenome], MATCH(F27, Tabella256[cognome], 0)), "")</f>
        <v/>
      </c>
      <c r="B27" s="28"/>
      <c r="C27" s="28"/>
      <c r="D27" s="29"/>
      <c r="E27" s="29"/>
      <c r="F27" s="30"/>
      <c r="G27" s="56" t="str">
        <f>IF(G26="","",G26)</f>
        <v/>
      </c>
      <c r="H27" s="31" t="str">
        <f>IF(H26="","",H26)</f>
        <v/>
      </c>
      <c r="I27" s="32" t="str">
        <f t="shared" si="12"/>
        <v/>
      </c>
      <c r="J27" s="33" t="str">
        <f>IF(J26="","",J26)</f>
        <v/>
      </c>
      <c r="K27" s="34"/>
      <c r="L27" s="34"/>
      <c r="M27" s="31" t="str">
        <f t="shared" si="8"/>
        <v/>
      </c>
      <c r="N27" s="35"/>
      <c r="O27" s="35"/>
      <c r="P27" s="76"/>
      <c r="Q27" s="18">
        <f t="shared" si="10"/>
        <v>99</v>
      </c>
      <c r="R27" s="18">
        <v>99</v>
      </c>
      <c r="S27" s="77">
        <f t="shared" si="9"/>
        <v>0</v>
      </c>
      <c r="T27" s="2"/>
      <c r="U27" s="2"/>
      <c r="V27" s="72"/>
      <c r="W27" s="72"/>
      <c r="X27" s="72"/>
      <c r="Y27" s="72"/>
      <c r="Z27" s="72"/>
      <c r="AA27" s="72"/>
      <c r="AB27" s="72"/>
      <c r="AC27" s="2"/>
      <c r="AD27" s="114" t="str">
        <f t="shared" si="7"/>
        <v>NO</v>
      </c>
      <c r="AG27" s="3">
        <f t="shared" si="0"/>
        <v>0</v>
      </c>
      <c r="AH27" s="3">
        <f t="shared" si="0"/>
        <v>0</v>
      </c>
      <c r="AI27" s="3">
        <f t="shared" si="1"/>
        <v>0</v>
      </c>
      <c r="AJ27" s="4">
        <v>3.125E-2</v>
      </c>
      <c r="AK27" s="3">
        <f t="shared" si="2"/>
        <v>0</v>
      </c>
      <c r="AL27" s="53" t="s">
        <v>30</v>
      </c>
      <c r="AM27" s="8" t="b">
        <f t="shared" si="3"/>
        <v>0</v>
      </c>
      <c r="AN27" s="15">
        <f t="shared" si="4"/>
        <v>0</v>
      </c>
    </row>
    <row r="28" spans="1:40" ht="80.099999999999994" customHeight="1" x14ac:dyDescent="0.25">
      <c r="A28" s="112" t="str">
        <f>IFERROR(INDEX(Tabella256[cognomenome], MATCH(F28, Tabella256[cognome], 0)), "")</f>
        <v/>
      </c>
      <c r="B28" s="28"/>
      <c r="C28" s="28"/>
      <c r="D28" s="29"/>
      <c r="E28" s="29"/>
      <c r="F28" s="30"/>
      <c r="G28" s="56"/>
      <c r="H28" s="31"/>
      <c r="I28" s="32" t="str">
        <f t="shared" si="12"/>
        <v/>
      </c>
      <c r="J28" s="33"/>
      <c r="K28" s="34"/>
      <c r="L28" s="34"/>
      <c r="M28" s="31" t="str">
        <f t="shared" si="8"/>
        <v/>
      </c>
      <c r="N28" s="35"/>
      <c r="O28" s="35"/>
      <c r="P28" s="76"/>
      <c r="Q28" s="18">
        <f t="shared" si="10"/>
        <v>99</v>
      </c>
      <c r="R28" s="18">
        <v>99</v>
      </c>
      <c r="S28" s="77">
        <f t="shared" si="9"/>
        <v>0</v>
      </c>
      <c r="T28" s="2"/>
      <c r="U28" s="2"/>
      <c r="V28" s="72"/>
      <c r="W28" s="72"/>
      <c r="X28" s="72"/>
      <c r="Y28" s="72"/>
      <c r="Z28" s="72"/>
      <c r="AA28" s="72"/>
      <c r="AB28" s="72"/>
      <c r="AC28" s="2"/>
      <c r="AD28" s="114" t="str">
        <f t="shared" si="7"/>
        <v>NO</v>
      </c>
      <c r="AG28" s="3">
        <f t="shared" si="0"/>
        <v>0</v>
      </c>
      <c r="AH28" s="3">
        <f t="shared" si="0"/>
        <v>0</v>
      </c>
      <c r="AI28" s="3">
        <f t="shared" si="1"/>
        <v>0</v>
      </c>
      <c r="AJ28" s="4">
        <v>3.125E-2</v>
      </c>
      <c r="AK28" s="3">
        <f t="shared" si="2"/>
        <v>0</v>
      </c>
      <c r="AL28" s="53" t="s">
        <v>30</v>
      </c>
      <c r="AM28" s="8" t="b">
        <f t="shared" si="3"/>
        <v>0</v>
      </c>
      <c r="AN28" s="15">
        <f t="shared" si="4"/>
        <v>0</v>
      </c>
    </row>
    <row r="29" spans="1:40" ht="80.099999999999994" customHeight="1" x14ac:dyDescent="0.25">
      <c r="A29" s="112" t="str">
        <f>IFERROR(INDEX(Tabella256[cognomenome], MATCH(F29, Tabella256[cognome], 0)), "")</f>
        <v/>
      </c>
      <c r="B29" s="28"/>
      <c r="C29" s="28"/>
      <c r="D29" s="29"/>
      <c r="E29" s="29"/>
      <c r="F29" s="30"/>
      <c r="G29" s="56" t="str">
        <f>IF(G28="","",G28)</f>
        <v/>
      </c>
      <c r="H29" s="31" t="str">
        <f>IF(H28="","",H28)</f>
        <v/>
      </c>
      <c r="I29" s="32" t="str">
        <f t="shared" si="12"/>
        <v/>
      </c>
      <c r="J29" s="33" t="str">
        <f>IF(J28="","",J28)</f>
        <v/>
      </c>
      <c r="K29" s="34"/>
      <c r="L29" s="34"/>
      <c r="M29" s="31" t="str">
        <f t="shared" si="8"/>
        <v/>
      </c>
      <c r="N29" s="35"/>
      <c r="O29" s="35"/>
      <c r="P29" s="76"/>
      <c r="Q29" s="18">
        <f t="shared" si="10"/>
        <v>99</v>
      </c>
      <c r="R29" s="18">
        <v>99</v>
      </c>
      <c r="S29" s="77">
        <f t="shared" si="9"/>
        <v>0</v>
      </c>
      <c r="T29" s="2"/>
      <c r="U29" s="2"/>
      <c r="V29" s="72"/>
      <c r="W29" s="72"/>
      <c r="X29" s="72"/>
      <c r="Y29" s="72"/>
      <c r="Z29" s="72"/>
      <c r="AA29" s="72"/>
      <c r="AB29" s="72"/>
      <c r="AC29" s="2"/>
      <c r="AD29" s="114" t="str">
        <f t="shared" si="7"/>
        <v>NO</v>
      </c>
      <c r="AG29" s="3">
        <f t="shared" si="0"/>
        <v>0</v>
      </c>
      <c r="AH29" s="3">
        <f t="shared" si="0"/>
        <v>0</v>
      </c>
      <c r="AI29" s="3">
        <f t="shared" si="1"/>
        <v>0</v>
      </c>
      <c r="AJ29" s="4">
        <v>3.125E-2</v>
      </c>
      <c r="AK29" s="3">
        <f t="shared" si="2"/>
        <v>0</v>
      </c>
      <c r="AL29" s="53" t="s">
        <v>30</v>
      </c>
      <c r="AM29" s="8" t="b">
        <f t="shared" si="3"/>
        <v>0</v>
      </c>
      <c r="AN29" s="15">
        <f t="shared" si="4"/>
        <v>0</v>
      </c>
    </row>
    <row r="30" spans="1:40" ht="80.099999999999994" customHeight="1" thickBot="1" x14ac:dyDescent="0.3">
      <c r="A30" s="112" t="str">
        <f>IFERROR(INDEX(Tabella256[cognomenome], MATCH(F30, Tabella256[cognome], 0)), "")</f>
        <v/>
      </c>
      <c r="B30" s="28"/>
      <c r="C30" s="28"/>
      <c r="D30" s="29"/>
      <c r="E30" s="29"/>
      <c r="F30" s="30"/>
      <c r="G30" s="56"/>
      <c r="H30" s="31"/>
      <c r="I30" s="32" t="str">
        <f t="shared" si="12"/>
        <v/>
      </c>
      <c r="J30" s="33"/>
      <c r="K30" s="34"/>
      <c r="L30" s="34"/>
      <c r="M30" s="31" t="str">
        <f t="shared" si="8"/>
        <v/>
      </c>
      <c r="N30" s="35"/>
      <c r="O30" s="35"/>
      <c r="P30" s="78"/>
      <c r="Q30" s="79">
        <f t="shared" si="10"/>
        <v>99</v>
      </c>
      <c r="R30" s="79">
        <v>99</v>
      </c>
      <c r="S30" s="80">
        <f t="shared" si="9"/>
        <v>0</v>
      </c>
      <c r="T30" s="2"/>
      <c r="U30" s="2"/>
      <c r="V30" s="72"/>
      <c r="W30" s="72"/>
      <c r="X30" s="72"/>
      <c r="Y30" s="72"/>
      <c r="Z30" s="72"/>
      <c r="AA30" s="72"/>
      <c r="AB30" s="72"/>
      <c r="AC30" s="2"/>
      <c r="AD30" s="114" t="str">
        <f t="shared" si="7"/>
        <v>NO</v>
      </c>
      <c r="AG30" s="3">
        <f t="shared" si="0"/>
        <v>0</v>
      </c>
      <c r="AH30" s="3">
        <f t="shared" si="0"/>
        <v>0</v>
      </c>
      <c r="AI30" s="3">
        <f t="shared" si="1"/>
        <v>0</v>
      </c>
      <c r="AJ30" s="4">
        <v>3.125E-2</v>
      </c>
      <c r="AK30" s="3">
        <f t="shared" si="2"/>
        <v>0</v>
      </c>
      <c r="AL30" s="53" t="s">
        <v>30</v>
      </c>
      <c r="AM30" s="8" t="b">
        <f t="shared" si="3"/>
        <v>0</v>
      </c>
      <c r="AN30" s="15">
        <f t="shared" si="4"/>
        <v>0</v>
      </c>
    </row>
    <row r="31" spans="1:40" ht="80.099999999999994" customHeight="1" x14ac:dyDescent="0.25">
      <c r="A31" s="112" t="str">
        <f>IFERROR(INDEX(Tabella256[cognomenome], MATCH(F31, Tabella256[cognome], 0)), "")</f>
        <v/>
      </c>
      <c r="B31" s="28"/>
      <c r="C31" s="28"/>
      <c r="D31" s="29"/>
      <c r="E31" s="29"/>
      <c r="F31" s="30"/>
      <c r="G31" s="56" t="str">
        <f>IF(G30="","",G30)</f>
        <v/>
      </c>
      <c r="H31" s="31" t="str">
        <f>IF(H30="","",H30)</f>
        <v/>
      </c>
      <c r="I31" s="32" t="str">
        <f t="shared" si="12"/>
        <v/>
      </c>
      <c r="J31" s="33" t="str">
        <f>IF(J30="","",J30)</f>
        <v/>
      </c>
      <c r="K31" s="34"/>
      <c r="L31" s="34"/>
      <c r="M31" s="31" t="str">
        <f t="shared" si="8"/>
        <v/>
      </c>
      <c r="N31" s="2"/>
      <c r="O31" s="2"/>
      <c r="P31" s="2"/>
      <c r="Q31" s="2"/>
      <c r="R31" s="2"/>
      <c r="S31" s="2"/>
      <c r="T31" s="2"/>
      <c r="U31" s="2"/>
      <c r="V31" s="72"/>
      <c r="W31" s="72"/>
      <c r="X31" s="72"/>
      <c r="Y31" s="72"/>
      <c r="Z31" s="72"/>
      <c r="AA31" s="72"/>
      <c r="AB31" s="72"/>
      <c r="AC31" s="2"/>
      <c r="AD31" s="114" t="str">
        <f t="shared" si="7"/>
        <v>NO</v>
      </c>
      <c r="AG31" s="3">
        <f t="shared" si="0"/>
        <v>0</v>
      </c>
      <c r="AH31" s="3">
        <f t="shared" si="0"/>
        <v>0</v>
      </c>
      <c r="AI31" s="3">
        <f t="shared" si="1"/>
        <v>0</v>
      </c>
      <c r="AJ31" s="4">
        <v>3.125E-2</v>
      </c>
      <c r="AK31" s="3">
        <f t="shared" si="2"/>
        <v>0</v>
      </c>
      <c r="AL31" s="53" t="s">
        <v>30</v>
      </c>
      <c r="AM31" s="8" t="b">
        <f t="shared" si="3"/>
        <v>0</v>
      </c>
      <c r="AN31" s="15">
        <f t="shared" si="4"/>
        <v>0</v>
      </c>
    </row>
    <row r="32" spans="1:40" ht="80.099999999999994" customHeight="1" x14ac:dyDescent="0.25">
      <c r="A32" s="112" t="str">
        <f>IFERROR(INDEX(Tabella256[cognomenome], MATCH(F32, Tabella256[cognome], 0)), "")</f>
        <v/>
      </c>
      <c r="B32" s="28"/>
      <c r="C32" s="28"/>
      <c r="D32" s="29"/>
      <c r="E32" s="29"/>
      <c r="F32" s="30"/>
      <c r="G32" s="56"/>
      <c r="H32" s="31"/>
      <c r="I32" s="32" t="str">
        <f t="shared" si="12"/>
        <v/>
      </c>
      <c r="J32" s="33"/>
      <c r="K32" s="34"/>
      <c r="L32" s="34"/>
      <c r="M32" s="31" t="str">
        <f t="shared" si="8"/>
        <v/>
      </c>
      <c r="N32" s="35"/>
      <c r="O32" s="35"/>
      <c r="P32" s="2"/>
      <c r="Q32" s="2"/>
      <c r="R32" s="2"/>
      <c r="S32" s="2"/>
      <c r="T32" s="2"/>
      <c r="U32" s="2"/>
      <c r="W32" s="72"/>
      <c r="X32" s="72"/>
      <c r="Y32" s="72"/>
      <c r="Z32" s="72"/>
      <c r="AA32" s="72"/>
      <c r="AB32" s="72"/>
      <c r="AC32" s="2"/>
      <c r="AD32" s="114" t="str">
        <f t="shared" si="7"/>
        <v>NO</v>
      </c>
      <c r="AG32" s="3">
        <f t="shared" si="0"/>
        <v>0</v>
      </c>
      <c r="AH32" s="3">
        <f t="shared" si="0"/>
        <v>0</v>
      </c>
      <c r="AI32" s="3">
        <f t="shared" si="1"/>
        <v>0</v>
      </c>
      <c r="AJ32" s="4">
        <v>3.125E-2</v>
      </c>
      <c r="AK32" s="3">
        <f t="shared" si="2"/>
        <v>0</v>
      </c>
      <c r="AL32" s="53" t="s">
        <v>30</v>
      </c>
      <c r="AM32" s="8" t="b">
        <f t="shared" si="3"/>
        <v>0</v>
      </c>
      <c r="AN32" s="15">
        <f t="shared" si="4"/>
        <v>0</v>
      </c>
    </row>
    <row r="33" spans="1:40" ht="80.099999999999994" customHeight="1" x14ac:dyDescent="0.25">
      <c r="A33" s="112" t="str">
        <f>IFERROR(INDEX(Tabella256[cognomenome], MATCH(F33, Tabella256[cognome], 0)), "")</f>
        <v/>
      </c>
      <c r="B33" s="28"/>
      <c r="C33" s="28"/>
      <c r="D33" s="29"/>
      <c r="E33" s="29"/>
      <c r="F33" s="30"/>
      <c r="G33" s="56" t="str">
        <f>IF(G32="","",G32)</f>
        <v/>
      </c>
      <c r="H33" s="31" t="str">
        <f>IF(H32="","",H32)</f>
        <v/>
      </c>
      <c r="I33" s="32" t="str">
        <f t="shared" si="12"/>
        <v/>
      </c>
      <c r="J33" s="33" t="str">
        <f>IF(J32="","",J32)</f>
        <v/>
      </c>
      <c r="K33" s="34"/>
      <c r="L33" s="34"/>
      <c r="M33" s="31" t="str">
        <f t="shared" si="8"/>
        <v/>
      </c>
      <c r="N33" s="35"/>
      <c r="O33" s="35"/>
      <c r="P33" s="2"/>
      <c r="Q33" s="2"/>
      <c r="R33" s="2"/>
      <c r="S33" s="2"/>
      <c r="T33" s="2"/>
      <c r="U33" s="2"/>
      <c r="AA33" s="72"/>
      <c r="AB33" s="72"/>
      <c r="AC33" s="2"/>
      <c r="AD33" s="114" t="str">
        <f t="shared" si="7"/>
        <v>NO</v>
      </c>
      <c r="AG33" s="3">
        <f t="shared" si="0"/>
        <v>0</v>
      </c>
      <c r="AH33" s="3">
        <f t="shared" si="0"/>
        <v>0</v>
      </c>
      <c r="AI33" s="3">
        <f t="shared" si="1"/>
        <v>0</v>
      </c>
      <c r="AJ33" s="4">
        <v>3.125E-2</v>
      </c>
      <c r="AK33" s="3">
        <f t="shared" si="2"/>
        <v>0</v>
      </c>
      <c r="AL33" s="53" t="s">
        <v>30</v>
      </c>
      <c r="AM33" s="8" t="b">
        <f t="shared" si="3"/>
        <v>0</v>
      </c>
      <c r="AN33" s="15">
        <f t="shared" si="4"/>
        <v>0</v>
      </c>
    </row>
    <row r="34" spans="1:40" ht="80.099999999999994" customHeight="1" x14ac:dyDescent="0.25">
      <c r="A34" s="112" t="str">
        <f>IFERROR(INDEX(Tabella256[cognomenome], MATCH(F34, Tabella256[cognome], 0)), "")</f>
        <v/>
      </c>
      <c r="B34" s="28"/>
      <c r="C34" s="28"/>
      <c r="D34" s="29"/>
      <c r="E34" s="29"/>
      <c r="F34" s="30"/>
      <c r="G34" s="56"/>
      <c r="H34" s="31"/>
      <c r="I34" s="32" t="str">
        <f t="shared" si="12"/>
        <v/>
      </c>
      <c r="J34" s="33"/>
      <c r="K34" s="34"/>
      <c r="L34" s="34"/>
      <c r="M34" s="31" t="str">
        <f t="shared" si="8"/>
        <v/>
      </c>
      <c r="N34" s="35"/>
      <c r="O34" s="35"/>
      <c r="P34" s="2"/>
      <c r="Q34" s="2"/>
      <c r="R34" s="2"/>
      <c r="S34" s="2"/>
      <c r="T34" s="2"/>
      <c r="U34" s="2"/>
      <c r="AA34" s="72"/>
      <c r="AB34" s="72"/>
      <c r="AC34" s="2"/>
      <c r="AD34" s="114" t="str">
        <f t="shared" si="7"/>
        <v>NO</v>
      </c>
      <c r="AG34" s="3">
        <f t="shared" si="0"/>
        <v>0</v>
      </c>
      <c r="AH34" s="3">
        <f t="shared" si="0"/>
        <v>0</v>
      </c>
      <c r="AI34" s="3">
        <f t="shared" si="1"/>
        <v>0</v>
      </c>
      <c r="AJ34" s="4">
        <v>3.125E-2</v>
      </c>
      <c r="AK34" s="3">
        <f t="shared" si="2"/>
        <v>0</v>
      </c>
      <c r="AL34" s="53" t="s">
        <v>30</v>
      </c>
      <c r="AM34" s="8" t="b">
        <f t="shared" si="3"/>
        <v>0</v>
      </c>
      <c r="AN34" s="15">
        <f t="shared" si="4"/>
        <v>0</v>
      </c>
    </row>
    <row r="35" spans="1:40" ht="80.099999999999994" customHeight="1" x14ac:dyDescent="0.25">
      <c r="A35" s="112" t="str">
        <f>IFERROR(INDEX(Tabella256[cognomenome], MATCH(F35, Tabella256[cognome], 0)), "")</f>
        <v/>
      </c>
      <c r="B35" s="28"/>
      <c r="C35" s="28"/>
      <c r="D35" s="29"/>
      <c r="E35" s="29"/>
      <c r="F35" s="30"/>
      <c r="G35" s="56" t="str">
        <f>IF(G34="","",G34)</f>
        <v/>
      </c>
      <c r="H35" s="31" t="str">
        <f>IF(H34="","",H34)</f>
        <v/>
      </c>
      <c r="I35" s="32" t="str">
        <f t="shared" si="12"/>
        <v/>
      </c>
      <c r="J35" s="33" t="str">
        <f>IF(J34="","",J34)</f>
        <v/>
      </c>
      <c r="K35" s="34"/>
      <c r="L35" s="34"/>
      <c r="M35" s="31" t="str">
        <f t="shared" si="8"/>
        <v/>
      </c>
      <c r="N35" s="35"/>
      <c r="O35" s="35"/>
      <c r="P35" s="2"/>
      <c r="Q35" s="2"/>
      <c r="R35" s="2"/>
      <c r="S35" s="2"/>
      <c r="T35" s="2"/>
      <c r="U35" s="2"/>
      <c r="AA35" s="72"/>
      <c r="AB35" s="72"/>
      <c r="AC35" s="2"/>
      <c r="AD35" s="114" t="str">
        <f t="shared" si="7"/>
        <v>NO</v>
      </c>
      <c r="AG35" s="3">
        <f t="shared" si="0"/>
        <v>0</v>
      </c>
      <c r="AH35" s="3">
        <f t="shared" si="0"/>
        <v>0</v>
      </c>
      <c r="AI35" s="3">
        <f t="shared" si="1"/>
        <v>0</v>
      </c>
      <c r="AJ35" s="4">
        <v>3.125E-2</v>
      </c>
      <c r="AK35" s="3">
        <f t="shared" si="2"/>
        <v>0</v>
      </c>
      <c r="AL35" s="53" t="s">
        <v>30</v>
      </c>
      <c r="AM35" s="8" t="b">
        <f t="shared" si="3"/>
        <v>0</v>
      </c>
      <c r="AN35" s="15">
        <f t="shared" si="4"/>
        <v>0</v>
      </c>
    </row>
    <row r="36" spans="1:40" ht="80.099999999999994" customHeight="1" x14ac:dyDescent="0.25">
      <c r="A36" s="112" t="str">
        <f>IFERROR(INDEX(Tabella256[cognomenome], MATCH(F36, Tabella256[cognome], 0)), "")</f>
        <v/>
      </c>
      <c r="B36" s="28"/>
      <c r="C36" s="28"/>
      <c r="D36" s="29"/>
      <c r="E36" s="29"/>
      <c r="F36" s="30"/>
      <c r="G36" s="56"/>
      <c r="H36" s="31"/>
      <c r="I36" s="32" t="str">
        <f t="shared" si="12"/>
        <v/>
      </c>
      <c r="J36" s="33"/>
      <c r="K36" s="34"/>
      <c r="L36" s="34"/>
      <c r="M36" s="31" t="str">
        <f t="shared" si="8"/>
        <v/>
      </c>
      <c r="N36" s="35"/>
      <c r="O36" s="35"/>
      <c r="P36" s="2"/>
      <c r="Q36" s="2"/>
      <c r="R36" s="2"/>
      <c r="S36" s="2"/>
      <c r="T36" s="2"/>
      <c r="U36" s="2"/>
      <c r="AA36" s="72"/>
      <c r="AB36" s="72"/>
      <c r="AC36" s="2"/>
      <c r="AD36" s="114" t="str">
        <f t="shared" si="7"/>
        <v>NO</v>
      </c>
      <c r="AG36" s="3">
        <f t="shared" si="0"/>
        <v>0</v>
      </c>
      <c r="AH36" s="3">
        <f t="shared" si="0"/>
        <v>0</v>
      </c>
      <c r="AI36" s="3">
        <f t="shared" si="1"/>
        <v>0</v>
      </c>
      <c r="AJ36" s="4">
        <v>3.125E-2</v>
      </c>
      <c r="AK36" s="3">
        <f t="shared" si="2"/>
        <v>0</v>
      </c>
      <c r="AL36" s="53" t="s">
        <v>30</v>
      </c>
      <c r="AM36" s="8" t="b">
        <f t="shared" si="3"/>
        <v>0</v>
      </c>
      <c r="AN36" s="15">
        <f t="shared" si="4"/>
        <v>0</v>
      </c>
    </row>
    <row r="37" spans="1:40" ht="80.099999999999994" customHeight="1" x14ac:dyDescent="0.25">
      <c r="A37" s="112" t="str">
        <f>IFERROR(INDEX(Tabella256[cognomenome], MATCH(F37, Tabella256[cognome], 0)), "")</f>
        <v/>
      </c>
      <c r="B37" s="28"/>
      <c r="C37" s="28"/>
      <c r="D37" s="29"/>
      <c r="E37" s="29"/>
      <c r="F37" s="30"/>
      <c r="G37" s="56" t="str">
        <f>IF(G36="","",G36)</f>
        <v/>
      </c>
      <c r="H37" s="31" t="str">
        <f>IF(H36="","",H36)</f>
        <v/>
      </c>
      <c r="I37" s="32" t="str">
        <f t="shared" si="12"/>
        <v/>
      </c>
      <c r="J37" s="33" t="str">
        <f>IF(J36="","",J36)</f>
        <v/>
      </c>
      <c r="K37" s="34"/>
      <c r="L37" s="34"/>
      <c r="M37" s="31" t="str">
        <f t="shared" si="8"/>
        <v/>
      </c>
      <c r="N37" s="35"/>
      <c r="O37" s="35"/>
      <c r="P37" s="2"/>
      <c r="Q37" s="2"/>
      <c r="R37" s="2"/>
      <c r="S37" s="2"/>
      <c r="T37" s="2"/>
      <c r="U37" s="2"/>
      <c r="AA37" s="72"/>
      <c r="AB37" s="72"/>
      <c r="AC37" s="2"/>
      <c r="AD37" s="114" t="str">
        <f t="shared" si="7"/>
        <v>NO</v>
      </c>
      <c r="AG37" s="3">
        <f t="shared" si="0"/>
        <v>0</v>
      </c>
      <c r="AH37" s="3">
        <f t="shared" si="0"/>
        <v>0</v>
      </c>
      <c r="AI37" s="3">
        <f t="shared" si="1"/>
        <v>0</v>
      </c>
      <c r="AJ37" s="4">
        <v>3.125E-2</v>
      </c>
      <c r="AK37" s="3">
        <f t="shared" si="2"/>
        <v>0</v>
      </c>
      <c r="AL37" s="53" t="s">
        <v>30</v>
      </c>
      <c r="AM37" s="8" t="b">
        <f t="shared" si="3"/>
        <v>0</v>
      </c>
      <c r="AN37" s="15">
        <f t="shared" si="4"/>
        <v>0</v>
      </c>
    </row>
    <row r="38" spans="1:40" ht="80.099999999999994" customHeight="1" x14ac:dyDescent="0.25">
      <c r="A38" s="112" t="str">
        <f>IFERROR(INDEX(Tabella256[cognomenome], MATCH(F38, Tabella256[cognome], 0)), "")</f>
        <v/>
      </c>
      <c r="B38" s="28"/>
      <c r="C38" s="28"/>
      <c r="D38" s="29"/>
      <c r="E38" s="29"/>
      <c r="F38" s="30"/>
      <c r="G38" s="56"/>
      <c r="H38" s="31"/>
      <c r="I38" s="32" t="str">
        <f t="shared" si="12"/>
        <v/>
      </c>
      <c r="J38" s="33"/>
      <c r="K38" s="34"/>
      <c r="L38" s="34"/>
      <c r="M38" s="31" t="str">
        <f t="shared" si="8"/>
        <v/>
      </c>
      <c r="N38" s="35"/>
      <c r="O38" s="35"/>
      <c r="P38" s="2"/>
      <c r="Q38" s="2"/>
      <c r="R38" s="2"/>
      <c r="S38" s="2"/>
      <c r="T38" s="2"/>
      <c r="U38" s="2"/>
      <c r="AA38" s="72"/>
      <c r="AB38" s="72"/>
      <c r="AC38" s="2"/>
      <c r="AD38" s="114" t="str">
        <f t="shared" si="7"/>
        <v>NO</v>
      </c>
      <c r="AG38" s="3">
        <f t="shared" si="0"/>
        <v>0</v>
      </c>
      <c r="AH38" s="3">
        <f t="shared" si="0"/>
        <v>0</v>
      </c>
      <c r="AI38" s="3">
        <f t="shared" si="1"/>
        <v>0</v>
      </c>
      <c r="AJ38" s="4">
        <v>3.125E-2</v>
      </c>
      <c r="AK38" s="3">
        <f t="shared" si="2"/>
        <v>0</v>
      </c>
      <c r="AL38" s="53" t="s">
        <v>30</v>
      </c>
      <c r="AM38" s="8" t="b">
        <f t="shared" si="3"/>
        <v>0</v>
      </c>
      <c r="AN38" s="15">
        <f t="shared" si="4"/>
        <v>0</v>
      </c>
    </row>
    <row r="39" spans="1:40" ht="80.099999999999994" customHeight="1" x14ac:dyDescent="0.25">
      <c r="A39" s="112" t="str">
        <f>IFERROR(INDEX(Tabella256[cognomenome], MATCH(F39, Tabella256[cognome], 0)), "")</f>
        <v/>
      </c>
      <c r="B39" s="28"/>
      <c r="C39" s="28"/>
      <c r="D39" s="29"/>
      <c r="E39" s="29"/>
      <c r="F39" s="30"/>
      <c r="G39" s="56" t="str">
        <f>IF(G38="","",G38)</f>
        <v/>
      </c>
      <c r="H39" s="31" t="str">
        <f>IF(H38="","",H38)</f>
        <v/>
      </c>
      <c r="I39" s="32" t="str">
        <f t="shared" si="12"/>
        <v/>
      </c>
      <c r="J39" s="33" t="str">
        <f>IF(J38="","",J38)</f>
        <v/>
      </c>
      <c r="K39" s="34"/>
      <c r="L39" s="34"/>
      <c r="M39" s="31" t="str">
        <f t="shared" si="8"/>
        <v/>
      </c>
      <c r="N39" s="35"/>
      <c r="O39" s="35"/>
      <c r="P39" s="2"/>
      <c r="Q39" s="2"/>
      <c r="R39" s="2"/>
      <c r="S39" s="2"/>
      <c r="T39" s="2"/>
      <c r="U39" s="2"/>
      <c r="V39" s="72"/>
      <c r="W39" s="72"/>
      <c r="X39" s="72"/>
      <c r="Y39" s="72"/>
      <c r="Z39" s="72"/>
      <c r="AA39" s="72"/>
      <c r="AB39" s="72"/>
      <c r="AC39" s="2"/>
      <c r="AD39" s="114" t="str">
        <f t="shared" si="7"/>
        <v>NO</v>
      </c>
      <c r="AG39" s="3">
        <f t="shared" si="0"/>
        <v>0</v>
      </c>
      <c r="AH39" s="3">
        <f t="shared" si="0"/>
        <v>0</v>
      </c>
      <c r="AI39" s="3">
        <f t="shared" si="1"/>
        <v>0</v>
      </c>
      <c r="AJ39" s="4">
        <v>3.125E-2</v>
      </c>
      <c r="AK39" s="3">
        <f t="shared" si="2"/>
        <v>0</v>
      </c>
      <c r="AL39" s="53" t="s">
        <v>30</v>
      </c>
      <c r="AM39" s="8" t="b">
        <f t="shared" si="3"/>
        <v>0</v>
      </c>
      <c r="AN39" s="15">
        <f t="shared" si="4"/>
        <v>0</v>
      </c>
    </row>
    <row r="40" spans="1:40" ht="80.099999999999994" customHeight="1" x14ac:dyDescent="0.25">
      <c r="A40" s="112" t="str">
        <f>IFERROR(INDEX(Tabella256[cognomenome], MATCH(F40, Tabella256[cognome], 0)), "")</f>
        <v/>
      </c>
      <c r="B40" s="28"/>
      <c r="C40" s="28"/>
      <c r="D40" s="29"/>
      <c r="E40" s="29"/>
      <c r="F40" s="30"/>
      <c r="G40" s="56"/>
      <c r="H40" s="31"/>
      <c r="I40" s="32" t="str">
        <f t="shared" si="12"/>
        <v/>
      </c>
      <c r="J40" s="33"/>
      <c r="K40" s="34"/>
      <c r="L40" s="34"/>
      <c r="M40" s="31" t="str">
        <f t="shared" si="8"/>
        <v/>
      </c>
      <c r="N40" s="35"/>
      <c r="O40" s="35"/>
      <c r="P40" s="2"/>
      <c r="Q40" s="2"/>
      <c r="R40" s="2"/>
      <c r="S40" s="2"/>
      <c r="T40" s="2"/>
      <c r="U40" s="2"/>
      <c r="AB40" s="72"/>
      <c r="AC40" s="2"/>
      <c r="AD40" s="114" t="str">
        <f t="shared" si="7"/>
        <v>NO</v>
      </c>
      <c r="AG40" s="3">
        <f t="shared" si="0"/>
        <v>0</v>
      </c>
      <c r="AH40" s="3">
        <f t="shared" si="0"/>
        <v>0</v>
      </c>
      <c r="AI40" s="3">
        <f t="shared" si="1"/>
        <v>0</v>
      </c>
      <c r="AJ40" s="4">
        <v>3.125E-2</v>
      </c>
      <c r="AK40" s="3">
        <f t="shared" si="2"/>
        <v>0</v>
      </c>
      <c r="AL40" s="53" t="s">
        <v>30</v>
      </c>
      <c r="AM40" s="8" t="b">
        <f t="shared" si="3"/>
        <v>0</v>
      </c>
      <c r="AN40" s="15">
        <f t="shared" si="4"/>
        <v>0</v>
      </c>
    </row>
    <row r="41" spans="1:40" ht="80.099999999999994" customHeight="1" x14ac:dyDescent="0.25">
      <c r="A41" s="112" t="str">
        <f>IFERROR(INDEX(Tabella256[cognomenome], MATCH(F41, Tabella256[cognome], 0)), "")</f>
        <v/>
      </c>
      <c r="B41" s="28"/>
      <c r="C41" s="28"/>
      <c r="D41" s="29"/>
      <c r="E41" s="29"/>
      <c r="F41" s="30"/>
      <c r="G41" s="56" t="str">
        <f>IF(G40="","",G40)</f>
        <v/>
      </c>
      <c r="H41" s="31" t="str">
        <f>IF(H40="","",H40)</f>
        <v/>
      </c>
      <c r="I41" s="32" t="str">
        <f t="shared" si="12"/>
        <v/>
      </c>
      <c r="J41" s="33" t="str">
        <f>IF(J40="","",J40)</f>
        <v/>
      </c>
      <c r="K41" s="34"/>
      <c r="L41" s="34"/>
      <c r="M41" s="31" t="str">
        <f t="shared" si="8"/>
        <v/>
      </c>
      <c r="N41" s="35"/>
      <c r="O41" s="35"/>
      <c r="P41" s="2"/>
      <c r="Q41" s="2"/>
      <c r="R41" s="2"/>
      <c r="S41" s="2"/>
      <c r="T41" s="37"/>
      <c r="U41" s="2"/>
      <c r="AB41" s="72"/>
      <c r="AC41" s="2"/>
      <c r="AD41" s="114" t="str">
        <f t="shared" si="7"/>
        <v>NO</v>
      </c>
      <c r="AG41" s="3">
        <f t="shared" si="0"/>
        <v>0</v>
      </c>
      <c r="AH41" s="3">
        <f t="shared" si="0"/>
        <v>0</v>
      </c>
      <c r="AI41" s="3">
        <f t="shared" si="1"/>
        <v>0</v>
      </c>
      <c r="AJ41" s="4">
        <v>3.125E-2</v>
      </c>
      <c r="AK41" s="3">
        <f t="shared" si="2"/>
        <v>0</v>
      </c>
      <c r="AL41" s="53" t="s">
        <v>30</v>
      </c>
      <c r="AM41" s="8" t="b">
        <f t="shared" si="3"/>
        <v>0</v>
      </c>
      <c r="AN41" s="15">
        <f t="shared" si="4"/>
        <v>0</v>
      </c>
    </row>
    <row r="42" spans="1:40" ht="80.099999999999994" customHeight="1" x14ac:dyDescent="0.25">
      <c r="A42" s="112" t="str">
        <f>IFERROR(INDEX(Tabella256[cognomenome], MATCH(F42, Tabella256[cognome], 0)), "")</f>
        <v/>
      </c>
      <c r="B42" s="28"/>
      <c r="C42" s="28"/>
      <c r="D42" s="29"/>
      <c r="E42" s="29"/>
      <c r="F42" s="30"/>
      <c r="G42" s="56"/>
      <c r="H42" s="31"/>
      <c r="I42" s="32" t="str">
        <f t="shared" si="12"/>
        <v/>
      </c>
      <c r="J42" s="33"/>
      <c r="K42" s="34"/>
      <c r="L42" s="34"/>
      <c r="M42" s="31" t="str">
        <f t="shared" si="8"/>
        <v/>
      </c>
      <c r="N42" s="35"/>
      <c r="O42" s="35"/>
      <c r="P42" s="2"/>
      <c r="Q42" s="2"/>
      <c r="R42" s="2"/>
      <c r="S42" s="2"/>
      <c r="T42" s="37"/>
      <c r="U42" s="2"/>
      <c r="AB42" s="72"/>
      <c r="AC42" s="2"/>
      <c r="AD42" s="114" t="str">
        <f t="shared" si="7"/>
        <v>NO</v>
      </c>
      <c r="AG42" s="3">
        <f t="shared" si="0"/>
        <v>0</v>
      </c>
      <c r="AH42" s="3">
        <f t="shared" si="0"/>
        <v>0</v>
      </c>
      <c r="AI42" s="3">
        <f t="shared" si="1"/>
        <v>0</v>
      </c>
      <c r="AJ42" s="4">
        <v>3.125E-2</v>
      </c>
      <c r="AK42" s="3">
        <f t="shared" si="2"/>
        <v>0</v>
      </c>
      <c r="AL42" s="53" t="s">
        <v>30</v>
      </c>
      <c r="AM42" s="8" t="b">
        <f t="shared" si="3"/>
        <v>0</v>
      </c>
      <c r="AN42" s="15">
        <f t="shared" si="4"/>
        <v>0</v>
      </c>
    </row>
    <row r="43" spans="1:40" ht="80.099999999999994" customHeight="1" x14ac:dyDescent="0.25">
      <c r="A43" s="112" t="str">
        <f>IFERROR(INDEX(Tabella256[cognomenome], MATCH(F43, Tabella256[cognome], 0)), "")</f>
        <v/>
      </c>
      <c r="B43" s="28"/>
      <c r="C43" s="28"/>
      <c r="D43" s="29"/>
      <c r="E43" s="29"/>
      <c r="F43" s="30"/>
      <c r="G43" s="56" t="str">
        <f>IF(G42="","",G42)</f>
        <v/>
      </c>
      <c r="H43" s="31" t="str">
        <f>IF(H42="","",H42)</f>
        <v/>
      </c>
      <c r="I43" s="32" t="str">
        <f t="shared" si="12"/>
        <v/>
      </c>
      <c r="J43" s="33" t="str">
        <f>IF(J42="","",J42)</f>
        <v/>
      </c>
      <c r="K43" s="34"/>
      <c r="L43" s="34"/>
      <c r="M43" s="31" t="str">
        <f t="shared" si="8"/>
        <v/>
      </c>
      <c r="N43" s="35"/>
      <c r="O43" s="35"/>
      <c r="P43" s="2"/>
      <c r="Q43" s="2"/>
      <c r="R43" s="2"/>
      <c r="S43" s="2"/>
      <c r="T43" s="37"/>
      <c r="U43" s="2"/>
      <c r="AB43" s="72"/>
      <c r="AC43" s="2"/>
      <c r="AD43" s="114" t="str">
        <f t="shared" si="7"/>
        <v>NO</v>
      </c>
      <c r="AG43" s="3">
        <f t="shared" si="0"/>
        <v>0</v>
      </c>
      <c r="AH43" s="3">
        <f t="shared" si="0"/>
        <v>0</v>
      </c>
      <c r="AI43" s="3">
        <f t="shared" si="1"/>
        <v>0</v>
      </c>
      <c r="AJ43" s="4">
        <v>3.125E-2</v>
      </c>
      <c r="AK43" s="3">
        <f t="shared" si="2"/>
        <v>0</v>
      </c>
      <c r="AL43" s="53" t="s">
        <v>30</v>
      </c>
      <c r="AM43" s="8" t="b">
        <f t="shared" si="3"/>
        <v>0</v>
      </c>
      <c r="AN43" s="15">
        <f t="shared" si="4"/>
        <v>0</v>
      </c>
    </row>
    <row r="44" spans="1:40" ht="80.099999999999994" customHeight="1" x14ac:dyDescent="0.25">
      <c r="A44" s="112" t="str">
        <f>IFERROR(INDEX(Tabella256[cognomenome], MATCH(F44, Tabella256[cognome], 0)), "")</f>
        <v/>
      </c>
      <c r="B44" s="28"/>
      <c r="C44" s="28"/>
      <c r="D44" s="29"/>
      <c r="E44" s="29"/>
      <c r="F44" s="30"/>
      <c r="G44" s="56"/>
      <c r="H44" s="31"/>
      <c r="I44" s="32" t="str">
        <f t="shared" si="12"/>
        <v/>
      </c>
      <c r="J44" s="33"/>
      <c r="K44" s="34"/>
      <c r="L44" s="34"/>
      <c r="M44" s="31" t="str">
        <f t="shared" si="8"/>
        <v/>
      </c>
      <c r="N44" s="35"/>
      <c r="O44" s="35"/>
      <c r="P44" s="2"/>
      <c r="Q44" s="2"/>
      <c r="R44" s="2"/>
      <c r="S44" s="2"/>
      <c r="T44" s="37"/>
      <c r="U44" s="2"/>
      <c r="AB44" s="72"/>
      <c r="AC44" s="2"/>
      <c r="AD44" s="114" t="str">
        <f t="shared" si="7"/>
        <v>NO</v>
      </c>
      <c r="AG44" s="3">
        <f t="shared" si="0"/>
        <v>0</v>
      </c>
      <c r="AH44" s="3">
        <f t="shared" si="0"/>
        <v>0</v>
      </c>
      <c r="AI44" s="3">
        <f t="shared" si="1"/>
        <v>0</v>
      </c>
      <c r="AJ44" s="4">
        <v>3.125E-2</v>
      </c>
      <c r="AK44" s="3">
        <f t="shared" si="2"/>
        <v>0</v>
      </c>
      <c r="AL44" s="53" t="s">
        <v>30</v>
      </c>
      <c r="AM44" s="8" t="b">
        <f t="shared" si="3"/>
        <v>0</v>
      </c>
      <c r="AN44" s="15">
        <f t="shared" si="4"/>
        <v>0</v>
      </c>
    </row>
    <row r="45" spans="1:40" ht="80.099999999999994" customHeight="1" x14ac:dyDescent="0.25">
      <c r="A45" s="112" t="str">
        <f>IFERROR(INDEX(Tabella256[cognomenome], MATCH(F45, Tabella256[cognome], 0)), "")</f>
        <v/>
      </c>
      <c r="B45" s="28"/>
      <c r="C45" s="28"/>
      <c r="D45" s="29"/>
      <c r="E45" s="29"/>
      <c r="F45" s="30"/>
      <c r="G45" s="56" t="str">
        <f>IF(G44="","",G44)</f>
        <v/>
      </c>
      <c r="H45" s="31" t="str">
        <f>IF(H44="","",H44)</f>
        <v/>
      </c>
      <c r="I45" s="32" t="str">
        <f t="shared" si="12"/>
        <v/>
      </c>
      <c r="J45" s="33" t="str">
        <f>IF(J44="","",J44)</f>
        <v/>
      </c>
      <c r="K45" s="34"/>
      <c r="L45" s="34"/>
      <c r="M45" s="31" t="str">
        <f t="shared" si="8"/>
        <v/>
      </c>
      <c r="N45" s="35"/>
      <c r="O45" s="35"/>
      <c r="P45" s="2"/>
      <c r="Q45" s="2"/>
      <c r="R45" s="2"/>
      <c r="S45" s="2"/>
      <c r="T45" s="2"/>
      <c r="U45" s="2"/>
      <c r="V45" s="72"/>
      <c r="W45" s="72"/>
      <c r="X45" s="72"/>
      <c r="Y45" s="72"/>
      <c r="Z45" s="72"/>
      <c r="AA45" s="72"/>
      <c r="AB45" s="72"/>
      <c r="AC45" s="2"/>
      <c r="AD45" s="114" t="str">
        <f t="shared" si="7"/>
        <v>NO</v>
      </c>
      <c r="AG45" s="3">
        <f t="shared" si="0"/>
        <v>0</v>
      </c>
      <c r="AH45" s="3">
        <f t="shared" si="0"/>
        <v>0</v>
      </c>
      <c r="AI45" s="3">
        <f t="shared" si="1"/>
        <v>0</v>
      </c>
      <c r="AJ45" s="4">
        <v>3.125E-2</v>
      </c>
      <c r="AK45" s="3">
        <f t="shared" si="2"/>
        <v>0</v>
      </c>
      <c r="AL45" s="53" t="s">
        <v>30</v>
      </c>
      <c r="AM45" s="8" t="b">
        <f t="shared" si="3"/>
        <v>0</v>
      </c>
      <c r="AN45" s="15">
        <f t="shared" si="4"/>
        <v>0</v>
      </c>
    </row>
    <row r="46" spans="1:40" x14ac:dyDescent="0.25">
      <c r="B46" s="191" t="str">
        <f>IF(I32="","",I32)</f>
        <v/>
      </c>
      <c r="C46" s="191"/>
      <c r="D46" s="191"/>
      <c r="E46" s="191"/>
      <c r="F46" s="191"/>
      <c r="G46" s="191"/>
      <c r="H46" s="191"/>
      <c r="I46" s="191"/>
      <c r="J46" s="191"/>
      <c r="K46" s="191"/>
      <c r="L46" s="191"/>
      <c r="M46" s="191"/>
      <c r="N46" s="19"/>
      <c r="O46" s="19"/>
      <c r="P46" s="2"/>
      <c r="Q46" s="2"/>
      <c r="R46" s="2"/>
      <c r="S46" s="2"/>
      <c r="T46" s="2"/>
      <c r="U46" s="2"/>
      <c r="V46" s="72"/>
      <c r="W46" s="72"/>
      <c r="X46" s="72"/>
      <c r="Y46" s="72"/>
      <c r="Z46" s="72"/>
      <c r="AA46" s="72"/>
      <c r="AB46" s="72"/>
      <c r="AC46" s="2"/>
      <c r="AD46" s="2"/>
      <c r="AG46" s="24"/>
      <c r="AH46" s="24"/>
      <c r="AI46" s="24"/>
      <c r="AJ46" s="25"/>
      <c r="AK46" s="24"/>
      <c r="AL46" s="26"/>
      <c r="AM46" s="27"/>
    </row>
    <row r="47" spans="1:40" x14ac:dyDescent="0.25">
      <c r="B47" s="191"/>
      <c r="C47" s="191"/>
      <c r="D47" s="191"/>
      <c r="E47" s="191"/>
      <c r="F47" s="191"/>
      <c r="G47" s="191"/>
      <c r="H47" s="191"/>
      <c r="I47" s="191"/>
      <c r="J47" s="191"/>
      <c r="K47" s="191"/>
      <c r="L47" s="191"/>
      <c r="M47" s="191"/>
      <c r="P47" s="2"/>
      <c r="Q47" s="2"/>
      <c r="R47" s="2"/>
      <c r="S47" s="2"/>
    </row>
    <row r="48" spans="1:40" x14ac:dyDescent="0.25">
      <c r="B48" s="6"/>
      <c r="C48" s="6"/>
      <c r="D48" s="6"/>
      <c r="E48" s="7"/>
      <c r="F48" s="9"/>
      <c r="G48" s="143"/>
      <c r="H48" s="11"/>
      <c r="K48" s="11"/>
      <c r="L48" s="11"/>
      <c r="M48" s="11"/>
      <c r="N48" s="21"/>
      <c r="O48" s="21"/>
      <c r="P48" s="2"/>
      <c r="Q48" s="2"/>
      <c r="R48" s="2"/>
      <c r="S48" s="2"/>
      <c r="T48" s="2"/>
      <c r="U48" s="2"/>
      <c r="V48" s="72"/>
      <c r="W48" s="72"/>
      <c r="X48" s="72"/>
      <c r="Y48" s="72"/>
      <c r="Z48" s="72"/>
      <c r="AA48" s="72"/>
      <c r="AB48" s="72"/>
      <c r="AC48" s="2"/>
      <c r="AD48" s="2"/>
      <c r="AE48" s="2"/>
      <c r="AF48" s="2"/>
    </row>
    <row r="49" spans="2:63" x14ac:dyDescent="0.25">
      <c r="B49" s="6"/>
      <c r="C49" s="6"/>
      <c r="D49" s="6"/>
      <c r="E49" s="7"/>
      <c r="F49" s="9"/>
      <c r="G49" s="143"/>
      <c r="H49" s="11"/>
      <c r="K49" s="11"/>
      <c r="L49" s="11"/>
      <c r="M49" s="11"/>
      <c r="N49" s="21"/>
      <c r="O49" s="21"/>
      <c r="P49" s="2"/>
      <c r="Q49" s="2"/>
      <c r="R49" s="2"/>
      <c r="S49" s="2"/>
      <c r="T49" s="2"/>
      <c r="U49" s="2"/>
      <c r="V49" s="72"/>
      <c r="W49" s="72"/>
      <c r="X49" s="72"/>
      <c r="Y49" s="72"/>
      <c r="Z49" s="72"/>
      <c r="AA49" s="72"/>
      <c r="AB49" s="72"/>
      <c r="AC49" s="2"/>
      <c r="AD49" s="2"/>
      <c r="AE49" s="2"/>
      <c r="AF49" s="2"/>
    </row>
    <row r="50" spans="2:63" x14ac:dyDescent="0.25">
      <c r="B50" s="6"/>
      <c r="C50" s="6"/>
      <c r="D50" s="6"/>
      <c r="E50" s="7"/>
      <c r="F50" s="9"/>
      <c r="G50" s="143"/>
      <c r="H50" s="11"/>
      <c r="K50" s="11"/>
      <c r="L50" s="11"/>
      <c r="M50" s="11"/>
      <c r="N50" s="21"/>
      <c r="O50" s="21"/>
      <c r="T50" s="2"/>
      <c r="U50" s="2"/>
      <c r="V50" s="72"/>
      <c r="W50" s="72"/>
      <c r="X50" s="72"/>
      <c r="Y50" s="72"/>
      <c r="Z50" s="72"/>
      <c r="AA50" s="72"/>
      <c r="AB50" s="72"/>
      <c r="AC50" s="2"/>
      <c r="AD50" s="2"/>
      <c r="AE50" s="2"/>
      <c r="AF50" s="2"/>
    </row>
    <row r="51" spans="2:63" x14ac:dyDescent="0.25">
      <c r="B51" s="6"/>
      <c r="C51" s="6"/>
      <c r="D51" s="6"/>
      <c r="E51" s="7"/>
      <c r="F51" s="9"/>
      <c r="G51" s="143"/>
      <c r="H51" s="11"/>
      <c r="K51" s="11"/>
      <c r="L51" s="11"/>
      <c r="M51" s="11"/>
      <c r="N51" s="21"/>
      <c r="O51" s="21"/>
      <c r="T51" s="2"/>
      <c r="U51" s="2"/>
      <c r="V51" s="72"/>
      <c r="W51" s="72"/>
      <c r="X51" s="72"/>
      <c r="Y51" s="72"/>
      <c r="Z51" s="72"/>
      <c r="AA51" s="72"/>
      <c r="AB51" s="72"/>
      <c r="AC51" s="2"/>
      <c r="AD51" s="2"/>
      <c r="AE51" s="2"/>
      <c r="AF51" s="2"/>
    </row>
    <row r="52" spans="2:63" x14ac:dyDescent="0.25">
      <c r="B52" s="6"/>
      <c r="C52" s="6"/>
      <c r="D52" s="6"/>
      <c r="E52" s="7"/>
      <c r="F52" s="9"/>
      <c r="G52" s="143"/>
      <c r="H52" s="11"/>
      <c r="K52" s="11"/>
      <c r="L52" s="11"/>
      <c r="M52" s="11"/>
      <c r="N52" s="21"/>
      <c r="O52" s="21"/>
      <c r="T52" s="2"/>
      <c r="U52" s="2"/>
      <c r="V52" s="72"/>
      <c r="W52" s="72"/>
      <c r="X52" s="72"/>
      <c r="Y52" s="72"/>
      <c r="Z52" s="72"/>
      <c r="AA52" s="72"/>
      <c r="AB52" s="72"/>
      <c r="AC52" s="2"/>
      <c r="AD52" s="2"/>
      <c r="AE52" s="2"/>
      <c r="AF52" s="2"/>
    </row>
    <row r="53" spans="2:63" x14ac:dyDescent="0.25">
      <c r="B53" s="6"/>
      <c r="C53" s="6"/>
      <c r="D53" s="6"/>
      <c r="E53" s="7"/>
      <c r="F53" s="9"/>
      <c r="G53" s="143"/>
      <c r="H53" s="11"/>
      <c r="K53" s="11"/>
      <c r="L53" s="11"/>
      <c r="M53" s="11"/>
      <c r="N53" s="21"/>
      <c r="O53" s="21"/>
      <c r="T53" s="2"/>
      <c r="U53" s="2"/>
      <c r="V53" s="72"/>
      <c r="W53" s="72"/>
      <c r="X53" s="72"/>
      <c r="Y53" s="72"/>
      <c r="Z53" s="72"/>
      <c r="AA53" s="72"/>
      <c r="AB53" s="72"/>
      <c r="AC53" s="2"/>
      <c r="AD53" s="2"/>
      <c r="AE53" s="2"/>
      <c r="AF53" s="2"/>
    </row>
    <row r="54" spans="2:63" x14ac:dyDescent="0.25">
      <c r="B54" s="6"/>
      <c r="C54" s="6"/>
      <c r="D54" s="6"/>
      <c r="E54" s="7"/>
      <c r="F54" s="9"/>
      <c r="G54" s="143"/>
      <c r="H54" s="11"/>
      <c r="K54" s="11"/>
      <c r="L54" s="11"/>
      <c r="M54" s="11"/>
      <c r="N54" s="21"/>
      <c r="O54" s="21"/>
    </row>
    <row r="55" spans="2:63" x14ac:dyDescent="0.25">
      <c r="B55" s="6"/>
      <c r="C55" s="6"/>
      <c r="D55" s="6"/>
      <c r="E55" s="7"/>
      <c r="F55" s="9"/>
      <c r="G55" s="143"/>
      <c r="H55" s="11"/>
      <c r="I55" s="23"/>
      <c r="J55" s="11"/>
      <c r="K55" s="11"/>
      <c r="L55" s="11"/>
      <c r="M55" s="11"/>
      <c r="N55" s="21"/>
      <c r="O55" s="21"/>
    </row>
    <row r="56" spans="2:63" x14ac:dyDescent="0.25">
      <c r="B56" s="6"/>
      <c r="C56" s="6"/>
      <c r="D56" s="6"/>
      <c r="E56" s="7"/>
      <c r="F56" s="9"/>
      <c r="G56" s="143"/>
      <c r="H56" s="11"/>
      <c r="I56" s="23"/>
      <c r="J56" s="11"/>
      <c r="K56" s="11"/>
      <c r="L56" s="11"/>
      <c r="M56" s="11"/>
      <c r="N56" s="21"/>
      <c r="O56" s="21"/>
    </row>
    <row r="57" spans="2:63" x14ac:dyDescent="0.25">
      <c r="E57" s="5"/>
      <c r="F57" s="10"/>
    </row>
    <row r="58" spans="2:63" x14ac:dyDescent="0.25">
      <c r="E58" s="5"/>
      <c r="F58" s="10"/>
    </row>
    <row r="59" spans="2:63" s="12" customFormat="1" x14ac:dyDescent="0.25">
      <c r="B59" s="114"/>
      <c r="C59" s="114"/>
      <c r="D59" s="114"/>
      <c r="E59" s="5"/>
      <c r="F59" s="10"/>
      <c r="G59" s="144"/>
      <c r="H59" s="1"/>
      <c r="I59" s="22"/>
      <c r="J59" s="1"/>
      <c r="K59" s="1"/>
      <c r="L59" s="1"/>
      <c r="M59" s="1"/>
      <c r="N59" s="20"/>
      <c r="O59" s="20"/>
      <c r="T59" s="114"/>
      <c r="U59" s="114"/>
      <c r="V59" s="37"/>
      <c r="W59" s="37"/>
      <c r="X59" s="37"/>
      <c r="Y59" s="37"/>
      <c r="Z59" s="37"/>
      <c r="AA59" s="37"/>
      <c r="AB59" s="37"/>
      <c r="AC59" s="114"/>
      <c r="AD59" s="114"/>
      <c r="AE59" s="114"/>
      <c r="AF59" s="114"/>
      <c r="AG59" s="114"/>
      <c r="AH59" s="114"/>
      <c r="AI59" s="114"/>
      <c r="AJ59" s="114"/>
      <c r="AK59" s="114"/>
      <c r="AL59" s="114"/>
      <c r="AM59" s="114"/>
      <c r="AN59" s="114"/>
      <c r="AO59" s="114"/>
      <c r="AP59" s="114"/>
      <c r="AQ59" s="114"/>
      <c r="AR59" s="114"/>
      <c r="AS59" s="114"/>
      <c r="AT59" s="114"/>
      <c r="AU59" s="114"/>
      <c r="AV59" s="114"/>
      <c r="AW59" s="114"/>
      <c r="AX59" s="114"/>
      <c r="AY59" s="114"/>
      <c r="AZ59" s="114"/>
      <c r="BA59" s="114"/>
      <c r="BB59" s="114"/>
      <c r="BC59" s="114"/>
      <c r="BD59" s="114"/>
      <c r="BE59" s="114"/>
      <c r="BF59" s="114"/>
      <c r="BG59" s="114"/>
      <c r="BH59" s="114"/>
      <c r="BI59" s="114"/>
      <c r="BJ59" s="114"/>
      <c r="BK59" s="114"/>
    </row>
    <row r="60" spans="2:63" s="12" customFormat="1" x14ac:dyDescent="0.25">
      <c r="B60" s="114"/>
      <c r="C60" s="114"/>
      <c r="D60" s="114"/>
      <c r="E60" s="5"/>
      <c r="F60" s="10"/>
      <c r="G60" s="144"/>
      <c r="H60" s="1"/>
      <c r="I60" s="22"/>
      <c r="J60" s="1"/>
      <c r="K60" s="1"/>
      <c r="L60" s="1"/>
      <c r="M60" s="1"/>
      <c r="N60" s="20"/>
      <c r="O60" s="20"/>
      <c r="T60" s="114"/>
      <c r="U60" s="114"/>
      <c r="V60" s="37"/>
      <c r="W60" s="37"/>
      <c r="X60" s="37"/>
      <c r="Y60" s="37"/>
      <c r="Z60" s="37"/>
      <c r="AA60" s="37"/>
      <c r="AB60" s="37"/>
      <c r="AC60" s="114"/>
      <c r="AD60" s="114"/>
      <c r="AE60" s="114"/>
      <c r="AF60" s="114"/>
      <c r="AG60" s="114"/>
      <c r="AH60" s="114"/>
      <c r="AI60" s="114"/>
      <c r="AJ60" s="114"/>
      <c r="AK60" s="114"/>
      <c r="AL60" s="114"/>
      <c r="AM60" s="114"/>
      <c r="AN60" s="114"/>
      <c r="AO60" s="114"/>
      <c r="AP60" s="114"/>
      <c r="AQ60" s="114"/>
      <c r="AR60" s="114"/>
      <c r="AS60" s="114"/>
      <c r="AT60" s="114"/>
      <c r="AU60" s="114"/>
      <c r="AV60" s="114"/>
      <c r="AW60" s="114"/>
      <c r="AX60" s="114"/>
      <c r="AY60" s="114"/>
      <c r="AZ60" s="114"/>
      <c r="BA60" s="114"/>
      <c r="BB60" s="114"/>
      <c r="BC60" s="114"/>
      <c r="BD60" s="114"/>
      <c r="BE60" s="114"/>
      <c r="BF60" s="114"/>
      <c r="BG60" s="114"/>
      <c r="BH60" s="114"/>
      <c r="BI60" s="114"/>
      <c r="BJ60" s="114"/>
      <c r="BK60" s="114"/>
    </row>
    <row r="61" spans="2:63" s="12" customFormat="1" x14ac:dyDescent="0.25">
      <c r="B61" s="114"/>
      <c r="C61" s="114"/>
      <c r="D61" s="114"/>
      <c r="E61" s="5"/>
      <c r="F61" s="10"/>
      <c r="G61" s="144"/>
      <c r="H61" s="1"/>
      <c r="I61" s="22"/>
      <c r="J61" s="1"/>
      <c r="K61" s="1"/>
      <c r="L61" s="1"/>
      <c r="M61" s="1"/>
      <c r="N61" s="20"/>
      <c r="O61" s="20"/>
      <c r="T61" s="114"/>
      <c r="U61" s="114"/>
      <c r="V61" s="37"/>
      <c r="W61" s="37"/>
      <c r="X61" s="37"/>
      <c r="Y61" s="37"/>
      <c r="Z61" s="37"/>
      <c r="AA61" s="37"/>
      <c r="AB61" s="37"/>
      <c r="AC61" s="114"/>
      <c r="AD61" s="114"/>
      <c r="AE61" s="114"/>
      <c r="AF61" s="114"/>
      <c r="AG61" s="114"/>
      <c r="AH61" s="114"/>
      <c r="AI61" s="114"/>
      <c r="AJ61" s="114"/>
      <c r="AK61" s="114"/>
      <c r="AL61" s="114"/>
      <c r="AM61" s="114"/>
      <c r="AN61" s="114"/>
      <c r="AO61" s="114"/>
      <c r="AP61" s="114"/>
      <c r="AQ61" s="114"/>
      <c r="AR61" s="114"/>
      <c r="AS61" s="114"/>
      <c r="AT61" s="114"/>
      <c r="AU61" s="114"/>
      <c r="AV61" s="114"/>
      <c r="AW61" s="114"/>
      <c r="AX61" s="114"/>
      <c r="AY61" s="114"/>
      <c r="AZ61" s="114"/>
      <c r="BA61" s="114"/>
      <c r="BB61" s="114"/>
      <c r="BC61" s="114"/>
      <c r="BD61" s="114"/>
      <c r="BE61" s="114"/>
      <c r="BF61" s="114"/>
      <c r="BG61" s="114"/>
      <c r="BH61" s="114"/>
      <c r="BI61" s="114"/>
      <c r="BJ61" s="114"/>
      <c r="BK61" s="114"/>
    </row>
    <row r="62" spans="2:63" s="12" customFormat="1" x14ac:dyDescent="0.25">
      <c r="B62" s="114"/>
      <c r="C62" s="114"/>
      <c r="D62" s="114"/>
      <c r="E62" s="5"/>
      <c r="F62" s="10"/>
      <c r="G62" s="144"/>
      <c r="H62" s="1"/>
      <c r="I62" s="22"/>
      <c r="J62" s="1"/>
      <c r="K62" s="1"/>
      <c r="L62" s="1"/>
      <c r="M62" s="1"/>
      <c r="N62" s="20"/>
      <c r="O62" s="20"/>
      <c r="P62" s="114"/>
      <c r="Q62" s="114"/>
      <c r="R62" s="114"/>
      <c r="S62" s="114"/>
      <c r="T62" s="114"/>
      <c r="U62" s="114"/>
      <c r="V62" s="37"/>
      <c r="W62" s="37"/>
      <c r="X62" s="37"/>
      <c r="Y62" s="37"/>
      <c r="Z62" s="37"/>
      <c r="AA62" s="37"/>
      <c r="AB62" s="37"/>
      <c r="AC62" s="114"/>
      <c r="AD62" s="114"/>
      <c r="AE62" s="114"/>
      <c r="AF62" s="114"/>
      <c r="AG62" s="114"/>
      <c r="AH62" s="114"/>
      <c r="AI62" s="114"/>
      <c r="AJ62" s="114"/>
      <c r="AK62" s="114"/>
      <c r="AL62" s="114"/>
      <c r="AM62" s="114"/>
      <c r="AN62" s="114"/>
      <c r="AO62" s="114"/>
      <c r="AP62" s="114"/>
      <c r="AQ62" s="114"/>
      <c r="AR62" s="114"/>
      <c r="AS62" s="114"/>
      <c r="AT62" s="114"/>
      <c r="AU62" s="114"/>
      <c r="AV62" s="114"/>
      <c r="AW62" s="114"/>
      <c r="AX62" s="114"/>
      <c r="AY62" s="114"/>
      <c r="AZ62" s="114"/>
      <c r="BA62" s="114"/>
      <c r="BB62" s="114"/>
      <c r="BC62" s="114"/>
      <c r="BD62" s="114"/>
      <c r="BE62" s="114"/>
      <c r="BF62" s="114"/>
      <c r="BG62" s="114"/>
      <c r="BH62" s="114"/>
      <c r="BI62" s="114"/>
      <c r="BJ62" s="114"/>
      <c r="BK62" s="114"/>
    </row>
    <row r="63" spans="2:63" s="12" customFormat="1" x14ac:dyDescent="0.25">
      <c r="B63" s="114"/>
      <c r="C63" s="114"/>
      <c r="D63" s="114"/>
      <c r="E63" s="5"/>
      <c r="F63" s="10"/>
      <c r="G63" s="144"/>
      <c r="H63" s="1"/>
      <c r="I63" s="22"/>
      <c r="J63" s="1"/>
      <c r="K63" s="1"/>
      <c r="L63" s="1"/>
      <c r="M63" s="1"/>
      <c r="N63" s="20"/>
      <c r="O63" s="20"/>
      <c r="P63" s="114"/>
      <c r="Q63" s="114"/>
      <c r="R63" s="114"/>
      <c r="S63" s="114"/>
      <c r="T63" s="114"/>
      <c r="U63" s="114"/>
      <c r="V63" s="37"/>
      <c r="W63" s="37"/>
      <c r="X63" s="37"/>
      <c r="Y63" s="37"/>
      <c r="Z63" s="37"/>
      <c r="AA63" s="37"/>
      <c r="AB63" s="37"/>
      <c r="AC63" s="114"/>
      <c r="AD63" s="114"/>
      <c r="AE63" s="114"/>
      <c r="AF63" s="114"/>
      <c r="AG63" s="114"/>
      <c r="AH63" s="114"/>
      <c r="AI63" s="114"/>
      <c r="AJ63" s="114"/>
      <c r="AK63" s="114"/>
      <c r="AL63" s="114"/>
      <c r="AM63" s="114"/>
      <c r="AN63" s="114"/>
      <c r="AO63" s="114"/>
      <c r="AP63" s="114"/>
      <c r="AQ63" s="114"/>
      <c r="AR63" s="114"/>
      <c r="AS63" s="114"/>
      <c r="AT63" s="114"/>
      <c r="AU63" s="114"/>
      <c r="AV63" s="114"/>
      <c r="AW63" s="114"/>
      <c r="AX63" s="114"/>
      <c r="AY63" s="114"/>
      <c r="AZ63" s="114"/>
      <c r="BA63" s="114"/>
      <c r="BB63" s="114"/>
      <c r="BC63" s="114"/>
      <c r="BD63" s="114"/>
      <c r="BE63" s="114"/>
      <c r="BF63" s="114"/>
      <c r="BG63" s="114"/>
      <c r="BH63" s="114"/>
      <c r="BI63" s="114"/>
      <c r="BJ63" s="114"/>
      <c r="BK63" s="114"/>
    </row>
    <row r="64" spans="2:63" s="12" customFormat="1" x14ac:dyDescent="0.25">
      <c r="B64" s="114"/>
      <c r="C64" s="114"/>
      <c r="D64" s="114"/>
      <c r="E64" s="5"/>
      <c r="F64" s="10"/>
      <c r="G64" s="144"/>
      <c r="H64" s="1"/>
      <c r="I64" s="22"/>
      <c r="J64" s="1"/>
      <c r="K64" s="1"/>
      <c r="L64" s="1"/>
      <c r="M64" s="1"/>
      <c r="N64" s="20"/>
      <c r="O64" s="20"/>
      <c r="P64" s="114"/>
      <c r="Q64" s="114"/>
      <c r="R64" s="114"/>
      <c r="S64" s="114"/>
      <c r="T64" s="114"/>
      <c r="U64" s="114"/>
      <c r="V64" s="37"/>
      <c r="W64" s="37"/>
      <c r="X64" s="37"/>
      <c r="Y64" s="37"/>
      <c r="Z64" s="37"/>
      <c r="AA64" s="37"/>
      <c r="AB64" s="37"/>
      <c r="AC64" s="114"/>
      <c r="AD64" s="114"/>
      <c r="AE64" s="114"/>
      <c r="AF64" s="114"/>
      <c r="AG64" s="114"/>
      <c r="AH64" s="114"/>
      <c r="AI64" s="114"/>
      <c r="AJ64" s="114"/>
      <c r="AK64" s="114"/>
      <c r="AL64" s="114"/>
      <c r="AM64" s="114"/>
      <c r="AN64" s="114"/>
      <c r="AO64" s="114"/>
      <c r="AP64" s="114"/>
      <c r="AQ64" s="114"/>
      <c r="AR64" s="114"/>
      <c r="AS64" s="114"/>
      <c r="AT64" s="114"/>
      <c r="AU64" s="114"/>
      <c r="AV64" s="114"/>
      <c r="AW64" s="114"/>
      <c r="AX64" s="114"/>
      <c r="AY64" s="114"/>
      <c r="AZ64" s="114"/>
      <c r="BA64" s="114"/>
      <c r="BB64" s="114"/>
      <c r="BC64" s="114"/>
      <c r="BD64" s="114"/>
      <c r="BE64" s="114"/>
      <c r="BF64" s="114"/>
      <c r="BG64" s="114"/>
      <c r="BH64" s="114"/>
      <c r="BI64" s="114"/>
      <c r="BJ64" s="114"/>
      <c r="BK64" s="114"/>
    </row>
  </sheetData>
  <autoFilter ref="F3:N26" xr:uid="{00000000-0009-0000-0000-000004000000}"/>
  <mergeCells count="9">
    <mergeCell ref="V4:X4"/>
    <mergeCell ref="V8:X8"/>
    <mergeCell ref="B46:M47"/>
    <mergeCell ref="B1:E2"/>
    <mergeCell ref="F1:H2"/>
    <mergeCell ref="L1:M1"/>
    <mergeCell ref="L2:M2"/>
    <mergeCell ref="P2:S2"/>
    <mergeCell ref="V3:X3"/>
  </mergeCells>
  <conditionalFormatting sqref="V4">
    <cfRule type="cellIs" dxfId="14913" priority="835" operator="lessThan">
      <formula>0</formula>
    </cfRule>
    <cfRule type="cellIs" dxfId="14912" priority="836" operator="greaterThan">
      <formula>0</formula>
    </cfRule>
    <cfRule type="cellIs" dxfId="14911" priority="837" operator="equal">
      <formula>0</formula>
    </cfRule>
  </conditionalFormatting>
  <conditionalFormatting sqref="V9:Y9">
    <cfRule type="cellIs" dxfId="14910" priority="832" operator="lessThan">
      <formula>0</formula>
    </cfRule>
    <cfRule type="cellIs" dxfId="14909" priority="833" operator="greaterThan">
      <formula>0</formula>
    </cfRule>
    <cfRule type="cellIs" dxfId="14908" priority="834" operator="equal">
      <formula>0</formula>
    </cfRule>
  </conditionalFormatting>
  <conditionalFormatting sqref="S7:S30">
    <cfRule type="cellIs" dxfId="14907" priority="830" operator="notEqual">
      <formula>0</formula>
    </cfRule>
    <cfRule type="cellIs" dxfId="14906" priority="831" operator="equal">
      <formula>0</formula>
    </cfRule>
  </conditionalFormatting>
  <conditionalFormatting sqref="V7:Y7">
    <cfRule type="cellIs" dxfId="14905" priority="838" operator="lessThan">
      <formula>0</formula>
    </cfRule>
    <cfRule type="cellIs" dxfId="14904" priority="839" operator="greaterThan">
      <formula>0</formula>
    </cfRule>
    <cfRule type="cellIs" dxfId="14903" priority="840" operator="equal">
      <formula>0</formula>
    </cfRule>
  </conditionalFormatting>
  <conditionalFormatting sqref="F45:H45 G5:H5 F12:F17 K4:L4 J5:L5 J7 K6:L6 G7:H7 G9:H9 J9 G11:H11 J13:L15 J11 J18:L45 G18:H44 K16:L17 K12:L12 G13:H15 F20:F44">
    <cfRule type="expression" dxfId="14902" priority="843">
      <formula>SEARCH("caricato",$N4)&gt;0</formula>
    </cfRule>
    <cfRule type="expression" dxfId="14901" priority="844">
      <formula>SEARCH("da fare",$N4)&gt;0</formula>
    </cfRule>
    <cfRule type="expression" dxfId="14900" priority="845">
      <formula>SEARCH("attesa tcl",$N4)&gt;0</formula>
    </cfRule>
    <cfRule type="expression" dxfId="14899" priority="846">
      <formula>SEARCH("fermata",$N4)&gt;0</formula>
    </cfRule>
    <cfRule type="expression" dxfId="14898" priority="847">
      <formula>SEARCH("canone",$N4)&gt;0</formula>
    </cfRule>
  </conditionalFormatting>
  <conditionalFormatting sqref="F5">
    <cfRule type="expression" dxfId="14897" priority="815">
      <formula>SEARCH("caricato",$N5)&gt;0</formula>
    </cfRule>
    <cfRule type="expression" dxfId="14896" priority="816">
      <formula>SEARCH("da fare",$N5)&gt;0</formula>
    </cfRule>
    <cfRule type="expression" dxfId="14895" priority="817">
      <formula>SEARCH("attesa tcl",$N5)&gt;0</formula>
    </cfRule>
    <cfRule type="expression" dxfId="14894" priority="818">
      <formula>SEARCH("fermata",$N5)&gt;0</formula>
    </cfRule>
    <cfRule type="expression" dxfId="14893" priority="819">
      <formula>SEARCH("canone",$N5)&gt;0</formula>
    </cfRule>
  </conditionalFormatting>
  <conditionalFormatting sqref="F5">
    <cfRule type="expression" dxfId="14892" priority="810">
      <formula>SEARCH("caricato",$N5)&gt;0</formula>
    </cfRule>
    <cfRule type="expression" dxfId="14891" priority="811">
      <formula>SEARCH("da fare",$N5)&gt;0</formula>
    </cfRule>
    <cfRule type="expression" dxfId="14890" priority="812">
      <formula>SEARCH("attesa tcl",$N5)&gt;0</formula>
    </cfRule>
    <cfRule type="expression" dxfId="14889" priority="813">
      <formula>SEARCH("fermata",$N5)&gt;0</formula>
    </cfRule>
    <cfRule type="expression" dxfId="14888" priority="814">
      <formula>SEARCH("canone",$N5)&gt;0</formula>
    </cfRule>
  </conditionalFormatting>
  <conditionalFormatting sqref="F9">
    <cfRule type="expression" dxfId="14887" priority="805">
      <formula>SEARCH("caricato",$N9)&gt;0</formula>
    </cfRule>
    <cfRule type="expression" dxfId="14886" priority="806">
      <formula>SEARCH("da fare",$N9)&gt;0</formula>
    </cfRule>
    <cfRule type="expression" dxfId="14885" priority="807">
      <formula>SEARCH("attesa tcl",$N9)&gt;0</formula>
    </cfRule>
    <cfRule type="expression" dxfId="14884" priority="808">
      <formula>SEARCH("fermata",$N9)&gt;0</formula>
    </cfRule>
    <cfRule type="expression" dxfId="14883" priority="809">
      <formula>SEARCH("canone",$N9)&gt;0</formula>
    </cfRule>
  </conditionalFormatting>
  <conditionalFormatting sqref="F10:F11">
    <cfRule type="expression" dxfId="14882" priority="800">
      <formula>SEARCH("caricato",$N10)&gt;0</formula>
    </cfRule>
    <cfRule type="expression" dxfId="14881" priority="801">
      <formula>SEARCH("da fare",$N10)&gt;0</formula>
    </cfRule>
    <cfRule type="expression" dxfId="14880" priority="802">
      <formula>SEARCH("attesa tcl",$N10)&gt;0</formula>
    </cfRule>
    <cfRule type="expression" dxfId="14879" priority="803">
      <formula>SEARCH("fermata",$N10)&gt;0</formula>
    </cfRule>
    <cfRule type="expression" dxfId="14878" priority="804">
      <formula>SEARCH("canone",$N10)&gt;0</formula>
    </cfRule>
  </conditionalFormatting>
  <conditionalFormatting sqref="F9">
    <cfRule type="expression" dxfId="14877" priority="785">
      <formula>SEARCH("caricato",$N9)&gt;0</formula>
    </cfRule>
    <cfRule type="expression" dxfId="14876" priority="786">
      <formula>SEARCH("da fare",$N9)&gt;0</formula>
    </cfRule>
    <cfRule type="expression" dxfId="14875" priority="787">
      <formula>SEARCH("attesa tcl",$N9)&gt;0</formula>
    </cfRule>
    <cfRule type="expression" dxfId="14874" priority="788">
      <formula>SEARCH("fermata",$N9)&gt;0</formula>
    </cfRule>
    <cfRule type="expression" dxfId="14873" priority="789">
      <formula>SEARCH("canone",$N9)&gt;0</formula>
    </cfRule>
  </conditionalFormatting>
  <conditionalFormatting sqref="F10:F11">
    <cfRule type="expression" dxfId="14872" priority="780">
      <formula>SEARCH("caricato",$N10)&gt;0</formula>
    </cfRule>
    <cfRule type="expression" dxfId="14871" priority="781">
      <formula>SEARCH("da fare",$N10)&gt;0</formula>
    </cfRule>
    <cfRule type="expression" dxfId="14870" priority="782">
      <formula>SEARCH("attesa tcl",$N10)&gt;0</formula>
    </cfRule>
    <cfRule type="expression" dxfId="14869" priority="783">
      <formula>SEARCH("fermata",$N10)&gt;0</formula>
    </cfRule>
    <cfRule type="expression" dxfId="14868" priority="784">
      <formula>SEARCH("canone",$N10)&gt;0</formula>
    </cfRule>
  </conditionalFormatting>
  <conditionalFormatting sqref="F6:F7">
    <cfRule type="expression" dxfId="14867" priority="765">
      <formula>SEARCH("caricato",$N6)&gt;0</formula>
    </cfRule>
    <cfRule type="expression" dxfId="14866" priority="766">
      <formula>SEARCH("da fare",$N6)&gt;0</formula>
    </cfRule>
    <cfRule type="expression" dxfId="14865" priority="767">
      <formula>SEARCH("attesa tcl",$N6)&gt;0</formula>
    </cfRule>
    <cfRule type="expression" dxfId="14864" priority="768">
      <formula>SEARCH("fermata",$N6)&gt;0</formula>
    </cfRule>
    <cfRule type="expression" dxfId="14863" priority="769">
      <formula>SEARCH("canone",$N6)&gt;0</formula>
    </cfRule>
  </conditionalFormatting>
  <conditionalFormatting sqref="F6:F7">
    <cfRule type="expression" dxfId="14862" priority="760">
      <formula>SEARCH("caricato",$N6)&gt;0</formula>
    </cfRule>
    <cfRule type="expression" dxfId="14861" priority="761">
      <formula>SEARCH("da fare",$N6)&gt;0</formula>
    </cfRule>
    <cfRule type="expression" dxfId="14860" priority="762">
      <formula>SEARCH("attesa tcl",$N6)&gt;0</formula>
    </cfRule>
    <cfRule type="expression" dxfId="14859" priority="763">
      <formula>SEARCH("fermata",$N6)&gt;0</formula>
    </cfRule>
    <cfRule type="expression" dxfId="14858" priority="764">
      <formula>SEARCH("canone",$N6)&gt;0</formula>
    </cfRule>
  </conditionalFormatting>
  <conditionalFormatting sqref="F14:F15">
    <cfRule type="expression" dxfId="14857" priority="750">
      <formula>SEARCH("caricato",$N14)&gt;0</formula>
    </cfRule>
    <cfRule type="expression" dxfId="14856" priority="751">
      <formula>SEARCH("da fare",$N14)&gt;0</formula>
    </cfRule>
    <cfRule type="expression" dxfId="14855" priority="752">
      <formula>SEARCH("attesa tcl",$N14)&gt;0</formula>
    </cfRule>
    <cfRule type="expression" dxfId="14854" priority="753">
      <formula>SEARCH("fermata",$N14)&gt;0</formula>
    </cfRule>
    <cfRule type="expression" dxfId="14853" priority="754">
      <formula>SEARCH("canone",$N14)&gt;0</formula>
    </cfRule>
  </conditionalFormatting>
  <conditionalFormatting sqref="G14:H14 J14">
    <cfRule type="expression" dxfId="14852" priority="745">
      <formula>SEARCH("caricato",$N14)&gt;0</formula>
    </cfRule>
    <cfRule type="expression" dxfId="14851" priority="746">
      <formula>SEARCH("da fare",$N14)&gt;0</formula>
    </cfRule>
    <cfRule type="expression" dxfId="14850" priority="747">
      <formula>SEARCH("attesa tcl",$N14)&gt;0</formula>
    </cfRule>
    <cfRule type="expression" dxfId="14849" priority="748">
      <formula>SEARCH("fermata",$N14)&gt;0</formula>
    </cfRule>
    <cfRule type="expression" dxfId="14848" priority="749">
      <formula>SEARCH("canone",$N14)&gt;0</formula>
    </cfRule>
  </conditionalFormatting>
  <conditionalFormatting sqref="F12:F13">
    <cfRule type="expression" dxfId="14847" priority="740">
      <formula>SEARCH("caricato",$N12)&gt;0</formula>
    </cfRule>
    <cfRule type="expression" dxfId="14846" priority="741">
      <formula>SEARCH("da fare",$N12)&gt;0</formula>
    </cfRule>
    <cfRule type="expression" dxfId="14845" priority="742">
      <formula>SEARCH("attesa tcl",$N12)&gt;0</formula>
    </cfRule>
    <cfRule type="expression" dxfId="14844" priority="743">
      <formula>SEARCH("fermata",$N12)&gt;0</formula>
    </cfRule>
    <cfRule type="expression" dxfId="14843" priority="744">
      <formula>SEARCH("canone",$N12)&gt;0</formula>
    </cfRule>
  </conditionalFormatting>
  <conditionalFormatting sqref="F12:F13">
    <cfRule type="expression" dxfId="14842" priority="735">
      <formula>SEARCH("caricato",$N12)&gt;0</formula>
    </cfRule>
    <cfRule type="expression" dxfId="14841" priority="736">
      <formula>SEARCH("da fare",$N12)&gt;0</formula>
    </cfRule>
    <cfRule type="expression" dxfId="14840" priority="737">
      <formula>SEARCH("attesa tcl",$N12)&gt;0</formula>
    </cfRule>
    <cfRule type="expression" dxfId="14839" priority="738">
      <formula>SEARCH("fermata",$N12)&gt;0</formula>
    </cfRule>
    <cfRule type="expression" dxfId="14838" priority="739">
      <formula>SEARCH("canone",$N12)&gt;0</formula>
    </cfRule>
  </conditionalFormatting>
  <conditionalFormatting sqref="F6:F7">
    <cfRule type="expression" dxfId="14837" priority="730">
      <formula>SEARCH("caricato",$N6)&gt;0</formula>
    </cfRule>
    <cfRule type="expression" dxfId="14836" priority="731">
      <formula>SEARCH("da fare",$N6)&gt;0</formula>
    </cfRule>
    <cfRule type="expression" dxfId="14835" priority="732">
      <formula>SEARCH("attesa tcl",$N6)&gt;0</formula>
    </cfRule>
    <cfRule type="expression" dxfId="14834" priority="733">
      <formula>SEARCH("fermata",$N6)&gt;0</formula>
    </cfRule>
    <cfRule type="expression" dxfId="14833" priority="734">
      <formula>SEARCH("canone",$N6)&gt;0</formula>
    </cfRule>
  </conditionalFormatting>
  <conditionalFormatting sqref="F9">
    <cfRule type="expression" dxfId="14832" priority="725">
      <formula>SEARCH("caricato",$N9)&gt;0</formula>
    </cfRule>
    <cfRule type="expression" dxfId="14831" priority="726">
      <formula>SEARCH("da fare",$N9)&gt;0</formula>
    </cfRule>
    <cfRule type="expression" dxfId="14830" priority="727">
      <formula>SEARCH("attesa tcl",$N9)&gt;0</formula>
    </cfRule>
    <cfRule type="expression" dxfId="14829" priority="728">
      <formula>SEARCH("fermata",$N9)&gt;0</formula>
    </cfRule>
    <cfRule type="expression" dxfId="14828" priority="729">
      <formula>SEARCH("canone",$N9)&gt;0</formula>
    </cfRule>
  </conditionalFormatting>
  <conditionalFormatting sqref="F6:F7">
    <cfRule type="expression" dxfId="14827" priority="710">
      <formula>SEARCH("caricato",$N6)&gt;0</formula>
    </cfRule>
    <cfRule type="expression" dxfId="14826" priority="711">
      <formula>SEARCH("da fare",$N6)&gt;0</formula>
    </cfRule>
    <cfRule type="expression" dxfId="14825" priority="712">
      <formula>SEARCH("attesa tcl",$N6)&gt;0</formula>
    </cfRule>
    <cfRule type="expression" dxfId="14824" priority="713">
      <formula>SEARCH("fermata",$N6)&gt;0</formula>
    </cfRule>
    <cfRule type="expression" dxfId="14823" priority="714">
      <formula>SEARCH("canone",$N6)&gt;0</formula>
    </cfRule>
  </conditionalFormatting>
  <conditionalFormatting sqref="F9">
    <cfRule type="expression" dxfId="14822" priority="705">
      <formula>SEARCH("caricato",$N9)&gt;0</formula>
    </cfRule>
    <cfRule type="expression" dxfId="14821" priority="706">
      <formula>SEARCH("da fare",$N9)&gt;0</formula>
    </cfRule>
    <cfRule type="expression" dxfId="14820" priority="707">
      <formula>SEARCH("attesa tcl",$N9)&gt;0</formula>
    </cfRule>
    <cfRule type="expression" dxfId="14819" priority="708">
      <formula>SEARCH("fermata",$N9)&gt;0</formula>
    </cfRule>
    <cfRule type="expression" dxfId="14818" priority="709">
      <formula>SEARCH("canone",$N9)&gt;0</formula>
    </cfRule>
  </conditionalFormatting>
  <conditionalFormatting sqref="F5">
    <cfRule type="expression" dxfId="14817" priority="690">
      <formula>SEARCH("caricato",$N5)&gt;0</formula>
    </cfRule>
    <cfRule type="expression" dxfId="14816" priority="691">
      <formula>SEARCH("da fare",$N5)&gt;0</formula>
    </cfRule>
    <cfRule type="expression" dxfId="14815" priority="692">
      <formula>SEARCH("attesa tcl",$N5)&gt;0</formula>
    </cfRule>
    <cfRule type="expression" dxfId="14814" priority="693">
      <formula>SEARCH("fermata",$N5)&gt;0</formula>
    </cfRule>
    <cfRule type="expression" dxfId="14813" priority="694">
      <formula>SEARCH("canone",$N5)&gt;0</formula>
    </cfRule>
  </conditionalFormatting>
  <conditionalFormatting sqref="F5">
    <cfRule type="expression" dxfId="14812" priority="685">
      <formula>SEARCH("caricato",$N5)&gt;0</formula>
    </cfRule>
    <cfRule type="expression" dxfId="14811" priority="686">
      <formula>SEARCH("da fare",$N5)&gt;0</formula>
    </cfRule>
    <cfRule type="expression" dxfId="14810" priority="687">
      <formula>SEARCH("attesa tcl",$N5)&gt;0</formula>
    </cfRule>
    <cfRule type="expression" dxfId="14809" priority="688">
      <formula>SEARCH("fermata",$N5)&gt;0</formula>
    </cfRule>
    <cfRule type="expression" dxfId="14808" priority="689">
      <formula>SEARCH("canone",$N5)&gt;0</formula>
    </cfRule>
  </conditionalFormatting>
  <conditionalFormatting sqref="F12:F13">
    <cfRule type="expression" dxfId="14807" priority="650">
      <formula>SEARCH("caricato",$N12)&gt;0</formula>
    </cfRule>
    <cfRule type="expression" dxfId="14806" priority="651">
      <formula>SEARCH("da fare",$N12)&gt;0</formula>
    </cfRule>
    <cfRule type="expression" dxfId="14805" priority="652">
      <formula>SEARCH("attesa tcl",$N12)&gt;0</formula>
    </cfRule>
    <cfRule type="expression" dxfId="14804" priority="653">
      <formula>SEARCH("fermata",$N12)&gt;0</formula>
    </cfRule>
    <cfRule type="expression" dxfId="14803" priority="654">
      <formula>SEARCH("canone",$N12)&gt;0</formula>
    </cfRule>
  </conditionalFormatting>
  <conditionalFormatting sqref="F10:F11">
    <cfRule type="expression" dxfId="14802" priority="640">
      <formula>SEARCH("caricato",$N10)&gt;0</formula>
    </cfRule>
    <cfRule type="expression" dxfId="14801" priority="641">
      <formula>SEARCH("da fare",$N10)&gt;0</formula>
    </cfRule>
    <cfRule type="expression" dxfId="14800" priority="642">
      <formula>SEARCH("attesa tcl",$N10)&gt;0</formula>
    </cfRule>
    <cfRule type="expression" dxfId="14799" priority="643">
      <formula>SEARCH("fermata",$N10)&gt;0</formula>
    </cfRule>
    <cfRule type="expression" dxfId="14798" priority="644">
      <formula>SEARCH("canone",$N10)&gt;0</formula>
    </cfRule>
  </conditionalFormatting>
  <conditionalFormatting sqref="F10:F11">
    <cfRule type="expression" dxfId="14797" priority="635">
      <formula>SEARCH("caricato",$N10)&gt;0</formula>
    </cfRule>
    <cfRule type="expression" dxfId="14796" priority="636">
      <formula>SEARCH("da fare",$N10)&gt;0</formula>
    </cfRule>
    <cfRule type="expression" dxfId="14795" priority="637">
      <formula>SEARCH("attesa tcl",$N10)&gt;0</formula>
    </cfRule>
    <cfRule type="expression" dxfId="14794" priority="638">
      <formula>SEARCH("fermata",$N10)&gt;0</formula>
    </cfRule>
    <cfRule type="expression" dxfId="14793" priority="639">
      <formula>SEARCH("canone",$N10)&gt;0</formula>
    </cfRule>
  </conditionalFormatting>
  <conditionalFormatting sqref="F17">
    <cfRule type="expression" dxfId="14792" priority="630">
      <formula>SEARCH("caricato",$N17)&gt;0</formula>
    </cfRule>
    <cfRule type="expression" dxfId="14791" priority="631">
      <formula>SEARCH("da fare",$N17)&gt;0</formula>
    </cfRule>
    <cfRule type="expression" dxfId="14790" priority="632">
      <formula>SEARCH("attesa tcl",$N17)&gt;0</formula>
    </cfRule>
    <cfRule type="expression" dxfId="14789" priority="633">
      <formula>SEARCH("fermata",$N17)&gt;0</formula>
    </cfRule>
    <cfRule type="expression" dxfId="14788" priority="634">
      <formula>SEARCH("canone",$N17)&gt;0</formula>
    </cfRule>
  </conditionalFormatting>
  <conditionalFormatting sqref="F17">
    <cfRule type="expression" dxfId="14787" priority="625">
      <formula>SEARCH("caricato",$N17)&gt;0</formula>
    </cfRule>
    <cfRule type="expression" dxfId="14786" priority="626">
      <formula>SEARCH("da fare",$N17)&gt;0</formula>
    </cfRule>
    <cfRule type="expression" dxfId="14785" priority="627">
      <formula>SEARCH("attesa tcl",$N17)&gt;0</formula>
    </cfRule>
    <cfRule type="expression" dxfId="14784" priority="628">
      <formula>SEARCH("fermata",$N17)&gt;0</formula>
    </cfRule>
    <cfRule type="expression" dxfId="14783" priority="629">
      <formula>SEARCH("canone",$N17)&gt;0</formula>
    </cfRule>
  </conditionalFormatting>
  <conditionalFormatting sqref="F17">
    <cfRule type="expression" dxfId="14782" priority="620">
      <formula>SEARCH("caricato",$N17)&gt;0</formula>
    </cfRule>
    <cfRule type="expression" dxfId="14781" priority="621">
      <formula>SEARCH("da fare",$N17)&gt;0</formula>
    </cfRule>
    <cfRule type="expression" dxfId="14780" priority="622">
      <formula>SEARCH("attesa tcl",$N17)&gt;0</formula>
    </cfRule>
    <cfRule type="expression" dxfId="14779" priority="623">
      <formula>SEARCH("fermata",$N17)&gt;0</formula>
    </cfRule>
    <cfRule type="expression" dxfId="14778" priority="624">
      <formula>SEARCH("canone",$N17)&gt;0</formula>
    </cfRule>
  </conditionalFormatting>
  <conditionalFormatting sqref="F17">
    <cfRule type="expression" dxfId="14777" priority="615">
      <formula>SEARCH("caricato",$N17)&gt;0</formula>
    </cfRule>
    <cfRule type="expression" dxfId="14776" priority="616">
      <formula>SEARCH("da fare",$N17)&gt;0</formula>
    </cfRule>
    <cfRule type="expression" dxfId="14775" priority="617">
      <formula>SEARCH("attesa tcl",$N17)&gt;0</formula>
    </cfRule>
    <cfRule type="expression" dxfId="14774" priority="618">
      <formula>SEARCH("fermata",$N17)&gt;0</formula>
    </cfRule>
    <cfRule type="expression" dxfId="14773" priority="619">
      <formula>SEARCH("canone",$N17)&gt;0</formula>
    </cfRule>
  </conditionalFormatting>
  <conditionalFormatting sqref="G14:H14 J14">
    <cfRule type="expression" dxfId="14772" priority="610">
      <formula>SEARCH("caricato",$N14)&gt;0</formula>
    </cfRule>
    <cfRule type="expression" dxfId="14771" priority="611">
      <formula>SEARCH("da fare",$N14)&gt;0</formula>
    </cfRule>
    <cfRule type="expression" dxfId="14770" priority="612">
      <formula>SEARCH("attesa tcl",$N14)&gt;0</formula>
    </cfRule>
    <cfRule type="expression" dxfId="14769" priority="613">
      <formula>SEARCH("fermata",$N14)&gt;0</formula>
    </cfRule>
    <cfRule type="expression" dxfId="14768" priority="614">
      <formula>SEARCH("canone",$N14)&gt;0</formula>
    </cfRule>
  </conditionalFormatting>
  <conditionalFormatting sqref="G14:H14 J14">
    <cfRule type="expression" dxfId="14767" priority="605">
      <formula>SEARCH("caricato",$N14)&gt;0</formula>
    </cfRule>
    <cfRule type="expression" dxfId="14766" priority="606">
      <formula>SEARCH("da fare",$N14)&gt;0</formula>
    </cfRule>
    <cfRule type="expression" dxfId="14765" priority="607">
      <formula>SEARCH("attesa tcl",$N14)&gt;0</formula>
    </cfRule>
    <cfRule type="expression" dxfId="14764" priority="608">
      <formula>SEARCH("fermata",$N14)&gt;0</formula>
    </cfRule>
    <cfRule type="expression" dxfId="14763" priority="609">
      <formula>SEARCH("canone",$N14)&gt;0</formula>
    </cfRule>
  </conditionalFormatting>
  <conditionalFormatting sqref="F16:F17">
    <cfRule type="expression" dxfId="14762" priority="600">
      <formula>SEARCH("caricato",$N16)&gt;0</formula>
    </cfRule>
    <cfRule type="expression" dxfId="14761" priority="601">
      <formula>SEARCH("da fare",$N16)&gt;0</formula>
    </cfRule>
    <cfRule type="expression" dxfId="14760" priority="602">
      <formula>SEARCH("attesa tcl",$N16)&gt;0</formula>
    </cfRule>
    <cfRule type="expression" dxfId="14759" priority="603">
      <formula>SEARCH("fermata",$N16)&gt;0</formula>
    </cfRule>
    <cfRule type="expression" dxfId="14758" priority="604">
      <formula>SEARCH("canone",$N16)&gt;0</formula>
    </cfRule>
  </conditionalFormatting>
  <conditionalFormatting sqref="F14:F15">
    <cfRule type="expression" dxfId="14757" priority="590">
      <formula>SEARCH("caricato",$N14)&gt;0</formula>
    </cfRule>
    <cfRule type="expression" dxfId="14756" priority="591">
      <formula>SEARCH("da fare",$N14)&gt;0</formula>
    </cfRule>
    <cfRule type="expression" dxfId="14755" priority="592">
      <formula>SEARCH("attesa tcl",$N14)&gt;0</formula>
    </cfRule>
    <cfRule type="expression" dxfId="14754" priority="593">
      <formula>SEARCH("fermata",$N14)&gt;0</formula>
    </cfRule>
    <cfRule type="expression" dxfId="14753" priority="594">
      <formula>SEARCH("canone",$N14)&gt;0</formula>
    </cfRule>
  </conditionalFormatting>
  <conditionalFormatting sqref="F14:F15">
    <cfRule type="expression" dxfId="14752" priority="585">
      <formula>SEARCH("caricato",$N14)&gt;0</formula>
    </cfRule>
    <cfRule type="expression" dxfId="14751" priority="586">
      <formula>SEARCH("da fare",$N14)&gt;0</formula>
    </cfRule>
    <cfRule type="expression" dxfId="14750" priority="587">
      <formula>SEARCH("attesa tcl",$N14)&gt;0</formula>
    </cfRule>
    <cfRule type="expression" dxfId="14749" priority="588">
      <formula>SEARCH("fermata",$N14)&gt;0</formula>
    </cfRule>
    <cfRule type="expression" dxfId="14748" priority="589">
      <formula>SEARCH("canone",$N14)&gt;0</formula>
    </cfRule>
  </conditionalFormatting>
  <conditionalFormatting sqref="F14:F15">
    <cfRule type="expression" dxfId="14747" priority="580">
      <formula>SEARCH("caricato",$N14)&gt;0</formula>
    </cfRule>
    <cfRule type="expression" dxfId="14746" priority="581">
      <formula>SEARCH("da fare",$N14)&gt;0</formula>
    </cfRule>
    <cfRule type="expression" dxfId="14745" priority="582">
      <formula>SEARCH("attesa tcl",$N14)&gt;0</formula>
    </cfRule>
    <cfRule type="expression" dxfId="14744" priority="583">
      <formula>SEARCH("fermata",$N14)&gt;0</formula>
    </cfRule>
    <cfRule type="expression" dxfId="14743" priority="584">
      <formula>SEARCH("canone",$N14)&gt;0</formula>
    </cfRule>
  </conditionalFormatting>
  <conditionalFormatting sqref="G14:H14 J14">
    <cfRule type="expression" dxfId="14742" priority="575">
      <formula>SEARCH("caricato",$N14)&gt;0</formula>
    </cfRule>
    <cfRule type="expression" dxfId="14741" priority="576">
      <formula>SEARCH("da fare",$N14)&gt;0</formula>
    </cfRule>
    <cfRule type="expression" dxfId="14740" priority="577">
      <formula>SEARCH("attesa tcl",$N14)&gt;0</formula>
    </cfRule>
    <cfRule type="expression" dxfId="14739" priority="578">
      <formula>SEARCH("fermata",$N14)&gt;0</formula>
    </cfRule>
    <cfRule type="expression" dxfId="14738" priority="579">
      <formula>SEARCH("canone",$N14)&gt;0</formula>
    </cfRule>
  </conditionalFormatting>
  <conditionalFormatting sqref="M5">
    <cfRule type="expression" dxfId="14737" priority="545">
      <formula>SEARCH("caricato",$N5)&gt;0</formula>
    </cfRule>
    <cfRule type="expression" dxfId="14736" priority="546">
      <formula>SEARCH("da fare",$N5)&gt;0</formula>
    </cfRule>
    <cfRule type="expression" dxfId="14735" priority="547">
      <formula>SEARCH("attesa tcl",$N5)&gt;0</formula>
    </cfRule>
    <cfRule type="expression" dxfId="14734" priority="548">
      <formula>SEARCH("fermata",$N5)&gt;0</formula>
    </cfRule>
    <cfRule type="expression" dxfId="14733" priority="549">
      <formula>SEARCH("canone",$N5)&gt;0</formula>
    </cfRule>
  </conditionalFormatting>
  <conditionalFormatting sqref="M4">
    <cfRule type="expression" dxfId="14732" priority="550">
      <formula>SEARCH("caricato",$N4)&gt;0</formula>
    </cfRule>
    <cfRule type="expression" dxfId="14731" priority="551">
      <formula>SEARCH("da fare",$N4)&gt;0</formula>
    </cfRule>
    <cfRule type="expression" dxfId="14730" priority="552">
      <formula>SEARCH("attesa tcl",$N4)&gt;0</formula>
    </cfRule>
    <cfRule type="expression" dxfId="14729" priority="553">
      <formula>SEARCH("fermata",$N4)&gt;0</formula>
    </cfRule>
    <cfRule type="expression" dxfId="14728" priority="554">
      <formula>SEARCH("canone",$N4)&gt;0</formula>
    </cfRule>
  </conditionalFormatting>
  <conditionalFormatting sqref="M6:M45">
    <cfRule type="expression" dxfId="14727" priority="540">
      <formula>SEARCH("caricato",$N6)&gt;0</formula>
    </cfRule>
    <cfRule type="expression" dxfId="14726" priority="541">
      <formula>SEARCH("da fare",$N6)&gt;0</formula>
    </cfRule>
    <cfRule type="expression" dxfId="14725" priority="542">
      <formula>SEARCH("attesa tcl",$N6)&gt;0</formula>
    </cfRule>
    <cfRule type="expression" dxfId="14724" priority="543">
      <formula>SEARCH("fermata",$N6)&gt;0</formula>
    </cfRule>
    <cfRule type="expression" dxfId="14723" priority="544">
      <formula>SEARCH("canone",$N6)&gt;0</formula>
    </cfRule>
  </conditionalFormatting>
  <conditionalFormatting sqref="F8">
    <cfRule type="expression" dxfId="14722" priority="535">
      <formula>SEARCH("caricato",$N8)&gt;0</formula>
    </cfRule>
    <cfRule type="expression" dxfId="14721" priority="536">
      <formula>SEARCH("da fare",$N8)&gt;0</formula>
    </cfRule>
    <cfRule type="expression" dxfId="14720" priority="537">
      <formula>SEARCH("attesa tcl",$N8)&gt;0</formula>
    </cfRule>
    <cfRule type="expression" dxfId="14719" priority="538">
      <formula>SEARCH("fermata",$N8)&gt;0</formula>
    </cfRule>
    <cfRule type="expression" dxfId="14718" priority="539">
      <formula>SEARCH("canone",$N8)&gt;0</formula>
    </cfRule>
  </conditionalFormatting>
  <conditionalFormatting sqref="F8">
    <cfRule type="expression" dxfId="14717" priority="530">
      <formula>SEARCH("caricato",$N8)&gt;0</formula>
    </cfRule>
    <cfRule type="expression" dxfId="14716" priority="531">
      <formula>SEARCH("da fare",$N8)&gt;0</formula>
    </cfRule>
    <cfRule type="expression" dxfId="14715" priority="532">
      <formula>SEARCH("attesa tcl",$N8)&gt;0</formula>
    </cfRule>
    <cfRule type="expression" dxfId="14714" priority="533">
      <formula>SEARCH("fermata",$N8)&gt;0</formula>
    </cfRule>
    <cfRule type="expression" dxfId="14713" priority="534">
      <formula>SEARCH("canone",$N8)&gt;0</formula>
    </cfRule>
  </conditionalFormatting>
  <conditionalFormatting sqref="F8">
    <cfRule type="expression" dxfId="14712" priority="525">
      <formula>SEARCH("caricato",$N8)&gt;0</formula>
    </cfRule>
    <cfRule type="expression" dxfId="14711" priority="526">
      <formula>SEARCH("da fare",$N8)&gt;0</formula>
    </cfRule>
    <cfRule type="expression" dxfId="14710" priority="527">
      <formula>SEARCH("attesa tcl",$N8)&gt;0</formula>
    </cfRule>
    <cfRule type="expression" dxfId="14709" priority="528">
      <formula>SEARCH("fermata",$N8)&gt;0</formula>
    </cfRule>
    <cfRule type="expression" dxfId="14708" priority="529">
      <formula>SEARCH("canone",$N8)&gt;0</formula>
    </cfRule>
  </conditionalFormatting>
  <conditionalFormatting sqref="F8">
    <cfRule type="expression" dxfId="14707" priority="520">
      <formula>SEARCH("caricato",$N8)&gt;0</formula>
    </cfRule>
    <cfRule type="expression" dxfId="14706" priority="521">
      <formula>SEARCH("da fare",$N8)&gt;0</formula>
    </cfRule>
    <cfRule type="expression" dxfId="14705" priority="522">
      <formula>SEARCH("attesa tcl",$N8)&gt;0</formula>
    </cfRule>
    <cfRule type="expression" dxfId="14704" priority="523">
      <formula>SEARCH("fermata",$N8)&gt;0</formula>
    </cfRule>
    <cfRule type="expression" dxfId="14703" priority="524">
      <formula>SEARCH("canone",$N8)&gt;0</formula>
    </cfRule>
  </conditionalFormatting>
  <conditionalFormatting sqref="P4:Q4">
    <cfRule type="cellIs" dxfId="14702" priority="481" operator="lessThan">
      <formula>0</formula>
    </cfRule>
    <cfRule type="cellIs" dxfId="14701" priority="482" operator="greaterThan">
      <formula>0</formula>
    </cfRule>
    <cfRule type="cellIs" dxfId="14700" priority="483" operator="equal">
      <formula>0</formula>
    </cfRule>
  </conditionalFormatting>
  <conditionalFormatting sqref="S4">
    <cfRule type="cellIs" dxfId="14699" priority="478" operator="lessThan">
      <formula>0</formula>
    </cfRule>
    <cfRule type="cellIs" dxfId="14698" priority="479" operator="greaterThan">
      <formula>0</formula>
    </cfRule>
    <cfRule type="cellIs" dxfId="14697" priority="480" operator="equal">
      <formula>0</formula>
    </cfRule>
  </conditionalFormatting>
  <conditionalFormatting sqref="T4">
    <cfRule type="containsText" dxfId="14696" priority="476" operator="containsText" text="NO">
      <formula>NOT(ISERROR(SEARCH("NO",T4)))</formula>
    </cfRule>
    <cfRule type="containsText" dxfId="14695" priority="477" operator="containsText" text="SI">
      <formula>NOT(ISERROR(SEARCH("SI",T4)))</formula>
    </cfRule>
  </conditionalFormatting>
  <conditionalFormatting sqref="U4">
    <cfRule type="containsText" dxfId="14694" priority="474" operator="containsText" text="NO">
      <formula>NOT(ISERROR(SEARCH("NO",U4)))</formula>
    </cfRule>
    <cfRule type="containsText" dxfId="14693" priority="475" operator="containsText" text="SI">
      <formula>NOT(ISERROR(SEARCH("SI",U4)))</formula>
    </cfRule>
  </conditionalFormatting>
  <conditionalFormatting sqref="R4">
    <cfRule type="cellIs" dxfId="14692" priority="471" operator="lessThan">
      <formula>0</formula>
    </cfRule>
    <cfRule type="cellIs" dxfId="14691" priority="472" operator="greaterThan">
      <formula>0</formula>
    </cfRule>
    <cfRule type="cellIs" dxfId="14690" priority="473" operator="equal">
      <formula>0</formula>
    </cfRule>
  </conditionalFormatting>
  <conditionalFormatting sqref="I13:I14 I18:I45">
    <cfRule type="expression" dxfId="14689" priority="436">
      <formula>SEARCH("caricato",$N13)&gt;0</formula>
    </cfRule>
    <cfRule type="expression" dxfId="14688" priority="437">
      <formula>SEARCH("da fare",$N13)&gt;0</formula>
    </cfRule>
    <cfRule type="expression" dxfId="14687" priority="438">
      <formula>SEARCH("attesa tcl",$N13)&gt;0</formula>
    </cfRule>
    <cfRule type="expression" dxfId="14686" priority="439">
      <formula>SEARCH("fermata",$N13)&gt;0</formula>
    </cfRule>
    <cfRule type="expression" dxfId="14685" priority="440">
      <formula>SEARCH("canone",$N13)&gt;0</formula>
    </cfRule>
  </conditionalFormatting>
  <conditionalFormatting sqref="I13:I14 I18:I45">
    <cfRule type="expression" dxfId="14684" priority="431">
      <formula>SEARCH("caricato",$N13)&gt;0</formula>
    </cfRule>
    <cfRule type="expression" dxfId="14683" priority="432">
      <formula>SEARCH("da fare",$N13)&gt;0</formula>
    </cfRule>
    <cfRule type="expression" dxfId="14682" priority="433">
      <formula>SEARCH("attesa tcl",$N13)&gt;0</formula>
    </cfRule>
    <cfRule type="expression" dxfId="14681" priority="434">
      <formula>SEARCH("fermata",$N13)&gt;0</formula>
    </cfRule>
    <cfRule type="expression" dxfId="14680" priority="435">
      <formula>SEARCH("canone",$N13)&gt;0</formula>
    </cfRule>
  </conditionalFormatting>
  <conditionalFormatting sqref="I13:I14 I18:I45">
    <cfRule type="expression" dxfId="14679" priority="426">
      <formula>SEARCH("caricato",$N13)&gt;0</formula>
    </cfRule>
    <cfRule type="expression" dxfId="14678" priority="427">
      <formula>SEARCH("da fare",$N13)&gt;0</formula>
    </cfRule>
    <cfRule type="expression" dxfId="14677" priority="428">
      <formula>SEARCH("attesa tcl",$N13)&gt;0</formula>
    </cfRule>
    <cfRule type="expression" dxfId="14676" priority="429">
      <formula>SEARCH("fermata",$N13)&gt;0</formula>
    </cfRule>
    <cfRule type="expression" dxfId="14675" priority="430">
      <formula>SEARCH("canone",$N13)&gt;0</formula>
    </cfRule>
  </conditionalFormatting>
  <conditionalFormatting sqref="I13:I14 I18:I45">
    <cfRule type="expression" dxfId="14674" priority="421">
      <formula>SEARCH("caricato",$N13)&gt;0</formula>
    </cfRule>
    <cfRule type="expression" dxfId="14673" priority="422">
      <formula>SEARCH("da fare",$N13)&gt;0</formula>
    </cfRule>
    <cfRule type="expression" dxfId="14672" priority="423">
      <formula>SEARCH("attesa tcl",$N13)&gt;0</formula>
    </cfRule>
    <cfRule type="expression" dxfId="14671" priority="424">
      <formula>SEARCH("fermata",$N13)&gt;0</formula>
    </cfRule>
    <cfRule type="expression" dxfId="14670" priority="425">
      <formula>SEARCH("canone",$N13)&gt;0</formula>
    </cfRule>
  </conditionalFormatting>
  <conditionalFormatting sqref="I13:I14 I18:I45">
    <cfRule type="expression" dxfId="14669" priority="416">
      <formula>SEARCH("caricato",$N13)&gt;0</formula>
    </cfRule>
    <cfRule type="expression" dxfId="14668" priority="417">
      <formula>SEARCH("da fare",$N13)&gt;0</formula>
    </cfRule>
    <cfRule type="expression" dxfId="14667" priority="418">
      <formula>SEARCH("attesa tcl",$N13)&gt;0</formula>
    </cfRule>
    <cfRule type="expression" dxfId="14666" priority="419">
      <formula>SEARCH("fermata",$N13)&gt;0</formula>
    </cfRule>
    <cfRule type="expression" dxfId="14665" priority="420">
      <formula>SEARCH("canone",$N13)&gt;0</formula>
    </cfRule>
  </conditionalFormatting>
  <conditionalFormatting sqref="I13:I14 I18:I45">
    <cfRule type="expression" dxfId="14664" priority="411">
      <formula>SEARCH("caricato",$N13)&gt;0</formula>
    </cfRule>
    <cfRule type="expression" dxfId="14663" priority="412">
      <formula>SEARCH("da fare",$N13)&gt;0</formula>
    </cfRule>
    <cfRule type="expression" dxfId="14662" priority="413">
      <formula>SEARCH("attesa tcl",$N13)&gt;0</formula>
    </cfRule>
    <cfRule type="expression" dxfId="14661" priority="414">
      <formula>SEARCH("fermata",$N13)&gt;0</formula>
    </cfRule>
    <cfRule type="expression" dxfId="14660" priority="415">
      <formula>SEARCH("canone",$N13)&gt;0</formula>
    </cfRule>
  </conditionalFormatting>
  <conditionalFormatting sqref="J4 F4:H4">
    <cfRule type="expression" dxfId="14659" priority="406">
      <formula>SEARCH("caricato",$N4)&gt;0</formula>
    </cfRule>
    <cfRule type="expression" dxfId="14658" priority="407">
      <formula>SEARCH("da fare",$N4)&gt;0</formula>
    </cfRule>
    <cfRule type="expression" dxfId="14657" priority="408">
      <formula>SEARCH("attesa tcl",$N4)&gt;0</formula>
    </cfRule>
    <cfRule type="expression" dxfId="14656" priority="409">
      <formula>SEARCH("fermata",$N4)&gt;0</formula>
    </cfRule>
    <cfRule type="expression" dxfId="14655" priority="410">
      <formula>SEARCH("canone",$N4)&gt;0</formula>
    </cfRule>
  </conditionalFormatting>
  <conditionalFormatting sqref="I4">
    <cfRule type="expression" dxfId="14654" priority="401">
      <formula>SEARCH("caricato",$N4)&gt;0</formula>
    </cfRule>
    <cfRule type="expression" dxfId="14653" priority="402">
      <formula>SEARCH("da fare",$N4)&gt;0</formula>
    </cfRule>
    <cfRule type="expression" dxfId="14652" priority="403">
      <formula>SEARCH("attesa tcl",$N4)&gt;0</formula>
    </cfRule>
    <cfRule type="expression" dxfId="14651" priority="404">
      <formula>SEARCH("fermata",$N4)&gt;0</formula>
    </cfRule>
    <cfRule type="expression" dxfId="14650" priority="405">
      <formula>SEARCH("canone",$N4)&gt;0</formula>
    </cfRule>
  </conditionalFormatting>
  <conditionalFormatting sqref="I4">
    <cfRule type="expression" dxfId="14649" priority="396">
      <formula>SEARCH("caricato",$N4)&gt;0</formula>
    </cfRule>
    <cfRule type="expression" dxfId="14648" priority="397">
      <formula>SEARCH("da fare",$N4)&gt;0</formula>
    </cfRule>
    <cfRule type="expression" dxfId="14647" priority="398">
      <formula>SEARCH("attesa tcl",$N4)&gt;0</formula>
    </cfRule>
    <cfRule type="expression" dxfId="14646" priority="399">
      <formula>SEARCH("fermata",$N4)&gt;0</formula>
    </cfRule>
    <cfRule type="expression" dxfId="14645" priority="400">
      <formula>SEARCH("canone",$N4)&gt;0</formula>
    </cfRule>
  </conditionalFormatting>
  <conditionalFormatting sqref="I4">
    <cfRule type="expression" dxfId="14644" priority="391">
      <formula>SEARCH("caricato",$N4)&gt;0</formula>
    </cfRule>
    <cfRule type="expression" dxfId="14643" priority="392">
      <formula>SEARCH("da fare",$N4)&gt;0</formula>
    </cfRule>
    <cfRule type="expression" dxfId="14642" priority="393">
      <formula>SEARCH("attesa tcl",$N4)&gt;0</formula>
    </cfRule>
    <cfRule type="expression" dxfId="14641" priority="394">
      <formula>SEARCH("fermata",$N4)&gt;0</formula>
    </cfRule>
    <cfRule type="expression" dxfId="14640" priority="395">
      <formula>SEARCH("canone",$N4)&gt;0</formula>
    </cfRule>
  </conditionalFormatting>
  <conditionalFormatting sqref="I4">
    <cfRule type="expression" dxfId="14639" priority="386">
      <formula>SEARCH("caricato",$N4)&gt;0</formula>
    </cfRule>
    <cfRule type="expression" dxfId="14638" priority="387">
      <formula>SEARCH("da fare",$N4)&gt;0</formula>
    </cfRule>
    <cfRule type="expression" dxfId="14637" priority="388">
      <formula>SEARCH("attesa tcl",$N4)&gt;0</formula>
    </cfRule>
    <cfRule type="expression" dxfId="14636" priority="389">
      <formula>SEARCH("fermata",$N4)&gt;0</formula>
    </cfRule>
    <cfRule type="expression" dxfId="14635" priority="390">
      <formula>SEARCH("canone",$N4)&gt;0</formula>
    </cfRule>
  </conditionalFormatting>
  <conditionalFormatting sqref="I4">
    <cfRule type="expression" dxfId="14634" priority="381">
      <formula>SEARCH("caricato",$N4)&gt;0</formula>
    </cfRule>
    <cfRule type="expression" dxfId="14633" priority="382">
      <formula>SEARCH("da fare",$N4)&gt;0</formula>
    </cfRule>
    <cfRule type="expression" dxfId="14632" priority="383">
      <formula>SEARCH("attesa tcl",$N4)&gt;0</formula>
    </cfRule>
    <cfRule type="expression" dxfId="14631" priority="384">
      <formula>SEARCH("fermata",$N4)&gt;0</formula>
    </cfRule>
    <cfRule type="expression" dxfId="14630" priority="385">
      <formula>SEARCH("canone",$N4)&gt;0</formula>
    </cfRule>
  </conditionalFormatting>
  <conditionalFormatting sqref="I4">
    <cfRule type="expression" dxfId="14629" priority="376">
      <formula>SEARCH("caricato",$N4)&gt;0</formula>
    </cfRule>
    <cfRule type="expression" dxfId="14628" priority="377">
      <formula>SEARCH("da fare",$N4)&gt;0</formula>
    </cfRule>
    <cfRule type="expression" dxfId="14627" priority="378">
      <formula>SEARCH("attesa tcl",$N4)&gt;0</formula>
    </cfRule>
    <cfRule type="expression" dxfId="14626" priority="379">
      <formula>SEARCH("fermata",$N4)&gt;0</formula>
    </cfRule>
    <cfRule type="expression" dxfId="14625" priority="380">
      <formula>SEARCH("canone",$N4)&gt;0</formula>
    </cfRule>
  </conditionalFormatting>
  <conditionalFormatting sqref="I5">
    <cfRule type="expression" dxfId="14624" priority="371">
      <formula>SEARCH("caricato",$N5)&gt;0</formula>
    </cfRule>
    <cfRule type="expression" dxfId="14623" priority="372">
      <formula>SEARCH("da fare",$N5)&gt;0</formula>
    </cfRule>
    <cfRule type="expression" dxfId="14622" priority="373">
      <formula>SEARCH("attesa tcl",$N5)&gt;0</formula>
    </cfRule>
    <cfRule type="expression" dxfId="14621" priority="374">
      <formula>SEARCH("fermata",$N5)&gt;0</formula>
    </cfRule>
    <cfRule type="expression" dxfId="14620" priority="375">
      <formula>SEARCH("canone",$N5)&gt;0</formula>
    </cfRule>
  </conditionalFormatting>
  <conditionalFormatting sqref="I5">
    <cfRule type="expression" dxfId="14619" priority="366">
      <formula>SEARCH("caricato",$N5)&gt;0</formula>
    </cfRule>
    <cfRule type="expression" dxfId="14618" priority="367">
      <formula>SEARCH("da fare",$N5)&gt;0</formula>
    </cfRule>
    <cfRule type="expression" dxfId="14617" priority="368">
      <formula>SEARCH("attesa tcl",$N5)&gt;0</formula>
    </cfRule>
    <cfRule type="expression" dxfId="14616" priority="369">
      <formula>SEARCH("fermata",$N5)&gt;0</formula>
    </cfRule>
    <cfRule type="expression" dxfId="14615" priority="370">
      <formula>SEARCH("canone",$N5)&gt;0</formula>
    </cfRule>
  </conditionalFormatting>
  <conditionalFormatting sqref="I5">
    <cfRule type="expression" dxfId="14614" priority="361">
      <formula>SEARCH("caricato",$N5)&gt;0</formula>
    </cfRule>
    <cfRule type="expression" dxfId="14613" priority="362">
      <formula>SEARCH("da fare",$N5)&gt;0</formula>
    </cfRule>
    <cfRule type="expression" dxfId="14612" priority="363">
      <formula>SEARCH("attesa tcl",$N5)&gt;0</formula>
    </cfRule>
    <cfRule type="expression" dxfId="14611" priority="364">
      <formula>SEARCH("fermata",$N5)&gt;0</formula>
    </cfRule>
    <cfRule type="expression" dxfId="14610" priority="365">
      <formula>SEARCH("canone",$N5)&gt;0</formula>
    </cfRule>
  </conditionalFormatting>
  <conditionalFormatting sqref="I5">
    <cfRule type="expression" dxfId="14609" priority="356">
      <formula>SEARCH("caricato",$N5)&gt;0</formula>
    </cfRule>
    <cfRule type="expression" dxfId="14608" priority="357">
      <formula>SEARCH("da fare",$N5)&gt;0</formula>
    </cfRule>
    <cfRule type="expression" dxfId="14607" priority="358">
      <formula>SEARCH("attesa tcl",$N5)&gt;0</formula>
    </cfRule>
    <cfRule type="expression" dxfId="14606" priority="359">
      <formula>SEARCH("fermata",$N5)&gt;0</formula>
    </cfRule>
    <cfRule type="expression" dxfId="14605" priority="360">
      <formula>SEARCH("canone",$N5)&gt;0</formula>
    </cfRule>
  </conditionalFormatting>
  <conditionalFormatting sqref="I5">
    <cfRule type="expression" dxfId="14604" priority="351">
      <formula>SEARCH("caricato",$N5)&gt;0</formula>
    </cfRule>
    <cfRule type="expression" dxfId="14603" priority="352">
      <formula>SEARCH("da fare",$N5)&gt;0</formula>
    </cfRule>
    <cfRule type="expression" dxfId="14602" priority="353">
      <formula>SEARCH("attesa tcl",$N5)&gt;0</formula>
    </cfRule>
    <cfRule type="expression" dxfId="14601" priority="354">
      <formula>SEARCH("fermata",$N5)&gt;0</formula>
    </cfRule>
    <cfRule type="expression" dxfId="14600" priority="355">
      <formula>SEARCH("canone",$N5)&gt;0</formula>
    </cfRule>
  </conditionalFormatting>
  <conditionalFormatting sqref="I5">
    <cfRule type="expression" dxfId="14599" priority="346">
      <formula>SEARCH("caricato",$N5)&gt;0</formula>
    </cfRule>
    <cfRule type="expression" dxfId="14598" priority="347">
      <formula>SEARCH("da fare",$N5)&gt;0</formula>
    </cfRule>
    <cfRule type="expression" dxfId="14597" priority="348">
      <formula>SEARCH("attesa tcl",$N5)&gt;0</formula>
    </cfRule>
    <cfRule type="expression" dxfId="14596" priority="349">
      <formula>SEARCH("fermata",$N5)&gt;0</formula>
    </cfRule>
    <cfRule type="expression" dxfId="14595" priority="350">
      <formula>SEARCH("canone",$N5)&gt;0</formula>
    </cfRule>
  </conditionalFormatting>
  <conditionalFormatting sqref="G6:H6 J6">
    <cfRule type="expression" dxfId="14594" priority="341">
      <formula>SEARCH("caricato",$N6)&gt;0</formula>
    </cfRule>
    <cfRule type="expression" dxfId="14593" priority="342">
      <formula>SEARCH("da fare",$N6)&gt;0</formula>
    </cfRule>
    <cfRule type="expression" dxfId="14592" priority="343">
      <formula>SEARCH("attesa tcl",$N6)&gt;0</formula>
    </cfRule>
    <cfRule type="expression" dxfId="14591" priority="344">
      <formula>SEARCH("fermata",$N6)&gt;0</formula>
    </cfRule>
    <cfRule type="expression" dxfId="14590" priority="345">
      <formula>SEARCH("canone",$N6)&gt;0</formula>
    </cfRule>
  </conditionalFormatting>
  <conditionalFormatting sqref="I6">
    <cfRule type="expression" dxfId="14589" priority="336">
      <formula>SEARCH("caricato",$N6)&gt;0</formula>
    </cfRule>
    <cfRule type="expression" dxfId="14588" priority="337">
      <formula>SEARCH("da fare",$N6)&gt;0</formula>
    </cfRule>
    <cfRule type="expression" dxfId="14587" priority="338">
      <formula>SEARCH("attesa tcl",$N6)&gt;0</formula>
    </cfRule>
    <cfRule type="expression" dxfId="14586" priority="339">
      <formula>SEARCH("fermata",$N6)&gt;0</formula>
    </cfRule>
    <cfRule type="expression" dxfId="14585" priority="340">
      <formula>SEARCH("canone",$N6)&gt;0</formula>
    </cfRule>
  </conditionalFormatting>
  <conditionalFormatting sqref="I6">
    <cfRule type="expression" dxfId="14584" priority="331">
      <formula>SEARCH("caricato",$N6)&gt;0</formula>
    </cfRule>
    <cfRule type="expression" dxfId="14583" priority="332">
      <formula>SEARCH("da fare",$N6)&gt;0</formula>
    </cfRule>
    <cfRule type="expression" dxfId="14582" priority="333">
      <formula>SEARCH("attesa tcl",$N6)&gt;0</formula>
    </cfRule>
    <cfRule type="expression" dxfId="14581" priority="334">
      <formula>SEARCH("fermata",$N6)&gt;0</formula>
    </cfRule>
    <cfRule type="expression" dxfId="14580" priority="335">
      <formula>SEARCH("canone",$N6)&gt;0</formula>
    </cfRule>
  </conditionalFormatting>
  <conditionalFormatting sqref="I6">
    <cfRule type="expression" dxfId="14579" priority="326">
      <formula>SEARCH("caricato",$N6)&gt;0</formula>
    </cfRule>
    <cfRule type="expression" dxfId="14578" priority="327">
      <formula>SEARCH("da fare",$N6)&gt;0</formula>
    </cfRule>
    <cfRule type="expression" dxfId="14577" priority="328">
      <formula>SEARCH("attesa tcl",$N6)&gt;0</formula>
    </cfRule>
    <cfRule type="expression" dxfId="14576" priority="329">
      <formula>SEARCH("fermata",$N6)&gt;0</formula>
    </cfRule>
    <cfRule type="expression" dxfId="14575" priority="330">
      <formula>SEARCH("canone",$N6)&gt;0</formula>
    </cfRule>
  </conditionalFormatting>
  <conditionalFormatting sqref="I6">
    <cfRule type="expression" dxfId="14574" priority="321">
      <formula>SEARCH("caricato",$N6)&gt;0</formula>
    </cfRule>
    <cfRule type="expression" dxfId="14573" priority="322">
      <formula>SEARCH("da fare",$N6)&gt;0</formula>
    </cfRule>
    <cfRule type="expression" dxfId="14572" priority="323">
      <formula>SEARCH("attesa tcl",$N6)&gt;0</formula>
    </cfRule>
    <cfRule type="expression" dxfId="14571" priority="324">
      <formula>SEARCH("fermata",$N6)&gt;0</formula>
    </cfRule>
    <cfRule type="expression" dxfId="14570" priority="325">
      <formula>SEARCH("canone",$N6)&gt;0</formula>
    </cfRule>
  </conditionalFormatting>
  <conditionalFormatting sqref="I6">
    <cfRule type="expression" dxfId="14569" priority="316">
      <formula>SEARCH("caricato",$N6)&gt;0</formula>
    </cfRule>
    <cfRule type="expression" dxfId="14568" priority="317">
      <formula>SEARCH("da fare",$N6)&gt;0</formula>
    </cfRule>
    <cfRule type="expression" dxfId="14567" priority="318">
      <formula>SEARCH("attesa tcl",$N6)&gt;0</formula>
    </cfRule>
    <cfRule type="expression" dxfId="14566" priority="319">
      <formula>SEARCH("fermata",$N6)&gt;0</formula>
    </cfRule>
    <cfRule type="expression" dxfId="14565" priority="320">
      <formula>SEARCH("canone",$N6)&gt;0</formula>
    </cfRule>
  </conditionalFormatting>
  <conditionalFormatting sqref="I6">
    <cfRule type="expression" dxfId="14564" priority="311">
      <formula>SEARCH("caricato",$N6)&gt;0</formula>
    </cfRule>
    <cfRule type="expression" dxfId="14563" priority="312">
      <formula>SEARCH("da fare",$N6)&gt;0</formula>
    </cfRule>
    <cfRule type="expression" dxfId="14562" priority="313">
      <formula>SEARCH("attesa tcl",$N6)&gt;0</formula>
    </cfRule>
    <cfRule type="expression" dxfId="14561" priority="314">
      <formula>SEARCH("fermata",$N6)&gt;0</formula>
    </cfRule>
    <cfRule type="expression" dxfId="14560" priority="315">
      <formula>SEARCH("canone",$N6)&gt;0</formula>
    </cfRule>
  </conditionalFormatting>
  <conditionalFormatting sqref="G8:H8 J8">
    <cfRule type="expression" dxfId="14559" priority="306">
      <formula>SEARCH("caricato",$N8)&gt;0</formula>
    </cfRule>
    <cfRule type="expression" dxfId="14558" priority="307">
      <formula>SEARCH("da fare",$N8)&gt;0</formula>
    </cfRule>
    <cfRule type="expression" dxfId="14557" priority="308">
      <formula>SEARCH("attesa tcl",$N8)&gt;0</formula>
    </cfRule>
    <cfRule type="expression" dxfId="14556" priority="309">
      <formula>SEARCH("fermata",$N8)&gt;0</formula>
    </cfRule>
    <cfRule type="expression" dxfId="14555" priority="310">
      <formula>SEARCH("canone",$N8)&gt;0</formula>
    </cfRule>
  </conditionalFormatting>
  <conditionalFormatting sqref="I7:I9">
    <cfRule type="expression" dxfId="14554" priority="271">
      <formula>SEARCH("caricato",$N7)&gt;0</formula>
    </cfRule>
    <cfRule type="expression" dxfId="14553" priority="272">
      <formula>SEARCH("da fare",$N7)&gt;0</formula>
    </cfRule>
    <cfRule type="expression" dxfId="14552" priority="273">
      <formula>SEARCH("attesa tcl",$N7)&gt;0</formula>
    </cfRule>
    <cfRule type="expression" dxfId="14551" priority="274">
      <formula>SEARCH("fermata",$N7)&gt;0</formula>
    </cfRule>
    <cfRule type="expression" dxfId="14550" priority="275">
      <formula>SEARCH("canone",$N7)&gt;0</formula>
    </cfRule>
  </conditionalFormatting>
  <conditionalFormatting sqref="I7:I9">
    <cfRule type="expression" dxfId="14549" priority="266">
      <formula>SEARCH("caricato",$N7)&gt;0</formula>
    </cfRule>
    <cfRule type="expression" dxfId="14548" priority="267">
      <formula>SEARCH("da fare",$N7)&gt;0</formula>
    </cfRule>
    <cfRule type="expression" dxfId="14547" priority="268">
      <formula>SEARCH("attesa tcl",$N7)&gt;0</formula>
    </cfRule>
    <cfRule type="expression" dxfId="14546" priority="269">
      <formula>SEARCH("fermata",$N7)&gt;0</formula>
    </cfRule>
    <cfRule type="expression" dxfId="14545" priority="270">
      <formula>SEARCH("canone",$N7)&gt;0</formula>
    </cfRule>
  </conditionalFormatting>
  <conditionalFormatting sqref="I7:I9">
    <cfRule type="expression" dxfId="14544" priority="261">
      <formula>SEARCH("caricato",$N7)&gt;0</formula>
    </cfRule>
    <cfRule type="expression" dxfId="14543" priority="262">
      <formula>SEARCH("da fare",$N7)&gt;0</formula>
    </cfRule>
    <cfRule type="expression" dxfId="14542" priority="263">
      <formula>SEARCH("attesa tcl",$N7)&gt;0</formula>
    </cfRule>
    <cfRule type="expression" dxfId="14541" priority="264">
      <formula>SEARCH("fermata",$N7)&gt;0</formula>
    </cfRule>
    <cfRule type="expression" dxfId="14540" priority="265">
      <formula>SEARCH("canone",$N7)&gt;0</formula>
    </cfRule>
  </conditionalFormatting>
  <conditionalFormatting sqref="I7:I9">
    <cfRule type="expression" dxfId="14539" priority="256">
      <formula>SEARCH("caricato",$N7)&gt;0</formula>
    </cfRule>
    <cfRule type="expression" dxfId="14538" priority="257">
      <formula>SEARCH("da fare",$N7)&gt;0</formula>
    </cfRule>
    <cfRule type="expression" dxfId="14537" priority="258">
      <formula>SEARCH("attesa tcl",$N7)&gt;0</formula>
    </cfRule>
    <cfRule type="expression" dxfId="14536" priority="259">
      <formula>SEARCH("fermata",$N7)&gt;0</formula>
    </cfRule>
    <cfRule type="expression" dxfId="14535" priority="260">
      <formula>SEARCH("canone",$N7)&gt;0</formula>
    </cfRule>
  </conditionalFormatting>
  <conditionalFormatting sqref="I7:I9">
    <cfRule type="expression" dxfId="14534" priority="251">
      <formula>SEARCH("caricato",$N7)&gt;0</formula>
    </cfRule>
    <cfRule type="expression" dxfId="14533" priority="252">
      <formula>SEARCH("da fare",$N7)&gt;0</formula>
    </cfRule>
    <cfRule type="expression" dxfId="14532" priority="253">
      <formula>SEARCH("attesa tcl",$N7)&gt;0</formula>
    </cfRule>
    <cfRule type="expression" dxfId="14531" priority="254">
      <formula>SEARCH("fermata",$N7)&gt;0</formula>
    </cfRule>
    <cfRule type="expression" dxfId="14530" priority="255">
      <formula>SEARCH("canone",$N7)&gt;0</formula>
    </cfRule>
  </conditionalFormatting>
  <conditionalFormatting sqref="I7:I9">
    <cfRule type="expression" dxfId="14529" priority="246">
      <formula>SEARCH("caricato",$N7)&gt;0</formula>
    </cfRule>
    <cfRule type="expression" dxfId="14528" priority="247">
      <formula>SEARCH("da fare",$N7)&gt;0</formula>
    </cfRule>
    <cfRule type="expression" dxfId="14527" priority="248">
      <formula>SEARCH("attesa tcl",$N7)&gt;0</formula>
    </cfRule>
    <cfRule type="expression" dxfId="14526" priority="249">
      <formula>SEARCH("fermata",$N7)&gt;0</formula>
    </cfRule>
    <cfRule type="expression" dxfId="14525" priority="250">
      <formula>SEARCH("canone",$N7)&gt;0</formula>
    </cfRule>
  </conditionalFormatting>
  <conditionalFormatting sqref="K7:L9">
    <cfRule type="expression" dxfId="14524" priority="241">
      <formula>SEARCH("caricato",$N7)&gt;0</formula>
    </cfRule>
    <cfRule type="expression" dxfId="14523" priority="242">
      <formula>SEARCH("da fare",$N7)&gt;0</formula>
    </cfRule>
    <cfRule type="expression" dxfId="14522" priority="243">
      <formula>SEARCH("attesa tcl",$N7)&gt;0</formula>
    </cfRule>
    <cfRule type="expression" dxfId="14521" priority="244">
      <formula>SEARCH("fermata",$N7)&gt;0</formula>
    </cfRule>
    <cfRule type="expression" dxfId="14520" priority="245">
      <formula>SEARCH("canone",$N7)&gt;0</formula>
    </cfRule>
  </conditionalFormatting>
  <conditionalFormatting sqref="G10:H10 J10">
    <cfRule type="expression" dxfId="14519" priority="236">
      <formula>SEARCH("caricato",$N10)&gt;0</formula>
    </cfRule>
    <cfRule type="expression" dxfId="14518" priority="237">
      <formula>SEARCH("da fare",$N10)&gt;0</formula>
    </cfRule>
    <cfRule type="expression" dxfId="14517" priority="238">
      <formula>SEARCH("attesa tcl",$N10)&gt;0</formula>
    </cfRule>
    <cfRule type="expression" dxfId="14516" priority="239">
      <formula>SEARCH("fermata",$N10)&gt;0</formula>
    </cfRule>
    <cfRule type="expression" dxfId="14515" priority="240">
      <formula>SEARCH("canone",$N10)&gt;0</formula>
    </cfRule>
  </conditionalFormatting>
  <conditionalFormatting sqref="I10">
    <cfRule type="expression" dxfId="14514" priority="231">
      <formula>SEARCH("caricato",$N10)&gt;0</formula>
    </cfRule>
    <cfRule type="expression" dxfId="14513" priority="232">
      <formula>SEARCH("da fare",$N10)&gt;0</formula>
    </cfRule>
    <cfRule type="expression" dxfId="14512" priority="233">
      <formula>SEARCH("attesa tcl",$N10)&gt;0</formula>
    </cfRule>
    <cfRule type="expression" dxfId="14511" priority="234">
      <formula>SEARCH("fermata",$N10)&gt;0</formula>
    </cfRule>
    <cfRule type="expression" dxfId="14510" priority="235">
      <formula>SEARCH("canone",$N10)&gt;0</formula>
    </cfRule>
  </conditionalFormatting>
  <conditionalFormatting sqref="I10">
    <cfRule type="expression" dxfId="14509" priority="226">
      <formula>SEARCH("caricato",$N10)&gt;0</formula>
    </cfRule>
    <cfRule type="expression" dxfId="14508" priority="227">
      <formula>SEARCH("da fare",$N10)&gt;0</formula>
    </cfRule>
    <cfRule type="expression" dxfId="14507" priority="228">
      <formula>SEARCH("attesa tcl",$N10)&gt;0</formula>
    </cfRule>
    <cfRule type="expression" dxfId="14506" priority="229">
      <formula>SEARCH("fermata",$N10)&gt;0</formula>
    </cfRule>
    <cfRule type="expression" dxfId="14505" priority="230">
      <formula>SEARCH("canone",$N10)&gt;0</formula>
    </cfRule>
  </conditionalFormatting>
  <conditionalFormatting sqref="I10">
    <cfRule type="expression" dxfId="14504" priority="221">
      <formula>SEARCH("caricato",$N10)&gt;0</formula>
    </cfRule>
    <cfRule type="expression" dxfId="14503" priority="222">
      <formula>SEARCH("da fare",$N10)&gt;0</formula>
    </cfRule>
    <cfRule type="expression" dxfId="14502" priority="223">
      <formula>SEARCH("attesa tcl",$N10)&gt;0</formula>
    </cfRule>
    <cfRule type="expression" dxfId="14501" priority="224">
      <formula>SEARCH("fermata",$N10)&gt;0</formula>
    </cfRule>
    <cfRule type="expression" dxfId="14500" priority="225">
      <formula>SEARCH("canone",$N10)&gt;0</formula>
    </cfRule>
  </conditionalFormatting>
  <conditionalFormatting sqref="I10">
    <cfRule type="expression" dxfId="14499" priority="216">
      <formula>SEARCH("caricato",$N10)&gt;0</formula>
    </cfRule>
    <cfRule type="expression" dxfId="14498" priority="217">
      <formula>SEARCH("da fare",$N10)&gt;0</formula>
    </cfRule>
    <cfRule type="expression" dxfId="14497" priority="218">
      <formula>SEARCH("attesa tcl",$N10)&gt;0</formula>
    </cfRule>
    <cfRule type="expression" dxfId="14496" priority="219">
      <formula>SEARCH("fermata",$N10)&gt;0</formula>
    </cfRule>
    <cfRule type="expression" dxfId="14495" priority="220">
      <formula>SEARCH("canone",$N10)&gt;0</formula>
    </cfRule>
  </conditionalFormatting>
  <conditionalFormatting sqref="I10">
    <cfRule type="expression" dxfId="14494" priority="211">
      <formula>SEARCH("caricato",$N10)&gt;0</formula>
    </cfRule>
    <cfRule type="expression" dxfId="14493" priority="212">
      <formula>SEARCH("da fare",$N10)&gt;0</formula>
    </cfRule>
    <cfRule type="expression" dxfId="14492" priority="213">
      <formula>SEARCH("attesa tcl",$N10)&gt;0</formula>
    </cfRule>
    <cfRule type="expression" dxfId="14491" priority="214">
      <formula>SEARCH("fermata",$N10)&gt;0</formula>
    </cfRule>
    <cfRule type="expression" dxfId="14490" priority="215">
      <formula>SEARCH("canone",$N10)&gt;0</formula>
    </cfRule>
  </conditionalFormatting>
  <conditionalFormatting sqref="I10">
    <cfRule type="expression" dxfId="14489" priority="206">
      <formula>SEARCH("caricato",$N10)&gt;0</formula>
    </cfRule>
    <cfRule type="expression" dxfId="14488" priority="207">
      <formula>SEARCH("da fare",$N10)&gt;0</formula>
    </cfRule>
    <cfRule type="expression" dxfId="14487" priority="208">
      <formula>SEARCH("attesa tcl",$N10)&gt;0</formula>
    </cfRule>
    <cfRule type="expression" dxfId="14486" priority="209">
      <formula>SEARCH("fermata",$N10)&gt;0</formula>
    </cfRule>
    <cfRule type="expression" dxfId="14485" priority="210">
      <formula>SEARCH("canone",$N10)&gt;0</formula>
    </cfRule>
  </conditionalFormatting>
  <conditionalFormatting sqref="I11">
    <cfRule type="expression" dxfId="14484" priority="196">
      <formula>SEARCH("caricato",$N11)&gt;0</formula>
    </cfRule>
    <cfRule type="expression" dxfId="14483" priority="197">
      <formula>SEARCH("da fare",$N11)&gt;0</formula>
    </cfRule>
    <cfRule type="expression" dxfId="14482" priority="198">
      <formula>SEARCH("attesa tcl",$N11)&gt;0</formula>
    </cfRule>
    <cfRule type="expression" dxfId="14481" priority="199">
      <formula>SEARCH("fermata",$N11)&gt;0</formula>
    </cfRule>
    <cfRule type="expression" dxfId="14480" priority="200">
      <formula>SEARCH("canone",$N11)&gt;0</formula>
    </cfRule>
  </conditionalFormatting>
  <conditionalFormatting sqref="I11">
    <cfRule type="expression" dxfId="14479" priority="191">
      <formula>SEARCH("caricato",$N11)&gt;0</formula>
    </cfRule>
    <cfRule type="expression" dxfId="14478" priority="192">
      <formula>SEARCH("da fare",$N11)&gt;0</formula>
    </cfRule>
    <cfRule type="expression" dxfId="14477" priority="193">
      <formula>SEARCH("attesa tcl",$N11)&gt;0</formula>
    </cfRule>
    <cfRule type="expression" dxfId="14476" priority="194">
      <formula>SEARCH("fermata",$N11)&gt;0</formula>
    </cfRule>
    <cfRule type="expression" dxfId="14475" priority="195">
      <formula>SEARCH("canone",$N11)&gt;0</formula>
    </cfRule>
  </conditionalFormatting>
  <conditionalFormatting sqref="I11">
    <cfRule type="expression" dxfId="14474" priority="186">
      <formula>SEARCH("caricato",$N11)&gt;0</formula>
    </cfRule>
    <cfRule type="expression" dxfId="14473" priority="187">
      <formula>SEARCH("da fare",$N11)&gt;0</formula>
    </cfRule>
    <cfRule type="expression" dxfId="14472" priority="188">
      <formula>SEARCH("attesa tcl",$N11)&gt;0</formula>
    </cfRule>
    <cfRule type="expression" dxfId="14471" priority="189">
      <formula>SEARCH("fermata",$N11)&gt;0</formula>
    </cfRule>
    <cfRule type="expression" dxfId="14470" priority="190">
      <formula>SEARCH("canone",$N11)&gt;0</formula>
    </cfRule>
  </conditionalFormatting>
  <conditionalFormatting sqref="I11">
    <cfRule type="expression" dxfId="14469" priority="181">
      <formula>SEARCH("caricato",$N11)&gt;0</formula>
    </cfRule>
    <cfRule type="expression" dxfId="14468" priority="182">
      <formula>SEARCH("da fare",$N11)&gt;0</formula>
    </cfRule>
    <cfRule type="expression" dxfId="14467" priority="183">
      <formula>SEARCH("attesa tcl",$N11)&gt;0</formula>
    </cfRule>
    <cfRule type="expression" dxfId="14466" priority="184">
      <formula>SEARCH("fermata",$N11)&gt;0</formula>
    </cfRule>
    <cfRule type="expression" dxfId="14465" priority="185">
      <formula>SEARCH("canone",$N11)&gt;0</formula>
    </cfRule>
  </conditionalFormatting>
  <conditionalFormatting sqref="I11">
    <cfRule type="expression" dxfId="14464" priority="176">
      <formula>SEARCH("caricato",$N11)&gt;0</formula>
    </cfRule>
    <cfRule type="expression" dxfId="14463" priority="177">
      <formula>SEARCH("da fare",$N11)&gt;0</formula>
    </cfRule>
    <cfRule type="expression" dxfId="14462" priority="178">
      <formula>SEARCH("attesa tcl",$N11)&gt;0</formula>
    </cfRule>
    <cfRule type="expression" dxfId="14461" priority="179">
      <formula>SEARCH("fermata",$N11)&gt;0</formula>
    </cfRule>
    <cfRule type="expression" dxfId="14460" priority="180">
      <formula>SEARCH("canone",$N11)&gt;0</formula>
    </cfRule>
  </conditionalFormatting>
  <conditionalFormatting sqref="I11">
    <cfRule type="expression" dxfId="14459" priority="171">
      <formula>SEARCH("caricato",$N11)&gt;0</formula>
    </cfRule>
    <cfRule type="expression" dxfId="14458" priority="172">
      <formula>SEARCH("da fare",$N11)&gt;0</formula>
    </cfRule>
    <cfRule type="expression" dxfId="14457" priority="173">
      <formula>SEARCH("attesa tcl",$N11)&gt;0</formula>
    </cfRule>
    <cfRule type="expression" dxfId="14456" priority="174">
      <formula>SEARCH("fermata",$N11)&gt;0</formula>
    </cfRule>
    <cfRule type="expression" dxfId="14455" priority="175">
      <formula>SEARCH("canone",$N11)&gt;0</formula>
    </cfRule>
  </conditionalFormatting>
  <conditionalFormatting sqref="K10:L10">
    <cfRule type="expression" dxfId="14454" priority="166">
      <formula>SEARCH("caricato",$N10)&gt;0</formula>
    </cfRule>
    <cfRule type="expression" dxfId="14453" priority="167">
      <formula>SEARCH("da fare",$N10)&gt;0</formula>
    </cfRule>
    <cfRule type="expression" dxfId="14452" priority="168">
      <formula>SEARCH("attesa tcl",$N10)&gt;0</formula>
    </cfRule>
    <cfRule type="expression" dxfId="14451" priority="169">
      <formula>SEARCH("fermata",$N10)&gt;0</formula>
    </cfRule>
    <cfRule type="expression" dxfId="14450" priority="170">
      <formula>SEARCH("canone",$N10)&gt;0</formula>
    </cfRule>
  </conditionalFormatting>
  <conditionalFormatting sqref="K11:L11">
    <cfRule type="expression" dxfId="14449" priority="161">
      <formula>SEARCH("caricato",$N11)&gt;0</formula>
    </cfRule>
    <cfRule type="expression" dxfId="14448" priority="162">
      <formula>SEARCH("da fare",$N11)&gt;0</formula>
    </cfRule>
    <cfRule type="expression" dxfId="14447" priority="163">
      <formula>SEARCH("attesa tcl",$N11)&gt;0</formula>
    </cfRule>
    <cfRule type="expression" dxfId="14446" priority="164">
      <formula>SEARCH("fermata",$N11)&gt;0</formula>
    </cfRule>
    <cfRule type="expression" dxfId="14445" priority="165">
      <formula>SEARCH("canone",$N11)&gt;0</formula>
    </cfRule>
  </conditionalFormatting>
  <conditionalFormatting sqref="G16:H16 J16">
    <cfRule type="expression" dxfId="14444" priority="156">
      <formula>SEARCH("caricato",$N16)&gt;0</formula>
    </cfRule>
    <cfRule type="expression" dxfId="14443" priority="157">
      <formula>SEARCH("da fare",$N16)&gt;0</formula>
    </cfRule>
    <cfRule type="expression" dxfId="14442" priority="158">
      <formula>SEARCH("attesa tcl",$N16)&gt;0</formula>
    </cfRule>
    <cfRule type="expression" dxfId="14441" priority="159">
      <formula>SEARCH("fermata",$N16)&gt;0</formula>
    </cfRule>
    <cfRule type="expression" dxfId="14440" priority="160">
      <formula>SEARCH("canone",$N16)&gt;0</formula>
    </cfRule>
  </conditionalFormatting>
  <conditionalFormatting sqref="I15:I16">
    <cfRule type="expression" dxfId="14439" priority="121">
      <formula>SEARCH("caricato",$N15)&gt;0</formula>
    </cfRule>
    <cfRule type="expression" dxfId="14438" priority="122">
      <formula>SEARCH("da fare",$N15)&gt;0</formula>
    </cfRule>
    <cfRule type="expression" dxfId="14437" priority="123">
      <formula>SEARCH("attesa tcl",$N15)&gt;0</formula>
    </cfRule>
    <cfRule type="expression" dxfId="14436" priority="124">
      <formula>SEARCH("fermata",$N15)&gt;0</formula>
    </cfRule>
    <cfRule type="expression" dxfId="14435" priority="125">
      <formula>SEARCH("canone",$N15)&gt;0</formula>
    </cfRule>
  </conditionalFormatting>
  <conditionalFormatting sqref="I15:I16">
    <cfRule type="expression" dxfId="14434" priority="116">
      <formula>SEARCH("caricato",$N15)&gt;0</formula>
    </cfRule>
    <cfRule type="expression" dxfId="14433" priority="117">
      <formula>SEARCH("da fare",$N15)&gt;0</formula>
    </cfRule>
    <cfRule type="expression" dxfId="14432" priority="118">
      <formula>SEARCH("attesa tcl",$N15)&gt;0</formula>
    </cfRule>
    <cfRule type="expression" dxfId="14431" priority="119">
      <formula>SEARCH("fermata",$N15)&gt;0</formula>
    </cfRule>
    <cfRule type="expression" dxfId="14430" priority="120">
      <formula>SEARCH("canone",$N15)&gt;0</formula>
    </cfRule>
  </conditionalFormatting>
  <conditionalFormatting sqref="I15:I16">
    <cfRule type="expression" dxfId="14429" priority="111">
      <formula>SEARCH("caricato",$N15)&gt;0</formula>
    </cfRule>
    <cfRule type="expression" dxfId="14428" priority="112">
      <formula>SEARCH("da fare",$N15)&gt;0</formula>
    </cfRule>
    <cfRule type="expression" dxfId="14427" priority="113">
      <formula>SEARCH("attesa tcl",$N15)&gt;0</formula>
    </cfRule>
    <cfRule type="expression" dxfId="14426" priority="114">
      <formula>SEARCH("fermata",$N15)&gt;0</formula>
    </cfRule>
    <cfRule type="expression" dxfId="14425" priority="115">
      <formula>SEARCH("canone",$N15)&gt;0</formula>
    </cfRule>
  </conditionalFormatting>
  <conditionalFormatting sqref="I15:I16">
    <cfRule type="expression" dxfId="14424" priority="106">
      <formula>SEARCH("caricato",$N15)&gt;0</formula>
    </cfRule>
    <cfRule type="expression" dxfId="14423" priority="107">
      <formula>SEARCH("da fare",$N15)&gt;0</formula>
    </cfRule>
    <cfRule type="expression" dxfId="14422" priority="108">
      <formula>SEARCH("attesa tcl",$N15)&gt;0</formula>
    </cfRule>
    <cfRule type="expression" dxfId="14421" priority="109">
      <formula>SEARCH("fermata",$N15)&gt;0</formula>
    </cfRule>
    <cfRule type="expression" dxfId="14420" priority="110">
      <formula>SEARCH("canone",$N15)&gt;0</formula>
    </cfRule>
  </conditionalFormatting>
  <conditionalFormatting sqref="I15:I16">
    <cfRule type="expression" dxfId="14419" priority="101">
      <formula>SEARCH("caricato",$N15)&gt;0</formula>
    </cfRule>
    <cfRule type="expression" dxfId="14418" priority="102">
      <formula>SEARCH("da fare",$N15)&gt;0</formula>
    </cfRule>
    <cfRule type="expression" dxfId="14417" priority="103">
      <formula>SEARCH("attesa tcl",$N15)&gt;0</formula>
    </cfRule>
    <cfRule type="expression" dxfId="14416" priority="104">
      <formula>SEARCH("fermata",$N15)&gt;0</formula>
    </cfRule>
    <cfRule type="expression" dxfId="14415" priority="105">
      <formula>SEARCH("canone",$N15)&gt;0</formula>
    </cfRule>
  </conditionalFormatting>
  <conditionalFormatting sqref="I15:I16">
    <cfRule type="expression" dxfId="14414" priority="96">
      <formula>SEARCH("caricato",$N15)&gt;0</formula>
    </cfRule>
    <cfRule type="expression" dxfId="14413" priority="97">
      <formula>SEARCH("da fare",$N15)&gt;0</formula>
    </cfRule>
    <cfRule type="expression" dxfId="14412" priority="98">
      <formula>SEARCH("attesa tcl",$N15)&gt;0</formula>
    </cfRule>
    <cfRule type="expression" dxfId="14411" priority="99">
      <formula>SEARCH("fermata",$N15)&gt;0</formula>
    </cfRule>
    <cfRule type="expression" dxfId="14410" priority="100">
      <formula>SEARCH("canone",$N15)&gt;0</formula>
    </cfRule>
  </conditionalFormatting>
  <conditionalFormatting sqref="G17:H17 J17">
    <cfRule type="expression" dxfId="14409" priority="91">
      <formula>SEARCH("caricato",$N17)&gt;0</formula>
    </cfRule>
    <cfRule type="expression" dxfId="14408" priority="92">
      <formula>SEARCH("da fare",$N17)&gt;0</formula>
    </cfRule>
    <cfRule type="expression" dxfId="14407" priority="93">
      <formula>SEARCH("attesa tcl",$N17)&gt;0</formula>
    </cfRule>
    <cfRule type="expression" dxfId="14406" priority="94">
      <formula>SEARCH("fermata",$N17)&gt;0</formula>
    </cfRule>
    <cfRule type="expression" dxfId="14405" priority="95">
      <formula>SEARCH("canone",$N17)&gt;0</formula>
    </cfRule>
  </conditionalFormatting>
  <conditionalFormatting sqref="I17">
    <cfRule type="expression" dxfId="14404" priority="86">
      <formula>SEARCH("caricato",$N17)&gt;0</formula>
    </cfRule>
    <cfRule type="expression" dxfId="14403" priority="87">
      <formula>SEARCH("da fare",$N17)&gt;0</formula>
    </cfRule>
    <cfRule type="expression" dxfId="14402" priority="88">
      <formula>SEARCH("attesa tcl",$N17)&gt;0</formula>
    </cfRule>
    <cfRule type="expression" dxfId="14401" priority="89">
      <formula>SEARCH("fermata",$N17)&gt;0</formula>
    </cfRule>
    <cfRule type="expression" dxfId="14400" priority="90">
      <formula>SEARCH("canone",$N17)&gt;0</formula>
    </cfRule>
  </conditionalFormatting>
  <conditionalFormatting sqref="I17">
    <cfRule type="expression" dxfId="14399" priority="81">
      <formula>SEARCH("caricato",$N17)&gt;0</formula>
    </cfRule>
    <cfRule type="expression" dxfId="14398" priority="82">
      <formula>SEARCH("da fare",$N17)&gt;0</formula>
    </cfRule>
    <cfRule type="expression" dxfId="14397" priority="83">
      <formula>SEARCH("attesa tcl",$N17)&gt;0</formula>
    </cfRule>
    <cfRule type="expression" dxfId="14396" priority="84">
      <formula>SEARCH("fermata",$N17)&gt;0</formula>
    </cfRule>
    <cfRule type="expression" dxfId="14395" priority="85">
      <formula>SEARCH("canone",$N17)&gt;0</formula>
    </cfRule>
  </conditionalFormatting>
  <conditionalFormatting sqref="I17">
    <cfRule type="expression" dxfId="14394" priority="76">
      <formula>SEARCH("caricato",$N17)&gt;0</formula>
    </cfRule>
    <cfRule type="expression" dxfId="14393" priority="77">
      <formula>SEARCH("da fare",$N17)&gt;0</formula>
    </cfRule>
    <cfRule type="expression" dxfId="14392" priority="78">
      <formula>SEARCH("attesa tcl",$N17)&gt;0</formula>
    </cfRule>
    <cfRule type="expression" dxfId="14391" priority="79">
      <formula>SEARCH("fermata",$N17)&gt;0</formula>
    </cfRule>
    <cfRule type="expression" dxfId="14390" priority="80">
      <formula>SEARCH("canone",$N17)&gt;0</formula>
    </cfRule>
  </conditionalFormatting>
  <conditionalFormatting sqref="I17">
    <cfRule type="expression" dxfId="14389" priority="71">
      <formula>SEARCH("caricato",$N17)&gt;0</formula>
    </cfRule>
    <cfRule type="expression" dxfId="14388" priority="72">
      <formula>SEARCH("da fare",$N17)&gt;0</formula>
    </cfRule>
    <cfRule type="expression" dxfId="14387" priority="73">
      <formula>SEARCH("attesa tcl",$N17)&gt;0</formula>
    </cfRule>
    <cfRule type="expression" dxfId="14386" priority="74">
      <formula>SEARCH("fermata",$N17)&gt;0</formula>
    </cfRule>
    <cfRule type="expression" dxfId="14385" priority="75">
      <formula>SEARCH("canone",$N17)&gt;0</formula>
    </cfRule>
  </conditionalFormatting>
  <conditionalFormatting sqref="I17">
    <cfRule type="expression" dxfId="14384" priority="66">
      <formula>SEARCH("caricato",$N17)&gt;0</formula>
    </cfRule>
    <cfRule type="expression" dxfId="14383" priority="67">
      <formula>SEARCH("da fare",$N17)&gt;0</formula>
    </cfRule>
    <cfRule type="expression" dxfId="14382" priority="68">
      <formula>SEARCH("attesa tcl",$N17)&gt;0</formula>
    </cfRule>
    <cfRule type="expression" dxfId="14381" priority="69">
      <formula>SEARCH("fermata",$N17)&gt;0</formula>
    </cfRule>
    <cfRule type="expression" dxfId="14380" priority="70">
      <formula>SEARCH("canone",$N17)&gt;0</formula>
    </cfRule>
  </conditionalFormatting>
  <conditionalFormatting sqref="I17">
    <cfRule type="expression" dxfId="14379" priority="61">
      <formula>SEARCH("caricato",$N17)&gt;0</formula>
    </cfRule>
    <cfRule type="expression" dxfId="14378" priority="62">
      <formula>SEARCH("da fare",$N17)&gt;0</formula>
    </cfRule>
    <cfRule type="expression" dxfId="14377" priority="63">
      <formula>SEARCH("attesa tcl",$N17)&gt;0</formula>
    </cfRule>
    <cfRule type="expression" dxfId="14376" priority="64">
      <formula>SEARCH("fermata",$N17)&gt;0</formula>
    </cfRule>
    <cfRule type="expression" dxfId="14375" priority="65">
      <formula>SEARCH("canone",$N17)&gt;0</formula>
    </cfRule>
  </conditionalFormatting>
  <conditionalFormatting sqref="J12 G12:H12">
    <cfRule type="expression" dxfId="14374" priority="56">
      <formula>SEARCH("caricato",$N12)&gt;0</formula>
    </cfRule>
    <cfRule type="expression" dxfId="14373" priority="57">
      <formula>SEARCH("da fare",$N12)&gt;0</formula>
    </cfRule>
    <cfRule type="expression" dxfId="14372" priority="58">
      <formula>SEARCH("attesa tcl",$N12)&gt;0</formula>
    </cfRule>
    <cfRule type="expression" dxfId="14371" priority="59">
      <formula>SEARCH("fermata",$N12)&gt;0</formula>
    </cfRule>
    <cfRule type="expression" dxfId="14370" priority="60">
      <formula>SEARCH("canone",$N12)&gt;0</formula>
    </cfRule>
  </conditionalFormatting>
  <conditionalFormatting sqref="I12">
    <cfRule type="expression" dxfId="14369" priority="51">
      <formula>SEARCH("caricato",$N12)&gt;0</formula>
    </cfRule>
    <cfRule type="expression" dxfId="14368" priority="52">
      <formula>SEARCH("da fare",$N12)&gt;0</formula>
    </cfRule>
    <cfRule type="expression" dxfId="14367" priority="53">
      <formula>SEARCH("attesa tcl",$N12)&gt;0</formula>
    </cfRule>
    <cfRule type="expression" dxfId="14366" priority="54">
      <formula>SEARCH("fermata",$N12)&gt;0</formula>
    </cfRule>
    <cfRule type="expression" dxfId="14365" priority="55">
      <formula>SEARCH("canone",$N12)&gt;0</formula>
    </cfRule>
  </conditionalFormatting>
  <conditionalFormatting sqref="I12">
    <cfRule type="expression" dxfId="14364" priority="46">
      <formula>SEARCH("caricato",$N12)&gt;0</formula>
    </cfRule>
    <cfRule type="expression" dxfId="14363" priority="47">
      <formula>SEARCH("da fare",$N12)&gt;0</formula>
    </cfRule>
    <cfRule type="expression" dxfId="14362" priority="48">
      <formula>SEARCH("attesa tcl",$N12)&gt;0</formula>
    </cfRule>
    <cfRule type="expression" dxfId="14361" priority="49">
      <formula>SEARCH("fermata",$N12)&gt;0</formula>
    </cfRule>
    <cfRule type="expression" dxfId="14360" priority="50">
      <formula>SEARCH("canone",$N12)&gt;0</formula>
    </cfRule>
  </conditionalFormatting>
  <conditionalFormatting sqref="I12">
    <cfRule type="expression" dxfId="14359" priority="41">
      <formula>SEARCH("caricato",$N12)&gt;0</formula>
    </cfRule>
    <cfRule type="expression" dxfId="14358" priority="42">
      <formula>SEARCH("da fare",$N12)&gt;0</formula>
    </cfRule>
    <cfRule type="expression" dxfId="14357" priority="43">
      <formula>SEARCH("attesa tcl",$N12)&gt;0</formula>
    </cfRule>
    <cfRule type="expression" dxfId="14356" priority="44">
      <formula>SEARCH("fermata",$N12)&gt;0</formula>
    </cfRule>
    <cfRule type="expression" dxfId="14355" priority="45">
      <formula>SEARCH("canone",$N12)&gt;0</formula>
    </cfRule>
  </conditionalFormatting>
  <conditionalFormatting sqref="I12">
    <cfRule type="expression" dxfId="14354" priority="36">
      <formula>SEARCH("caricato",$N12)&gt;0</formula>
    </cfRule>
    <cfRule type="expression" dxfId="14353" priority="37">
      <formula>SEARCH("da fare",$N12)&gt;0</formula>
    </cfRule>
    <cfRule type="expression" dxfId="14352" priority="38">
      <formula>SEARCH("attesa tcl",$N12)&gt;0</formula>
    </cfRule>
    <cfRule type="expression" dxfId="14351" priority="39">
      <formula>SEARCH("fermata",$N12)&gt;0</formula>
    </cfRule>
    <cfRule type="expression" dxfId="14350" priority="40">
      <formula>SEARCH("canone",$N12)&gt;0</formula>
    </cfRule>
  </conditionalFormatting>
  <conditionalFormatting sqref="I12">
    <cfRule type="expression" dxfId="14349" priority="31">
      <formula>SEARCH("caricato",$N12)&gt;0</formula>
    </cfRule>
    <cfRule type="expression" dxfId="14348" priority="32">
      <formula>SEARCH("da fare",$N12)&gt;0</formula>
    </cfRule>
    <cfRule type="expression" dxfId="14347" priority="33">
      <formula>SEARCH("attesa tcl",$N12)&gt;0</formula>
    </cfRule>
    <cfRule type="expression" dxfId="14346" priority="34">
      <formula>SEARCH("fermata",$N12)&gt;0</formula>
    </cfRule>
    <cfRule type="expression" dxfId="14345" priority="35">
      <formula>SEARCH("canone",$N12)&gt;0</formula>
    </cfRule>
  </conditionalFormatting>
  <conditionalFormatting sqref="I12">
    <cfRule type="expression" dxfId="14344" priority="26">
      <formula>SEARCH("caricato",$N12)&gt;0</formula>
    </cfRule>
    <cfRule type="expression" dxfId="14343" priority="27">
      <formula>SEARCH("da fare",$N12)&gt;0</formula>
    </cfRule>
    <cfRule type="expression" dxfId="14342" priority="28">
      <formula>SEARCH("attesa tcl",$N12)&gt;0</formula>
    </cfRule>
    <cfRule type="expression" dxfId="14341" priority="29">
      <formula>SEARCH("fermata",$N12)&gt;0</formula>
    </cfRule>
    <cfRule type="expression" dxfId="14340" priority="30">
      <formula>SEARCH("canone",$N12)&gt;0</formula>
    </cfRule>
  </conditionalFormatting>
  <conditionalFormatting sqref="F19">
    <cfRule type="expression" dxfId="14339" priority="21">
      <formula>SEARCH("caricato",$N19)&gt;0</formula>
    </cfRule>
    <cfRule type="expression" dxfId="14338" priority="22">
      <formula>SEARCH("da fare",$N19)&gt;0</formula>
    </cfRule>
    <cfRule type="expression" dxfId="14337" priority="23">
      <formula>SEARCH("attesa tcl",$N19)&gt;0</formula>
    </cfRule>
    <cfRule type="expression" dxfId="14336" priority="24">
      <formula>SEARCH("fermata",$N19)&gt;0</formula>
    </cfRule>
    <cfRule type="expression" dxfId="14335" priority="25">
      <formula>SEARCH("canone",$N19)&gt;0</formula>
    </cfRule>
  </conditionalFormatting>
  <conditionalFormatting sqref="F19">
    <cfRule type="expression" dxfId="14334" priority="16">
      <formula>SEARCH("caricato",$N19)&gt;0</formula>
    </cfRule>
    <cfRule type="expression" dxfId="14333" priority="17">
      <formula>SEARCH("da fare",$N19)&gt;0</formula>
    </cfRule>
    <cfRule type="expression" dxfId="14332" priority="18">
      <formula>SEARCH("attesa tcl",$N19)&gt;0</formula>
    </cfRule>
    <cfRule type="expression" dxfId="14331" priority="19">
      <formula>SEARCH("fermata",$N19)&gt;0</formula>
    </cfRule>
    <cfRule type="expression" dxfId="14330" priority="20">
      <formula>SEARCH("canone",$N19)&gt;0</formula>
    </cfRule>
  </conditionalFormatting>
  <conditionalFormatting sqref="F19">
    <cfRule type="expression" dxfId="14329" priority="11">
      <formula>SEARCH("caricato",$N19)&gt;0</formula>
    </cfRule>
    <cfRule type="expression" dxfId="14328" priority="12">
      <formula>SEARCH("da fare",$N19)&gt;0</formula>
    </cfRule>
    <cfRule type="expression" dxfId="14327" priority="13">
      <formula>SEARCH("attesa tcl",$N19)&gt;0</formula>
    </cfRule>
    <cfRule type="expression" dxfId="14326" priority="14">
      <formula>SEARCH("fermata",$N19)&gt;0</formula>
    </cfRule>
    <cfRule type="expression" dxfId="14325" priority="15">
      <formula>SEARCH("canone",$N19)&gt;0</formula>
    </cfRule>
  </conditionalFormatting>
  <conditionalFormatting sqref="F19">
    <cfRule type="expression" dxfId="14324" priority="6">
      <formula>SEARCH("caricato",$N19)&gt;0</formula>
    </cfRule>
    <cfRule type="expression" dxfId="14323" priority="7">
      <formula>SEARCH("da fare",$N19)&gt;0</formula>
    </cfRule>
    <cfRule type="expression" dxfId="14322" priority="8">
      <formula>SEARCH("attesa tcl",$N19)&gt;0</formula>
    </cfRule>
    <cfRule type="expression" dxfId="14321" priority="9">
      <formula>SEARCH("fermata",$N19)&gt;0</formula>
    </cfRule>
    <cfRule type="expression" dxfId="14320" priority="10">
      <formula>SEARCH("canone",$N19)&gt;0</formula>
    </cfRule>
  </conditionalFormatting>
  <conditionalFormatting sqref="F18">
    <cfRule type="expression" dxfId="14319" priority="1">
      <formula>SEARCH("caricato",$N18)&gt;0</formula>
    </cfRule>
    <cfRule type="expression" dxfId="14318" priority="2">
      <formula>SEARCH("da fare",$N18)&gt;0</formula>
    </cfRule>
    <cfRule type="expression" dxfId="14317" priority="3">
      <formula>SEARCH("attesa tcl",$N18)&gt;0</formula>
    </cfRule>
    <cfRule type="expression" dxfId="14316" priority="4">
      <formula>SEARCH("fermata",$N18)&gt;0</formula>
    </cfRule>
    <cfRule type="expression" dxfId="14315" priority="5">
      <formula>SEARCH("canone",$N18)&gt;0</formula>
    </cfRule>
  </conditionalFormatting>
  <dataValidations count="1">
    <dataValidation type="list" allowBlank="1" showInputMessage="1" showErrorMessage="1" sqref="U4" xr:uid="{92B326F3-7608-4CFB-B22E-BCFAEF8D027B}">
      <formula1>"SI,NO,si,no,"</formula1>
    </dataValidation>
  </dataValidations>
  <printOptions horizontalCentered="1" verticalCentered="1"/>
  <pageMargins left="0.25" right="0.25" top="0.25" bottom="0.25" header="0.3" footer="0.3"/>
  <pageSetup paperSize="9" scale="25" fitToHeight="0" pageOrder="overThenDown" orientation="landscape" blackAndWhite="1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5153" r:id="rId4" name="Button 1">
              <controlPr defaultSize="0" print="0" autoFill="0" autoPict="0" macro="[0]!CopiaModificaEseguiMacroEsterne_Optimized">
                <anchor moveWithCells="1" sizeWithCells="1">
                  <from>
                    <xdr:col>7</xdr:col>
                    <xdr:colOff>0</xdr:colOff>
                    <xdr:row>0</xdr:row>
                    <xdr:rowOff>9525</xdr:rowOff>
                  </from>
                  <to>
                    <xdr:col>7</xdr:col>
                    <xdr:colOff>1819275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5154" r:id="rId5" name="Button 2">
              <controlPr defaultSize="0" print="0" autoFill="0" autoPict="0" macro="[0]!RegolaAltezzaRigheEAreeDiStampa">
                <anchor moveWithCells="1" sizeWithCells="1">
                  <from>
                    <xdr:col>5</xdr:col>
                    <xdr:colOff>0</xdr:colOff>
                    <xdr:row>0</xdr:row>
                    <xdr:rowOff>0</xdr:rowOff>
                  </from>
                  <to>
                    <xdr:col>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5155" r:id="rId6" name="Button 3">
              <controlPr defaultSize="0" print="0" autoFill="0" autoPict="0" macro="[0]!RegolaAltezzaRigheEAreeDiStampa">
                <anchor moveWithCells="1" sizeWithCells="1">
                  <from>
                    <xdr:col>5</xdr:col>
                    <xdr:colOff>0</xdr:colOff>
                    <xdr:row>0</xdr:row>
                    <xdr:rowOff>0</xdr:rowOff>
                  </from>
                  <to>
                    <xdr:col>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5156" r:id="rId7" name="Button 4">
              <controlPr defaultSize="0" print="0" autoFill="0" autoPict="0" macro="[0]!cancellaGiornaliera">
                <anchor moveWithCells="1" sizeWithCells="1">
                  <from>
                    <xdr:col>13</xdr:col>
                    <xdr:colOff>0</xdr:colOff>
                    <xdr:row>0</xdr:row>
                    <xdr:rowOff>0</xdr:rowOff>
                  </from>
                  <to>
                    <xdr:col>13</xdr:col>
                    <xdr:colOff>1990725</xdr:colOff>
                    <xdr:row>1</xdr:row>
                    <xdr:rowOff>438150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5157" r:id="rId8" name="Button 5">
              <controlPr defaultSize="0" print="0" autoFill="0" autoPict="0" macro="[0]!CopiaModificaEseguiMacroEsterne_Optimized">
                <anchor moveWithCells="1" sizeWithCells="1">
                  <from>
                    <xdr:col>7</xdr:col>
                    <xdr:colOff>0</xdr:colOff>
                    <xdr:row>0</xdr:row>
                    <xdr:rowOff>9525</xdr:rowOff>
                  </from>
                  <to>
                    <xdr:col>7</xdr:col>
                    <xdr:colOff>1819275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5158" r:id="rId9" name="Button 6">
              <controlPr defaultSize="0" print="0" autoFill="0" autoPict="0" macro="[1]!RegolaAltezzaRigheEAreeDiStampa">
                <anchor moveWithCells="1" sizeWithCells="1">
                  <from>
                    <xdr:col>5</xdr:col>
                    <xdr:colOff>0</xdr:colOff>
                    <xdr:row>0</xdr:row>
                    <xdr:rowOff>0</xdr:rowOff>
                  </from>
                  <to>
                    <xdr:col>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5159" r:id="rId10" name="Button 7">
              <controlPr defaultSize="0" print="0" autoFill="0" autoPict="0" macro="[0]!RegolaAltezzaRigheEAreeDiStampa">
                <anchor moveWithCells="1" sizeWithCells="1">
                  <from>
                    <xdr:col>5</xdr:col>
                    <xdr:colOff>0</xdr:colOff>
                    <xdr:row>0</xdr:row>
                    <xdr:rowOff>0</xdr:rowOff>
                  </from>
                  <to>
                    <xdr:col>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5160" r:id="rId11" name="Button 8">
              <controlPr defaultSize="0" print="0" autoFill="0" autoPict="0" macro="[0]!ComparaPdLeCopiaValori">
                <anchor moveWithCells="1" sizeWithCells="1">
                  <from>
                    <xdr:col>9</xdr:col>
                    <xdr:colOff>19050</xdr:colOff>
                    <xdr:row>0</xdr:row>
                    <xdr:rowOff>0</xdr:rowOff>
                  </from>
                  <to>
                    <xdr:col>10</xdr:col>
                    <xdr:colOff>1104900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C32D23-8CD6-4B44-A9E8-C02BD770349F}">
  <sheetPr codeName="Foglio31">
    <tabColor rgb="FFFF0000"/>
    <pageSetUpPr fitToPage="1"/>
  </sheetPr>
  <dimension ref="A1:BK64"/>
  <sheetViews>
    <sheetView zoomScale="55" zoomScaleNormal="55" workbookViewId="0"/>
  </sheetViews>
  <sheetFormatPr defaultColWidth="8.85546875" defaultRowHeight="23.25" x14ac:dyDescent="0.25"/>
  <cols>
    <col min="1" max="1" width="5.7109375" style="114" customWidth="1"/>
    <col min="2" max="2" width="5.85546875" style="114" customWidth="1"/>
    <col min="3" max="3" width="4.5703125" style="114" customWidth="1"/>
    <col min="4" max="4" width="4.42578125" style="114" customWidth="1"/>
    <col min="5" max="5" width="3.5703125" style="114" customWidth="1"/>
    <col min="6" max="6" width="30.7109375" style="1" customWidth="1"/>
    <col min="7" max="7" width="76.28515625" style="144" customWidth="1"/>
    <col min="8" max="8" width="26.5703125" style="1" customWidth="1"/>
    <col min="9" max="9" width="29" style="22" customWidth="1"/>
    <col min="10" max="10" width="20" style="1" customWidth="1"/>
    <col min="11" max="12" width="16.7109375" style="1" customWidth="1"/>
    <col min="13" max="13" width="24.28515625" style="1" customWidth="1"/>
    <col min="14" max="14" width="29.140625" style="20" customWidth="1"/>
    <col min="15" max="15" width="1.85546875" style="20" customWidth="1"/>
    <col min="16" max="16" width="27.5703125" style="114" customWidth="1"/>
    <col min="17" max="18" width="24.140625" style="114" customWidth="1"/>
    <col min="19" max="19" width="25.85546875" style="114" bestFit="1" customWidth="1"/>
    <col min="20" max="20" width="30" style="114" bestFit="1" customWidth="1"/>
    <col min="21" max="21" width="28.7109375" style="114" customWidth="1"/>
    <col min="22" max="25" width="18.7109375" style="37" customWidth="1"/>
    <col min="26" max="28" width="18.7109375" style="37" hidden="1" customWidth="1"/>
    <col min="29" max="29" width="30" style="114" hidden="1" customWidth="1"/>
    <col min="30" max="30" width="12.28515625" style="114" hidden="1" customWidth="1"/>
    <col min="31" max="31" width="10.5703125" style="114" hidden="1" customWidth="1"/>
    <col min="32" max="32" width="11.7109375" style="114" hidden="1" customWidth="1"/>
    <col min="33" max="34" width="9.7109375" style="114" hidden="1" customWidth="1"/>
    <col min="35" max="35" width="8" style="114" hidden="1" customWidth="1"/>
    <col min="36" max="36" width="8.28515625" style="114" hidden="1" customWidth="1"/>
    <col min="37" max="37" width="9.7109375" style="114" hidden="1" customWidth="1"/>
    <col min="38" max="38" width="11.42578125" style="114" hidden="1" customWidth="1"/>
    <col min="39" max="39" width="8.28515625" style="114" hidden="1" customWidth="1"/>
    <col min="40" max="40" width="8.7109375" style="114" hidden="1" customWidth="1"/>
    <col min="41" max="41" width="25.140625" style="114" bestFit="1" customWidth="1"/>
    <col min="42" max="42" width="11.7109375" style="114" customWidth="1"/>
    <col min="43" max="47" width="10.140625" style="114" customWidth="1"/>
    <col min="48" max="63" width="16.5703125" style="114" customWidth="1"/>
    <col min="64" max="72" width="8.85546875" style="114"/>
    <col min="73" max="74" width="15.42578125" style="114" bestFit="1" customWidth="1"/>
    <col min="75" max="75" width="17.5703125" style="114" bestFit="1" customWidth="1"/>
    <col min="76" max="76" width="13.42578125" style="114" bestFit="1" customWidth="1"/>
    <col min="77" max="77" width="12.28515625" style="114" bestFit="1" customWidth="1"/>
    <col min="78" max="78" width="13.42578125" style="114" bestFit="1" customWidth="1"/>
    <col min="79" max="79" width="0" style="114" hidden="1" customWidth="1"/>
    <col min="80" max="16384" width="8.85546875" style="114"/>
  </cols>
  <sheetData>
    <row r="1" spans="1:41" ht="35.25" customHeight="1" x14ac:dyDescent="0.25">
      <c r="B1" s="200"/>
      <c r="C1" s="201"/>
      <c r="D1" s="201"/>
      <c r="E1" s="202"/>
      <c r="F1" s="203" t="s">
        <v>212</v>
      </c>
      <c r="G1" s="204"/>
      <c r="H1" s="204"/>
      <c r="I1" s="155">
        <f>DATE(RIEPILOGO!U14,RIEPILOGO!X13,14)</f>
        <v>46095</v>
      </c>
      <c r="K1" s="132"/>
      <c r="L1" s="206">
        <v>46095</v>
      </c>
      <c r="M1" s="206"/>
      <c r="N1" s="128"/>
    </row>
    <row r="2" spans="1:41" ht="35.25" customHeight="1" x14ac:dyDescent="0.5">
      <c r="B2" s="200"/>
      <c r="C2" s="201"/>
      <c r="D2" s="201"/>
      <c r="E2" s="202"/>
      <c r="F2" s="205"/>
      <c r="G2" s="205"/>
      <c r="H2" s="205"/>
      <c r="K2" s="151"/>
      <c r="L2" s="207" t="str">
        <f>TEXT(L1, "gggg")</f>
        <v>sabato</v>
      </c>
      <c r="M2" s="207"/>
      <c r="N2" s="129"/>
      <c r="O2" s="19"/>
      <c r="P2" s="199" t="s">
        <v>215</v>
      </c>
      <c r="Q2" s="199"/>
      <c r="R2" s="199"/>
      <c r="S2" s="199"/>
      <c r="T2" s="13"/>
    </row>
    <row r="3" spans="1:41" ht="66" customHeight="1" x14ac:dyDescent="0.25">
      <c r="A3" s="127"/>
      <c r="B3" s="16" t="s">
        <v>2</v>
      </c>
      <c r="C3" s="16" t="s">
        <v>3</v>
      </c>
      <c r="D3" s="16" t="s">
        <v>5</v>
      </c>
      <c r="E3" s="16" t="s">
        <v>4</v>
      </c>
      <c r="F3" s="130" t="s">
        <v>1</v>
      </c>
      <c r="G3" s="142" t="s">
        <v>128</v>
      </c>
      <c r="H3" s="130" t="s">
        <v>9</v>
      </c>
      <c r="I3" s="131" t="s">
        <v>0</v>
      </c>
      <c r="J3" s="130" t="s">
        <v>11</v>
      </c>
      <c r="K3" s="130" t="s">
        <v>6</v>
      </c>
      <c r="L3" s="130" t="s">
        <v>7</v>
      </c>
      <c r="M3" s="130" t="s">
        <v>8</v>
      </c>
      <c r="N3" s="130" t="s">
        <v>22</v>
      </c>
      <c r="O3" s="16"/>
      <c r="P3" s="46" t="s">
        <v>202</v>
      </c>
      <c r="Q3" s="46" t="s">
        <v>203</v>
      </c>
      <c r="R3" s="46" t="s">
        <v>262</v>
      </c>
      <c r="S3" s="46" t="s">
        <v>204</v>
      </c>
      <c r="T3" s="46" t="s">
        <v>34</v>
      </c>
      <c r="U3" s="47" t="s">
        <v>25</v>
      </c>
      <c r="V3" s="192" t="s">
        <v>216</v>
      </c>
      <c r="W3" s="193"/>
      <c r="X3" s="194"/>
      <c r="Y3" s="121"/>
      <c r="AD3" s="37"/>
    </row>
    <row r="4" spans="1:41" ht="80.099999999999994" customHeight="1" x14ac:dyDescent="0.25">
      <c r="A4" s="112" t="str">
        <f>IFERROR(INDEX(Tabella256[cognomenome], MATCH(F4, Tabella256[cognome], 0)), "")</f>
        <v>Millo F.</v>
      </c>
      <c r="B4" s="110"/>
      <c r="C4" s="110"/>
      <c r="D4" s="111"/>
      <c r="E4" s="111"/>
      <c r="F4" s="30" t="s">
        <v>148</v>
      </c>
      <c r="G4" s="56" t="s">
        <v>452</v>
      </c>
      <c r="H4" s="31" t="s">
        <v>285</v>
      </c>
      <c r="I4" s="32" t="s">
        <v>447</v>
      </c>
      <c r="J4" s="33" t="s">
        <v>450</v>
      </c>
      <c r="K4" s="34" t="s">
        <v>453</v>
      </c>
      <c r="L4" s="34" t="s">
        <v>454</v>
      </c>
      <c r="M4" s="31">
        <f>IF(AN4=0,"",AN4)</f>
        <v>7</v>
      </c>
      <c r="N4" s="35"/>
      <c r="O4" s="35"/>
      <c r="P4" s="18" t="str">
        <f>IF(OR($L$1=RIEPILOGO!$T$2,$L$1=RIEPILOGO!$T$3,$L$1=RIEPILOGO!$T$4,$L$1=RIEPILOGO!$T$5),"FESTIVO",
  IF(L2="sabato","SABATO",
    IF(L2="domenica","DOMENICA",
      IF(RIEPILOGO!V19="ABILITATO",
        IFERROR((SUMIF(N4:N45,"*canone messina*",M4:M45)/(IF(WEEKDAY(L1,2)=5,10,16.5)))-1,-1),
        0))))</f>
        <v>SABATO</v>
      </c>
      <c r="Q4" s="18" t="str">
        <f>IF(OR($L$1=RIEPILOGO!$T$2,$L$1=RIEPILOGO!$T$3,$L$1=RIEPILOGO!$T$4,$L$1=RIEPILOGO!$T$5),"FESTIVO",
  IF(L2="sabato","SABATO",
    IF(L2="domenica","DOMENICA",
      IF(RIEPILOGO!V19="ABILITATO",
        IFERROR((SUMIF(N4:N45,"canone caldarella",M4:M45)/(IF(WEEKDAY(L1,2)=5,10,16.5)))-1,-1),
        0))))</f>
        <v>SABATO</v>
      </c>
      <c r="R4" s="18" t="str">
        <f>IF(OR($L$1=RIEPILOGO!$T$2,$L$1=RIEPILOGO!$T$3,$L$1=RIEPILOGO!$T$4,$L$1=RIEPILOGO!$T$5),"FESTIVO",
  IF(L2="sabato","SABATO",
    IF(L2="domenica","DOMENICA",
      IF(RIEPILOGO!U19="ABILITATO",
        IFERROR((SUMIF(N4:N45,"*canone agusta*",M4:M45)/(IF(WEEKDAY(L1,2)=5,10,16.5)))-1,-1),
        0))))</f>
        <v>SABATO</v>
      </c>
      <c r="S4" s="18" t="str">
        <f>IF(OR($L$1=RIEPILOGO!$T$2,$L$1=RIEPILOGO!$T$3,$L$1=RIEPILOGO!$T$4,$L$1=RIEPILOGO!$T$5),"FESTIVO",
  IF(L2="sabato","SABATO",
    IF(L2="domenica","DOMENICA",
      IF(RIEPILOGO!W19="ABILITATO",
        IFERROR((SUMIF(N4:N45,"*canone caldarella2*",M4:M45)/(IF(WEEKDAY(L1,2)=5,10,16.5)))-1,-1),
        0))))</f>
        <v>SABATO</v>
      </c>
      <c r="T4" s="18" t="str">
        <f>IF(COUNTBLANK(P7:P30)=ROWS(P7:P30),"NO",IF(SUM(Q7:Q30)=SUM(R7:R30),"SI","NO"))</f>
        <v>SI</v>
      </c>
      <c r="U4" s="18" t="s">
        <v>294</v>
      </c>
      <c r="V4" s="195">
        <f ca="1">RIEPILOGO!M33</f>
        <v>-6.0606060606060552E-2</v>
      </c>
      <c r="W4" s="196"/>
      <c r="X4" s="197"/>
      <c r="Y4" s="122"/>
      <c r="AD4" s="114" t="str">
        <f>IFERROR(IF(SEARCH("assistenza", N4) &gt; 0, TRUE, ""), "NO")</f>
        <v>NO</v>
      </c>
      <c r="AG4" s="3">
        <f t="shared" ref="AG4:AH45" si="0">IF(K4="24:00",24,(HOUR(K4)+MINUTE(K4)/60))</f>
        <v>0</v>
      </c>
      <c r="AH4" s="3">
        <f t="shared" si="0"/>
        <v>7</v>
      </c>
      <c r="AI4" s="3">
        <f t="shared" ref="AI4:AI45" si="1">IF(AM4=TRUE,(HOUR(AJ4)+MINUTE(AJ4)/60),0)</f>
        <v>0</v>
      </c>
      <c r="AJ4" s="4">
        <v>3.125E-2</v>
      </c>
      <c r="AK4" s="3">
        <f t="shared" ref="AK4:AK45" si="2">AH4-AG4</f>
        <v>7</v>
      </c>
      <c r="AL4" s="53" t="s">
        <v>30</v>
      </c>
      <c r="AM4" s="8" t="b">
        <f t="shared" ref="AM4:AM45" si="3">IF(AND(AG4&lt;12.75,AH4&gt;12,AD4="NO"),OR($L$2="lunedì",($L$2="martedì"),($L$2="mercoledì"),($L$2="giovedì")))</f>
        <v>0</v>
      </c>
      <c r="AN4" s="15">
        <f t="shared" ref="AN4:AN45" si="4">IF(AM4=TRUE,AK4-AI4, AK4*1)</f>
        <v>7</v>
      </c>
    </row>
    <row r="5" spans="1:41" ht="80.099999999999994" customHeight="1" thickBot="1" x14ac:dyDescent="0.95">
      <c r="A5" s="112" t="str">
        <f>IFERROR(INDEX(Tabella256[cognomenome], MATCH(F5, Tabella256[cognome], 0)), "")</f>
        <v>Maggio C.</v>
      </c>
      <c r="B5" s="28"/>
      <c r="C5" s="28"/>
      <c r="D5" s="29"/>
      <c r="E5" s="29"/>
      <c r="F5" s="30" t="s">
        <v>266</v>
      </c>
      <c r="G5" s="56" t="str">
        <f t="shared" ref="G5:H7" si="5">IF(G4="","",G4)</f>
        <v>100- assistenza strumentale avviamento impianto</v>
      </c>
      <c r="H5" s="31" t="str">
        <f t="shared" si="5"/>
        <v>Caldarella</v>
      </c>
      <c r="I5" s="32" t="s">
        <v>447</v>
      </c>
      <c r="J5" s="33" t="str">
        <f>IF(J4="","",J4)</f>
        <v>575628/C</v>
      </c>
      <c r="K5" s="34" t="s">
        <v>453</v>
      </c>
      <c r="L5" s="34" t="s">
        <v>454</v>
      </c>
      <c r="M5" s="31">
        <f>IF(AN5=0,"",AN5)</f>
        <v>7</v>
      </c>
      <c r="N5" s="35"/>
      <c r="O5" s="35"/>
      <c r="P5" s="109"/>
      <c r="Q5" s="109"/>
      <c r="R5" s="109"/>
      <c r="S5" s="109"/>
      <c r="V5" s="14" t="s">
        <v>35</v>
      </c>
      <c r="W5" s="14" t="s">
        <v>260</v>
      </c>
      <c r="X5" s="14" t="s">
        <v>36</v>
      </c>
      <c r="Y5" s="14" t="s">
        <v>207</v>
      </c>
      <c r="Z5" s="14" t="s">
        <v>35</v>
      </c>
      <c r="AA5" s="14" t="s">
        <v>260</v>
      </c>
      <c r="AB5" s="14" t="s">
        <v>36</v>
      </c>
      <c r="AC5" s="14" t="s">
        <v>207</v>
      </c>
      <c r="AD5" s="114" t="str">
        <f t="shared" ref="AD5:AD45" si="6">IFERROR(IF(SEARCH("assistenza", N5) &gt; 0, TRUE, ""), "NO")</f>
        <v>NO</v>
      </c>
      <c r="AG5" s="3">
        <f t="shared" si="0"/>
        <v>0</v>
      </c>
      <c r="AH5" s="3">
        <f t="shared" si="0"/>
        <v>7</v>
      </c>
      <c r="AI5" s="3">
        <f t="shared" si="1"/>
        <v>0</v>
      </c>
      <c r="AJ5" s="4">
        <v>3.125E-2</v>
      </c>
      <c r="AK5" s="3">
        <f t="shared" si="2"/>
        <v>7</v>
      </c>
      <c r="AL5" s="53" t="s">
        <v>30</v>
      </c>
      <c r="AM5" s="8" t="b">
        <f t="shared" si="3"/>
        <v>0</v>
      </c>
      <c r="AN5" s="15">
        <f t="shared" si="4"/>
        <v>7</v>
      </c>
      <c r="AO5" s="14" t="s">
        <v>238</v>
      </c>
    </row>
    <row r="6" spans="1:41" ht="80.099999999999994" customHeight="1" x14ac:dyDescent="0.25">
      <c r="A6" s="112" t="str">
        <f>IFERROR(INDEX(Tabella256[cognomenome], MATCH(F6, Tabella256[cognome], 0)), "")</f>
        <v>Allegretti G.</v>
      </c>
      <c r="B6" s="28"/>
      <c r="C6" s="28"/>
      <c r="D6" s="29"/>
      <c r="E6" s="29"/>
      <c r="F6" s="30" t="s">
        <v>163</v>
      </c>
      <c r="G6" s="56" t="str">
        <f t="shared" si="5"/>
        <v>100- assistenza strumentale avviamento impianto</v>
      </c>
      <c r="H6" s="31" t="str">
        <f t="shared" si="5"/>
        <v>Caldarella</v>
      </c>
      <c r="I6" s="32" t="s">
        <v>447</v>
      </c>
      <c r="J6" s="33" t="str">
        <f>IF(J5="","",J5)</f>
        <v>575628/C</v>
      </c>
      <c r="K6" s="34" t="s">
        <v>454</v>
      </c>
      <c r="L6" s="34" t="s">
        <v>464</v>
      </c>
      <c r="M6" s="31">
        <f t="shared" ref="M6:M45" si="7">IF(AN6=0,"",AN6)</f>
        <v>2.5</v>
      </c>
      <c r="N6" s="35"/>
      <c r="O6" s="35"/>
      <c r="P6" s="73" t="s">
        <v>23</v>
      </c>
      <c r="Q6" s="74" t="s">
        <v>20</v>
      </c>
      <c r="R6" s="74" t="s">
        <v>21</v>
      </c>
      <c r="S6" s="75" t="s">
        <v>24</v>
      </c>
      <c r="T6" s="2"/>
      <c r="V6" s="32" t="str">
        <f>RIEPILOGO!$S$17</f>
        <v>5400274443
canone</v>
      </c>
      <c r="W6" s="32" t="str">
        <f>RIEPILOGO!$U$17</f>
        <v>5400274437
canone</v>
      </c>
      <c r="X6" s="32" t="str">
        <f>RIEPILOGO!$V$17</f>
        <v>5400274434
canone</v>
      </c>
      <c r="Y6" s="32" t="str">
        <f>RIEPILOGO!$W$17</f>
        <v xml:space="preserve">
canone</v>
      </c>
      <c r="AD6" s="114" t="str">
        <f t="shared" si="6"/>
        <v>NO</v>
      </c>
      <c r="AG6" s="3">
        <f t="shared" si="0"/>
        <v>7</v>
      </c>
      <c r="AH6" s="3">
        <f t="shared" si="0"/>
        <v>9.5</v>
      </c>
      <c r="AI6" s="3">
        <f t="shared" si="1"/>
        <v>0</v>
      </c>
      <c r="AJ6" s="4">
        <v>3.125E-2</v>
      </c>
      <c r="AK6" s="3">
        <f t="shared" si="2"/>
        <v>2.5</v>
      </c>
      <c r="AL6" s="53" t="s">
        <v>30</v>
      </c>
      <c r="AM6" s="8" t="b">
        <f t="shared" si="3"/>
        <v>0</v>
      </c>
      <c r="AN6" s="15">
        <f t="shared" si="4"/>
        <v>2.5</v>
      </c>
      <c r="AO6" s="32">
        <f>RIEPILOGO!$X$17</f>
        <v>0</v>
      </c>
    </row>
    <row r="7" spans="1:41" ht="80.099999999999994" customHeight="1" x14ac:dyDescent="0.25">
      <c r="A7" s="112" t="str">
        <f>IFERROR(INDEX(Tabella256[cognomenome], MATCH(F7, Tabella256[cognome], 0)), "")</f>
        <v>Garro L.</v>
      </c>
      <c r="B7" s="28"/>
      <c r="C7" s="28"/>
      <c r="D7" s="29"/>
      <c r="E7" s="29"/>
      <c r="F7" s="30" t="s">
        <v>137</v>
      </c>
      <c r="G7" s="56" t="str">
        <f t="shared" si="5"/>
        <v>100- assistenza strumentale avviamento impianto</v>
      </c>
      <c r="H7" s="31" t="str">
        <f t="shared" si="5"/>
        <v>Caldarella</v>
      </c>
      <c r="I7" s="32" t="s">
        <v>447</v>
      </c>
      <c r="J7" s="33" t="str">
        <f>IF(J6="","",J6)</f>
        <v>575628/C</v>
      </c>
      <c r="K7" s="34" t="s">
        <v>454</v>
      </c>
      <c r="L7" s="34" t="s">
        <v>341</v>
      </c>
      <c r="M7" s="31">
        <f t="shared" si="7"/>
        <v>6</v>
      </c>
      <c r="N7" s="35"/>
      <c r="O7" s="35"/>
      <c r="P7" s="76" t="s">
        <v>18</v>
      </c>
      <c r="Q7" s="18">
        <f>IF(ISBLANK(P7), 99, SUMIF($F$4:$F$45,"*"&amp;P7&amp;"*",$M$4:$M$45))</f>
        <v>8</v>
      </c>
      <c r="R7" s="18">
        <v>8</v>
      </c>
      <c r="S7" s="77">
        <f t="shared" ref="S7:S30" si="8">R7-Q7</f>
        <v>0</v>
      </c>
      <c r="T7" s="2"/>
      <c r="V7" s="66">
        <f ca="1">RIEPILOGO!N33</f>
        <v>-3.0303030303030276E-2</v>
      </c>
      <c r="W7" s="66">
        <f ca="1">RIEPILOGO!P33</f>
        <v>-1.5151515151515138E-2</v>
      </c>
      <c r="X7" s="66">
        <f ca="1">RIEPILOGO!O33</f>
        <v>-1.5151515151515138E-2</v>
      </c>
      <c r="Y7" s="66">
        <f ca="1">RIEPILOGO!Q33</f>
        <v>0</v>
      </c>
      <c r="Z7" s="71">
        <f ca="1">V7</f>
        <v>-3.0303030303030276E-2</v>
      </c>
      <c r="AA7" s="71">
        <f ca="1">W7</f>
        <v>-1.5151515151515138E-2</v>
      </c>
      <c r="AB7" s="71">
        <f ca="1">X7</f>
        <v>-1.5151515151515138E-2</v>
      </c>
      <c r="AC7" s="71">
        <f ca="1">Y7</f>
        <v>0</v>
      </c>
      <c r="AD7" s="114" t="str">
        <f t="shared" si="6"/>
        <v>NO</v>
      </c>
      <c r="AG7" s="3">
        <f t="shared" si="0"/>
        <v>7</v>
      </c>
      <c r="AH7" s="3">
        <f t="shared" si="0"/>
        <v>13</v>
      </c>
      <c r="AI7" s="3">
        <f t="shared" si="1"/>
        <v>0</v>
      </c>
      <c r="AJ7" s="4">
        <v>3.125E-2</v>
      </c>
      <c r="AK7" s="3">
        <f t="shared" si="2"/>
        <v>6</v>
      </c>
      <c r="AL7" s="53" t="s">
        <v>30</v>
      </c>
      <c r="AM7" s="8" t="b">
        <f t="shared" si="3"/>
        <v>0</v>
      </c>
      <c r="AN7" s="15">
        <f t="shared" si="4"/>
        <v>6</v>
      </c>
    </row>
    <row r="8" spans="1:41" ht="80.099999999999994" customHeight="1" x14ac:dyDescent="0.45">
      <c r="A8" s="112" t="str">
        <f>IFERROR(INDEX(Tabella256[cognomenome], MATCH(F8, Tabella256[cognome], 0)), "")</f>
        <v>Tarascio B.</v>
      </c>
      <c r="B8" s="28"/>
      <c r="C8" s="28"/>
      <c r="D8" s="29"/>
      <c r="E8" s="29"/>
      <c r="F8" s="30" t="s">
        <v>157</v>
      </c>
      <c r="G8" s="56" t="s">
        <v>452</v>
      </c>
      <c r="H8" s="31" t="s">
        <v>285</v>
      </c>
      <c r="I8" s="32" t="s">
        <v>447</v>
      </c>
      <c r="J8" s="33" t="s">
        <v>450</v>
      </c>
      <c r="K8" s="34" t="s">
        <v>455</v>
      </c>
      <c r="L8" s="34" t="s">
        <v>449</v>
      </c>
      <c r="M8" s="31">
        <f t="shared" si="7"/>
        <v>5</v>
      </c>
      <c r="N8" s="35"/>
      <c r="O8" s="35"/>
      <c r="P8" s="76" t="s">
        <v>289</v>
      </c>
      <c r="Q8" s="18">
        <f t="shared" ref="Q8:Q30" si="9">IF(ISBLANK(P8), 99, SUMIF($F$4:$F$45,"*"&amp;P8&amp;"*",$M$4:$M$45))</f>
        <v>8</v>
      </c>
      <c r="R8" s="18">
        <v>8</v>
      </c>
      <c r="S8" s="77">
        <f t="shared" si="8"/>
        <v>0</v>
      </c>
      <c r="T8" s="2"/>
      <c r="V8" s="198" t="s">
        <v>116</v>
      </c>
      <c r="W8" s="198"/>
      <c r="X8" s="198"/>
      <c r="Y8" s="123"/>
      <c r="AD8" s="114" t="str">
        <f>IFERROR(IF(SEARCH("assistenza", N8) &gt; 0, TRUE, ""), "NO")</f>
        <v>NO</v>
      </c>
      <c r="AG8" s="3">
        <f t="shared" si="0"/>
        <v>19</v>
      </c>
      <c r="AH8" s="3">
        <f t="shared" si="0"/>
        <v>24</v>
      </c>
      <c r="AI8" s="3">
        <f t="shared" si="1"/>
        <v>0</v>
      </c>
      <c r="AJ8" s="4">
        <v>3.125E-2</v>
      </c>
      <c r="AK8" s="3">
        <f t="shared" si="2"/>
        <v>5</v>
      </c>
      <c r="AL8" s="53" t="s">
        <v>30</v>
      </c>
      <c r="AM8" s="8" t="b">
        <f t="shared" si="3"/>
        <v>0</v>
      </c>
      <c r="AN8" s="15">
        <f t="shared" si="4"/>
        <v>5</v>
      </c>
    </row>
    <row r="9" spans="1:41" ht="80.099999999999994" customHeight="1" x14ac:dyDescent="0.25">
      <c r="A9" s="112" t="str">
        <f>IFERROR(INDEX(Tabella256[cognomenome], MATCH(F9, Tabella256[cognome], 0)), "")</f>
        <v>Partesano V.</v>
      </c>
      <c r="B9" s="28"/>
      <c r="C9" s="28"/>
      <c r="D9" s="29"/>
      <c r="E9" s="29"/>
      <c r="F9" s="30" t="s">
        <v>149</v>
      </c>
      <c r="G9" s="56" t="str">
        <f>IF(G8="","",G8)</f>
        <v>100- assistenza strumentale avviamento impianto</v>
      </c>
      <c r="H9" s="31" t="str">
        <f>IF(H8="","",H8)</f>
        <v>Caldarella</v>
      </c>
      <c r="I9" s="32" t="s">
        <v>447</v>
      </c>
      <c r="J9" s="33" t="str">
        <f>IF(J8="","",J8)</f>
        <v>575628/C</v>
      </c>
      <c r="K9" s="34" t="s">
        <v>455</v>
      </c>
      <c r="L9" s="34" t="s">
        <v>449</v>
      </c>
      <c r="M9" s="31">
        <f t="shared" si="7"/>
        <v>5</v>
      </c>
      <c r="N9" s="35"/>
      <c r="O9" s="35"/>
      <c r="P9" s="76" t="s">
        <v>19</v>
      </c>
      <c r="Q9" s="18">
        <f t="shared" si="9"/>
        <v>6</v>
      </c>
      <c r="R9" s="18">
        <v>6</v>
      </c>
      <c r="S9" s="77">
        <f t="shared" si="8"/>
        <v>0</v>
      </c>
      <c r="T9" s="2"/>
      <c r="V9" s="66">
        <f ca="1">IF(Z7&gt;0,"SATURATO DI "&amp;8.25*Z7,8.25*Z7)</f>
        <v>-0.24999999999999978</v>
      </c>
      <c r="W9" s="66">
        <f ca="1">IF(AA7&gt;0,"SATURATO DI "&amp;8.25*AA7,8.25*AA7)</f>
        <v>-0.12499999999999989</v>
      </c>
      <c r="X9" s="66">
        <f ca="1">IF(AB7&gt;0,"SATURATO DI "&amp;8.25*AB7,8.25*AB7)</f>
        <v>-0.12499999999999989</v>
      </c>
      <c r="Y9" s="66">
        <f ca="1">IF(AC7&gt;0,"SATURATO DI "&amp;8.25*AC7,8.25*AC7)</f>
        <v>0</v>
      </c>
      <c r="AD9" s="114" t="str">
        <f t="shared" si="6"/>
        <v>NO</v>
      </c>
      <c r="AG9" s="3">
        <f t="shared" si="0"/>
        <v>19</v>
      </c>
      <c r="AH9" s="3">
        <f t="shared" si="0"/>
        <v>24</v>
      </c>
      <c r="AI9" s="3">
        <f t="shared" si="1"/>
        <v>0</v>
      </c>
      <c r="AJ9" s="4">
        <v>3.125E-2</v>
      </c>
      <c r="AK9" s="3">
        <f t="shared" si="2"/>
        <v>5</v>
      </c>
      <c r="AL9" s="53" t="s">
        <v>30</v>
      </c>
      <c r="AM9" s="8" t="b">
        <f t="shared" si="3"/>
        <v>0</v>
      </c>
      <c r="AN9" s="15">
        <f t="shared" si="4"/>
        <v>5</v>
      </c>
    </row>
    <row r="10" spans="1:41" ht="80.099999999999994" customHeight="1" x14ac:dyDescent="0.25">
      <c r="A10" s="112" t="str">
        <f>IFERROR(INDEX(Tabella256[cognomenome], MATCH(F10, Tabella256[cognome], 0)), "")</f>
        <v>Spinali D.</v>
      </c>
      <c r="B10" s="28"/>
      <c r="C10" s="28"/>
      <c r="D10" s="29"/>
      <c r="E10" s="29"/>
      <c r="F10" s="30" t="s">
        <v>132</v>
      </c>
      <c r="G10" s="56" t="s">
        <v>452</v>
      </c>
      <c r="H10" s="31" t="s">
        <v>285</v>
      </c>
      <c r="I10" s="32" t="s">
        <v>447</v>
      </c>
      <c r="J10" s="33" t="s">
        <v>450</v>
      </c>
      <c r="K10" s="34" t="s">
        <v>454</v>
      </c>
      <c r="L10" s="34" t="s">
        <v>455</v>
      </c>
      <c r="M10" s="31">
        <f t="shared" si="7"/>
        <v>12</v>
      </c>
      <c r="N10" s="35"/>
      <c r="O10" s="35"/>
      <c r="P10" s="76" t="s">
        <v>16</v>
      </c>
      <c r="Q10" s="18">
        <f t="shared" si="9"/>
        <v>6</v>
      </c>
      <c r="R10" s="18">
        <v>6</v>
      </c>
      <c r="S10" s="77">
        <f t="shared" si="8"/>
        <v>0</v>
      </c>
      <c r="T10" s="2"/>
      <c r="AD10" s="114" t="str">
        <f t="shared" si="6"/>
        <v>NO</v>
      </c>
      <c r="AG10" s="3">
        <f t="shared" si="0"/>
        <v>7</v>
      </c>
      <c r="AH10" s="3">
        <f t="shared" si="0"/>
        <v>19</v>
      </c>
      <c r="AI10" s="3">
        <f t="shared" si="1"/>
        <v>0</v>
      </c>
      <c r="AJ10" s="4">
        <v>3.125E-2</v>
      </c>
      <c r="AK10" s="3">
        <f t="shared" si="2"/>
        <v>12</v>
      </c>
      <c r="AL10" s="53" t="s">
        <v>30</v>
      </c>
      <c r="AM10" s="8" t="b">
        <f t="shared" si="3"/>
        <v>0</v>
      </c>
      <c r="AN10" s="15">
        <f t="shared" si="4"/>
        <v>12</v>
      </c>
    </row>
    <row r="11" spans="1:41" ht="80.099999999999994" customHeight="1" x14ac:dyDescent="0.25">
      <c r="A11" s="112" t="str">
        <f>IFERROR(INDEX(Tabella256[cognomenome], MATCH(F11, Tabella256[cognome], 0)), "")</f>
        <v>Serra G.</v>
      </c>
      <c r="B11" s="28"/>
      <c r="C11" s="28"/>
      <c r="D11" s="29"/>
      <c r="E11" s="29"/>
      <c r="F11" s="30" t="s">
        <v>193</v>
      </c>
      <c r="G11" s="56" t="str">
        <f>IF(G10="","",G10)</f>
        <v>100- assistenza strumentale avviamento impianto</v>
      </c>
      <c r="H11" s="31" t="str">
        <f>IF(H10="","",H10)</f>
        <v>Caldarella</v>
      </c>
      <c r="I11" s="32" t="s">
        <v>447</v>
      </c>
      <c r="J11" s="33" t="str">
        <f>IF(J10="","",J10)</f>
        <v>575628/C</v>
      </c>
      <c r="K11" s="34" t="s">
        <v>454</v>
      </c>
      <c r="L11" s="34" t="s">
        <v>455</v>
      </c>
      <c r="M11" s="31">
        <f t="shared" si="7"/>
        <v>12</v>
      </c>
      <c r="N11" s="35"/>
      <c r="O11" s="35"/>
      <c r="P11" s="76" t="s">
        <v>15</v>
      </c>
      <c r="Q11" s="18">
        <f t="shared" si="9"/>
        <v>5</v>
      </c>
      <c r="R11" s="18">
        <v>5</v>
      </c>
      <c r="S11" s="77">
        <f t="shared" si="8"/>
        <v>0</v>
      </c>
      <c r="T11" s="2"/>
      <c r="AD11" s="114" t="str">
        <f t="shared" si="6"/>
        <v>NO</v>
      </c>
      <c r="AG11" s="3">
        <f t="shared" si="0"/>
        <v>7</v>
      </c>
      <c r="AH11" s="3">
        <f t="shared" si="0"/>
        <v>19</v>
      </c>
      <c r="AI11" s="3">
        <f t="shared" si="1"/>
        <v>0</v>
      </c>
      <c r="AJ11" s="4">
        <v>3.125E-2</v>
      </c>
      <c r="AK11" s="3">
        <f t="shared" si="2"/>
        <v>12</v>
      </c>
      <c r="AL11" s="53" t="s">
        <v>30</v>
      </c>
      <c r="AM11" s="8" t="b">
        <f t="shared" si="3"/>
        <v>0</v>
      </c>
      <c r="AN11" s="15">
        <f t="shared" si="4"/>
        <v>12</v>
      </c>
    </row>
    <row r="12" spans="1:41" ht="80.099999999999994" customHeight="1" x14ac:dyDescent="0.25">
      <c r="A12" s="112" t="str">
        <f>IFERROR(INDEX(Tabella256[cognomenome], MATCH(F12, Tabella256[cognome], 0)), "")</f>
        <v>Millo F.</v>
      </c>
      <c r="B12" s="28"/>
      <c r="C12" s="28"/>
      <c r="D12" s="29"/>
      <c r="E12" s="29"/>
      <c r="F12" s="30" t="s">
        <v>148</v>
      </c>
      <c r="G12" s="56" t="s">
        <v>130</v>
      </c>
      <c r="H12" s="31"/>
      <c r="I12" s="32" t="str">
        <f t="shared" ref="I12:I13" si="10">IF(ISERROR(SEARCH("canone extra", N12)),
    IF(ISERROR(SEARCH("caldarella2", N12)),
        IF(ISERROR(SEARCH("messina", N12)),
            IF(ISERROR(SEARCH("agusta", N12)),
                IF(ISERROR(SEARCH("caldarella", N12)),
                    "",
                    $X$6
                ),
                $W$6
            ),
            $V$6
        ),
        $Y$6
    ),
    $AO$6
)</f>
        <v/>
      </c>
      <c r="J12" s="33"/>
      <c r="K12" s="34" t="s">
        <v>454</v>
      </c>
      <c r="L12" s="34" t="s">
        <v>463</v>
      </c>
      <c r="M12" s="31">
        <f t="shared" si="7"/>
        <v>1</v>
      </c>
      <c r="N12" s="35"/>
      <c r="O12" s="35"/>
      <c r="P12" s="76" t="s">
        <v>14</v>
      </c>
      <c r="Q12" s="18">
        <f t="shared" si="9"/>
        <v>5</v>
      </c>
      <c r="R12" s="18">
        <v>5</v>
      </c>
      <c r="S12" s="77">
        <f t="shared" si="8"/>
        <v>0</v>
      </c>
      <c r="T12" s="2"/>
      <c r="AD12" s="114" t="str">
        <f t="shared" si="6"/>
        <v>NO</v>
      </c>
      <c r="AG12" s="3">
        <f t="shared" si="0"/>
        <v>7</v>
      </c>
      <c r="AH12" s="3">
        <f t="shared" si="0"/>
        <v>8</v>
      </c>
      <c r="AI12" s="3">
        <f t="shared" si="1"/>
        <v>0</v>
      </c>
      <c r="AJ12" s="4">
        <v>3.125E-2</v>
      </c>
      <c r="AK12" s="3">
        <f t="shared" si="2"/>
        <v>1</v>
      </c>
      <c r="AL12" s="53" t="s">
        <v>30</v>
      </c>
      <c r="AM12" s="8" t="b">
        <f t="shared" si="3"/>
        <v>0</v>
      </c>
      <c r="AN12" s="15">
        <f t="shared" si="4"/>
        <v>1</v>
      </c>
    </row>
    <row r="13" spans="1:41" ht="80.099999999999994" customHeight="1" x14ac:dyDescent="0.25">
      <c r="A13" s="112" t="str">
        <f>IFERROR(INDEX(Tabella256[cognomenome], MATCH(F13, Tabella256[cognome], 0)), "")</f>
        <v>Maggio C.</v>
      </c>
      <c r="B13" s="28"/>
      <c r="C13" s="28"/>
      <c r="D13" s="29"/>
      <c r="E13" s="29"/>
      <c r="F13" s="30" t="s">
        <v>266</v>
      </c>
      <c r="G13" s="56" t="str">
        <f>IF(G12="","",G12)</f>
        <v>C.P.</v>
      </c>
      <c r="H13" s="31" t="str">
        <f>IF(H12="","",H12)</f>
        <v/>
      </c>
      <c r="I13" s="32" t="str">
        <f t="shared" si="10"/>
        <v/>
      </c>
      <c r="J13" s="33" t="str">
        <f>IF(J12="","",J12)</f>
        <v/>
      </c>
      <c r="K13" s="34" t="s">
        <v>454</v>
      </c>
      <c r="L13" s="34" t="s">
        <v>463</v>
      </c>
      <c r="M13" s="31">
        <f t="shared" si="7"/>
        <v>1</v>
      </c>
      <c r="N13" s="35"/>
      <c r="O13" s="35"/>
      <c r="P13" s="76" t="s">
        <v>12</v>
      </c>
      <c r="Q13" s="18">
        <f t="shared" si="9"/>
        <v>12</v>
      </c>
      <c r="R13" s="18">
        <v>12</v>
      </c>
      <c r="S13" s="77">
        <f t="shared" si="8"/>
        <v>0</v>
      </c>
      <c r="T13" s="2"/>
      <c r="AD13" s="114" t="str">
        <f t="shared" si="6"/>
        <v>NO</v>
      </c>
      <c r="AG13" s="3">
        <f t="shared" si="0"/>
        <v>7</v>
      </c>
      <c r="AH13" s="3">
        <f t="shared" si="0"/>
        <v>8</v>
      </c>
      <c r="AI13" s="3">
        <f t="shared" si="1"/>
        <v>0</v>
      </c>
      <c r="AJ13" s="4">
        <v>3.125E-2</v>
      </c>
      <c r="AK13" s="3">
        <f t="shared" si="2"/>
        <v>1</v>
      </c>
      <c r="AL13" s="53" t="s">
        <v>30</v>
      </c>
      <c r="AM13" s="8" t="b">
        <f t="shared" si="3"/>
        <v>0</v>
      </c>
      <c r="AN13" s="15">
        <f t="shared" si="4"/>
        <v>1</v>
      </c>
    </row>
    <row r="14" spans="1:41" ht="80.099999999999994" customHeight="1" x14ac:dyDescent="0.25">
      <c r="A14" s="112" t="str">
        <f>IFERROR(INDEX(Tabella256[cognomenome], MATCH(F14, Tabella256[cognome], 0)), "")</f>
        <v>Allegretti G.</v>
      </c>
      <c r="B14" s="28"/>
      <c r="C14" s="28"/>
      <c r="D14" s="29"/>
      <c r="E14" s="29"/>
      <c r="F14" s="30" t="s">
        <v>163</v>
      </c>
      <c r="G14" s="56" t="s">
        <v>465</v>
      </c>
      <c r="H14" s="31" t="str">
        <f t="shared" ref="H14" si="11">IF(H13="","",H13)</f>
        <v/>
      </c>
      <c r="I14" s="32"/>
      <c r="J14" s="33" t="str">
        <f>IF(J13="","",J13)</f>
        <v/>
      </c>
      <c r="K14" s="34" t="s">
        <v>464</v>
      </c>
      <c r="L14" s="34" t="s">
        <v>341</v>
      </c>
      <c r="M14" s="31">
        <f t="shared" si="7"/>
        <v>3.5</v>
      </c>
      <c r="N14" s="35"/>
      <c r="O14" s="35"/>
      <c r="P14" s="76" t="s">
        <v>211</v>
      </c>
      <c r="Q14" s="18">
        <f t="shared" si="9"/>
        <v>12</v>
      </c>
      <c r="R14" s="18">
        <v>12</v>
      </c>
      <c r="S14" s="77">
        <f t="shared" si="8"/>
        <v>0</v>
      </c>
      <c r="T14" s="2"/>
      <c r="AD14" s="114" t="str">
        <f t="shared" si="6"/>
        <v>NO</v>
      </c>
      <c r="AG14" s="3">
        <f t="shared" si="0"/>
        <v>9.5</v>
      </c>
      <c r="AH14" s="3">
        <f t="shared" si="0"/>
        <v>13</v>
      </c>
      <c r="AI14" s="3">
        <f t="shared" si="1"/>
        <v>0</v>
      </c>
      <c r="AJ14" s="4">
        <v>3.125E-2</v>
      </c>
      <c r="AK14" s="3">
        <f t="shared" si="2"/>
        <v>3.5</v>
      </c>
      <c r="AL14" s="53" t="s">
        <v>30</v>
      </c>
      <c r="AM14" s="8" t="b">
        <f t="shared" si="3"/>
        <v>0</v>
      </c>
      <c r="AN14" s="15">
        <f t="shared" si="4"/>
        <v>3.5</v>
      </c>
    </row>
    <row r="15" spans="1:41" ht="80.099999999999994" customHeight="1" x14ac:dyDescent="0.25">
      <c r="A15" s="112" t="str">
        <f>IFERROR(INDEX(Tabella256[cognomenome], MATCH(F15, Tabella256[cognome], 0)), "")</f>
        <v/>
      </c>
      <c r="B15" s="28"/>
      <c r="C15" s="28"/>
      <c r="D15" s="29"/>
      <c r="E15" s="29"/>
      <c r="F15" s="30"/>
      <c r="G15" s="56"/>
      <c r="H15" s="31" t="str">
        <f>IF(H14="","",H14)</f>
        <v/>
      </c>
      <c r="I15" s="32" t="str">
        <f t="shared" ref="I15:I45" si="12">IF(ISERROR(SEARCH("canone extra", N15)),
    IF(ISERROR(SEARCH("caldarella2", N15)),
        IF(ISERROR(SEARCH("messina", N15)),
            IF(ISERROR(SEARCH("agusta", N15)),
                IF(ISERROR(SEARCH("caldarella", N15)),
                    "",
                    $X$6
                ),
                $W$6
            ),
            $V$6
        ),
        $Y$6
    ),
    $AO$6
)</f>
        <v/>
      </c>
      <c r="J15" s="33" t="str">
        <f>IF(J14="","",J14)</f>
        <v/>
      </c>
      <c r="K15" s="34"/>
      <c r="L15" s="34"/>
      <c r="M15" s="31" t="str">
        <f t="shared" si="7"/>
        <v/>
      </c>
      <c r="N15" s="35"/>
      <c r="O15" s="35"/>
      <c r="P15" s="76"/>
      <c r="Q15" s="18">
        <f t="shared" si="9"/>
        <v>99</v>
      </c>
      <c r="R15" s="18">
        <v>99</v>
      </c>
      <c r="S15" s="77">
        <f t="shared" si="8"/>
        <v>0</v>
      </c>
      <c r="T15" s="2"/>
      <c r="AD15" s="114" t="str">
        <f t="shared" si="6"/>
        <v>NO</v>
      </c>
      <c r="AG15" s="3">
        <f t="shared" si="0"/>
        <v>0</v>
      </c>
      <c r="AH15" s="3">
        <f t="shared" si="0"/>
        <v>0</v>
      </c>
      <c r="AI15" s="3">
        <f t="shared" si="1"/>
        <v>0</v>
      </c>
      <c r="AJ15" s="4">
        <v>3.125E-2</v>
      </c>
      <c r="AK15" s="3">
        <f t="shared" si="2"/>
        <v>0</v>
      </c>
      <c r="AL15" s="53" t="s">
        <v>30</v>
      </c>
      <c r="AM15" s="8" t="b">
        <f t="shared" si="3"/>
        <v>0</v>
      </c>
      <c r="AN15" s="15">
        <f t="shared" si="4"/>
        <v>0</v>
      </c>
    </row>
    <row r="16" spans="1:41" ht="80.099999999999994" customHeight="1" x14ac:dyDescent="0.25">
      <c r="A16" s="112" t="str">
        <f>IFERROR(INDEX(Tabella256[cognomenome], MATCH(F16, Tabella256[cognome], 0)), "")</f>
        <v/>
      </c>
      <c r="B16" s="28"/>
      <c r="C16" s="28"/>
      <c r="D16" s="29"/>
      <c r="E16" s="29"/>
      <c r="F16" s="30"/>
      <c r="G16" s="56"/>
      <c r="H16" s="31"/>
      <c r="I16" s="32" t="str">
        <f t="shared" si="12"/>
        <v/>
      </c>
      <c r="J16" s="33"/>
      <c r="K16" s="34"/>
      <c r="L16" s="34"/>
      <c r="M16" s="31" t="str">
        <f t="shared" si="7"/>
        <v/>
      </c>
      <c r="N16" s="35"/>
      <c r="O16" s="35"/>
      <c r="P16" s="76"/>
      <c r="Q16" s="18">
        <f t="shared" si="9"/>
        <v>99</v>
      </c>
      <c r="R16" s="18">
        <v>99</v>
      </c>
      <c r="S16" s="77">
        <f t="shared" si="8"/>
        <v>0</v>
      </c>
      <c r="T16" s="2"/>
      <c r="AD16" s="114" t="str">
        <f t="shared" si="6"/>
        <v>NO</v>
      </c>
      <c r="AG16" s="3">
        <f t="shared" si="0"/>
        <v>0</v>
      </c>
      <c r="AH16" s="3">
        <f t="shared" si="0"/>
        <v>0</v>
      </c>
      <c r="AI16" s="3">
        <f t="shared" si="1"/>
        <v>0</v>
      </c>
      <c r="AJ16" s="4">
        <v>3.125E-2</v>
      </c>
      <c r="AK16" s="3">
        <f t="shared" si="2"/>
        <v>0</v>
      </c>
      <c r="AL16" s="53" t="s">
        <v>30</v>
      </c>
      <c r="AM16" s="8" t="b">
        <f t="shared" si="3"/>
        <v>0</v>
      </c>
      <c r="AN16" s="15">
        <f t="shared" si="4"/>
        <v>0</v>
      </c>
    </row>
    <row r="17" spans="1:40" ht="80.099999999999994" customHeight="1" x14ac:dyDescent="0.25">
      <c r="A17" s="112" t="str">
        <f>IFERROR(INDEX(Tabella256[cognomenome], MATCH(F17, Tabella256[cognome], 0)), "")</f>
        <v/>
      </c>
      <c r="B17" s="28"/>
      <c r="C17" s="28"/>
      <c r="D17" s="29"/>
      <c r="E17" s="29"/>
      <c r="F17" s="30"/>
      <c r="G17" s="56" t="str">
        <f>IF(G16="","",G16)</f>
        <v/>
      </c>
      <c r="H17" s="31" t="str">
        <f>IF(H16="","",H16)</f>
        <v/>
      </c>
      <c r="I17" s="32" t="str">
        <f t="shared" si="12"/>
        <v/>
      </c>
      <c r="J17" s="33" t="str">
        <f>IF(J16="","",J16)</f>
        <v/>
      </c>
      <c r="K17" s="34"/>
      <c r="L17" s="34"/>
      <c r="M17" s="31" t="str">
        <f t="shared" si="7"/>
        <v/>
      </c>
      <c r="N17" s="35"/>
      <c r="O17" s="35"/>
      <c r="P17" s="76"/>
      <c r="Q17" s="18">
        <f t="shared" si="9"/>
        <v>99</v>
      </c>
      <c r="R17" s="18">
        <v>99</v>
      </c>
      <c r="S17" s="77">
        <f t="shared" si="8"/>
        <v>0</v>
      </c>
      <c r="T17" s="2"/>
      <c r="AD17" s="114" t="str">
        <f t="shared" si="6"/>
        <v>NO</v>
      </c>
      <c r="AG17" s="3">
        <f t="shared" si="0"/>
        <v>0</v>
      </c>
      <c r="AH17" s="3">
        <f t="shared" si="0"/>
        <v>0</v>
      </c>
      <c r="AI17" s="3">
        <f t="shared" si="1"/>
        <v>0</v>
      </c>
      <c r="AJ17" s="4">
        <v>3.125E-2</v>
      </c>
      <c r="AK17" s="3">
        <f t="shared" si="2"/>
        <v>0</v>
      </c>
      <c r="AL17" s="53" t="s">
        <v>30</v>
      </c>
      <c r="AM17" s="8" t="b">
        <f t="shared" si="3"/>
        <v>0</v>
      </c>
      <c r="AN17" s="15">
        <f t="shared" si="4"/>
        <v>0</v>
      </c>
    </row>
    <row r="18" spans="1:40" ht="80.099999999999994" customHeight="1" x14ac:dyDescent="0.25">
      <c r="A18" s="112" t="str">
        <f>IFERROR(INDEX(Tabella256[cognomenome], MATCH(F18, Tabella256[cognome], 0)), "")</f>
        <v/>
      </c>
      <c r="B18" s="28"/>
      <c r="C18" s="28"/>
      <c r="D18" s="29"/>
      <c r="E18" s="29"/>
      <c r="F18" s="30"/>
      <c r="G18" s="56"/>
      <c r="H18" s="31"/>
      <c r="I18" s="32" t="str">
        <f t="shared" si="12"/>
        <v/>
      </c>
      <c r="J18" s="33"/>
      <c r="K18" s="34"/>
      <c r="L18" s="34"/>
      <c r="M18" s="31" t="str">
        <f t="shared" si="7"/>
        <v/>
      </c>
      <c r="N18" s="35"/>
      <c r="O18" s="35"/>
      <c r="P18" s="76"/>
      <c r="Q18" s="18">
        <f t="shared" si="9"/>
        <v>99</v>
      </c>
      <c r="R18" s="18">
        <v>99</v>
      </c>
      <c r="S18" s="77">
        <f t="shared" si="8"/>
        <v>0</v>
      </c>
      <c r="T18" s="2"/>
      <c r="AD18" s="114" t="str">
        <f t="shared" si="6"/>
        <v>NO</v>
      </c>
      <c r="AG18" s="3">
        <f t="shared" si="0"/>
        <v>0</v>
      </c>
      <c r="AH18" s="3">
        <f t="shared" si="0"/>
        <v>0</v>
      </c>
      <c r="AI18" s="3">
        <f t="shared" si="1"/>
        <v>0</v>
      </c>
      <c r="AJ18" s="4">
        <v>3.125E-2</v>
      </c>
      <c r="AK18" s="3">
        <f t="shared" si="2"/>
        <v>0</v>
      </c>
      <c r="AL18" s="53" t="s">
        <v>30</v>
      </c>
      <c r="AM18" s="8" t="b">
        <f t="shared" si="3"/>
        <v>0</v>
      </c>
      <c r="AN18" s="15">
        <f t="shared" si="4"/>
        <v>0</v>
      </c>
    </row>
    <row r="19" spans="1:40" ht="80.099999999999994" customHeight="1" x14ac:dyDescent="0.25">
      <c r="A19" s="112" t="str">
        <f>IFERROR(INDEX(Tabella256[cognomenome], MATCH(F19, Tabella256[cognome], 0)), "")</f>
        <v/>
      </c>
      <c r="B19" s="28"/>
      <c r="C19" s="28"/>
      <c r="D19" s="29"/>
      <c r="E19" s="29"/>
      <c r="F19" s="30"/>
      <c r="G19" s="56" t="str">
        <f>IF(G18="","",G18)</f>
        <v/>
      </c>
      <c r="H19" s="31" t="str">
        <f>IF(H18="","",H18)</f>
        <v/>
      </c>
      <c r="I19" s="32" t="str">
        <f t="shared" si="12"/>
        <v/>
      </c>
      <c r="J19" s="33" t="str">
        <f>IF(J18="","",J18)</f>
        <v/>
      </c>
      <c r="K19" s="34"/>
      <c r="L19" s="34"/>
      <c r="M19" s="31" t="str">
        <f t="shared" si="7"/>
        <v/>
      </c>
      <c r="N19" s="35"/>
      <c r="O19" s="35"/>
      <c r="P19" s="76"/>
      <c r="Q19" s="18">
        <f t="shared" si="9"/>
        <v>99</v>
      </c>
      <c r="R19" s="18">
        <v>99</v>
      </c>
      <c r="S19" s="77">
        <f>R19-Q19</f>
        <v>0</v>
      </c>
      <c r="T19" s="2"/>
      <c r="AD19" s="114" t="str">
        <f t="shared" si="6"/>
        <v>NO</v>
      </c>
      <c r="AG19" s="3">
        <f t="shared" si="0"/>
        <v>0</v>
      </c>
      <c r="AH19" s="3">
        <f t="shared" si="0"/>
        <v>0</v>
      </c>
      <c r="AI19" s="3">
        <f t="shared" si="1"/>
        <v>0</v>
      </c>
      <c r="AJ19" s="4">
        <v>3.125E-2</v>
      </c>
      <c r="AK19" s="3">
        <f t="shared" si="2"/>
        <v>0</v>
      </c>
      <c r="AL19" s="53" t="s">
        <v>30</v>
      </c>
      <c r="AM19" s="8" t="b">
        <f t="shared" si="3"/>
        <v>0</v>
      </c>
      <c r="AN19" s="15">
        <f t="shared" si="4"/>
        <v>0</v>
      </c>
    </row>
    <row r="20" spans="1:40" ht="80.099999999999994" customHeight="1" x14ac:dyDescent="0.25">
      <c r="A20" s="112" t="str">
        <f>IFERROR(INDEX(Tabella256[cognomenome], MATCH(F20, Tabella256[cognome], 0)), "")</f>
        <v/>
      </c>
      <c r="B20" s="28"/>
      <c r="C20" s="28"/>
      <c r="D20" s="29"/>
      <c r="E20" s="29"/>
      <c r="F20" s="30"/>
      <c r="G20" s="56"/>
      <c r="H20" s="31"/>
      <c r="I20" s="32" t="str">
        <f t="shared" si="12"/>
        <v/>
      </c>
      <c r="J20" s="33"/>
      <c r="K20" s="34"/>
      <c r="L20" s="34"/>
      <c r="M20" s="31" t="str">
        <f t="shared" si="7"/>
        <v/>
      </c>
      <c r="N20" s="35"/>
      <c r="O20" s="35"/>
      <c r="P20" s="76"/>
      <c r="Q20" s="18">
        <f t="shared" si="9"/>
        <v>99</v>
      </c>
      <c r="R20" s="18">
        <v>99</v>
      </c>
      <c r="S20" s="77">
        <f t="shared" si="8"/>
        <v>0</v>
      </c>
      <c r="T20" s="2"/>
      <c r="U20" s="2"/>
      <c r="W20" s="72"/>
      <c r="X20" s="72"/>
      <c r="Y20" s="72"/>
      <c r="Z20" s="72"/>
      <c r="AA20" s="72"/>
      <c r="AB20" s="72"/>
      <c r="AC20" s="2"/>
      <c r="AD20" s="114" t="str">
        <f t="shared" si="6"/>
        <v>NO</v>
      </c>
      <c r="AG20" s="3">
        <f t="shared" si="0"/>
        <v>0</v>
      </c>
      <c r="AH20" s="3">
        <f t="shared" si="0"/>
        <v>0</v>
      </c>
      <c r="AI20" s="3">
        <f t="shared" si="1"/>
        <v>0</v>
      </c>
      <c r="AJ20" s="4">
        <v>3.125E-2</v>
      </c>
      <c r="AK20" s="3">
        <f t="shared" si="2"/>
        <v>0</v>
      </c>
      <c r="AL20" s="53" t="s">
        <v>30</v>
      </c>
      <c r="AM20" s="8" t="b">
        <f t="shared" si="3"/>
        <v>0</v>
      </c>
      <c r="AN20" s="15">
        <f t="shared" si="4"/>
        <v>0</v>
      </c>
    </row>
    <row r="21" spans="1:40" ht="80.099999999999994" customHeight="1" x14ac:dyDescent="0.25">
      <c r="A21" s="112" t="str">
        <f>IFERROR(INDEX(Tabella256[cognomenome], MATCH(F21, Tabella256[cognome], 0)), "")</f>
        <v/>
      </c>
      <c r="B21" s="28"/>
      <c r="C21" s="28"/>
      <c r="D21" s="29"/>
      <c r="E21" s="29"/>
      <c r="F21" s="30"/>
      <c r="G21" s="56" t="str">
        <f>IF(G20="","",G20)</f>
        <v/>
      </c>
      <c r="H21" s="31" t="str">
        <f>IF(H20="","",H20)</f>
        <v/>
      </c>
      <c r="I21" s="32" t="str">
        <f t="shared" si="12"/>
        <v/>
      </c>
      <c r="J21" s="33" t="str">
        <f>IF(J20="","",J20)</f>
        <v/>
      </c>
      <c r="K21" s="34"/>
      <c r="L21" s="34"/>
      <c r="M21" s="31" t="str">
        <f t="shared" si="7"/>
        <v/>
      </c>
      <c r="N21" s="35"/>
      <c r="O21" s="35"/>
      <c r="P21" s="76"/>
      <c r="Q21" s="18">
        <f t="shared" si="9"/>
        <v>99</v>
      </c>
      <c r="R21" s="18">
        <v>99</v>
      </c>
      <c r="S21" s="77">
        <f t="shared" si="8"/>
        <v>0</v>
      </c>
      <c r="T21" s="2"/>
      <c r="U21" s="2"/>
      <c r="W21" s="72"/>
      <c r="X21" s="72"/>
      <c r="Y21" s="72"/>
      <c r="Z21" s="72"/>
      <c r="AA21" s="72"/>
      <c r="AB21" s="72"/>
      <c r="AC21" s="2"/>
      <c r="AD21" s="114" t="str">
        <f t="shared" si="6"/>
        <v>NO</v>
      </c>
      <c r="AG21" s="3">
        <f t="shared" si="0"/>
        <v>0</v>
      </c>
      <c r="AH21" s="3">
        <f t="shared" si="0"/>
        <v>0</v>
      </c>
      <c r="AI21" s="3">
        <f t="shared" si="1"/>
        <v>0</v>
      </c>
      <c r="AJ21" s="4">
        <v>3.125E-2</v>
      </c>
      <c r="AK21" s="3">
        <f t="shared" si="2"/>
        <v>0</v>
      </c>
      <c r="AL21" s="53" t="s">
        <v>30</v>
      </c>
      <c r="AM21" s="8" t="b">
        <f t="shared" si="3"/>
        <v>0</v>
      </c>
      <c r="AN21" s="15">
        <f t="shared" si="4"/>
        <v>0</v>
      </c>
    </row>
    <row r="22" spans="1:40" ht="80.099999999999994" customHeight="1" x14ac:dyDescent="0.25">
      <c r="A22" s="112" t="str">
        <f>IFERROR(INDEX(Tabella256[cognomenome], MATCH(F22, Tabella256[cognome], 0)), "")</f>
        <v/>
      </c>
      <c r="B22" s="28"/>
      <c r="C22" s="28"/>
      <c r="D22" s="29"/>
      <c r="E22" s="29"/>
      <c r="F22" s="30"/>
      <c r="G22" s="56"/>
      <c r="H22" s="31"/>
      <c r="I22" s="32" t="str">
        <f t="shared" si="12"/>
        <v/>
      </c>
      <c r="J22" s="33"/>
      <c r="K22" s="34"/>
      <c r="L22" s="34"/>
      <c r="M22" s="31" t="str">
        <f t="shared" si="7"/>
        <v/>
      </c>
      <c r="N22" s="36"/>
      <c r="O22" s="36"/>
      <c r="P22" s="76"/>
      <c r="Q22" s="18">
        <f t="shared" si="9"/>
        <v>99</v>
      </c>
      <c r="R22" s="18">
        <v>99</v>
      </c>
      <c r="S22" s="77">
        <f t="shared" si="8"/>
        <v>0</v>
      </c>
      <c r="T22" s="2"/>
      <c r="U22" s="2"/>
      <c r="AB22" s="72"/>
      <c r="AC22" s="2"/>
      <c r="AD22" s="114" t="str">
        <f t="shared" si="6"/>
        <v>NO</v>
      </c>
      <c r="AG22" s="3">
        <f t="shared" si="0"/>
        <v>0</v>
      </c>
      <c r="AH22" s="3">
        <f t="shared" si="0"/>
        <v>0</v>
      </c>
      <c r="AI22" s="3">
        <f t="shared" si="1"/>
        <v>0</v>
      </c>
      <c r="AJ22" s="4">
        <v>3.125E-2</v>
      </c>
      <c r="AK22" s="3">
        <f t="shared" si="2"/>
        <v>0</v>
      </c>
      <c r="AL22" s="53" t="s">
        <v>30</v>
      </c>
      <c r="AM22" s="8" t="b">
        <f t="shared" si="3"/>
        <v>0</v>
      </c>
      <c r="AN22" s="15">
        <f t="shared" si="4"/>
        <v>0</v>
      </c>
    </row>
    <row r="23" spans="1:40" ht="80.099999999999994" customHeight="1" x14ac:dyDescent="0.25">
      <c r="A23" s="112" t="str">
        <f>IFERROR(INDEX(Tabella256[cognomenome], MATCH(F23, Tabella256[cognome], 0)), "")</f>
        <v/>
      </c>
      <c r="B23" s="28"/>
      <c r="C23" s="28"/>
      <c r="D23" s="29"/>
      <c r="E23" s="29"/>
      <c r="F23" s="30"/>
      <c r="G23" s="56" t="str">
        <f>IF(G22="","",G22)</f>
        <v/>
      </c>
      <c r="H23" s="31" t="str">
        <f>IF(H22="","",H22)</f>
        <v/>
      </c>
      <c r="I23" s="32" t="str">
        <f t="shared" si="12"/>
        <v/>
      </c>
      <c r="J23" s="33" t="str">
        <f>IF(J22="","",J22)</f>
        <v/>
      </c>
      <c r="K23" s="34"/>
      <c r="L23" s="34"/>
      <c r="M23" s="31" t="str">
        <f t="shared" si="7"/>
        <v/>
      </c>
      <c r="N23" s="36"/>
      <c r="O23" s="36"/>
      <c r="P23" s="76"/>
      <c r="Q23" s="18">
        <f t="shared" si="9"/>
        <v>99</v>
      </c>
      <c r="R23" s="18">
        <v>99</v>
      </c>
      <c r="S23" s="77">
        <f t="shared" si="8"/>
        <v>0</v>
      </c>
      <c r="T23" s="2"/>
      <c r="U23" s="2"/>
      <c r="AB23" s="72"/>
      <c r="AC23" s="2"/>
      <c r="AD23" s="114" t="str">
        <f t="shared" si="6"/>
        <v>NO</v>
      </c>
      <c r="AG23" s="3">
        <f t="shared" si="0"/>
        <v>0</v>
      </c>
      <c r="AH23" s="3">
        <f t="shared" si="0"/>
        <v>0</v>
      </c>
      <c r="AI23" s="3">
        <f t="shared" si="1"/>
        <v>0</v>
      </c>
      <c r="AJ23" s="4">
        <v>3.125E-2</v>
      </c>
      <c r="AK23" s="3">
        <f t="shared" si="2"/>
        <v>0</v>
      </c>
      <c r="AL23" s="53" t="s">
        <v>30</v>
      </c>
      <c r="AM23" s="8" t="b">
        <f t="shared" si="3"/>
        <v>0</v>
      </c>
      <c r="AN23" s="15">
        <f t="shared" si="4"/>
        <v>0</v>
      </c>
    </row>
    <row r="24" spans="1:40" ht="80.099999999999994" customHeight="1" x14ac:dyDescent="0.25">
      <c r="A24" s="112" t="str">
        <f>IFERROR(INDEX(Tabella256[cognomenome], MATCH(F24, Tabella256[cognome], 0)), "")</f>
        <v/>
      </c>
      <c r="B24" s="28"/>
      <c r="C24" s="28"/>
      <c r="D24" s="29"/>
      <c r="E24" s="29"/>
      <c r="F24" s="30"/>
      <c r="G24" s="56"/>
      <c r="H24" s="31"/>
      <c r="I24" s="32" t="str">
        <f t="shared" si="12"/>
        <v/>
      </c>
      <c r="J24" s="33"/>
      <c r="K24" s="34"/>
      <c r="L24" s="34"/>
      <c r="M24" s="31" t="str">
        <f t="shared" si="7"/>
        <v/>
      </c>
      <c r="N24" s="35"/>
      <c r="O24" s="35"/>
      <c r="P24" s="76"/>
      <c r="Q24" s="18">
        <f t="shared" si="9"/>
        <v>99</v>
      </c>
      <c r="R24" s="18">
        <v>99</v>
      </c>
      <c r="S24" s="77">
        <f t="shared" si="8"/>
        <v>0</v>
      </c>
      <c r="T24" s="2"/>
      <c r="U24" s="2"/>
      <c r="AB24" s="72"/>
      <c r="AC24" s="2"/>
      <c r="AD24" s="114" t="str">
        <f t="shared" si="6"/>
        <v>NO</v>
      </c>
      <c r="AG24" s="3">
        <f t="shared" si="0"/>
        <v>0</v>
      </c>
      <c r="AH24" s="3">
        <f t="shared" si="0"/>
        <v>0</v>
      </c>
      <c r="AI24" s="3">
        <f t="shared" si="1"/>
        <v>0</v>
      </c>
      <c r="AJ24" s="4">
        <v>3.125E-2</v>
      </c>
      <c r="AK24" s="3">
        <f t="shared" si="2"/>
        <v>0</v>
      </c>
      <c r="AL24" s="53" t="s">
        <v>30</v>
      </c>
      <c r="AM24" s="8" t="b">
        <f t="shared" si="3"/>
        <v>0</v>
      </c>
      <c r="AN24" s="15">
        <f t="shared" si="4"/>
        <v>0</v>
      </c>
    </row>
    <row r="25" spans="1:40" ht="80.099999999999994" customHeight="1" x14ac:dyDescent="0.25">
      <c r="A25" s="112" t="str">
        <f>IFERROR(INDEX(Tabella256[cognomenome], MATCH(F25, Tabella256[cognome], 0)), "")</f>
        <v/>
      </c>
      <c r="B25" s="28"/>
      <c r="C25" s="28"/>
      <c r="D25" s="29"/>
      <c r="E25" s="29"/>
      <c r="F25" s="30"/>
      <c r="G25" s="56" t="str">
        <f>IF(G24="","",G24)</f>
        <v/>
      </c>
      <c r="H25" s="31" t="str">
        <f>IF(H24="","",H24)</f>
        <v/>
      </c>
      <c r="I25" s="32" t="str">
        <f t="shared" si="12"/>
        <v/>
      </c>
      <c r="J25" s="33" t="str">
        <f>IF(J24="","",J24)</f>
        <v/>
      </c>
      <c r="K25" s="34"/>
      <c r="L25" s="34"/>
      <c r="M25" s="31" t="str">
        <f t="shared" si="7"/>
        <v/>
      </c>
      <c r="N25" s="35"/>
      <c r="O25" s="35"/>
      <c r="P25" s="76"/>
      <c r="Q25" s="18">
        <f t="shared" si="9"/>
        <v>99</v>
      </c>
      <c r="R25" s="18">
        <v>99</v>
      </c>
      <c r="S25" s="77">
        <f t="shared" si="8"/>
        <v>0</v>
      </c>
      <c r="T25" s="2"/>
      <c r="U25" s="2"/>
      <c r="V25" s="72"/>
      <c r="W25" s="72"/>
      <c r="X25" s="72"/>
      <c r="Y25" s="72"/>
      <c r="Z25" s="72"/>
      <c r="AA25" s="72"/>
      <c r="AB25" s="72"/>
      <c r="AC25" s="2"/>
      <c r="AD25" s="114" t="str">
        <f t="shared" si="6"/>
        <v>NO</v>
      </c>
      <c r="AG25" s="3">
        <f t="shared" si="0"/>
        <v>0</v>
      </c>
      <c r="AH25" s="3">
        <f t="shared" si="0"/>
        <v>0</v>
      </c>
      <c r="AI25" s="3">
        <f t="shared" si="1"/>
        <v>0</v>
      </c>
      <c r="AJ25" s="4">
        <v>3.125E-2</v>
      </c>
      <c r="AK25" s="3">
        <f t="shared" si="2"/>
        <v>0</v>
      </c>
      <c r="AL25" s="53" t="s">
        <v>30</v>
      </c>
      <c r="AM25" s="8" t="b">
        <f t="shared" si="3"/>
        <v>0</v>
      </c>
      <c r="AN25" s="15">
        <f t="shared" si="4"/>
        <v>0</v>
      </c>
    </row>
    <row r="26" spans="1:40" ht="80.099999999999994" customHeight="1" x14ac:dyDescent="0.25">
      <c r="A26" s="112" t="str">
        <f>IFERROR(INDEX(Tabella256[cognomenome], MATCH(F26, Tabella256[cognome], 0)), "")</f>
        <v/>
      </c>
      <c r="B26" s="28"/>
      <c r="C26" s="28"/>
      <c r="D26" s="29"/>
      <c r="E26" s="29"/>
      <c r="F26" s="30"/>
      <c r="G26" s="56"/>
      <c r="H26" s="31"/>
      <c r="I26" s="32" t="str">
        <f t="shared" si="12"/>
        <v/>
      </c>
      <c r="J26" s="33"/>
      <c r="K26" s="34"/>
      <c r="L26" s="34"/>
      <c r="M26" s="31" t="str">
        <f t="shared" si="7"/>
        <v/>
      </c>
      <c r="N26" s="35"/>
      <c r="O26" s="35"/>
      <c r="P26" s="76"/>
      <c r="Q26" s="18">
        <f t="shared" si="9"/>
        <v>99</v>
      </c>
      <c r="R26" s="18">
        <v>99</v>
      </c>
      <c r="S26" s="77">
        <f t="shared" si="8"/>
        <v>0</v>
      </c>
      <c r="T26" s="2"/>
      <c r="U26" s="2"/>
      <c r="V26" s="72"/>
      <c r="W26" s="72"/>
      <c r="X26" s="72"/>
      <c r="Y26" s="72"/>
      <c r="Z26" s="72"/>
      <c r="AA26" s="72"/>
      <c r="AB26" s="72"/>
      <c r="AC26" s="2"/>
      <c r="AD26" s="114" t="str">
        <f t="shared" si="6"/>
        <v>NO</v>
      </c>
      <c r="AG26" s="3">
        <f t="shared" si="0"/>
        <v>0</v>
      </c>
      <c r="AH26" s="3">
        <f t="shared" si="0"/>
        <v>0</v>
      </c>
      <c r="AI26" s="3">
        <f t="shared" si="1"/>
        <v>0</v>
      </c>
      <c r="AJ26" s="4">
        <v>3.125E-2</v>
      </c>
      <c r="AK26" s="3">
        <f t="shared" si="2"/>
        <v>0</v>
      </c>
      <c r="AL26" s="53" t="s">
        <v>30</v>
      </c>
      <c r="AM26" s="8" t="b">
        <f t="shared" si="3"/>
        <v>0</v>
      </c>
      <c r="AN26" s="15">
        <f t="shared" si="4"/>
        <v>0</v>
      </c>
    </row>
    <row r="27" spans="1:40" ht="80.099999999999994" customHeight="1" x14ac:dyDescent="0.25">
      <c r="A27" s="112" t="str">
        <f>IFERROR(INDEX(Tabella256[cognomenome], MATCH(F27, Tabella256[cognome], 0)), "")</f>
        <v/>
      </c>
      <c r="B27" s="28"/>
      <c r="C27" s="28"/>
      <c r="D27" s="29"/>
      <c r="E27" s="29"/>
      <c r="F27" s="30"/>
      <c r="G27" s="56" t="str">
        <f>IF(G26="","",G26)</f>
        <v/>
      </c>
      <c r="H27" s="31" t="str">
        <f>IF(H26="","",H26)</f>
        <v/>
      </c>
      <c r="I27" s="32" t="str">
        <f t="shared" si="12"/>
        <v/>
      </c>
      <c r="J27" s="33" t="str">
        <f>IF(J26="","",J26)</f>
        <v/>
      </c>
      <c r="K27" s="34"/>
      <c r="L27" s="34"/>
      <c r="M27" s="31" t="str">
        <f t="shared" si="7"/>
        <v/>
      </c>
      <c r="N27" s="35"/>
      <c r="O27" s="35"/>
      <c r="P27" s="76"/>
      <c r="Q27" s="18">
        <f t="shared" si="9"/>
        <v>99</v>
      </c>
      <c r="R27" s="18">
        <v>99</v>
      </c>
      <c r="S27" s="77">
        <f t="shared" si="8"/>
        <v>0</v>
      </c>
      <c r="T27" s="2"/>
      <c r="U27" s="2"/>
      <c r="V27" s="72"/>
      <c r="W27" s="72"/>
      <c r="X27" s="72"/>
      <c r="Y27" s="72"/>
      <c r="Z27" s="72"/>
      <c r="AA27" s="72"/>
      <c r="AB27" s="72"/>
      <c r="AC27" s="2"/>
      <c r="AD27" s="114" t="str">
        <f t="shared" si="6"/>
        <v>NO</v>
      </c>
      <c r="AG27" s="3">
        <f t="shared" si="0"/>
        <v>0</v>
      </c>
      <c r="AH27" s="3">
        <f t="shared" si="0"/>
        <v>0</v>
      </c>
      <c r="AI27" s="3">
        <f t="shared" si="1"/>
        <v>0</v>
      </c>
      <c r="AJ27" s="4">
        <v>3.125E-2</v>
      </c>
      <c r="AK27" s="3">
        <f t="shared" si="2"/>
        <v>0</v>
      </c>
      <c r="AL27" s="53" t="s">
        <v>30</v>
      </c>
      <c r="AM27" s="8" t="b">
        <f t="shared" si="3"/>
        <v>0</v>
      </c>
      <c r="AN27" s="15">
        <f t="shared" si="4"/>
        <v>0</v>
      </c>
    </row>
    <row r="28" spans="1:40" ht="80.099999999999994" customHeight="1" x14ac:dyDescent="0.25">
      <c r="A28" s="112" t="str">
        <f>IFERROR(INDEX(Tabella256[cognomenome], MATCH(F28, Tabella256[cognome], 0)), "")</f>
        <v/>
      </c>
      <c r="B28" s="28"/>
      <c r="C28" s="28"/>
      <c r="D28" s="29"/>
      <c r="E28" s="29"/>
      <c r="F28" s="30"/>
      <c r="G28" s="56"/>
      <c r="H28" s="31"/>
      <c r="I28" s="32" t="str">
        <f t="shared" si="12"/>
        <v/>
      </c>
      <c r="J28" s="33"/>
      <c r="K28" s="34"/>
      <c r="L28" s="34"/>
      <c r="M28" s="31" t="str">
        <f t="shared" si="7"/>
        <v/>
      </c>
      <c r="N28" s="35"/>
      <c r="O28" s="35"/>
      <c r="P28" s="76"/>
      <c r="Q28" s="18">
        <f t="shared" si="9"/>
        <v>99</v>
      </c>
      <c r="R28" s="18">
        <v>99</v>
      </c>
      <c r="S28" s="77">
        <f t="shared" si="8"/>
        <v>0</v>
      </c>
      <c r="T28" s="2"/>
      <c r="U28" s="2"/>
      <c r="V28" s="72"/>
      <c r="W28" s="72"/>
      <c r="X28" s="72"/>
      <c r="Y28" s="72"/>
      <c r="Z28" s="72"/>
      <c r="AA28" s="72"/>
      <c r="AB28" s="72"/>
      <c r="AC28" s="2"/>
      <c r="AD28" s="114" t="str">
        <f t="shared" si="6"/>
        <v>NO</v>
      </c>
      <c r="AG28" s="3">
        <f t="shared" si="0"/>
        <v>0</v>
      </c>
      <c r="AH28" s="3">
        <f t="shared" si="0"/>
        <v>0</v>
      </c>
      <c r="AI28" s="3">
        <f t="shared" si="1"/>
        <v>0</v>
      </c>
      <c r="AJ28" s="4">
        <v>3.125E-2</v>
      </c>
      <c r="AK28" s="3">
        <f t="shared" si="2"/>
        <v>0</v>
      </c>
      <c r="AL28" s="53" t="s">
        <v>30</v>
      </c>
      <c r="AM28" s="8" t="b">
        <f t="shared" si="3"/>
        <v>0</v>
      </c>
      <c r="AN28" s="15">
        <f t="shared" si="4"/>
        <v>0</v>
      </c>
    </row>
    <row r="29" spans="1:40" ht="80.099999999999994" customHeight="1" x14ac:dyDescent="0.25">
      <c r="A29" s="112" t="str">
        <f>IFERROR(INDEX(Tabella256[cognomenome], MATCH(F29, Tabella256[cognome], 0)), "")</f>
        <v/>
      </c>
      <c r="B29" s="28"/>
      <c r="C29" s="28"/>
      <c r="D29" s="29"/>
      <c r="E29" s="29"/>
      <c r="F29" s="30"/>
      <c r="G29" s="56" t="str">
        <f>IF(G28="","",G28)</f>
        <v/>
      </c>
      <c r="H29" s="31" t="str">
        <f>IF(H28="","",H28)</f>
        <v/>
      </c>
      <c r="I29" s="32" t="str">
        <f t="shared" si="12"/>
        <v/>
      </c>
      <c r="J29" s="33" t="str">
        <f>IF(J28="","",J28)</f>
        <v/>
      </c>
      <c r="K29" s="34"/>
      <c r="L29" s="34"/>
      <c r="M29" s="31" t="str">
        <f t="shared" si="7"/>
        <v/>
      </c>
      <c r="N29" s="35"/>
      <c r="O29" s="35"/>
      <c r="P29" s="76"/>
      <c r="Q29" s="18">
        <f t="shared" si="9"/>
        <v>99</v>
      </c>
      <c r="R29" s="18">
        <v>99</v>
      </c>
      <c r="S29" s="77">
        <f t="shared" si="8"/>
        <v>0</v>
      </c>
      <c r="T29" s="2"/>
      <c r="U29" s="2"/>
      <c r="V29" s="72"/>
      <c r="W29" s="72"/>
      <c r="X29" s="72"/>
      <c r="Y29" s="72"/>
      <c r="Z29" s="72"/>
      <c r="AA29" s="72"/>
      <c r="AB29" s="72"/>
      <c r="AC29" s="2"/>
      <c r="AD29" s="114" t="str">
        <f t="shared" si="6"/>
        <v>NO</v>
      </c>
      <c r="AG29" s="3">
        <f t="shared" si="0"/>
        <v>0</v>
      </c>
      <c r="AH29" s="3">
        <f t="shared" si="0"/>
        <v>0</v>
      </c>
      <c r="AI29" s="3">
        <f t="shared" si="1"/>
        <v>0</v>
      </c>
      <c r="AJ29" s="4">
        <v>3.125E-2</v>
      </c>
      <c r="AK29" s="3">
        <f t="shared" si="2"/>
        <v>0</v>
      </c>
      <c r="AL29" s="53" t="s">
        <v>30</v>
      </c>
      <c r="AM29" s="8" t="b">
        <f t="shared" si="3"/>
        <v>0</v>
      </c>
      <c r="AN29" s="15">
        <f t="shared" si="4"/>
        <v>0</v>
      </c>
    </row>
    <row r="30" spans="1:40" ht="80.099999999999994" customHeight="1" thickBot="1" x14ac:dyDescent="0.3">
      <c r="A30" s="112" t="str">
        <f>IFERROR(INDEX(Tabella256[cognomenome], MATCH(F30, Tabella256[cognome], 0)), "")</f>
        <v/>
      </c>
      <c r="B30" s="28"/>
      <c r="C30" s="28"/>
      <c r="D30" s="29"/>
      <c r="E30" s="29"/>
      <c r="F30" s="30"/>
      <c r="G30" s="56"/>
      <c r="H30" s="31"/>
      <c r="I30" s="32" t="str">
        <f t="shared" si="12"/>
        <v/>
      </c>
      <c r="J30" s="33"/>
      <c r="K30" s="34"/>
      <c r="L30" s="34"/>
      <c r="M30" s="31" t="str">
        <f t="shared" si="7"/>
        <v/>
      </c>
      <c r="N30" s="35"/>
      <c r="O30" s="35"/>
      <c r="P30" s="78"/>
      <c r="Q30" s="79">
        <f t="shared" si="9"/>
        <v>99</v>
      </c>
      <c r="R30" s="79">
        <v>99</v>
      </c>
      <c r="S30" s="80">
        <f t="shared" si="8"/>
        <v>0</v>
      </c>
      <c r="T30" s="2"/>
      <c r="U30" s="2"/>
      <c r="V30" s="72"/>
      <c r="W30" s="72"/>
      <c r="X30" s="72"/>
      <c r="Y30" s="72"/>
      <c r="Z30" s="72"/>
      <c r="AA30" s="72"/>
      <c r="AB30" s="72"/>
      <c r="AC30" s="2"/>
      <c r="AD30" s="114" t="str">
        <f t="shared" si="6"/>
        <v>NO</v>
      </c>
      <c r="AG30" s="3">
        <f t="shared" si="0"/>
        <v>0</v>
      </c>
      <c r="AH30" s="3">
        <f t="shared" si="0"/>
        <v>0</v>
      </c>
      <c r="AI30" s="3">
        <f t="shared" si="1"/>
        <v>0</v>
      </c>
      <c r="AJ30" s="4">
        <v>3.125E-2</v>
      </c>
      <c r="AK30" s="3">
        <f t="shared" si="2"/>
        <v>0</v>
      </c>
      <c r="AL30" s="53" t="s">
        <v>30</v>
      </c>
      <c r="AM30" s="8" t="b">
        <f t="shared" si="3"/>
        <v>0</v>
      </c>
      <c r="AN30" s="15">
        <f t="shared" si="4"/>
        <v>0</v>
      </c>
    </row>
    <row r="31" spans="1:40" ht="80.099999999999994" customHeight="1" x14ac:dyDescent="0.25">
      <c r="A31" s="112" t="str">
        <f>IFERROR(INDEX(Tabella256[cognomenome], MATCH(F31, Tabella256[cognome], 0)), "")</f>
        <v/>
      </c>
      <c r="B31" s="28"/>
      <c r="C31" s="28"/>
      <c r="D31" s="29"/>
      <c r="E31" s="29"/>
      <c r="F31" s="30"/>
      <c r="G31" s="56" t="str">
        <f>IF(G30="","",G30)</f>
        <v/>
      </c>
      <c r="H31" s="31" t="str">
        <f>IF(H30="","",H30)</f>
        <v/>
      </c>
      <c r="I31" s="32" t="str">
        <f t="shared" si="12"/>
        <v/>
      </c>
      <c r="J31" s="33" t="str">
        <f>IF(J30="","",J30)</f>
        <v/>
      </c>
      <c r="K31" s="34"/>
      <c r="L31" s="34"/>
      <c r="M31" s="31" t="str">
        <f t="shared" si="7"/>
        <v/>
      </c>
      <c r="N31" s="2"/>
      <c r="O31" s="2"/>
      <c r="P31" s="2"/>
      <c r="Q31" s="2"/>
      <c r="R31" s="2"/>
      <c r="S31" s="2"/>
      <c r="T31" s="2"/>
      <c r="U31" s="2"/>
      <c r="V31" s="72"/>
      <c r="W31" s="72"/>
      <c r="X31" s="72"/>
      <c r="Y31" s="72"/>
      <c r="Z31" s="72"/>
      <c r="AA31" s="72"/>
      <c r="AB31" s="72"/>
      <c r="AC31" s="2"/>
      <c r="AD31" s="114" t="str">
        <f t="shared" si="6"/>
        <v>NO</v>
      </c>
      <c r="AG31" s="3">
        <f t="shared" si="0"/>
        <v>0</v>
      </c>
      <c r="AH31" s="3">
        <f t="shared" si="0"/>
        <v>0</v>
      </c>
      <c r="AI31" s="3">
        <f t="shared" si="1"/>
        <v>0</v>
      </c>
      <c r="AJ31" s="4">
        <v>3.125E-2</v>
      </c>
      <c r="AK31" s="3">
        <f t="shared" si="2"/>
        <v>0</v>
      </c>
      <c r="AL31" s="53" t="s">
        <v>30</v>
      </c>
      <c r="AM31" s="8" t="b">
        <f t="shared" si="3"/>
        <v>0</v>
      </c>
      <c r="AN31" s="15">
        <f t="shared" si="4"/>
        <v>0</v>
      </c>
    </row>
    <row r="32" spans="1:40" ht="80.099999999999994" customHeight="1" x14ac:dyDescent="0.25">
      <c r="A32" s="112" t="str">
        <f>IFERROR(INDEX(Tabella256[cognomenome], MATCH(F32, Tabella256[cognome], 0)), "")</f>
        <v/>
      </c>
      <c r="B32" s="28"/>
      <c r="C32" s="28"/>
      <c r="D32" s="29"/>
      <c r="E32" s="29"/>
      <c r="F32" s="30"/>
      <c r="G32" s="56"/>
      <c r="H32" s="31"/>
      <c r="I32" s="32" t="str">
        <f t="shared" si="12"/>
        <v/>
      </c>
      <c r="J32" s="33"/>
      <c r="K32" s="34"/>
      <c r="L32" s="34"/>
      <c r="M32" s="31" t="str">
        <f t="shared" si="7"/>
        <v/>
      </c>
      <c r="N32" s="35"/>
      <c r="O32" s="35"/>
      <c r="P32" s="2"/>
      <c r="Q32" s="2"/>
      <c r="R32" s="2"/>
      <c r="S32" s="2"/>
      <c r="T32" s="2"/>
      <c r="U32" s="2"/>
      <c r="W32" s="72"/>
      <c r="X32" s="72"/>
      <c r="Y32" s="72"/>
      <c r="Z32" s="72"/>
      <c r="AA32" s="72"/>
      <c r="AB32" s="72"/>
      <c r="AC32" s="2"/>
      <c r="AD32" s="114" t="str">
        <f t="shared" si="6"/>
        <v>NO</v>
      </c>
      <c r="AG32" s="3">
        <f t="shared" si="0"/>
        <v>0</v>
      </c>
      <c r="AH32" s="3">
        <f t="shared" si="0"/>
        <v>0</v>
      </c>
      <c r="AI32" s="3">
        <f t="shared" si="1"/>
        <v>0</v>
      </c>
      <c r="AJ32" s="4">
        <v>3.125E-2</v>
      </c>
      <c r="AK32" s="3">
        <f t="shared" si="2"/>
        <v>0</v>
      </c>
      <c r="AL32" s="53" t="s">
        <v>30</v>
      </c>
      <c r="AM32" s="8" t="b">
        <f t="shared" si="3"/>
        <v>0</v>
      </c>
      <c r="AN32" s="15">
        <f t="shared" si="4"/>
        <v>0</v>
      </c>
    </row>
    <row r="33" spans="1:40" ht="80.099999999999994" customHeight="1" x14ac:dyDescent="0.25">
      <c r="A33" s="112" t="str">
        <f>IFERROR(INDEX(Tabella256[cognomenome], MATCH(F33, Tabella256[cognome], 0)), "")</f>
        <v/>
      </c>
      <c r="B33" s="28"/>
      <c r="C33" s="28"/>
      <c r="D33" s="29"/>
      <c r="E33" s="29"/>
      <c r="F33" s="30"/>
      <c r="G33" s="56" t="str">
        <f>IF(G32="","",G32)</f>
        <v/>
      </c>
      <c r="H33" s="31" t="str">
        <f>IF(H32="","",H32)</f>
        <v/>
      </c>
      <c r="I33" s="32" t="str">
        <f t="shared" si="12"/>
        <v/>
      </c>
      <c r="J33" s="33" t="str">
        <f>IF(J32="","",J32)</f>
        <v/>
      </c>
      <c r="K33" s="34"/>
      <c r="L33" s="34"/>
      <c r="M33" s="31" t="str">
        <f t="shared" si="7"/>
        <v/>
      </c>
      <c r="N33" s="35"/>
      <c r="O33" s="35"/>
      <c r="P33" s="2"/>
      <c r="Q33" s="2"/>
      <c r="R33" s="2"/>
      <c r="S33" s="2"/>
      <c r="T33" s="2"/>
      <c r="U33" s="2"/>
      <c r="AA33" s="72"/>
      <c r="AB33" s="72"/>
      <c r="AC33" s="2"/>
      <c r="AD33" s="114" t="str">
        <f t="shared" si="6"/>
        <v>NO</v>
      </c>
      <c r="AG33" s="3">
        <f t="shared" si="0"/>
        <v>0</v>
      </c>
      <c r="AH33" s="3">
        <f t="shared" si="0"/>
        <v>0</v>
      </c>
      <c r="AI33" s="3">
        <f t="shared" si="1"/>
        <v>0</v>
      </c>
      <c r="AJ33" s="4">
        <v>3.125E-2</v>
      </c>
      <c r="AK33" s="3">
        <f t="shared" si="2"/>
        <v>0</v>
      </c>
      <c r="AL33" s="53" t="s">
        <v>30</v>
      </c>
      <c r="AM33" s="8" t="b">
        <f t="shared" si="3"/>
        <v>0</v>
      </c>
      <c r="AN33" s="15">
        <f t="shared" si="4"/>
        <v>0</v>
      </c>
    </row>
    <row r="34" spans="1:40" ht="80.099999999999994" customHeight="1" x14ac:dyDescent="0.25">
      <c r="A34" s="112" t="str">
        <f>IFERROR(INDEX(Tabella256[cognomenome], MATCH(F34, Tabella256[cognome], 0)), "")</f>
        <v/>
      </c>
      <c r="B34" s="28"/>
      <c r="C34" s="28"/>
      <c r="D34" s="29"/>
      <c r="E34" s="29"/>
      <c r="F34" s="30"/>
      <c r="G34" s="56"/>
      <c r="H34" s="31"/>
      <c r="I34" s="32" t="str">
        <f t="shared" si="12"/>
        <v/>
      </c>
      <c r="J34" s="33"/>
      <c r="K34" s="34"/>
      <c r="L34" s="34"/>
      <c r="M34" s="31" t="str">
        <f t="shared" si="7"/>
        <v/>
      </c>
      <c r="N34" s="35"/>
      <c r="O34" s="35"/>
      <c r="P34" s="2"/>
      <c r="Q34" s="2"/>
      <c r="R34" s="2"/>
      <c r="S34" s="2"/>
      <c r="T34" s="2"/>
      <c r="U34" s="2"/>
      <c r="AA34" s="72"/>
      <c r="AB34" s="72"/>
      <c r="AC34" s="2"/>
      <c r="AD34" s="114" t="str">
        <f t="shared" si="6"/>
        <v>NO</v>
      </c>
      <c r="AG34" s="3">
        <f t="shared" si="0"/>
        <v>0</v>
      </c>
      <c r="AH34" s="3">
        <f t="shared" si="0"/>
        <v>0</v>
      </c>
      <c r="AI34" s="3">
        <f t="shared" si="1"/>
        <v>0</v>
      </c>
      <c r="AJ34" s="4">
        <v>3.125E-2</v>
      </c>
      <c r="AK34" s="3">
        <f t="shared" si="2"/>
        <v>0</v>
      </c>
      <c r="AL34" s="53" t="s">
        <v>30</v>
      </c>
      <c r="AM34" s="8" t="b">
        <f t="shared" si="3"/>
        <v>0</v>
      </c>
      <c r="AN34" s="15">
        <f t="shared" si="4"/>
        <v>0</v>
      </c>
    </row>
    <row r="35" spans="1:40" ht="80.099999999999994" customHeight="1" x14ac:dyDescent="0.25">
      <c r="A35" s="112" t="str">
        <f>IFERROR(INDEX(Tabella256[cognomenome], MATCH(F35, Tabella256[cognome], 0)), "")</f>
        <v/>
      </c>
      <c r="B35" s="28"/>
      <c r="C35" s="28"/>
      <c r="D35" s="29"/>
      <c r="E35" s="29"/>
      <c r="F35" s="30"/>
      <c r="G35" s="56" t="str">
        <f>IF(G34="","",G34)</f>
        <v/>
      </c>
      <c r="H35" s="31" t="str">
        <f>IF(H34="","",H34)</f>
        <v/>
      </c>
      <c r="I35" s="32" t="str">
        <f t="shared" si="12"/>
        <v/>
      </c>
      <c r="J35" s="33" t="str">
        <f>IF(J34="","",J34)</f>
        <v/>
      </c>
      <c r="K35" s="34"/>
      <c r="L35" s="34"/>
      <c r="M35" s="31" t="str">
        <f t="shared" si="7"/>
        <v/>
      </c>
      <c r="N35" s="35"/>
      <c r="O35" s="35"/>
      <c r="P35" s="2"/>
      <c r="Q35" s="2"/>
      <c r="R35" s="2"/>
      <c r="S35" s="2"/>
      <c r="T35" s="2"/>
      <c r="U35" s="2"/>
      <c r="AA35" s="72"/>
      <c r="AB35" s="72"/>
      <c r="AC35" s="2"/>
      <c r="AD35" s="114" t="str">
        <f t="shared" si="6"/>
        <v>NO</v>
      </c>
      <c r="AG35" s="3">
        <f t="shared" si="0"/>
        <v>0</v>
      </c>
      <c r="AH35" s="3">
        <f t="shared" si="0"/>
        <v>0</v>
      </c>
      <c r="AI35" s="3">
        <f t="shared" si="1"/>
        <v>0</v>
      </c>
      <c r="AJ35" s="4">
        <v>3.125E-2</v>
      </c>
      <c r="AK35" s="3">
        <f t="shared" si="2"/>
        <v>0</v>
      </c>
      <c r="AL35" s="53" t="s">
        <v>30</v>
      </c>
      <c r="AM35" s="8" t="b">
        <f t="shared" si="3"/>
        <v>0</v>
      </c>
      <c r="AN35" s="15">
        <f t="shared" si="4"/>
        <v>0</v>
      </c>
    </row>
    <row r="36" spans="1:40" ht="80.099999999999994" customHeight="1" x14ac:dyDescent="0.25">
      <c r="A36" s="112" t="str">
        <f>IFERROR(INDEX(Tabella256[cognomenome], MATCH(F36, Tabella256[cognome], 0)), "")</f>
        <v/>
      </c>
      <c r="B36" s="28"/>
      <c r="C36" s="28"/>
      <c r="D36" s="29"/>
      <c r="E36" s="29"/>
      <c r="F36" s="30"/>
      <c r="G36" s="56"/>
      <c r="H36" s="31"/>
      <c r="I36" s="32" t="str">
        <f t="shared" si="12"/>
        <v/>
      </c>
      <c r="J36" s="33"/>
      <c r="K36" s="34"/>
      <c r="L36" s="34"/>
      <c r="M36" s="31" t="str">
        <f t="shared" si="7"/>
        <v/>
      </c>
      <c r="N36" s="35"/>
      <c r="O36" s="35"/>
      <c r="P36" s="2"/>
      <c r="Q36" s="2"/>
      <c r="R36" s="2"/>
      <c r="S36" s="2"/>
      <c r="T36" s="2"/>
      <c r="U36" s="2"/>
      <c r="AA36" s="72"/>
      <c r="AB36" s="72"/>
      <c r="AC36" s="2"/>
      <c r="AD36" s="114" t="str">
        <f t="shared" si="6"/>
        <v>NO</v>
      </c>
      <c r="AG36" s="3">
        <f t="shared" si="0"/>
        <v>0</v>
      </c>
      <c r="AH36" s="3">
        <f t="shared" si="0"/>
        <v>0</v>
      </c>
      <c r="AI36" s="3">
        <f t="shared" si="1"/>
        <v>0</v>
      </c>
      <c r="AJ36" s="4">
        <v>3.125E-2</v>
      </c>
      <c r="AK36" s="3">
        <f t="shared" si="2"/>
        <v>0</v>
      </c>
      <c r="AL36" s="53" t="s">
        <v>30</v>
      </c>
      <c r="AM36" s="8" t="b">
        <f t="shared" si="3"/>
        <v>0</v>
      </c>
      <c r="AN36" s="15">
        <f t="shared" si="4"/>
        <v>0</v>
      </c>
    </row>
    <row r="37" spans="1:40" ht="80.099999999999994" customHeight="1" x14ac:dyDescent="0.25">
      <c r="A37" s="112" t="str">
        <f>IFERROR(INDEX(Tabella256[cognomenome], MATCH(F37, Tabella256[cognome], 0)), "")</f>
        <v/>
      </c>
      <c r="B37" s="28"/>
      <c r="C37" s="28"/>
      <c r="D37" s="29"/>
      <c r="E37" s="29"/>
      <c r="F37" s="30"/>
      <c r="G37" s="56" t="str">
        <f>IF(G36="","",G36)</f>
        <v/>
      </c>
      <c r="H37" s="31" t="str">
        <f>IF(H36="","",H36)</f>
        <v/>
      </c>
      <c r="I37" s="32" t="str">
        <f t="shared" si="12"/>
        <v/>
      </c>
      <c r="J37" s="33" t="str">
        <f>IF(J36="","",J36)</f>
        <v/>
      </c>
      <c r="K37" s="34"/>
      <c r="L37" s="34"/>
      <c r="M37" s="31" t="str">
        <f t="shared" si="7"/>
        <v/>
      </c>
      <c r="N37" s="35"/>
      <c r="O37" s="35"/>
      <c r="P37" s="2"/>
      <c r="Q37" s="2"/>
      <c r="R37" s="2"/>
      <c r="S37" s="2"/>
      <c r="T37" s="2"/>
      <c r="U37" s="2"/>
      <c r="AA37" s="72"/>
      <c r="AB37" s="72"/>
      <c r="AC37" s="2"/>
      <c r="AD37" s="114" t="str">
        <f t="shared" si="6"/>
        <v>NO</v>
      </c>
      <c r="AG37" s="3">
        <f t="shared" si="0"/>
        <v>0</v>
      </c>
      <c r="AH37" s="3">
        <f t="shared" si="0"/>
        <v>0</v>
      </c>
      <c r="AI37" s="3">
        <f t="shared" si="1"/>
        <v>0</v>
      </c>
      <c r="AJ37" s="4">
        <v>3.125E-2</v>
      </c>
      <c r="AK37" s="3">
        <f t="shared" si="2"/>
        <v>0</v>
      </c>
      <c r="AL37" s="53" t="s">
        <v>30</v>
      </c>
      <c r="AM37" s="8" t="b">
        <f t="shared" si="3"/>
        <v>0</v>
      </c>
      <c r="AN37" s="15">
        <f t="shared" si="4"/>
        <v>0</v>
      </c>
    </row>
    <row r="38" spans="1:40" ht="80.099999999999994" customHeight="1" x14ac:dyDescent="0.25">
      <c r="A38" s="112" t="str">
        <f>IFERROR(INDEX(Tabella256[cognomenome], MATCH(F38, Tabella256[cognome], 0)), "")</f>
        <v/>
      </c>
      <c r="B38" s="28"/>
      <c r="C38" s="28"/>
      <c r="D38" s="29"/>
      <c r="E38" s="29"/>
      <c r="F38" s="30"/>
      <c r="G38" s="56"/>
      <c r="H38" s="31"/>
      <c r="I38" s="32" t="str">
        <f t="shared" si="12"/>
        <v/>
      </c>
      <c r="J38" s="33"/>
      <c r="K38" s="34"/>
      <c r="L38" s="34"/>
      <c r="M38" s="31" t="str">
        <f t="shared" si="7"/>
        <v/>
      </c>
      <c r="N38" s="35"/>
      <c r="O38" s="35"/>
      <c r="P38" s="2"/>
      <c r="Q38" s="2"/>
      <c r="R38" s="2"/>
      <c r="S38" s="2"/>
      <c r="T38" s="2"/>
      <c r="U38" s="2"/>
      <c r="AA38" s="72"/>
      <c r="AB38" s="72"/>
      <c r="AC38" s="2"/>
      <c r="AD38" s="114" t="str">
        <f t="shared" si="6"/>
        <v>NO</v>
      </c>
      <c r="AG38" s="3">
        <f t="shared" si="0"/>
        <v>0</v>
      </c>
      <c r="AH38" s="3">
        <f t="shared" si="0"/>
        <v>0</v>
      </c>
      <c r="AI38" s="3">
        <f t="shared" si="1"/>
        <v>0</v>
      </c>
      <c r="AJ38" s="4">
        <v>3.125E-2</v>
      </c>
      <c r="AK38" s="3">
        <f t="shared" si="2"/>
        <v>0</v>
      </c>
      <c r="AL38" s="53" t="s">
        <v>30</v>
      </c>
      <c r="AM38" s="8" t="b">
        <f t="shared" si="3"/>
        <v>0</v>
      </c>
      <c r="AN38" s="15">
        <f t="shared" si="4"/>
        <v>0</v>
      </c>
    </row>
    <row r="39" spans="1:40" ht="80.099999999999994" customHeight="1" x14ac:dyDescent="0.25">
      <c r="A39" s="112" t="str">
        <f>IFERROR(INDEX(Tabella256[cognomenome], MATCH(F39, Tabella256[cognome], 0)), "")</f>
        <v/>
      </c>
      <c r="B39" s="28"/>
      <c r="C39" s="28"/>
      <c r="D39" s="29"/>
      <c r="E39" s="29"/>
      <c r="F39" s="30"/>
      <c r="G39" s="56" t="str">
        <f>IF(G38="","",G38)</f>
        <v/>
      </c>
      <c r="H39" s="31" t="str">
        <f>IF(H38="","",H38)</f>
        <v/>
      </c>
      <c r="I39" s="32" t="str">
        <f t="shared" si="12"/>
        <v/>
      </c>
      <c r="J39" s="33" t="str">
        <f>IF(J38="","",J38)</f>
        <v/>
      </c>
      <c r="K39" s="34"/>
      <c r="L39" s="34"/>
      <c r="M39" s="31" t="str">
        <f t="shared" si="7"/>
        <v/>
      </c>
      <c r="N39" s="35"/>
      <c r="O39" s="35"/>
      <c r="P39" s="2"/>
      <c r="Q39" s="2"/>
      <c r="R39" s="2"/>
      <c r="S39" s="2"/>
      <c r="T39" s="2"/>
      <c r="U39" s="2"/>
      <c r="V39" s="72"/>
      <c r="W39" s="72"/>
      <c r="X39" s="72"/>
      <c r="Y39" s="72"/>
      <c r="Z39" s="72"/>
      <c r="AA39" s="72"/>
      <c r="AB39" s="72"/>
      <c r="AC39" s="2"/>
      <c r="AD39" s="114" t="str">
        <f t="shared" si="6"/>
        <v>NO</v>
      </c>
      <c r="AG39" s="3">
        <f t="shared" si="0"/>
        <v>0</v>
      </c>
      <c r="AH39" s="3">
        <f t="shared" si="0"/>
        <v>0</v>
      </c>
      <c r="AI39" s="3">
        <f t="shared" si="1"/>
        <v>0</v>
      </c>
      <c r="AJ39" s="4">
        <v>3.125E-2</v>
      </c>
      <c r="AK39" s="3">
        <f t="shared" si="2"/>
        <v>0</v>
      </c>
      <c r="AL39" s="53" t="s">
        <v>30</v>
      </c>
      <c r="AM39" s="8" t="b">
        <f t="shared" si="3"/>
        <v>0</v>
      </c>
      <c r="AN39" s="15">
        <f t="shared" si="4"/>
        <v>0</v>
      </c>
    </row>
    <row r="40" spans="1:40" ht="80.099999999999994" customHeight="1" x14ac:dyDescent="0.25">
      <c r="A40" s="112" t="str">
        <f>IFERROR(INDEX(Tabella256[cognomenome], MATCH(F40, Tabella256[cognome], 0)), "")</f>
        <v/>
      </c>
      <c r="B40" s="28"/>
      <c r="C40" s="28"/>
      <c r="D40" s="29"/>
      <c r="E40" s="29"/>
      <c r="F40" s="30"/>
      <c r="G40" s="56"/>
      <c r="H40" s="31"/>
      <c r="I40" s="32" t="str">
        <f t="shared" si="12"/>
        <v/>
      </c>
      <c r="J40" s="33"/>
      <c r="K40" s="34"/>
      <c r="L40" s="34"/>
      <c r="M40" s="31" t="str">
        <f t="shared" si="7"/>
        <v/>
      </c>
      <c r="N40" s="35"/>
      <c r="O40" s="35"/>
      <c r="P40" s="2"/>
      <c r="Q40" s="2"/>
      <c r="R40" s="2"/>
      <c r="S40" s="2"/>
      <c r="T40" s="2"/>
      <c r="U40" s="2"/>
      <c r="AB40" s="72"/>
      <c r="AC40" s="2"/>
      <c r="AD40" s="114" t="str">
        <f t="shared" si="6"/>
        <v>NO</v>
      </c>
      <c r="AG40" s="3">
        <f t="shared" si="0"/>
        <v>0</v>
      </c>
      <c r="AH40" s="3">
        <f t="shared" si="0"/>
        <v>0</v>
      </c>
      <c r="AI40" s="3">
        <f t="shared" si="1"/>
        <v>0</v>
      </c>
      <c r="AJ40" s="4">
        <v>3.125E-2</v>
      </c>
      <c r="AK40" s="3">
        <f t="shared" si="2"/>
        <v>0</v>
      </c>
      <c r="AL40" s="53" t="s">
        <v>30</v>
      </c>
      <c r="AM40" s="8" t="b">
        <f t="shared" si="3"/>
        <v>0</v>
      </c>
      <c r="AN40" s="15">
        <f t="shared" si="4"/>
        <v>0</v>
      </c>
    </row>
    <row r="41" spans="1:40" ht="80.099999999999994" customHeight="1" x14ac:dyDescent="0.25">
      <c r="A41" s="112" t="str">
        <f>IFERROR(INDEX(Tabella256[cognomenome], MATCH(F41, Tabella256[cognome], 0)), "")</f>
        <v/>
      </c>
      <c r="B41" s="28"/>
      <c r="C41" s="28"/>
      <c r="D41" s="29"/>
      <c r="E41" s="29"/>
      <c r="F41" s="30"/>
      <c r="G41" s="56" t="str">
        <f>IF(G40="","",G40)</f>
        <v/>
      </c>
      <c r="H41" s="31" t="str">
        <f>IF(H40="","",H40)</f>
        <v/>
      </c>
      <c r="I41" s="32" t="str">
        <f t="shared" si="12"/>
        <v/>
      </c>
      <c r="J41" s="33" t="str">
        <f>IF(J40="","",J40)</f>
        <v/>
      </c>
      <c r="K41" s="34"/>
      <c r="L41" s="34"/>
      <c r="M41" s="31" t="str">
        <f t="shared" si="7"/>
        <v/>
      </c>
      <c r="N41" s="35"/>
      <c r="O41" s="35"/>
      <c r="P41" s="2"/>
      <c r="Q41" s="2"/>
      <c r="R41" s="2"/>
      <c r="S41" s="2"/>
      <c r="T41" s="37"/>
      <c r="U41" s="2"/>
      <c r="AB41" s="72"/>
      <c r="AC41" s="2"/>
      <c r="AD41" s="114" t="str">
        <f t="shared" si="6"/>
        <v>NO</v>
      </c>
      <c r="AG41" s="3">
        <f t="shared" si="0"/>
        <v>0</v>
      </c>
      <c r="AH41" s="3">
        <f t="shared" si="0"/>
        <v>0</v>
      </c>
      <c r="AI41" s="3">
        <f t="shared" si="1"/>
        <v>0</v>
      </c>
      <c r="AJ41" s="4">
        <v>3.125E-2</v>
      </c>
      <c r="AK41" s="3">
        <f t="shared" si="2"/>
        <v>0</v>
      </c>
      <c r="AL41" s="53" t="s">
        <v>30</v>
      </c>
      <c r="AM41" s="8" t="b">
        <f t="shared" si="3"/>
        <v>0</v>
      </c>
      <c r="AN41" s="15">
        <f t="shared" si="4"/>
        <v>0</v>
      </c>
    </row>
    <row r="42" spans="1:40" ht="80.099999999999994" customHeight="1" x14ac:dyDescent="0.25">
      <c r="A42" s="112" t="str">
        <f>IFERROR(INDEX(Tabella256[cognomenome], MATCH(F42, Tabella256[cognome], 0)), "")</f>
        <v/>
      </c>
      <c r="B42" s="28"/>
      <c r="C42" s="28"/>
      <c r="D42" s="29"/>
      <c r="E42" s="29"/>
      <c r="F42" s="30"/>
      <c r="G42" s="56"/>
      <c r="H42" s="31"/>
      <c r="I42" s="32" t="str">
        <f t="shared" si="12"/>
        <v/>
      </c>
      <c r="J42" s="33"/>
      <c r="K42" s="34"/>
      <c r="L42" s="34"/>
      <c r="M42" s="31" t="str">
        <f t="shared" si="7"/>
        <v/>
      </c>
      <c r="N42" s="35"/>
      <c r="O42" s="35"/>
      <c r="P42" s="2"/>
      <c r="Q42" s="2"/>
      <c r="R42" s="2"/>
      <c r="S42" s="2"/>
      <c r="T42" s="37"/>
      <c r="U42" s="2"/>
      <c r="AB42" s="72"/>
      <c r="AC42" s="2"/>
      <c r="AD42" s="114" t="str">
        <f t="shared" si="6"/>
        <v>NO</v>
      </c>
      <c r="AG42" s="3">
        <f t="shared" si="0"/>
        <v>0</v>
      </c>
      <c r="AH42" s="3">
        <f t="shared" si="0"/>
        <v>0</v>
      </c>
      <c r="AI42" s="3">
        <f t="shared" si="1"/>
        <v>0</v>
      </c>
      <c r="AJ42" s="4">
        <v>3.125E-2</v>
      </c>
      <c r="AK42" s="3">
        <f t="shared" si="2"/>
        <v>0</v>
      </c>
      <c r="AL42" s="53" t="s">
        <v>30</v>
      </c>
      <c r="AM42" s="8" t="b">
        <f t="shared" si="3"/>
        <v>0</v>
      </c>
      <c r="AN42" s="15">
        <f t="shared" si="4"/>
        <v>0</v>
      </c>
    </row>
    <row r="43" spans="1:40" ht="80.099999999999994" customHeight="1" x14ac:dyDescent="0.25">
      <c r="A43" s="112" t="str">
        <f>IFERROR(INDEX(Tabella256[cognomenome], MATCH(F43, Tabella256[cognome], 0)), "")</f>
        <v/>
      </c>
      <c r="B43" s="28"/>
      <c r="C43" s="28"/>
      <c r="D43" s="29"/>
      <c r="E43" s="29"/>
      <c r="F43" s="30"/>
      <c r="G43" s="56" t="str">
        <f>IF(G42="","",G42)</f>
        <v/>
      </c>
      <c r="H43" s="31" t="str">
        <f>IF(H42="","",H42)</f>
        <v/>
      </c>
      <c r="I43" s="32" t="str">
        <f t="shared" si="12"/>
        <v/>
      </c>
      <c r="J43" s="33" t="str">
        <f>IF(J42="","",J42)</f>
        <v/>
      </c>
      <c r="K43" s="34"/>
      <c r="L43" s="34"/>
      <c r="M43" s="31" t="str">
        <f t="shared" si="7"/>
        <v/>
      </c>
      <c r="N43" s="35"/>
      <c r="O43" s="35"/>
      <c r="P43" s="2"/>
      <c r="Q43" s="2"/>
      <c r="R43" s="2"/>
      <c r="S43" s="2"/>
      <c r="T43" s="37"/>
      <c r="U43" s="2"/>
      <c r="AB43" s="72"/>
      <c r="AC43" s="2"/>
      <c r="AD43" s="114" t="str">
        <f t="shared" si="6"/>
        <v>NO</v>
      </c>
      <c r="AG43" s="3">
        <f t="shared" si="0"/>
        <v>0</v>
      </c>
      <c r="AH43" s="3">
        <f t="shared" si="0"/>
        <v>0</v>
      </c>
      <c r="AI43" s="3">
        <f t="shared" si="1"/>
        <v>0</v>
      </c>
      <c r="AJ43" s="4">
        <v>3.125E-2</v>
      </c>
      <c r="AK43" s="3">
        <f t="shared" si="2"/>
        <v>0</v>
      </c>
      <c r="AL43" s="53" t="s">
        <v>30</v>
      </c>
      <c r="AM43" s="8" t="b">
        <f t="shared" si="3"/>
        <v>0</v>
      </c>
      <c r="AN43" s="15">
        <f t="shared" si="4"/>
        <v>0</v>
      </c>
    </row>
    <row r="44" spans="1:40" ht="80.099999999999994" customHeight="1" x14ac:dyDescent="0.25">
      <c r="A44" s="112" t="str">
        <f>IFERROR(INDEX(Tabella256[cognomenome], MATCH(F44, Tabella256[cognome], 0)), "")</f>
        <v/>
      </c>
      <c r="B44" s="28"/>
      <c r="C44" s="28"/>
      <c r="D44" s="29"/>
      <c r="E44" s="29"/>
      <c r="F44" s="30"/>
      <c r="G44" s="56"/>
      <c r="H44" s="31"/>
      <c r="I44" s="32" t="str">
        <f t="shared" si="12"/>
        <v/>
      </c>
      <c r="J44" s="33"/>
      <c r="K44" s="34"/>
      <c r="L44" s="34"/>
      <c r="M44" s="31" t="str">
        <f t="shared" si="7"/>
        <v/>
      </c>
      <c r="N44" s="35"/>
      <c r="O44" s="35"/>
      <c r="P44" s="2"/>
      <c r="Q44" s="2"/>
      <c r="R44" s="2"/>
      <c r="S44" s="2"/>
      <c r="T44" s="37"/>
      <c r="U44" s="2"/>
      <c r="AB44" s="72"/>
      <c r="AC44" s="2"/>
      <c r="AD44" s="114" t="str">
        <f t="shared" si="6"/>
        <v>NO</v>
      </c>
      <c r="AG44" s="3">
        <f t="shared" si="0"/>
        <v>0</v>
      </c>
      <c r="AH44" s="3">
        <f t="shared" si="0"/>
        <v>0</v>
      </c>
      <c r="AI44" s="3">
        <f t="shared" si="1"/>
        <v>0</v>
      </c>
      <c r="AJ44" s="4">
        <v>3.125E-2</v>
      </c>
      <c r="AK44" s="3">
        <f t="shared" si="2"/>
        <v>0</v>
      </c>
      <c r="AL44" s="53" t="s">
        <v>30</v>
      </c>
      <c r="AM44" s="8" t="b">
        <f t="shared" si="3"/>
        <v>0</v>
      </c>
      <c r="AN44" s="15">
        <f t="shared" si="4"/>
        <v>0</v>
      </c>
    </row>
    <row r="45" spans="1:40" ht="80.099999999999994" customHeight="1" x14ac:dyDescent="0.25">
      <c r="A45" s="112" t="str">
        <f>IFERROR(INDEX(Tabella256[cognomenome], MATCH(F45, Tabella256[cognome], 0)), "")</f>
        <v/>
      </c>
      <c r="B45" s="28"/>
      <c r="C45" s="28"/>
      <c r="D45" s="29"/>
      <c r="E45" s="29"/>
      <c r="F45" s="30"/>
      <c r="G45" s="56" t="str">
        <f>IF(G44="","",G44)</f>
        <v/>
      </c>
      <c r="H45" s="31" t="str">
        <f>IF(H44="","",H44)</f>
        <v/>
      </c>
      <c r="I45" s="32" t="str">
        <f t="shared" si="12"/>
        <v/>
      </c>
      <c r="J45" s="33" t="str">
        <f>IF(J44="","",J44)</f>
        <v/>
      </c>
      <c r="K45" s="34"/>
      <c r="L45" s="34"/>
      <c r="M45" s="31" t="str">
        <f t="shared" si="7"/>
        <v/>
      </c>
      <c r="N45" s="35"/>
      <c r="O45" s="35"/>
      <c r="P45" s="2"/>
      <c r="Q45" s="2"/>
      <c r="R45" s="2"/>
      <c r="S45" s="2"/>
      <c r="T45" s="2"/>
      <c r="U45" s="2"/>
      <c r="V45" s="72"/>
      <c r="W45" s="72"/>
      <c r="X45" s="72"/>
      <c r="Y45" s="72"/>
      <c r="Z45" s="72"/>
      <c r="AA45" s="72"/>
      <c r="AB45" s="72"/>
      <c r="AC45" s="2"/>
      <c r="AD45" s="114" t="str">
        <f t="shared" si="6"/>
        <v>NO</v>
      </c>
      <c r="AG45" s="3">
        <f t="shared" si="0"/>
        <v>0</v>
      </c>
      <c r="AH45" s="3">
        <f t="shared" si="0"/>
        <v>0</v>
      </c>
      <c r="AI45" s="3">
        <f t="shared" si="1"/>
        <v>0</v>
      </c>
      <c r="AJ45" s="4">
        <v>3.125E-2</v>
      </c>
      <c r="AK45" s="3">
        <f t="shared" si="2"/>
        <v>0</v>
      </c>
      <c r="AL45" s="53" t="s">
        <v>30</v>
      </c>
      <c r="AM45" s="8" t="b">
        <f t="shared" si="3"/>
        <v>0</v>
      </c>
      <c r="AN45" s="15">
        <f t="shared" si="4"/>
        <v>0</v>
      </c>
    </row>
    <row r="46" spans="1:40" x14ac:dyDescent="0.25">
      <c r="B46" s="191" t="str">
        <f>IF(I32="","",I32)</f>
        <v/>
      </c>
      <c r="C46" s="191"/>
      <c r="D46" s="191"/>
      <c r="E46" s="191"/>
      <c r="F46" s="191"/>
      <c r="G46" s="191"/>
      <c r="H46" s="191"/>
      <c r="I46" s="191"/>
      <c r="J46" s="191"/>
      <c r="K46" s="191"/>
      <c r="L46" s="191"/>
      <c r="M46" s="191"/>
      <c r="N46" s="19"/>
      <c r="O46" s="19"/>
      <c r="P46" s="2"/>
      <c r="Q46" s="2"/>
      <c r="R46" s="2"/>
      <c r="S46" s="2"/>
      <c r="T46" s="2"/>
      <c r="U46" s="2"/>
      <c r="V46" s="72"/>
      <c r="W46" s="72"/>
      <c r="X46" s="72"/>
      <c r="Y46" s="72"/>
      <c r="Z46" s="72"/>
      <c r="AA46" s="72"/>
      <c r="AB46" s="72"/>
      <c r="AC46" s="2"/>
      <c r="AD46" s="2"/>
      <c r="AG46" s="24"/>
      <c r="AH46" s="24"/>
      <c r="AI46" s="24"/>
      <c r="AJ46" s="25"/>
      <c r="AK46" s="24"/>
      <c r="AL46" s="26"/>
      <c r="AM46" s="27"/>
    </row>
    <row r="47" spans="1:40" x14ac:dyDescent="0.25">
      <c r="B47" s="191"/>
      <c r="C47" s="191"/>
      <c r="D47" s="191"/>
      <c r="E47" s="191"/>
      <c r="F47" s="191"/>
      <c r="G47" s="191"/>
      <c r="H47" s="191"/>
      <c r="I47" s="191"/>
      <c r="J47" s="191"/>
      <c r="K47" s="191"/>
      <c r="L47" s="191"/>
      <c r="M47" s="191"/>
      <c r="P47" s="2"/>
      <c r="Q47" s="2"/>
      <c r="R47" s="2"/>
      <c r="S47" s="2"/>
    </row>
    <row r="48" spans="1:40" x14ac:dyDescent="0.25">
      <c r="B48" s="6"/>
      <c r="C48" s="6"/>
      <c r="D48" s="6"/>
      <c r="E48" s="7"/>
      <c r="F48" s="9"/>
      <c r="G48" s="143"/>
      <c r="H48" s="11"/>
      <c r="K48" s="11"/>
      <c r="L48" s="11"/>
      <c r="M48" s="11"/>
      <c r="N48" s="21"/>
      <c r="O48" s="21"/>
      <c r="P48" s="2"/>
      <c r="Q48" s="2"/>
      <c r="R48" s="2"/>
      <c r="S48" s="2"/>
      <c r="T48" s="2"/>
      <c r="U48" s="2"/>
      <c r="V48" s="72"/>
      <c r="W48" s="72"/>
      <c r="X48" s="72"/>
      <c r="Y48" s="72"/>
      <c r="Z48" s="72"/>
      <c r="AA48" s="72"/>
      <c r="AB48" s="72"/>
      <c r="AC48" s="2"/>
      <c r="AD48" s="2"/>
      <c r="AE48" s="2"/>
      <c r="AF48" s="2"/>
    </row>
    <row r="49" spans="2:63" x14ac:dyDescent="0.25">
      <c r="B49" s="6"/>
      <c r="C49" s="6"/>
      <c r="D49" s="6"/>
      <c r="E49" s="7"/>
      <c r="F49" s="9"/>
      <c r="G49" s="143"/>
      <c r="H49" s="11"/>
      <c r="K49" s="11"/>
      <c r="L49" s="11"/>
      <c r="M49" s="11"/>
      <c r="N49" s="21"/>
      <c r="O49" s="21"/>
      <c r="P49" s="2"/>
      <c r="Q49" s="2"/>
      <c r="R49" s="2"/>
      <c r="S49" s="2"/>
      <c r="T49" s="2"/>
      <c r="U49" s="2"/>
      <c r="V49" s="72"/>
      <c r="W49" s="72"/>
      <c r="X49" s="72"/>
      <c r="Y49" s="72"/>
      <c r="Z49" s="72"/>
      <c r="AA49" s="72"/>
      <c r="AB49" s="72"/>
      <c r="AC49" s="2"/>
      <c r="AD49" s="2"/>
      <c r="AE49" s="2"/>
      <c r="AF49" s="2"/>
    </row>
    <row r="50" spans="2:63" x14ac:dyDescent="0.25">
      <c r="B50" s="6"/>
      <c r="C50" s="6"/>
      <c r="D50" s="6"/>
      <c r="E50" s="7"/>
      <c r="F50" s="9"/>
      <c r="G50" s="143"/>
      <c r="H50" s="11"/>
      <c r="K50" s="11"/>
      <c r="L50" s="11"/>
      <c r="M50" s="11"/>
      <c r="N50" s="21"/>
      <c r="O50" s="21"/>
      <c r="T50" s="2"/>
      <c r="U50" s="2"/>
      <c r="V50" s="72"/>
      <c r="W50" s="72"/>
      <c r="X50" s="72"/>
      <c r="Y50" s="72"/>
      <c r="Z50" s="72"/>
      <c r="AA50" s="72"/>
      <c r="AB50" s="72"/>
      <c r="AC50" s="2"/>
      <c r="AD50" s="2"/>
      <c r="AE50" s="2"/>
      <c r="AF50" s="2"/>
    </row>
    <row r="51" spans="2:63" x14ac:dyDescent="0.25">
      <c r="B51" s="6"/>
      <c r="C51" s="6"/>
      <c r="D51" s="6"/>
      <c r="E51" s="7"/>
      <c r="F51" s="9"/>
      <c r="G51" s="143"/>
      <c r="H51" s="11"/>
      <c r="K51" s="11"/>
      <c r="L51" s="11"/>
      <c r="M51" s="11"/>
      <c r="N51" s="21"/>
      <c r="O51" s="21"/>
      <c r="T51" s="2"/>
      <c r="U51" s="2"/>
      <c r="V51" s="72"/>
      <c r="W51" s="72"/>
      <c r="X51" s="72"/>
      <c r="Y51" s="72"/>
      <c r="Z51" s="72"/>
      <c r="AA51" s="72"/>
      <c r="AB51" s="72"/>
      <c r="AC51" s="2"/>
      <c r="AD51" s="2"/>
      <c r="AE51" s="2"/>
      <c r="AF51" s="2"/>
    </row>
    <row r="52" spans="2:63" x14ac:dyDescent="0.25">
      <c r="B52" s="6"/>
      <c r="C52" s="6"/>
      <c r="D52" s="6"/>
      <c r="E52" s="7"/>
      <c r="F52" s="9"/>
      <c r="G52" s="143"/>
      <c r="H52" s="11"/>
      <c r="K52" s="11"/>
      <c r="L52" s="11"/>
      <c r="M52" s="11"/>
      <c r="N52" s="21"/>
      <c r="O52" s="21"/>
      <c r="T52" s="2"/>
      <c r="U52" s="2"/>
      <c r="V52" s="72"/>
      <c r="W52" s="72"/>
      <c r="X52" s="72"/>
      <c r="Y52" s="72"/>
      <c r="Z52" s="72"/>
      <c r="AA52" s="72"/>
      <c r="AB52" s="72"/>
      <c r="AC52" s="2"/>
      <c r="AD52" s="2"/>
      <c r="AE52" s="2"/>
      <c r="AF52" s="2"/>
    </row>
    <row r="53" spans="2:63" x14ac:dyDescent="0.25">
      <c r="B53" s="6"/>
      <c r="C53" s="6"/>
      <c r="D53" s="6"/>
      <c r="E53" s="7"/>
      <c r="F53" s="9"/>
      <c r="G53" s="143"/>
      <c r="H53" s="11"/>
      <c r="K53" s="11"/>
      <c r="L53" s="11"/>
      <c r="M53" s="11"/>
      <c r="N53" s="21"/>
      <c r="O53" s="21"/>
      <c r="T53" s="2"/>
      <c r="U53" s="2"/>
      <c r="V53" s="72"/>
      <c r="W53" s="72"/>
      <c r="X53" s="72"/>
      <c r="Y53" s="72"/>
      <c r="Z53" s="72"/>
      <c r="AA53" s="72"/>
      <c r="AB53" s="72"/>
      <c r="AC53" s="2"/>
      <c r="AD53" s="2"/>
      <c r="AE53" s="2"/>
      <c r="AF53" s="2"/>
    </row>
    <row r="54" spans="2:63" x14ac:dyDescent="0.25">
      <c r="B54" s="6"/>
      <c r="C54" s="6"/>
      <c r="D54" s="6"/>
      <c r="E54" s="7"/>
      <c r="F54" s="9"/>
      <c r="G54" s="143"/>
      <c r="H54" s="11"/>
      <c r="K54" s="11"/>
      <c r="L54" s="11"/>
      <c r="M54" s="11"/>
      <c r="N54" s="21"/>
      <c r="O54" s="21"/>
    </row>
    <row r="55" spans="2:63" x14ac:dyDescent="0.25">
      <c r="B55" s="6"/>
      <c r="C55" s="6"/>
      <c r="D55" s="6"/>
      <c r="E55" s="7"/>
      <c r="F55" s="9"/>
      <c r="G55" s="143"/>
      <c r="H55" s="11"/>
      <c r="I55" s="23"/>
      <c r="J55" s="11"/>
      <c r="K55" s="11"/>
      <c r="L55" s="11"/>
      <c r="M55" s="11"/>
      <c r="N55" s="21"/>
      <c r="O55" s="21"/>
    </row>
    <row r="56" spans="2:63" x14ac:dyDescent="0.25">
      <c r="B56" s="6"/>
      <c r="C56" s="6"/>
      <c r="D56" s="6"/>
      <c r="E56" s="7"/>
      <c r="F56" s="9"/>
      <c r="G56" s="143"/>
      <c r="H56" s="11"/>
      <c r="I56" s="23"/>
      <c r="J56" s="11"/>
      <c r="K56" s="11"/>
      <c r="L56" s="11"/>
      <c r="M56" s="11"/>
      <c r="N56" s="21"/>
      <c r="O56" s="21"/>
    </row>
    <row r="57" spans="2:63" x14ac:dyDescent="0.25">
      <c r="E57" s="5"/>
      <c r="F57" s="10"/>
    </row>
    <row r="58" spans="2:63" x14ac:dyDescent="0.25">
      <c r="E58" s="5"/>
      <c r="F58" s="10"/>
    </row>
    <row r="59" spans="2:63" s="12" customFormat="1" x14ac:dyDescent="0.25">
      <c r="B59" s="114"/>
      <c r="C59" s="114"/>
      <c r="D59" s="114"/>
      <c r="E59" s="5"/>
      <c r="F59" s="10"/>
      <c r="G59" s="144"/>
      <c r="H59" s="1"/>
      <c r="I59" s="22"/>
      <c r="J59" s="1"/>
      <c r="K59" s="1"/>
      <c r="L59" s="1"/>
      <c r="M59" s="1"/>
      <c r="N59" s="20"/>
      <c r="O59" s="20"/>
      <c r="T59" s="114"/>
      <c r="U59" s="114"/>
      <c r="V59" s="37"/>
      <c r="W59" s="37"/>
      <c r="X59" s="37"/>
      <c r="Y59" s="37"/>
      <c r="Z59" s="37"/>
      <c r="AA59" s="37"/>
      <c r="AB59" s="37"/>
      <c r="AC59" s="114"/>
      <c r="AD59" s="114"/>
      <c r="AE59" s="114"/>
      <c r="AF59" s="114"/>
      <c r="AG59" s="114"/>
      <c r="AH59" s="114"/>
      <c r="AI59" s="114"/>
      <c r="AJ59" s="114"/>
      <c r="AK59" s="114"/>
      <c r="AL59" s="114"/>
      <c r="AM59" s="114"/>
      <c r="AN59" s="114"/>
      <c r="AO59" s="114"/>
      <c r="AP59" s="114"/>
      <c r="AQ59" s="114"/>
      <c r="AR59" s="114"/>
      <c r="AS59" s="114"/>
      <c r="AT59" s="114"/>
      <c r="AU59" s="114"/>
      <c r="AV59" s="114"/>
      <c r="AW59" s="114"/>
      <c r="AX59" s="114"/>
      <c r="AY59" s="114"/>
      <c r="AZ59" s="114"/>
      <c r="BA59" s="114"/>
      <c r="BB59" s="114"/>
      <c r="BC59" s="114"/>
      <c r="BD59" s="114"/>
      <c r="BE59" s="114"/>
      <c r="BF59" s="114"/>
      <c r="BG59" s="114"/>
      <c r="BH59" s="114"/>
      <c r="BI59" s="114"/>
      <c r="BJ59" s="114"/>
      <c r="BK59" s="114"/>
    </row>
    <row r="60" spans="2:63" s="12" customFormat="1" x14ac:dyDescent="0.25">
      <c r="B60" s="114"/>
      <c r="C60" s="114"/>
      <c r="D60" s="114"/>
      <c r="E60" s="5"/>
      <c r="F60" s="10"/>
      <c r="G60" s="144"/>
      <c r="H60" s="1"/>
      <c r="I60" s="22"/>
      <c r="J60" s="1"/>
      <c r="K60" s="1"/>
      <c r="L60" s="1"/>
      <c r="M60" s="1"/>
      <c r="N60" s="20"/>
      <c r="O60" s="20"/>
      <c r="T60" s="114"/>
      <c r="U60" s="114"/>
      <c r="V60" s="37"/>
      <c r="W60" s="37"/>
      <c r="X60" s="37"/>
      <c r="Y60" s="37"/>
      <c r="Z60" s="37"/>
      <c r="AA60" s="37"/>
      <c r="AB60" s="37"/>
      <c r="AC60" s="114"/>
      <c r="AD60" s="114"/>
      <c r="AE60" s="114"/>
      <c r="AF60" s="114"/>
      <c r="AG60" s="114"/>
      <c r="AH60" s="114"/>
      <c r="AI60" s="114"/>
      <c r="AJ60" s="114"/>
      <c r="AK60" s="114"/>
      <c r="AL60" s="114"/>
      <c r="AM60" s="114"/>
      <c r="AN60" s="114"/>
      <c r="AO60" s="114"/>
      <c r="AP60" s="114"/>
      <c r="AQ60" s="114"/>
      <c r="AR60" s="114"/>
      <c r="AS60" s="114"/>
      <c r="AT60" s="114"/>
      <c r="AU60" s="114"/>
      <c r="AV60" s="114"/>
      <c r="AW60" s="114"/>
      <c r="AX60" s="114"/>
      <c r="AY60" s="114"/>
      <c r="AZ60" s="114"/>
      <c r="BA60" s="114"/>
      <c r="BB60" s="114"/>
      <c r="BC60" s="114"/>
      <c r="BD60" s="114"/>
      <c r="BE60" s="114"/>
      <c r="BF60" s="114"/>
      <c r="BG60" s="114"/>
      <c r="BH60" s="114"/>
      <c r="BI60" s="114"/>
      <c r="BJ60" s="114"/>
      <c r="BK60" s="114"/>
    </row>
    <row r="61" spans="2:63" s="12" customFormat="1" x14ac:dyDescent="0.25">
      <c r="B61" s="114"/>
      <c r="C61" s="114"/>
      <c r="D61" s="114"/>
      <c r="E61" s="5"/>
      <c r="F61" s="10"/>
      <c r="G61" s="144"/>
      <c r="H61" s="1"/>
      <c r="I61" s="22"/>
      <c r="J61" s="1"/>
      <c r="K61" s="1"/>
      <c r="L61" s="1"/>
      <c r="M61" s="1"/>
      <c r="N61" s="20"/>
      <c r="O61" s="20"/>
      <c r="T61" s="114"/>
      <c r="U61" s="114"/>
      <c r="V61" s="37"/>
      <c r="W61" s="37"/>
      <c r="X61" s="37"/>
      <c r="Y61" s="37"/>
      <c r="Z61" s="37"/>
      <c r="AA61" s="37"/>
      <c r="AB61" s="37"/>
      <c r="AC61" s="114"/>
      <c r="AD61" s="114"/>
      <c r="AE61" s="114"/>
      <c r="AF61" s="114"/>
      <c r="AG61" s="114"/>
      <c r="AH61" s="114"/>
      <c r="AI61" s="114"/>
      <c r="AJ61" s="114"/>
      <c r="AK61" s="114"/>
      <c r="AL61" s="114"/>
      <c r="AM61" s="114"/>
      <c r="AN61" s="114"/>
      <c r="AO61" s="114"/>
      <c r="AP61" s="114"/>
      <c r="AQ61" s="114"/>
      <c r="AR61" s="114"/>
      <c r="AS61" s="114"/>
      <c r="AT61" s="114"/>
      <c r="AU61" s="114"/>
      <c r="AV61" s="114"/>
      <c r="AW61" s="114"/>
      <c r="AX61" s="114"/>
      <c r="AY61" s="114"/>
      <c r="AZ61" s="114"/>
      <c r="BA61" s="114"/>
      <c r="BB61" s="114"/>
      <c r="BC61" s="114"/>
      <c r="BD61" s="114"/>
      <c r="BE61" s="114"/>
      <c r="BF61" s="114"/>
      <c r="BG61" s="114"/>
      <c r="BH61" s="114"/>
      <c r="BI61" s="114"/>
      <c r="BJ61" s="114"/>
      <c r="BK61" s="114"/>
    </row>
    <row r="62" spans="2:63" s="12" customFormat="1" x14ac:dyDescent="0.25">
      <c r="B62" s="114"/>
      <c r="C62" s="114"/>
      <c r="D62" s="114"/>
      <c r="E62" s="5"/>
      <c r="F62" s="10"/>
      <c r="G62" s="144"/>
      <c r="H62" s="1"/>
      <c r="I62" s="22"/>
      <c r="J62" s="1"/>
      <c r="K62" s="1"/>
      <c r="L62" s="1"/>
      <c r="M62" s="1"/>
      <c r="N62" s="20"/>
      <c r="O62" s="20"/>
      <c r="P62" s="114"/>
      <c r="Q62" s="114"/>
      <c r="R62" s="114"/>
      <c r="S62" s="114"/>
      <c r="T62" s="114"/>
      <c r="U62" s="114"/>
      <c r="V62" s="37"/>
      <c r="W62" s="37"/>
      <c r="X62" s="37"/>
      <c r="Y62" s="37"/>
      <c r="Z62" s="37"/>
      <c r="AA62" s="37"/>
      <c r="AB62" s="37"/>
      <c r="AC62" s="114"/>
      <c r="AD62" s="114"/>
      <c r="AE62" s="114"/>
      <c r="AF62" s="114"/>
      <c r="AG62" s="114"/>
      <c r="AH62" s="114"/>
      <c r="AI62" s="114"/>
      <c r="AJ62" s="114"/>
      <c r="AK62" s="114"/>
      <c r="AL62" s="114"/>
      <c r="AM62" s="114"/>
      <c r="AN62" s="114"/>
      <c r="AO62" s="114"/>
      <c r="AP62" s="114"/>
      <c r="AQ62" s="114"/>
      <c r="AR62" s="114"/>
      <c r="AS62" s="114"/>
      <c r="AT62" s="114"/>
      <c r="AU62" s="114"/>
      <c r="AV62" s="114"/>
      <c r="AW62" s="114"/>
      <c r="AX62" s="114"/>
      <c r="AY62" s="114"/>
      <c r="AZ62" s="114"/>
      <c r="BA62" s="114"/>
      <c r="BB62" s="114"/>
      <c r="BC62" s="114"/>
      <c r="BD62" s="114"/>
      <c r="BE62" s="114"/>
      <c r="BF62" s="114"/>
      <c r="BG62" s="114"/>
      <c r="BH62" s="114"/>
      <c r="BI62" s="114"/>
      <c r="BJ62" s="114"/>
      <c r="BK62" s="114"/>
    </row>
    <row r="63" spans="2:63" s="12" customFormat="1" x14ac:dyDescent="0.25">
      <c r="B63" s="114"/>
      <c r="C63" s="114"/>
      <c r="D63" s="114"/>
      <c r="E63" s="5"/>
      <c r="F63" s="10"/>
      <c r="G63" s="144"/>
      <c r="H63" s="1"/>
      <c r="I63" s="22"/>
      <c r="J63" s="1"/>
      <c r="K63" s="1"/>
      <c r="L63" s="1"/>
      <c r="M63" s="1"/>
      <c r="N63" s="20"/>
      <c r="O63" s="20"/>
      <c r="P63" s="114"/>
      <c r="Q63" s="114"/>
      <c r="R63" s="114"/>
      <c r="S63" s="114"/>
      <c r="T63" s="114"/>
      <c r="U63" s="114"/>
      <c r="V63" s="37"/>
      <c r="W63" s="37"/>
      <c r="X63" s="37"/>
      <c r="Y63" s="37"/>
      <c r="Z63" s="37"/>
      <c r="AA63" s="37"/>
      <c r="AB63" s="37"/>
      <c r="AC63" s="114"/>
      <c r="AD63" s="114"/>
      <c r="AE63" s="114"/>
      <c r="AF63" s="114"/>
      <c r="AG63" s="114"/>
      <c r="AH63" s="114"/>
      <c r="AI63" s="114"/>
      <c r="AJ63" s="114"/>
      <c r="AK63" s="114"/>
      <c r="AL63" s="114"/>
      <c r="AM63" s="114"/>
      <c r="AN63" s="114"/>
      <c r="AO63" s="114"/>
      <c r="AP63" s="114"/>
      <c r="AQ63" s="114"/>
      <c r="AR63" s="114"/>
      <c r="AS63" s="114"/>
      <c r="AT63" s="114"/>
      <c r="AU63" s="114"/>
      <c r="AV63" s="114"/>
      <c r="AW63" s="114"/>
      <c r="AX63" s="114"/>
      <c r="AY63" s="114"/>
      <c r="AZ63" s="114"/>
      <c r="BA63" s="114"/>
      <c r="BB63" s="114"/>
      <c r="BC63" s="114"/>
      <c r="BD63" s="114"/>
      <c r="BE63" s="114"/>
      <c r="BF63" s="114"/>
      <c r="BG63" s="114"/>
      <c r="BH63" s="114"/>
      <c r="BI63" s="114"/>
      <c r="BJ63" s="114"/>
      <c r="BK63" s="114"/>
    </row>
    <row r="64" spans="2:63" s="12" customFormat="1" x14ac:dyDescent="0.25">
      <c r="B64" s="114"/>
      <c r="C64" s="114"/>
      <c r="D64" s="114"/>
      <c r="E64" s="5"/>
      <c r="F64" s="10"/>
      <c r="G64" s="144"/>
      <c r="H64" s="1"/>
      <c r="I64" s="22"/>
      <c r="J64" s="1"/>
      <c r="K64" s="1"/>
      <c r="L64" s="1"/>
      <c r="M64" s="1"/>
      <c r="N64" s="20"/>
      <c r="O64" s="20"/>
      <c r="P64" s="114"/>
      <c r="Q64" s="114"/>
      <c r="R64" s="114"/>
      <c r="S64" s="114"/>
      <c r="T64" s="114"/>
      <c r="U64" s="114"/>
      <c r="V64" s="37"/>
      <c r="W64" s="37"/>
      <c r="X64" s="37"/>
      <c r="Y64" s="37"/>
      <c r="Z64" s="37"/>
      <c r="AA64" s="37"/>
      <c r="AB64" s="37"/>
      <c r="AC64" s="114"/>
      <c r="AD64" s="114"/>
      <c r="AE64" s="114"/>
      <c r="AF64" s="114"/>
      <c r="AG64" s="114"/>
      <c r="AH64" s="114"/>
      <c r="AI64" s="114"/>
      <c r="AJ64" s="114"/>
      <c r="AK64" s="114"/>
      <c r="AL64" s="114"/>
      <c r="AM64" s="114"/>
      <c r="AN64" s="114"/>
      <c r="AO64" s="114"/>
      <c r="AP64" s="114"/>
      <c r="AQ64" s="114"/>
      <c r="AR64" s="114"/>
      <c r="AS64" s="114"/>
      <c r="AT64" s="114"/>
      <c r="AU64" s="114"/>
      <c r="AV64" s="114"/>
      <c r="AW64" s="114"/>
      <c r="AX64" s="114"/>
      <c r="AY64" s="114"/>
      <c r="AZ64" s="114"/>
      <c r="BA64" s="114"/>
      <c r="BB64" s="114"/>
      <c r="BC64" s="114"/>
      <c r="BD64" s="114"/>
      <c r="BE64" s="114"/>
      <c r="BF64" s="114"/>
      <c r="BG64" s="114"/>
      <c r="BH64" s="114"/>
      <c r="BI64" s="114"/>
      <c r="BJ64" s="114"/>
      <c r="BK64" s="114"/>
    </row>
  </sheetData>
  <autoFilter ref="F3:N26" xr:uid="{00000000-0009-0000-0000-000004000000}"/>
  <mergeCells count="9">
    <mergeCell ref="V4:X4"/>
    <mergeCell ref="V8:X8"/>
    <mergeCell ref="B46:M47"/>
    <mergeCell ref="B1:E2"/>
    <mergeCell ref="F1:H2"/>
    <mergeCell ref="L1:M1"/>
    <mergeCell ref="L2:M2"/>
    <mergeCell ref="P2:S2"/>
    <mergeCell ref="V3:X3"/>
  </mergeCells>
  <conditionalFormatting sqref="V4">
    <cfRule type="cellIs" dxfId="14314" priority="828" operator="lessThan">
      <formula>0</formula>
    </cfRule>
    <cfRule type="cellIs" dxfId="14313" priority="829" operator="greaterThan">
      <formula>0</formula>
    </cfRule>
    <cfRule type="cellIs" dxfId="14312" priority="830" operator="equal">
      <formula>0</formula>
    </cfRule>
  </conditionalFormatting>
  <conditionalFormatting sqref="V9:Y9">
    <cfRule type="cellIs" dxfId="14311" priority="825" operator="lessThan">
      <formula>0</formula>
    </cfRule>
    <cfRule type="cellIs" dxfId="14310" priority="826" operator="greaterThan">
      <formula>0</formula>
    </cfRule>
    <cfRule type="cellIs" dxfId="14309" priority="827" operator="equal">
      <formula>0</formula>
    </cfRule>
  </conditionalFormatting>
  <conditionalFormatting sqref="S7:S30">
    <cfRule type="cellIs" dxfId="14308" priority="823" operator="notEqual">
      <formula>0</formula>
    </cfRule>
    <cfRule type="cellIs" dxfId="14307" priority="824" operator="equal">
      <formula>0</formula>
    </cfRule>
  </conditionalFormatting>
  <conditionalFormatting sqref="V7:Y7">
    <cfRule type="cellIs" dxfId="14306" priority="831" operator="lessThan">
      <formula>0</formula>
    </cfRule>
    <cfRule type="cellIs" dxfId="14305" priority="832" operator="greaterThan">
      <formula>0</formula>
    </cfRule>
    <cfRule type="cellIs" dxfId="14304" priority="833" operator="equal">
      <formula>0</formula>
    </cfRule>
  </conditionalFormatting>
  <conditionalFormatting sqref="U4">
    <cfRule type="containsText" dxfId="14303" priority="834" operator="containsText" text="NO">
      <formula>NOT(ISERROR(SEARCH("NO",U4)))</formula>
    </cfRule>
    <cfRule type="containsText" dxfId="14302" priority="835" operator="containsText" text="SI">
      <formula>NOT(ISERROR(SEARCH("SI",U4)))</formula>
    </cfRule>
  </conditionalFormatting>
  <conditionalFormatting sqref="G5:H5 K4:L4 J5:L5 J7:L7 G7:H7 G9:H9 J9:L9 J11:L11 G11:H11 K6:L11 F15:H45 J15:L45">
    <cfRule type="expression" dxfId="14301" priority="836">
      <formula>SEARCH("caricato",$N4)&gt;0</formula>
    </cfRule>
    <cfRule type="expression" dxfId="14300" priority="837">
      <formula>SEARCH("da fare",$N4)&gt;0</formula>
    </cfRule>
    <cfRule type="expression" dxfId="14299" priority="838">
      <formula>SEARCH("attesa tcl",$N4)&gt;0</formula>
    </cfRule>
    <cfRule type="expression" dxfId="14298" priority="839">
      <formula>SEARCH("fermata",$N4)&gt;0</formula>
    </cfRule>
    <cfRule type="expression" dxfId="14297" priority="840">
      <formula>SEARCH("canone",$N4)&gt;0</formula>
    </cfRule>
  </conditionalFormatting>
  <conditionalFormatting sqref="F9">
    <cfRule type="expression" dxfId="14296" priority="798">
      <formula>SEARCH("caricato",$N9)&gt;0</formula>
    </cfRule>
    <cfRule type="expression" dxfId="14295" priority="799">
      <formula>SEARCH("da fare",$N9)&gt;0</formula>
    </cfRule>
    <cfRule type="expression" dxfId="14294" priority="800">
      <formula>SEARCH("attesa tcl",$N9)&gt;0</formula>
    </cfRule>
    <cfRule type="expression" dxfId="14293" priority="801">
      <formula>SEARCH("fermata",$N9)&gt;0</formula>
    </cfRule>
    <cfRule type="expression" dxfId="14292" priority="802">
      <formula>SEARCH("canone",$N9)&gt;0</formula>
    </cfRule>
  </conditionalFormatting>
  <conditionalFormatting sqref="F10:F11">
    <cfRule type="expression" dxfId="14291" priority="793">
      <formula>SEARCH("caricato",$N10)&gt;0</formula>
    </cfRule>
    <cfRule type="expression" dxfId="14290" priority="794">
      <formula>SEARCH("da fare",$N10)&gt;0</formula>
    </cfRule>
    <cfRule type="expression" dxfId="14289" priority="795">
      <formula>SEARCH("attesa tcl",$N10)&gt;0</formula>
    </cfRule>
    <cfRule type="expression" dxfId="14288" priority="796">
      <formula>SEARCH("fermata",$N10)&gt;0</formula>
    </cfRule>
    <cfRule type="expression" dxfId="14287" priority="797">
      <formula>SEARCH("canone",$N10)&gt;0</formula>
    </cfRule>
  </conditionalFormatting>
  <conditionalFormatting sqref="F9">
    <cfRule type="expression" dxfId="14286" priority="778">
      <formula>SEARCH("caricato",$N9)&gt;0</formula>
    </cfRule>
    <cfRule type="expression" dxfId="14285" priority="779">
      <formula>SEARCH("da fare",$N9)&gt;0</formula>
    </cfRule>
    <cfRule type="expression" dxfId="14284" priority="780">
      <formula>SEARCH("attesa tcl",$N9)&gt;0</formula>
    </cfRule>
    <cfRule type="expression" dxfId="14283" priority="781">
      <formula>SEARCH("fermata",$N9)&gt;0</formula>
    </cfRule>
    <cfRule type="expression" dxfId="14282" priority="782">
      <formula>SEARCH("canone",$N9)&gt;0</formula>
    </cfRule>
  </conditionalFormatting>
  <conditionalFormatting sqref="F10:F11">
    <cfRule type="expression" dxfId="14281" priority="773">
      <formula>SEARCH("caricato",$N10)&gt;0</formula>
    </cfRule>
    <cfRule type="expression" dxfId="14280" priority="774">
      <formula>SEARCH("da fare",$N10)&gt;0</formula>
    </cfRule>
    <cfRule type="expression" dxfId="14279" priority="775">
      <formula>SEARCH("attesa tcl",$N10)&gt;0</formula>
    </cfRule>
    <cfRule type="expression" dxfId="14278" priority="776">
      <formula>SEARCH("fermata",$N10)&gt;0</formula>
    </cfRule>
    <cfRule type="expression" dxfId="14277" priority="777">
      <formula>SEARCH("canone",$N10)&gt;0</formula>
    </cfRule>
  </conditionalFormatting>
  <conditionalFormatting sqref="F6:F7">
    <cfRule type="expression" dxfId="14276" priority="758">
      <formula>SEARCH("caricato",$N6)&gt;0</formula>
    </cfRule>
    <cfRule type="expression" dxfId="14275" priority="759">
      <formula>SEARCH("da fare",$N6)&gt;0</formula>
    </cfRule>
    <cfRule type="expression" dxfId="14274" priority="760">
      <formula>SEARCH("attesa tcl",$N6)&gt;0</formula>
    </cfRule>
    <cfRule type="expression" dxfId="14273" priority="761">
      <formula>SEARCH("fermata",$N6)&gt;0</formula>
    </cfRule>
    <cfRule type="expression" dxfId="14272" priority="762">
      <formula>SEARCH("canone",$N6)&gt;0</formula>
    </cfRule>
  </conditionalFormatting>
  <conditionalFormatting sqref="F6:F7">
    <cfRule type="expression" dxfId="14271" priority="753">
      <formula>SEARCH("caricato",$N6)&gt;0</formula>
    </cfRule>
    <cfRule type="expression" dxfId="14270" priority="754">
      <formula>SEARCH("da fare",$N6)&gt;0</formula>
    </cfRule>
    <cfRule type="expression" dxfId="14269" priority="755">
      <formula>SEARCH("attesa tcl",$N6)&gt;0</formula>
    </cfRule>
    <cfRule type="expression" dxfId="14268" priority="756">
      <formula>SEARCH("fermata",$N6)&gt;0</formula>
    </cfRule>
    <cfRule type="expression" dxfId="14267" priority="757">
      <formula>SEARCH("canone",$N6)&gt;0</formula>
    </cfRule>
  </conditionalFormatting>
  <conditionalFormatting sqref="F15">
    <cfRule type="expression" dxfId="14266" priority="743">
      <formula>SEARCH("caricato",$N15)&gt;0</formula>
    </cfRule>
    <cfRule type="expression" dxfId="14265" priority="744">
      <formula>SEARCH("da fare",$N15)&gt;0</formula>
    </cfRule>
    <cfRule type="expression" dxfId="14264" priority="745">
      <formula>SEARCH("attesa tcl",$N15)&gt;0</formula>
    </cfRule>
    <cfRule type="expression" dxfId="14263" priority="746">
      <formula>SEARCH("fermata",$N15)&gt;0</formula>
    </cfRule>
    <cfRule type="expression" dxfId="14262" priority="747">
      <formula>SEARCH("canone",$N15)&gt;0</formula>
    </cfRule>
  </conditionalFormatting>
  <conditionalFormatting sqref="F6:F7">
    <cfRule type="expression" dxfId="14261" priority="723">
      <formula>SEARCH("caricato",$N6)&gt;0</formula>
    </cfRule>
    <cfRule type="expression" dxfId="14260" priority="724">
      <formula>SEARCH("da fare",$N6)&gt;0</formula>
    </cfRule>
    <cfRule type="expression" dxfId="14259" priority="725">
      <formula>SEARCH("attesa tcl",$N6)&gt;0</formula>
    </cfRule>
    <cfRule type="expression" dxfId="14258" priority="726">
      <formula>SEARCH("fermata",$N6)&gt;0</formula>
    </cfRule>
    <cfRule type="expression" dxfId="14257" priority="727">
      <formula>SEARCH("canone",$N6)&gt;0</formula>
    </cfRule>
  </conditionalFormatting>
  <conditionalFormatting sqref="F9">
    <cfRule type="expression" dxfId="14256" priority="718">
      <formula>SEARCH("caricato",$N9)&gt;0</formula>
    </cfRule>
    <cfRule type="expression" dxfId="14255" priority="719">
      <formula>SEARCH("da fare",$N9)&gt;0</formula>
    </cfRule>
    <cfRule type="expression" dxfId="14254" priority="720">
      <formula>SEARCH("attesa tcl",$N9)&gt;0</formula>
    </cfRule>
    <cfRule type="expression" dxfId="14253" priority="721">
      <formula>SEARCH("fermata",$N9)&gt;0</formula>
    </cfRule>
    <cfRule type="expression" dxfId="14252" priority="722">
      <formula>SEARCH("canone",$N9)&gt;0</formula>
    </cfRule>
  </conditionalFormatting>
  <conditionalFormatting sqref="F6:F7">
    <cfRule type="expression" dxfId="14251" priority="703">
      <formula>SEARCH("caricato",$N6)&gt;0</formula>
    </cfRule>
    <cfRule type="expression" dxfId="14250" priority="704">
      <formula>SEARCH("da fare",$N6)&gt;0</formula>
    </cfRule>
    <cfRule type="expression" dxfId="14249" priority="705">
      <formula>SEARCH("attesa tcl",$N6)&gt;0</formula>
    </cfRule>
    <cfRule type="expression" dxfId="14248" priority="706">
      <formula>SEARCH("fermata",$N6)&gt;0</formula>
    </cfRule>
    <cfRule type="expression" dxfId="14247" priority="707">
      <formula>SEARCH("canone",$N6)&gt;0</formula>
    </cfRule>
  </conditionalFormatting>
  <conditionalFormatting sqref="F9">
    <cfRule type="expression" dxfId="14246" priority="698">
      <formula>SEARCH("caricato",$N9)&gt;0</formula>
    </cfRule>
    <cfRule type="expression" dxfId="14245" priority="699">
      <formula>SEARCH("da fare",$N9)&gt;0</formula>
    </cfRule>
    <cfRule type="expression" dxfId="14244" priority="700">
      <formula>SEARCH("attesa tcl",$N9)&gt;0</formula>
    </cfRule>
    <cfRule type="expression" dxfId="14243" priority="701">
      <formula>SEARCH("fermata",$N9)&gt;0</formula>
    </cfRule>
    <cfRule type="expression" dxfId="14242" priority="702">
      <formula>SEARCH("canone",$N9)&gt;0</formula>
    </cfRule>
  </conditionalFormatting>
  <conditionalFormatting sqref="F10:F11">
    <cfRule type="expression" dxfId="14241" priority="633">
      <formula>SEARCH("caricato",$N10)&gt;0</formula>
    </cfRule>
    <cfRule type="expression" dxfId="14240" priority="634">
      <formula>SEARCH("da fare",$N10)&gt;0</formula>
    </cfRule>
    <cfRule type="expression" dxfId="14239" priority="635">
      <formula>SEARCH("attesa tcl",$N10)&gt;0</formula>
    </cfRule>
    <cfRule type="expression" dxfId="14238" priority="636">
      <formula>SEARCH("fermata",$N10)&gt;0</formula>
    </cfRule>
    <cfRule type="expression" dxfId="14237" priority="637">
      <formula>SEARCH("canone",$N10)&gt;0</formula>
    </cfRule>
  </conditionalFormatting>
  <conditionalFormatting sqref="F10:F11">
    <cfRule type="expression" dxfId="14236" priority="628">
      <formula>SEARCH("caricato",$N10)&gt;0</formula>
    </cfRule>
    <cfRule type="expression" dxfId="14235" priority="629">
      <formula>SEARCH("da fare",$N10)&gt;0</formula>
    </cfRule>
    <cfRule type="expression" dxfId="14234" priority="630">
      <formula>SEARCH("attesa tcl",$N10)&gt;0</formula>
    </cfRule>
    <cfRule type="expression" dxfId="14233" priority="631">
      <formula>SEARCH("fermata",$N10)&gt;0</formula>
    </cfRule>
    <cfRule type="expression" dxfId="14232" priority="632">
      <formula>SEARCH("canone",$N10)&gt;0</formula>
    </cfRule>
  </conditionalFormatting>
  <conditionalFormatting sqref="F17">
    <cfRule type="expression" dxfId="14231" priority="623">
      <formula>SEARCH("caricato",$N17)&gt;0</formula>
    </cfRule>
    <cfRule type="expression" dxfId="14230" priority="624">
      <formula>SEARCH("da fare",$N17)&gt;0</formula>
    </cfRule>
    <cfRule type="expression" dxfId="14229" priority="625">
      <formula>SEARCH("attesa tcl",$N17)&gt;0</formula>
    </cfRule>
    <cfRule type="expression" dxfId="14228" priority="626">
      <formula>SEARCH("fermata",$N17)&gt;0</formula>
    </cfRule>
    <cfRule type="expression" dxfId="14227" priority="627">
      <formula>SEARCH("canone",$N17)&gt;0</formula>
    </cfRule>
  </conditionalFormatting>
  <conditionalFormatting sqref="F17">
    <cfRule type="expression" dxfId="14226" priority="618">
      <formula>SEARCH("caricato",$N17)&gt;0</formula>
    </cfRule>
    <cfRule type="expression" dxfId="14225" priority="619">
      <formula>SEARCH("da fare",$N17)&gt;0</formula>
    </cfRule>
    <cfRule type="expression" dxfId="14224" priority="620">
      <formula>SEARCH("attesa tcl",$N17)&gt;0</formula>
    </cfRule>
    <cfRule type="expression" dxfId="14223" priority="621">
      <formula>SEARCH("fermata",$N17)&gt;0</formula>
    </cfRule>
    <cfRule type="expression" dxfId="14222" priority="622">
      <formula>SEARCH("canone",$N17)&gt;0</formula>
    </cfRule>
  </conditionalFormatting>
  <conditionalFormatting sqref="F17">
    <cfRule type="expression" dxfId="14221" priority="613">
      <formula>SEARCH("caricato",$N17)&gt;0</formula>
    </cfRule>
    <cfRule type="expression" dxfId="14220" priority="614">
      <formula>SEARCH("da fare",$N17)&gt;0</formula>
    </cfRule>
    <cfRule type="expression" dxfId="14219" priority="615">
      <formula>SEARCH("attesa tcl",$N17)&gt;0</formula>
    </cfRule>
    <cfRule type="expression" dxfId="14218" priority="616">
      <formula>SEARCH("fermata",$N17)&gt;0</formula>
    </cfRule>
    <cfRule type="expression" dxfId="14217" priority="617">
      <formula>SEARCH("canone",$N17)&gt;0</formula>
    </cfRule>
  </conditionalFormatting>
  <conditionalFormatting sqref="F17">
    <cfRule type="expression" dxfId="14216" priority="608">
      <formula>SEARCH("caricato",$N17)&gt;0</formula>
    </cfRule>
    <cfRule type="expression" dxfId="14215" priority="609">
      <formula>SEARCH("da fare",$N17)&gt;0</formula>
    </cfRule>
    <cfRule type="expression" dxfId="14214" priority="610">
      <formula>SEARCH("attesa tcl",$N17)&gt;0</formula>
    </cfRule>
    <cfRule type="expression" dxfId="14213" priority="611">
      <formula>SEARCH("fermata",$N17)&gt;0</formula>
    </cfRule>
    <cfRule type="expression" dxfId="14212" priority="612">
      <formula>SEARCH("canone",$N17)&gt;0</formula>
    </cfRule>
  </conditionalFormatting>
  <conditionalFormatting sqref="F16:F17">
    <cfRule type="expression" dxfId="14211" priority="593">
      <formula>SEARCH("caricato",$N16)&gt;0</formula>
    </cfRule>
    <cfRule type="expression" dxfId="14210" priority="594">
      <formula>SEARCH("da fare",$N16)&gt;0</formula>
    </cfRule>
    <cfRule type="expression" dxfId="14209" priority="595">
      <formula>SEARCH("attesa tcl",$N16)&gt;0</formula>
    </cfRule>
    <cfRule type="expression" dxfId="14208" priority="596">
      <formula>SEARCH("fermata",$N16)&gt;0</formula>
    </cfRule>
    <cfRule type="expression" dxfId="14207" priority="597">
      <formula>SEARCH("canone",$N16)&gt;0</formula>
    </cfRule>
  </conditionalFormatting>
  <conditionalFormatting sqref="G16:H16 J16">
    <cfRule type="expression" dxfId="14206" priority="588">
      <formula>SEARCH("caricato",$N16)&gt;0</formula>
    </cfRule>
    <cfRule type="expression" dxfId="14205" priority="589">
      <formula>SEARCH("da fare",$N16)&gt;0</formula>
    </cfRule>
    <cfRule type="expression" dxfId="14204" priority="590">
      <formula>SEARCH("attesa tcl",$N16)&gt;0</formula>
    </cfRule>
    <cfRule type="expression" dxfId="14203" priority="591">
      <formula>SEARCH("fermata",$N16)&gt;0</formula>
    </cfRule>
    <cfRule type="expression" dxfId="14202" priority="592">
      <formula>SEARCH("canone",$N16)&gt;0</formula>
    </cfRule>
  </conditionalFormatting>
  <conditionalFormatting sqref="F15">
    <cfRule type="expression" dxfId="14201" priority="583">
      <formula>SEARCH("caricato",$N15)&gt;0</formula>
    </cfRule>
    <cfRule type="expression" dxfId="14200" priority="584">
      <formula>SEARCH("da fare",$N15)&gt;0</formula>
    </cfRule>
    <cfRule type="expression" dxfId="14199" priority="585">
      <formula>SEARCH("attesa tcl",$N15)&gt;0</formula>
    </cfRule>
    <cfRule type="expression" dxfId="14198" priority="586">
      <formula>SEARCH("fermata",$N15)&gt;0</formula>
    </cfRule>
    <cfRule type="expression" dxfId="14197" priority="587">
      <formula>SEARCH("canone",$N15)&gt;0</formula>
    </cfRule>
  </conditionalFormatting>
  <conditionalFormatting sqref="F15">
    <cfRule type="expression" dxfId="14196" priority="578">
      <formula>SEARCH("caricato",$N15)&gt;0</formula>
    </cfRule>
    <cfRule type="expression" dxfId="14195" priority="579">
      <formula>SEARCH("da fare",$N15)&gt;0</formula>
    </cfRule>
    <cfRule type="expression" dxfId="14194" priority="580">
      <formula>SEARCH("attesa tcl",$N15)&gt;0</formula>
    </cfRule>
    <cfRule type="expression" dxfId="14193" priority="581">
      <formula>SEARCH("fermata",$N15)&gt;0</formula>
    </cfRule>
    <cfRule type="expression" dxfId="14192" priority="582">
      <formula>SEARCH("canone",$N15)&gt;0</formula>
    </cfRule>
  </conditionalFormatting>
  <conditionalFormatting sqref="F15">
    <cfRule type="expression" dxfId="14191" priority="573">
      <formula>SEARCH("caricato",$N15)&gt;0</formula>
    </cfRule>
    <cfRule type="expression" dxfId="14190" priority="574">
      <formula>SEARCH("da fare",$N15)&gt;0</formula>
    </cfRule>
    <cfRule type="expression" dxfId="14189" priority="575">
      <formula>SEARCH("attesa tcl",$N15)&gt;0</formula>
    </cfRule>
    <cfRule type="expression" dxfId="14188" priority="576">
      <formula>SEARCH("fermata",$N15)&gt;0</formula>
    </cfRule>
    <cfRule type="expression" dxfId="14187" priority="577">
      <formula>SEARCH("canone",$N15)&gt;0</formula>
    </cfRule>
  </conditionalFormatting>
  <conditionalFormatting sqref="F19">
    <cfRule type="expression" dxfId="14186" priority="563">
      <formula>SEARCH("caricato",$N19)&gt;0</formula>
    </cfRule>
    <cfRule type="expression" dxfId="14185" priority="564">
      <formula>SEARCH("da fare",$N19)&gt;0</formula>
    </cfRule>
    <cfRule type="expression" dxfId="14184" priority="565">
      <formula>SEARCH("attesa tcl",$N19)&gt;0</formula>
    </cfRule>
    <cfRule type="expression" dxfId="14183" priority="566">
      <formula>SEARCH("fermata",$N19)&gt;0</formula>
    </cfRule>
    <cfRule type="expression" dxfId="14182" priority="567">
      <formula>SEARCH("canone",$N19)&gt;0</formula>
    </cfRule>
  </conditionalFormatting>
  <conditionalFormatting sqref="F19">
    <cfRule type="expression" dxfId="14181" priority="558">
      <formula>SEARCH("caricato",$N19)&gt;0</formula>
    </cfRule>
    <cfRule type="expression" dxfId="14180" priority="559">
      <formula>SEARCH("da fare",$N19)&gt;0</formula>
    </cfRule>
    <cfRule type="expression" dxfId="14179" priority="560">
      <formula>SEARCH("attesa tcl",$N19)&gt;0</formula>
    </cfRule>
    <cfRule type="expression" dxfId="14178" priority="561">
      <formula>SEARCH("fermata",$N19)&gt;0</formula>
    </cfRule>
    <cfRule type="expression" dxfId="14177" priority="562">
      <formula>SEARCH("canone",$N19)&gt;0</formula>
    </cfRule>
  </conditionalFormatting>
  <conditionalFormatting sqref="F19">
    <cfRule type="expression" dxfId="14176" priority="553">
      <formula>SEARCH("caricato",$N19)&gt;0</formula>
    </cfRule>
    <cfRule type="expression" dxfId="14175" priority="554">
      <formula>SEARCH("da fare",$N19)&gt;0</formula>
    </cfRule>
    <cfRule type="expression" dxfId="14174" priority="555">
      <formula>SEARCH("attesa tcl",$N19)&gt;0</formula>
    </cfRule>
    <cfRule type="expression" dxfId="14173" priority="556">
      <formula>SEARCH("fermata",$N19)&gt;0</formula>
    </cfRule>
    <cfRule type="expression" dxfId="14172" priority="557">
      <formula>SEARCH("canone",$N19)&gt;0</formula>
    </cfRule>
  </conditionalFormatting>
  <conditionalFormatting sqref="F19">
    <cfRule type="expression" dxfId="14171" priority="548">
      <formula>SEARCH("caricato",$N19)&gt;0</formula>
    </cfRule>
    <cfRule type="expression" dxfId="14170" priority="549">
      <formula>SEARCH("da fare",$N19)&gt;0</formula>
    </cfRule>
    <cfRule type="expression" dxfId="14169" priority="550">
      <formula>SEARCH("attesa tcl",$N19)&gt;0</formula>
    </cfRule>
    <cfRule type="expression" dxfId="14168" priority="551">
      <formula>SEARCH("fermata",$N19)&gt;0</formula>
    </cfRule>
    <cfRule type="expression" dxfId="14167" priority="552">
      <formula>SEARCH("canone",$N19)&gt;0</formula>
    </cfRule>
  </conditionalFormatting>
  <conditionalFormatting sqref="M5">
    <cfRule type="expression" dxfId="14166" priority="538">
      <formula>SEARCH("caricato",$N5)&gt;0</formula>
    </cfRule>
    <cfRule type="expression" dxfId="14165" priority="539">
      <formula>SEARCH("da fare",$N5)&gt;0</formula>
    </cfRule>
    <cfRule type="expression" dxfId="14164" priority="540">
      <formula>SEARCH("attesa tcl",$N5)&gt;0</formula>
    </cfRule>
    <cfRule type="expression" dxfId="14163" priority="541">
      <formula>SEARCH("fermata",$N5)&gt;0</formula>
    </cfRule>
    <cfRule type="expression" dxfId="14162" priority="542">
      <formula>SEARCH("canone",$N5)&gt;0</formula>
    </cfRule>
  </conditionalFormatting>
  <conditionalFormatting sqref="M4">
    <cfRule type="expression" dxfId="14161" priority="543">
      <formula>SEARCH("caricato",$N4)&gt;0</formula>
    </cfRule>
    <cfRule type="expression" dxfId="14160" priority="544">
      <formula>SEARCH("da fare",$N4)&gt;0</formula>
    </cfRule>
    <cfRule type="expression" dxfId="14159" priority="545">
      <formula>SEARCH("attesa tcl",$N4)&gt;0</formula>
    </cfRule>
    <cfRule type="expression" dxfId="14158" priority="546">
      <formula>SEARCH("fermata",$N4)&gt;0</formula>
    </cfRule>
    <cfRule type="expression" dxfId="14157" priority="547">
      <formula>SEARCH("canone",$N4)&gt;0</formula>
    </cfRule>
  </conditionalFormatting>
  <conditionalFormatting sqref="M6:M45">
    <cfRule type="expression" dxfId="14156" priority="533">
      <formula>SEARCH("caricato",$N6)&gt;0</formula>
    </cfRule>
    <cfRule type="expression" dxfId="14155" priority="534">
      <formula>SEARCH("da fare",$N6)&gt;0</formula>
    </cfRule>
    <cfRule type="expression" dxfId="14154" priority="535">
      <formula>SEARCH("attesa tcl",$N6)&gt;0</formula>
    </cfRule>
    <cfRule type="expression" dxfId="14153" priority="536">
      <formula>SEARCH("fermata",$N6)&gt;0</formula>
    </cfRule>
    <cfRule type="expression" dxfId="14152" priority="537">
      <formula>SEARCH("canone",$N6)&gt;0</formula>
    </cfRule>
  </conditionalFormatting>
  <conditionalFormatting sqref="F8">
    <cfRule type="expression" dxfId="14151" priority="528">
      <formula>SEARCH("caricato",$N8)&gt;0</formula>
    </cfRule>
    <cfRule type="expression" dxfId="14150" priority="529">
      <formula>SEARCH("da fare",$N8)&gt;0</formula>
    </cfRule>
    <cfRule type="expression" dxfId="14149" priority="530">
      <formula>SEARCH("attesa tcl",$N8)&gt;0</formula>
    </cfRule>
    <cfRule type="expression" dxfId="14148" priority="531">
      <formula>SEARCH("fermata",$N8)&gt;0</formula>
    </cfRule>
    <cfRule type="expression" dxfId="14147" priority="532">
      <formula>SEARCH("canone",$N8)&gt;0</formula>
    </cfRule>
  </conditionalFormatting>
  <conditionalFormatting sqref="F8">
    <cfRule type="expression" dxfId="14146" priority="523">
      <formula>SEARCH("caricato",$N8)&gt;0</formula>
    </cfRule>
    <cfRule type="expression" dxfId="14145" priority="524">
      <formula>SEARCH("da fare",$N8)&gt;0</formula>
    </cfRule>
    <cfRule type="expression" dxfId="14144" priority="525">
      <formula>SEARCH("attesa tcl",$N8)&gt;0</formula>
    </cfRule>
    <cfRule type="expression" dxfId="14143" priority="526">
      <formula>SEARCH("fermata",$N8)&gt;0</formula>
    </cfRule>
    <cfRule type="expression" dxfId="14142" priority="527">
      <formula>SEARCH("canone",$N8)&gt;0</formula>
    </cfRule>
  </conditionalFormatting>
  <conditionalFormatting sqref="F8">
    <cfRule type="expression" dxfId="14141" priority="518">
      <formula>SEARCH("caricato",$N8)&gt;0</formula>
    </cfRule>
    <cfRule type="expression" dxfId="14140" priority="519">
      <formula>SEARCH("da fare",$N8)&gt;0</formula>
    </cfRule>
    <cfRule type="expression" dxfId="14139" priority="520">
      <formula>SEARCH("attesa tcl",$N8)&gt;0</formula>
    </cfRule>
    <cfRule type="expression" dxfId="14138" priority="521">
      <formula>SEARCH("fermata",$N8)&gt;0</formula>
    </cfRule>
    <cfRule type="expression" dxfId="14137" priority="522">
      <formula>SEARCH("canone",$N8)&gt;0</formula>
    </cfRule>
  </conditionalFormatting>
  <conditionalFormatting sqref="F8">
    <cfRule type="expression" dxfId="14136" priority="513">
      <formula>SEARCH("caricato",$N8)&gt;0</formula>
    </cfRule>
    <cfRule type="expression" dxfId="14135" priority="514">
      <formula>SEARCH("da fare",$N8)&gt;0</formula>
    </cfRule>
    <cfRule type="expression" dxfId="14134" priority="515">
      <formula>SEARCH("attesa tcl",$N8)&gt;0</formula>
    </cfRule>
    <cfRule type="expression" dxfId="14133" priority="516">
      <formula>SEARCH("fermata",$N8)&gt;0</formula>
    </cfRule>
    <cfRule type="expression" dxfId="14132" priority="517">
      <formula>SEARCH("canone",$N8)&gt;0</formula>
    </cfRule>
  </conditionalFormatting>
  <conditionalFormatting sqref="P4:Q4">
    <cfRule type="cellIs" dxfId="14131" priority="474" operator="lessThan">
      <formula>0</formula>
    </cfRule>
    <cfRule type="cellIs" dxfId="14130" priority="475" operator="greaterThan">
      <formula>0</formula>
    </cfRule>
    <cfRule type="cellIs" dxfId="14129" priority="476" operator="equal">
      <formula>0</formula>
    </cfRule>
  </conditionalFormatting>
  <conditionalFormatting sqref="S4">
    <cfRule type="cellIs" dxfId="14128" priority="471" operator="lessThan">
      <formula>0</formula>
    </cfRule>
    <cfRule type="cellIs" dxfId="14127" priority="472" operator="greaterThan">
      <formula>0</formula>
    </cfRule>
    <cfRule type="cellIs" dxfId="14126" priority="473" operator="equal">
      <formula>0</formula>
    </cfRule>
  </conditionalFormatting>
  <conditionalFormatting sqref="T4">
    <cfRule type="containsText" dxfId="14125" priority="469" operator="containsText" text="NO">
      <formula>NOT(ISERROR(SEARCH("NO",T4)))</formula>
    </cfRule>
    <cfRule type="containsText" dxfId="14124" priority="470" operator="containsText" text="SI">
      <formula>NOT(ISERROR(SEARCH("SI",T4)))</formula>
    </cfRule>
  </conditionalFormatting>
  <conditionalFormatting sqref="R4">
    <cfRule type="cellIs" dxfId="14123" priority="466" operator="lessThan">
      <formula>0</formula>
    </cfRule>
    <cfRule type="cellIs" dxfId="14122" priority="467" operator="greaterThan">
      <formula>0</formula>
    </cfRule>
    <cfRule type="cellIs" dxfId="14121" priority="468" operator="equal">
      <formula>0</formula>
    </cfRule>
  </conditionalFormatting>
  <conditionalFormatting sqref="I15:I45">
    <cfRule type="expression" dxfId="14120" priority="431">
      <formula>SEARCH("caricato",$N15)&gt;0</formula>
    </cfRule>
    <cfRule type="expression" dxfId="14119" priority="432">
      <formula>SEARCH("da fare",$N15)&gt;0</formula>
    </cfRule>
    <cfRule type="expression" dxfId="14118" priority="433">
      <formula>SEARCH("attesa tcl",$N15)&gt;0</formula>
    </cfRule>
    <cfRule type="expression" dxfId="14117" priority="434">
      <formula>SEARCH("fermata",$N15)&gt;0</formula>
    </cfRule>
    <cfRule type="expression" dxfId="14116" priority="435">
      <formula>SEARCH("canone",$N15)&gt;0</formula>
    </cfRule>
  </conditionalFormatting>
  <conditionalFormatting sqref="I15:I45">
    <cfRule type="expression" dxfId="14115" priority="426">
      <formula>SEARCH("caricato",$N15)&gt;0</formula>
    </cfRule>
    <cfRule type="expression" dxfId="14114" priority="427">
      <formula>SEARCH("da fare",$N15)&gt;0</formula>
    </cfRule>
    <cfRule type="expression" dxfId="14113" priority="428">
      <formula>SEARCH("attesa tcl",$N15)&gt;0</formula>
    </cfRule>
    <cfRule type="expression" dxfId="14112" priority="429">
      <formula>SEARCH("fermata",$N15)&gt;0</formula>
    </cfRule>
    <cfRule type="expression" dxfId="14111" priority="430">
      <formula>SEARCH("canone",$N15)&gt;0</formula>
    </cfRule>
  </conditionalFormatting>
  <conditionalFormatting sqref="I15:I45">
    <cfRule type="expression" dxfId="14110" priority="421">
      <formula>SEARCH("caricato",$N15)&gt;0</formula>
    </cfRule>
    <cfRule type="expression" dxfId="14109" priority="422">
      <formula>SEARCH("da fare",$N15)&gt;0</formula>
    </cfRule>
    <cfRule type="expression" dxfId="14108" priority="423">
      <formula>SEARCH("attesa tcl",$N15)&gt;0</formula>
    </cfRule>
    <cfRule type="expression" dxfId="14107" priority="424">
      <formula>SEARCH("fermata",$N15)&gt;0</formula>
    </cfRule>
    <cfRule type="expression" dxfId="14106" priority="425">
      <formula>SEARCH("canone",$N15)&gt;0</formula>
    </cfRule>
  </conditionalFormatting>
  <conditionalFormatting sqref="I15:I45">
    <cfRule type="expression" dxfId="14105" priority="416">
      <formula>SEARCH("caricato",$N15)&gt;0</formula>
    </cfRule>
    <cfRule type="expression" dxfId="14104" priority="417">
      <formula>SEARCH("da fare",$N15)&gt;0</formula>
    </cfRule>
    <cfRule type="expression" dxfId="14103" priority="418">
      <formula>SEARCH("attesa tcl",$N15)&gt;0</formula>
    </cfRule>
    <cfRule type="expression" dxfId="14102" priority="419">
      <formula>SEARCH("fermata",$N15)&gt;0</formula>
    </cfRule>
    <cfRule type="expression" dxfId="14101" priority="420">
      <formula>SEARCH("canone",$N15)&gt;0</formula>
    </cfRule>
  </conditionalFormatting>
  <conditionalFormatting sqref="I15:I45">
    <cfRule type="expression" dxfId="14100" priority="411">
      <formula>SEARCH("caricato",$N15)&gt;0</formula>
    </cfRule>
    <cfRule type="expression" dxfId="14099" priority="412">
      <formula>SEARCH("da fare",$N15)&gt;0</formula>
    </cfRule>
    <cfRule type="expression" dxfId="14098" priority="413">
      <formula>SEARCH("attesa tcl",$N15)&gt;0</formula>
    </cfRule>
    <cfRule type="expression" dxfId="14097" priority="414">
      <formula>SEARCH("fermata",$N15)&gt;0</formula>
    </cfRule>
    <cfRule type="expression" dxfId="14096" priority="415">
      <formula>SEARCH("canone",$N15)&gt;0</formula>
    </cfRule>
  </conditionalFormatting>
  <conditionalFormatting sqref="I15:I45">
    <cfRule type="expression" dxfId="14095" priority="406">
      <formula>SEARCH("caricato",$N15)&gt;0</formula>
    </cfRule>
    <cfRule type="expression" dxfId="14094" priority="407">
      <formula>SEARCH("da fare",$N15)&gt;0</formula>
    </cfRule>
    <cfRule type="expression" dxfId="14093" priority="408">
      <formula>SEARCH("attesa tcl",$N15)&gt;0</formula>
    </cfRule>
    <cfRule type="expression" dxfId="14092" priority="409">
      <formula>SEARCH("fermata",$N15)&gt;0</formula>
    </cfRule>
    <cfRule type="expression" dxfId="14091" priority="410">
      <formula>SEARCH("canone",$N15)&gt;0</formula>
    </cfRule>
  </conditionalFormatting>
  <conditionalFormatting sqref="J4 G4:H4">
    <cfRule type="expression" dxfId="14090" priority="401">
      <formula>SEARCH("caricato",$N4)&gt;0</formula>
    </cfRule>
    <cfRule type="expression" dxfId="14089" priority="402">
      <formula>SEARCH("da fare",$N4)&gt;0</formula>
    </cfRule>
    <cfRule type="expression" dxfId="14088" priority="403">
      <formula>SEARCH("attesa tcl",$N4)&gt;0</formula>
    </cfRule>
    <cfRule type="expression" dxfId="14087" priority="404">
      <formula>SEARCH("fermata",$N4)&gt;0</formula>
    </cfRule>
    <cfRule type="expression" dxfId="14086" priority="405">
      <formula>SEARCH("canone",$N4)&gt;0</formula>
    </cfRule>
  </conditionalFormatting>
  <conditionalFormatting sqref="I4">
    <cfRule type="expression" dxfId="14085" priority="396">
      <formula>SEARCH("caricato",$N4)&gt;0</formula>
    </cfRule>
    <cfRule type="expression" dxfId="14084" priority="397">
      <formula>SEARCH("da fare",$N4)&gt;0</formula>
    </cfRule>
    <cfRule type="expression" dxfId="14083" priority="398">
      <formula>SEARCH("attesa tcl",$N4)&gt;0</formula>
    </cfRule>
    <cfRule type="expression" dxfId="14082" priority="399">
      <formula>SEARCH("fermata",$N4)&gt;0</formula>
    </cfRule>
    <cfRule type="expression" dxfId="14081" priority="400">
      <formula>SEARCH("canone",$N4)&gt;0</formula>
    </cfRule>
  </conditionalFormatting>
  <conditionalFormatting sqref="I4">
    <cfRule type="expression" dxfId="14080" priority="391">
      <formula>SEARCH("caricato",$N4)&gt;0</formula>
    </cfRule>
    <cfRule type="expression" dxfId="14079" priority="392">
      <formula>SEARCH("da fare",$N4)&gt;0</formula>
    </cfRule>
    <cfRule type="expression" dxfId="14078" priority="393">
      <formula>SEARCH("attesa tcl",$N4)&gt;0</formula>
    </cfRule>
    <cfRule type="expression" dxfId="14077" priority="394">
      <formula>SEARCH("fermata",$N4)&gt;0</formula>
    </cfRule>
    <cfRule type="expression" dxfId="14076" priority="395">
      <formula>SEARCH("canone",$N4)&gt;0</formula>
    </cfRule>
  </conditionalFormatting>
  <conditionalFormatting sqref="I4">
    <cfRule type="expression" dxfId="14075" priority="386">
      <formula>SEARCH("caricato",$N4)&gt;0</formula>
    </cfRule>
    <cfRule type="expression" dxfId="14074" priority="387">
      <formula>SEARCH("da fare",$N4)&gt;0</formula>
    </cfRule>
    <cfRule type="expression" dxfId="14073" priority="388">
      <formula>SEARCH("attesa tcl",$N4)&gt;0</formula>
    </cfRule>
    <cfRule type="expression" dxfId="14072" priority="389">
      <formula>SEARCH("fermata",$N4)&gt;0</formula>
    </cfRule>
    <cfRule type="expression" dxfId="14071" priority="390">
      <formula>SEARCH("canone",$N4)&gt;0</formula>
    </cfRule>
  </conditionalFormatting>
  <conditionalFormatting sqref="I4">
    <cfRule type="expression" dxfId="14070" priority="381">
      <formula>SEARCH("caricato",$N4)&gt;0</formula>
    </cfRule>
    <cfRule type="expression" dxfId="14069" priority="382">
      <formula>SEARCH("da fare",$N4)&gt;0</formula>
    </cfRule>
    <cfRule type="expression" dxfId="14068" priority="383">
      <formula>SEARCH("attesa tcl",$N4)&gt;0</formula>
    </cfRule>
    <cfRule type="expression" dxfId="14067" priority="384">
      <formula>SEARCH("fermata",$N4)&gt;0</formula>
    </cfRule>
    <cfRule type="expression" dxfId="14066" priority="385">
      <formula>SEARCH("canone",$N4)&gt;0</formula>
    </cfRule>
  </conditionalFormatting>
  <conditionalFormatting sqref="I4">
    <cfRule type="expression" dxfId="14065" priority="376">
      <formula>SEARCH("caricato",$N4)&gt;0</formula>
    </cfRule>
    <cfRule type="expression" dxfId="14064" priority="377">
      <formula>SEARCH("da fare",$N4)&gt;0</formula>
    </cfRule>
    <cfRule type="expression" dxfId="14063" priority="378">
      <formula>SEARCH("attesa tcl",$N4)&gt;0</formula>
    </cfRule>
    <cfRule type="expression" dxfId="14062" priority="379">
      <formula>SEARCH("fermata",$N4)&gt;0</formula>
    </cfRule>
    <cfRule type="expression" dxfId="14061" priority="380">
      <formula>SEARCH("canone",$N4)&gt;0</formula>
    </cfRule>
  </conditionalFormatting>
  <conditionalFormatting sqref="I4">
    <cfRule type="expression" dxfId="14060" priority="371">
      <formula>SEARCH("caricato",$N4)&gt;0</formula>
    </cfRule>
    <cfRule type="expression" dxfId="14059" priority="372">
      <formula>SEARCH("da fare",$N4)&gt;0</formula>
    </cfRule>
    <cfRule type="expression" dxfId="14058" priority="373">
      <formula>SEARCH("attesa tcl",$N4)&gt;0</formula>
    </cfRule>
    <cfRule type="expression" dxfId="14057" priority="374">
      <formula>SEARCH("fermata",$N4)&gt;0</formula>
    </cfRule>
    <cfRule type="expression" dxfId="14056" priority="375">
      <formula>SEARCH("canone",$N4)&gt;0</formula>
    </cfRule>
  </conditionalFormatting>
  <conditionalFormatting sqref="F4:F5">
    <cfRule type="expression" dxfId="14055" priority="366">
      <formula>SEARCH("caricato",$N4)&gt;0</formula>
    </cfRule>
    <cfRule type="expression" dxfId="14054" priority="367">
      <formula>SEARCH("da fare",$N4)&gt;0</formula>
    </cfRule>
    <cfRule type="expression" dxfId="14053" priority="368">
      <formula>SEARCH("attesa tcl",$N4)&gt;0</formula>
    </cfRule>
    <cfRule type="expression" dxfId="14052" priority="369">
      <formula>SEARCH("fermata",$N4)&gt;0</formula>
    </cfRule>
    <cfRule type="expression" dxfId="14051" priority="370">
      <formula>SEARCH("canone",$N4)&gt;0</formula>
    </cfRule>
  </conditionalFormatting>
  <conditionalFormatting sqref="F4:F5">
    <cfRule type="expression" dxfId="14050" priority="361">
      <formula>SEARCH("caricato",$N4)&gt;0</formula>
    </cfRule>
    <cfRule type="expression" dxfId="14049" priority="362">
      <formula>SEARCH("da fare",$N4)&gt;0</formula>
    </cfRule>
    <cfRule type="expression" dxfId="14048" priority="363">
      <formula>SEARCH("attesa tcl",$N4)&gt;0</formula>
    </cfRule>
    <cfRule type="expression" dxfId="14047" priority="364">
      <formula>SEARCH("fermata",$N4)&gt;0</formula>
    </cfRule>
    <cfRule type="expression" dxfId="14046" priority="365">
      <formula>SEARCH("canone",$N4)&gt;0</formula>
    </cfRule>
  </conditionalFormatting>
  <conditionalFormatting sqref="F4:F5">
    <cfRule type="expression" dxfId="14045" priority="356">
      <formula>SEARCH("caricato",$N4)&gt;0</formula>
    </cfRule>
    <cfRule type="expression" dxfId="14044" priority="357">
      <formula>SEARCH("da fare",$N4)&gt;0</formula>
    </cfRule>
    <cfRule type="expression" dxfId="14043" priority="358">
      <formula>SEARCH("attesa tcl",$N4)&gt;0</formula>
    </cfRule>
    <cfRule type="expression" dxfId="14042" priority="359">
      <formula>SEARCH("fermata",$N4)&gt;0</formula>
    </cfRule>
    <cfRule type="expression" dxfId="14041" priority="360">
      <formula>SEARCH("canone",$N4)&gt;0</formula>
    </cfRule>
  </conditionalFormatting>
  <conditionalFormatting sqref="F4:F5">
    <cfRule type="expression" dxfId="14040" priority="351">
      <formula>SEARCH("caricato",$N4)&gt;0</formula>
    </cfRule>
    <cfRule type="expression" dxfId="14039" priority="352">
      <formula>SEARCH("da fare",$N4)&gt;0</formula>
    </cfRule>
    <cfRule type="expression" dxfId="14038" priority="353">
      <formula>SEARCH("attesa tcl",$N4)&gt;0</formula>
    </cfRule>
    <cfRule type="expression" dxfId="14037" priority="354">
      <formula>SEARCH("fermata",$N4)&gt;0</formula>
    </cfRule>
    <cfRule type="expression" dxfId="14036" priority="355">
      <formula>SEARCH("canone",$N4)&gt;0</formula>
    </cfRule>
  </conditionalFormatting>
  <conditionalFormatting sqref="I5">
    <cfRule type="expression" dxfId="14035" priority="346">
      <formula>SEARCH("caricato",$N5)&gt;0</formula>
    </cfRule>
    <cfRule type="expression" dxfId="14034" priority="347">
      <formula>SEARCH("da fare",$N5)&gt;0</formula>
    </cfRule>
    <cfRule type="expression" dxfId="14033" priority="348">
      <formula>SEARCH("attesa tcl",$N5)&gt;0</formula>
    </cfRule>
    <cfRule type="expression" dxfId="14032" priority="349">
      <formula>SEARCH("fermata",$N5)&gt;0</formula>
    </cfRule>
    <cfRule type="expression" dxfId="14031" priority="350">
      <formula>SEARCH("canone",$N5)&gt;0</formula>
    </cfRule>
  </conditionalFormatting>
  <conditionalFormatting sqref="I5">
    <cfRule type="expression" dxfId="14030" priority="341">
      <formula>SEARCH("caricato",$N5)&gt;0</formula>
    </cfRule>
    <cfRule type="expression" dxfId="14029" priority="342">
      <formula>SEARCH("da fare",$N5)&gt;0</formula>
    </cfRule>
    <cfRule type="expression" dxfId="14028" priority="343">
      <formula>SEARCH("attesa tcl",$N5)&gt;0</formula>
    </cfRule>
    <cfRule type="expression" dxfId="14027" priority="344">
      <formula>SEARCH("fermata",$N5)&gt;0</formula>
    </cfRule>
    <cfRule type="expression" dxfId="14026" priority="345">
      <formula>SEARCH("canone",$N5)&gt;0</formula>
    </cfRule>
  </conditionalFormatting>
  <conditionalFormatting sqref="I5">
    <cfRule type="expression" dxfId="14025" priority="336">
      <formula>SEARCH("caricato",$N5)&gt;0</formula>
    </cfRule>
    <cfRule type="expression" dxfId="14024" priority="337">
      <formula>SEARCH("da fare",$N5)&gt;0</formula>
    </cfRule>
    <cfRule type="expression" dxfId="14023" priority="338">
      <formula>SEARCH("attesa tcl",$N5)&gt;0</formula>
    </cfRule>
    <cfRule type="expression" dxfId="14022" priority="339">
      <formula>SEARCH("fermata",$N5)&gt;0</formula>
    </cfRule>
    <cfRule type="expression" dxfId="14021" priority="340">
      <formula>SEARCH("canone",$N5)&gt;0</formula>
    </cfRule>
  </conditionalFormatting>
  <conditionalFormatting sqref="I5">
    <cfRule type="expression" dxfId="14020" priority="331">
      <formula>SEARCH("caricato",$N5)&gt;0</formula>
    </cfRule>
    <cfRule type="expression" dxfId="14019" priority="332">
      <formula>SEARCH("da fare",$N5)&gt;0</formula>
    </cfRule>
    <cfRule type="expression" dxfId="14018" priority="333">
      <formula>SEARCH("attesa tcl",$N5)&gt;0</formula>
    </cfRule>
    <cfRule type="expression" dxfId="14017" priority="334">
      <formula>SEARCH("fermata",$N5)&gt;0</formula>
    </cfRule>
    <cfRule type="expression" dxfId="14016" priority="335">
      <formula>SEARCH("canone",$N5)&gt;0</formula>
    </cfRule>
  </conditionalFormatting>
  <conditionalFormatting sqref="I5">
    <cfRule type="expression" dxfId="14015" priority="326">
      <formula>SEARCH("caricato",$N5)&gt;0</formula>
    </cfRule>
    <cfRule type="expression" dxfId="14014" priority="327">
      <formula>SEARCH("da fare",$N5)&gt;0</formula>
    </cfRule>
    <cfRule type="expression" dxfId="14013" priority="328">
      <formula>SEARCH("attesa tcl",$N5)&gt;0</formula>
    </cfRule>
    <cfRule type="expression" dxfId="14012" priority="329">
      <formula>SEARCH("fermata",$N5)&gt;0</formula>
    </cfRule>
    <cfRule type="expression" dxfId="14011" priority="330">
      <formula>SEARCH("canone",$N5)&gt;0</formula>
    </cfRule>
  </conditionalFormatting>
  <conditionalFormatting sqref="I5">
    <cfRule type="expression" dxfId="14010" priority="321">
      <formula>SEARCH("caricato",$N5)&gt;0</formula>
    </cfRule>
    <cfRule type="expression" dxfId="14009" priority="322">
      <formula>SEARCH("da fare",$N5)&gt;0</formula>
    </cfRule>
    <cfRule type="expression" dxfId="14008" priority="323">
      <formula>SEARCH("attesa tcl",$N5)&gt;0</formula>
    </cfRule>
    <cfRule type="expression" dxfId="14007" priority="324">
      <formula>SEARCH("fermata",$N5)&gt;0</formula>
    </cfRule>
    <cfRule type="expression" dxfId="14006" priority="325">
      <formula>SEARCH("canone",$N5)&gt;0</formula>
    </cfRule>
  </conditionalFormatting>
  <conditionalFormatting sqref="G6:H6 J6">
    <cfRule type="expression" dxfId="14005" priority="316">
      <formula>SEARCH("caricato",$N6)&gt;0</formula>
    </cfRule>
    <cfRule type="expression" dxfId="14004" priority="317">
      <formula>SEARCH("da fare",$N6)&gt;0</formula>
    </cfRule>
    <cfRule type="expression" dxfId="14003" priority="318">
      <formula>SEARCH("attesa tcl",$N6)&gt;0</formula>
    </cfRule>
    <cfRule type="expression" dxfId="14002" priority="319">
      <formula>SEARCH("fermata",$N6)&gt;0</formula>
    </cfRule>
    <cfRule type="expression" dxfId="14001" priority="320">
      <formula>SEARCH("canone",$N6)&gt;0</formula>
    </cfRule>
  </conditionalFormatting>
  <conditionalFormatting sqref="I6">
    <cfRule type="expression" dxfId="14000" priority="311">
      <formula>SEARCH("caricato",$N6)&gt;0</formula>
    </cfRule>
    <cfRule type="expression" dxfId="13999" priority="312">
      <formula>SEARCH("da fare",$N6)&gt;0</formula>
    </cfRule>
    <cfRule type="expression" dxfId="13998" priority="313">
      <formula>SEARCH("attesa tcl",$N6)&gt;0</formula>
    </cfRule>
    <cfRule type="expression" dxfId="13997" priority="314">
      <formula>SEARCH("fermata",$N6)&gt;0</formula>
    </cfRule>
    <cfRule type="expression" dxfId="13996" priority="315">
      <formula>SEARCH("canone",$N6)&gt;0</formula>
    </cfRule>
  </conditionalFormatting>
  <conditionalFormatting sqref="I6">
    <cfRule type="expression" dxfId="13995" priority="306">
      <formula>SEARCH("caricato",$N6)&gt;0</formula>
    </cfRule>
    <cfRule type="expression" dxfId="13994" priority="307">
      <formula>SEARCH("da fare",$N6)&gt;0</formula>
    </cfRule>
    <cfRule type="expression" dxfId="13993" priority="308">
      <formula>SEARCH("attesa tcl",$N6)&gt;0</formula>
    </cfRule>
    <cfRule type="expression" dxfId="13992" priority="309">
      <formula>SEARCH("fermata",$N6)&gt;0</formula>
    </cfRule>
    <cfRule type="expression" dxfId="13991" priority="310">
      <formula>SEARCH("canone",$N6)&gt;0</formula>
    </cfRule>
  </conditionalFormatting>
  <conditionalFormatting sqref="I6">
    <cfRule type="expression" dxfId="13990" priority="301">
      <formula>SEARCH("caricato",$N6)&gt;0</formula>
    </cfRule>
    <cfRule type="expression" dxfId="13989" priority="302">
      <formula>SEARCH("da fare",$N6)&gt;0</formula>
    </cfRule>
    <cfRule type="expression" dxfId="13988" priority="303">
      <formula>SEARCH("attesa tcl",$N6)&gt;0</formula>
    </cfRule>
    <cfRule type="expression" dxfId="13987" priority="304">
      <formula>SEARCH("fermata",$N6)&gt;0</formula>
    </cfRule>
    <cfRule type="expression" dxfId="13986" priority="305">
      <formula>SEARCH("canone",$N6)&gt;0</formula>
    </cfRule>
  </conditionalFormatting>
  <conditionalFormatting sqref="I6">
    <cfRule type="expression" dxfId="13985" priority="296">
      <formula>SEARCH("caricato",$N6)&gt;0</formula>
    </cfRule>
    <cfRule type="expression" dxfId="13984" priority="297">
      <formula>SEARCH("da fare",$N6)&gt;0</formula>
    </cfRule>
    <cfRule type="expression" dxfId="13983" priority="298">
      <formula>SEARCH("attesa tcl",$N6)&gt;0</formula>
    </cfRule>
    <cfRule type="expression" dxfId="13982" priority="299">
      <formula>SEARCH("fermata",$N6)&gt;0</formula>
    </cfRule>
    <cfRule type="expression" dxfId="13981" priority="300">
      <formula>SEARCH("canone",$N6)&gt;0</formula>
    </cfRule>
  </conditionalFormatting>
  <conditionalFormatting sqref="I6">
    <cfRule type="expression" dxfId="13980" priority="291">
      <formula>SEARCH("caricato",$N6)&gt;0</formula>
    </cfRule>
    <cfRule type="expression" dxfId="13979" priority="292">
      <formula>SEARCH("da fare",$N6)&gt;0</formula>
    </cfRule>
    <cfRule type="expression" dxfId="13978" priority="293">
      <formula>SEARCH("attesa tcl",$N6)&gt;0</formula>
    </cfRule>
    <cfRule type="expression" dxfId="13977" priority="294">
      <formula>SEARCH("fermata",$N6)&gt;0</formula>
    </cfRule>
    <cfRule type="expression" dxfId="13976" priority="295">
      <formula>SEARCH("canone",$N6)&gt;0</formula>
    </cfRule>
  </conditionalFormatting>
  <conditionalFormatting sqref="I6">
    <cfRule type="expression" dxfId="13975" priority="286">
      <formula>SEARCH("caricato",$N6)&gt;0</formula>
    </cfRule>
    <cfRule type="expression" dxfId="13974" priority="287">
      <formula>SEARCH("da fare",$N6)&gt;0</formula>
    </cfRule>
    <cfRule type="expression" dxfId="13973" priority="288">
      <formula>SEARCH("attesa tcl",$N6)&gt;0</formula>
    </cfRule>
    <cfRule type="expression" dxfId="13972" priority="289">
      <formula>SEARCH("fermata",$N6)&gt;0</formula>
    </cfRule>
    <cfRule type="expression" dxfId="13971" priority="290">
      <formula>SEARCH("canone",$N6)&gt;0</formula>
    </cfRule>
  </conditionalFormatting>
  <conditionalFormatting sqref="I7">
    <cfRule type="expression" dxfId="13970" priority="281">
      <formula>SEARCH("caricato",$N7)&gt;0</formula>
    </cfRule>
    <cfRule type="expression" dxfId="13969" priority="282">
      <formula>SEARCH("da fare",$N7)&gt;0</formula>
    </cfRule>
    <cfRule type="expression" dxfId="13968" priority="283">
      <formula>SEARCH("attesa tcl",$N7)&gt;0</formula>
    </cfRule>
    <cfRule type="expression" dxfId="13967" priority="284">
      <formula>SEARCH("fermata",$N7)&gt;0</formula>
    </cfRule>
    <cfRule type="expression" dxfId="13966" priority="285">
      <formula>SEARCH("canone",$N7)&gt;0</formula>
    </cfRule>
  </conditionalFormatting>
  <conditionalFormatting sqref="I7">
    <cfRule type="expression" dxfId="13965" priority="276">
      <formula>SEARCH("caricato",$N7)&gt;0</formula>
    </cfRule>
    <cfRule type="expression" dxfId="13964" priority="277">
      <formula>SEARCH("da fare",$N7)&gt;0</formula>
    </cfRule>
    <cfRule type="expression" dxfId="13963" priority="278">
      <formula>SEARCH("attesa tcl",$N7)&gt;0</formula>
    </cfRule>
    <cfRule type="expression" dxfId="13962" priority="279">
      <formula>SEARCH("fermata",$N7)&gt;0</formula>
    </cfRule>
    <cfRule type="expression" dxfId="13961" priority="280">
      <formula>SEARCH("canone",$N7)&gt;0</formula>
    </cfRule>
  </conditionalFormatting>
  <conditionalFormatting sqref="I7">
    <cfRule type="expression" dxfId="13960" priority="271">
      <formula>SEARCH("caricato",$N7)&gt;0</formula>
    </cfRule>
    <cfRule type="expression" dxfId="13959" priority="272">
      <formula>SEARCH("da fare",$N7)&gt;0</formula>
    </cfRule>
    <cfRule type="expression" dxfId="13958" priority="273">
      <formula>SEARCH("attesa tcl",$N7)&gt;0</formula>
    </cfRule>
    <cfRule type="expression" dxfId="13957" priority="274">
      <formula>SEARCH("fermata",$N7)&gt;0</formula>
    </cfRule>
    <cfRule type="expression" dxfId="13956" priority="275">
      <formula>SEARCH("canone",$N7)&gt;0</formula>
    </cfRule>
  </conditionalFormatting>
  <conditionalFormatting sqref="I7">
    <cfRule type="expression" dxfId="13955" priority="266">
      <formula>SEARCH("caricato",$N7)&gt;0</formula>
    </cfRule>
    <cfRule type="expression" dxfId="13954" priority="267">
      <formula>SEARCH("da fare",$N7)&gt;0</formula>
    </cfRule>
    <cfRule type="expression" dxfId="13953" priority="268">
      <formula>SEARCH("attesa tcl",$N7)&gt;0</formula>
    </cfRule>
    <cfRule type="expression" dxfId="13952" priority="269">
      <formula>SEARCH("fermata",$N7)&gt;0</formula>
    </cfRule>
    <cfRule type="expression" dxfId="13951" priority="270">
      <formula>SEARCH("canone",$N7)&gt;0</formula>
    </cfRule>
  </conditionalFormatting>
  <conditionalFormatting sqref="I7">
    <cfRule type="expression" dxfId="13950" priority="261">
      <formula>SEARCH("caricato",$N7)&gt;0</formula>
    </cfRule>
    <cfRule type="expression" dxfId="13949" priority="262">
      <formula>SEARCH("da fare",$N7)&gt;0</formula>
    </cfRule>
    <cfRule type="expression" dxfId="13948" priority="263">
      <formula>SEARCH("attesa tcl",$N7)&gt;0</formula>
    </cfRule>
    <cfRule type="expression" dxfId="13947" priority="264">
      <formula>SEARCH("fermata",$N7)&gt;0</formula>
    </cfRule>
    <cfRule type="expression" dxfId="13946" priority="265">
      <formula>SEARCH("canone",$N7)&gt;0</formula>
    </cfRule>
  </conditionalFormatting>
  <conditionalFormatting sqref="I7">
    <cfRule type="expression" dxfId="13945" priority="256">
      <formula>SEARCH("caricato",$N7)&gt;0</formula>
    </cfRule>
    <cfRule type="expression" dxfId="13944" priority="257">
      <formula>SEARCH("da fare",$N7)&gt;0</formula>
    </cfRule>
    <cfRule type="expression" dxfId="13943" priority="258">
      <formula>SEARCH("attesa tcl",$N7)&gt;0</formula>
    </cfRule>
    <cfRule type="expression" dxfId="13942" priority="259">
      <formula>SEARCH("fermata",$N7)&gt;0</formula>
    </cfRule>
    <cfRule type="expression" dxfId="13941" priority="260">
      <formula>SEARCH("canone",$N7)&gt;0</formula>
    </cfRule>
  </conditionalFormatting>
  <conditionalFormatting sqref="J8 G8:H8">
    <cfRule type="expression" dxfId="13940" priority="251">
      <formula>SEARCH("caricato",$N8)&gt;0</formula>
    </cfRule>
    <cfRule type="expression" dxfId="13939" priority="252">
      <formula>SEARCH("da fare",$N8)&gt;0</formula>
    </cfRule>
    <cfRule type="expression" dxfId="13938" priority="253">
      <formula>SEARCH("attesa tcl",$N8)&gt;0</formula>
    </cfRule>
    <cfRule type="expression" dxfId="13937" priority="254">
      <formula>SEARCH("fermata",$N8)&gt;0</formula>
    </cfRule>
    <cfRule type="expression" dxfId="13936" priority="255">
      <formula>SEARCH("canone",$N8)&gt;0</formula>
    </cfRule>
  </conditionalFormatting>
  <conditionalFormatting sqref="I8">
    <cfRule type="expression" dxfId="13935" priority="246">
      <formula>SEARCH("caricato",$N8)&gt;0</formula>
    </cfRule>
    <cfRule type="expression" dxfId="13934" priority="247">
      <formula>SEARCH("da fare",$N8)&gt;0</formula>
    </cfRule>
    <cfRule type="expression" dxfId="13933" priority="248">
      <formula>SEARCH("attesa tcl",$N8)&gt;0</formula>
    </cfRule>
    <cfRule type="expression" dxfId="13932" priority="249">
      <formula>SEARCH("fermata",$N8)&gt;0</formula>
    </cfRule>
    <cfRule type="expression" dxfId="13931" priority="250">
      <formula>SEARCH("canone",$N8)&gt;0</formula>
    </cfRule>
  </conditionalFormatting>
  <conditionalFormatting sqref="I8">
    <cfRule type="expression" dxfId="13930" priority="241">
      <formula>SEARCH("caricato",$N8)&gt;0</formula>
    </cfRule>
    <cfRule type="expression" dxfId="13929" priority="242">
      <formula>SEARCH("da fare",$N8)&gt;0</formula>
    </cfRule>
    <cfRule type="expression" dxfId="13928" priority="243">
      <formula>SEARCH("attesa tcl",$N8)&gt;0</formula>
    </cfRule>
    <cfRule type="expression" dxfId="13927" priority="244">
      <formula>SEARCH("fermata",$N8)&gt;0</formula>
    </cfRule>
    <cfRule type="expression" dxfId="13926" priority="245">
      <formula>SEARCH("canone",$N8)&gt;0</formula>
    </cfRule>
  </conditionalFormatting>
  <conditionalFormatting sqref="I8">
    <cfRule type="expression" dxfId="13925" priority="236">
      <formula>SEARCH("caricato",$N8)&gt;0</formula>
    </cfRule>
    <cfRule type="expression" dxfId="13924" priority="237">
      <formula>SEARCH("da fare",$N8)&gt;0</formula>
    </cfRule>
    <cfRule type="expression" dxfId="13923" priority="238">
      <formula>SEARCH("attesa tcl",$N8)&gt;0</formula>
    </cfRule>
    <cfRule type="expression" dxfId="13922" priority="239">
      <formula>SEARCH("fermata",$N8)&gt;0</formula>
    </cfRule>
    <cfRule type="expression" dxfId="13921" priority="240">
      <formula>SEARCH("canone",$N8)&gt;0</formula>
    </cfRule>
  </conditionalFormatting>
  <conditionalFormatting sqref="I8">
    <cfRule type="expression" dxfId="13920" priority="231">
      <formula>SEARCH("caricato",$N8)&gt;0</formula>
    </cfRule>
    <cfRule type="expression" dxfId="13919" priority="232">
      <formula>SEARCH("da fare",$N8)&gt;0</formula>
    </cfRule>
    <cfRule type="expression" dxfId="13918" priority="233">
      <formula>SEARCH("attesa tcl",$N8)&gt;0</formula>
    </cfRule>
    <cfRule type="expression" dxfId="13917" priority="234">
      <formula>SEARCH("fermata",$N8)&gt;0</formula>
    </cfRule>
    <cfRule type="expression" dxfId="13916" priority="235">
      <formula>SEARCH("canone",$N8)&gt;0</formula>
    </cfRule>
  </conditionalFormatting>
  <conditionalFormatting sqref="I8">
    <cfRule type="expression" dxfId="13915" priority="226">
      <formula>SEARCH("caricato",$N8)&gt;0</formula>
    </cfRule>
    <cfRule type="expression" dxfId="13914" priority="227">
      <formula>SEARCH("da fare",$N8)&gt;0</formula>
    </cfRule>
    <cfRule type="expression" dxfId="13913" priority="228">
      <formula>SEARCH("attesa tcl",$N8)&gt;0</formula>
    </cfRule>
    <cfRule type="expression" dxfId="13912" priority="229">
      <formula>SEARCH("fermata",$N8)&gt;0</formula>
    </cfRule>
    <cfRule type="expression" dxfId="13911" priority="230">
      <formula>SEARCH("canone",$N8)&gt;0</formula>
    </cfRule>
  </conditionalFormatting>
  <conditionalFormatting sqref="I8">
    <cfRule type="expression" dxfId="13910" priority="221">
      <formula>SEARCH("caricato",$N8)&gt;0</formula>
    </cfRule>
    <cfRule type="expression" dxfId="13909" priority="222">
      <formula>SEARCH("da fare",$N8)&gt;0</formula>
    </cfRule>
    <cfRule type="expression" dxfId="13908" priority="223">
      <formula>SEARCH("attesa tcl",$N8)&gt;0</formula>
    </cfRule>
    <cfRule type="expression" dxfId="13907" priority="224">
      <formula>SEARCH("fermata",$N8)&gt;0</formula>
    </cfRule>
    <cfRule type="expression" dxfId="13906" priority="225">
      <formula>SEARCH("canone",$N8)&gt;0</formula>
    </cfRule>
  </conditionalFormatting>
  <conditionalFormatting sqref="I9">
    <cfRule type="expression" dxfId="13905" priority="216">
      <formula>SEARCH("caricato",$N9)&gt;0</formula>
    </cfRule>
    <cfRule type="expression" dxfId="13904" priority="217">
      <formula>SEARCH("da fare",$N9)&gt;0</formula>
    </cfRule>
    <cfRule type="expression" dxfId="13903" priority="218">
      <formula>SEARCH("attesa tcl",$N9)&gt;0</formula>
    </cfRule>
    <cfRule type="expression" dxfId="13902" priority="219">
      <formula>SEARCH("fermata",$N9)&gt;0</formula>
    </cfRule>
    <cfRule type="expression" dxfId="13901" priority="220">
      <formula>SEARCH("canone",$N9)&gt;0</formula>
    </cfRule>
  </conditionalFormatting>
  <conditionalFormatting sqref="I9">
    <cfRule type="expression" dxfId="13900" priority="211">
      <formula>SEARCH("caricato",$N9)&gt;0</formula>
    </cfRule>
    <cfRule type="expression" dxfId="13899" priority="212">
      <formula>SEARCH("da fare",$N9)&gt;0</formula>
    </cfRule>
    <cfRule type="expression" dxfId="13898" priority="213">
      <formula>SEARCH("attesa tcl",$N9)&gt;0</formula>
    </cfRule>
    <cfRule type="expression" dxfId="13897" priority="214">
      <formula>SEARCH("fermata",$N9)&gt;0</formula>
    </cfRule>
    <cfRule type="expression" dxfId="13896" priority="215">
      <formula>SEARCH("canone",$N9)&gt;0</formula>
    </cfRule>
  </conditionalFormatting>
  <conditionalFormatting sqref="I9">
    <cfRule type="expression" dxfId="13895" priority="206">
      <formula>SEARCH("caricato",$N9)&gt;0</formula>
    </cfRule>
    <cfRule type="expression" dxfId="13894" priority="207">
      <formula>SEARCH("da fare",$N9)&gt;0</formula>
    </cfRule>
    <cfRule type="expression" dxfId="13893" priority="208">
      <formula>SEARCH("attesa tcl",$N9)&gt;0</formula>
    </cfRule>
    <cfRule type="expression" dxfId="13892" priority="209">
      <formula>SEARCH("fermata",$N9)&gt;0</formula>
    </cfRule>
    <cfRule type="expression" dxfId="13891" priority="210">
      <formula>SEARCH("canone",$N9)&gt;0</formula>
    </cfRule>
  </conditionalFormatting>
  <conditionalFormatting sqref="I9">
    <cfRule type="expression" dxfId="13890" priority="201">
      <formula>SEARCH("caricato",$N9)&gt;0</formula>
    </cfRule>
    <cfRule type="expression" dxfId="13889" priority="202">
      <formula>SEARCH("da fare",$N9)&gt;0</formula>
    </cfRule>
    <cfRule type="expression" dxfId="13888" priority="203">
      <formula>SEARCH("attesa tcl",$N9)&gt;0</formula>
    </cfRule>
    <cfRule type="expression" dxfId="13887" priority="204">
      <formula>SEARCH("fermata",$N9)&gt;0</formula>
    </cfRule>
    <cfRule type="expression" dxfId="13886" priority="205">
      <formula>SEARCH("canone",$N9)&gt;0</formula>
    </cfRule>
  </conditionalFormatting>
  <conditionalFormatting sqref="I9">
    <cfRule type="expression" dxfId="13885" priority="196">
      <formula>SEARCH("caricato",$N9)&gt;0</formula>
    </cfRule>
    <cfRule type="expression" dxfId="13884" priority="197">
      <formula>SEARCH("da fare",$N9)&gt;0</formula>
    </cfRule>
    <cfRule type="expression" dxfId="13883" priority="198">
      <formula>SEARCH("attesa tcl",$N9)&gt;0</formula>
    </cfRule>
    <cfRule type="expression" dxfId="13882" priority="199">
      <formula>SEARCH("fermata",$N9)&gt;0</formula>
    </cfRule>
    <cfRule type="expression" dxfId="13881" priority="200">
      <formula>SEARCH("canone",$N9)&gt;0</formula>
    </cfRule>
  </conditionalFormatting>
  <conditionalFormatting sqref="I9">
    <cfRule type="expression" dxfId="13880" priority="191">
      <formula>SEARCH("caricato",$N9)&gt;0</formula>
    </cfRule>
    <cfRule type="expression" dxfId="13879" priority="192">
      <formula>SEARCH("da fare",$N9)&gt;0</formula>
    </cfRule>
    <cfRule type="expression" dxfId="13878" priority="193">
      <formula>SEARCH("attesa tcl",$N9)&gt;0</formula>
    </cfRule>
    <cfRule type="expression" dxfId="13877" priority="194">
      <formula>SEARCH("fermata",$N9)&gt;0</formula>
    </cfRule>
    <cfRule type="expression" dxfId="13876" priority="195">
      <formula>SEARCH("canone",$N9)&gt;0</formula>
    </cfRule>
  </conditionalFormatting>
  <conditionalFormatting sqref="J10 G10:H10">
    <cfRule type="expression" dxfId="13875" priority="186">
      <formula>SEARCH("caricato",$N10)&gt;0</formula>
    </cfRule>
    <cfRule type="expression" dxfId="13874" priority="187">
      <formula>SEARCH("da fare",$N10)&gt;0</formula>
    </cfRule>
    <cfRule type="expression" dxfId="13873" priority="188">
      <formula>SEARCH("attesa tcl",$N10)&gt;0</formula>
    </cfRule>
    <cfRule type="expression" dxfId="13872" priority="189">
      <formula>SEARCH("fermata",$N10)&gt;0</formula>
    </cfRule>
    <cfRule type="expression" dxfId="13871" priority="190">
      <formula>SEARCH("canone",$N10)&gt;0</formula>
    </cfRule>
  </conditionalFormatting>
  <conditionalFormatting sqref="I10">
    <cfRule type="expression" dxfId="13870" priority="181">
      <formula>SEARCH("caricato",$N10)&gt;0</formula>
    </cfRule>
    <cfRule type="expression" dxfId="13869" priority="182">
      <formula>SEARCH("da fare",$N10)&gt;0</formula>
    </cfRule>
    <cfRule type="expression" dxfId="13868" priority="183">
      <formula>SEARCH("attesa tcl",$N10)&gt;0</formula>
    </cfRule>
    <cfRule type="expression" dxfId="13867" priority="184">
      <formula>SEARCH("fermata",$N10)&gt;0</formula>
    </cfRule>
    <cfRule type="expression" dxfId="13866" priority="185">
      <formula>SEARCH("canone",$N10)&gt;0</formula>
    </cfRule>
  </conditionalFormatting>
  <conditionalFormatting sqref="I10">
    <cfRule type="expression" dxfId="13865" priority="176">
      <formula>SEARCH("caricato",$N10)&gt;0</formula>
    </cfRule>
    <cfRule type="expression" dxfId="13864" priority="177">
      <formula>SEARCH("da fare",$N10)&gt;0</formula>
    </cfRule>
    <cfRule type="expression" dxfId="13863" priority="178">
      <formula>SEARCH("attesa tcl",$N10)&gt;0</formula>
    </cfRule>
    <cfRule type="expression" dxfId="13862" priority="179">
      <formula>SEARCH("fermata",$N10)&gt;0</formula>
    </cfRule>
    <cfRule type="expression" dxfId="13861" priority="180">
      <formula>SEARCH("canone",$N10)&gt;0</formula>
    </cfRule>
  </conditionalFormatting>
  <conditionalFormatting sqref="I10">
    <cfRule type="expression" dxfId="13860" priority="171">
      <formula>SEARCH("caricato",$N10)&gt;0</formula>
    </cfRule>
    <cfRule type="expression" dxfId="13859" priority="172">
      <formula>SEARCH("da fare",$N10)&gt;0</formula>
    </cfRule>
    <cfRule type="expression" dxfId="13858" priority="173">
      <formula>SEARCH("attesa tcl",$N10)&gt;0</formula>
    </cfRule>
    <cfRule type="expression" dxfId="13857" priority="174">
      <formula>SEARCH("fermata",$N10)&gt;0</formula>
    </cfRule>
    <cfRule type="expression" dxfId="13856" priority="175">
      <formula>SEARCH("canone",$N10)&gt;0</formula>
    </cfRule>
  </conditionalFormatting>
  <conditionalFormatting sqref="I10">
    <cfRule type="expression" dxfId="13855" priority="166">
      <formula>SEARCH("caricato",$N10)&gt;0</formula>
    </cfRule>
    <cfRule type="expression" dxfId="13854" priority="167">
      <formula>SEARCH("da fare",$N10)&gt;0</formula>
    </cfRule>
    <cfRule type="expression" dxfId="13853" priority="168">
      <formula>SEARCH("attesa tcl",$N10)&gt;0</formula>
    </cfRule>
    <cfRule type="expression" dxfId="13852" priority="169">
      <formula>SEARCH("fermata",$N10)&gt;0</formula>
    </cfRule>
    <cfRule type="expression" dxfId="13851" priority="170">
      <formula>SEARCH("canone",$N10)&gt;0</formula>
    </cfRule>
  </conditionalFormatting>
  <conditionalFormatting sqref="I10">
    <cfRule type="expression" dxfId="13850" priority="161">
      <formula>SEARCH("caricato",$N10)&gt;0</formula>
    </cfRule>
    <cfRule type="expression" dxfId="13849" priority="162">
      <formula>SEARCH("da fare",$N10)&gt;0</formula>
    </cfRule>
    <cfRule type="expression" dxfId="13848" priority="163">
      <formula>SEARCH("attesa tcl",$N10)&gt;0</formula>
    </cfRule>
    <cfRule type="expression" dxfId="13847" priority="164">
      <formula>SEARCH("fermata",$N10)&gt;0</formula>
    </cfRule>
    <cfRule type="expression" dxfId="13846" priority="165">
      <formula>SEARCH("canone",$N10)&gt;0</formula>
    </cfRule>
  </conditionalFormatting>
  <conditionalFormatting sqref="I10">
    <cfRule type="expression" dxfId="13845" priority="156">
      <formula>SEARCH("caricato",$N10)&gt;0</formula>
    </cfRule>
    <cfRule type="expression" dxfId="13844" priority="157">
      <formula>SEARCH("da fare",$N10)&gt;0</formula>
    </cfRule>
    <cfRule type="expression" dxfId="13843" priority="158">
      <formula>SEARCH("attesa tcl",$N10)&gt;0</formula>
    </cfRule>
    <cfRule type="expression" dxfId="13842" priority="159">
      <formula>SEARCH("fermata",$N10)&gt;0</formula>
    </cfRule>
    <cfRule type="expression" dxfId="13841" priority="160">
      <formula>SEARCH("canone",$N10)&gt;0</formula>
    </cfRule>
  </conditionalFormatting>
  <conditionalFormatting sqref="I11">
    <cfRule type="expression" dxfId="13840" priority="151">
      <formula>SEARCH("caricato",$N11)&gt;0</formula>
    </cfRule>
    <cfRule type="expression" dxfId="13839" priority="152">
      <formula>SEARCH("da fare",$N11)&gt;0</formula>
    </cfRule>
    <cfRule type="expression" dxfId="13838" priority="153">
      <formula>SEARCH("attesa tcl",$N11)&gt;0</formula>
    </cfRule>
    <cfRule type="expression" dxfId="13837" priority="154">
      <formula>SEARCH("fermata",$N11)&gt;0</formula>
    </cfRule>
    <cfRule type="expression" dxfId="13836" priority="155">
      <formula>SEARCH("canone",$N11)&gt;0</formula>
    </cfRule>
  </conditionalFormatting>
  <conditionalFormatting sqref="I11">
    <cfRule type="expression" dxfId="13835" priority="146">
      <formula>SEARCH("caricato",$N11)&gt;0</formula>
    </cfRule>
    <cfRule type="expression" dxfId="13834" priority="147">
      <formula>SEARCH("da fare",$N11)&gt;0</formula>
    </cfRule>
    <cfRule type="expression" dxfId="13833" priority="148">
      <formula>SEARCH("attesa tcl",$N11)&gt;0</formula>
    </cfRule>
    <cfRule type="expression" dxfId="13832" priority="149">
      <formula>SEARCH("fermata",$N11)&gt;0</formula>
    </cfRule>
    <cfRule type="expression" dxfId="13831" priority="150">
      <formula>SEARCH("canone",$N11)&gt;0</formula>
    </cfRule>
  </conditionalFormatting>
  <conditionalFormatting sqref="I11">
    <cfRule type="expression" dxfId="13830" priority="141">
      <formula>SEARCH("caricato",$N11)&gt;0</formula>
    </cfRule>
    <cfRule type="expression" dxfId="13829" priority="142">
      <formula>SEARCH("da fare",$N11)&gt;0</formula>
    </cfRule>
    <cfRule type="expression" dxfId="13828" priority="143">
      <formula>SEARCH("attesa tcl",$N11)&gt;0</formula>
    </cfRule>
    <cfRule type="expression" dxfId="13827" priority="144">
      <formula>SEARCH("fermata",$N11)&gt;0</formula>
    </cfRule>
    <cfRule type="expression" dxfId="13826" priority="145">
      <formula>SEARCH("canone",$N11)&gt;0</formula>
    </cfRule>
  </conditionalFormatting>
  <conditionalFormatting sqref="I11">
    <cfRule type="expression" dxfId="13825" priority="136">
      <formula>SEARCH("caricato",$N11)&gt;0</formula>
    </cfRule>
    <cfRule type="expression" dxfId="13824" priority="137">
      <formula>SEARCH("da fare",$N11)&gt;0</formula>
    </cfRule>
    <cfRule type="expression" dxfId="13823" priority="138">
      <formula>SEARCH("attesa tcl",$N11)&gt;0</formula>
    </cfRule>
    <cfRule type="expression" dxfId="13822" priority="139">
      <formula>SEARCH("fermata",$N11)&gt;0</formula>
    </cfRule>
    <cfRule type="expression" dxfId="13821" priority="140">
      <formula>SEARCH("canone",$N11)&gt;0</formula>
    </cfRule>
  </conditionalFormatting>
  <conditionalFormatting sqref="I11">
    <cfRule type="expression" dxfId="13820" priority="131">
      <formula>SEARCH("caricato",$N11)&gt;0</formula>
    </cfRule>
    <cfRule type="expression" dxfId="13819" priority="132">
      <formula>SEARCH("da fare",$N11)&gt;0</formula>
    </cfRule>
    <cfRule type="expression" dxfId="13818" priority="133">
      <formula>SEARCH("attesa tcl",$N11)&gt;0</formula>
    </cfRule>
    <cfRule type="expression" dxfId="13817" priority="134">
      <formula>SEARCH("fermata",$N11)&gt;0</formula>
    </cfRule>
    <cfRule type="expression" dxfId="13816" priority="135">
      <formula>SEARCH("canone",$N11)&gt;0</formula>
    </cfRule>
  </conditionalFormatting>
  <conditionalFormatting sqref="I11">
    <cfRule type="expression" dxfId="13815" priority="126">
      <formula>SEARCH("caricato",$N11)&gt;0</formula>
    </cfRule>
    <cfRule type="expression" dxfId="13814" priority="127">
      <formula>SEARCH("da fare",$N11)&gt;0</formula>
    </cfRule>
    <cfRule type="expression" dxfId="13813" priority="128">
      <formula>SEARCH("attesa tcl",$N11)&gt;0</formula>
    </cfRule>
    <cfRule type="expression" dxfId="13812" priority="129">
      <formula>SEARCH("fermata",$N11)&gt;0</formula>
    </cfRule>
    <cfRule type="expression" dxfId="13811" priority="130">
      <formula>SEARCH("canone",$N11)&gt;0</formula>
    </cfRule>
  </conditionalFormatting>
  <conditionalFormatting sqref="G12:H13 J12:L13">
    <cfRule type="expression" dxfId="13810" priority="121">
      <formula>SEARCH("caricato",$N12)&gt;0</formula>
    </cfRule>
    <cfRule type="expression" dxfId="13809" priority="122">
      <formula>SEARCH("da fare",$N12)&gt;0</formula>
    </cfRule>
    <cfRule type="expression" dxfId="13808" priority="123">
      <formula>SEARCH("attesa tcl",$N12)&gt;0</formula>
    </cfRule>
    <cfRule type="expression" dxfId="13807" priority="124">
      <formula>SEARCH("fermata",$N12)&gt;0</formula>
    </cfRule>
    <cfRule type="expression" dxfId="13806" priority="125">
      <formula>SEARCH("canone",$N12)&gt;0</formula>
    </cfRule>
  </conditionalFormatting>
  <conditionalFormatting sqref="G12:H12 J12">
    <cfRule type="expression" dxfId="13805" priority="116">
      <formula>SEARCH("caricato",$N12)&gt;0</formula>
    </cfRule>
    <cfRule type="expression" dxfId="13804" priority="117">
      <formula>SEARCH("da fare",$N12)&gt;0</formula>
    </cfRule>
    <cfRule type="expression" dxfId="13803" priority="118">
      <formula>SEARCH("attesa tcl",$N12)&gt;0</formula>
    </cfRule>
    <cfRule type="expression" dxfId="13802" priority="119">
      <formula>SEARCH("fermata",$N12)&gt;0</formula>
    </cfRule>
    <cfRule type="expression" dxfId="13801" priority="120">
      <formula>SEARCH("canone",$N12)&gt;0</formula>
    </cfRule>
  </conditionalFormatting>
  <conditionalFormatting sqref="F12:F13">
    <cfRule type="expression" dxfId="13800" priority="111">
      <formula>SEARCH("caricato",$N12)&gt;0</formula>
    </cfRule>
    <cfRule type="expression" dxfId="13799" priority="112">
      <formula>SEARCH("da fare",$N12)&gt;0</formula>
    </cfRule>
    <cfRule type="expression" dxfId="13798" priority="113">
      <formula>SEARCH("attesa tcl",$N12)&gt;0</formula>
    </cfRule>
    <cfRule type="expression" dxfId="13797" priority="114">
      <formula>SEARCH("fermata",$N12)&gt;0</formula>
    </cfRule>
    <cfRule type="expression" dxfId="13796" priority="115">
      <formula>SEARCH("canone",$N12)&gt;0</formula>
    </cfRule>
  </conditionalFormatting>
  <conditionalFormatting sqref="F12:F13">
    <cfRule type="expression" dxfId="13795" priority="106">
      <formula>SEARCH("caricato",$N12)&gt;0</formula>
    </cfRule>
    <cfRule type="expression" dxfId="13794" priority="107">
      <formula>SEARCH("da fare",$N12)&gt;0</formula>
    </cfRule>
    <cfRule type="expression" dxfId="13793" priority="108">
      <formula>SEARCH("attesa tcl",$N12)&gt;0</formula>
    </cfRule>
    <cfRule type="expression" dxfId="13792" priority="109">
      <formula>SEARCH("fermata",$N12)&gt;0</formula>
    </cfRule>
    <cfRule type="expression" dxfId="13791" priority="110">
      <formula>SEARCH("canone",$N12)&gt;0</formula>
    </cfRule>
  </conditionalFormatting>
  <conditionalFormatting sqref="F12:F13">
    <cfRule type="expression" dxfId="13790" priority="101">
      <formula>SEARCH("caricato",$N12)&gt;0</formula>
    </cfRule>
    <cfRule type="expression" dxfId="13789" priority="102">
      <formula>SEARCH("da fare",$N12)&gt;0</formula>
    </cfRule>
    <cfRule type="expression" dxfId="13788" priority="103">
      <formula>SEARCH("attesa tcl",$N12)&gt;0</formula>
    </cfRule>
    <cfRule type="expression" dxfId="13787" priority="104">
      <formula>SEARCH("fermata",$N12)&gt;0</formula>
    </cfRule>
    <cfRule type="expression" dxfId="13786" priority="105">
      <formula>SEARCH("canone",$N12)&gt;0</formula>
    </cfRule>
  </conditionalFormatting>
  <conditionalFormatting sqref="F12:F13">
    <cfRule type="expression" dxfId="13785" priority="96">
      <formula>SEARCH("caricato",$N12)&gt;0</formula>
    </cfRule>
    <cfRule type="expression" dxfId="13784" priority="97">
      <formula>SEARCH("da fare",$N12)&gt;0</formula>
    </cfRule>
    <cfRule type="expression" dxfId="13783" priority="98">
      <formula>SEARCH("attesa tcl",$N12)&gt;0</formula>
    </cfRule>
    <cfRule type="expression" dxfId="13782" priority="99">
      <formula>SEARCH("fermata",$N12)&gt;0</formula>
    </cfRule>
    <cfRule type="expression" dxfId="13781" priority="100">
      <formula>SEARCH("canone",$N12)&gt;0</formula>
    </cfRule>
  </conditionalFormatting>
  <conditionalFormatting sqref="G12:H12 J12">
    <cfRule type="expression" dxfId="13780" priority="91">
      <formula>SEARCH("caricato",$N12)&gt;0</formula>
    </cfRule>
    <cfRule type="expression" dxfId="13779" priority="92">
      <formula>SEARCH("da fare",$N12)&gt;0</formula>
    </cfRule>
    <cfRule type="expression" dxfId="13778" priority="93">
      <formula>SEARCH("attesa tcl",$N12)&gt;0</formula>
    </cfRule>
    <cfRule type="expression" dxfId="13777" priority="94">
      <formula>SEARCH("fermata",$N12)&gt;0</formula>
    </cfRule>
    <cfRule type="expression" dxfId="13776" priority="95">
      <formula>SEARCH("canone",$N12)&gt;0</formula>
    </cfRule>
  </conditionalFormatting>
  <conditionalFormatting sqref="I12:I13">
    <cfRule type="expression" dxfId="13775" priority="86">
      <formula>SEARCH("caricato",$N12)&gt;0</formula>
    </cfRule>
    <cfRule type="expression" dxfId="13774" priority="87">
      <formula>SEARCH("da fare",$N12)&gt;0</formula>
    </cfRule>
    <cfRule type="expression" dxfId="13773" priority="88">
      <formula>SEARCH("attesa tcl",$N12)&gt;0</formula>
    </cfRule>
    <cfRule type="expression" dxfId="13772" priority="89">
      <formula>SEARCH("fermata",$N12)&gt;0</formula>
    </cfRule>
    <cfRule type="expression" dxfId="13771" priority="90">
      <formula>SEARCH("canone",$N12)&gt;0</formula>
    </cfRule>
  </conditionalFormatting>
  <conditionalFormatting sqref="I12:I13">
    <cfRule type="expression" dxfId="13770" priority="81">
      <formula>SEARCH("caricato",$N12)&gt;0</formula>
    </cfRule>
    <cfRule type="expression" dxfId="13769" priority="82">
      <formula>SEARCH("da fare",$N12)&gt;0</formula>
    </cfRule>
    <cfRule type="expression" dxfId="13768" priority="83">
      <formula>SEARCH("attesa tcl",$N12)&gt;0</formula>
    </cfRule>
    <cfRule type="expression" dxfId="13767" priority="84">
      <formula>SEARCH("fermata",$N12)&gt;0</formula>
    </cfRule>
    <cfRule type="expression" dxfId="13766" priority="85">
      <formula>SEARCH("canone",$N12)&gt;0</formula>
    </cfRule>
  </conditionalFormatting>
  <conditionalFormatting sqref="I12:I13">
    <cfRule type="expression" dxfId="13765" priority="76">
      <formula>SEARCH("caricato",$N12)&gt;0</formula>
    </cfRule>
    <cfRule type="expression" dxfId="13764" priority="77">
      <formula>SEARCH("da fare",$N12)&gt;0</formula>
    </cfRule>
    <cfRule type="expression" dxfId="13763" priority="78">
      <formula>SEARCH("attesa tcl",$N12)&gt;0</formula>
    </cfRule>
    <cfRule type="expression" dxfId="13762" priority="79">
      <formula>SEARCH("fermata",$N12)&gt;0</formula>
    </cfRule>
    <cfRule type="expression" dxfId="13761" priority="80">
      <formula>SEARCH("canone",$N12)&gt;0</formula>
    </cfRule>
  </conditionalFormatting>
  <conditionalFormatting sqref="I12:I13">
    <cfRule type="expression" dxfId="13760" priority="71">
      <formula>SEARCH("caricato",$N12)&gt;0</formula>
    </cfRule>
    <cfRule type="expression" dxfId="13759" priority="72">
      <formula>SEARCH("da fare",$N12)&gt;0</formula>
    </cfRule>
    <cfRule type="expression" dxfId="13758" priority="73">
      <formula>SEARCH("attesa tcl",$N12)&gt;0</formula>
    </cfRule>
    <cfRule type="expression" dxfId="13757" priority="74">
      <formula>SEARCH("fermata",$N12)&gt;0</formula>
    </cfRule>
    <cfRule type="expression" dxfId="13756" priority="75">
      <formula>SEARCH("canone",$N12)&gt;0</formula>
    </cfRule>
  </conditionalFormatting>
  <conditionalFormatting sqref="I12:I13">
    <cfRule type="expression" dxfId="13755" priority="66">
      <formula>SEARCH("caricato",$N12)&gt;0</formula>
    </cfRule>
    <cfRule type="expression" dxfId="13754" priority="67">
      <formula>SEARCH("da fare",$N12)&gt;0</formula>
    </cfRule>
    <cfRule type="expression" dxfId="13753" priority="68">
      <formula>SEARCH("attesa tcl",$N12)&gt;0</formula>
    </cfRule>
    <cfRule type="expression" dxfId="13752" priority="69">
      <formula>SEARCH("fermata",$N12)&gt;0</formula>
    </cfRule>
    <cfRule type="expression" dxfId="13751" priority="70">
      <formula>SEARCH("canone",$N12)&gt;0</formula>
    </cfRule>
  </conditionalFormatting>
  <conditionalFormatting sqref="I12:I13">
    <cfRule type="expression" dxfId="13750" priority="61">
      <formula>SEARCH("caricato",$N12)&gt;0</formula>
    </cfRule>
    <cfRule type="expression" dxfId="13749" priority="62">
      <formula>SEARCH("da fare",$N12)&gt;0</formula>
    </cfRule>
    <cfRule type="expression" dxfId="13748" priority="63">
      <formula>SEARCH("attesa tcl",$N12)&gt;0</formula>
    </cfRule>
    <cfRule type="expression" dxfId="13747" priority="64">
      <formula>SEARCH("fermata",$N12)&gt;0</formula>
    </cfRule>
    <cfRule type="expression" dxfId="13746" priority="65">
      <formula>SEARCH("canone",$N12)&gt;0</formula>
    </cfRule>
  </conditionalFormatting>
  <conditionalFormatting sqref="K14:L14">
    <cfRule type="expression" dxfId="13745" priority="56">
      <formula>SEARCH("caricato",$N14)&gt;0</formula>
    </cfRule>
    <cfRule type="expression" dxfId="13744" priority="57">
      <formula>SEARCH("da fare",$N14)&gt;0</formula>
    </cfRule>
    <cfRule type="expression" dxfId="13743" priority="58">
      <formula>SEARCH("attesa tcl",$N14)&gt;0</formula>
    </cfRule>
    <cfRule type="expression" dxfId="13742" priority="59">
      <formula>SEARCH("fermata",$N14)&gt;0</formula>
    </cfRule>
    <cfRule type="expression" dxfId="13741" priority="60">
      <formula>SEARCH("canone",$N14)&gt;0</formula>
    </cfRule>
  </conditionalFormatting>
  <conditionalFormatting sqref="F14">
    <cfRule type="expression" dxfId="13740" priority="51">
      <formula>SEARCH("caricato",$N14)&gt;0</formula>
    </cfRule>
    <cfRule type="expression" dxfId="13739" priority="52">
      <formula>SEARCH("da fare",$N14)&gt;0</formula>
    </cfRule>
    <cfRule type="expression" dxfId="13738" priority="53">
      <formula>SEARCH("attesa tcl",$N14)&gt;0</formula>
    </cfRule>
    <cfRule type="expression" dxfId="13737" priority="54">
      <formula>SEARCH("fermata",$N14)&gt;0</formula>
    </cfRule>
    <cfRule type="expression" dxfId="13736" priority="55">
      <formula>SEARCH("canone",$N14)&gt;0</formula>
    </cfRule>
  </conditionalFormatting>
  <conditionalFormatting sqref="F14">
    <cfRule type="expression" dxfId="13735" priority="46">
      <formula>SEARCH("caricato",$N14)&gt;0</formula>
    </cfRule>
    <cfRule type="expression" dxfId="13734" priority="47">
      <formula>SEARCH("da fare",$N14)&gt;0</formula>
    </cfRule>
    <cfRule type="expression" dxfId="13733" priority="48">
      <formula>SEARCH("attesa tcl",$N14)&gt;0</formula>
    </cfRule>
    <cfRule type="expression" dxfId="13732" priority="49">
      <formula>SEARCH("fermata",$N14)&gt;0</formula>
    </cfRule>
    <cfRule type="expression" dxfId="13731" priority="50">
      <formula>SEARCH("canone",$N14)&gt;0</formula>
    </cfRule>
  </conditionalFormatting>
  <conditionalFormatting sqref="F14">
    <cfRule type="expression" dxfId="13730" priority="41">
      <formula>SEARCH("caricato",$N14)&gt;0</formula>
    </cfRule>
    <cfRule type="expression" dxfId="13729" priority="42">
      <formula>SEARCH("da fare",$N14)&gt;0</formula>
    </cfRule>
    <cfRule type="expression" dxfId="13728" priority="43">
      <formula>SEARCH("attesa tcl",$N14)&gt;0</formula>
    </cfRule>
    <cfRule type="expression" dxfId="13727" priority="44">
      <formula>SEARCH("fermata",$N14)&gt;0</formula>
    </cfRule>
    <cfRule type="expression" dxfId="13726" priority="45">
      <formula>SEARCH("canone",$N14)&gt;0</formula>
    </cfRule>
  </conditionalFormatting>
  <conditionalFormatting sqref="F14">
    <cfRule type="expression" dxfId="13725" priority="36">
      <formula>SEARCH("caricato",$N14)&gt;0</formula>
    </cfRule>
    <cfRule type="expression" dxfId="13724" priority="37">
      <formula>SEARCH("da fare",$N14)&gt;0</formula>
    </cfRule>
    <cfRule type="expression" dxfId="13723" priority="38">
      <formula>SEARCH("attesa tcl",$N14)&gt;0</formula>
    </cfRule>
    <cfRule type="expression" dxfId="13722" priority="39">
      <formula>SEARCH("fermata",$N14)&gt;0</formula>
    </cfRule>
    <cfRule type="expression" dxfId="13721" priority="40">
      <formula>SEARCH("canone",$N14)&gt;0</formula>
    </cfRule>
  </conditionalFormatting>
  <conditionalFormatting sqref="G14:H14 J14">
    <cfRule type="expression" dxfId="13720" priority="31">
      <formula>SEARCH("caricato",$N14)&gt;0</formula>
    </cfRule>
    <cfRule type="expression" dxfId="13719" priority="32">
      <formula>SEARCH("da fare",$N14)&gt;0</formula>
    </cfRule>
    <cfRule type="expression" dxfId="13718" priority="33">
      <formula>SEARCH("attesa tcl",$N14)&gt;0</formula>
    </cfRule>
    <cfRule type="expression" dxfId="13717" priority="34">
      <formula>SEARCH("fermata",$N14)&gt;0</formula>
    </cfRule>
    <cfRule type="expression" dxfId="13716" priority="35">
      <formula>SEARCH("canone",$N14)&gt;0</formula>
    </cfRule>
  </conditionalFormatting>
  <conditionalFormatting sqref="I14">
    <cfRule type="expression" dxfId="13715" priority="26">
      <formula>SEARCH("caricato",$N14)&gt;0</formula>
    </cfRule>
    <cfRule type="expression" dxfId="13714" priority="27">
      <formula>SEARCH("da fare",$N14)&gt;0</formula>
    </cfRule>
    <cfRule type="expression" dxfId="13713" priority="28">
      <formula>SEARCH("attesa tcl",$N14)&gt;0</formula>
    </cfRule>
    <cfRule type="expression" dxfId="13712" priority="29">
      <formula>SEARCH("fermata",$N14)&gt;0</formula>
    </cfRule>
    <cfRule type="expression" dxfId="13711" priority="30">
      <formula>SEARCH("canone",$N14)&gt;0</formula>
    </cfRule>
  </conditionalFormatting>
  <conditionalFormatting sqref="I14">
    <cfRule type="expression" dxfId="13710" priority="21">
      <formula>SEARCH("caricato",$N14)&gt;0</formula>
    </cfRule>
    <cfRule type="expression" dxfId="13709" priority="22">
      <formula>SEARCH("da fare",$N14)&gt;0</formula>
    </cfRule>
    <cfRule type="expression" dxfId="13708" priority="23">
      <formula>SEARCH("attesa tcl",$N14)&gt;0</formula>
    </cfRule>
    <cfRule type="expression" dxfId="13707" priority="24">
      <formula>SEARCH("fermata",$N14)&gt;0</formula>
    </cfRule>
    <cfRule type="expression" dxfId="13706" priority="25">
      <formula>SEARCH("canone",$N14)&gt;0</formula>
    </cfRule>
  </conditionalFormatting>
  <conditionalFormatting sqref="I14">
    <cfRule type="expression" dxfId="13705" priority="16">
      <formula>SEARCH("caricato",$N14)&gt;0</formula>
    </cfRule>
    <cfRule type="expression" dxfId="13704" priority="17">
      <formula>SEARCH("da fare",$N14)&gt;0</formula>
    </cfRule>
    <cfRule type="expression" dxfId="13703" priority="18">
      <formula>SEARCH("attesa tcl",$N14)&gt;0</formula>
    </cfRule>
    <cfRule type="expression" dxfId="13702" priority="19">
      <formula>SEARCH("fermata",$N14)&gt;0</formula>
    </cfRule>
    <cfRule type="expression" dxfId="13701" priority="20">
      <formula>SEARCH("canone",$N14)&gt;0</formula>
    </cfRule>
  </conditionalFormatting>
  <conditionalFormatting sqref="I14">
    <cfRule type="expression" dxfId="13700" priority="11">
      <formula>SEARCH("caricato",$N14)&gt;0</formula>
    </cfRule>
    <cfRule type="expression" dxfId="13699" priority="12">
      <formula>SEARCH("da fare",$N14)&gt;0</formula>
    </cfRule>
    <cfRule type="expression" dxfId="13698" priority="13">
      <formula>SEARCH("attesa tcl",$N14)&gt;0</formula>
    </cfRule>
    <cfRule type="expression" dxfId="13697" priority="14">
      <formula>SEARCH("fermata",$N14)&gt;0</formula>
    </cfRule>
    <cfRule type="expression" dxfId="13696" priority="15">
      <formula>SEARCH("canone",$N14)&gt;0</formula>
    </cfRule>
  </conditionalFormatting>
  <conditionalFormatting sqref="I14">
    <cfRule type="expression" dxfId="13695" priority="6">
      <formula>SEARCH("caricato",$N14)&gt;0</formula>
    </cfRule>
    <cfRule type="expression" dxfId="13694" priority="7">
      <formula>SEARCH("da fare",$N14)&gt;0</formula>
    </cfRule>
    <cfRule type="expression" dxfId="13693" priority="8">
      <formula>SEARCH("attesa tcl",$N14)&gt;0</formula>
    </cfRule>
    <cfRule type="expression" dxfId="13692" priority="9">
      <formula>SEARCH("fermata",$N14)&gt;0</formula>
    </cfRule>
    <cfRule type="expression" dxfId="13691" priority="10">
      <formula>SEARCH("canone",$N14)&gt;0</formula>
    </cfRule>
  </conditionalFormatting>
  <conditionalFormatting sqref="I14">
    <cfRule type="expression" dxfId="13690" priority="1">
      <formula>SEARCH("caricato",$N14)&gt;0</formula>
    </cfRule>
    <cfRule type="expression" dxfId="13689" priority="2">
      <formula>SEARCH("da fare",$N14)&gt;0</formula>
    </cfRule>
    <cfRule type="expression" dxfId="13688" priority="3">
      <formula>SEARCH("attesa tcl",$N14)&gt;0</formula>
    </cfRule>
    <cfRule type="expression" dxfId="13687" priority="4">
      <formula>SEARCH("fermata",$N14)&gt;0</formula>
    </cfRule>
    <cfRule type="expression" dxfId="13686" priority="5">
      <formula>SEARCH("canone",$N14)&gt;0</formula>
    </cfRule>
  </conditionalFormatting>
  <dataValidations count="1">
    <dataValidation type="list" allowBlank="1" showInputMessage="1" showErrorMessage="1" sqref="U4" xr:uid="{45E05574-2A29-47C2-8239-BF7665430265}">
      <formula1>"SI,NO,si,no,"</formula1>
    </dataValidation>
  </dataValidations>
  <printOptions horizontalCentered="1" verticalCentered="1"/>
  <pageMargins left="0.25" right="0.25" top="0.25" bottom="0.25" header="0.3" footer="0.3"/>
  <pageSetup paperSize="9" scale="55" fitToHeight="0" pageOrder="overThenDown" orientation="landscape" blackAndWhite="1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6177" r:id="rId4" name="Button 1">
              <controlPr defaultSize="0" print="0" autoFill="0" autoPict="0" macro="[0]!CopiaModificaEseguiMacroEsterne_Optimized">
                <anchor moveWithCells="1" sizeWithCells="1">
                  <from>
                    <xdr:col>7</xdr:col>
                    <xdr:colOff>0</xdr:colOff>
                    <xdr:row>0</xdr:row>
                    <xdr:rowOff>9525</xdr:rowOff>
                  </from>
                  <to>
                    <xdr:col>7</xdr:col>
                    <xdr:colOff>1819275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6178" r:id="rId5" name="Button 2">
              <controlPr defaultSize="0" print="0" autoFill="0" autoPict="0" macro="[0]!RegolaAltezzaRigheEAreeDiStampa">
                <anchor moveWithCells="1" sizeWithCells="1">
                  <from>
                    <xdr:col>5</xdr:col>
                    <xdr:colOff>0</xdr:colOff>
                    <xdr:row>0</xdr:row>
                    <xdr:rowOff>0</xdr:rowOff>
                  </from>
                  <to>
                    <xdr:col>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6179" r:id="rId6" name="Button 3">
              <controlPr defaultSize="0" print="0" autoFill="0" autoPict="0" macro="[0]!RegolaAltezzaRigheEAreeDiStampa">
                <anchor moveWithCells="1" sizeWithCells="1">
                  <from>
                    <xdr:col>5</xdr:col>
                    <xdr:colOff>0</xdr:colOff>
                    <xdr:row>0</xdr:row>
                    <xdr:rowOff>0</xdr:rowOff>
                  </from>
                  <to>
                    <xdr:col>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6180" r:id="rId7" name="Button 4">
              <controlPr defaultSize="0" print="0" autoFill="0" autoPict="0" macro="[0]!cancellaGiornaliera">
                <anchor moveWithCells="1" sizeWithCells="1">
                  <from>
                    <xdr:col>13</xdr:col>
                    <xdr:colOff>0</xdr:colOff>
                    <xdr:row>0</xdr:row>
                    <xdr:rowOff>0</xdr:rowOff>
                  </from>
                  <to>
                    <xdr:col>13</xdr:col>
                    <xdr:colOff>1990725</xdr:colOff>
                    <xdr:row>1</xdr:row>
                    <xdr:rowOff>438150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6181" r:id="rId8" name="Button 5">
              <controlPr defaultSize="0" print="0" autoFill="0" autoPict="0" macro="[0]!CopiaModificaEseguiMacroEsterne_Optimized">
                <anchor moveWithCells="1" sizeWithCells="1">
                  <from>
                    <xdr:col>7</xdr:col>
                    <xdr:colOff>0</xdr:colOff>
                    <xdr:row>0</xdr:row>
                    <xdr:rowOff>9525</xdr:rowOff>
                  </from>
                  <to>
                    <xdr:col>7</xdr:col>
                    <xdr:colOff>1819275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6182" r:id="rId9" name="Button 6">
              <controlPr defaultSize="0" print="0" autoFill="0" autoPict="0" macro="[1]!RegolaAltezzaRigheEAreeDiStampa">
                <anchor moveWithCells="1" sizeWithCells="1">
                  <from>
                    <xdr:col>5</xdr:col>
                    <xdr:colOff>0</xdr:colOff>
                    <xdr:row>0</xdr:row>
                    <xdr:rowOff>0</xdr:rowOff>
                  </from>
                  <to>
                    <xdr:col>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6183" r:id="rId10" name="Button 7">
              <controlPr defaultSize="0" print="0" autoFill="0" autoPict="0" macro="[0]!RegolaAltezzaRigheEAreeDiStampa">
                <anchor moveWithCells="1" sizeWithCells="1">
                  <from>
                    <xdr:col>5</xdr:col>
                    <xdr:colOff>0</xdr:colOff>
                    <xdr:row>0</xdr:row>
                    <xdr:rowOff>0</xdr:rowOff>
                  </from>
                  <to>
                    <xdr:col>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6184" r:id="rId11" name="Button 8">
              <controlPr defaultSize="0" print="0" autoFill="0" autoPict="0" macro="[0]!ComparaPdLeCopiaValori">
                <anchor moveWithCells="1" sizeWithCells="1">
                  <from>
                    <xdr:col>9</xdr:col>
                    <xdr:colOff>19050</xdr:colOff>
                    <xdr:row>0</xdr:row>
                    <xdr:rowOff>0</xdr:rowOff>
                  </from>
                  <to>
                    <xdr:col>10</xdr:col>
                    <xdr:colOff>1104900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BB8DEA-6A19-45D1-A045-ACCAD25111F7}">
  <sheetPr codeName="Foglio35">
    <tabColor rgb="FFFF0000"/>
    <pageSetUpPr fitToPage="1"/>
  </sheetPr>
  <dimension ref="A1:BK64"/>
  <sheetViews>
    <sheetView zoomScale="70" zoomScaleNormal="70" workbookViewId="0"/>
  </sheetViews>
  <sheetFormatPr defaultColWidth="8.85546875" defaultRowHeight="23.25" x14ac:dyDescent="0.25"/>
  <cols>
    <col min="1" max="1" width="5.7109375" style="114" customWidth="1"/>
    <col min="2" max="2" width="5.85546875" style="114" customWidth="1"/>
    <col min="3" max="3" width="4.5703125" style="114" customWidth="1"/>
    <col min="4" max="4" width="4.42578125" style="114" customWidth="1"/>
    <col min="5" max="5" width="3.5703125" style="114" customWidth="1"/>
    <col min="6" max="6" width="30.7109375" style="1" customWidth="1"/>
    <col min="7" max="7" width="76.28515625" style="144" customWidth="1"/>
    <col min="8" max="8" width="26.5703125" style="1" customWidth="1"/>
    <col min="9" max="9" width="29" style="22" customWidth="1"/>
    <col min="10" max="10" width="20" style="1" customWidth="1"/>
    <col min="11" max="12" width="16.7109375" style="1" customWidth="1"/>
    <col min="13" max="13" width="24.28515625" style="1" customWidth="1"/>
    <col min="14" max="14" width="29.140625" style="20" customWidth="1"/>
    <col min="15" max="15" width="1.85546875" style="20" customWidth="1"/>
    <col min="16" max="16" width="27.5703125" style="114" customWidth="1"/>
    <col min="17" max="18" width="24.140625" style="114" customWidth="1"/>
    <col min="19" max="19" width="25.85546875" style="114" bestFit="1" customWidth="1"/>
    <col min="20" max="20" width="30" style="114" bestFit="1" customWidth="1"/>
    <col min="21" max="21" width="28.7109375" style="114" customWidth="1"/>
    <col min="22" max="25" width="18.7109375" style="37" customWidth="1"/>
    <col min="26" max="28" width="18.7109375" style="37" hidden="1" customWidth="1"/>
    <col min="29" max="29" width="30" style="114" hidden="1" customWidth="1"/>
    <col min="30" max="30" width="12.28515625" style="114" hidden="1" customWidth="1"/>
    <col min="31" max="31" width="10.5703125" style="114" hidden="1" customWidth="1"/>
    <col min="32" max="32" width="11.7109375" style="114" hidden="1" customWidth="1"/>
    <col min="33" max="34" width="9.7109375" style="114" hidden="1" customWidth="1"/>
    <col min="35" max="35" width="8" style="114" hidden="1" customWidth="1"/>
    <col min="36" max="36" width="8.28515625" style="114" hidden="1" customWidth="1"/>
    <col min="37" max="37" width="9.7109375" style="114" hidden="1" customWidth="1"/>
    <col min="38" max="38" width="11.42578125" style="114" hidden="1" customWidth="1"/>
    <col min="39" max="39" width="8.28515625" style="114" hidden="1" customWidth="1"/>
    <col min="40" max="40" width="8.7109375" style="114" hidden="1" customWidth="1"/>
    <col min="41" max="41" width="25.140625" style="114" bestFit="1" customWidth="1"/>
    <col min="42" max="42" width="11.7109375" style="114" customWidth="1"/>
    <col min="43" max="47" width="10.140625" style="114" customWidth="1"/>
    <col min="48" max="63" width="16.5703125" style="114" customWidth="1"/>
    <col min="64" max="72" width="8.85546875" style="114"/>
    <col min="73" max="74" width="15.42578125" style="114" bestFit="1" customWidth="1"/>
    <col min="75" max="75" width="17.5703125" style="114" bestFit="1" customWidth="1"/>
    <col min="76" max="76" width="13.42578125" style="114" bestFit="1" customWidth="1"/>
    <col min="77" max="77" width="12.28515625" style="114" bestFit="1" customWidth="1"/>
    <col min="78" max="78" width="13.42578125" style="114" bestFit="1" customWidth="1"/>
    <col min="79" max="79" width="0" style="114" hidden="1" customWidth="1"/>
    <col min="80" max="16384" width="8.85546875" style="114"/>
  </cols>
  <sheetData>
    <row r="1" spans="1:41" ht="35.25" customHeight="1" x14ac:dyDescent="0.25">
      <c r="B1" s="200"/>
      <c r="C1" s="201"/>
      <c r="D1" s="201"/>
      <c r="E1" s="202"/>
      <c r="F1" s="203" t="s">
        <v>212</v>
      </c>
      <c r="G1" s="204"/>
      <c r="H1" s="204"/>
      <c r="I1" s="155">
        <f>DATE(RIEPILOGO!U14,RIEPILOGO!X13,15)</f>
        <v>46096</v>
      </c>
      <c r="K1" s="132"/>
      <c r="L1" s="206">
        <v>46096</v>
      </c>
      <c r="M1" s="206"/>
      <c r="N1" s="128"/>
    </row>
    <row r="2" spans="1:41" ht="35.25" customHeight="1" x14ac:dyDescent="0.5">
      <c r="B2" s="200"/>
      <c r="C2" s="201"/>
      <c r="D2" s="201"/>
      <c r="E2" s="202"/>
      <c r="F2" s="205"/>
      <c r="G2" s="205"/>
      <c r="H2" s="205"/>
      <c r="K2" s="151"/>
      <c r="L2" s="207" t="str">
        <f>TEXT(L1, "gggg")</f>
        <v>domenica</v>
      </c>
      <c r="M2" s="207"/>
      <c r="N2" s="129"/>
      <c r="O2" s="19"/>
      <c r="P2" s="199" t="s">
        <v>215</v>
      </c>
      <c r="Q2" s="199"/>
      <c r="R2" s="199"/>
      <c r="S2" s="199"/>
      <c r="T2" s="13"/>
    </row>
    <row r="3" spans="1:41" ht="66" customHeight="1" x14ac:dyDescent="0.25">
      <c r="A3" s="127"/>
      <c r="B3" s="16" t="s">
        <v>2</v>
      </c>
      <c r="C3" s="16" t="s">
        <v>3</v>
      </c>
      <c r="D3" s="16" t="s">
        <v>5</v>
      </c>
      <c r="E3" s="16" t="s">
        <v>4</v>
      </c>
      <c r="F3" s="130" t="s">
        <v>1</v>
      </c>
      <c r="G3" s="142" t="s">
        <v>128</v>
      </c>
      <c r="H3" s="130" t="s">
        <v>9</v>
      </c>
      <c r="I3" s="131" t="s">
        <v>0</v>
      </c>
      <c r="J3" s="130" t="s">
        <v>11</v>
      </c>
      <c r="K3" s="130" t="s">
        <v>6</v>
      </c>
      <c r="L3" s="130" t="s">
        <v>7</v>
      </c>
      <c r="M3" s="130" t="s">
        <v>8</v>
      </c>
      <c r="N3" s="130" t="s">
        <v>22</v>
      </c>
      <c r="O3" s="16"/>
      <c r="P3" s="46" t="s">
        <v>202</v>
      </c>
      <c r="Q3" s="46" t="s">
        <v>203</v>
      </c>
      <c r="R3" s="46" t="s">
        <v>262</v>
      </c>
      <c r="S3" s="46" t="s">
        <v>204</v>
      </c>
      <c r="T3" s="46" t="s">
        <v>34</v>
      </c>
      <c r="U3" s="47" t="s">
        <v>25</v>
      </c>
      <c r="V3" s="192" t="s">
        <v>216</v>
      </c>
      <c r="W3" s="193"/>
      <c r="X3" s="194"/>
      <c r="Y3" s="121"/>
      <c r="AD3" s="37"/>
    </row>
    <row r="4" spans="1:41" ht="80.099999999999994" customHeight="1" x14ac:dyDescent="0.25">
      <c r="A4" s="112" t="str">
        <f>IFERROR(INDEX(Tabella256[cognomenome], MATCH(F4, Tabella256[cognome], 0)), "")</f>
        <v>Tarascio B.</v>
      </c>
      <c r="B4" s="110"/>
      <c r="C4" s="110"/>
      <c r="D4" s="111"/>
      <c r="E4" s="111"/>
      <c r="F4" s="30" t="s">
        <v>157</v>
      </c>
      <c r="G4" s="56" t="s">
        <v>452</v>
      </c>
      <c r="H4" s="31" t="s">
        <v>285</v>
      </c>
      <c r="I4" s="32" t="s">
        <v>447</v>
      </c>
      <c r="J4" s="33" t="s">
        <v>450</v>
      </c>
      <c r="K4" s="34" t="s">
        <v>453</v>
      </c>
      <c r="L4" s="34" t="s">
        <v>454</v>
      </c>
      <c r="M4" s="31">
        <f>IF(AN4=0,"",AN4)</f>
        <v>7</v>
      </c>
      <c r="N4" s="35"/>
      <c r="O4" s="35"/>
      <c r="P4" s="18" t="str">
        <f>IF(OR($L$1=RIEPILOGO!$T$2,$L$1=RIEPILOGO!$T$3,$L$1=RIEPILOGO!$T$4,$L$1=RIEPILOGO!$T$5),"FESTIVO",
  IF(L2="sabato","SABATO",
    IF(L2="domenica","DOMENICA",
      IF(RIEPILOGO!V19="ABILITATO",
        IFERROR((SUMIF(N4:N45,"*canone messina*",M4:M45)/(IF(WEEKDAY(L1,2)=5,10,16.5)))-1,-1),
        0))))</f>
        <v>DOMENICA</v>
      </c>
      <c r="Q4" s="18" t="str">
        <f>IF(OR($L$1=RIEPILOGO!$T$2,$L$1=RIEPILOGO!$T$3,$L$1=RIEPILOGO!$T$4,$L$1=RIEPILOGO!$T$5),"FESTIVO",
  IF(L2="sabato","SABATO",
    IF(L2="domenica","DOMENICA",
      IF(RIEPILOGO!V19="ABILITATO",
        IFERROR((SUMIF(N4:N45,"canone caldarella",M4:M45)/(IF(WEEKDAY(L1,2)=5,10,16.5)))-1,-1),
        0))))</f>
        <v>DOMENICA</v>
      </c>
      <c r="R4" s="18" t="str">
        <f>IF(OR($L$1=RIEPILOGO!$T$2,$L$1=RIEPILOGO!$T$3,$L$1=RIEPILOGO!$T$4,$L$1=RIEPILOGO!$T$5),"FESTIVO",
  IF(L2="sabato","SABATO",
    IF(L2="domenica","DOMENICA",
      IF(RIEPILOGO!U19="ABILITATO",
        IFERROR((SUMIF(N4:N45,"*canone agusta*",M4:M45)/(IF(WEEKDAY(L1,2)=5,10,16.5)))-1,-1),
        0))))</f>
        <v>DOMENICA</v>
      </c>
      <c r="S4" s="18" t="str">
        <f>IF(OR($L$1=RIEPILOGO!$T$2,$L$1=RIEPILOGO!$T$3,$L$1=RIEPILOGO!$T$4,$L$1=RIEPILOGO!$T$5),"FESTIVO",
  IF(L2="sabato","SABATO",
    IF(L2="domenica","DOMENICA",
      IF(RIEPILOGO!W19="ABILITATO",
        IFERROR((SUMIF(N4:N45,"*canone caldarella2*",M4:M45)/(IF(WEEKDAY(L1,2)=5,10,16.5)))-1,-1),
        0))))</f>
        <v>DOMENICA</v>
      </c>
      <c r="T4" s="18" t="str">
        <f>IF(COUNTBLANK(P7:P30)=ROWS(P7:P30),"NO",IF(SUM(Q7:Q30)=SUM(R7:R30),"SI","NO"))</f>
        <v>SI</v>
      </c>
      <c r="U4" s="18" t="s">
        <v>294</v>
      </c>
      <c r="V4" s="195">
        <f ca="1">RIEPILOGO!M33</f>
        <v>-6.0606060606060552E-2</v>
      </c>
      <c r="W4" s="196"/>
      <c r="X4" s="197"/>
      <c r="Y4" s="122"/>
      <c r="AD4" s="114" t="str">
        <f>IFERROR(IF(SEARCH("assistenza", N4) &gt; 0, TRUE, ""), "NO")</f>
        <v>NO</v>
      </c>
      <c r="AG4" s="3">
        <f t="shared" ref="AG4:AH45" si="0">IF(K4="24:00",24,(HOUR(K4)+MINUTE(K4)/60))</f>
        <v>0</v>
      </c>
      <c r="AH4" s="3">
        <f t="shared" si="0"/>
        <v>7</v>
      </c>
      <c r="AI4" s="3">
        <f t="shared" ref="AI4:AI45" si="1">IF(AM4=TRUE,(HOUR(AJ4)+MINUTE(AJ4)/60),0)</f>
        <v>0</v>
      </c>
      <c r="AJ4" s="4">
        <v>3.125E-2</v>
      </c>
      <c r="AK4" s="3">
        <f t="shared" ref="AK4:AK45" si="2">AH4-AG4</f>
        <v>7</v>
      </c>
      <c r="AL4" s="53" t="s">
        <v>30</v>
      </c>
      <c r="AM4" s="8" t="b">
        <f t="shared" ref="AM4:AM45" si="3">IF(AND(AG4&lt;12.75,AH4&gt;12,AD4="NO"),OR($L$2="lunedì",($L$2="martedì"),($L$2="mercoledì"),($L$2="giovedì")))</f>
        <v>0</v>
      </c>
      <c r="AN4" s="15">
        <f t="shared" ref="AN4:AN45" si="4">IF(AM4=TRUE,AK4-AI4, AK4*1)</f>
        <v>7</v>
      </c>
    </row>
    <row r="5" spans="1:41" ht="80.099999999999994" customHeight="1" thickBot="1" x14ac:dyDescent="0.95">
      <c r="A5" s="112" t="str">
        <f>IFERROR(INDEX(Tabella256[cognomenome], MATCH(F5, Tabella256[cognome], 0)), "")</f>
        <v>Partesano V.</v>
      </c>
      <c r="B5" s="28"/>
      <c r="C5" s="28"/>
      <c r="D5" s="29"/>
      <c r="E5" s="29"/>
      <c r="F5" s="30" t="s">
        <v>149</v>
      </c>
      <c r="G5" s="56" t="str">
        <f>IF(G4="","",G4)</f>
        <v>100- assistenza strumentale avviamento impianto</v>
      </c>
      <c r="H5" s="31" t="str">
        <f>IF(H4="","",H4)</f>
        <v>Caldarella</v>
      </c>
      <c r="I5" s="32" t="s">
        <v>447</v>
      </c>
      <c r="J5" s="33" t="str">
        <f>IF(J4="","",J4)</f>
        <v>575628/C</v>
      </c>
      <c r="K5" s="34" t="s">
        <v>453</v>
      </c>
      <c r="L5" s="34" t="s">
        <v>454</v>
      </c>
      <c r="M5" s="31">
        <f>IF(AN5=0,"",AN5)</f>
        <v>7</v>
      </c>
      <c r="N5" s="35"/>
      <c r="O5" s="35"/>
      <c r="P5" s="109"/>
      <c r="Q5" s="109"/>
      <c r="R5" s="109"/>
      <c r="S5" s="109"/>
      <c r="V5" s="14" t="s">
        <v>35</v>
      </c>
      <c r="W5" s="14" t="s">
        <v>260</v>
      </c>
      <c r="X5" s="14" t="s">
        <v>36</v>
      </c>
      <c r="Y5" s="14" t="s">
        <v>207</v>
      </c>
      <c r="Z5" s="14" t="s">
        <v>35</v>
      </c>
      <c r="AA5" s="14" t="s">
        <v>260</v>
      </c>
      <c r="AB5" s="14" t="s">
        <v>36</v>
      </c>
      <c r="AC5" s="14" t="s">
        <v>207</v>
      </c>
      <c r="AD5" s="114" t="str">
        <f t="shared" ref="AD5:AD45" si="5">IFERROR(IF(SEARCH("assistenza", N5) &gt; 0, TRUE, ""), "NO")</f>
        <v>NO</v>
      </c>
      <c r="AG5" s="3">
        <f t="shared" si="0"/>
        <v>0</v>
      </c>
      <c r="AH5" s="3">
        <f t="shared" si="0"/>
        <v>7</v>
      </c>
      <c r="AI5" s="3">
        <f t="shared" si="1"/>
        <v>0</v>
      </c>
      <c r="AJ5" s="4">
        <v>3.125E-2</v>
      </c>
      <c r="AK5" s="3">
        <f t="shared" si="2"/>
        <v>7</v>
      </c>
      <c r="AL5" s="53" t="s">
        <v>30</v>
      </c>
      <c r="AM5" s="8" t="b">
        <f t="shared" si="3"/>
        <v>0</v>
      </c>
      <c r="AN5" s="15">
        <f t="shared" si="4"/>
        <v>7</v>
      </c>
      <c r="AO5" s="14" t="s">
        <v>238</v>
      </c>
    </row>
    <row r="6" spans="1:41" ht="80.099999999999994" customHeight="1" x14ac:dyDescent="0.25">
      <c r="A6" s="112" t="str">
        <f>IFERROR(INDEX(Tabella256[cognomenome], MATCH(F6, Tabella256[cognome], 0)), "")</f>
        <v>Millo F.</v>
      </c>
      <c r="B6" s="28"/>
      <c r="C6" s="28"/>
      <c r="D6" s="29"/>
      <c r="E6" s="29"/>
      <c r="F6" s="30" t="s">
        <v>148</v>
      </c>
      <c r="G6" s="56" t="s">
        <v>452</v>
      </c>
      <c r="H6" s="31" t="s">
        <v>285</v>
      </c>
      <c r="I6" s="32" t="s">
        <v>447</v>
      </c>
      <c r="J6" s="33" t="s">
        <v>450</v>
      </c>
      <c r="K6" s="34" t="s">
        <v>454</v>
      </c>
      <c r="L6" s="34" t="s">
        <v>455</v>
      </c>
      <c r="M6" s="31">
        <f t="shared" ref="M6:M45" si="6">IF(AN6=0,"",AN6)</f>
        <v>12</v>
      </c>
      <c r="N6" s="35"/>
      <c r="O6" s="35"/>
      <c r="P6" s="73" t="s">
        <v>23</v>
      </c>
      <c r="Q6" s="74" t="s">
        <v>20</v>
      </c>
      <c r="R6" s="74" t="s">
        <v>21</v>
      </c>
      <c r="S6" s="75" t="s">
        <v>24</v>
      </c>
      <c r="T6" s="2"/>
      <c r="V6" s="32" t="str">
        <f>RIEPILOGO!$S$17</f>
        <v>5400274443
canone</v>
      </c>
      <c r="W6" s="32" t="str">
        <f>RIEPILOGO!$U$17</f>
        <v>5400274437
canone</v>
      </c>
      <c r="X6" s="32" t="str">
        <f>RIEPILOGO!$V$17</f>
        <v>5400274434
canone</v>
      </c>
      <c r="Y6" s="32" t="str">
        <f>RIEPILOGO!$W$17</f>
        <v xml:space="preserve">
canone</v>
      </c>
      <c r="AD6" s="114" t="str">
        <f t="shared" si="5"/>
        <v>NO</v>
      </c>
      <c r="AG6" s="3">
        <f t="shared" si="0"/>
        <v>7</v>
      </c>
      <c r="AH6" s="3">
        <f t="shared" si="0"/>
        <v>19</v>
      </c>
      <c r="AI6" s="3">
        <f t="shared" si="1"/>
        <v>0</v>
      </c>
      <c r="AJ6" s="4">
        <v>3.125E-2</v>
      </c>
      <c r="AK6" s="3">
        <f t="shared" si="2"/>
        <v>12</v>
      </c>
      <c r="AL6" s="53" t="s">
        <v>30</v>
      </c>
      <c r="AM6" s="8" t="b">
        <f t="shared" si="3"/>
        <v>0</v>
      </c>
      <c r="AN6" s="15">
        <f t="shared" si="4"/>
        <v>12</v>
      </c>
      <c r="AO6" s="32">
        <f>RIEPILOGO!$X$17</f>
        <v>0</v>
      </c>
    </row>
    <row r="7" spans="1:41" ht="80.099999999999994" customHeight="1" x14ac:dyDescent="0.25">
      <c r="A7" s="112" t="str">
        <f>IFERROR(INDEX(Tabella256[cognomenome], MATCH(F7, Tabella256[cognome], 0)), "")</f>
        <v>Maggio C.</v>
      </c>
      <c r="B7" s="28"/>
      <c r="C7" s="28"/>
      <c r="D7" s="29"/>
      <c r="E7" s="29"/>
      <c r="F7" s="30" t="s">
        <v>266</v>
      </c>
      <c r="G7" s="56" t="str">
        <f>IF(G6="","",G6)</f>
        <v>100- assistenza strumentale avviamento impianto</v>
      </c>
      <c r="H7" s="31" t="str">
        <f>IF(H6="","",H6)</f>
        <v>Caldarella</v>
      </c>
      <c r="I7" s="32" t="s">
        <v>447</v>
      </c>
      <c r="J7" s="33" t="str">
        <f>IF(J6="","",J6)</f>
        <v>575628/C</v>
      </c>
      <c r="K7" s="34" t="s">
        <v>454</v>
      </c>
      <c r="L7" s="34" t="s">
        <v>455</v>
      </c>
      <c r="M7" s="31">
        <f t="shared" si="6"/>
        <v>12</v>
      </c>
      <c r="N7" s="35"/>
      <c r="O7" s="35"/>
      <c r="P7" s="76" t="s">
        <v>15</v>
      </c>
      <c r="Q7" s="18">
        <f>IF(ISBLANK(P7), 99, SUMIF($F$4:$F$45,"*"&amp;P7&amp;"*",$M$4:$M$45))</f>
        <v>7</v>
      </c>
      <c r="R7" s="18">
        <v>7</v>
      </c>
      <c r="S7" s="77">
        <f t="shared" ref="S7:S30" si="7">R7-Q7</f>
        <v>0</v>
      </c>
      <c r="T7" s="2"/>
      <c r="V7" s="66">
        <f ca="1">RIEPILOGO!N33</f>
        <v>-3.0303030303030276E-2</v>
      </c>
      <c r="W7" s="66">
        <f ca="1">RIEPILOGO!P33</f>
        <v>-1.5151515151515138E-2</v>
      </c>
      <c r="X7" s="66">
        <f ca="1">RIEPILOGO!O33</f>
        <v>-1.5151515151515138E-2</v>
      </c>
      <c r="Y7" s="66">
        <f ca="1">RIEPILOGO!Q33</f>
        <v>0</v>
      </c>
      <c r="Z7" s="71">
        <f ca="1">V7</f>
        <v>-3.0303030303030276E-2</v>
      </c>
      <c r="AA7" s="71">
        <f ca="1">W7</f>
        <v>-1.5151515151515138E-2</v>
      </c>
      <c r="AB7" s="71">
        <f ca="1">X7</f>
        <v>-1.5151515151515138E-2</v>
      </c>
      <c r="AC7" s="71">
        <f ca="1">Y7</f>
        <v>0</v>
      </c>
      <c r="AD7" s="114" t="str">
        <f t="shared" si="5"/>
        <v>NO</v>
      </c>
      <c r="AG7" s="3">
        <f t="shared" si="0"/>
        <v>7</v>
      </c>
      <c r="AH7" s="3">
        <f t="shared" si="0"/>
        <v>19</v>
      </c>
      <c r="AI7" s="3">
        <f t="shared" si="1"/>
        <v>0</v>
      </c>
      <c r="AJ7" s="4">
        <v>3.125E-2</v>
      </c>
      <c r="AK7" s="3">
        <f t="shared" si="2"/>
        <v>12</v>
      </c>
      <c r="AL7" s="53" t="s">
        <v>30</v>
      </c>
      <c r="AM7" s="8" t="b">
        <f t="shared" si="3"/>
        <v>0</v>
      </c>
      <c r="AN7" s="15">
        <f t="shared" si="4"/>
        <v>12</v>
      </c>
    </row>
    <row r="8" spans="1:41" ht="80.099999999999994" customHeight="1" x14ac:dyDescent="0.45">
      <c r="A8" s="112" t="str">
        <f>IFERROR(INDEX(Tabella256[cognomenome], MATCH(F8, Tabella256[cognome], 0)), "")</f>
        <v>Riciputo A.</v>
      </c>
      <c r="B8" s="28"/>
      <c r="C8" s="28"/>
      <c r="D8" s="29"/>
      <c r="E8" s="29"/>
      <c r="F8" s="30" t="s">
        <v>134</v>
      </c>
      <c r="G8" s="56" t="s">
        <v>452</v>
      </c>
      <c r="H8" s="31" t="s">
        <v>285</v>
      </c>
      <c r="I8" s="32" t="s">
        <v>447</v>
      </c>
      <c r="J8" s="33" t="s">
        <v>450</v>
      </c>
      <c r="K8" s="34" t="s">
        <v>455</v>
      </c>
      <c r="L8" s="34" t="s">
        <v>449</v>
      </c>
      <c r="M8" s="31">
        <f t="shared" si="6"/>
        <v>5</v>
      </c>
      <c r="N8" s="35"/>
      <c r="O8" s="35"/>
      <c r="P8" s="76" t="s">
        <v>14</v>
      </c>
      <c r="Q8" s="18">
        <f t="shared" ref="Q8:Q30" si="8">IF(ISBLANK(P8), 99, SUMIF($F$4:$F$45,"*"&amp;P8&amp;"*",$M$4:$M$45))</f>
        <v>7</v>
      </c>
      <c r="R8" s="18">
        <v>7</v>
      </c>
      <c r="S8" s="77">
        <f t="shared" si="7"/>
        <v>0</v>
      </c>
      <c r="T8" s="2"/>
      <c r="V8" s="198" t="s">
        <v>116</v>
      </c>
      <c r="W8" s="198"/>
      <c r="X8" s="198"/>
      <c r="Y8" s="123"/>
      <c r="AD8" s="114" t="str">
        <f>IFERROR(IF(SEARCH("assistenza", N8) &gt; 0, TRUE, ""), "NO")</f>
        <v>NO</v>
      </c>
      <c r="AG8" s="3">
        <f t="shared" si="0"/>
        <v>19</v>
      </c>
      <c r="AH8" s="3">
        <f t="shared" si="0"/>
        <v>24</v>
      </c>
      <c r="AI8" s="3">
        <f t="shared" si="1"/>
        <v>0</v>
      </c>
      <c r="AJ8" s="4">
        <v>3.125E-2</v>
      </c>
      <c r="AK8" s="3">
        <f t="shared" si="2"/>
        <v>5</v>
      </c>
      <c r="AL8" s="53" t="s">
        <v>30</v>
      </c>
      <c r="AM8" s="8" t="b">
        <f t="shared" si="3"/>
        <v>0</v>
      </c>
      <c r="AN8" s="15">
        <f t="shared" si="4"/>
        <v>5</v>
      </c>
    </row>
    <row r="9" spans="1:41" ht="80.099999999999994" customHeight="1" x14ac:dyDescent="0.25">
      <c r="A9" s="112" t="str">
        <f>IFERROR(INDEX(Tabella256[cognomenome], MATCH(F9, Tabella256[cognome], 0)), "")</f>
        <v>Mira A.</v>
      </c>
      <c r="B9" s="28"/>
      <c r="C9" s="28"/>
      <c r="D9" s="29"/>
      <c r="E9" s="29"/>
      <c r="F9" s="30" t="s">
        <v>265</v>
      </c>
      <c r="G9" s="56" t="str">
        <f>IF(G8="","",G8)</f>
        <v>100- assistenza strumentale avviamento impianto</v>
      </c>
      <c r="H9" s="31" t="str">
        <f>IF(H8="","",H8)</f>
        <v>Caldarella</v>
      </c>
      <c r="I9" s="32" t="s">
        <v>447</v>
      </c>
      <c r="J9" s="33" t="str">
        <f>IF(J8="","",J8)</f>
        <v>575628/C</v>
      </c>
      <c r="K9" s="34" t="s">
        <v>455</v>
      </c>
      <c r="L9" s="34" t="s">
        <v>449</v>
      </c>
      <c r="M9" s="31">
        <f t="shared" si="6"/>
        <v>5</v>
      </c>
      <c r="N9" s="35"/>
      <c r="O9" s="35"/>
      <c r="P9" s="76" t="s">
        <v>18</v>
      </c>
      <c r="Q9" s="18">
        <f t="shared" si="8"/>
        <v>12</v>
      </c>
      <c r="R9" s="18">
        <v>12</v>
      </c>
      <c r="S9" s="77">
        <f t="shared" si="7"/>
        <v>0</v>
      </c>
      <c r="T9" s="2"/>
      <c r="V9" s="66">
        <f ca="1">IF(Z7&gt;0,"SATURATO DI "&amp;8.25*Z7,8.25*Z7)</f>
        <v>-0.24999999999999978</v>
      </c>
      <c r="W9" s="66">
        <f ca="1">IF(AA7&gt;0,"SATURATO DI "&amp;8.25*AA7,8.25*AA7)</f>
        <v>-0.12499999999999989</v>
      </c>
      <c r="X9" s="66">
        <f ca="1">IF(AB7&gt;0,"SATURATO DI "&amp;8.25*AB7,8.25*AB7)</f>
        <v>-0.12499999999999989</v>
      </c>
      <c r="Y9" s="66">
        <f ca="1">IF(AC7&gt;0,"SATURATO DI "&amp;8.25*AC7,8.25*AC7)</f>
        <v>0</v>
      </c>
      <c r="AD9" s="114" t="str">
        <f t="shared" si="5"/>
        <v>NO</v>
      </c>
      <c r="AG9" s="3">
        <f t="shared" si="0"/>
        <v>19</v>
      </c>
      <c r="AH9" s="3">
        <f t="shared" si="0"/>
        <v>24</v>
      </c>
      <c r="AI9" s="3">
        <f t="shared" si="1"/>
        <v>0</v>
      </c>
      <c r="AJ9" s="4">
        <v>3.125E-2</v>
      </c>
      <c r="AK9" s="3">
        <f t="shared" si="2"/>
        <v>5</v>
      </c>
      <c r="AL9" s="53" t="s">
        <v>30</v>
      </c>
      <c r="AM9" s="8" t="b">
        <f t="shared" si="3"/>
        <v>0</v>
      </c>
      <c r="AN9" s="15">
        <f t="shared" si="4"/>
        <v>5</v>
      </c>
    </row>
    <row r="10" spans="1:41" ht="80.099999999999994" customHeight="1" x14ac:dyDescent="0.25">
      <c r="A10" s="112" t="str">
        <f>IFERROR(INDEX(Tabella256[cognomenome], MATCH(F10, Tabella256[cognome], 0)), "")</f>
        <v/>
      </c>
      <c r="B10" s="28"/>
      <c r="C10" s="28"/>
      <c r="D10" s="29"/>
      <c r="E10" s="29"/>
      <c r="F10" s="30"/>
      <c r="G10" s="56"/>
      <c r="H10" s="31"/>
      <c r="I10" s="32" t="str">
        <f t="shared" ref="I10:I45" si="9">IF(ISERROR(SEARCH("canone extra", N10)),
    IF(ISERROR(SEARCH("caldarella2", N10)),
        IF(ISERROR(SEARCH("messina", N10)),
            IF(ISERROR(SEARCH("agusta", N10)),
                IF(ISERROR(SEARCH("caldarella", N10)),
                    "",
                    $X$6
                ),
                $W$6
            ),
            $V$6
        ),
        $Y$6
    ),
    $AO$6
)</f>
        <v/>
      </c>
      <c r="J10" s="33"/>
      <c r="K10" s="34"/>
      <c r="L10" s="34"/>
      <c r="M10" s="31" t="str">
        <f t="shared" si="6"/>
        <v/>
      </c>
      <c r="N10" s="35"/>
      <c r="O10" s="35"/>
      <c r="P10" s="76" t="s">
        <v>289</v>
      </c>
      <c r="Q10" s="18">
        <f t="shared" si="8"/>
        <v>12</v>
      </c>
      <c r="R10" s="18">
        <v>12</v>
      </c>
      <c r="S10" s="77">
        <f t="shared" si="7"/>
        <v>0</v>
      </c>
      <c r="T10" s="2"/>
      <c r="AD10" s="114" t="str">
        <f t="shared" si="5"/>
        <v>NO</v>
      </c>
      <c r="AG10" s="3">
        <f t="shared" si="0"/>
        <v>0</v>
      </c>
      <c r="AH10" s="3">
        <f t="shared" si="0"/>
        <v>0</v>
      </c>
      <c r="AI10" s="3">
        <f t="shared" si="1"/>
        <v>0</v>
      </c>
      <c r="AJ10" s="4">
        <v>3.125E-2</v>
      </c>
      <c r="AK10" s="3">
        <f t="shared" si="2"/>
        <v>0</v>
      </c>
      <c r="AL10" s="53" t="s">
        <v>30</v>
      </c>
      <c r="AM10" s="8" t="b">
        <f t="shared" si="3"/>
        <v>0</v>
      </c>
      <c r="AN10" s="15">
        <f t="shared" si="4"/>
        <v>0</v>
      </c>
    </row>
    <row r="11" spans="1:41" ht="80.099999999999994" customHeight="1" x14ac:dyDescent="0.25">
      <c r="A11" s="112" t="str">
        <f>IFERROR(INDEX(Tabella256[cognomenome], MATCH(F11, Tabella256[cognome], 0)), "")</f>
        <v/>
      </c>
      <c r="B11" s="28"/>
      <c r="C11" s="28"/>
      <c r="D11" s="29"/>
      <c r="E11" s="29"/>
      <c r="F11" s="30"/>
      <c r="G11" s="56" t="str">
        <f>IF(G10="","",G10)</f>
        <v/>
      </c>
      <c r="H11" s="31" t="str">
        <f>IF(H10="","",H10)</f>
        <v/>
      </c>
      <c r="I11" s="32" t="str">
        <f t="shared" si="9"/>
        <v/>
      </c>
      <c r="J11" s="33" t="str">
        <f>IF(J10="","",J10)</f>
        <v/>
      </c>
      <c r="K11" s="34"/>
      <c r="L11" s="34"/>
      <c r="M11" s="31" t="str">
        <f t="shared" si="6"/>
        <v/>
      </c>
      <c r="N11" s="35"/>
      <c r="O11" s="35"/>
      <c r="P11" s="76" t="s">
        <v>13</v>
      </c>
      <c r="Q11" s="18">
        <f t="shared" si="8"/>
        <v>5</v>
      </c>
      <c r="R11" s="18">
        <v>5</v>
      </c>
      <c r="S11" s="77">
        <f t="shared" si="7"/>
        <v>0</v>
      </c>
      <c r="T11" s="2"/>
      <c r="AD11" s="114" t="str">
        <f t="shared" si="5"/>
        <v>NO</v>
      </c>
      <c r="AG11" s="3">
        <f t="shared" si="0"/>
        <v>0</v>
      </c>
      <c r="AH11" s="3">
        <f t="shared" si="0"/>
        <v>0</v>
      </c>
      <c r="AI11" s="3">
        <f t="shared" si="1"/>
        <v>0</v>
      </c>
      <c r="AJ11" s="4">
        <v>3.125E-2</v>
      </c>
      <c r="AK11" s="3">
        <f t="shared" si="2"/>
        <v>0</v>
      </c>
      <c r="AL11" s="53" t="s">
        <v>30</v>
      </c>
      <c r="AM11" s="8" t="b">
        <f t="shared" si="3"/>
        <v>0</v>
      </c>
      <c r="AN11" s="15">
        <f t="shared" si="4"/>
        <v>0</v>
      </c>
    </row>
    <row r="12" spans="1:41" ht="80.099999999999994" customHeight="1" x14ac:dyDescent="0.25">
      <c r="A12" s="112" t="str">
        <f>IFERROR(INDEX(Tabella256[cognomenome], MATCH(F12, Tabella256[cognome], 0)), "")</f>
        <v/>
      </c>
      <c r="B12" s="28"/>
      <c r="C12" s="28"/>
      <c r="D12" s="29"/>
      <c r="E12" s="29"/>
      <c r="F12" s="30"/>
      <c r="G12" s="56"/>
      <c r="H12" s="31"/>
      <c r="I12" s="32" t="str">
        <f t="shared" si="9"/>
        <v/>
      </c>
      <c r="J12" s="33"/>
      <c r="K12" s="34"/>
      <c r="L12" s="34"/>
      <c r="M12" s="31" t="str">
        <f t="shared" si="6"/>
        <v/>
      </c>
      <c r="N12" s="35"/>
      <c r="O12" s="35"/>
      <c r="P12" s="76" t="s">
        <v>288</v>
      </c>
      <c r="Q12" s="18">
        <f t="shared" si="8"/>
        <v>5</v>
      </c>
      <c r="R12" s="18">
        <v>5</v>
      </c>
      <c r="S12" s="77">
        <f t="shared" si="7"/>
        <v>0</v>
      </c>
      <c r="T12" s="2"/>
      <c r="AD12" s="114" t="str">
        <f t="shared" si="5"/>
        <v>NO</v>
      </c>
      <c r="AG12" s="3">
        <f t="shared" si="0"/>
        <v>0</v>
      </c>
      <c r="AH12" s="3">
        <f t="shared" si="0"/>
        <v>0</v>
      </c>
      <c r="AI12" s="3">
        <f t="shared" si="1"/>
        <v>0</v>
      </c>
      <c r="AJ12" s="4">
        <v>3.125E-2</v>
      </c>
      <c r="AK12" s="3">
        <f t="shared" si="2"/>
        <v>0</v>
      </c>
      <c r="AL12" s="53" t="s">
        <v>30</v>
      </c>
      <c r="AM12" s="8" t="b">
        <f t="shared" si="3"/>
        <v>0</v>
      </c>
      <c r="AN12" s="15">
        <f t="shared" si="4"/>
        <v>0</v>
      </c>
    </row>
    <row r="13" spans="1:41" ht="80.099999999999994" customHeight="1" x14ac:dyDescent="0.25">
      <c r="A13" s="112" t="str">
        <f>IFERROR(INDEX(Tabella256[cognomenome], MATCH(F13, Tabella256[cognome], 0)), "")</f>
        <v/>
      </c>
      <c r="B13" s="28"/>
      <c r="C13" s="28"/>
      <c r="D13" s="29"/>
      <c r="E13" s="29"/>
      <c r="F13" s="30"/>
      <c r="G13" s="56" t="str">
        <f>IF(G12="","",G12)</f>
        <v/>
      </c>
      <c r="H13" s="31" t="str">
        <f>IF(H12="","",H12)</f>
        <v/>
      </c>
      <c r="I13" s="32" t="str">
        <f t="shared" si="9"/>
        <v/>
      </c>
      <c r="J13" s="33" t="str">
        <f>IF(J12="","",J12)</f>
        <v/>
      </c>
      <c r="K13" s="34"/>
      <c r="L13" s="34"/>
      <c r="M13" s="31" t="str">
        <f t="shared" si="6"/>
        <v/>
      </c>
      <c r="N13" s="35"/>
      <c r="O13" s="35"/>
      <c r="P13" s="76"/>
      <c r="Q13" s="18">
        <f t="shared" si="8"/>
        <v>99</v>
      </c>
      <c r="R13" s="18">
        <v>99</v>
      </c>
      <c r="S13" s="77">
        <f t="shared" si="7"/>
        <v>0</v>
      </c>
      <c r="T13" s="2"/>
      <c r="AD13" s="114" t="str">
        <f t="shared" si="5"/>
        <v>NO</v>
      </c>
      <c r="AG13" s="3">
        <f t="shared" si="0"/>
        <v>0</v>
      </c>
      <c r="AH13" s="3">
        <f t="shared" si="0"/>
        <v>0</v>
      </c>
      <c r="AI13" s="3">
        <f t="shared" si="1"/>
        <v>0</v>
      </c>
      <c r="AJ13" s="4">
        <v>3.125E-2</v>
      </c>
      <c r="AK13" s="3">
        <f t="shared" si="2"/>
        <v>0</v>
      </c>
      <c r="AL13" s="53" t="s">
        <v>30</v>
      </c>
      <c r="AM13" s="8" t="b">
        <f t="shared" si="3"/>
        <v>0</v>
      </c>
      <c r="AN13" s="15">
        <f t="shared" si="4"/>
        <v>0</v>
      </c>
    </row>
    <row r="14" spans="1:41" ht="80.099999999999994" customHeight="1" x14ac:dyDescent="0.25">
      <c r="A14" s="112" t="str">
        <f>IFERROR(INDEX(Tabella256[cognomenome], MATCH(F14, Tabella256[cognome], 0)), "")</f>
        <v/>
      </c>
      <c r="B14" s="28"/>
      <c r="C14" s="28"/>
      <c r="D14" s="29"/>
      <c r="E14" s="29"/>
      <c r="F14" s="30"/>
      <c r="G14" s="56"/>
      <c r="H14" s="31"/>
      <c r="I14" s="32" t="str">
        <f t="shared" si="9"/>
        <v/>
      </c>
      <c r="J14" s="33"/>
      <c r="K14" s="34"/>
      <c r="L14" s="34"/>
      <c r="M14" s="31" t="str">
        <f t="shared" si="6"/>
        <v/>
      </c>
      <c r="N14" s="35"/>
      <c r="O14" s="35"/>
      <c r="P14" s="76"/>
      <c r="Q14" s="18">
        <f t="shared" si="8"/>
        <v>99</v>
      </c>
      <c r="R14" s="18">
        <v>99</v>
      </c>
      <c r="S14" s="77">
        <f t="shared" si="7"/>
        <v>0</v>
      </c>
      <c r="T14" s="2"/>
      <c r="AD14" s="114" t="str">
        <f t="shared" si="5"/>
        <v>NO</v>
      </c>
      <c r="AG14" s="3">
        <f t="shared" si="0"/>
        <v>0</v>
      </c>
      <c r="AH14" s="3">
        <f t="shared" si="0"/>
        <v>0</v>
      </c>
      <c r="AI14" s="3">
        <f t="shared" si="1"/>
        <v>0</v>
      </c>
      <c r="AJ14" s="4">
        <v>3.125E-2</v>
      </c>
      <c r="AK14" s="3">
        <f t="shared" si="2"/>
        <v>0</v>
      </c>
      <c r="AL14" s="53" t="s">
        <v>30</v>
      </c>
      <c r="AM14" s="8" t="b">
        <f t="shared" si="3"/>
        <v>0</v>
      </c>
      <c r="AN14" s="15">
        <f t="shared" si="4"/>
        <v>0</v>
      </c>
    </row>
    <row r="15" spans="1:41" ht="80.099999999999994" customHeight="1" x14ac:dyDescent="0.25">
      <c r="A15" s="112" t="str">
        <f>IFERROR(INDEX(Tabella256[cognomenome], MATCH(F15, Tabella256[cognome], 0)), "")</f>
        <v/>
      </c>
      <c r="B15" s="28"/>
      <c r="C15" s="28"/>
      <c r="D15" s="29"/>
      <c r="E15" s="29"/>
      <c r="F15" s="30"/>
      <c r="G15" s="56" t="str">
        <f>IF(G14="","",G14)</f>
        <v/>
      </c>
      <c r="H15" s="31" t="str">
        <f>IF(H14="","",H14)</f>
        <v/>
      </c>
      <c r="I15" s="32" t="str">
        <f t="shared" si="9"/>
        <v/>
      </c>
      <c r="J15" s="33" t="str">
        <f>IF(J14="","",J14)</f>
        <v/>
      </c>
      <c r="K15" s="34"/>
      <c r="L15" s="34"/>
      <c r="M15" s="31" t="str">
        <f t="shared" si="6"/>
        <v/>
      </c>
      <c r="N15" s="35"/>
      <c r="O15" s="35"/>
      <c r="P15" s="76"/>
      <c r="Q15" s="18">
        <f t="shared" si="8"/>
        <v>99</v>
      </c>
      <c r="R15" s="18">
        <v>99</v>
      </c>
      <c r="S15" s="77">
        <f t="shared" si="7"/>
        <v>0</v>
      </c>
      <c r="T15" s="2"/>
      <c r="AD15" s="114" t="str">
        <f t="shared" si="5"/>
        <v>NO</v>
      </c>
      <c r="AG15" s="3">
        <f t="shared" si="0"/>
        <v>0</v>
      </c>
      <c r="AH15" s="3">
        <f t="shared" si="0"/>
        <v>0</v>
      </c>
      <c r="AI15" s="3">
        <f t="shared" si="1"/>
        <v>0</v>
      </c>
      <c r="AJ15" s="4">
        <v>3.125E-2</v>
      </c>
      <c r="AK15" s="3">
        <f t="shared" si="2"/>
        <v>0</v>
      </c>
      <c r="AL15" s="53" t="s">
        <v>30</v>
      </c>
      <c r="AM15" s="8" t="b">
        <f t="shared" si="3"/>
        <v>0</v>
      </c>
      <c r="AN15" s="15">
        <f t="shared" si="4"/>
        <v>0</v>
      </c>
    </row>
    <row r="16" spans="1:41" ht="80.099999999999994" customHeight="1" x14ac:dyDescent="0.25">
      <c r="A16" s="112" t="str">
        <f>IFERROR(INDEX(Tabella256[cognomenome], MATCH(F16, Tabella256[cognome], 0)), "")</f>
        <v/>
      </c>
      <c r="B16" s="28"/>
      <c r="C16" s="28"/>
      <c r="D16" s="29"/>
      <c r="E16" s="29"/>
      <c r="F16" s="30"/>
      <c r="G16" s="56"/>
      <c r="H16" s="31"/>
      <c r="I16" s="32" t="str">
        <f t="shared" si="9"/>
        <v/>
      </c>
      <c r="J16" s="33"/>
      <c r="K16" s="34"/>
      <c r="L16" s="34"/>
      <c r="M16" s="31" t="str">
        <f t="shared" si="6"/>
        <v/>
      </c>
      <c r="N16" s="35"/>
      <c r="O16" s="35"/>
      <c r="P16" s="76"/>
      <c r="Q16" s="18">
        <f t="shared" si="8"/>
        <v>99</v>
      </c>
      <c r="R16" s="18">
        <v>99</v>
      </c>
      <c r="S16" s="77">
        <f t="shared" si="7"/>
        <v>0</v>
      </c>
      <c r="T16" s="2"/>
      <c r="AD16" s="114" t="str">
        <f t="shared" si="5"/>
        <v>NO</v>
      </c>
      <c r="AG16" s="3">
        <f t="shared" si="0"/>
        <v>0</v>
      </c>
      <c r="AH16" s="3">
        <f t="shared" si="0"/>
        <v>0</v>
      </c>
      <c r="AI16" s="3">
        <f t="shared" si="1"/>
        <v>0</v>
      </c>
      <c r="AJ16" s="4">
        <v>3.125E-2</v>
      </c>
      <c r="AK16" s="3">
        <f t="shared" si="2"/>
        <v>0</v>
      </c>
      <c r="AL16" s="53" t="s">
        <v>30</v>
      </c>
      <c r="AM16" s="8" t="b">
        <f t="shared" si="3"/>
        <v>0</v>
      </c>
      <c r="AN16" s="15">
        <f t="shared" si="4"/>
        <v>0</v>
      </c>
    </row>
    <row r="17" spans="1:40" ht="80.099999999999994" customHeight="1" x14ac:dyDescent="0.25">
      <c r="A17" s="112" t="str">
        <f>IFERROR(INDEX(Tabella256[cognomenome], MATCH(F17, Tabella256[cognome], 0)), "")</f>
        <v/>
      </c>
      <c r="B17" s="28"/>
      <c r="C17" s="28"/>
      <c r="D17" s="29"/>
      <c r="E17" s="29"/>
      <c r="F17" s="30"/>
      <c r="G17" s="56" t="str">
        <f>IF(G16="","",G16)</f>
        <v/>
      </c>
      <c r="H17" s="31" t="str">
        <f>IF(H16="","",H16)</f>
        <v/>
      </c>
      <c r="I17" s="32" t="str">
        <f t="shared" si="9"/>
        <v/>
      </c>
      <c r="J17" s="33" t="str">
        <f>IF(J16="","",J16)</f>
        <v/>
      </c>
      <c r="K17" s="34"/>
      <c r="L17" s="34"/>
      <c r="M17" s="31" t="str">
        <f t="shared" si="6"/>
        <v/>
      </c>
      <c r="N17" s="35"/>
      <c r="O17" s="35"/>
      <c r="P17" s="76"/>
      <c r="Q17" s="18">
        <f t="shared" si="8"/>
        <v>99</v>
      </c>
      <c r="R17" s="18">
        <v>99</v>
      </c>
      <c r="S17" s="77">
        <f t="shared" si="7"/>
        <v>0</v>
      </c>
      <c r="T17" s="2"/>
      <c r="AD17" s="114" t="str">
        <f t="shared" si="5"/>
        <v>NO</v>
      </c>
      <c r="AG17" s="3">
        <f t="shared" si="0"/>
        <v>0</v>
      </c>
      <c r="AH17" s="3">
        <f t="shared" si="0"/>
        <v>0</v>
      </c>
      <c r="AI17" s="3">
        <f t="shared" si="1"/>
        <v>0</v>
      </c>
      <c r="AJ17" s="4">
        <v>3.125E-2</v>
      </c>
      <c r="AK17" s="3">
        <f t="shared" si="2"/>
        <v>0</v>
      </c>
      <c r="AL17" s="53" t="s">
        <v>30</v>
      </c>
      <c r="AM17" s="8" t="b">
        <f t="shared" si="3"/>
        <v>0</v>
      </c>
      <c r="AN17" s="15">
        <f t="shared" si="4"/>
        <v>0</v>
      </c>
    </row>
    <row r="18" spans="1:40" ht="80.099999999999994" customHeight="1" x14ac:dyDescent="0.25">
      <c r="A18" s="112" t="str">
        <f>IFERROR(INDEX(Tabella256[cognomenome], MATCH(F18, Tabella256[cognome], 0)), "")</f>
        <v/>
      </c>
      <c r="B18" s="28"/>
      <c r="C18" s="28"/>
      <c r="D18" s="29"/>
      <c r="E18" s="29"/>
      <c r="F18" s="30"/>
      <c r="G18" s="56"/>
      <c r="H18" s="31"/>
      <c r="I18" s="32" t="str">
        <f t="shared" si="9"/>
        <v/>
      </c>
      <c r="J18" s="33"/>
      <c r="K18" s="34"/>
      <c r="L18" s="34"/>
      <c r="M18" s="31" t="str">
        <f t="shared" si="6"/>
        <v/>
      </c>
      <c r="N18" s="35"/>
      <c r="O18" s="35"/>
      <c r="P18" s="76"/>
      <c r="Q18" s="18">
        <f t="shared" si="8"/>
        <v>99</v>
      </c>
      <c r="R18" s="18">
        <v>99</v>
      </c>
      <c r="S18" s="77">
        <f t="shared" si="7"/>
        <v>0</v>
      </c>
      <c r="T18" s="2"/>
      <c r="AD18" s="114" t="str">
        <f t="shared" si="5"/>
        <v>NO</v>
      </c>
      <c r="AG18" s="3">
        <f t="shared" si="0"/>
        <v>0</v>
      </c>
      <c r="AH18" s="3">
        <f t="shared" si="0"/>
        <v>0</v>
      </c>
      <c r="AI18" s="3">
        <f t="shared" si="1"/>
        <v>0</v>
      </c>
      <c r="AJ18" s="4">
        <v>3.125E-2</v>
      </c>
      <c r="AK18" s="3">
        <f t="shared" si="2"/>
        <v>0</v>
      </c>
      <c r="AL18" s="53" t="s">
        <v>30</v>
      </c>
      <c r="AM18" s="8" t="b">
        <f t="shared" si="3"/>
        <v>0</v>
      </c>
      <c r="AN18" s="15">
        <f t="shared" si="4"/>
        <v>0</v>
      </c>
    </row>
    <row r="19" spans="1:40" ht="80.099999999999994" customHeight="1" x14ac:dyDescent="0.25">
      <c r="A19" s="112" t="str">
        <f>IFERROR(INDEX(Tabella256[cognomenome], MATCH(F19, Tabella256[cognome], 0)), "")</f>
        <v/>
      </c>
      <c r="B19" s="28"/>
      <c r="C19" s="28"/>
      <c r="D19" s="29"/>
      <c r="E19" s="29"/>
      <c r="F19" s="30"/>
      <c r="G19" s="56" t="str">
        <f>IF(G18="","",G18)</f>
        <v/>
      </c>
      <c r="H19" s="31" t="str">
        <f>IF(H18="","",H18)</f>
        <v/>
      </c>
      <c r="I19" s="32" t="str">
        <f t="shared" si="9"/>
        <v/>
      </c>
      <c r="J19" s="33" t="str">
        <f>IF(J18="","",J18)</f>
        <v/>
      </c>
      <c r="K19" s="34"/>
      <c r="L19" s="34"/>
      <c r="M19" s="31" t="str">
        <f t="shared" si="6"/>
        <v/>
      </c>
      <c r="N19" s="35"/>
      <c r="O19" s="35"/>
      <c r="P19" s="76"/>
      <c r="Q19" s="18">
        <f t="shared" si="8"/>
        <v>99</v>
      </c>
      <c r="R19" s="18">
        <v>99</v>
      </c>
      <c r="S19" s="77">
        <f>R19-Q19</f>
        <v>0</v>
      </c>
      <c r="T19" s="2"/>
      <c r="AD19" s="114" t="str">
        <f t="shared" si="5"/>
        <v>NO</v>
      </c>
      <c r="AG19" s="3">
        <f t="shared" si="0"/>
        <v>0</v>
      </c>
      <c r="AH19" s="3">
        <f t="shared" si="0"/>
        <v>0</v>
      </c>
      <c r="AI19" s="3">
        <f t="shared" si="1"/>
        <v>0</v>
      </c>
      <c r="AJ19" s="4">
        <v>3.125E-2</v>
      </c>
      <c r="AK19" s="3">
        <f t="shared" si="2"/>
        <v>0</v>
      </c>
      <c r="AL19" s="53" t="s">
        <v>30</v>
      </c>
      <c r="AM19" s="8" t="b">
        <f t="shared" si="3"/>
        <v>0</v>
      </c>
      <c r="AN19" s="15">
        <f t="shared" si="4"/>
        <v>0</v>
      </c>
    </row>
    <row r="20" spans="1:40" ht="80.099999999999994" customHeight="1" x14ac:dyDescent="0.25">
      <c r="A20" s="112" t="str">
        <f>IFERROR(INDEX(Tabella256[cognomenome], MATCH(F20, Tabella256[cognome], 0)), "")</f>
        <v/>
      </c>
      <c r="B20" s="28"/>
      <c r="C20" s="28"/>
      <c r="D20" s="29"/>
      <c r="E20" s="29"/>
      <c r="F20" s="30"/>
      <c r="G20" s="56"/>
      <c r="H20" s="31"/>
      <c r="I20" s="32" t="str">
        <f t="shared" si="9"/>
        <v/>
      </c>
      <c r="J20" s="33"/>
      <c r="K20" s="34"/>
      <c r="L20" s="34"/>
      <c r="M20" s="31" t="str">
        <f t="shared" si="6"/>
        <v/>
      </c>
      <c r="N20" s="35"/>
      <c r="O20" s="35"/>
      <c r="P20" s="76"/>
      <c r="Q20" s="18">
        <f t="shared" si="8"/>
        <v>99</v>
      </c>
      <c r="R20" s="18">
        <v>99</v>
      </c>
      <c r="S20" s="77">
        <f t="shared" si="7"/>
        <v>0</v>
      </c>
      <c r="T20" s="2"/>
      <c r="U20" s="2"/>
      <c r="W20" s="72"/>
      <c r="X20" s="72"/>
      <c r="Y20" s="72"/>
      <c r="Z20" s="72"/>
      <c r="AA20" s="72"/>
      <c r="AB20" s="72"/>
      <c r="AC20" s="2"/>
      <c r="AD20" s="114" t="str">
        <f t="shared" si="5"/>
        <v>NO</v>
      </c>
      <c r="AG20" s="3">
        <f t="shared" si="0"/>
        <v>0</v>
      </c>
      <c r="AH20" s="3">
        <f t="shared" si="0"/>
        <v>0</v>
      </c>
      <c r="AI20" s="3">
        <f t="shared" si="1"/>
        <v>0</v>
      </c>
      <c r="AJ20" s="4">
        <v>3.125E-2</v>
      </c>
      <c r="AK20" s="3">
        <f t="shared" si="2"/>
        <v>0</v>
      </c>
      <c r="AL20" s="53" t="s">
        <v>30</v>
      </c>
      <c r="AM20" s="8" t="b">
        <f t="shared" si="3"/>
        <v>0</v>
      </c>
      <c r="AN20" s="15">
        <f t="shared" si="4"/>
        <v>0</v>
      </c>
    </row>
    <row r="21" spans="1:40" ht="80.099999999999994" customHeight="1" x14ac:dyDescent="0.25">
      <c r="A21" s="112" t="str">
        <f>IFERROR(INDEX(Tabella256[cognomenome], MATCH(F21, Tabella256[cognome], 0)), "")</f>
        <v/>
      </c>
      <c r="B21" s="28"/>
      <c r="C21" s="28"/>
      <c r="D21" s="29"/>
      <c r="E21" s="29"/>
      <c r="F21" s="30"/>
      <c r="G21" s="56" t="str">
        <f>IF(G20="","",G20)</f>
        <v/>
      </c>
      <c r="H21" s="31" t="str">
        <f>IF(H20="","",H20)</f>
        <v/>
      </c>
      <c r="I21" s="32" t="str">
        <f t="shared" si="9"/>
        <v/>
      </c>
      <c r="J21" s="33" t="str">
        <f>IF(J20="","",J20)</f>
        <v/>
      </c>
      <c r="K21" s="34"/>
      <c r="L21" s="34"/>
      <c r="M21" s="31" t="str">
        <f t="shared" si="6"/>
        <v/>
      </c>
      <c r="N21" s="35"/>
      <c r="O21" s="35"/>
      <c r="P21" s="76"/>
      <c r="Q21" s="18">
        <f t="shared" si="8"/>
        <v>99</v>
      </c>
      <c r="R21" s="18">
        <v>99</v>
      </c>
      <c r="S21" s="77">
        <f t="shared" si="7"/>
        <v>0</v>
      </c>
      <c r="T21" s="2"/>
      <c r="U21" s="2"/>
      <c r="W21" s="72"/>
      <c r="X21" s="72"/>
      <c r="Y21" s="72"/>
      <c r="Z21" s="72"/>
      <c r="AA21" s="72"/>
      <c r="AB21" s="72"/>
      <c r="AC21" s="2"/>
      <c r="AD21" s="114" t="str">
        <f t="shared" si="5"/>
        <v>NO</v>
      </c>
      <c r="AG21" s="3">
        <f t="shared" si="0"/>
        <v>0</v>
      </c>
      <c r="AH21" s="3">
        <f t="shared" si="0"/>
        <v>0</v>
      </c>
      <c r="AI21" s="3">
        <f t="shared" si="1"/>
        <v>0</v>
      </c>
      <c r="AJ21" s="4">
        <v>3.125E-2</v>
      </c>
      <c r="AK21" s="3">
        <f t="shared" si="2"/>
        <v>0</v>
      </c>
      <c r="AL21" s="53" t="s">
        <v>30</v>
      </c>
      <c r="AM21" s="8" t="b">
        <f t="shared" si="3"/>
        <v>0</v>
      </c>
      <c r="AN21" s="15">
        <f t="shared" si="4"/>
        <v>0</v>
      </c>
    </row>
    <row r="22" spans="1:40" ht="80.099999999999994" customHeight="1" x14ac:dyDescent="0.25">
      <c r="A22" s="112" t="str">
        <f>IFERROR(INDEX(Tabella256[cognomenome], MATCH(F22, Tabella256[cognome], 0)), "")</f>
        <v/>
      </c>
      <c r="B22" s="28"/>
      <c r="C22" s="28"/>
      <c r="D22" s="29"/>
      <c r="E22" s="29"/>
      <c r="F22" s="30"/>
      <c r="G22" s="56"/>
      <c r="H22" s="31"/>
      <c r="I22" s="32" t="str">
        <f t="shared" si="9"/>
        <v/>
      </c>
      <c r="J22" s="33"/>
      <c r="K22" s="34"/>
      <c r="L22" s="34"/>
      <c r="M22" s="31" t="str">
        <f t="shared" si="6"/>
        <v/>
      </c>
      <c r="N22" s="36"/>
      <c r="O22" s="36"/>
      <c r="P22" s="76"/>
      <c r="Q22" s="18">
        <f t="shared" si="8"/>
        <v>99</v>
      </c>
      <c r="R22" s="18">
        <v>99</v>
      </c>
      <c r="S22" s="77">
        <f t="shared" si="7"/>
        <v>0</v>
      </c>
      <c r="T22" s="2"/>
      <c r="U22" s="2"/>
      <c r="AB22" s="72"/>
      <c r="AC22" s="2"/>
      <c r="AD22" s="114" t="str">
        <f t="shared" si="5"/>
        <v>NO</v>
      </c>
      <c r="AG22" s="3">
        <f t="shared" si="0"/>
        <v>0</v>
      </c>
      <c r="AH22" s="3">
        <f t="shared" si="0"/>
        <v>0</v>
      </c>
      <c r="AI22" s="3">
        <f t="shared" si="1"/>
        <v>0</v>
      </c>
      <c r="AJ22" s="4">
        <v>3.125E-2</v>
      </c>
      <c r="AK22" s="3">
        <f t="shared" si="2"/>
        <v>0</v>
      </c>
      <c r="AL22" s="53" t="s">
        <v>30</v>
      </c>
      <c r="AM22" s="8" t="b">
        <f t="shared" si="3"/>
        <v>0</v>
      </c>
      <c r="AN22" s="15">
        <f t="shared" si="4"/>
        <v>0</v>
      </c>
    </row>
    <row r="23" spans="1:40" ht="80.099999999999994" customHeight="1" x14ac:dyDescent="0.25">
      <c r="A23" s="112" t="str">
        <f>IFERROR(INDEX(Tabella256[cognomenome], MATCH(F23, Tabella256[cognome], 0)), "")</f>
        <v/>
      </c>
      <c r="B23" s="28"/>
      <c r="C23" s="28"/>
      <c r="D23" s="29"/>
      <c r="E23" s="29"/>
      <c r="F23" s="30"/>
      <c r="G23" s="56" t="str">
        <f>IF(G22="","",G22)</f>
        <v/>
      </c>
      <c r="H23" s="31" t="str">
        <f>IF(H22="","",H22)</f>
        <v/>
      </c>
      <c r="I23" s="32" t="str">
        <f t="shared" si="9"/>
        <v/>
      </c>
      <c r="J23" s="33" t="str">
        <f>IF(J22="","",J22)</f>
        <v/>
      </c>
      <c r="K23" s="34"/>
      <c r="L23" s="34"/>
      <c r="M23" s="31" t="str">
        <f t="shared" si="6"/>
        <v/>
      </c>
      <c r="N23" s="36"/>
      <c r="O23" s="36"/>
      <c r="P23" s="76"/>
      <c r="Q23" s="18">
        <f t="shared" si="8"/>
        <v>99</v>
      </c>
      <c r="R23" s="18">
        <v>99</v>
      </c>
      <c r="S23" s="77">
        <f t="shared" si="7"/>
        <v>0</v>
      </c>
      <c r="T23" s="2"/>
      <c r="U23" s="2"/>
      <c r="AB23" s="72"/>
      <c r="AC23" s="2"/>
      <c r="AD23" s="114" t="str">
        <f t="shared" si="5"/>
        <v>NO</v>
      </c>
      <c r="AG23" s="3">
        <f t="shared" si="0"/>
        <v>0</v>
      </c>
      <c r="AH23" s="3">
        <f t="shared" si="0"/>
        <v>0</v>
      </c>
      <c r="AI23" s="3">
        <f t="shared" si="1"/>
        <v>0</v>
      </c>
      <c r="AJ23" s="4">
        <v>3.125E-2</v>
      </c>
      <c r="AK23" s="3">
        <f t="shared" si="2"/>
        <v>0</v>
      </c>
      <c r="AL23" s="53" t="s">
        <v>30</v>
      </c>
      <c r="AM23" s="8" t="b">
        <f t="shared" si="3"/>
        <v>0</v>
      </c>
      <c r="AN23" s="15">
        <f t="shared" si="4"/>
        <v>0</v>
      </c>
    </row>
    <row r="24" spans="1:40" ht="80.099999999999994" customHeight="1" x14ac:dyDescent="0.25">
      <c r="A24" s="112" t="str">
        <f>IFERROR(INDEX(Tabella256[cognomenome], MATCH(F24, Tabella256[cognome], 0)), "")</f>
        <v/>
      </c>
      <c r="B24" s="28"/>
      <c r="C24" s="28"/>
      <c r="D24" s="29"/>
      <c r="E24" s="29"/>
      <c r="F24" s="30"/>
      <c r="G24" s="56"/>
      <c r="H24" s="31"/>
      <c r="I24" s="32" t="str">
        <f t="shared" si="9"/>
        <v/>
      </c>
      <c r="J24" s="33"/>
      <c r="K24" s="34"/>
      <c r="L24" s="34"/>
      <c r="M24" s="31" t="str">
        <f t="shared" si="6"/>
        <v/>
      </c>
      <c r="N24" s="35"/>
      <c r="O24" s="35"/>
      <c r="P24" s="76"/>
      <c r="Q24" s="18">
        <f t="shared" si="8"/>
        <v>99</v>
      </c>
      <c r="R24" s="18">
        <v>99</v>
      </c>
      <c r="S24" s="77">
        <f t="shared" si="7"/>
        <v>0</v>
      </c>
      <c r="T24" s="2"/>
      <c r="U24" s="2"/>
      <c r="AB24" s="72"/>
      <c r="AC24" s="2"/>
      <c r="AD24" s="114" t="str">
        <f t="shared" si="5"/>
        <v>NO</v>
      </c>
      <c r="AG24" s="3">
        <f t="shared" si="0"/>
        <v>0</v>
      </c>
      <c r="AH24" s="3">
        <f t="shared" si="0"/>
        <v>0</v>
      </c>
      <c r="AI24" s="3">
        <f t="shared" si="1"/>
        <v>0</v>
      </c>
      <c r="AJ24" s="4">
        <v>3.125E-2</v>
      </c>
      <c r="AK24" s="3">
        <f t="shared" si="2"/>
        <v>0</v>
      </c>
      <c r="AL24" s="53" t="s">
        <v>30</v>
      </c>
      <c r="AM24" s="8" t="b">
        <f t="shared" si="3"/>
        <v>0</v>
      </c>
      <c r="AN24" s="15">
        <f t="shared" si="4"/>
        <v>0</v>
      </c>
    </row>
    <row r="25" spans="1:40" ht="80.099999999999994" customHeight="1" x14ac:dyDescent="0.25">
      <c r="A25" s="112" t="str">
        <f>IFERROR(INDEX(Tabella256[cognomenome], MATCH(F25, Tabella256[cognome], 0)), "")</f>
        <v/>
      </c>
      <c r="B25" s="28"/>
      <c r="C25" s="28"/>
      <c r="D25" s="29"/>
      <c r="E25" s="29"/>
      <c r="F25" s="30"/>
      <c r="G25" s="56" t="str">
        <f>IF(G24="","",G24)</f>
        <v/>
      </c>
      <c r="H25" s="31" t="str">
        <f>IF(H24="","",H24)</f>
        <v/>
      </c>
      <c r="I25" s="32" t="str">
        <f t="shared" si="9"/>
        <v/>
      </c>
      <c r="J25" s="33" t="str">
        <f>IF(J24="","",J24)</f>
        <v/>
      </c>
      <c r="K25" s="34"/>
      <c r="L25" s="34"/>
      <c r="M25" s="31" t="str">
        <f t="shared" si="6"/>
        <v/>
      </c>
      <c r="N25" s="35"/>
      <c r="O25" s="35"/>
      <c r="P25" s="76"/>
      <c r="Q25" s="18">
        <f t="shared" si="8"/>
        <v>99</v>
      </c>
      <c r="R25" s="18">
        <v>99</v>
      </c>
      <c r="S25" s="77">
        <f t="shared" si="7"/>
        <v>0</v>
      </c>
      <c r="T25" s="2"/>
      <c r="U25" s="2"/>
      <c r="V25" s="72"/>
      <c r="W25" s="72"/>
      <c r="X25" s="72"/>
      <c r="Y25" s="72"/>
      <c r="Z25" s="72"/>
      <c r="AA25" s="72"/>
      <c r="AB25" s="72"/>
      <c r="AC25" s="2"/>
      <c r="AD25" s="114" t="str">
        <f t="shared" si="5"/>
        <v>NO</v>
      </c>
      <c r="AG25" s="3">
        <f t="shared" si="0"/>
        <v>0</v>
      </c>
      <c r="AH25" s="3">
        <f t="shared" si="0"/>
        <v>0</v>
      </c>
      <c r="AI25" s="3">
        <f t="shared" si="1"/>
        <v>0</v>
      </c>
      <c r="AJ25" s="4">
        <v>3.125E-2</v>
      </c>
      <c r="AK25" s="3">
        <f t="shared" si="2"/>
        <v>0</v>
      </c>
      <c r="AL25" s="53" t="s">
        <v>30</v>
      </c>
      <c r="AM25" s="8" t="b">
        <f t="shared" si="3"/>
        <v>0</v>
      </c>
      <c r="AN25" s="15">
        <f t="shared" si="4"/>
        <v>0</v>
      </c>
    </row>
    <row r="26" spans="1:40" ht="80.099999999999994" customHeight="1" x14ac:dyDescent="0.25">
      <c r="A26" s="112" t="str">
        <f>IFERROR(INDEX(Tabella256[cognomenome], MATCH(F26, Tabella256[cognome], 0)), "")</f>
        <v/>
      </c>
      <c r="B26" s="28"/>
      <c r="C26" s="28"/>
      <c r="D26" s="29"/>
      <c r="E26" s="29"/>
      <c r="F26" s="30"/>
      <c r="G26" s="56"/>
      <c r="H26" s="31"/>
      <c r="I26" s="32" t="str">
        <f t="shared" si="9"/>
        <v/>
      </c>
      <c r="J26" s="33"/>
      <c r="K26" s="34"/>
      <c r="L26" s="34"/>
      <c r="M26" s="31" t="str">
        <f t="shared" si="6"/>
        <v/>
      </c>
      <c r="N26" s="35"/>
      <c r="O26" s="35"/>
      <c r="P26" s="76"/>
      <c r="Q26" s="18">
        <f t="shared" si="8"/>
        <v>99</v>
      </c>
      <c r="R26" s="18">
        <v>99</v>
      </c>
      <c r="S26" s="77">
        <f t="shared" si="7"/>
        <v>0</v>
      </c>
      <c r="T26" s="2"/>
      <c r="U26" s="2"/>
      <c r="V26" s="72"/>
      <c r="W26" s="72"/>
      <c r="X26" s="72"/>
      <c r="Y26" s="72"/>
      <c r="Z26" s="72"/>
      <c r="AA26" s="72"/>
      <c r="AB26" s="72"/>
      <c r="AC26" s="2"/>
      <c r="AD26" s="114" t="str">
        <f t="shared" si="5"/>
        <v>NO</v>
      </c>
      <c r="AG26" s="3">
        <f t="shared" si="0"/>
        <v>0</v>
      </c>
      <c r="AH26" s="3">
        <f t="shared" si="0"/>
        <v>0</v>
      </c>
      <c r="AI26" s="3">
        <f t="shared" si="1"/>
        <v>0</v>
      </c>
      <c r="AJ26" s="4">
        <v>3.125E-2</v>
      </c>
      <c r="AK26" s="3">
        <f t="shared" si="2"/>
        <v>0</v>
      </c>
      <c r="AL26" s="53" t="s">
        <v>30</v>
      </c>
      <c r="AM26" s="8" t="b">
        <f t="shared" si="3"/>
        <v>0</v>
      </c>
      <c r="AN26" s="15">
        <f t="shared" si="4"/>
        <v>0</v>
      </c>
    </row>
    <row r="27" spans="1:40" ht="80.099999999999994" customHeight="1" x14ac:dyDescent="0.25">
      <c r="A27" s="112" t="str">
        <f>IFERROR(INDEX(Tabella256[cognomenome], MATCH(F27, Tabella256[cognome], 0)), "")</f>
        <v/>
      </c>
      <c r="B27" s="28"/>
      <c r="C27" s="28"/>
      <c r="D27" s="29"/>
      <c r="E27" s="29"/>
      <c r="F27" s="30"/>
      <c r="G27" s="56" t="str">
        <f>IF(G26="","",G26)</f>
        <v/>
      </c>
      <c r="H27" s="31" t="str">
        <f>IF(H26="","",H26)</f>
        <v/>
      </c>
      <c r="I27" s="32" t="str">
        <f t="shared" si="9"/>
        <v/>
      </c>
      <c r="J27" s="33" t="str">
        <f>IF(J26="","",J26)</f>
        <v/>
      </c>
      <c r="K27" s="34"/>
      <c r="L27" s="34"/>
      <c r="M27" s="31" t="str">
        <f t="shared" si="6"/>
        <v/>
      </c>
      <c r="N27" s="35"/>
      <c r="O27" s="35"/>
      <c r="P27" s="76"/>
      <c r="Q27" s="18">
        <f t="shared" si="8"/>
        <v>99</v>
      </c>
      <c r="R27" s="18">
        <v>99</v>
      </c>
      <c r="S27" s="77">
        <f t="shared" si="7"/>
        <v>0</v>
      </c>
      <c r="T27" s="2"/>
      <c r="U27" s="2"/>
      <c r="V27" s="72"/>
      <c r="W27" s="72"/>
      <c r="X27" s="72"/>
      <c r="Y27" s="72"/>
      <c r="Z27" s="72"/>
      <c r="AA27" s="72"/>
      <c r="AB27" s="72"/>
      <c r="AC27" s="2"/>
      <c r="AD27" s="114" t="str">
        <f t="shared" si="5"/>
        <v>NO</v>
      </c>
      <c r="AG27" s="3">
        <f t="shared" si="0"/>
        <v>0</v>
      </c>
      <c r="AH27" s="3">
        <f t="shared" si="0"/>
        <v>0</v>
      </c>
      <c r="AI27" s="3">
        <f t="shared" si="1"/>
        <v>0</v>
      </c>
      <c r="AJ27" s="4">
        <v>3.125E-2</v>
      </c>
      <c r="AK27" s="3">
        <f t="shared" si="2"/>
        <v>0</v>
      </c>
      <c r="AL27" s="53" t="s">
        <v>30</v>
      </c>
      <c r="AM27" s="8" t="b">
        <f t="shared" si="3"/>
        <v>0</v>
      </c>
      <c r="AN27" s="15">
        <f t="shared" si="4"/>
        <v>0</v>
      </c>
    </row>
    <row r="28" spans="1:40" ht="80.099999999999994" customHeight="1" x14ac:dyDescent="0.25">
      <c r="A28" s="112" t="str">
        <f>IFERROR(INDEX(Tabella256[cognomenome], MATCH(F28, Tabella256[cognome], 0)), "")</f>
        <v/>
      </c>
      <c r="B28" s="28"/>
      <c r="C28" s="28"/>
      <c r="D28" s="29"/>
      <c r="E28" s="29"/>
      <c r="F28" s="30"/>
      <c r="G28" s="56"/>
      <c r="H28" s="31"/>
      <c r="I28" s="32" t="str">
        <f t="shared" si="9"/>
        <v/>
      </c>
      <c r="J28" s="33"/>
      <c r="K28" s="34"/>
      <c r="L28" s="34"/>
      <c r="M28" s="31" t="str">
        <f t="shared" si="6"/>
        <v/>
      </c>
      <c r="N28" s="35"/>
      <c r="O28" s="35"/>
      <c r="P28" s="76"/>
      <c r="Q28" s="18">
        <f t="shared" si="8"/>
        <v>99</v>
      </c>
      <c r="R28" s="18">
        <v>99</v>
      </c>
      <c r="S28" s="77">
        <f t="shared" si="7"/>
        <v>0</v>
      </c>
      <c r="T28" s="2"/>
      <c r="U28" s="2"/>
      <c r="V28" s="72"/>
      <c r="W28" s="72"/>
      <c r="X28" s="72"/>
      <c r="Y28" s="72"/>
      <c r="Z28" s="72"/>
      <c r="AA28" s="72"/>
      <c r="AB28" s="72"/>
      <c r="AC28" s="2"/>
      <c r="AD28" s="114" t="str">
        <f t="shared" si="5"/>
        <v>NO</v>
      </c>
      <c r="AG28" s="3">
        <f t="shared" si="0"/>
        <v>0</v>
      </c>
      <c r="AH28" s="3">
        <f t="shared" si="0"/>
        <v>0</v>
      </c>
      <c r="AI28" s="3">
        <f t="shared" si="1"/>
        <v>0</v>
      </c>
      <c r="AJ28" s="4">
        <v>3.125E-2</v>
      </c>
      <c r="AK28" s="3">
        <f t="shared" si="2"/>
        <v>0</v>
      </c>
      <c r="AL28" s="53" t="s">
        <v>30</v>
      </c>
      <c r="AM28" s="8" t="b">
        <f t="shared" si="3"/>
        <v>0</v>
      </c>
      <c r="AN28" s="15">
        <f t="shared" si="4"/>
        <v>0</v>
      </c>
    </row>
    <row r="29" spans="1:40" ht="80.099999999999994" customHeight="1" x14ac:dyDescent="0.25">
      <c r="A29" s="112" t="str">
        <f>IFERROR(INDEX(Tabella256[cognomenome], MATCH(F29, Tabella256[cognome], 0)), "")</f>
        <v/>
      </c>
      <c r="B29" s="28"/>
      <c r="C29" s="28"/>
      <c r="D29" s="29"/>
      <c r="E29" s="29"/>
      <c r="F29" s="30"/>
      <c r="G29" s="56" t="str">
        <f>IF(G28="","",G28)</f>
        <v/>
      </c>
      <c r="H29" s="31" t="str">
        <f>IF(H28="","",H28)</f>
        <v/>
      </c>
      <c r="I29" s="32" t="str">
        <f t="shared" si="9"/>
        <v/>
      </c>
      <c r="J29" s="33" t="str">
        <f>IF(J28="","",J28)</f>
        <v/>
      </c>
      <c r="K29" s="34"/>
      <c r="L29" s="34"/>
      <c r="M29" s="31" t="str">
        <f t="shared" si="6"/>
        <v/>
      </c>
      <c r="N29" s="35"/>
      <c r="O29" s="35"/>
      <c r="P29" s="76"/>
      <c r="Q29" s="18">
        <f t="shared" si="8"/>
        <v>99</v>
      </c>
      <c r="R29" s="18">
        <v>99</v>
      </c>
      <c r="S29" s="77">
        <f t="shared" si="7"/>
        <v>0</v>
      </c>
      <c r="T29" s="2"/>
      <c r="U29" s="2"/>
      <c r="V29" s="72"/>
      <c r="W29" s="72"/>
      <c r="X29" s="72"/>
      <c r="Y29" s="72"/>
      <c r="Z29" s="72"/>
      <c r="AA29" s="72"/>
      <c r="AB29" s="72"/>
      <c r="AC29" s="2"/>
      <c r="AD29" s="114" t="str">
        <f t="shared" si="5"/>
        <v>NO</v>
      </c>
      <c r="AG29" s="3">
        <f t="shared" si="0"/>
        <v>0</v>
      </c>
      <c r="AH29" s="3">
        <f t="shared" si="0"/>
        <v>0</v>
      </c>
      <c r="AI29" s="3">
        <f t="shared" si="1"/>
        <v>0</v>
      </c>
      <c r="AJ29" s="4">
        <v>3.125E-2</v>
      </c>
      <c r="AK29" s="3">
        <f t="shared" si="2"/>
        <v>0</v>
      </c>
      <c r="AL29" s="53" t="s">
        <v>30</v>
      </c>
      <c r="AM29" s="8" t="b">
        <f t="shared" si="3"/>
        <v>0</v>
      </c>
      <c r="AN29" s="15">
        <f t="shared" si="4"/>
        <v>0</v>
      </c>
    </row>
    <row r="30" spans="1:40" ht="80.099999999999994" customHeight="1" thickBot="1" x14ac:dyDescent="0.3">
      <c r="A30" s="112" t="str">
        <f>IFERROR(INDEX(Tabella256[cognomenome], MATCH(F30, Tabella256[cognome], 0)), "")</f>
        <v/>
      </c>
      <c r="B30" s="28"/>
      <c r="C30" s="28"/>
      <c r="D30" s="29"/>
      <c r="E30" s="29"/>
      <c r="F30" s="30"/>
      <c r="G30" s="56"/>
      <c r="H30" s="31"/>
      <c r="I30" s="32" t="str">
        <f t="shared" si="9"/>
        <v/>
      </c>
      <c r="J30" s="33"/>
      <c r="K30" s="34"/>
      <c r="L30" s="34"/>
      <c r="M30" s="31" t="str">
        <f t="shared" si="6"/>
        <v/>
      </c>
      <c r="N30" s="35"/>
      <c r="O30" s="35"/>
      <c r="P30" s="78"/>
      <c r="Q30" s="79">
        <f t="shared" si="8"/>
        <v>99</v>
      </c>
      <c r="R30" s="79">
        <v>99</v>
      </c>
      <c r="S30" s="80">
        <f t="shared" si="7"/>
        <v>0</v>
      </c>
      <c r="T30" s="2"/>
      <c r="U30" s="2"/>
      <c r="V30" s="72"/>
      <c r="W30" s="72"/>
      <c r="X30" s="72"/>
      <c r="Y30" s="72"/>
      <c r="Z30" s="72"/>
      <c r="AA30" s="72"/>
      <c r="AB30" s="72"/>
      <c r="AC30" s="2"/>
      <c r="AD30" s="114" t="str">
        <f t="shared" si="5"/>
        <v>NO</v>
      </c>
      <c r="AG30" s="3">
        <f t="shared" si="0"/>
        <v>0</v>
      </c>
      <c r="AH30" s="3">
        <f t="shared" si="0"/>
        <v>0</v>
      </c>
      <c r="AI30" s="3">
        <f t="shared" si="1"/>
        <v>0</v>
      </c>
      <c r="AJ30" s="4">
        <v>3.125E-2</v>
      </c>
      <c r="AK30" s="3">
        <f t="shared" si="2"/>
        <v>0</v>
      </c>
      <c r="AL30" s="53" t="s">
        <v>30</v>
      </c>
      <c r="AM30" s="8" t="b">
        <f t="shared" si="3"/>
        <v>0</v>
      </c>
      <c r="AN30" s="15">
        <f t="shared" si="4"/>
        <v>0</v>
      </c>
    </row>
    <row r="31" spans="1:40" ht="80.099999999999994" customHeight="1" x14ac:dyDescent="0.25">
      <c r="A31" s="112" t="str">
        <f>IFERROR(INDEX(Tabella256[cognomenome], MATCH(F31, Tabella256[cognome], 0)), "")</f>
        <v/>
      </c>
      <c r="B31" s="28"/>
      <c r="C31" s="28"/>
      <c r="D31" s="29"/>
      <c r="E31" s="29"/>
      <c r="F31" s="30"/>
      <c r="G31" s="56" t="str">
        <f>IF(G30="","",G30)</f>
        <v/>
      </c>
      <c r="H31" s="31" t="str">
        <f>IF(H30="","",H30)</f>
        <v/>
      </c>
      <c r="I31" s="32" t="str">
        <f t="shared" si="9"/>
        <v/>
      </c>
      <c r="J31" s="33" t="str">
        <f>IF(J30="","",J30)</f>
        <v/>
      </c>
      <c r="K31" s="34"/>
      <c r="L31" s="34"/>
      <c r="M31" s="31" t="str">
        <f t="shared" si="6"/>
        <v/>
      </c>
      <c r="N31" s="2"/>
      <c r="O31" s="2"/>
      <c r="P31" s="2"/>
      <c r="Q31" s="2"/>
      <c r="R31" s="2"/>
      <c r="S31" s="2"/>
      <c r="T31" s="2"/>
      <c r="U31" s="2"/>
      <c r="V31" s="72"/>
      <c r="W31" s="72"/>
      <c r="X31" s="72"/>
      <c r="Y31" s="72"/>
      <c r="Z31" s="72"/>
      <c r="AA31" s="72"/>
      <c r="AB31" s="72"/>
      <c r="AC31" s="2"/>
      <c r="AD31" s="114" t="str">
        <f t="shared" si="5"/>
        <v>NO</v>
      </c>
      <c r="AG31" s="3">
        <f t="shared" si="0"/>
        <v>0</v>
      </c>
      <c r="AH31" s="3">
        <f t="shared" si="0"/>
        <v>0</v>
      </c>
      <c r="AI31" s="3">
        <f t="shared" si="1"/>
        <v>0</v>
      </c>
      <c r="AJ31" s="4">
        <v>3.125E-2</v>
      </c>
      <c r="AK31" s="3">
        <f t="shared" si="2"/>
        <v>0</v>
      </c>
      <c r="AL31" s="53" t="s">
        <v>30</v>
      </c>
      <c r="AM31" s="8" t="b">
        <f t="shared" si="3"/>
        <v>0</v>
      </c>
      <c r="AN31" s="15">
        <f t="shared" si="4"/>
        <v>0</v>
      </c>
    </row>
    <row r="32" spans="1:40" ht="80.099999999999994" customHeight="1" x14ac:dyDescent="0.25">
      <c r="A32" s="112" t="str">
        <f>IFERROR(INDEX(Tabella256[cognomenome], MATCH(F32, Tabella256[cognome], 0)), "")</f>
        <v/>
      </c>
      <c r="B32" s="28"/>
      <c r="C32" s="28"/>
      <c r="D32" s="29"/>
      <c r="E32" s="29"/>
      <c r="F32" s="30"/>
      <c r="G32" s="56"/>
      <c r="H32" s="31"/>
      <c r="I32" s="32" t="str">
        <f t="shared" si="9"/>
        <v/>
      </c>
      <c r="J32" s="33"/>
      <c r="K32" s="34"/>
      <c r="L32" s="34"/>
      <c r="M32" s="31" t="str">
        <f t="shared" si="6"/>
        <v/>
      </c>
      <c r="N32" s="35"/>
      <c r="O32" s="35"/>
      <c r="P32" s="2"/>
      <c r="Q32" s="2"/>
      <c r="R32" s="2"/>
      <c r="S32" s="2"/>
      <c r="T32" s="2"/>
      <c r="U32" s="2"/>
      <c r="W32" s="72"/>
      <c r="X32" s="72"/>
      <c r="Y32" s="72"/>
      <c r="Z32" s="72"/>
      <c r="AA32" s="72"/>
      <c r="AB32" s="72"/>
      <c r="AC32" s="2"/>
      <c r="AD32" s="114" t="str">
        <f t="shared" si="5"/>
        <v>NO</v>
      </c>
      <c r="AG32" s="3">
        <f t="shared" si="0"/>
        <v>0</v>
      </c>
      <c r="AH32" s="3">
        <f t="shared" si="0"/>
        <v>0</v>
      </c>
      <c r="AI32" s="3">
        <f t="shared" si="1"/>
        <v>0</v>
      </c>
      <c r="AJ32" s="4">
        <v>3.125E-2</v>
      </c>
      <c r="AK32" s="3">
        <f t="shared" si="2"/>
        <v>0</v>
      </c>
      <c r="AL32" s="53" t="s">
        <v>30</v>
      </c>
      <c r="AM32" s="8" t="b">
        <f t="shared" si="3"/>
        <v>0</v>
      </c>
      <c r="AN32" s="15">
        <f t="shared" si="4"/>
        <v>0</v>
      </c>
    </row>
    <row r="33" spans="1:40" ht="80.099999999999994" customHeight="1" x14ac:dyDescent="0.25">
      <c r="A33" s="112" t="str">
        <f>IFERROR(INDEX(Tabella256[cognomenome], MATCH(F33, Tabella256[cognome], 0)), "")</f>
        <v/>
      </c>
      <c r="B33" s="28"/>
      <c r="C33" s="28"/>
      <c r="D33" s="29"/>
      <c r="E33" s="29"/>
      <c r="F33" s="30"/>
      <c r="G33" s="56" t="str">
        <f>IF(G32="","",G32)</f>
        <v/>
      </c>
      <c r="H33" s="31" t="str">
        <f>IF(H32="","",H32)</f>
        <v/>
      </c>
      <c r="I33" s="32" t="str">
        <f t="shared" si="9"/>
        <v/>
      </c>
      <c r="J33" s="33" t="str">
        <f>IF(J32="","",J32)</f>
        <v/>
      </c>
      <c r="K33" s="34"/>
      <c r="L33" s="34"/>
      <c r="M33" s="31" t="str">
        <f t="shared" si="6"/>
        <v/>
      </c>
      <c r="N33" s="35"/>
      <c r="O33" s="35"/>
      <c r="P33" s="2"/>
      <c r="Q33" s="2"/>
      <c r="R33" s="2"/>
      <c r="S33" s="2"/>
      <c r="T33" s="2"/>
      <c r="U33" s="2"/>
      <c r="AA33" s="72"/>
      <c r="AB33" s="72"/>
      <c r="AC33" s="2"/>
      <c r="AD33" s="114" t="str">
        <f t="shared" si="5"/>
        <v>NO</v>
      </c>
      <c r="AG33" s="3">
        <f t="shared" si="0"/>
        <v>0</v>
      </c>
      <c r="AH33" s="3">
        <f t="shared" si="0"/>
        <v>0</v>
      </c>
      <c r="AI33" s="3">
        <f t="shared" si="1"/>
        <v>0</v>
      </c>
      <c r="AJ33" s="4">
        <v>3.125E-2</v>
      </c>
      <c r="AK33" s="3">
        <f t="shared" si="2"/>
        <v>0</v>
      </c>
      <c r="AL33" s="53" t="s">
        <v>30</v>
      </c>
      <c r="AM33" s="8" t="b">
        <f t="shared" si="3"/>
        <v>0</v>
      </c>
      <c r="AN33" s="15">
        <f t="shared" si="4"/>
        <v>0</v>
      </c>
    </row>
    <row r="34" spans="1:40" ht="80.099999999999994" customHeight="1" x14ac:dyDescent="0.25">
      <c r="A34" s="112" t="str">
        <f>IFERROR(INDEX(Tabella256[cognomenome], MATCH(F34, Tabella256[cognome], 0)), "")</f>
        <v/>
      </c>
      <c r="B34" s="28"/>
      <c r="C34" s="28"/>
      <c r="D34" s="29"/>
      <c r="E34" s="29"/>
      <c r="F34" s="30"/>
      <c r="G34" s="56"/>
      <c r="H34" s="31"/>
      <c r="I34" s="32" t="str">
        <f t="shared" si="9"/>
        <v/>
      </c>
      <c r="J34" s="33"/>
      <c r="K34" s="34"/>
      <c r="L34" s="34"/>
      <c r="M34" s="31" t="str">
        <f t="shared" si="6"/>
        <v/>
      </c>
      <c r="N34" s="35"/>
      <c r="O34" s="35"/>
      <c r="P34" s="2"/>
      <c r="Q34" s="2"/>
      <c r="R34" s="2"/>
      <c r="S34" s="2"/>
      <c r="T34" s="2"/>
      <c r="U34" s="2"/>
      <c r="AA34" s="72"/>
      <c r="AB34" s="72"/>
      <c r="AC34" s="2"/>
      <c r="AD34" s="114" t="str">
        <f t="shared" si="5"/>
        <v>NO</v>
      </c>
      <c r="AG34" s="3">
        <f t="shared" si="0"/>
        <v>0</v>
      </c>
      <c r="AH34" s="3">
        <f t="shared" si="0"/>
        <v>0</v>
      </c>
      <c r="AI34" s="3">
        <f t="shared" si="1"/>
        <v>0</v>
      </c>
      <c r="AJ34" s="4">
        <v>3.125E-2</v>
      </c>
      <c r="AK34" s="3">
        <f t="shared" si="2"/>
        <v>0</v>
      </c>
      <c r="AL34" s="53" t="s">
        <v>30</v>
      </c>
      <c r="AM34" s="8" t="b">
        <f t="shared" si="3"/>
        <v>0</v>
      </c>
      <c r="AN34" s="15">
        <f t="shared" si="4"/>
        <v>0</v>
      </c>
    </row>
    <row r="35" spans="1:40" ht="80.099999999999994" customHeight="1" x14ac:dyDescent="0.25">
      <c r="A35" s="112" t="str">
        <f>IFERROR(INDEX(Tabella256[cognomenome], MATCH(F35, Tabella256[cognome], 0)), "")</f>
        <v/>
      </c>
      <c r="B35" s="28"/>
      <c r="C35" s="28"/>
      <c r="D35" s="29"/>
      <c r="E35" s="29"/>
      <c r="F35" s="30"/>
      <c r="G35" s="56" t="str">
        <f>IF(G34="","",G34)</f>
        <v/>
      </c>
      <c r="H35" s="31" t="str">
        <f>IF(H34="","",H34)</f>
        <v/>
      </c>
      <c r="I35" s="32" t="str">
        <f t="shared" si="9"/>
        <v/>
      </c>
      <c r="J35" s="33" t="str">
        <f>IF(J34="","",J34)</f>
        <v/>
      </c>
      <c r="K35" s="34"/>
      <c r="L35" s="34"/>
      <c r="M35" s="31" t="str">
        <f t="shared" si="6"/>
        <v/>
      </c>
      <c r="N35" s="35"/>
      <c r="O35" s="35"/>
      <c r="P35" s="2"/>
      <c r="Q35" s="2"/>
      <c r="R35" s="2"/>
      <c r="S35" s="2"/>
      <c r="T35" s="2"/>
      <c r="U35" s="2"/>
      <c r="AA35" s="72"/>
      <c r="AB35" s="72"/>
      <c r="AC35" s="2"/>
      <c r="AD35" s="114" t="str">
        <f t="shared" si="5"/>
        <v>NO</v>
      </c>
      <c r="AG35" s="3">
        <f t="shared" si="0"/>
        <v>0</v>
      </c>
      <c r="AH35" s="3">
        <f t="shared" si="0"/>
        <v>0</v>
      </c>
      <c r="AI35" s="3">
        <f t="shared" si="1"/>
        <v>0</v>
      </c>
      <c r="AJ35" s="4">
        <v>3.125E-2</v>
      </c>
      <c r="AK35" s="3">
        <f t="shared" si="2"/>
        <v>0</v>
      </c>
      <c r="AL35" s="53" t="s">
        <v>30</v>
      </c>
      <c r="AM35" s="8" t="b">
        <f t="shared" si="3"/>
        <v>0</v>
      </c>
      <c r="AN35" s="15">
        <f t="shared" si="4"/>
        <v>0</v>
      </c>
    </row>
    <row r="36" spans="1:40" ht="80.099999999999994" customHeight="1" x14ac:dyDescent="0.25">
      <c r="A36" s="112" t="str">
        <f>IFERROR(INDEX(Tabella256[cognomenome], MATCH(F36, Tabella256[cognome], 0)), "")</f>
        <v/>
      </c>
      <c r="B36" s="28"/>
      <c r="C36" s="28"/>
      <c r="D36" s="29"/>
      <c r="E36" s="29"/>
      <c r="F36" s="30"/>
      <c r="G36" s="56"/>
      <c r="H36" s="31"/>
      <c r="I36" s="32" t="str">
        <f t="shared" si="9"/>
        <v/>
      </c>
      <c r="J36" s="33"/>
      <c r="K36" s="34"/>
      <c r="L36" s="34"/>
      <c r="M36" s="31" t="str">
        <f t="shared" si="6"/>
        <v/>
      </c>
      <c r="N36" s="35"/>
      <c r="O36" s="35"/>
      <c r="P36" s="2"/>
      <c r="Q36" s="2"/>
      <c r="R36" s="2"/>
      <c r="S36" s="2"/>
      <c r="T36" s="2"/>
      <c r="U36" s="2"/>
      <c r="AA36" s="72"/>
      <c r="AB36" s="72"/>
      <c r="AC36" s="2"/>
      <c r="AD36" s="114" t="str">
        <f t="shared" si="5"/>
        <v>NO</v>
      </c>
      <c r="AG36" s="3">
        <f t="shared" si="0"/>
        <v>0</v>
      </c>
      <c r="AH36" s="3">
        <f t="shared" si="0"/>
        <v>0</v>
      </c>
      <c r="AI36" s="3">
        <f t="shared" si="1"/>
        <v>0</v>
      </c>
      <c r="AJ36" s="4">
        <v>3.125E-2</v>
      </c>
      <c r="AK36" s="3">
        <f t="shared" si="2"/>
        <v>0</v>
      </c>
      <c r="AL36" s="53" t="s">
        <v>30</v>
      </c>
      <c r="AM36" s="8" t="b">
        <f t="shared" si="3"/>
        <v>0</v>
      </c>
      <c r="AN36" s="15">
        <f t="shared" si="4"/>
        <v>0</v>
      </c>
    </row>
    <row r="37" spans="1:40" ht="80.099999999999994" customHeight="1" x14ac:dyDescent="0.25">
      <c r="A37" s="112" t="str">
        <f>IFERROR(INDEX(Tabella256[cognomenome], MATCH(F37, Tabella256[cognome], 0)), "")</f>
        <v/>
      </c>
      <c r="B37" s="28"/>
      <c r="C37" s="28"/>
      <c r="D37" s="29"/>
      <c r="E37" s="29"/>
      <c r="F37" s="30"/>
      <c r="G37" s="56" t="str">
        <f>IF(G36="","",G36)</f>
        <v/>
      </c>
      <c r="H37" s="31" t="str">
        <f>IF(H36="","",H36)</f>
        <v/>
      </c>
      <c r="I37" s="32" t="str">
        <f t="shared" si="9"/>
        <v/>
      </c>
      <c r="J37" s="33" t="str">
        <f>IF(J36="","",J36)</f>
        <v/>
      </c>
      <c r="K37" s="34"/>
      <c r="L37" s="34"/>
      <c r="M37" s="31" t="str">
        <f t="shared" si="6"/>
        <v/>
      </c>
      <c r="N37" s="35"/>
      <c r="O37" s="35"/>
      <c r="P37" s="2"/>
      <c r="Q37" s="2"/>
      <c r="R37" s="2"/>
      <c r="S37" s="2"/>
      <c r="T37" s="2"/>
      <c r="U37" s="2"/>
      <c r="AA37" s="72"/>
      <c r="AB37" s="72"/>
      <c r="AC37" s="2"/>
      <c r="AD37" s="114" t="str">
        <f t="shared" si="5"/>
        <v>NO</v>
      </c>
      <c r="AG37" s="3">
        <f t="shared" si="0"/>
        <v>0</v>
      </c>
      <c r="AH37" s="3">
        <f t="shared" si="0"/>
        <v>0</v>
      </c>
      <c r="AI37" s="3">
        <f t="shared" si="1"/>
        <v>0</v>
      </c>
      <c r="AJ37" s="4">
        <v>3.125E-2</v>
      </c>
      <c r="AK37" s="3">
        <f t="shared" si="2"/>
        <v>0</v>
      </c>
      <c r="AL37" s="53" t="s">
        <v>30</v>
      </c>
      <c r="AM37" s="8" t="b">
        <f t="shared" si="3"/>
        <v>0</v>
      </c>
      <c r="AN37" s="15">
        <f t="shared" si="4"/>
        <v>0</v>
      </c>
    </row>
    <row r="38" spans="1:40" ht="80.099999999999994" customHeight="1" x14ac:dyDescent="0.25">
      <c r="A38" s="112" t="str">
        <f>IFERROR(INDEX(Tabella256[cognomenome], MATCH(F38, Tabella256[cognome], 0)), "")</f>
        <v/>
      </c>
      <c r="B38" s="28"/>
      <c r="C38" s="28"/>
      <c r="D38" s="29"/>
      <c r="E38" s="29"/>
      <c r="F38" s="30"/>
      <c r="G38" s="56"/>
      <c r="H38" s="31"/>
      <c r="I38" s="32" t="str">
        <f t="shared" si="9"/>
        <v/>
      </c>
      <c r="J38" s="33"/>
      <c r="K38" s="34"/>
      <c r="L38" s="34"/>
      <c r="M38" s="31" t="str">
        <f t="shared" si="6"/>
        <v/>
      </c>
      <c r="N38" s="35"/>
      <c r="O38" s="35"/>
      <c r="P38" s="2"/>
      <c r="Q38" s="2"/>
      <c r="R38" s="2"/>
      <c r="S38" s="2"/>
      <c r="T38" s="2"/>
      <c r="U38" s="2"/>
      <c r="AA38" s="72"/>
      <c r="AB38" s="72"/>
      <c r="AC38" s="2"/>
      <c r="AD38" s="114" t="str">
        <f t="shared" si="5"/>
        <v>NO</v>
      </c>
      <c r="AG38" s="3">
        <f t="shared" si="0"/>
        <v>0</v>
      </c>
      <c r="AH38" s="3">
        <f t="shared" si="0"/>
        <v>0</v>
      </c>
      <c r="AI38" s="3">
        <f t="shared" si="1"/>
        <v>0</v>
      </c>
      <c r="AJ38" s="4">
        <v>3.125E-2</v>
      </c>
      <c r="AK38" s="3">
        <f t="shared" si="2"/>
        <v>0</v>
      </c>
      <c r="AL38" s="53" t="s">
        <v>30</v>
      </c>
      <c r="AM38" s="8" t="b">
        <f t="shared" si="3"/>
        <v>0</v>
      </c>
      <c r="AN38" s="15">
        <f t="shared" si="4"/>
        <v>0</v>
      </c>
    </row>
    <row r="39" spans="1:40" ht="80.099999999999994" customHeight="1" x14ac:dyDescent="0.25">
      <c r="A39" s="112" t="str">
        <f>IFERROR(INDEX(Tabella256[cognomenome], MATCH(F39, Tabella256[cognome], 0)), "")</f>
        <v/>
      </c>
      <c r="B39" s="28"/>
      <c r="C39" s="28"/>
      <c r="D39" s="29"/>
      <c r="E39" s="29"/>
      <c r="F39" s="30"/>
      <c r="G39" s="56" t="str">
        <f>IF(G38="","",G38)</f>
        <v/>
      </c>
      <c r="H39" s="31" t="str">
        <f>IF(H38="","",H38)</f>
        <v/>
      </c>
      <c r="I39" s="32" t="str">
        <f t="shared" si="9"/>
        <v/>
      </c>
      <c r="J39" s="33" t="str">
        <f>IF(J38="","",J38)</f>
        <v/>
      </c>
      <c r="K39" s="34"/>
      <c r="L39" s="34"/>
      <c r="M39" s="31" t="str">
        <f t="shared" si="6"/>
        <v/>
      </c>
      <c r="N39" s="35"/>
      <c r="O39" s="35"/>
      <c r="P39" s="2"/>
      <c r="Q39" s="2"/>
      <c r="R39" s="2"/>
      <c r="S39" s="2"/>
      <c r="T39" s="2"/>
      <c r="U39" s="2"/>
      <c r="V39" s="72"/>
      <c r="W39" s="72"/>
      <c r="X39" s="72"/>
      <c r="Y39" s="72"/>
      <c r="Z39" s="72"/>
      <c r="AA39" s="72"/>
      <c r="AB39" s="72"/>
      <c r="AC39" s="2"/>
      <c r="AD39" s="114" t="str">
        <f t="shared" si="5"/>
        <v>NO</v>
      </c>
      <c r="AG39" s="3">
        <f t="shared" si="0"/>
        <v>0</v>
      </c>
      <c r="AH39" s="3">
        <f t="shared" si="0"/>
        <v>0</v>
      </c>
      <c r="AI39" s="3">
        <f t="shared" si="1"/>
        <v>0</v>
      </c>
      <c r="AJ39" s="4">
        <v>3.125E-2</v>
      </c>
      <c r="AK39" s="3">
        <f t="shared" si="2"/>
        <v>0</v>
      </c>
      <c r="AL39" s="53" t="s">
        <v>30</v>
      </c>
      <c r="AM39" s="8" t="b">
        <f t="shared" si="3"/>
        <v>0</v>
      </c>
      <c r="AN39" s="15">
        <f t="shared" si="4"/>
        <v>0</v>
      </c>
    </row>
    <row r="40" spans="1:40" ht="80.099999999999994" customHeight="1" x14ac:dyDescent="0.25">
      <c r="A40" s="112" t="str">
        <f>IFERROR(INDEX(Tabella256[cognomenome], MATCH(F40, Tabella256[cognome], 0)), "")</f>
        <v/>
      </c>
      <c r="B40" s="28"/>
      <c r="C40" s="28"/>
      <c r="D40" s="29"/>
      <c r="E40" s="29"/>
      <c r="F40" s="30"/>
      <c r="G40" s="56"/>
      <c r="H40" s="31"/>
      <c r="I40" s="32" t="str">
        <f t="shared" si="9"/>
        <v/>
      </c>
      <c r="J40" s="33"/>
      <c r="K40" s="34"/>
      <c r="L40" s="34"/>
      <c r="M40" s="31" t="str">
        <f t="shared" si="6"/>
        <v/>
      </c>
      <c r="N40" s="35"/>
      <c r="O40" s="35"/>
      <c r="P40" s="2"/>
      <c r="Q40" s="2"/>
      <c r="R40" s="2"/>
      <c r="S40" s="2"/>
      <c r="T40" s="2"/>
      <c r="U40" s="2"/>
      <c r="AB40" s="72"/>
      <c r="AC40" s="2"/>
      <c r="AD40" s="114" t="str">
        <f t="shared" si="5"/>
        <v>NO</v>
      </c>
      <c r="AG40" s="3">
        <f t="shared" si="0"/>
        <v>0</v>
      </c>
      <c r="AH40" s="3">
        <f t="shared" si="0"/>
        <v>0</v>
      </c>
      <c r="AI40" s="3">
        <f t="shared" si="1"/>
        <v>0</v>
      </c>
      <c r="AJ40" s="4">
        <v>3.125E-2</v>
      </c>
      <c r="AK40" s="3">
        <f t="shared" si="2"/>
        <v>0</v>
      </c>
      <c r="AL40" s="53" t="s">
        <v>30</v>
      </c>
      <c r="AM40" s="8" t="b">
        <f t="shared" si="3"/>
        <v>0</v>
      </c>
      <c r="AN40" s="15">
        <f t="shared" si="4"/>
        <v>0</v>
      </c>
    </row>
    <row r="41" spans="1:40" ht="80.099999999999994" customHeight="1" x14ac:dyDescent="0.25">
      <c r="A41" s="112" t="str">
        <f>IFERROR(INDEX(Tabella256[cognomenome], MATCH(F41, Tabella256[cognome], 0)), "")</f>
        <v/>
      </c>
      <c r="B41" s="28"/>
      <c r="C41" s="28"/>
      <c r="D41" s="29"/>
      <c r="E41" s="29"/>
      <c r="F41" s="30"/>
      <c r="G41" s="56" t="str">
        <f>IF(G40="","",G40)</f>
        <v/>
      </c>
      <c r="H41" s="31" t="str">
        <f>IF(H40="","",H40)</f>
        <v/>
      </c>
      <c r="I41" s="32" t="str">
        <f t="shared" si="9"/>
        <v/>
      </c>
      <c r="J41" s="33" t="str">
        <f>IF(J40="","",J40)</f>
        <v/>
      </c>
      <c r="K41" s="34"/>
      <c r="L41" s="34"/>
      <c r="M41" s="31" t="str">
        <f t="shared" si="6"/>
        <v/>
      </c>
      <c r="N41" s="35"/>
      <c r="O41" s="35"/>
      <c r="P41" s="2"/>
      <c r="Q41" s="2"/>
      <c r="R41" s="2"/>
      <c r="S41" s="2"/>
      <c r="T41" s="37"/>
      <c r="U41" s="2"/>
      <c r="AB41" s="72"/>
      <c r="AC41" s="2"/>
      <c r="AD41" s="114" t="str">
        <f t="shared" si="5"/>
        <v>NO</v>
      </c>
      <c r="AG41" s="3">
        <f t="shared" si="0"/>
        <v>0</v>
      </c>
      <c r="AH41" s="3">
        <f t="shared" si="0"/>
        <v>0</v>
      </c>
      <c r="AI41" s="3">
        <f t="shared" si="1"/>
        <v>0</v>
      </c>
      <c r="AJ41" s="4">
        <v>3.125E-2</v>
      </c>
      <c r="AK41" s="3">
        <f t="shared" si="2"/>
        <v>0</v>
      </c>
      <c r="AL41" s="53" t="s">
        <v>30</v>
      </c>
      <c r="AM41" s="8" t="b">
        <f t="shared" si="3"/>
        <v>0</v>
      </c>
      <c r="AN41" s="15">
        <f t="shared" si="4"/>
        <v>0</v>
      </c>
    </row>
    <row r="42" spans="1:40" ht="80.099999999999994" customHeight="1" x14ac:dyDescent="0.25">
      <c r="A42" s="112" t="str">
        <f>IFERROR(INDEX(Tabella256[cognomenome], MATCH(F42, Tabella256[cognome], 0)), "")</f>
        <v/>
      </c>
      <c r="B42" s="28"/>
      <c r="C42" s="28"/>
      <c r="D42" s="29"/>
      <c r="E42" s="29"/>
      <c r="F42" s="30"/>
      <c r="G42" s="56"/>
      <c r="H42" s="31"/>
      <c r="I42" s="32" t="str">
        <f t="shared" si="9"/>
        <v/>
      </c>
      <c r="J42" s="33"/>
      <c r="K42" s="34"/>
      <c r="L42" s="34"/>
      <c r="M42" s="31" t="str">
        <f t="shared" si="6"/>
        <v/>
      </c>
      <c r="N42" s="35"/>
      <c r="O42" s="35"/>
      <c r="P42" s="2"/>
      <c r="Q42" s="2"/>
      <c r="R42" s="2"/>
      <c r="S42" s="2"/>
      <c r="T42" s="37"/>
      <c r="U42" s="2"/>
      <c r="AB42" s="72"/>
      <c r="AC42" s="2"/>
      <c r="AD42" s="114" t="str">
        <f t="shared" si="5"/>
        <v>NO</v>
      </c>
      <c r="AG42" s="3">
        <f t="shared" si="0"/>
        <v>0</v>
      </c>
      <c r="AH42" s="3">
        <f t="shared" si="0"/>
        <v>0</v>
      </c>
      <c r="AI42" s="3">
        <f t="shared" si="1"/>
        <v>0</v>
      </c>
      <c r="AJ42" s="4">
        <v>3.125E-2</v>
      </c>
      <c r="AK42" s="3">
        <f t="shared" si="2"/>
        <v>0</v>
      </c>
      <c r="AL42" s="53" t="s">
        <v>30</v>
      </c>
      <c r="AM42" s="8" t="b">
        <f t="shared" si="3"/>
        <v>0</v>
      </c>
      <c r="AN42" s="15">
        <f t="shared" si="4"/>
        <v>0</v>
      </c>
    </row>
    <row r="43" spans="1:40" ht="80.099999999999994" customHeight="1" x14ac:dyDescent="0.25">
      <c r="A43" s="112" t="str">
        <f>IFERROR(INDEX(Tabella256[cognomenome], MATCH(F43, Tabella256[cognome], 0)), "")</f>
        <v/>
      </c>
      <c r="B43" s="28"/>
      <c r="C43" s="28"/>
      <c r="D43" s="29"/>
      <c r="E43" s="29"/>
      <c r="F43" s="30"/>
      <c r="G43" s="56" t="str">
        <f>IF(G42="","",G42)</f>
        <v/>
      </c>
      <c r="H43" s="31" t="str">
        <f>IF(H42="","",H42)</f>
        <v/>
      </c>
      <c r="I43" s="32" t="str">
        <f t="shared" si="9"/>
        <v/>
      </c>
      <c r="J43" s="33" t="str">
        <f>IF(J42="","",J42)</f>
        <v/>
      </c>
      <c r="K43" s="34"/>
      <c r="L43" s="34"/>
      <c r="M43" s="31" t="str">
        <f t="shared" si="6"/>
        <v/>
      </c>
      <c r="N43" s="35"/>
      <c r="O43" s="35"/>
      <c r="P43" s="2"/>
      <c r="Q43" s="2"/>
      <c r="R43" s="2"/>
      <c r="S43" s="2"/>
      <c r="T43" s="37"/>
      <c r="U43" s="2"/>
      <c r="AB43" s="72"/>
      <c r="AC43" s="2"/>
      <c r="AD43" s="114" t="str">
        <f t="shared" si="5"/>
        <v>NO</v>
      </c>
      <c r="AG43" s="3">
        <f t="shared" si="0"/>
        <v>0</v>
      </c>
      <c r="AH43" s="3">
        <f t="shared" si="0"/>
        <v>0</v>
      </c>
      <c r="AI43" s="3">
        <f t="shared" si="1"/>
        <v>0</v>
      </c>
      <c r="AJ43" s="4">
        <v>3.125E-2</v>
      </c>
      <c r="AK43" s="3">
        <f t="shared" si="2"/>
        <v>0</v>
      </c>
      <c r="AL43" s="53" t="s">
        <v>30</v>
      </c>
      <c r="AM43" s="8" t="b">
        <f t="shared" si="3"/>
        <v>0</v>
      </c>
      <c r="AN43" s="15">
        <f t="shared" si="4"/>
        <v>0</v>
      </c>
    </row>
    <row r="44" spans="1:40" ht="80.099999999999994" customHeight="1" x14ac:dyDescent="0.25">
      <c r="A44" s="112" t="str">
        <f>IFERROR(INDEX(Tabella256[cognomenome], MATCH(F44, Tabella256[cognome], 0)), "")</f>
        <v/>
      </c>
      <c r="B44" s="28"/>
      <c r="C44" s="28"/>
      <c r="D44" s="29"/>
      <c r="E44" s="29"/>
      <c r="F44" s="30"/>
      <c r="G44" s="56"/>
      <c r="H44" s="31"/>
      <c r="I44" s="32" t="str">
        <f t="shared" si="9"/>
        <v/>
      </c>
      <c r="J44" s="33"/>
      <c r="K44" s="34"/>
      <c r="L44" s="34"/>
      <c r="M44" s="31" t="str">
        <f t="shared" si="6"/>
        <v/>
      </c>
      <c r="N44" s="35"/>
      <c r="O44" s="35"/>
      <c r="P44" s="2"/>
      <c r="Q44" s="2"/>
      <c r="R44" s="2"/>
      <c r="S44" s="2"/>
      <c r="T44" s="37"/>
      <c r="U44" s="2"/>
      <c r="AB44" s="72"/>
      <c r="AC44" s="2"/>
      <c r="AD44" s="114" t="str">
        <f t="shared" si="5"/>
        <v>NO</v>
      </c>
      <c r="AG44" s="3">
        <f t="shared" si="0"/>
        <v>0</v>
      </c>
      <c r="AH44" s="3">
        <f t="shared" si="0"/>
        <v>0</v>
      </c>
      <c r="AI44" s="3">
        <f t="shared" si="1"/>
        <v>0</v>
      </c>
      <c r="AJ44" s="4">
        <v>3.125E-2</v>
      </c>
      <c r="AK44" s="3">
        <f t="shared" si="2"/>
        <v>0</v>
      </c>
      <c r="AL44" s="53" t="s">
        <v>30</v>
      </c>
      <c r="AM44" s="8" t="b">
        <f t="shared" si="3"/>
        <v>0</v>
      </c>
      <c r="AN44" s="15">
        <f t="shared" si="4"/>
        <v>0</v>
      </c>
    </row>
    <row r="45" spans="1:40" ht="80.099999999999994" customHeight="1" x14ac:dyDescent="0.25">
      <c r="A45" s="112" t="str">
        <f>IFERROR(INDEX(Tabella256[cognomenome], MATCH(F45, Tabella256[cognome], 0)), "")</f>
        <v/>
      </c>
      <c r="B45" s="28"/>
      <c r="C45" s="28"/>
      <c r="D45" s="29"/>
      <c r="E45" s="29"/>
      <c r="F45" s="30"/>
      <c r="G45" s="56" t="str">
        <f>IF(G44="","",G44)</f>
        <v/>
      </c>
      <c r="H45" s="31" t="str">
        <f>IF(H44="","",H44)</f>
        <v/>
      </c>
      <c r="I45" s="32" t="str">
        <f t="shared" si="9"/>
        <v/>
      </c>
      <c r="J45" s="33" t="str">
        <f>IF(J44="","",J44)</f>
        <v/>
      </c>
      <c r="K45" s="34"/>
      <c r="L45" s="34"/>
      <c r="M45" s="31" t="str">
        <f t="shared" si="6"/>
        <v/>
      </c>
      <c r="N45" s="35"/>
      <c r="O45" s="35"/>
      <c r="P45" s="2"/>
      <c r="Q45" s="2"/>
      <c r="R45" s="2"/>
      <c r="S45" s="2"/>
      <c r="T45" s="2"/>
      <c r="U45" s="2"/>
      <c r="V45" s="72"/>
      <c r="W45" s="72"/>
      <c r="X45" s="72"/>
      <c r="Y45" s="72"/>
      <c r="Z45" s="72"/>
      <c r="AA45" s="72"/>
      <c r="AB45" s="72"/>
      <c r="AC45" s="2"/>
      <c r="AD45" s="114" t="str">
        <f t="shared" si="5"/>
        <v>NO</v>
      </c>
      <c r="AG45" s="3">
        <f t="shared" si="0"/>
        <v>0</v>
      </c>
      <c r="AH45" s="3">
        <f t="shared" si="0"/>
        <v>0</v>
      </c>
      <c r="AI45" s="3">
        <f t="shared" si="1"/>
        <v>0</v>
      </c>
      <c r="AJ45" s="4">
        <v>3.125E-2</v>
      </c>
      <c r="AK45" s="3">
        <f t="shared" si="2"/>
        <v>0</v>
      </c>
      <c r="AL45" s="53" t="s">
        <v>30</v>
      </c>
      <c r="AM45" s="8" t="b">
        <f t="shared" si="3"/>
        <v>0</v>
      </c>
      <c r="AN45" s="15">
        <f t="shared" si="4"/>
        <v>0</v>
      </c>
    </row>
    <row r="46" spans="1:40" x14ac:dyDescent="0.25">
      <c r="B46" s="191" t="str">
        <f>IF(I32="","",I32)</f>
        <v/>
      </c>
      <c r="C46" s="191"/>
      <c r="D46" s="191"/>
      <c r="E46" s="191"/>
      <c r="F46" s="191"/>
      <c r="G46" s="191"/>
      <c r="H46" s="191"/>
      <c r="I46" s="191"/>
      <c r="J46" s="191"/>
      <c r="K46" s="191"/>
      <c r="L46" s="191"/>
      <c r="M46" s="191"/>
      <c r="N46" s="19"/>
      <c r="O46" s="19"/>
      <c r="P46" s="2"/>
      <c r="Q46" s="2"/>
      <c r="R46" s="2"/>
      <c r="S46" s="2"/>
      <c r="T46" s="2"/>
      <c r="U46" s="2"/>
      <c r="V46" s="72"/>
      <c r="W46" s="72"/>
      <c r="X46" s="72"/>
      <c r="Y46" s="72"/>
      <c r="Z46" s="72"/>
      <c r="AA46" s="72"/>
      <c r="AB46" s="72"/>
      <c r="AC46" s="2"/>
      <c r="AD46" s="2"/>
      <c r="AG46" s="24"/>
      <c r="AH46" s="24"/>
      <c r="AI46" s="24"/>
      <c r="AJ46" s="25"/>
      <c r="AK46" s="24"/>
      <c r="AL46" s="26"/>
      <c r="AM46" s="27"/>
    </row>
    <row r="47" spans="1:40" x14ac:dyDescent="0.25">
      <c r="B47" s="191"/>
      <c r="C47" s="191"/>
      <c r="D47" s="191"/>
      <c r="E47" s="191"/>
      <c r="F47" s="191"/>
      <c r="G47" s="191"/>
      <c r="H47" s="191"/>
      <c r="I47" s="191"/>
      <c r="J47" s="191"/>
      <c r="K47" s="191"/>
      <c r="L47" s="191"/>
      <c r="M47" s="191"/>
      <c r="P47" s="2"/>
      <c r="Q47" s="2"/>
      <c r="R47" s="2"/>
      <c r="S47" s="2"/>
    </row>
    <row r="48" spans="1:40" x14ac:dyDescent="0.25">
      <c r="B48" s="6"/>
      <c r="C48" s="6"/>
      <c r="D48" s="6"/>
      <c r="E48" s="7"/>
      <c r="F48" s="9"/>
      <c r="G48" s="143"/>
      <c r="H48" s="11"/>
      <c r="K48" s="11"/>
      <c r="L48" s="11"/>
      <c r="M48" s="11"/>
      <c r="N48" s="21"/>
      <c r="O48" s="21"/>
      <c r="P48" s="2"/>
      <c r="Q48" s="2"/>
      <c r="R48" s="2"/>
      <c r="S48" s="2"/>
      <c r="T48" s="2"/>
      <c r="U48" s="2"/>
      <c r="V48" s="72"/>
      <c r="W48" s="72"/>
      <c r="X48" s="72"/>
      <c r="Y48" s="72"/>
      <c r="Z48" s="72"/>
      <c r="AA48" s="72"/>
      <c r="AB48" s="72"/>
      <c r="AC48" s="2"/>
      <c r="AD48" s="2"/>
      <c r="AE48" s="2"/>
      <c r="AF48" s="2"/>
    </row>
    <row r="49" spans="2:63" x14ac:dyDescent="0.25">
      <c r="B49" s="6"/>
      <c r="C49" s="6"/>
      <c r="D49" s="6"/>
      <c r="E49" s="7"/>
      <c r="F49" s="9"/>
      <c r="G49" s="143"/>
      <c r="H49" s="11"/>
      <c r="K49" s="11"/>
      <c r="L49" s="11"/>
      <c r="M49" s="11"/>
      <c r="N49" s="21"/>
      <c r="O49" s="21"/>
      <c r="P49" s="2"/>
      <c r="Q49" s="2"/>
      <c r="R49" s="2"/>
      <c r="S49" s="2"/>
      <c r="T49" s="2"/>
      <c r="U49" s="2"/>
      <c r="V49" s="72"/>
      <c r="W49" s="72"/>
      <c r="X49" s="72"/>
      <c r="Y49" s="72"/>
      <c r="Z49" s="72"/>
      <c r="AA49" s="72"/>
      <c r="AB49" s="72"/>
      <c r="AC49" s="2"/>
      <c r="AD49" s="2"/>
      <c r="AE49" s="2"/>
      <c r="AF49" s="2"/>
    </row>
    <row r="50" spans="2:63" x14ac:dyDescent="0.25">
      <c r="B50" s="6"/>
      <c r="C50" s="6"/>
      <c r="D50" s="6"/>
      <c r="E50" s="7"/>
      <c r="F50" s="9"/>
      <c r="G50" s="143"/>
      <c r="H50" s="11"/>
      <c r="K50" s="11"/>
      <c r="L50" s="11"/>
      <c r="M50" s="11"/>
      <c r="N50" s="21"/>
      <c r="O50" s="21"/>
      <c r="T50" s="2"/>
      <c r="U50" s="2"/>
      <c r="V50" s="72"/>
      <c r="W50" s="72"/>
      <c r="X50" s="72"/>
      <c r="Y50" s="72"/>
      <c r="Z50" s="72"/>
      <c r="AA50" s="72"/>
      <c r="AB50" s="72"/>
      <c r="AC50" s="2"/>
      <c r="AD50" s="2"/>
      <c r="AE50" s="2"/>
      <c r="AF50" s="2"/>
    </row>
    <row r="51" spans="2:63" x14ac:dyDescent="0.25">
      <c r="B51" s="6"/>
      <c r="C51" s="6"/>
      <c r="D51" s="6"/>
      <c r="E51" s="7"/>
      <c r="F51" s="9"/>
      <c r="G51" s="143"/>
      <c r="H51" s="11"/>
      <c r="K51" s="11"/>
      <c r="L51" s="11"/>
      <c r="M51" s="11"/>
      <c r="N51" s="21"/>
      <c r="O51" s="21"/>
      <c r="T51" s="2"/>
      <c r="U51" s="2"/>
      <c r="V51" s="72"/>
      <c r="W51" s="72"/>
      <c r="X51" s="72"/>
      <c r="Y51" s="72"/>
      <c r="Z51" s="72"/>
      <c r="AA51" s="72"/>
      <c r="AB51" s="72"/>
      <c r="AC51" s="2"/>
      <c r="AD51" s="2"/>
      <c r="AE51" s="2"/>
      <c r="AF51" s="2"/>
    </row>
    <row r="52" spans="2:63" x14ac:dyDescent="0.25">
      <c r="B52" s="6"/>
      <c r="C52" s="6"/>
      <c r="D52" s="6"/>
      <c r="E52" s="7"/>
      <c r="F52" s="9"/>
      <c r="G52" s="143"/>
      <c r="H52" s="11"/>
      <c r="K52" s="11"/>
      <c r="L52" s="11"/>
      <c r="M52" s="11"/>
      <c r="N52" s="21"/>
      <c r="O52" s="21"/>
      <c r="T52" s="2"/>
      <c r="U52" s="2"/>
      <c r="V52" s="72"/>
      <c r="W52" s="72"/>
      <c r="X52" s="72"/>
      <c r="Y52" s="72"/>
      <c r="Z52" s="72"/>
      <c r="AA52" s="72"/>
      <c r="AB52" s="72"/>
      <c r="AC52" s="2"/>
      <c r="AD52" s="2"/>
      <c r="AE52" s="2"/>
      <c r="AF52" s="2"/>
    </row>
    <row r="53" spans="2:63" x14ac:dyDescent="0.25">
      <c r="B53" s="6"/>
      <c r="C53" s="6"/>
      <c r="D53" s="6"/>
      <c r="E53" s="7"/>
      <c r="F53" s="9"/>
      <c r="G53" s="143"/>
      <c r="H53" s="11"/>
      <c r="K53" s="11"/>
      <c r="L53" s="11"/>
      <c r="M53" s="11"/>
      <c r="N53" s="21"/>
      <c r="O53" s="21"/>
      <c r="T53" s="2"/>
      <c r="U53" s="2"/>
      <c r="V53" s="72"/>
      <c r="W53" s="72"/>
      <c r="X53" s="72"/>
      <c r="Y53" s="72"/>
      <c r="Z53" s="72"/>
      <c r="AA53" s="72"/>
      <c r="AB53" s="72"/>
      <c r="AC53" s="2"/>
      <c r="AD53" s="2"/>
      <c r="AE53" s="2"/>
      <c r="AF53" s="2"/>
    </row>
    <row r="54" spans="2:63" x14ac:dyDescent="0.25">
      <c r="B54" s="6"/>
      <c r="C54" s="6"/>
      <c r="D54" s="6"/>
      <c r="E54" s="7"/>
      <c r="F54" s="9"/>
      <c r="G54" s="143"/>
      <c r="H54" s="11"/>
      <c r="K54" s="11"/>
      <c r="L54" s="11"/>
      <c r="M54" s="11"/>
      <c r="N54" s="21"/>
      <c r="O54" s="21"/>
    </row>
    <row r="55" spans="2:63" x14ac:dyDescent="0.25">
      <c r="B55" s="6"/>
      <c r="C55" s="6"/>
      <c r="D55" s="6"/>
      <c r="E55" s="7"/>
      <c r="F55" s="9"/>
      <c r="G55" s="143"/>
      <c r="H55" s="11"/>
      <c r="I55" s="23"/>
      <c r="J55" s="11"/>
      <c r="K55" s="11"/>
      <c r="L55" s="11"/>
      <c r="M55" s="11"/>
      <c r="N55" s="21"/>
      <c r="O55" s="21"/>
    </row>
    <row r="56" spans="2:63" x14ac:dyDescent="0.25">
      <c r="B56" s="6"/>
      <c r="C56" s="6"/>
      <c r="D56" s="6"/>
      <c r="E56" s="7"/>
      <c r="F56" s="9"/>
      <c r="G56" s="143"/>
      <c r="H56" s="11"/>
      <c r="I56" s="23"/>
      <c r="J56" s="11"/>
      <c r="K56" s="11"/>
      <c r="L56" s="11"/>
      <c r="M56" s="11"/>
      <c r="N56" s="21"/>
      <c r="O56" s="21"/>
    </row>
    <row r="57" spans="2:63" x14ac:dyDescent="0.25">
      <c r="E57" s="5"/>
      <c r="F57" s="10"/>
    </row>
    <row r="58" spans="2:63" x14ac:dyDescent="0.25">
      <c r="E58" s="5"/>
      <c r="F58" s="10"/>
    </row>
    <row r="59" spans="2:63" s="12" customFormat="1" x14ac:dyDescent="0.25">
      <c r="B59" s="114"/>
      <c r="C59" s="114"/>
      <c r="D59" s="114"/>
      <c r="E59" s="5"/>
      <c r="F59" s="10"/>
      <c r="G59" s="144"/>
      <c r="H59" s="1"/>
      <c r="I59" s="22"/>
      <c r="J59" s="1"/>
      <c r="K59" s="1"/>
      <c r="L59" s="1"/>
      <c r="M59" s="1"/>
      <c r="N59" s="20"/>
      <c r="O59" s="20"/>
      <c r="T59" s="114"/>
      <c r="U59" s="114"/>
      <c r="V59" s="37"/>
      <c r="W59" s="37"/>
      <c r="X59" s="37"/>
      <c r="Y59" s="37"/>
      <c r="Z59" s="37"/>
      <c r="AA59" s="37"/>
      <c r="AB59" s="37"/>
      <c r="AC59" s="114"/>
      <c r="AD59" s="114"/>
      <c r="AE59" s="114"/>
      <c r="AF59" s="114"/>
      <c r="AG59" s="114"/>
      <c r="AH59" s="114"/>
      <c r="AI59" s="114"/>
      <c r="AJ59" s="114"/>
      <c r="AK59" s="114"/>
      <c r="AL59" s="114"/>
      <c r="AM59" s="114"/>
      <c r="AN59" s="114"/>
      <c r="AO59" s="114"/>
      <c r="AP59" s="114"/>
      <c r="AQ59" s="114"/>
      <c r="AR59" s="114"/>
      <c r="AS59" s="114"/>
      <c r="AT59" s="114"/>
      <c r="AU59" s="114"/>
      <c r="AV59" s="114"/>
      <c r="AW59" s="114"/>
      <c r="AX59" s="114"/>
      <c r="AY59" s="114"/>
      <c r="AZ59" s="114"/>
      <c r="BA59" s="114"/>
      <c r="BB59" s="114"/>
      <c r="BC59" s="114"/>
      <c r="BD59" s="114"/>
      <c r="BE59" s="114"/>
      <c r="BF59" s="114"/>
      <c r="BG59" s="114"/>
      <c r="BH59" s="114"/>
      <c r="BI59" s="114"/>
      <c r="BJ59" s="114"/>
      <c r="BK59" s="114"/>
    </row>
    <row r="60" spans="2:63" s="12" customFormat="1" x14ac:dyDescent="0.25">
      <c r="B60" s="114"/>
      <c r="C60" s="114"/>
      <c r="D60" s="114"/>
      <c r="E60" s="5"/>
      <c r="F60" s="10"/>
      <c r="G60" s="144"/>
      <c r="H60" s="1"/>
      <c r="I60" s="22"/>
      <c r="J60" s="1"/>
      <c r="K60" s="1"/>
      <c r="L60" s="1"/>
      <c r="M60" s="1"/>
      <c r="N60" s="20"/>
      <c r="O60" s="20"/>
      <c r="T60" s="114"/>
      <c r="U60" s="114"/>
      <c r="V60" s="37"/>
      <c r="W60" s="37"/>
      <c r="X60" s="37"/>
      <c r="Y60" s="37"/>
      <c r="Z60" s="37"/>
      <c r="AA60" s="37"/>
      <c r="AB60" s="37"/>
      <c r="AC60" s="114"/>
      <c r="AD60" s="114"/>
      <c r="AE60" s="114"/>
      <c r="AF60" s="114"/>
      <c r="AG60" s="114"/>
      <c r="AH60" s="114"/>
      <c r="AI60" s="114"/>
      <c r="AJ60" s="114"/>
      <c r="AK60" s="114"/>
      <c r="AL60" s="114"/>
      <c r="AM60" s="114"/>
      <c r="AN60" s="114"/>
      <c r="AO60" s="114"/>
      <c r="AP60" s="114"/>
      <c r="AQ60" s="114"/>
      <c r="AR60" s="114"/>
      <c r="AS60" s="114"/>
      <c r="AT60" s="114"/>
      <c r="AU60" s="114"/>
      <c r="AV60" s="114"/>
      <c r="AW60" s="114"/>
      <c r="AX60" s="114"/>
      <c r="AY60" s="114"/>
      <c r="AZ60" s="114"/>
      <c r="BA60" s="114"/>
      <c r="BB60" s="114"/>
      <c r="BC60" s="114"/>
      <c r="BD60" s="114"/>
      <c r="BE60" s="114"/>
      <c r="BF60" s="114"/>
      <c r="BG60" s="114"/>
      <c r="BH60" s="114"/>
      <c r="BI60" s="114"/>
      <c r="BJ60" s="114"/>
      <c r="BK60" s="114"/>
    </row>
    <row r="61" spans="2:63" s="12" customFormat="1" x14ac:dyDescent="0.25">
      <c r="B61" s="114"/>
      <c r="C61" s="114"/>
      <c r="D61" s="114"/>
      <c r="E61" s="5"/>
      <c r="F61" s="10"/>
      <c r="G61" s="144"/>
      <c r="H61" s="1"/>
      <c r="I61" s="22"/>
      <c r="J61" s="1"/>
      <c r="K61" s="1"/>
      <c r="L61" s="1"/>
      <c r="M61" s="1"/>
      <c r="N61" s="20"/>
      <c r="O61" s="20"/>
      <c r="T61" s="114"/>
      <c r="U61" s="114"/>
      <c r="V61" s="37"/>
      <c r="W61" s="37"/>
      <c r="X61" s="37"/>
      <c r="Y61" s="37"/>
      <c r="Z61" s="37"/>
      <c r="AA61" s="37"/>
      <c r="AB61" s="37"/>
      <c r="AC61" s="114"/>
      <c r="AD61" s="114"/>
      <c r="AE61" s="114"/>
      <c r="AF61" s="114"/>
      <c r="AG61" s="114"/>
      <c r="AH61" s="114"/>
      <c r="AI61" s="114"/>
      <c r="AJ61" s="114"/>
      <c r="AK61" s="114"/>
      <c r="AL61" s="114"/>
      <c r="AM61" s="114"/>
      <c r="AN61" s="114"/>
      <c r="AO61" s="114"/>
      <c r="AP61" s="114"/>
      <c r="AQ61" s="114"/>
      <c r="AR61" s="114"/>
      <c r="AS61" s="114"/>
      <c r="AT61" s="114"/>
      <c r="AU61" s="114"/>
      <c r="AV61" s="114"/>
      <c r="AW61" s="114"/>
      <c r="AX61" s="114"/>
      <c r="AY61" s="114"/>
      <c r="AZ61" s="114"/>
      <c r="BA61" s="114"/>
      <c r="BB61" s="114"/>
      <c r="BC61" s="114"/>
      <c r="BD61" s="114"/>
      <c r="BE61" s="114"/>
      <c r="BF61" s="114"/>
      <c r="BG61" s="114"/>
      <c r="BH61" s="114"/>
      <c r="BI61" s="114"/>
      <c r="BJ61" s="114"/>
      <c r="BK61" s="114"/>
    </row>
    <row r="62" spans="2:63" s="12" customFormat="1" x14ac:dyDescent="0.25">
      <c r="B62" s="114"/>
      <c r="C62" s="114"/>
      <c r="D62" s="114"/>
      <c r="E62" s="5"/>
      <c r="F62" s="10"/>
      <c r="G62" s="144"/>
      <c r="H62" s="1"/>
      <c r="I62" s="22"/>
      <c r="J62" s="1"/>
      <c r="K62" s="1"/>
      <c r="L62" s="1"/>
      <c r="M62" s="1"/>
      <c r="N62" s="20"/>
      <c r="O62" s="20"/>
      <c r="P62" s="114"/>
      <c r="Q62" s="114"/>
      <c r="R62" s="114"/>
      <c r="S62" s="114"/>
      <c r="T62" s="114"/>
      <c r="U62" s="114"/>
      <c r="V62" s="37"/>
      <c r="W62" s="37"/>
      <c r="X62" s="37"/>
      <c r="Y62" s="37"/>
      <c r="Z62" s="37"/>
      <c r="AA62" s="37"/>
      <c r="AB62" s="37"/>
      <c r="AC62" s="114"/>
      <c r="AD62" s="114"/>
      <c r="AE62" s="114"/>
      <c r="AF62" s="114"/>
      <c r="AG62" s="114"/>
      <c r="AH62" s="114"/>
      <c r="AI62" s="114"/>
      <c r="AJ62" s="114"/>
      <c r="AK62" s="114"/>
      <c r="AL62" s="114"/>
      <c r="AM62" s="114"/>
      <c r="AN62" s="114"/>
      <c r="AO62" s="114"/>
      <c r="AP62" s="114"/>
      <c r="AQ62" s="114"/>
      <c r="AR62" s="114"/>
      <c r="AS62" s="114"/>
      <c r="AT62" s="114"/>
      <c r="AU62" s="114"/>
      <c r="AV62" s="114"/>
      <c r="AW62" s="114"/>
      <c r="AX62" s="114"/>
      <c r="AY62" s="114"/>
      <c r="AZ62" s="114"/>
      <c r="BA62" s="114"/>
      <c r="BB62" s="114"/>
      <c r="BC62" s="114"/>
      <c r="BD62" s="114"/>
      <c r="BE62" s="114"/>
      <c r="BF62" s="114"/>
      <c r="BG62" s="114"/>
      <c r="BH62" s="114"/>
      <c r="BI62" s="114"/>
      <c r="BJ62" s="114"/>
      <c r="BK62" s="114"/>
    </row>
    <row r="63" spans="2:63" s="12" customFormat="1" x14ac:dyDescent="0.25">
      <c r="B63" s="114"/>
      <c r="C63" s="114"/>
      <c r="D63" s="114"/>
      <c r="E63" s="5"/>
      <c r="F63" s="10"/>
      <c r="G63" s="144"/>
      <c r="H63" s="1"/>
      <c r="I63" s="22"/>
      <c r="J63" s="1"/>
      <c r="K63" s="1"/>
      <c r="L63" s="1"/>
      <c r="M63" s="1"/>
      <c r="N63" s="20"/>
      <c r="O63" s="20"/>
      <c r="P63" s="114"/>
      <c r="Q63" s="114"/>
      <c r="R63" s="114"/>
      <c r="S63" s="114"/>
      <c r="T63" s="114"/>
      <c r="U63" s="114"/>
      <c r="V63" s="37"/>
      <c r="W63" s="37"/>
      <c r="X63" s="37"/>
      <c r="Y63" s="37"/>
      <c r="Z63" s="37"/>
      <c r="AA63" s="37"/>
      <c r="AB63" s="37"/>
      <c r="AC63" s="114"/>
      <c r="AD63" s="114"/>
      <c r="AE63" s="114"/>
      <c r="AF63" s="114"/>
      <c r="AG63" s="114"/>
      <c r="AH63" s="114"/>
      <c r="AI63" s="114"/>
      <c r="AJ63" s="114"/>
      <c r="AK63" s="114"/>
      <c r="AL63" s="114"/>
      <c r="AM63" s="114"/>
      <c r="AN63" s="114"/>
      <c r="AO63" s="114"/>
      <c r="AP63" s="114"/>
      <c r="AQ63" s="114"/>
      <c r="AR63" s="114"/>
      <c r="AS63" s="114"/>
      <c r="AT63" s="114"/>
      <c r="AU63" s="114"/>
      <c r="AV63" s="114"/>
      <c r="AW63" s="114"/>
      <c r="AX63" s="114"/>
      <c r="AY63" s="114"/>
      <c r="AZ63" s="114"/>
      <c r="BA63" s="114"/>
      <c r="BB63" s="114"/>
      <c r="BC63" s="114"/>
      <c r="BD63" s="114"/>
      <c r="BE63" s="114"/>
      <c r="BF63" s="114"/>
      <c r="BG63" s="114"/>
      <c r="BH63" s="114"/>
      <c r="BI63" s="114"/>
      <c r="BJ63" s="114"/>
      <c r="BK63" s="114"/>
    </row>
    <row r="64" spans="2:63" s="12" customFormat="1" x14ac:dyDescent="0.25">
      <c r="B64" s="114"/>
      <c r="C64" s="114"/>
      <c r="D64" s="114"/>
      <c r="E64" s="5"/>
      <c r="F64" s="10"/>
      <c r="G64" s="144"/>
      <c r="H64" s="1"/>
      <c r="I64" s="22"/>
      <c r="J64" s="1"/>
      <c r="K64" s="1"/>
      <c r="L64" s="1"/>
      <c r="M64" s="1"/>
      <c r="N64" s="20"/>
      <c r="O64" s="20"/>
      <c r="P64" s="114"/>
      <c r="Q64" s="114"/>
      <c r="R64" s="114"/>
      <c r="S64" s="114"/>
      <c r="T64" s="114"/>
      <c r="U64" s="114"/>
      <c r="V64" s="37"/>
      <c r="W64" s="37"/>
      <c r="X64" s="37"/>
      <c r="Y64" s="37"/>
      <c r="Z64" s="37"/>
      <c r="AA64" s="37"/>
      <c r="AB64" s="37"/>
      <c r="AC64" s="114"/>
      <c r="AD64" s="114"/>
      <c r="AE64" s="114"/>
      <c r="AF64" s="114"/>
      <c r="AG64" s="114"/>
      <c r="AH64" s="114"/>
      <c r="AI64" s="114"/>
      <c r="AJ64" s="114"/>
      <c r="AK64" s="114"/>
      <c r="AL64" s="114"/>
      <c r="AM64" s="114"/>
      <c r="AN64" s="114"/>
      <c r="AO64" s="114"/>
      <c r="AP64" s="114"/>
      <c r="AQ64" s="114"/>
      <c r="AR64" s="114"/>
      <c r="AS64" s="114"/>
      <c r="AT64" s="114"/>
      <c r="AU64" s="114"/>
      <c r="AV64" s="114"/>
      <c r="AW64" s="114"/>
      <c r="AX64" s="114"/>
      <c r="AY64" s="114"/>
      <c r="AZ64" s="114"/>
      <c r="BA64" s="114"/>
      <c r="BB64" s="114"/>
      <c r="BC64" s="114"/>
      <c r="BD64" s="114"/>
      <c r="BE64" s="114"/>
      <c r="BF64" s="114"/>
      <c r="BG64" s="114"/>
      <c r="BH64" s="114"/>
      <c r="BI64" s="114"/>
      <c r="BJ64" s="114"/>
      <c r="BK64" s="114"/>
    </row>
  </sheetData>
  <autoFilter ref="F3:N26" xr:uid="{00000000-0009-0000-0000-000004000000}"/>
  <mergeCells count="9">
    <mergeCell ref="V4:X4"/>
    <mergeCell ref="V8:X8"/>
    <mergeCell ref="B46:M47"/>
    <mergeCell ref="B1:E2"/>
    <mergeCell ref="F1:H2"/>
    <mergeCell ref="L1:M1"/>
    <mergeCell ref="L2:M2"/>
    <mergeCell ref="P2:S2"/>
    <mergeCell ref="V3:X3"/>
  </mergeCells>
  <conditionalFormatting sqref="V4">
    <cfRule type="cellIs" dxfId="13685" priority="660" operator="lessThan">
      <formula>0</formula>
    </cfRule>
    <cfRule type="cellIs" dxfId="13684" priority="661" operator="greaterThan">
      <formula>0</formula>
    </cfRule>
    <cfRule type="cellIs" dxfId="13683" priority="662" operator="equal">
      <formula>0</formula>
    </cfRule>
  </conditionalFormatting>
  <conditionalFormatting sqref="V9:Y9">
    <cfRule type="cellIs" dxfId="13682" priority="657" operator="lessThan">
      <formula>0</formula>
    </cfRule>
    <cfRule type="cellIs" dxfId="13681" priority="658" operator="greaterThan">
      <formula>0</formula>
    </cfRule>
    <cfRule type="cellIs" dxfId="13680" priority="659" operator="equal">
      <formula>0</formula>
    </cfRule>
  </conditionalFormatting>
  <conditionalFormatting sqref="S7:S30">
    <cfRule type="cellIs" dxfId="13679" priority="655" operator="notEqual">
      <formula>0</formula>
    </cfRule>
    <cfRule type="cellIs" dxfId="13678" priority="656" operator="equal">
      <formula>0</formula>
    </cfRule>
  </conditionalFormatting>
  <conditionalFormatting sqref="V7:Y7">
    <cfRule type="cellIs" dxfId="13677" priority="663" operator="lessThan">
      <formula>0</formula>
    </cfRule>
    <cfRule type="cellIs" dxfId="13676" priority="664" operator="greaterThan">
      <formula>0</formula>
    </cfRule>
    <cfRule type="cellIs" dxfId="13675" priority="665" operator="equal">
      <formula>0</formula>
    </cfRule>
  </conditionalFormatting>
  <conditionalFormatting sqref="F45:H45 G7:H7 F12:F44 J7:L7 J10:L45 G10:H44 K4:L9">
    <cfRule type="expression" dxfId="13674" priority="668">
      <formula>SEARCH("caricato",$N4)&gt;0</formula>
    </cfRule>
    <cfRule type="expression" dxfId="13673" priority="669">
      <formula>SEARCH("da fare",$N4)&gt;0</formula>
    </cfRule>
    <cfRule type="expression" dxfId="13672" priority="670">
      <formula>SEARCH("attesa tcl",$N4)&gt;0</formula>
    </cfRule>
    <cfRule type="expression" dxfId="13671" priority="671">
      <formula>SEARCH("fermata",$N4)&gt;0</formula>
    </cfRule>
    <cfRule type="expression" dxfId="13670" priority="672">
      <formula>SEARCH("canone",$N4)&gt;0</formula>
    </cfRule>
  </conditionalFormatting>
  <conditionalFormatting sqref="F10:F11">
    <cfRule type="expression" dxfId="13669" priority="625">
      <formula>SEARCH("caricato",$N10)&gt;0</formula>
    </cfRule>
    <cfRule type="expression" dxfId="13668" priority="626">
      <formula>SEARCH("da fare",$N10)&gt;0</formula>
    </cfRule>
    <cfRule type="expression" dxfId="13667" priority="627">
      <formula>SEARCH("attesa tcl",$N10)&gt;0</formula>
    </cfRule>
    <cfRule type="expression" dxfId="13666" priority="628">
      <formula>SEARCH("fermata",$N10)&gt;0</formula>
    </cfRule>
    <cfRule type="expression" dxfId="13665" priority="629">
      <formula>SEARCH("canone",$N10)&gt;0</formula>
    </cfRule>
  </conditionalFormatting>
  <conditionalFormatting sqref="G10:H10 J10">
    <cfRule type="expression" dxfId="13664" priority="620">
      <formula>SEARCH("caricato",$N10)&gt;0</formula>
    </cfRule>
    <cfRule type="expression" dxfId="13663" priority="621">
      <formula>SEARCH("da fare",$N10)&gt;0</formula>
    </cfRule>
    <cfRule type="expression" dxfId="13662" priority="622">
      <formula>SEARCH("attesa tcl",$N10)&gt;0</formula>
    </cfRule>
    <cfRule type="expression" dxfId="13661" priority="623">
      <formula>SEARCH("fermata",$N10)&gt;0</formula>
    </cfRule>
    <cfRule type="expression" dxfId="13660" priority="624">
      <formula>SEARCH("canone",$N10)&gt;0</formula>
    </cfRule>
  </conditionalFormatting>
  <conditionalFormatting sqref="F10:F11">
    <cfRule type="expression" dxfId="13659" priority="605">
      <formula>SEARCH("caricato",$N10)&gt;0</formula>
    </cfRule>
    <cfRule type="expression" dxfId="13658" priority="606">
      <formula>SEARCH("da fare",$N10)&gt;0</formula>
    </cfRule>
    <cfRule type="expression" dxfId="13657" priority="607">
      <formula>SEARCH("attesa tcl",$N10)&gt;0</formula>
    </cfRule>
    <cfRule type="expression" dxfId="13656" priority="608">
      <formula>SEARCH("fermata",$N10)&gt;0</formula>
    </cfRule>
    <cfRule type="expression" dxfId="13655" priority="609">
      <formula>SEARCH("canone",$N10)&gt;0</formula>
    </cfRule>
  </conditionalFormatting>
  <conditionalFormatting sqref="G12:H12 J12">
    <cfRule type="expression" dxfId="13654" priority="600">
      <formula>SEARCH("caricato",$N12)&gt;0</formula>
    </cfRule>
    <cfRule type="expression" dxfId="13653" priority="601">
      <formula>SEARCH("da fare",$N12)&gt;0</formula>
    </cfRule>
    <cfRule type="expression" dxfId="13652" priority="602">
      <formula>SEARCH("attesa tcl",$N12)&gt;0</formula>
    </cfRule>
    <cfRule type="expression" dxfId="13651" priority="603">
      <formula>SEARCH("fermata",$N12)&gt;0</formula>
    </cfRule>
    <cfRule type="expression" dxfId="13650" priority="604">
      <formula>SEARCH("canone",$N12)&gt;0</formula>
    </cfRule>
  </conditionalFormatting>
  <conditionalFormatting sqref="F6:F7">
    <cfRule type="expression" dxfId="13649" priority="590">
      <formula>SEARCH("caricato",$N6)&gt;0</formula>
    </cfRule>
    <cfRule type="expression" dxfId="13648" priority="591">
      <formula>SEARCH("da fare",$N6)&gt;0</formula>
    </cfRule>
    <cfRule type="expression" dxfId="13647" priority="592">
      <formula>SEARCH("attesa tcl",$N6)&gt;0</formula>
    </cfRule>
    <cfRule type="expression" dxfId="13646" priority="593">
      <formula>SEARCH("fermata",$N6)&gt;0</formula>
    </cfRule>
    <cfRule type="expression" dxfId="13645" priority="594">
      <formula>SEARCH("canone",$N6)&gt;0</formula>
    </cfRule>
  </conditionalFormatting>
  <conditionalFormatting sqref="F6:F7">
    <cfRule type="expression" dxfId="13644" priority="585">
      <formula>SEARCH("caricato",$N6)&gt;0</formula>
    </cfRule>
    <cfRule type="expression" dxfId="13643" priority="586">
      <formula>SEARCH("da fare",$N6)&gt;0</formula>
    </cfRule>
    <cfRule type="expression" dxfId="13642" priority="587">
      <formula>SEARCH("attesa tcl",$N6)&gt;0</formula>
    </cfRule>
    <cfRule type="expression" dxfId="13641" priority="588">
      <formula>SEARCH("fermata",$N6)&gt;0</formula>
    </cfRule>
    <cfRule type="expression" dxfId="13640" priority="589">
      <formula>SEARCH("canone",$N6)&gt;0</formula>
    </cfRule>
  </conditionalFormatting>
  <conditionalFormatting sqref="G12:H12 J12">
    <cfRule type="expression" dxfId="13639" priority="580">
      <formula>SEARCH("caricato",$N12)&gt;0</formula>
    </cfRule>
    <cfRule type="expression" dxfId="13638" priority="581">
      <formula>SEARCH("da fare",$N12)&gt;0</formula>
    </cfRule>
    <cfRule type="expression" dxfId="13637" priority="582">
      <formula>SEARCH("attesa tcl",$N12)&gt;0</formula>
    </cfRule>
    <cfRule type="expression" dxfId="13636" priority="583">
      <formula>SEARCH("fermata",$N12)&gt;0</formula>
    </cfRule>
    <cfRule type="expression" dxfId="13635" priority="584">
      <formula>SEARCH("canone",$N12)&gt;0</formula>
    </cfRule>
  </conditionalFormatting>
  <conditionalFormatting sqref="F14:F15">
    <cfRule type="expression" dxfId="13634" priority="575">
      <formula>SEARCH("caricato",$N14)&gt;0</formula>
    </cfRule>
    <cfRule type="expression" dxfId="13633" priority="576">
      <formula>SEARCH("da fare",$N14)&gt;0</formula>
    </cfRule>
    <cfRule type="expression" dxfId="13632" priority="577">
      <formula>SEARCH("attesa tcl",$N14)&gt;0</formula>
    </cfRule>
    <cfRule type="expression" dxfId="13631" priority="578">
      <formula>SEARCH("fermata",$N14)&gt;0</formula>
    </cfRule>
    <cfRule type="expression" dxfId="13630" priority="579">
      <formula>SEARCH("canone",$N14)&gt;0</formula>
    </cfRule>
  </conditionalFormatting>
  <conditionalFormatting sqref="G14:H14 J14">
    <cfRule type="expression" dxfId="13629" priority="570">
      <formula>SEARCH("caricato",$N14)&gt;0</formula>
    </cfRule>
    <cfRule type="expression" dxfId="13628" priority="571">
      <formula>SEARCH("da fare",$N14)&gt;0</formula>
    </cfRule>
    <cfRule type="expression" dxfId="13627" priority="572">
      <formula>SEARCH("attesa tcl",$N14)&gt;0</formula>
    </cfRule>
    <cfRule type="expression" dxfId="13626" priority="573">
      <formula>SEARCH("fermata",$N14)&gt;0</formula>
    </cfRule>
    <cfRule type="expression" dxfId="13625" priority="574">
      <formula>SEARCH("canone",$N14)&gt;0</formula>
    </cfRule>
  </conditionalFormatting>
  <conditionalFormatting sqref="F12:F13">
    <cfRule type="expression" dxfId="13624" priority="565">
      <formula>SEARCH("caricato",$N12)&gt;0</formula>
    </cfRule>
    <cfRule type="expression" dxfId="13623" priority="566">
      <formula>SEARCH("da fare",$N12)&gt;0</formula>
    </cfRule>
    <cfRule type="expression" dxfId="13622" priority="567">
      <formula>SEARCH("attesa tcl",$N12)&gt;0</formula>
    </cfRule>
    <cfRule type="expression" dxfId="13621" priority="568">
      <formula>SEARCH("fermata",$N12)&gt;0</formula>
    </cfRule>
    <cfRule type="expression" dxfId="13620" priority="569">
      <formula>SEARCH("canone",$N12)&gt;0</formula>
    </cfRule>
  </conditionalFormatting>
  <conditionalFormatting sqref="F12:F13">
    <cfRule type="expression" dxfId="13619" priority="560">
      <formula>SEARCH("caricato",$N12)&gt;0</formula>
    </cfRule>
    <cfRule type="expression" dxfId="13618" priority="561">
      <formula>SEARCH("da fare",$N12)&gt;0</formula>
    </cfRule>
    <cfRule type="expression" dxfId="13617" priority="562">
      <formula>SEARCH("attesa tcl",$N12)&gt;0</formula>
    </cfRule>
    <cfRule type="expression" dxfId="13616" priority="563">
      <formula>SEARCH("fermata",$N12)&gt;0</formula>
    </cfRule>
    <cfRule type="expression" dxfId="13615" priority="564">
      <formula>SEARCH("canone",$N12)&gt;0</formula>
    </cfRule>
  </conditionalFormatting>
  <conditionalFormatting sqref="F6:F7">
    <cfRule type="expression" dxfId="13614" priority="555">
      <formula>SEARCH("caricato",$N6)&gt;0</formula>
    </cfRule>
    <cfRule type="expression" dxfId="13613" priority="556">
      <formula>SEARCH("da fare",$N6)&gt;0</formula>
    </cfRule>
    <cfRule type="expression" dxfId="13612" priority="557">
      <formula>SEARCH("attesa tcl",$N6)&gt;0</formula>
    </cfRule>
    <cfRule type="expression" dxfId="13611" priority="558">
      <formula>SEARCH("fermata",$N6)&gt;0</formula>
    </cfRule>
    <cfRule type="expression" dxfId="13610" priority="559">
      <formula>SEARCH("canone",$N6)&gt;0</formula>
    </cfRule>
  </conditionalFormatting>
  <conditionalFormatting sqref="F6:F7">
    <cfRule type="expression" dxfId="13609" priority="535">
      <formula>SEARCH("caricato",$N6)&gt;0</formula>
    </cfRule>
    <cfRule type="expression" dxfId="13608" priority="536">
      <formula>SEARCH("da fare",$N6)&gt;0</formula>
    </cfRule>
    <cfRule type="expression" dxfId="13607" priority="537">
      <formula>SEARCH("attesa tcl",$N6)&gt;0</formula>
    </cfRule>
    <cfRule type="expression" dxfId="13606" priority="538">
      <formula>SEARCH("fermata",$N6)&gt;0</formula>
    </cfRule>
    <cfRule type="expression" dxfId="13605" priority="539">
      <formula>SEARCH("canone",$N6)&gt;0</formula>
    </cfRule>
  </conditionalFormatting>
  <conditionalFormatting sqref="G10:H10 J10">
    <cfRule type="expression" dxfId="13604" priority="525">
      <formula>SEARCH("caricato",$N10)&gt;0</formula>
    </cfRule>
    <cfRule type="expression" dxfId="13603" priority="526">
      <formula>SEARCH("da fare",$N10)&gt;0</formula>
    </cfRule>
    <cfRule type="expression" dxfId="13602" priority="527">
      <formula>SEARCH("attesa tcl",$N10)&gt;0</formula>
    </cfRule>
    <cfRule type="expression" dxfId="13601" priority="528">
      <formula>SEARCH("fermata",$N10)&gt;0</formula>
    </cfRule>
    <cfRule type="expression" dxfId="13600" priority="529">
      <formula>SEARCH("canone",$N10)&gt;0</formula>
    </cfRule>
  </conditionalFormatting>
  <conditionalFormatting sqref="G10:H10 J10">
    <cfRule type="expression" dxfId="13599" priority="480">
      <formula>SEARCH("caricato",$N10)&gt;0</formula>
    </cfRule>
    <cfRule type="expression" dxfId="13598" priority="481">
      <formula>SEARCH("da fare",$N10)&gt;0</formula>
    </cfRule>
    <cfRule type="expression" dxfId="13597" priority="482">
      <formula>SEARCH("attesa tcl",$N10)&gt;0</formula>
    </cfRule>
    <cfRule type="expression" dxfId="13596" priority="483">
      <formula>SEARCH("fermata",$N10)&gt;0</formula>
    </cfRule>
    <cfRule type="expression" dxfId="13595" priority="484">
      <formula>SEARCH("canone",$N10)&gt;0</formula>
    </cfRule>
  </conditionalFormatting>
  <conditionalFormatting sqref="F12:F13">
    <cfRule type="expression" dxfId="13594" priority="475">
      <formula>SEARCH("caricato",$N12)&gt;0</formula>
    </cfRule>
    <cfRule type="expression" dxfId="13593" priority="476">
      <formula>SEARCH("da fare",$N12)&gt;0</formula>
    </cfRule>
    <cfRule type="expression" dxfId="13592" priority="477">
      <formula>SEARCH("attesa tcl",$N12)&gt;0</formula>
    </cfRule>
    <cfRule type="expression" dxfId="13591" priority="478">
      <formula>SEARCH("fermata",$N12)&gt;0</formula>
    </cfRule>
    <cfRule type="expression" dxfId="13590" priority="479">
      <formula>SEARCH("canone",$N12)&gt;0</formula>
    </cfRule>
  </conditionalFormatting>
  <conditionalFormatting sqref="G12:H12 J12">
    <cfRule type="expression" dxfId="13589" priority="470">
      <formula>SEARCH("caricato",$N12)&gt;0</formula>
    </cfRule>
    <cfRule type="expression" dxfId="13588" priority="471">
      <formula>SEARCH("da fare",$N12)&gt;0</formula>
    </cfRule>
    <cfRule type="expression" dxfId="13587" priority="472">
      <formula>SEARCH("attesa tcl",$N12)&gt;0</formula>
    </cfRule>
    <cfRule type="expression" dxfId="13586" priority="473">
      <formula>SEARCH("fermata",$N12)&gt;0</formula>
    </cfRule>
    <cfRule type="expression" dxfId="13585" priority="474">
      <formula>SEARCH("canone",$N12)&gt;0</formula>
    </cfRule>
  </conditionalFormatting>
  <conditionalFormatting sqref="F10:F11">
    <cfRule type="expression" dxfId="13584" priority="465">
      <formula>SEARCH("caricato",$N10)&gt;0</formula>
    </cfRule>
    <cfRule type="expression" dxfId="13583" priority="466">
      <formula>SEARCH("da fare",$N10)&gt;0</formula>
    </cfRule>
    <cfRule type="expression" dxfId="13582" priority="467">
      <formula>SEARCH("attesa tcl",$N10)&gt;0</formula>
    </cfRule>
    <cfRule type="expression" dxfId="13581" priority="468">
      <formula>SEARCH("fermata",$N10)&gt;0</formula>
    </cfRule>
    <cfRule type="expression" dxfId="13580" priority="469">
      <formula>SEARCH("canone",$N10)&gt;0</formula>
    </cfRule>
  </conditionalFormatting>
  <conditionalFormatting sqref="F10:F11">
    <cfRule type="expression" dxfId="13579" priority="460">
      <formula>SEARCH("caricato",$N10)&gt;0</formula>
    </cfRule>
    <cfRule type="expression" dxfId="13578" priority="461">
      <formula>SEARCH("da fare",$N10)&gt;0</formula>
    </cfRule>
    <cfRule type="expression" dxfId="13577" priority="462">
      <formula>SEARCH("attesa tcl",$N10)&gt;0</formula>
    </cfRule>
    <cfRule type="expression" dxfId="13576" priority="463">
      <formula>SEARCH("fermata",$N10)&gt;0</formula>
    </cfRule>
    <cfRule type="expression" dxfId="13575" priority="464">
      <formula>SEARCH("canone",$N10)&gt;0</formula>
    </cfRule>
  </conditionalFormatting>
  <conditionalFormatting sqref="F17">
    <cfRule type="expression" dxfId="13574" priority="455">
      <formula>SEARCH("caricato",$N17)&gt;0</formula>
    </cfRule>
    <cfRule type="expression" dxfId="13573" priority="456">
      <formula>SEARCH("da fare",$N17)&gt;0</formula>
    </cfRule>
    <cfRule type="expression" dxfId="13572" priority="457">
      <formula>SEARCH("attesa tcl",$N17)&gt;0</formula>
    </cfRule>
    <cfRule type="expression" dxfId="13571" priority="458">
      <formula>SEARCH("fermata",$N17)&gt;0</formula>
    </cfRule>
    <cfRule type="expression" dxfId="13570" priority="459">
      <formula>SEARCH("canone",$N17)&gt;0</formula>
    </cfRule>
  </conditionalFormatting>
  <conditionalFormatting sqref="F17">
    <cfRule type="expression" dxfId="13569" priority="450">
      <formula>SEARCH("caricato",$N17)&gt;0</formula>
    </cfRule>
    <cfRule type="expression" dxfId="13568" priority="451">
      <formula>SEARCH("da fare",$N17)&gt;0</formula>
    </cfRule>
    <cfRule type="expression" dxfId="13567" priority="452">
      <formula>SEARCH("attesa tcl",$N17)&gt;0</formula>
    </cfRule>
    <cfRule type="expression" dxfId="13566" priority="453">
      <formula>SEARCH("fermata",$N17)&gt;0</formula>
    </cfRule>
    <cfRule type="expression" dxfId="13565" priority="454">
      <formula>SEARCH("canone",$N17)&gt;0</formula>
    </cfRule>
  </conditionalFormatting>
  <conditionalFormatting sqref="F17">
    <cfRule type="expression" dxfId="13564" priority="445">
      <formula>SEARCH("caricato",$N17)&gt;0</formula>
    </cfRule>
    <cfRule type="expression" dxfId="13563" priority="446">
      <formula>SEARCH("da fare",$N17)&gt;0</formula>
    </cfRule>
    <cfRule type="expression" dxfId="13562" priority="447">
      <formula>SEARCH("attesa tcl",$N17)&gt;0</formula>
    </cfRule>
    <cfRule type="expression" dxfId="13561" priority="448">
      <formula>SEARCH("fermata",$N17)&gt;0</formula>
    </cfRule>
    <cfRule type="expression" dxfId="13560" priority="449">
      <formula>SEARCH("canone",$N17)&gt;0</formula>
    </cfRule>
  </conditionalFormatting>
  <conditionalFormatting sqref="F17">
    <cfRule type="expression" dxfId="13559" priority="440">
      <formula>SEARCH("caricato",$N17)&gt;0</formula>
    </cfRule>
    <cfRule type="expression" dxfId="13558" priority="441">
      <formula>SEARCH("da fare",$N17)&gt;0</formula>
    </cfRule>
    <cfRule type="expression" dxfId="13557" priority="442">
      <formula>SEARCH("attesa tcl",$N17)&gt;0</formula>
    </cfRule>
    <cfRule type="expression" dxfId="13556" priority="443">
      <formula>SEARCH("fermata",$N17)&gt;0</formula>
    </cfRule>
    <cfRule type="expression" dxfId="13555" priority="444">
      <formula>SEARCH("canone",$N17)&gt;0</formula>
    </cfRule>
  </conditionalFormatting>
  <conditionalFormatting sqref="G14:H14 J14">
    <cfRule type="expression" dxfId="13554" priority="435">
      <formula>SEARCH("caricato",$N14)&gt;0</formula>
    </cfRule>
    <cfRule type="expression" dxfId="13553" priority="436">
      <formula>SEARCH("da fare",$N14)&gt;0</formula>
    </cfRule>
    <cfRule type="expression" dxfId="13552" priority="437">
      <formula>SEARCH("attesa tcl",$N14)&gt;0</formula>
    </cfRule>
    <cfRule type="expression" dxfId="13551" priority="438">
      <formula>SEARCH("fermata",$N14)&gt;0</formula>
    </cfRule>
    <cfRule type="expression" dxfId="13550" priority="439">
      <formula>SEARCH("canone",$N14)&gt;0</formula>
    </cfRule>
  </conditionalFormatting>
  <conditionalFormatting sqref="G14:H14 J14">
    <cfRule type="expression" dxfId="13549" priority="430">
      <formula>SEARCH("caricato",$N14)&gt;0</formula>
    </cfRule>
    <cfRule type="expression" dxfId="13548" priority="431">
      <formula>SEARCH("da fare",$N14)&gt;0</formula>
    </cfRule>
    <cfRule type="expression" dxfId="13547" priority="432">
      <formula>SEARCH("attesa tcl",$N14)&gt;0</formula>
    </cfRule>
    <cfRule type="expression" dxfId="13546" priority="433">
      <formula>SEARCH("fermata",$N14)&gt;0</formula>
    </cfRule>
    <cfRule type="expression" dxfId="13545" priority="434">
      <formula>SEARCH("canone",$N14)&gt;0</formula>
    </cfRule>
  </conditionalFormatting>
  <conditionalFormatting sqref="F16:F17">
    <cfRule type="expression" dxfId="13544" priority="425">
      <formula>SEARCH("caricato",$N16)&gt;0</formula>
    </cfRule>
    <cfRule type="expression" dxfId="13543" priority="426">
      <formula>SEARCH("da fare",$N16)&gt;0</formula>
    </cfRule>
    <cfRule type="expression" dxfId="13542" priority="427">
      <formula>SEARCH("attesa tcl",$N16)&gt;0</formula>
    </cfRule>
    <cfRule type="expression" dxfId="13541" priority="428">
      <formula>SEARCH("fermata",$N16)&gt;0</formula>
    </cfRule>
    <cfRule type="expression" dxfId="13540" priority="429">
      <formula>SEARCH("canone",$N16)&gt;0</formula>
    </cfRule>
  </conditionalFormatting>
  <conditionalFormatting sqref="G16:H16 J16">
    <cfRule type="expression" dxfId="13539" priority="420">
      <formula>SEARCH("caricato",$N16)&gt;0</formula>
    </cfRule>
    <cfRule type="expression" dxfId="13538" priority="421">
      <formula>SEARCH("da fare",$N16)&gt;0</formula>
    </cfRule>
    <cfRule type="expression" dxfId="13537" priority="422">
      <formula>SEARCH("attesa tcl",$N16)&gt;0</formula>
    </cfRule>
    <cfRule type="expression" dxfId="13536" priority="423">
      <formula>SEARCH("fermata",$N16)&gt;0</formula>
    </cfRule>
    <cfRule type="expression" dxfId="13535" priority="424">
      <formula>SEARCH("canone",$N16)&gt;0</formula>
    </cfRule>
  </conditionalFormatting>
  <conditionalFormatting sqref="F14:F15">
    <cfRule type="expression" dxfId="13534" priority="415">
      <formula>SEARCH("caricato",$N14)&gt;0</formula>
    </cfRule>
    <cfRule type="expression" dxfId="13533" priority="416">
      <formula>SEARCH("da fare",$N14)&gt;0</formula>
    </cfRule>
    <cfRule type="expression" dxfId="13532" priority="417">
      <formula>SEARCH("attesa tcl",$N14)&gt;0</formula>
    </cfRule>
    <cfRule type="expression" dxfId="13531" priority="418">
      <formula>SEARCH("fermata",$N14)&gt;0</formula>
    </cfRule>
    <cfRule type="expression" dxfId="13530" priority="419">
      <formula>SEARCH("canone",$N14)&gt;0</formula>
    </cfRule>
  </conditionalFormatting>
  <conditionalFormatting sqref="F14:F15">
    <cfRule type="expression" dxfId="13529" priority="410">
      <formula>SEARCH("caricato",$N14)&gt;0</formula>
    </cfRule>
    <cfRule type="expression" dxfId="13528" priority="411">
      <formula>SEARCH("da fare",$N14)&gt;0</formula>
    </cfRule>
    <cfRule type="expression" dxfId="13527" priority="412">
      <formula>SEARCH("attesa tcl",$N14)&gt;0</formula>
    </cfRule>
    <cfRule type="expression" dxfId="13526" priority="413">
      <formula>SEARCH("fermata",$N14)&gt;0</formula>
    </cfRule>
    <cfRule type="expression" dxfId="13525" priority="414">
      <formula>SEARCH("canone",$N14)&gt;0</formula>
    </cfRule>
  </conditionalFormatting>
  <conditionalFormatting sqref="F14:F15">
    <cfRule type="expression" dxfId="13524" priority="405">
      <formula>SEARCH("caricato",$N14)&gt;0</formula>
    </cfRule>
    <cfRule type="expression" dxfId="13523" priority="406">
      <formula>SEARCH("da fare",$N14)&gt;0</formula>
    </cfRule>
    <cfRule type="expression" dxfId="13522" priority="407">
      <formula>SEARCH("attesa tcl",$N14)&gt;0</formula>
    </cfRule>
    <cfRule type="expression" dxfId="13521" priority="408">
      <formula>SEARCH("fermata",$N14)&gt;0</formula>
    </cfRule>
    <cfRule type="expression" dxfId="13520" priority="409">
      <formula>SEARCH("canone",$N14)&gt;0</formula>
    </cfRule>
  </conditionalFormatting>
  <conditionalFormatting sqref="G14:H14 J14">
    <cfRule type="expression" dxfId="13519" priority="400">
      <formula>SEARCH("caricato",$N14)&gt;0</formula>
    </cfRule>
    <cfRule type="expression" dxfId="13518" priority="401">
      <formula>SEARCH("da fare",$N14)&gt;0</formula>
    </cfRule>
    <cfRule type="expression" dxfId="13517" priority="402">
      <formula>SEARCH("attesa tcl",$N14)&gt;0</formula>
    </cfRule>
    <cfRule type="expression" dxfId="13516" priority="403">
      <formula>SEARCH("fermata",$N14)&gt;0</formula>
    </cfRule>
    <cfRule type="expression" dxfId="13515" priority="404">
      <formula>SEARCH("canone",$N14)&gt;0</formula>
    </cfRule>
  </conditionalFormatting>
  <conditionalFormatting sqref="F19">
    <cfRule type="expression" dxfId="13514" priority="395">
      <formula>SEARCH("caricato",$N19)&gt;0</formula>
    </cfRule>
    <cfRule type="expression" dxfId="13513" priority="396">
      <formula>SEARCH("da fare",$N19)&gt;0</formula>
    </cfRule>
    <cfRule type="expression" dxfId="13512" priority="397">
      <formula>SEARCH("attesa tcl",$N19)&gt;0</formula>
    </cfRule>
    <cfRule type="expression" dxfId="13511" priority="398">
      <formula>SEARCH("fermata",$N19)&gt;0</formula>
    </cfRule>
    <cfRule type="expression" dxfId="13510" priority="399">
      <formula>SEARCH("canone",$N19)&gt;0</formula>
    </cfRule>
  </conditionalFormatting>
  <conditionalFormatting sqref="F19">
    <cfRule type="expression" dxfId="13509" priority="390">
      <formula>SEARCH("caricato",$N19)&gt;0</formula>
    </cfRule>
    <cfRule type="expression" dxfId="13508" priority="391">
      <formula>SEARCH("da fare",$N19)&gt;0</formula>
    </cfRule>
    <cfRule type="expression" dxfId="13507" priority="392">
      <formula>SEARCH("attesa tcl",$N19)&gt;0</formula>
    </cfRule>
    <cfRule type="expression" dxfId="13506" priority="393">
      <formula>SEARCH("fermata",$N19)&gt;0</formula>
    </cfRule>
    <cfRule type="expression" dxfId="13505" priority="394">
      <formula>SEARCH("canone",$N19)&gt;0</formula>
    </cfRule>
  </conditionalFormatting>
  <conditionalFormatting sqref="F19">
    <cfRule type="expression" dxfId="13504" priority="385">
      <formula>SEARCH("caricato",$N19)&gt;0</formula>
    </cfRule>
    <cfRule type="expression" dxfId="13503" priority="386">
      <formula>SEARCH("da fare",$N19)&gt;0</formula>
    </cfRule>
    <cfRule type="expression" dxfId="13502" priority="387">
      <formula>SEARCH("attesa tcl",$N19)&gt;0</formula>
    </cfRule>
    <cfRule type="expression" dxfId="13501" priority="388">
      <formula>SEARCH("fermata",$N19)&gt;0</formula>
    </cfRule>
    <cfRule type="expression" dxfId="13500" priority="389">
      <formula>SEARCH("canone",$N19)&gt;0</formula>
    </cfRule>
  </conditionalFormatting>
  <conditionalFormatting sqref="F19">
    <cfRule type="expression" dxfId="13499" priority="380">
      <formula>SEARCH("caricato",$N19)&gt;0</formula>
    </cfRule>
    <cfRule type="expression" dxfId="13498" priority="381">
      <formula>SEARCH("da fare",$N19)&gt;0</formula>
    </cfRule>
    <cfRule type="expression" dxfId="13497" priority="382">
      <formula>SEARCH("attesa tcl",$N19)&gt;0</formula>
    </cfRule>
    <cfRule type="expression" dxfId="13496" priority="383">
      <formula>SEARCH("fermata",$N19)&gt;0</formula>
    </cfRule>
    <cfRule type="expression" dxfId="13495" priority="384">
      <formula>SEARCH("canone",$N19)&gt;0</formula>
    </cfRule>
  </conditionalFormatting>
  <conditionalFormatting sqref="M5">
    <cfRule type="expression" dxfId="13494" priority="370">
      <formula>SEARCH("caricato",$N5)&gt;0</formula>
    </cfRule>
    <cfRule type="expression" dxfId="13493" priority="371">
      <formula>SEARCH("da fare",$N5)&gt;0</formula>
    </cfRule>
    <cfRule type="expression" dxfId="13492" priority="372">
      <formula>SEARCH("attesa tcl",$N5)&gt;0</formula>
    </cfRule>
    <cfRule type="expression" dxfId="13491" priority="373">
      <formula>SEARCH("fermata",$N5)&gt;0</formula>
    </cfRule>
    <cfRule type="expression" dxfId="13490" priority="374">
      <formula>SEARCH("canone",$N5)&gt;0</formula>
    </cfRule>
  </conditionalFormatting>
  <conditionalFormatting sqref="M4">
    <cfRule type="expression" dxfId="13489" priority="375">
      <formula>SEARCH("caricato",$N4)&gt;0</formula>
    </cfRule>
    <cfRule type="expression" dxfId="13488" priority="376">
      <formula>SEARCH("da fare",$N4)&gt;0</formula>
    </cfRule>
    <cfRule type="expression" dxfId="13487" priority="377">
      <formula>SEARCH("attesa tcl",$N4)&gt;0</formula>
    </cfRule>
    <cfRule type="expression" dxfId="13486" priority="378">
      <formula>SEARCH("fermata",$N4)&gt;0</formula>
    </cfRule>
    <cfRule type="expression" dxfId="13485" priority="379">
      <formula>SEARCH("canone",$N4)&gt;0</formula>
    </cfRule>
  </conditionalFormatting>
  <conditionalFormatting sqref="M6:M45">
    <cfRule type="expression" dxfId="13484" priority="365">
      <formula>SEARCH("caricato",$N6)&gt;0</formula>
    </cfRule>
    <cfRule type="expression" dxfId="13483" priority="366">
      <formula>SEARCH("da fare",$N6)&gt;0</formula>
    </cfRule>
    <cfRule type="expression" dxfId="13482" priority="367">
      <formula>SEARCH("attesa tcl",$N6)&gt;0</formula>
    </cfRule>
    <cfRule type="expression" dxfId="13481" priority="368">
      <formula>SEARCH("fermata",$N6)&gt;0</formula>
    </cfRule>
    <cfRule type="expression" dxfId="13480" priority="369">
      <formula>SEARCH("canone",$N6)&gt;0</formula>
    </cfRule>
  </conditionalFormatting>
  <conditionalFormatting sqref="P4:Q4">
    <cfRule type="cellIs" dxfId="13479" priority="306" operator="lessThan">
      <formula>0</formula>
    </cfRule>
    <cfRule type="cellIs" dxfId="13478" priority="307" operator="greaterThan">
      <formula>0</formula>
    </cfRule>
    <cfRule type="cellIs" dxfId="13477" priority="308" operator="equal">
      <formula>0</formula>
    </cfRule>
  </conditionalFormatting>
  <conditionalFormatting sqref="S4">
    <cfRule type="cellIs" dxfId="13476" priority="303" operator="lessThan">
      <formula>0</formula>
    </cfRule>
    <cfRule type="cellIs" dxfId="13475" priority="304" operator="greaterThan">
      <formula>0</formula>
    </cfRule>
    <cfRule type="cellIs" dxfId="13474" priority="305" operator="equal">
      <formula>0</formula>
    </cfRule>
  </conditionalFormatting>
  <conditionalFormatting sqref="T4">
    <cfRule type="containsText" dxfId="13473" priority="301" operator="containsText" text="NO">
      <formula>NOT(ISERROR(SEARCH("NO",T4)))</formula>
    </cfRule>
    <cfRule type="containsText" dxfId="13472" priority="302" operator="containsText" text="SI">
      <formula>NOT(ISERROR(SEARCH("SI",T4)))</formula>
    </cfRule>
  </conditionalFormatting>
  <conditionalFormatting sqref="U4">
    <cfRule type="containsText" dxfId="13471" priority="299" operator="containsText" text="NO">
      <formula>NOT(ISERROR(SEARCH("NO",U4)))</formula>
    </cfRule>
    <cfRule type="containsText" dxfId="13470" priority="300" operator="containsText" text="SI">
      <formula>NOT(ISERROR(SEARCH("SI",U4)))</formula>
    </cfRule>
  </conditionalFormatting>
  <conditionalFormatting sqref="R4">
    <cfRule type="cellIs" dxfId="13469" priority="296" operator="lessThan">
      <formula>0</formula>
    </cfRule>
    <cfRule type="cellIs" dxfId="13468" priority="297" operator="greaterThan">
      <formula>0</formula>
    </cfRule>
    <cfRule type="cellIs" dxfId="13467" priority="298" operator="equal">
      <formula>0</formula>
    </cfRule>
  </conditionalFormatting>
  <conditionalFormatting sqref="I7 I10:I45">
    <cfRule type="expression" dxfId="13466" priority="261">
      <formula>SEARCH("caricato",$N7)&gt;0</formula>
    </cfRule>
    <cfRule type="expression" dxfId="13465" priority="262">
      <formula>SEARCH("da fare",$N7)&gt;0</formula>
    </cfRule>
    <cfRule type="expression" dxfId="13464" priority="263">
      <formula>SEARCH("attesa tcl",$N7)&gt;0</formula>
    </cfRule>
    <cfRule type="expression" dxfId="13463" priority="264">
      <formula>SEARCH("fermata",$N7)&gt;0</formula>
    </cfRule>
    <cfRule type="expression" dxfId="13462" priority="265">
      <formula>SEARCH("canone",$N7)&gt;0</formula>
    </cfRule>
  </conditionalFormatting>
  <conditionalFormatting sqref="I7 I10:I45">
    <cfRule type="expression" dxfId="13461" priority="256">
      <formula>SEARCH("caricato",$N7)&gt;0</formula>
    </cfRule>
    <cfRule type="expression" dxfId="13460" priority="257">
      <formula>SEARCH("da fare",$N7)&gt;0</formula>
    </cfRule>
    <cfRule type="expression" dxfId="13459" priority="258">
      <formula>SEARCH("attesa tcl",$N7)&gt;0</formula>
    </cfRule>
    <cfRule type="expression" dxfId="13458" priority="259">
      <formula>SEARCH("fermata",$N7)&gt;0</formula>
    </cfRule>
    <cfRule type="expression" dxfId="13457" priority="260">
      <formula>SEARCH("canone",$N7)&gt;0</formula>
    </cfRule>
  </conditionalFormatting>
  <conditionalFormatting sqref="I7 I10:I45">
    <cfRule type="expression" dxfId="13456" priority="251">
      <formula>SEARCH("caricato",$N7)&gt;0</formula>
    </cfRule>
    <cfRule type="expression" dxfId="13455" priority="252">
      <formula>SEARCH("da fare",$N7)&gt;0</formula>
    </cfRule>
    <cfRule type="expression" dxfId="13454" priority="253">
      <formula>SEARCH("attesa tcl",$N7)&gt;0</formula>
    </cfRule>
    <cfRule type="expression" dxfId="13453" priority="254">
      <formula>SEARCH("fermata",$N7)&gt;0</formula>
    </cfRule>
    <cfRule type="expression" dxfId="13452" priority="255">
      <formula>SEARCH("canone",$N7)&gt;0</formula>
    </cfRule>
  </conditionalFormatting>
  <conditionalFormatting sqref="I7 I10:I45">
    <cfRule type="expression" dxfId="13451" priority="246">
      <formula>SEARCH("caricato",$N7)&gt;0</formula>
    </cfRule>
    <cfRule type="expression" dxfId="13450" priority="247">
      <formula>SEARCH("da fare",$N7)&gt;0</formula>
    </cfRule>
    <cfRule type="expression" dxfId="13449" priority="248">
      <formula>SEARCH("attesa tcl",$N7)&gt;0</formula>
    </cfRule>
    <cfRule type="expression" dxfId="13448" priority="249">
      <formula>SEARCH("fermata",$N7)&gt;0</formula>
    </cfRule>
    <cfRule type="expression" dxfId="13447" priority="250">
      <formula>SEARCH("canone",$N7)&gt;0</formula>
    </cfRule>
  </conditionalFormatting>
  <conditionalFormatting sqref="I7 I10:I45">
    <cfRule type="expression" dxfId="13446" priority="241">
      <formula>SEARCH("caricato",$N7)&gt;0</formula>
    </cfRule>
    <cfRule type="expression" dxfId="13445" priority="242">
      <formula>SEARCH("da fare",$N7)&gt;0</formula>
    </cfRule>
    <cfRule type="expression" dxfId="13444" priority="243">
      <formula>SEARCH("attesa tcl",$N7)&gt;0</formula>
    </cfRule>
    <cfRule type="expression" dxfId="13443" priority="244">
      <formula>SEARCH("fermata",$N7)&gt;0</formula>
    </cfRule>
    <cfRule type="expression" dxfId="13442" priority="245">
      <formula>SEARCH("canone",$N7)&gt;0</formula>
    </cfRule>
  </conditionalFormatting>
  <conditionalFormatting sqref="I7 I10:I45">
    <cfRule type="expression" dxfId="13441" priority="236">
      <formula>SEARCH("caricato",$N7)&gt;0</formula>
    </cfRule>
    <cfRule type="expression" dxfId="13440" priority="237">
      <formula>SEARCH("da fare",$N7)&gt;0</formula>
    </cfRule>
    <cfRule type="expression" dxfId="13439" priority="238">
      <formula>SEARCH("attesa tcl",$N7)&gt;0</formula>
    </cfRule>
    <cfRule type="expression" dxfId="13438" priority="239">
      <formula>SEARCH("fermata",$N7)&gt;0</formula>
    </cfRule>
    <cfRule type="expression" dxfId="13437" priority="240">
      <formula>SEARCH("canone",$N7)&gt;0</formula>
    </cfRule>
  </conditionalFormatting>
  <conditionalFormatting sqref="G5:H5 J5">
    <cfRule type="expression" dxfId="13436" priority="231">
      <formula>SEARCH("caricato",$N5)&gt;0</formula>
    </cfRule>
    <cfRule type="expression" dxfId="13435" priority="232">
      <formula>SEARCH("da fare",$N5)&gt;0</formula>
    </cfRule>
    <cfRule type="expression" dxfId="13434" priority="233">
      <formula>SEARCH("attesa tcl",$N5)&gt;0</formula>
    </cfRule>
    <cfRule type="expression" dxfId="13433" priority="234">
      <formula>SEARCH("fermata",$N5)&gt;0</formula>
    </cfRule>
    <cfRule type="expression" dxfId="13432" priority="235">
      <formula>SEARCH("canone",$N5)&gt;0</formula>
    </cfRule>
  </conditionalFormatting>
  <conditionalFormatting sqref="F5">
    <cfRule type="expression" dxfId="13431" priority="226">
      <formula>SEARCH("caricato",$N5)&gt;0</formula>
    </cfRule>
    <cfRule type="expression" dxfId="13430" priority="227">
      <formula>SEARCH("da fare",$N5)&gt;0</formula>
    </cfRule>
    <cfRule type="expression" dxfId="13429" priority="228">
      <formula>SEARCH("attesa tcl",$N5)&gt;0</formula>
    </cfRule>
    <cfRule type="expression" dxfId="13428" priority="229">
      <formula>SEARCH("fermata",$N5)&gt;0</formula>
    </cfRule>
    <cfRule type="expression" dxfId="13427" priority="230">
      <formula>SEARCH("canone",$N5)&gt;0</formula>
    </cfRule>
  </conditionalFormatting>
  <conditionalFormatting sqref="F5">
    <cfRule type="expression" dxfId="13426" priority="221">
      <formula>SEARCH("caricato",$N5)&gt;0</formula>
    </cfRule>
    <cfRule type="expression" dxfId="13425" priority="222">
      <formula>SEARCH("da fare",$N5)&gt;0</formula>
    </cfRule>
    <cfRule type="expression" dxfId="13424" priority="223">
      <formula>SEARCH("attesa tcl",$N5)&gt;0</formula>
    </cfRule>
    <cfRule type="expression" dxfId="13423" priority="224">
      <formula>SEARCH("fermata",$N5)&gt;0</formula>
    </cfRule>
    <cfRule type="expression" dxfId="13422" priority="225">
      <formula>SEARCH("canone",$N5)&gt;0</formula>
    </cfRule>
  </conditionalFormatting>
  <conditionalFormatting sqref="F5">
    <cfRule type="expression" dxfId="13421" priority="216">
      <formula>SEARCH("caricato",$N5)&gt;0</formula>
    </cfRule>
    <cfRule type="expression" dxfId="13420" priority="217">
      <formula>SEARCH("da fare",$N5)&gt;0</formula>
    </cfRule>
    <cfRule type="expression" dxfId="13419" priority="218">
      <formula>SEARCH("attesa tcl",$N5)&gt;0</formula>
    </cfRule>
    <cfRule type="expression" dxfId="13418" priority="219">
      <formula>SEARCH("fermata",$N5)&gt;0</formula>
    </cfRule>
    <cfRule type="expression" dxfId="13417" priority="220">
      <formula>SEARCH("canone",$N5)&gt;0</formula>
    </cfRule>
  </conditionalFormatting>
  <conditionalFormatting sqref="F5">
    <cfRule type="expression" dxfId="13416" priority="211">
      <formula>SEARCH("caricato",$N5)&gt;0</formula>
    </cfRule>
    <cfRule type="expression" dxfId="13415" priority="212">
      <formula>SEARCH("da fare",$N5)&gt;0</formula>
    </cfRule>
    <cfRule type="expression" dxfId="13414" priority="213">
      <formula>SEARCH("attesa tcl",$N5)&gt;0</formula>
    </cfRule>
    <cfRule type="expression" dxfId="13413" priority="214">
      <formula>SEARCH("fermata",$N5)&gt;0</formula>
    </cfRule>
    <cfRule type="expression" dxfId="13412" priority="215">
      <formula>SEARCH("canone",$N5)&gt;0</formula>
    </cfRule>
  </conditionalFormatting>
  <conditionalFormatting sqref="F4">
    <cfRule type="expression" dxfId="13411" priority="206">
      <formula>SEARCH("caricato",$N4)&gt;0</formula>
    </cfRule>
    <cfRule type="expression" dxfId="13410" priority="207">
      <formula>SEARCH("da fare",$N4)&gt;0</formula>
    </cfRule>
    <cfRule type="expression" dxfId="13409" priority="208">
      <formula>SEARCH("attesa tcl",$N4)&gt;0</formula>
    </cfRule>
    <cfRule type="expression" dxfId="13408" priority="209">
      <formula>SEARCH("fermata",$N4)&gt;0</formula>
    </cfRule>
    <cfRule type="expression" dxfId="13407" priority="210">
      <formula>SEARCH("canone",$N4)&gt;0</formula>
    </cfRule>
  </conditionalFormatting>
  <conditionalFormatting sqref="F4">
    <cfRule type="expression" dxfId="13406" priority="201">
      <formula>SEARCH("caricato",$N4)&gt;0</formula>
    </cfRule>
    <cfRule type="expression" dxfId="13405" priority="202">
      <formula>SEARCH("da fare",$N4)&gt;0</formula>
    </cfRule>
    <cfRule type="expression" dxfId="13404" priority="203">
      <formula>SEARCH("attesa tcl",$N4)&gt;0</formula>
    </cfRule>
    <cfRule type="expression" dxfId="13403" priority="204">
      <formula>SEARCH("fermata",$N4)&gt;0</formula>
    </cfRule>
    <cfRule type="expression" dxfId="13402" priority="205">
      <formula>SEARCH("canone",$N4)&gt;0</formula>
    </cfRule>
  </conditionalFormatting>
  <conditionalFormatting sqref="F4">
    <cfRule type="expression" dxfId="13401" priority="196">
      <formula>SEARCH("caricato",$N4)&gt;0</formula>
    </cfRule>
    <cfRule type="expression" dxfId="13400" priority="197">
      <formula>SEARCH("da fare",$N4)&gt;0</formula>
    </cfRule>
    <cfRule type="expression" dxfId="13399" priority="198">
      <formula>SEARCH("attesa tcl",$N4)&gt;0</formula>
    </cfRule>
    <cfRule type="expression" dxfId="13398" priority="199">
      <formula>SEARCH("fermata",$N4)&gt;0</formula>
    </cfRule>
    <cfRule type="expression" dxfId="13397" priority="200">
      <formula>SEARCH("canone",$N4)&gt;0</formula>
    </cfRule>
  </conditionalFormatting>
  <conditionalFormatting sqref="F4">
    <cfRule type="expression" dxfId="13396" priority="191">
      <formula>SEARCH("caricato",$N4)&gt;0</formula>
    </cfRule>
    <cfRule type="expression" dxfId="13395" priority="192">
      <formula>SEARCH("da fare",$N4)&gt;0</formula>
    </cfRule>
    <cfRule type="expression" dxfId="13394" priority="193">
      <formula>SEARCH("attesa tcl",$N4)&gt;0</formula>
    </cfRule>
    <cfRule type="expression" dxfId="13393" priority="194">
      <formula>SEARCH("fermata",$N4)&gt;0</formula>
    </cfRule>
    <cfRule type="expression" dxfId="13392" priority="195">
      <formula>SEARCH("canone",$N4)&gt;0</formula>
    </cfRule>
  </conditionalFormatting>
  <conditionalFormatting sqref="J4 G4:H4">
    <cfRule type="expression" dxfId="13391" priority="186">
      <formula>SEARCH("caricato",$N4)&gt;0</formula>
    </cfRule>
    <cfRule type="expression" dxfId="13390" priority="187">
      <formula>SEARCH("da fare",$N4)&gt;0</formula>
    </cfRule>
    <cfRule type="expression" dxfId="13389" priority="188">
      <formula>SEARCH("attesa tcl",$N4)&gt;0</formula>
    </cfRule>
    <cfRule type="expression" dxfId="13388" priority="189">
      <formula>SEARCH("fermata",$N4)&gt;0</formula>
    </cfRule>
    <cfRule type="expression" dxfId="13387" priority="190">
      <formula>SEARCH("canone",$N4)&gt;0</formula>
    </cfRule>
  </conditionalFormatting>
  <conditionalFormatting sqref="I4">
    <cfRule type="expression" dxfId="13386" priority="181">
      <formula>SEARCH("caricato",$N4)&gt;0</formula>
    </cfRule>
    <cfRule type="expression" dxfId="13385" priority="182">
      <formula>SEARCH("da fare",$N4)&gt;0</formula>
    </cfRule>
    <cfRule type="expression" dxfId="13384" priority="183">
      <formula>SEARCH("attesa tcl",$N4)&gt;0</formula>
    </cfRule>
    <cfRule type="expression" dxfId="13383" priority="184">
      <formula>SEARCH("fermata",$N4)&gt;0</formula>
    </cfRule>
    <cfRule type="expression" dxfId="13382" priority="185">
      <formula>SEARCH("canone",$N4)&gt;0</formula>
    </cfRule>
  </conditionalFormatting>
  <conditionalFormatting sqref="I4">
    <cfRule type="expression" dxfId="13381" priority="176">
      <formula>SEARCH("caricato",$N4)&gt;0</formula>
    </cfRule>
    <cfRule type="expression" dxfId="13380" priority="177">
      <formula>SEARCH("da fare",$N4)&gt;0</formula>
    </cfRule>
    <cfRule type="expression" dxfId="13379" priority="178">
      <formula>SEARCH("attesa tcl",$N4)&gt;0</formula>
    </cfRule>
    <cfRule type="expression" dxfId="13378" priority="179">
      <formula>SEARCH("fermata",$N4)&gt;0</formula>
    </cfRule>
    <cfRule type="expression" dxfId="13377" priority="180">
      <formula>SEARCH("canone",$N4)&gt;0</formula>
    </cfRule>
  </conditionalFormatting>
  <conditionalFormatting sqref="I4">
    <cfRule type="expression" dxfId="13376" priority="171">
      <formula>SEARCH("caricato",$N4)&gt;0</formula>
    </cfRule>
    <cfRule type="expression" dxfId="13375" priority="172">
      <formula>SEARCH("da fare",$N4)&gt;0</formula>
    </cfRule>
    <cfRule type="expression" dxfId="13374" priority="173">
      <formula>SEARCH("attesa tcl",$N4)&gt;0</formula>
    </cfRule>
    <cfRule type="expression" dxfId="13373" priority="174">
      <formula>SEARCH("fermata",$N4)&gt;0</formula>
    </cfRule>
    <cfRule type="expression" dxfId="13372" priority="175">
      <formula>SEARCH("canone",$N4)&gt;0</formula>
    </cfRule>
  </conditionalFormatting>
  <conditionalFormatting sqref="I4">
    <cfRule type="expression" dxfId="13371" priority="166">
      <formula>SEARCH("caricato",$N4)&gt;0</formula>
    </cfRule>
    <cfRule type="expression" dxfId="13370" priority="167">
      <formula>SEARCH("da fare",$N4)&gt;0</formula>
    </cfRule>
    <cfRule type="expression" dxfId="13369" priority="168">
      <formula>SEARCH("attesa tcl",$N4)&gt;0</formula>
    </cfRule>
    <cfRule type="expression" dxfId="13368" priority="169">
      <formula>SEARCH("fermata",$N4)&gt;0</formula>
    </cfRule>
    <cfRule type="expression" dxfId="13367" priority="170">
      <formula>SEARCH("canone",$N4)&gt;0</formula>
    </cfRule>
  </conditionalFormatting>
  <conditionalFormatting sqref="I4">
    <cfRule type="expression" dxfId="13366" priority="161">
      <formula>SEARCH("caricato",$N4)&gt;0</formula>
    </cfRule>
    <cfRule type="expression" dxfId="13365" priority="162">
      <formula>SEARCH("da fare",$N4)&gt;0</formula>
    </cfRule>
    <cfRule type="expression" dxfId="13364" priority="163">
      <formula>SEARCH("attesa tcl",$N4)&gt;0</formula>
    </cfRule>
    <cfRule type="expression" dxfId="13363" priority="164">
      <formula>SEARCH("fermata",$N4)&gt;0</formula>
    </cfRule>
    <cfRule type="expression" dxfId="13362" priority="165">
      <formula>SEARCH("canone",$N4)&gt;0</formula>
    </cfRule>
  </conditionalFormatting>
  <conditionalFormatting sqref="I4">
    <cfRule type="expression" dxfId="13361" priority="156">
      <formula>SEARCH("caricato",$N4)&gt;0</formula>
    </cfRule>
    <cfRule type="expression" dxfId="13360" priority="157">
      <formula>SEARCH("da fare",$N4)&gt;0</formula>
    </cfRule>
    <cfRule type="expression" dxfId="13359" priority="158">
      <formula>SEARCH("attesa tcl",$N4)&gt;0</formula>
    </cfRule>
    <cfRule type="expression" dxfId="13358" priority="159">
      <formula>SEARCH("fermata",$N4)&gt;0</formula>
    </cfRule>
    <cfRule type="expression" dxfId="13357" priority="160">
      <formula>SEARCH("canone",$N4)&gt;0</formula>
    </cfRule>
  </conditionalFormatting>
  <conditionalFormatting sqref="I5">
    <cfRule type="expression" dxfId="13356" priority="151">
      <formula>SEARCH("caricato",$N5)&gt;0</formula>
    </cfRule>
    <cfRule type="expression" dxfId="13355" priority="152">
      <formula>SEARCH("da fare",$N5)&gt;0</formula>
    </cfRule>
    <cfRule type="expression" dxfId="13354" priority="153">
      <formula>SEARCH("attesa tcl",$N5)&gt;0</formula>
    </cfRule>
    <cfRule type="expression" dxfId="13353" priority="154">
      <formula>SEARCH("fermata",$N5)&gt;0</formula>
    </cfRule>
    <cfRule type="expression" dxfId="13352" priority="155">
      <formula>SEARCH("canone",$N5)&gt;0</formula>
    </cfRule>
  </conditionalFormatting>
  <conditionalFormatting sqref="I5">
    <cfRule type="expression" dxfId="13351" priority="146">
      <formula>SEARCH("caricato",$N5)&gt;0</formula>
    </cfRule>
    <cfRule type="expression" dxfId="13350" priority="147">
      <formula>SEARCH("da fare",$N5)&gt;0</formula>
    </cfRule>
    <cfRule type="expression" dxfId="13349" priority="148">
      <formula>SEARCH("attesa tcl",$N5)&gt;0</formula>
    </cfRule>
    <cfRule type="expression" dxfId="13348" priority="149">
      <formula>SEARCH("fermata",$N5)&gt;0</formula>
    </cfRule>
    <cfRule type="expression" dxfId="13347" priority="150">
      <formula>SEARCH("canone",$N5)&gt;0</formula>
    </cfRule>
  </conditionalFormatting>
  <conditionalFormatting sqref="I5">
    <cfRule type="expression" dxfId="13346" priority="141">
      <formula>SEARCH("caricato",$N5)&gt;0</formula>
    </cfRule>
    <cfRule type="expression" dxfId="13345" priority="142">
      <formula>SEARCH("da fare",$N5)&gt;0</formula>
    </cfRule>
    <cfRule type="expression" dxfId="13344" priority="143">
      <formula>SEARCH("attesa tcl",$N5)&gt;0</formula>
    </cfRule>
    <cfRule type="expression" dxfId="13343" priority="144">
      <formula>SEARCH("fermata",$N5)&gt;0</formula>
    </cfRule>
    <cfRule type="expression" dxfId="13342" priority="145">
      <formula>SEARCH("canone",$N5)&gt;0</formula>
    </cfRule>
  </conditionalFormatting>
  <conditionalFormatting sqref="I5">
    <cfRule type="expression" dxfId="13341" priority="136">
      <formula>SEARCH("caricato",$N5)&gt;0</formula>
    </cfRule>
    <cfRule type="expression" dxfId="13340" priority="137">
      <formula>SEARCH("da fare",$N5)&gt;0</formula>
    </cfRule>
    <cfRule type="expression" dxfId="13339" priority="138">
      <formula>SEARCH("attesa tcl",$N5)&gt;0</formula>
    </cfRule>
    <cfRule type="expression" dxfId="13338" priority="139">
      <formula>SEARCH("fermata",$N5)&gt;0</formula>
    </cfRule>
    <cfRule type="expression" dxfId="13337" priority="140">
      <formula>SEARCH("canone",$N5)&gt;0</formula>
    </cfRule>
  </conditionalFormatting>
  <conditionalFormatting sqref="I5">
    <cfRule type="expression" dxfId="13336" priority="131">
      <formula>SEARCH("caricato",$N5)&gt;0</formula>
    </cfRule>
    <cfRule type="expression" dxfId="13335" priority="132">
      <formula>SEARCH("da fare",$N5)&gt;0</formula>
    </cfRule>
    <cfRule type="expression" dxfId="13334" priority="133">
      <formula>SEARCH("attesa tcl",$N5)&gt;0</formula>
    </cfRule>
    <cfRule type="expression" dxfId="13333" priority="134">
      <formula>SEARCH("fermata",$N5)&gt;0</formula>
    </cfRule>
    <cfRule type="expression" dxfId="13332" priority="135">
      <formula>SEARCH("canone",$N5)&gt;0</formula>
    </cfRule>
  </conditionalFormatting>
  <conditionalFormatting sqref="I5">
    <cfRule type="expression" dxfId="13331" priority="126">
      <formula>SEARCH("caricato",$N5)&gt;0</formula>
    </cfRule>
    <cfRule type="expression" dxfId="13330" priority="127">
      <formula>SEARCH("da fare",$N5)&gt;0</formula>
    </cfRule>
    <cfRule type="expression" dxfId="13329" priority="128">
      <formula>SEARCH("attesa tcl",$N5)&gt;0</formula>
    </cfRule>
    <cfRule type="expression" dxfId="13328" priority="129">
      <formula>SEARCH("fermata",$N5)&gt;0</formula>
    </cfRule>
    <cfRule type="expression" dxfId="13327" priority="130">
      <formula>SEARCH("canone",$N5)&gt;0</formula>
    </cfRule>
  </conditionalFormatting>
  <conditionalFormatting sqref="J6 G6:H6">
    <cfRule type="expression" dxfId="13326" priority="121">
      <formula>SEARCH("caricato",$N6)&gt;0</formula>
    </cfRule>
    <cfRule type="expression" dxfId="13325" priority="122">
      <formula>SEARCH("da fare",$N6)&gt;0</formula>
    </cfRule>
    <cfRule type="expression" dxfId="13324" priority="123">
      <formula>SEARCH("attesa tcl",$N6)&gt;0</formula>
    </cfRule>
    <cfRule type="expression" dxfId="13323" priority="124">
      <formula>SEARCH("fermata",$N6)&gt;0</formula>
    </cfRule>
    <cfRule type="expression" dxfId="13322" priority="125">
      <formula>SEARCH("canone",$N6)&gt;0</formula>
    </cfRule>
  </conditionalFormatting>
  <conditionalFormatting sqref="I6:I9">
    <cfRule type="expression" dxfId="13321" priority="116">
      <formula>SEARCH("caricato",$N6)&gt;0</formula>
    </cfRule>
    <cfRule type="expression" dxfId="13320" priority="117">
      <formula>SEARCH("da fare",$N6)&gt;0</formula>
    </cfRule>
    <cfRule type="expression" dxfId="13319" priority="118">
      <formula>SEARCH("attesa tcl",$N6)&gt;0</formula>
    </cfRule>
    <cfRule type="expression" dxfId="13318" priority="119">
      <formula>SEARCH("fermata",$N6)&gt;0</formula>
    </cfRule>
    <cfRule type="expression" dxfId="13317" priority="120">
      <formula>SEARCH("canone",$N6)&gt;0</formula>
    </cfRule>
  </conditionalFormatting>
  <conditionalFormatting sqref="I6:I9">
    <cfRule type="expression" dxfId="13316" priority="111">
      <formula>SEARCH("caricato",$N6)&gt;0</formula>
    </cfRule>
    <cfRule type="expression" dxfId="13315" priority="112">
      <formula>SEARCH("da fare",$N6)&gt;0</formula>
    </cfRule>
    <cfRule type="expression" dxfId="13314" priority="113">
      <formula>SEARCH("attesa tcl",$N6)&gt;0</formula>
    </cfRule>
    <cfRule type="expression" dxfId="13313" priority="114">
      <formula>SEARCH("fermata",$N6)&gt;0</formula>
    </cfRule>
    <cfRule type="expression" dxfId="13312" priority="115">
      <formula>SEARCH("canone",$N6)&gt;0</formula>
    </cfRule>
  </conditionalFormatting>
  <conditionalFormatting sqref="I6:I9">
    <cfRule type="expression" dxfId="13311" priority="106">
      <formula>SEARCH("caricato",$N6)&gt;0</formula>
    </cfRule>
    <cfRule type="expression" dxfId="13310" priority="107">
      <formula>SEARCH("da fare",$N6)&gt;0</formula>
    </cfRule>
    <cfRule type="expression" dxfId="13309" priority="108">
      <formula>SEARCH("attesa tcl",$N6)&gt;0</formula>
    </cfRule>
    <cfRule type="expression" dxfId="13308" priority="109">
      <formula>SEARCH("fermata",$N6)&gt;0</formula>
    </cfRule>
    <cfRule type="expression" dxfId="13307" priority="110">
      <formula>SEARCH("canone",$N6)&gt;0</formula>
    </cfRule>
  </conditionalFormatting>
  <conditionalFormatting sqref="I6:I9">
    <cfRule type="expression" dxfId="13306" priority="101">
      <formula>SEARCH("caricato",$N6)&gt;0</formula>
    </cfRule>
    <cfRule type="expression" dxfId="13305" priority="102">
      <formula>SEARCH("da fare",$N6)&gt;0</formula>
    </cfRule>
    <cfRule type="expression" dxfId="13304" priority="103">
      <formula>SEARCH("attesa tcl",$N6)&gt;0</formula>
    </cfRule>
    <cfRule type="expression" dxfId="13303" priority="104">
      <formula>SEARCH("fermata",$N6)&gt;0</formula>
    </cfRule>
    <cfRule type="expression" dxfId="13302" priority="105">
      <formula>SEARCH("canone",$N6)&gt;0</formula>
    </cfRule>
  </conditionalFormatting>
  <conditionalFormatting sqref="I6:I9">
    <cfRule type="expression" dxfId="13301" priority="96">
      <formula>SEARCH("caricato",$N6)&gt;0</formula>
    </cfRule>
    <cfRule type="expression" dxfId="13300" priority="97">
      <formula>SEARCH("da fare",$N6)&gt;0</formula>
    </cfRule>
    <cfRule type="expression" dxfId="13299" priority="98">
      <formula>SEARCH("attesa tcl",$N6)&gt;0</formula>
    </cfRule>
    <cfRule type="expression" dxfId="13298" priority="99">
      <formula>SEARCH("fermata",$N6)&gt;0</formula>
    </cfRule>
    <cfRule type="expression" dxfId="13297" priority="100">
      <formula>SEARCH("canone",$N6)&gt;0</formula>
    </cfRule>
  </conditionalFormatting>
  <conditionalFormatting sqref="I6:I9">
    <cfRule type="expression" dxfId="13296" priority="91">
      <formula>SEARCH("caricato",$N6)&gt;0</formula>
    </cfRule>
    <cfRule type="expression" dxfId="13295" priority="92">
      <formula>SEARCH("da fare",$N6)&gt;0</formula>
    </cfRule>
    <cfRule type="expression" dxfId="13294" priority="93">
      <formula>SEARCH("attesa tcl",$N6)&gt;0</formula>
    </cfRule>
    <cfRule type="expression" dxfId="13293" priority="94">
      <formula>SEARCH("fermata",$N6)&gt;0</formula>
    </cfRule>
    <cfRule type="expression" dxfId="13292" priority="95">
      <formula>SEARCH("canone",$N6)&gt;0</formula>
    </cfRule>
  </conditionalFormatting>
  <conditionalFormatting sqref="G9:H9 J9">
    <cfRule type="expression" dxfId="13291" priority="86">
      <formula>SEARCH("caricato",$N9)&gt;0</formula>
    </cfRule>
    <cfRule type="expression" dxfId="13290" priority="87">
      <formula>SEARCH("da fare",$N9)&gt;0</formula>
    </cfRule>
    <cfRule type="expression" dxfId="13289" priority="88">
      <formula>SEARCH("attesa tcl",$N9)&gt;0</formula>
    </cfRule>
    <cfRule type="expression" dxfId="13288" priority="89">
      <formula>SEARCH("fermata",$N9)&gt;0</formula>
    </cfRule>
    <cfRule type="expression" dxfId="13287" priority="90">
      <formula>SEARCH("canone",$N9)&gt;0</formula>
    </cfRule>
  </conditionalFormatting>
  <conditionalFormatting sqref="F8:F9">
    <cfRule type="expression" dxfId="13286" priority="81">
      <formula>SEARCH("caricato",$N8)&gt;0</formula>
    </cfRule>
    <cfRule type="expression" dxfId="13285" priority="82">
      <formula>SEARCH("da fare",$N8)&gt;0</formula>
    </cfRule>
    <cfRule type="expression" dxfId="13284" priority="83">
      <formula>SEARCH("attesa tcl",$N8)&gt;0</formula>
    </cfRule>
    <cfRule type="expression" dxfId="13283" priority="84">
      <formula>SEARCH("fermata",$N8)&gt;0</formula>
    </cfRule>
    <cfRule type="expression" dxfId="13282" priority="85">
      <formula>SEARCH("canone",$N8)&gt;0</formula>
    </cfRule>
  </conditionalFormatting>
  <conditionalFormatting sqref="F8:F9">
    <cfRule type="expression" dxfId="13281" priority="76">
      <formula>SEARCH("caricato",$N8)&gt;0</formula>
    </cfRule>
    <cfRule type="expression" dxfId="13280" priority="77">
      <formula>SEARCH("da fare",$N8)&gt;0</formula>
    </cfRule>
    <cfRule type="expression" dxfId="13279" priority="78">
      <formula>SEARCH("attesa tcl",$N8)&gt;0</formula>
    </cfRule>
    <cfRule type="expression" dxfId="13278" priority="79">
      <formula>SEARCH("fermata",$N8)&gt;0</formula>
    </cfRule>
    <cfRule type="expression" dxfId="13277" priority="80">
      <formula>SEARCH("canone",$N8)&gt;0</formula>
    </cfRule>
  </conditionalFormatting>
  <conditionalFormatting sqref="F8:F9">
    <cfRule type="expression" dxfId="13276" priority="71">
      <formula>SEARCH("caricato",$N8)&gt;0</formula>
    </cfRule>
    <cfRule type="expression" dxfId="13275" priority="72">
      <formula>SEARCH("da fare",$N8)&gt;0</formula>
    </cfRule>
    <cfRule type="expression" dxfId="13274" priority="73">
      <formula>SEARCH("attesa tcl",$N8)&gt;0</formula>
    </cfRule>
    <cfRule type="expression" dxfId="13273" priority="74">
      <formula>SEARCH("fermata",$N8)&gt;0</formula>
    </cfRule>
    <cfRule type="expression" dxfId="13272" priority="75">
      <formula>SEARCH("canone",$N8)&gt;0</formula>
    </cfRule>
  </conditionalFormatting>
  <conditionalFormatting sqref="F8:F9">
    <cfRule type="expression" dxfId="13271" priority="66">
      <formula>SEARCH("caricato",$N8)&gt;0</formula>
    </cfRule>
    <cfRule type="expression" dxfId="13270" priority="67">
      <formula>SEARCH("da fare",$N8)&gt;0</formula>
    </cfRule>
    <cfRule type="expression" dxfId="13269" priority="68">
      <formula>SEARCH("attesa tcl",$N8)&gt;0</formula>
    </cfRule>
    <cfRule type="expression" dxfId="13268" priority="69">
      <formula>SEARCH("fermata",$N8)&gt;0</formula>
    </cfRule>
    <cfRule type="expression" dxfId="13267" priority="70">
      <formula>SEARCH("canone",$N8)&gt;0</formula>
    </cfRule>
  </conditionalFormatting>
  <conditionalFormatting sqref="I9">
    <cfRule type="expression" dxfId="13266" priority="61">
      <formula>SEARCH("caricato",$N9)&gt;0</formula>
    </cfRule>
    <cfRule type="expression" dxfId="13265" priority="62">
      <formula>SEARCH("da fare",$N9)&gt;0</formula>
    </cfRule>
    <cfRule type="expression" dxfId="13264" priority="63">
      <formula>SEARCH("attesa tcl",$N9)&gt;0</formula>
    </cfRule>
    <cfRule type="expression" dxfId="13263" priority="64">
      <formula>SEARCH("fermata",$N9)&gt;0</formula>
    </cfRule>
    <cfRule type="expression" dxfId="13262" priority="65">
      <formula>SEARCH("canone",$N9)&gt;0</formula>
    </cfRule>
  </conditionalFormatting>
  <conditionalFormatting sqref="I9">
    <cfRule type="expression" dxfId="13261" priority="56">
      <formula>SEARCH("caricato",$N9)&gt;0</formula>
    </cfRule>
    <cfRule type="expression" dxfId="13260" priority="57">
      <formula>SEARCH("da fare",$N9)&gt;0</formula>
    </cfRule>
    <cfRule type="expression" dxfId="13259" priority="58">
      <formula>SEARCH("attesa tcl",$N9)&gt;0</formula>
    </cfRule>
    <cfRule type="expression" dxfId="13258" priority="59">
      <formula>SEARCH("fermata",$N9)&gt;0</formula>
    </cfRule>
    <cfRule type="expression" dxfId="13257" priority="60">
      <formula>SEARCH("canone",$N9)&gt;0</formula>
    </cfRule>
  </conditionalFormatting>
  <conditionalFormatting sqref="I9">
    <cfRule type="expression" dxfId="13256" priority="51">
      <formula>SEARCH("caricato",$N9)&gt;0</formula>
    </cfRule>
    <cfRule type="expression" dxfId="13255" priority="52">
      <formula>SEARCH("da fare",$N9)&gt;0</formula>
    </cfRule>
    <cfRule type="expression" dxfId="13254" priority="53">
      <formula>SEARCH("attesa tcl",$N9)&gt;0</formula>
    </cfRule>
    <cfRule type="expression" dxfId="13253" priority="54">
      <formula>SEARCH("fermata",$N9)&gt;0</formula>
    </cfRule>
    <cfRule type="expression" dxfId="13252" priority="55">
      <formula>SEARCH("canone",$N9)&gt;0</formula>
    </cfRule>
  </conditionalFormatting>
  <conditionalFormatting sqref="I9">
    <cfRule type="expression" dxfId="13251" priority="46">
      <formula>SEARCH("caricato",$N9)&gt;0</formula>
    </cfRule>
    <cfRule type="expression" dxfId="13250" priority="47">
      <formula>SEARCH("da fare",$N9)&gt;0</formula>
    </cfRule>
    <cfRule type="expression" dxfId="13249" priority="48">
      <formula>SEARCH("attesa tcl",$N9)&gt;0</formula>
    </cfRule>
    <cfRule type="expression" dxfId="13248" priority="49">
      <formula>SEARCH("fermata",$N9)&gt;0</formula>
    </cfRule>
    <cfRule type="expression" dxfId="13247" priority="50">
      <formula>SEARCH("canone",$N9)&gt;0</formula>
    </cfRule>
  </conditionalFormatting>
  <conditionalFormatting sqref="I9">
    <cfRule type="expression" dxfId="13246" priority="41">
      <formula>SEARCH("caricato",$N9)&gt;0</formula>
    </cfRule>
    <cfRule type="expression" dxfId="13245" priority="42">
      <formula>SEARCH("da fare",$N9)&gt;0</formula>
    </cfRule>
    <cfRule type="expression" dxfId="13244" priority="43">
      <formula>SEARCH("attesa tcl",$N9)&gt;0</formula>
    </cfRule>
    <cfRule type="expression" dxfId="13243" priority="44">
      <formula>SEARCH("fermata",$N9)&gt;0</formula>
    </cfRule>
    <cfRule type="expression" dxfId="13242" priority="45">
      <formula>SEARCH("canone",$N9)&gt;0</formula>
    </cfRule>
  </conditionalFormatting>
  <conditionalFormatting sqref="I9">
    <cfRule type="expression" dxfId="13241" priority="36">
      <formula>SEARCH("caricato",$N9)&gt;0</formula>
    </cfRule>
    <cfRule type="expression" dxfId="13240" priority="37">
      <formula>SEARCH("da fare",$N9)&gt;0</formula>
    </cfRule>
    <cfRule type="expression" dxfId="13239" priority="38">
      <formula>SEARCH("attesa tcl",$N9)&gt;0</formula>
    </cfRule>
    <cfRule type="expression" dxfId="13238" priority="39">
      <formula>SEARCH("fermata",$N9)&gt;0</formula>
    </cfRule>
    <cfRule type="expression" dxfId="13237" priority="40">
      <formula>SEARCH("canone",$N9)&gt;0</formula>
    </cfRule>
  </conditionalFormatting>
  <conditionalFormatting sqref="J8 G8:H8">
    <cfRule type="expression" dxfId="13236" priority="31">
      <formula>SEARCH("caricato",$N8)&gt;0</formula>
    </cfRule>
    <cfRule type="expression" dxfId="13235" priority="32">
      <formula>SEARCH("da fare",$N8)&gt;0</formula>
    </cfRule>
    <cfRule type="expression" dxfId="13234" priority="33">
      <formula>SEARCH("attesa tcl",$N8)&gt;0</formula>
    </cfRule>
    <cfRule type="expression" dxfId="13233" priority="34">
      <formula>SEARCH("fermata",$N8)&gt;0</formula>
    </cfRule>
    <cfRule type="expression" dxfId="13232" priority="35">
      <formula>SEARCH("canone",$N8)&gt;0</formula>
    </cfRule>
  </conditionalFormatting>
  <conditionalFormatting sqref="I8">
    <cfRule type="expression" dxfId="13231" priority="26">
      <formula>SEARCH("caricato",$N8)&gt;0</formula>
    </cfRule>
    <cfRule type="expression" dxfId="13230" priority="27">
      <formula>SEARCH("da fare",$N8)&gt;0</formula>
    </cfRule>
    <cfRule type="expression" dxfId="13229" priority="28">
      <formula>SEARCH("attesa tcl",$N8)&gt;0</formula>
    </cfRule>
    <cfRule type="expression" dxfId="13228" priority="29">
      <formula>SEARCH("fermata",$N8)&gt;0</formula>
    </cfRule>
    <cfRule type="expression" dxfId="13227" priority="30">
      <formula>SEARCH("canone",$N8)&gt;0</formula>
    </cfRule>
  </conditionalFormatting>
  <conditionalFormatting sqref="I8">
    <cfRule type="expression" dxfId="13226" priority="21">
      <formula>SEARCH("caricato",$N8)&gt;0</formula>
    </cfRule>
    <cfRule type="expression" dxfId="13225" priority="22">
      <formula>SEARCH("da fare",$N8)&gt;0</formula>
    </cfRule>
    <cfRule type="expression" dxfId="13224" priority="23">
      <formula>SEARCH("attesa tcl",$N8)&gt;0</formula>
    </cfRule>
    <cfRule type="expression" dxfId="13223" priority="24">
      <formula>SEARCH("fermata",$N8)&gt;0</formula>
    </cfRule>
    <cfRule type="expression" dxfId="13222" priority="25">
      <formula>SEARCH("canone",$N8)&gt;0</formula>
    </cfRule>
  </conditionalFormatting>
  <conditionalFormatting sqref="I8">
    <cfRule type="expression" dxfId="13221" priority="16">
      <formula>SEARCH("caricato",$N8)&gt;0</formula>
    </cfRule>
    <cfRule type="expression" dxfId="13220" priority="17">
      <formula>SEARCH("da fare",$N8)&gt;0</formula>
    </cfRule>
    <cfRule type="expression" dxfId="13219" priority="18">
      <formula>SEARCH("attesa tcl",$N8)&gt;0</formula>
    </cfRule>
    <cfRule type="expression" dxfId="13218" priority="19">
      <formula>SEARCH("fermata",$N8)&gt;0</formula>
    </cfRule>
    <cfRule type="expression" dxfId="13217" priority="20">
      <formula>SEARCH("canone",$N8)&gt;0</formula>
    </cfRule>
  </conditionalFormatting>
  <conditionalFormatting sqref="I8">
    <cfRule type="expression" dxfId="13216" priority="11">
      <formula>SEARCH("caricato",$N8)&gt;0</formula>
    </cfRule>
    <cfRule type="expression" dxfId="13215" priority="12">
      <formula>SEARCH("da fare",$N8)&gt;0</formula>
    </cfRule>
    <cfRule type="expression" dxfId="13214" priority="13">
      <formula>SEARCH("attesa tcl",$N8)&gt;0</formula>
    </cfRule>
    <cfRule type="expression" dxfId="13213" priority="14">
      <formula>SEARCH("fermata",$N8)&gt;0</formula>
    </cfRule>
    <cfRule type="expression" dxfId="13212" priority="15">
      <formula>SEARCH("canone",$N8)&gt;0</formula>
    </cfRule>
  </conditionalFormatting>
  <conditionalFormatting sqref="I8">
    <cfRule type="expression" dxfId="13211" priority="6">
      <formula>SEARCH("caricato",$N8)&gt;0</formula>
    </cfRule>
    <cfRule type="expression" dxfId="13210" priority="7">
      <formula>SEARCH("da fare",$N8)&gt;0</formula>
    </cfRule>
    <cfRule type="expression" dxfId="13209" priority="8">
      <formula>SEARCH("attesa tcl",$N8)&gt;0</formula>
    </cfRule>
    <cfRule type="expression" dxfId="13208" priority="9">
      <formula>SEARCH("fermata",$N8)&gt;0</formula>
    </cfRule>
    <cfRule type="expression" dxfId="13207" priority="10">
      <formula>SEARCH("canone",$N8)&gt;0</formula>
    </cfRule>
  </conditionalFormatting>
  <conditionalFormatting sqref="I8">
    <cfRule type="expression" dxfId="13206" priority="1">
      <formula>SEARCH("caricato",$N8)&gt;0</formula>
    </cfRule>
    <cfRule type="expression" dxfId="13205" priority="2">
      <formula>SEARCH("da fare",$N8)&gt;0</formula>
    </cfRule>
    <cfRule type="expression" dxfId="13204" priority="3">
      <formula>SEARCH("attesa tcl",$N8)&gt;0</formula>
    </cfRule>
    <cfRule type="expression" dxfId="13203" priority="4">
      <formula>SEARCH("fermata",$N8)&gt;0</formula>
    </cfRule>
    <cfRule type="expression" dxfId="13202" priority="5">
      <formula>SEARCH("canone",$N8)&gt;0</formula>
    </cfRule>
  </conditionalFormatting>
  <dataValidations count="1">
    <dataValidation type="list" allowBlank="1" showInputMessage="1" showErrorMessage="1" sqref="U4" xr:uid="{74950F1B-055C-4792-A6FA-67A430A7BF58}">
      <formula1>"SI,NO,si,no,"</formula1>
    </dataValidation>
  </dataValidations>
  <printOptions horizontalCentered="1" verticalCentered="1"/>
  <pageMargins left="0.25" right="0.25" top="0.25" bottom="0.25" header="0.3" footer="0.3"/>
  <pageSetup paperSize="9" scale="55" fitToHeight="0" pageOrder="overThenDown" orientation="landscape" blackAndWhite="1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9249" r:id="rId4" name="Button 1">
              <controlPr defaultSize="0" print="0" autoFill="0" autoPict="0" macro="[0]!CopiaModificaEseguiMacroEsterne_Optimized">
                <anchor moveWithCells="1" sizeWithCells="1">
                  <from>
                    <xdr:col>7</xdr:col>
                    <xdr:colOff>0</xdr:colOff>
                    <xdr:row>0</xdr:row>
                    <xdr:rowOff>9525</xdr:rowOff>
                  </from>
                  <to>
                    <xdr:col>7</xdr:col>
                    <xdr:colOff>1819275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250" r:id="rId5" name="Button 2">
              <controlPr defaultSize="0" print="0" autoFill="0" autoPict="0" macro="[0]!RegolaAltezzaRigheEAreeDiStampa">
                <anchor moveWithCells="1" sizeWithCells="1">
                  <from>
                    <xdr:col>5</xdr:col>
                    <xdr:colOff>0</xdr:colOff>
                    <xdr:row>0</xdr:row>
                    <xdr:rowOff>0</xdr:rowOff>
                  </from>
                  <to>
                    <xdr:col>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251" r:id="rId6" name="Button 3">
              <controlPr defaultSize="0" print="0" autoFill="0" autoPict="0" macro="[0]!RegolaAltezzaRigheEAreeDiStampa">
                <anchor moveWithCells="1" sizeWithCells="1">
                  <from>
                    <xdr:col>5</xdr:col>
                    <xdr:colOff>0</xdr:colOff>
                    <xdr:row>0</xdr:row>
                    <xdr:rowOff>0</xdr:rowOff>
                  </from>
                  <to>
                    <xdr:col>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252" r:id="rId7" name="Button 4">
              <controlPr defaultSize="0" print="0" autoFill="0" autoPict="0" macro="[0]!cancellaGiornaliera">
                <anchor moveWithCells="1" sizeWithCells="1">
                  <from>
                    <xdr:col>13</xdr:col>
                    <xdr:colOff>0</xdr:colOff>
                    <xdr:row>0</xdr:row>
                    <xdr:rowOff>0</xdr:rowOff>
                  </from>
                  <to>
                    <xdr:col>13</xdr:col>
                    <xdr:colOff>1990725</xdr:colOff>
                    <xdr:row>1</xdr:row>
                    <xdr:rowOff>438150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253" r:id="rId8" name="Button 5">
              <controlPr defaultSize="0" print="0" autoFill="0" autoPict="0" macro="[0]!CopiaModificaEseguiMacroEsterne_Optimized">
                <anchor moveWithCells="1" sizeWithCells="1">
                  <from>
                    <xdr:col>7</xdr:col>
                    <xdr:colOff>0</xdr:colOff>
                    <xdr:row>0</xdr:row>
                    <xdr:rowOff>9525</xdr:rowOff>
                  </from>
                  <to>
                    <xdr:col>7</xdr:col>
                    <xdr:colOff>1819275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254" r:id="rId9" name="Button 6">
              <controlPr defaultSize="0" print="0" autoFill="0" autoPict="0" macro="[1]!RegolaAltezzaRigheEAreeDiStampa">
                <anchor moveWithCells="1" sizeWithCells="1">
                  <from>
                    <xdr:col>5</xdr:col>
                    <xdr:colOff>0</xdr:colOff>
                    <xdr:row>0</xdr:row>
                    <xdr:rowOff>0</xdr:rowOff>
                  </from>
                  <to>
                    <xdr:col>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255" r:id="rId10" name="Button 7">
              <controlPr defaultSize="0" print="0" autoFill="0" autoPict="0" macro="[0]!RegolaAltezzaRigheEAreeDiStampa">
                <anchor moveWithCells="1" sizeWithCells="1">
                  <from>
                    <xdr:col>5</xdr:col>
                    <xdr:colOff>0</xdr:colOff>
                    <xdr:row>0</xdr:row>
                    <xdr:rowOff>0</xdr:rowOff>
                  </from>
                  <to>
                    <xdr:col>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256" r:id="rId11" name="Button 8">
              <controlPr defaultSize="0" print="0" autoFill="0" autoPict="0" macro="[0]!ComparaPdLeCopiaValori">
                <anchor moveWithCells="1" sizeWithCells="1">
                  <from>
                    <xdr:col>9</xdr:col>
                    <xdr:colOff>19050</xdr:colOff>
                    <xdr:row>0</xdr:row>
                    <xdr:rowOff>0</xdr:rowOff>
                  </from>
                  <to>
                    <xdr:col>10</xdr:col>
                    <xdr:colOff>1104900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4C912F-DFA6-471D-BDD3-0A538FD34108}">
  <sheetPr codeName="Foglio36">
    <pageSetUpPr fitToPage="1"/>
  </sheetPr>
  <dimension ref="A1:BK64"/>
  <sheetViews>
    <sheetView zoomScale="55" zoomScaleNormal="55" workbookViewId="0">
      <selection activeCell="R4" sqref="R4"/>
    </sheetView>
  </sheetViews>
  <sheetFormatPr defaultColWidth="8.85546875" defaultRowHeight="23.25" x14ac:dyDescent="0.25"/>
  <cols>
    <col min="1" max="1" width="5.7109375" style="114" customWidth="1"/>
    <col min="2" max="2" width="5.85546875" style="114" customWidth="1"/>
    <col min="3" max="3" width="4.5703125" style="114" customWidth="1"/>
    <col min="4" max="4" width="4.42578125" style="114" customWidth="1"/>
    <col min="5" max="5" width="3.5703125" style="114" customWidth="1"/>
    <col min="6" max="6" width="30.7109375" style="1" customWidth="1"/>
    <col min="7" max="7" width="76.28515625" style="144" customWidth="1"/>
    <col min="8" max="8" width="26.5703125" style="1" customWidth="1"/>
    <col min="9" max="9" width="29" style="22" customWidth="1"/>
    <col min="10" max="10" width="20" style="1" customWidth="1"/>
    <col min="11" max="12" width="16.7109375" style="1" customWidth="1"/>
    <col min="13" max="13" width="24.28515625" style="1" customWidth="1"/>
    <col min="14" max="14" width="29.140625" style="20" customWidth="1"/>
    <col min="15" max="15" width="1.85546875" style="20" customWidth="1"/>
    <col min="16" max="16" width="27.5703125" style="114" customWidth="1"/>
    <col min="17" max="18" width="24.140625" style="114" customWidth="1"/>
    <col min="19" max="19" width="25.85546875" style="114" bestFit="1" customWidth="1"/>
    <col min="20" max="20" width="30" style="114" bestFit="1" customWidth="1"/>
    <col min="21" max="21" width="28.7109375" style="114" customWidth="1"/>
    <col min="22" max="25" width="18.7109375" style="37" customWidth="1"/>
    <col min="26" max="28" width="18.7109375" style="37" hidden="1" customWidth="1"/>
    <col min="29" max="29" width="30" style="114" hidden="1" customWidth="1"/>
    <col min="30" max="30" width="12.28515625" style="114" hidden="1" customWidth="1"/>
    <col min="31" max="31" width="10.5703125" style="114" hidden="1" customWidth="1"/>
    <col min="32" max="32" width="11.7109375" style="114" hidden="1" customWidth="1"/>
    <col min="33" max="34" width="9.7109375" style="114" hidden="1" customWidth="1"/>
    <col min="35" max="35" width="8" style="114" hidden="1" customWidth="1"/>
    <col min="36" max="36" width="8.28515625" style="114" hidden="1" customWidth="1"/>
    <col min="37" max="37" width="9.7109375" style="114" hidden="1" customWidth="1"/>
    <col min="38" max="38" width="11.42578125" style="114" hidden="1" customWidth="1"/>
    <col min="39" max="39" width="8.28515625" style="114" hidden="1" customWidth="1"/>
    <col min="40" max="40" width="8.7109375" style="114" hidden="1" customWidth="1"/>
    <col min="41" max="41" width="25.140625" style="114" bestFit="1" customWidth="1"/>
    <col min="42" max="42" width="11.7109375" style="114" customWidth="1"/>
    <col min="43" max="47" width="10.140625" style="114" customWidth="1"/>
    <col min="48" max="63" width="16.5703125" style="114" customWidth="1"/>
    <col min="64" max="72" width="8.85546875" style="114"/>
    <col min="73" max="74" width="15.42578125" style="114" bestFit="1" customWidth="1"/>
    <col min="75" max="75" width="17.5703125" style="114" bestFit="1" customWidth="1"/>
    <col min="76" max="76" width="13.42578125" style="114" bestFit="1" customWidth="1"/>
    <col min="77" max="77" width="12.28515625" style="114" bestFit="1" customWidth="1"/>
    <col min="78" max="78" width="13.42578125" style="114" bestFit="1" customWidth="1"/>
    <col min="79" max="79" width="0" style="114" hidden="1" customWidth="1"/>
    <col min="80" max="16384" width="8.85546875" style="114"/>
  </cols>
  <sheetData>
    <row r="1" spans="1:41" ht="35.25" customHeight="1" x14ac:dyDescent="0.25">
      <c r="B1" s="200"/>
      <c r="C1" s="201"/>
      <c r="D1" s="201"/>
      <c r="E1" s="202"/>
      <c r="F1" s="203" t="s">
        <v>212</v>
      </c>
      <c r="G1" s="204"/>
      <c r="H1" s="204"/>
      <c r="I1" s="155">
        <f>DATE(RIEPILOGO!U14,RIEPILOGO!X13,16)</f>
        <v>46097</v>
      </c>
      <c r="K1" s="132"/>
      <c r="L1" s="206">
        <v>46097</v>
      </c>
      <c r="M1" s="206"/>
      <c r="N1" s="128"/>
    </row>
    <row r="2" spans="1:41" ht="35.25" customHeight="1" x14ac:dyDescent="0.5">
      <c r="B2" s="200"/>
      <c r="C2" s="201"/>
      <c r="D2" s="201"/>
      <c r="E2" s="202"/>
      <c r="F2" s="205"/>
      <c r="G2" s="205"/>
      <c r="H2" s="205"/>
      <c r="K2" s="151"/>
      <c r="L2" s="207" t="str">
        <f>TEXT(L1, "gggg")</f>
        <v>lunedì</v>
      </c>
      <c r="M2" s="207"/>
      <c r="N2" s="129"/>
      <c r="O2" s="19"/>
      <c r="P2" s="199" t="s">
        <v>215</v>
      </c>
      <c r="Q2" s="199"/>
      <c r="R2" s="199"/>
      <c r="S2" s="199"/>
      <c r="T2" s="13"/>
    </row>
    <row r="3" spans="1:41" ht="66" customHeight="1" x14ac:dyDescent="0.25">
      <c r="A3" s="127"/>
      <c r="B3" s="16" t="s">
        <v>2</v>
      </c>
      <c r="C3" s="16" t="s">
        <v>3</v>
      </c>
      <c r="D3" s="16" t="s">
        <v>5</v>
      </c>
      <c r="E3" s="16" t="s">
        <v>4</v>
      </c>
      <c r="F3" s="130" t="s">
        <v>1</v>
      </c>
      <c r="G3" s="142" t="s">
        <v>128</v>
      </c>
      <c r="H3" s="130" t="s">
        <v>9</v>
      </c>
      <c r="I3" s="131" t="s">
        <v>0</v>
      </c>
      <c r="J3" s="130" t="s">
        <v>11</v>
      </c>
      <c r="K3" s="130" t="s">
        <v>6</v>
      </c>
      <c r="L3" s="130" t="s">
        <v>7</v>
      </c>
      <c r="M3" s="130" t="s">
        <v>8</v>
      </c>
      <c r="N3" s="130" t="s">
        <v>22</v>
      </c>
      <c r="O3" s="16"/>
      <c r="P3" s="46" t="s">
        <v>202</v>
      </c>
      <c r="Q3" s="46" t="s">
        <v>203</v>
      </c>
      <c r="R3" s="46" t="s">
        <v>262</v>
      </c>
      <c r="S3" s="46" t="s">
        <v>204</v>
      </c>
      <c r="T3" s="46" t="s">
        <v>34</v>
      </c>
      <c r="U3" s="47" t="s">
        <v>25</v>
      </c>
      <c r="V3" s="192" t="s">
        <v>216</v>
      </c>
      <c r="W3" s="193"/>
      <c r="X3" s="194"/>
      <c r="Y3" s="121"/>
      <c r="AD3" s="37"/>
    </row>
    <row r="4" spans="1:41" ht="80.099999999999994" customHeight="1" x14ac:dyDescent="0.25">
      <c r="A4" s="112" t="str">
        <f>IFERROR(INDEX(Tabella256[cognomenome], MATCH(F4, Tabella256[cognome], 0)), "")</f>
        <v>Riciputo A.</v>
      </c>
      <c r="B4" s="110"/>
      <c r="C4" s="110"/>
      <c r="D4" s="111"/>
      <c r="E4" s="111"/>
      <c r="F4" s="30" t="s">
        <v>134</v>
      </c>
      <c r="G4" s="56" t="s">
        <v>452</v>
      </c>
      <c r="H4" s="31" t="s">
        <v>285</v>
      </c>
      <c r="I4" s="32" t="s">
        <v>447</v>
      </c>
      <c r="J4" s="33" t="s">
        <v>450</v>
      </c>
      <c r="K4" s="34" t="s">
        <v>453</v>
      </c>
      <c r="L4" s="34" t="s">
        <v>454</v>
      </c>
      <c r="M4" s="31">
        <f>IF(AN4=0,"",AN4)</f>
        <v>7</v>
      </c>
      <c r="N4" s="35"/>
      <c r="O4" s="35"/>
      <c r="P4" s="18">
        <f>IF(OR($L$1=RIEPILOGO!$T$2,$L$1=RIEPILOGO!$T$3,$L$1=RIEPILOGO!$T$4,$L$1=RIEPILOGO!$T$5),"FESTIVO",
  IF(L2="sabato","SABATO",
    IF(L2="domenica","DOMENICA",
      IF(RIEPILOGO!V19="ABILITATO",
        IFERROR((SUMIF(N4:N45,"*canone messina*",M4:M45)/(IF(WEEKDAY(L1,2)=5,10,16.5)))-1,-1),
        0))))</f>
        <v>0</v>
      </c>
      <c r="Q4" s="18">
        <f>IF(OR($L$1=RIEPILOGO!$T$2,$L$1=RIEPILOGO!$T$3,$L$1=RIEPILOGO!$T$4,$L$1=RIEPILOGO!$T$5),"FESTIVO",
  IF(L2="sabato","SABATO",
    IF(L2="domenica","DOMENICA",
      IF(RIEPILOGO!V19="ABILITATO",
        IFERROR((SUMIF(N4:N45,"canone caldarella",M4:M45)/(IF(WEEKDAY(L1,2)=5,10,16.5)))-1,-1),
        0))))</f>
        <v>0</v>
      </c>
      <c r="R4" s="18">
        <f>IF(OR($L$1=RIEPILOGO!$T$2,$L$1=RIEPILOGO!$T$3,$L$1=RIEPILOGO!$T$4,$L$1=RIEPILOGO!$T$5),"FESTIVO",
  IF(L2="sabato","SABATO",
    IF(L2="domenica","DOMENICA",
      IF(RIEPILOGO!U19="ABILITATO",
        IFERROR((SUMIF(N4:N45,"*canone agusta*",M4:M45)/(IF(WEEKDAY(L1,2)=5,10,16.5)))-1,-1),
        0))))</f>
        <v>0</v>
      </c>
      <c r="S4" s="18">
        <f>IF(OR($L$1=RIEPILOGO!$T$2,$L$1=RIEPILOGO!$T$3,$L$1=RIEPILOGO!$T$4,$L$1=RIEPILOGO!$T$5),"FESTIVO",
  IF(L2="sabato","SABATO",
    IF(L2="domenica","DOMENICA",
      IF(RIEPILOGO!W19="ABILITATO",
        IFERROR((SUMIF(N4:N45,"*canone caldarella2*",M4:M45)/(IF(WEEKDAY(L1,2)=5,10,16.5)))-1,-1),
        0))))</f>
        <v>0</v>
      </c>
      <c r="T4" s="18" t="str">
        <f>IF(COUNTBLANK(P7:P30)=ROWS(P7:P30),"NO",IF(SUM(Q7:Q30)=SUM(R7:R30),"SI","NO"))</f>
        <v>SI</v>
      </c>
      <c r="U4" s="18" t="s">
        <v>294</v>
      </c>
      <c r="V4" s="195">
        <f ca="1">RIEPILOGO!M33</f>
        <v>-6.0606060606060552E-2</v>
      </c>
      <c r="W4" s="196"/>
      <c r="X4" s="197"/>
      <c r="Y4" s="122"/>
      <c r="AD4" s="114" t="str">
        <f>IFERROR(IF(SEARCH("assistenza", N4) &gt; 0, TRUE, ""), "NO")</f>
        <v>NO</v>
      </c>
      <c r="AG4" s="3">
        <f t="shared" ref="AG4:AH45" si="0">IF(K4="24:00",24,(HOUR(K4)+MINUTE(K4)/60))</f>
        <v>0</v>
      </c>
      <c r="AH4" s="3">
        <f t="shared" si="0"/>
        <v>7</v>
      </c>
      <c r="AI4" s="3">
        <f t="shared" ref="AI4:AI45" si="1">IF(AM4=TRUE,(HOUR(AJ4)+MINUTE(AJ4)/60),0)</f>
        <v>0</v>
      </c>
      <c r="AJ4" s="4">
        <v>3.125E-2</v>
      </c>
      <c r="AK4" s="3">
        <f t="shared" ref="AK4:AK45" si="2">AH4-AG4</f>
        <v>7</v>
      </c>
      <c r="AL4" s="53" t="s">
        <v>30</v>
      </c>
      <c r="AM4" s="8" t="b">
        <f t="shared" ref="AM4:AM45" si="3">IF(AND(AG4&lt;12.75,AH4&gt;12,AD4="NO"),OR($L$2="lunedì",($L$2="martedì"),($L$2="mercoledì"),($L$2="giovedì")))</f>
        <v>0</v>
      </c>
      <c r="AN4" s="15">
        <f t="shared" ref="AN4:AN45" si="4">IF(AM4=TRUE,AK4-AI4, AK4*1)</f>
        <v>7</v>
      </c>
    </row>
    <row r="5" spans="1:41" ht="80.099999999999994" customHeight="1" thickBot="1" x14ac:dyDescent="0.95">
      <c r="A5" s="112" t="str">
        <f>IFERROR(INDEX(Tabella256[cognomenome], MATCH(F5, Tabella256[cognome], 0)), "")</f>
        <v>Mira A.</v>
      </c>
      <c r="B5" s="28"/>
      <c r="C5" s="28"/>
      <c r="D5" s="29"/>
      <c r="E5" s="29"/>
      <c r="F5" s="30" t="s">
        <v>265</v>
      </c>
      <c r="G5" s="56" t="str">
        <f>IF(G4="","",G4)</f>
        <v>100- assistenza strumentale avviamento impianto</v>
      </c>
      <c r="H5" s="31" t="str">
        <f>IF(H4="","",H4)</f>
        <v>Caldarella</v>
      </c>
      <c r="I5" s="32" t="s">
        <v>447</v>
      </c>
      <c r="J5" s="33" t="str">
        <f>IF(J4="","",J4)</f>
        <v>575628/C</v>
      </c>
      <c r="K5" s="34" t="s">
        <v>453</v>
      </c>
      <c r="L5" s="34" t="s">
        <v>454</v>
      </c>
      <c r="M5" s="31">
        <f>IF(AN5=0,"",AN5)</f>
        <v>7</v>
      </c>
      <c r="N5" s="35"/>
      <c r="O5" s="35"/>
      <c r="P5" s="109"/>
      <c r="Q5" s="109"/>
      <c r="R5" s="109"/>
      <c r="S5" s="109"/>
      <c r="V5" s="14" t="s">
        <v>35</v>
      </c>
      <c r="W5" s="14" t="s">
        <v>260</v>
      </c>
      <c r="X5" s="14" t="s">
        <v>36</v>
      </c>
      <c r="Y5" s="14" t="s">
        <v>207</v>
      </c>
      <c r="Z5" s="14" t="s">
        <v>35</v>
      </c>
      <c r="AA5" s="14" t="s">
        <v>260</v>
      </c>
      <c r="AB5" s="14" t="s">
        <v>36</v>
      </c>
      <c r="AC5" s="14" t="s">
        <v>207</v>
      </c>
      <c r="AD5" s="114" t="str">
        <f t="shared" ref="AD5:AD45" si="5">IFERROR(IF(SEARCH("assistenza", N5) &gt; 0, TRUE, ""), "NO")</f>
        <v>NO</v>
      </c>
      <c r="AG5" s="3">
        <f t="shared" si="0"/>
        <v>0</v>
      </c>
      <c r="AH5" s="3">
        <f t="shared" si="0"/>
        <v>7</v>
      </c>
      <c r="AI5" s="3">
        <f t="shared" si="1"/>
        <v>0</v>
      </c>
      <c r="AJ5" s="4">
        <v>3.125E-2</v>
      </c>
      <c r="AK5" s="3">
        <f t="shared" si="2"/>
        <v>7</v>
      </c>
      <c r="AL5" s="53" t="s">
        <v>30</v>
      </c>
      <c r="AM5" s="8" t="b">
        <f t="shared" si="3"/>
        <v>0</v>
      </c>
      <c r="AN5" s="15">
        <f t="shared" si="4"/>
        <v>7</v>
      </c>
      <c r="AO5" s="14" t="s">
        <v>238</v>
      </c>
    </row>
    <row r="6" spans="1:41" ht="80.099999999999994" customHeight="1" x14ac:dyDescent="0.25">
      <c r="A6" s="112" t="str">
        <f>IFERROR(INDEX(Tabella256[cognomenome], MATCH(F6, Tabella256[cognome], 0)), "")</f>
        <v>Spinali D.</v>
      </c>
      <c r="B6" s="28"/>
      <c r="C6" s="28"/>
      <c r="D6" s="29"/>
      <c r="E6" s="29"/>
      <c r="F6" s="30" t="s">
        <v>132</v>
      </c>
      <c r="G6" s="56" t="s">
        <v>467</v>
      </c>
      <c r="H6" s="31" t="s">
        <v>285</v>
      </c>
      <c r="I6" s="32" t="str">
        <f t="shared" ref="I6:I45" si="6">IF(ISERROR(SEARCH("canone extra", N6)),
    IF(ISERROR(SEARCH("caldarella2", N6)),
        IF(ISERROR(SEARCH("messina", N6)),
            IF(ISERROR(SEARCH("agusta", N6)),
                IF(ISERROR(SEARCH("caldarella", N6)),
                    "",
                    $X$6
                ),
                $W$6
            ),
            $V$6
        ),
        $Y$6
    ),
    $AO$6
)</f>
        <v>5400274437
canone</v>
      </c>
      <c r="J6" s="33" t="s">
        <v>466</v>
      </c>
      <c r="K6" s="34" t="s">
        <v>281</v>
      </c>
      <c r="L6" s="34" t="s">
        <v>282</v>
      </c>
      <c r="M6" s="31">
        <f t="shared" ref="M6:M45" si="7">IF(AN6=0,"",AN6)</f>
        <v>8.25</v>
      </c>
      <c r="N6" s="35" t="s">
        <v>260</v>
      </c>
      <c r="O6" s="35"/>
      <c r="P6" s="73" t="s">
        <v>23</v>
      </c>
      <c r="Q6" s="74" t="s">
        <v>20</v>
      </c>
      <c r="R6" s="74" t="s">
        <v>21</v>
      </c>
      <c r="S6" s="75" t="s">
        <v>24</v>
      </c>
      <c r="T6" s="2"/>
      <c r="V6" s="32" t="str">
        <f>RIEPILOGO!$S$17</f>
        <v>5400274443
canone</v>
      </c>
      <c r="W6" s="32" t="str">
        <f>RIEPILOGO!$U$17</f>
        <v>5400274437
canone</v>
      </c>
      <c r="X6" s="32" t="str">
        <f>RIEPILOGO!$V$17</f>
        <v>5400274434
canone</v>
      </c>
      <c r="Y6" s="32" t="str">
        <f>RIEPILOGO!$W$17</f>
        <v xml:space="preserve">
canone</v>
      </c>
      <c r="AD6" s="114" t="str">
        <f t="shared" si="5"/>
        <v>NO</v>
      </c>
      <c r="AG6" s="3">
        <f t="shared" si="0"/>
        <v>7.75</v>
      </c>
      <c r="AH6" s="3">
        <f t="shared" si="0"/>
        <v>16.75</v>
      </c>
      <c r="AI6" s="3">
        <f t="shared" si="1"/>
        <v>0.75</v>
      </c>
      <c r="AJ6" s="4">
        <v>3.125E-2</v>
      </c>
      <c r="AK6" s="3">
        <f t="shared" si="2"/>
        <v>9</v>
      </c>
      <c r="AL6" s="53" t="s">
        <v>30</v>
      </c>
      <c r="AM6" s="8" t="b">
        <f t="shared" si="3"/>
        <v>1</v>
      </c>
      <c r="AN6" s="15">
        <f t="shared" si="4"/>
        <v>8.25</v>
      </c>
      <c r="AO6" s="32">
        <f>RIEPILOGO!$X$17</f>
        <v>0</v>
      </c>
    </row>
    <row r="7" spans="1:41" ht="80.099999999999994" customHeight="1" x14ac:dyDescent="0.25">
      <c r="A7" s="112" t="str">
        <f>IFERROR(INDEX(Tabella256[cognomenome], MATCH(F7, Tabella256[cognome], 0)), "")</f>
        <v>Serra G.</v>
      </c>
      <c r="B7" s="28"/>
      <c r="C7" s="28"/>
      <c r="D7" s="29"/>
      <c r="E7" s="29"/>
      <c r="F7" s="30" t="s">
        <v>193</v>
      </c>
      <c r="G7" s="56" t="str">
        <f>IF(G6="","",G6)</f>
        <v>07L212RC controllo funzionale
10240625   RIPRISTINO 07T206R</v>
      </c>
      <c r="H7" s="31" t="s">
        <v>285</v>
      </c>
      <c r="I7" s="32" t="str">
        <f t="shared" si="6"/>
        <v>5400274437
canone</v>
      </c>
      <c r="J7" s="33" t="str">
        <f>IF(J6="","",J6)</f>
        <v>575422/C
573884/C</v>
      </c>
      <c r="K7" s="34" t="s">
        <v>281</v>
      </c>
      <c r="L7" s="34" t="s">
        <v>282</v>
      </c>
      <c r="M7" s="31">
        <f t="shared" si="7"/>
        <v>8.25</v>
      </c>
      <c r="N7" s="35" t="s">
        <v>260</v>
      </c>
      <c r="O7" s="35"/>
      <c r="P7" s="76" t="s">
        <v>13</v>
      </c>
      <c r="Q7" s="18">
        <f>IF(ISBLANK(P7), 99, SUMIF($F$4:$F$45,"*"&amp;P7&amp;"*",$M$4:$M$45))</f>
        <v>7</v>
      </c>
      <c r="R7" s="18">
        <v>7</v>
      </c>
      <c r="S7" s="77">
        <f t="shared" ref="S7:S30" si="8">R7-Q7</f>
        <v>0</v>
      </c>
      <c r="T7" s="2"/>
      <c r="V7" s="66">
        <f ca="1">RIEPILOGO!N33</f>
        <v>-3.0303030303030276E-2</v>
      </c>
      <c r="W7" s="66">
        <f ca="1">RIEPILOGO!P33</f>
        <v>-1.5151515151515138E-2</v>
      </c>
      <c r="X7" s="66">
        <f ca="1">RIEPILOGO!O33</f>
        <v>-1.5151515151515138E-2</v>
      </c>
      <c r="Y7" s="66">
        <f ca="1">RIEPILOGO!Q33</f>
        <v>0</v>
      </c>
      <c r="Z7" s="71">
        <f ca="1">V7</f>
        <v>-3.0303030303030276E-2</v>
      </c>
      <c r="AA7" s="71">
        <f ca="1">W7</f>
        <v>-1.5151515151515138E-2</v>
      </c>
      <c r="AB7" s="71">
        <f ca="1">X7</f>
        <v>-1.5151515151515138E-2</v>
      </c>
      <c r="AC7" s="71">
        <f ca="1">Y7</f>
        <v>0</v>
      </c>
      <c r="AD7" s="114" t="str">
        <f t="shared" si="5"/>
        <v>NO</v>
      </c>
      <c r="AG7" s="3">
        <f t="shared" si="0"/>
        <v>7.75</v>
      </c>
      <c r="AH7" s="3">
        <f t="shared" si="0"/>
        <v>16.75</v>
      </c>
      <c r="AI7" s="3">
        <f t="shared" si="1"/>
        <v>0.75</v>
      </c>
      <c r="AJ7" s="4">
        <v>3.125E-2</v>
      </c>
      <c r="AK7" s="3">
        <f t="shared" si="2"/>
        <v>9</v>
      </c>
      <c r="AL7" s="53" t="s">
        <v>30</v>
      </c>
      <c r="AM7" s="8" t="b">
        <f t="shared" si="3"/>
        <v>1</v>
      </c>
      <c r="AN7" s="15">
        <f t="shared" si="4"/>
        <v>8.25</v>
      </c>
    </row>
    <row r="8" spans="1:41" ht="80.099999999999994" customHeight="1" x14ac:dyDescent="0.45">
      <c r="A8" s="112" t="str">
        <f>IFERROR(INDEX(Tabella256[cognomenome], MATCH(F8, Tabella256[cognome], 0)), "")</f>
        <v>Garro L.</v>
      </c>
      <c r="B8" s="28"/>
      <c r="C8" s="28"/>
      <c r="D8" s="29"/>
      <c r="E8" s="29"/>
      <c r="F8" s="30" t="s">
        <v>137</v>
      </c>
      <c r="G8" s="56" t="s">
        <v>305</v>
      </c>
      <c r="H8" s="31" t="s">
        <v>285</v>
      </c>
      <c r="I8" s="32" t="str">
        <f t="shared" si="6"/>
        <v>5400274434
canone</v>
      </c>
      <c r="J8" s="33" t="s">
        <v>304</v>
      </c>
      <c r="K8" s="34" t="s">
        <v>281</v>
      </c>
      <c r="L8" s="34" t="s">
        <v>282</v>
      </c>
      <c r="M8" s="31">
        <f t="shared" si="7"/>
        <v>8.25</v>
      </c>
      <c r="N8" s="35" t="s">
        <v>36</v>
      </c>
      <c r="O8" s="35"/>
      <c r="P8" s="76" t="s">
        <v>288</v>
      </c>
      <c r="Q8" s="18">
        <f t="shared" ref="Q8:Q30" si="9">IF(ISBLANK(P8), 99, SUMIF($F$4:$F$45,"*"&amp;P8&amp;"*",$M$4:$M$45))</f>
        <v>7</v>
      </c>
      <c r="R8" s="18">
        <v>7</v>
      </c>
      <c r="S8" s="77">
        <f t="shared" si="8"/>
        <v>0</v>
      </c>
      <c r="T8" s="2"/>
      <c r="V8" s="198" t="s">
        <v>116</v>
      </c>
      <c r="W8" s="198"/>
      <c r="X8" s="198"/>
      <c r="Y8" s="123"/>
      <c r="AD8" s="114" t="str">
        <f>IFERROR(IF(SEARCH("assistenza", N8) &gt; 0, TRUE, ""), "NO")</f>
        <v>NO</v>
      </c>
      <c r="AG8" s="3">
        <f t="shared" si="0"/>
        <v>7.75</v>
      </c>
      <c r="AH8" s="3">
        <f t="shared" si="0"/>
        <v>16.75</v>
      </c>
      <c r="AI8" s="3">
        <f t="shared" si="1"/>
        <v>0.75</v>
      </c>
      <c r="AJ8" s="4">
        <v>3.125E-2</v>
      </c>
      <c r="AK8" s="3">
        <f t="shared" si="2"/>
        <v>9</v>
      </c>
      <c r="AL8" s="53" t="s">
        <v>30</v>
      </c>
      <c r="AM8" s="8" t="b">
        <f t="shared" si="3"/>
        <v>1</v>
      </c>
      <c r="AN8" s="15">
        <f t="shared" si="4"/>
        <v>8.25</v>
      </c>
    </row>
    <row r="9" spans="1:41" ht="80.099999999999994" customHeight="1" x14ac:dyDescent="0.25">
      <c r="A9" s="112" t="str">
        <f>IFERROR(INDEX(Tabella256[cognomenome], MATCH(F9, Tabella256[cognome], 0)), "")</f>
        <v>Garro S.</v>
      </c>
      <c r="B9" s="28"/>
      <c r="C9" s="28"/>
      <c r="D9" s="29"/>
      <c r="E9" s="29"/>
      <c r="F9" s="30" t="s">
        <v>138</v>
      </c>
      <c r="G9" s="56" t="str">
        <f>IF(G8="","",G8)</f>
        <v>1200-MAX  E OFF SITE CONTROLLO  RIPRISTINO E MOVIMENTAZIONE  KV e HIC. . Proseguimento del permesso n 559251/C</v>
      </c>
      <c r="H9" s="31" t="str">
        <f>IF(H8="","",H8)</f>
        <v>Caldarella</v>
      </c>
      <c r="I9" s="32" t="str">
        <f t="shared" si="6"/>
        <v>5400274434
canone</v>
      </c>
      <c r="J9" s="33" t="str">
        <f>IF(J8="","",J8)</f>
        <v>566045/C</v>
      </c>
      <c r="K9" s="34" t="s">
        <v>281</v>
      </c>
      <c r="L9" s="34" t="s">
        <v>282</v>
      </c>
      <c r="M9" s="31">
        <f t="shared" si="7"/>
        <v>8.25</v>
      </c>
      <c r="N9" s="35" t="s">
        <v>36</v>
      </c>
      <c r="O9" s="35"/>
      <c r="P9" s="76" t="s">
        <v>12</v>
      </c>
      <c r="Q9" s="18">
        <f t="shared" si="9"/>
        <v>8.25</v>
      </c>
      <c r="R9" s="18">
        <v>8.25</v>
      </c>
      <c r="S9" s="77">
        <f t="shared" si="8"/>
        <v>0</v>
      </c>
      <c r="T9" s="2"/>
      <c r="V9" s="66">
        <f ca="1">IF(Z7&gt;0,"SATURATO DI "&amp;8.25*Z7,8.25*Z7)</f>
        <v>-0.24999999999999978</v>
      </c>
      <c r="W9" s="66">
        <f ca="1">IF(AA7&gt;0,"SATURATO DI "&amp;8.25*AA7,8.25*AA7)</f>
        <v>-0.12499999999999989</v>
      </c>
      <c r="X9" s="66">
        <f ca="1">IF(AB7&gt;0,"SATURATO DI "&amp;8.25*AB7,8.25*AB7)</f>
        <v>-0.12499999999999989</v>
      </c>
      <c r="Y9" s="66">
        <f ca="1">IF(AC7&gt;0,"SATURATO DI "&amp;8.25*AC7,8.25*AC7)</f>
        <v>0</v>
      </c>
      <c r="AD9" s="114" t="str">
        <f t="shared" si="5"/>
        <v>NO</v>
      </c>
      <c r="AG9" s="3">
        <f t="shared" si="0"/>
        <v>7.75</v>
      </c>
      <c r="AH9" s="3">
        <f t="shared" si="0"/>
        <v>16.75</v>
      </c>
      <c r="AI9" s="3">
        <f t="shared" si="1"/>
        <v>0.75</v>
      </c>
      <c r="AJ9" s="4">
        <v>3.125E-2</v>
      </c>
      <c r="AK9" s="3">
        <f t="shared" si="2"/>
        <v>9</v>
      </c>
      <c r="AL9" s="53" t="s">
        <v>30</v>
      </c>
      <c r="AM9" s="8" t="b">
        <f t="shared" si="3"/>
        <v>1</v>
      </c>
      <c r="AN9" s="15">
        <f t="shared" si="4"/>
        <v>8.25</v>
      </c>
    </row>
    <row r="10" spans="1:41" ht="80.099999999999994" customHeight="1" x14ac:dyDescent="0.25">
      <c r="A10" s="112" t="str">
        <f>IFERROR(INDEX(Tabella256[cognomenome], MATCH(F10, Tabella256[cognome], 0)), "")</f>
        <v>Partesano V.</v>
      </c>
      <c r="B10" s="28"/>
      <c r="C10" s="28"/>
      <c r="D10" s="29"/>
      <c r="E10" s="29"/>
      <c r="F10" s="30" t="s">
        <v>149</v>
      </c>
      <c r="G10" s="56" t="s">
        <v>469</v>
      </c>
      <c r="H10" s="31" t="s">
        <v>284</v>
      </c>
      <c r="I10" s="32" t="str">
        <f t="shared" si="6"/>
        <v>5400274443
canone</v>
      </c>
      <c r="J10" s="33" t="s">
        <v>468</v>
      </c>
      <c r="K10" s="34" t="s">
        <v>281</v>
      </c>
      <c r="L10" s="34" t="s">
        <v>282</v>
      </c>
      <c r="M10" s="31">
        <f t="shared" si="7"/>
        <v>8.25</v>
      </c>
      <c r="N10" s="35" t="s">
        <v>35</v>
      </c>
      <c r="O10" s="35"/>
      <c r="P10" s="76" t="s">
        <v>211</v>
      </c>
      <c r="Q10" s="18">
        <f t="shared" si="9"/>
        <v>8.25</v>
      </c>
      <c r="R10" s="18">
        <v>8.25</v>
      </c>
      <c r="S10" s="77">
        <f t="shared" si="8"/>
        <v>0</v>
      </c>
      <c r="T10" s="2"/>
      <c r="AD10" s="114" t="str">
        <f t="shared" si="5"/>
        <v>NO</v>
      </c>
      <c r="AG10" s="3">
        <f t="shared" si="0"/>
        <v>7.75</v>
      </c>
      <c r="AH10" s="3">
        <f t="shared" si="0"/>
        <v>16.75</v>
      </c>
      <c r="AI10" s="3">
        <f t="shared" si="1"/>
        <v>0.75</v>
      </c>
      <c r="AJ10" s="4">
        <v>3.125E-2</v>
      </c>
      <c r="AK10" s="3">
        <f t="shared" si="2"/>
        <v>9</v>
      </c>
      <c r="AL10" s="53" t="s">
        <v>30</v>
      </c>
      <c r="AM10" s="8" t="b">
        <f t="shared" si="3"/>
        <v>1</v>
      </c>
      <c r="AN10" s="15">
        <f t="shared" si="4"/>
        <v>8.25</v>
      </c>
    </row>
    <row r="11" spans="1:41" ht="80.099999999999994" customHeight="1" x14ac:dyDescent="0.25">
      <c r="A11" s="112" t="str">
        <f>IFERROR(INDEX(Tabella256[cognomenome], MATCH(F11, Tabella256[cognome], 0)), "")</f>
        <v>Tarascio B.</v>
      </c>
      <c r="B11" s="28"/>
      <c r="C11" s="28"/>
      <c r="D11" s="29"/>
      <c r="E11" s="29"/>
      <c r="F11" s="30" t="s">
        <v>157</v>
      </c>
      <c r="G11" s="56" t="str">
        <f>IF(G10="","",G10)</f>
        <v>Ripristino funzionalit livellostato Start/Stop pompa MP915</v>
      </c>
      <c r="H11" s="31" t="str">
        <f>IF(H10="","",H10)</f>
        <v>Messina</v>
      </c>
      <c r="I11" s="32" t="str">
        <f t="shared" si="6"/>
        <v>5400274443
canone</v>
      </c>
      <c r="J11" s="33" t="str">
        <f>IF(J10="","",J10)</f>
        <v>576143/C</v>
      </c>
      <c r="K11" s="34" t="s">
        <v>281</v>
      </c>
      <c r="L11" s="34" t="s">
        <v>282</v>
      </c>
      <c r="M11" s="31">
        <f t="shared" si="7"/>
        <v>8.25</v>
      </c>
      <c r="N11" s="35" t="s">
        <v>35</v>
      </c>
      <c r="O11" s="35"/>
      <c r="P11" s="76" t="s">
        <v>16</v>
      </c>
      <c r="Q11" s="18">
        <f t="shared" si="9"/>
        <v>8.25</v>
      </c>
      <c r="R11" s="18">
        <v>8.25</v>
      </c>
      <c r="S11" s="77">
        <f t="shared" si="8"/>
        <v>0</v>
      </c>
      <c r="T11" s="2"/>
      <c r="AD11" s="114" t="str">
        <f t="shared" si="5"/>
        <v>NO</v>
      </c>
      <c r="AG11" s="3">
        <f t="shared" si="0"/>
        <v>7.75</v>
      </c>
      <c r="AH11" s="3">
        <f t="shared" si="0"/>
        <v>16.75</v>
      </c>
      <c r="AI11" s="3">
        <f t="shared" si="1"/>
        <v>0.75</v>
      </c>
      <c r="AJ11" s="4">
        <v>3.125E-2</v>
      </c>
      <c r="AK11" s="3">
        <f t="shared" si="2"/>
        <v>9</v>
      </c>
      <c r="AL11" s="53" t="s">
        <v>30</v>
      </c>
      <c r="AM11" s="8" t="b">
        <f t="shared" si="3"/>
        <v>1</v>
      </c>
      <c r="AN11" s="15">
        <f t="shared" si="4"/>
        <v>8.25</v>
      </c>
    </row>
    <row r="12" spans="1:41" ht="80.099999999999994" customHeight="1" x14ac:dyDescent="0.25">
      <c r="A12" s="112" t="str">
        <f>IFERROR(INDEX(Tabella256[cognomenome], MATCH(F12, Tabella256[cognome], 0)), "")</f>
        <v>De Luca A.</v>
      </c>
      <c r="B12" s="28"/>
      <c r="C12" s="28"/>
      <c r="D12" s="29"/>
      <c r="E12" s="29"/>
      <c r="F12" s="30" t="s">
        <v>194</v>
      </c>
      <c r="G12" s="56" t="s">
        <v>471</v>
      </c>
      <c r="H12" s="31" t="s">
        <v>285</v>
      </c>
      <c r="I12" s="32" t="s">
        <v>602</v>
      </c>
      <c r="J12" s="33" t="s">
        <v>470</v>
      </c>
      <c r="K12" s="34" t="s">
        <v>281</v>
      </c>
      <c r="L12" s="34" t="s">
        <v>282</v>
      </c>
      <c r="M12" s="31">
        <f t="shared" si="7"/>
        <v>8.25</v>
      </c>
      <c r="N12" s="35"/>
      <c r="O12" s="35"/>
      <c r="P12" s="76" t="s">
        <v>17</v>
      </c>
      <c r="Q12" s="18">
        <f t="shared" si="9"/>
        <v>8.25</v>
      </c>
      <c r="R12" s="18">
        <v>8.25</v>
      </c>
      <c r="S12" s="77">
        <f t="shared" si="8"/>
        <v>0</v>
      </c>
      <c r="T12" s="2"/>
      <c r="AD12" s="114" t="str">
        <f t="shared" si="5"/>
        <v>NO</v>
      </c>
      <c r="AG12" s="3">
        <f t="shared" si="0"/>
        <v>7.75</v>
      </c>
      <c r="AH12" s="3">
        <f t="shared" si="0"/>
        <v>16.75</v>
      </c>
      <c r="AI12" s="3">
        <f t="shared" si="1"/>
        <v>0.75</v>
      </c>
      <c r="AJ12" s="4">
        <v>3.125E-2</v>
      </c>
      <c r="AK12" s="3">
        <f t="shared" si="2"/>
        <v>9</v>
      </c>
      <c r="AL12" s="53" t="s">
        <v>30</v>
      </c>
      <c r="AM12" s="8" t="b">
        <f t="shared" si="3"/>
        <v>1</v>
      </c>
      <c r="AN12" s="15">
        <f t="shared" si="4"/>
        <v>8.25</v>
      </c>
    </row>
    <row r="13" spans="1:41" ht="80.099999999999994" customHeight="1" x14ac:dyDescent="0.25">
      <c r="A13" s="112" t="str">
        <f>IFERROR(INDEX(Tabella256[cognomenome], MATCH(F13, Tabella256[cognome], 0)), "")</f>
        <v>Maggio C.</v>
      </c>
      <c r="B13" s="28"/>
      <c r="C13" s="28"/>
      <c r="D13" s="29"/>
      <c r="E13" s="29"/>
      <c r="F13" s="30" t="s">
        <v>266</v>
      </c>
      <c r="G13" s="56" t="str">
        <f>IF(G12="","",G12)</f>
        <v>900 - F013RC CONTROLLO FUNZIONALE</v>
      </c>
      <c r="H13" s="31" t="str">
        <f>IF(H12="","",H12)</f>
        <v>Caldarella</v>
      </c>
      <c r="I13" s="32" t="s">
        <v>602</v>
      </c>
      <c r="J13" s="33" t="str">
        <f>IF(J12="","",J12)</f>
        <v>575981/C</v>
      </c>
      <c r="K13" s="34" t="s">
        <v>281</v>
      </c>
      <c r="L13" s="34" t="s">
        <v>282</v>
      </c>
      <c r="M13" s="31">
        <f t="shared" si="7"/>
        <v>8.25</v>
      </c>
      <c r="N13" s="35"/>
      <c r="O13" s="35"/>
      <c r="P13" s="76" t="s">
        <v>14</v>
      </c>
      <c r="Q13" s="18">
        <f t="shared" si="9"/>
        <v>8.25</v>
      </c>
      <c r="R13" s="18">
        <v>8.25</v>
      </c>
      <c r="S13" s="77">
        <f t="shared" si="8"/>
        <v>0</v>
      </c>
      <c r="T13" s="2"/>
      <c r="AD13" s="114" t="str">
        <f t="shared" si="5"/>
        <v>NO</v>
      </c>
      <c r="AG13" s="3">
        <f t="shared" si="0"/>
        <v>7.75</v>
      </c>
      <c r="AH13" s="3">
        <f t="shared" si="0"/>
        <v>16.75</v>
      </c>
      <c r="AI13" s="3">
        <f t="shared" si="1"/>
        <v>0.75</v>
      </c>
      <c r="AJ13" s="4">
        <v>3.125E-2</v>
      </c>
      <c r="AK13" s="3">
        <f t="shared" si="2"/>
        <v>9</v>
      </c>
      <c r="AL13" s="53" t="s">
        <v>30</v>
      </c>
      <c r="AM13" s="8" t="b">
        <f t="shared" si="3"/>
        <v>1</v>
      </c>
      <c r="AN13" s="15">
        <f t="shared" si="4"/>
        <v>8.25</v>
      </c>
    </row>
    <row r="14" spans="1:41" ht="80.099999999999994" customHeight="1" x14ac:dyDescent="0.25">
      <c r="A14" s="112" t="str">
        <f>IFERROR(INDEX(Tabella256[cognomenome], MATCH(F14, Tabella256[cognome], 0)), "")</f>
        <v>Millo F.</v>
      </c>
      <c r="B14" s="28"/>
      <c r="C14" s="28"/>
      <c r="D14" s="29"/>
      <c r="E14" s="29"/>
      <c r="F14" s="30" t="s">
        <v>148</v>
      </c>
      <c r="G14" s="56" t="s">
        <v>473</v>
      </c>
      <c r="H14" s="31" t="s">
        <v>285</v>
      </c>
      <c r="I14" s="32" t="s">
        <v>585</v>
      </c>
      <c r="J14" s="33" t="s">
        <v>472</v>
      </c>
      <c r="K14" s="34" t="s">
        <v>281</v>
      </c>
      <c r="L14" s="34" t="s">
        <v>282</v>
      </c>
      <c r="M14" s="31">
        <f t="shared" si="7"/>
        <v>8.25</v>
      </c>
      <c r="N14" s="35"/>
      <c r="O14" s="35"/>
      <c r="P14" s="76" t="s">
        <v>15</v>
      </c>
      <c r="Q14" s="18">
        <f t="shared" si="9"/>
        <v>8.25</v>
      </c>
      <c r="R14" s="18">
        <v>8.25</v>
      </c>
      <c r="S14" s="77">
        <f t="shared" si="8"/>
        <v>0</v>
      </c>
      <c r="T14" s="2"/>
      <c r="AD14" s="114" t="str">
        <f t="shared" si="5"/>
        <v>NO</v>
      </c>
      <c r="AG14" s="3">
        <f t="shared" si="0"/>
        <v>7.75</v>
      </c>
      <c r="AH14" s="3">
        <f t="shared" si="0"/>
        <v>16.75</v>
      </c>
      <c r="AI14" s="3">
        <f t="shared" si="1"/>
        <v>0.75</v>
      </c>
      <c r="AJ14" s="4">
        <v>3.125E-2</v>
      </c>
      <c r="AK14" s="3">
        <f t="shared" si="2"/>
        <v>9</v>
      </c>
      <c r="AL14" s="53" t="s">
        <v>30</v>
      </c>
      <c r="AM14" s="8" t="b">
        <f t="shared" si="3"/>
        <v>1</v>
      </c>
      <c r="AN14" s="15">
        <f t="shared" si="4"/>
        <v>8.25</v>
      </c>
    </row>
    <row r="15" spans="1:41" ht="80.099999999999994" customHeight="1" x14ac:dyDescent="0.25">
      <c r="A15" s="112" t="str">
        <f>IFERROR(INDEX(Tabella256[cognomenome], MATCH(F15, Tabella256[cognome], 0)), "")</f>
        <v>Aricò E.</v>
      </c>
      <c r="B15" s="28"/>
      <c r="C15" s="28"/>
      <c r="D15" s="29"/>
      <c r="E15" s="29"/>
      <c r="F15" s="30" t="s">
        <v>267</v>
      </c>
      <c r="G15" s="56" t="s">
        <v>130</v>
      </c>
      <c r="H15" s="31"/>
      <c r="I15" s="32" t="str">
        <f t="shared" si="6"/>
        <v/>
      </c>
      <c r="J15" s="33"/>
      <c r="K15" s="34" t="s">
        <v>281</v>
      </c>
      <c r="L15" s="34" t="s">
        <v>474</v>
      </c>
      <c r="M15" s="31">
        <f t="shared" si="7"/>
        <v>2.25</v>
      </c>
      <c r="N15" s="35"/>
      <c r="O15" s="35"/>
      <c r="P15" s="76" t="s">
        <v>251</v>
      </c>
      <c r="Q15" s="18">
        <f t="shared" si="9"/>
        <v>8.25</v>
      </c>
      <c r="R15" s="18">
        <v>8.25</v>
      </c>
      <c r="S15" s="77">
        <f t="shared" si="8"/>
        <v>0</v>
      </c>
      <c r="T15" s="2"/>
      <c r="AD15" s="114" t="str">
        <f t="shared" si="5"/>
        <v>NO</v>
      </c>
      <c r="AG15" s="3">
        <f t="shared" si="0"/>
        <v>7.75</v>
      </c>
      <c r="AH15" s="3">
        <f t="shared" si="0"/>
        <v>10</v>
      </c>
      <c r="AI15" s="3">
        <f t="shared" si="1"/>
        <v>0</v>
      </c>
      <c r="AJ15" s="4">
        <v>3.125E-2</v>
      </c>
      <c r="AK15" s="3">
        <f t="shared" si="2"/>
        <v>2.25</v>
      </c>
      <c r="AL15" s="53" t="s">
        <v>30</v>
      </c>
      <c r="AM15" s="8" t="b">
        <f t="shared" si="3"/>
        <v>0</v>
      </c>
      <c r="AN15" s="15">
        <f t="shared" si="4"/>
        <v>2.25</v>
      </c>
    </row>
    <row r="16" spans="1:41" ht="80.099999999999994" customHeight="1" x14ac:dyDescent="0.25">
      <c r="A16" s="112" t="str">
        <f>IFERROR(INDEX(Tabella256[cognomenome], MATCH(F16, Tabella256[cognome], 0)), "")</f>
        <v>Allegretti G.</v>
      </c>
      <c r="B16" s="28"/>
      <c r="C16" s="28"/>
      <c r="D16" s="29"/>
      <c r="E16" s="29"/>
      <c r="F16" s="30" t="s">
        <v>163</v>
      </c>
      <c r="G16" s="56" t="s">
        <v>130</v>
      </c>
      <c r="H16" s="31"/>
      <c r="I16" s="32" t="str">
        <f t="shared" si="6"/>
        <v/>
      </c>
      <c r="J16" s="33"/>
      <c r="K16" s="34" t="s">
        <v>286</v>
      </c>
      <c r="L16" s="34" t="s">
        <v>287</v>
      </c>
      <c r="M16" s="31">
        <f t="shared" si="7"/>
        <v>9.75</v>
      </c>
      <c r="N16" s="35"/>
      <c r="O16" s="35"/>
      <c r="P16" s="76" t="s">
        <v>289</v>
      </c>
      <c r="Q16" s="18">
        <f t="shared" si="9"/>
        <v>8.25</v>
      </c>
      <c r="R16" s="18">
        <v>8.25</v>
      </c>
      <c r="S16" s="77">
        <f t="shared" si="8"/>
        <v>0</v>
      </c>
      <c r="T16" s="2"/>
      <c r="AD16" s="114" t="str">
        <f t="shared" si="5"/>
        <v>NO</v>
      </c>
      <c r="AG16" s="3">
        <f t="shared" si="0"/>
        <v>6.75</v>
      </c>
      <c r="AH16" s="3">
        <f t="shared" si="0"/>
        <v>17.25</v>
      </c>
      <c r="AI16" s="3">
        <f t="shared" si="1"/>
        <v>0.75</v>
      </c>
      <c r="AJ16" s="4">
        <v>3.125E-2</v>
      </c>
      <c r="AK16" s="3">
        <f t="shared" si="2"/>
        <v>10.5</v>
      </c>
      <c r="AL16" s="53" t="s">
        <v>30</v>
      </c>
      <c r="AM16" s="8" t="b">
        <f t="shared" si="3"/>
        <v>1</v>
      </c>
      <c r="AN16" s="15">
        <f t="shared" si="4"/>
        <v>9.75</v>
      </c>
    </row>
    <row r="17" spans="1:40" ht="80.099999999999994" customHeight="1" x14ac:dyDescent="0.25">
      <c r="A17" s="112" t="str">
        <f>IFERROR(INDEX(Tabella256[cognomenome], MATCH(F17, Tabella256[cognome], 0)), "")</f>
        <v>Millo F.</v>
      </c>
      <c r="B17" s="28"/>
      <c r="C17" s="28"/>
      <c r="D17" s="29"/>
      <c r="E17" s="29"/>
      <c r="F17" s="30" t="s">
        <v>148</v>
      </c>
      <c r="G17" s="56" t="str">
        <f>IF(G16="","",G16)</f>
        <v>C.P.</v>
      </c>
      <c r="H17" s="31" t="str">
        <f>IF(H16="","",H16)</f>
        <v/>
      </c>
      <c r="I17" s="32" t="str">
        <f t="shared" si="6"/>
        <v/>
      </c>
      <c r="J17" s="33" t="str">
        <f>IF(J16="","",J16)</f>
        <v/>
      </c>
      <c r="K17" s="34" t="s">
        <v>282</v>
      </c>
      <c r="L17" s="34" t="s">
        <v>287</v>
      </c>
      <c r="M17" s="31">
        <f t="shared" si="7"/>
        <v>0.5</v>
      </c>
      <c r="N17" s="35"/>
      <c r="O17" s="35"/>
      <c r="P17" s="76" t="s">
        <v>18</v>
      </c>
      <c r="Q17" s="18">
        <f t="shared" si="9"/>
        <v>8.75</v>
      </c>
      <c r="R17" s="18">
        <v>8.75</v>
      </c>
      <c r="S17" s="77">
        <f t="shared" si="8"/>
        <v>0</v>
      </c>
      <c r="T17" s="2"/>
      <c r="AD17" s="114" t="str">
        <f t="shared" si="5"/>
        <v>NO</v>
      </c>
      <c r="AG17" s="3">
        <f t="shared" si="0"/>
        <v>16.75</v>
      </c>
      <c r="AH17" s="3">
        <f t="shared" si="0"/>
        <v>17.25</v>
      </c>
      <c r="AI17" s="3">
        <f t="shared" si="1"/>
        <v>0</v>
      </c>
      <c r="AJ17" s="4">
        <v>3.125E-2</v>
      </c>
      <c r="AK17" s="3">
        <f t="shared" si="2"/>
        <v>0.5</v>
      </c>
      <c r="AL17" s="53" t="s">
        <v>30</v>
      </c>
      <c r="AM17" s="8" t="b">
        <f t="shared" si="3"/>
        <v>0</v>
      </c>
      <c r="AN17" s="15">
        <f t="shared" si="4"/>
        <v>0.5</v>
      </c>
    </row>
    <row r="18" spans="1:40" ht="80.099999999999994" customHeight="1" x14ac:dyDescent="0.25">
      <c r="A18" s="112" t="str">
        <f>IFERROR(INDEX(Tabella256[cognomenome], MATCH(F18, Tabella256[cognome], 0)), "")</f>
        <v>Aricò E.</v>
      </c>
      <c r="B18" s="28"/>
      <c r="C18" s="28"/>
      <c r="D18" s="29"/>
      <c r="E18" s="29"/>
      <c r="F18" s="30" t="s">
        <v>267</v>
      </c>
      <c r="G18" s="56" t="s">
        <v>475</v>
      </c>
      <c r="H18" s="31"/>
      <c r="I18" s="32" t="str">
        <f t="shared" si="6"/>
        <v/>
      </c>
      <c r="J18" s="33"/>
      <c r="K18" s="34" t="s">
        <v>474</v>
      </c>
      <c r="L18" s="34" t="s">
        <v>476</v>
      </c>
      <c r="M18" s="31">
        <f t="shared" si="7"/>
        <v>1.5</v>
      </c>
      <c r="N18" s="35"/>
      <c r="O18" s="35"/>
      <c r="P18" s="76" t="s">
        <v>256</v>
      </c>
      <c r="Q18" s="18">
        <f t="shared" si="9"/>
        <v>8.25</v>
      </c>
      <c r="R18" s="18">
        <v>8.25</v>
      </c>
      <c r="S18" s="77">
        <f t="shared" si="8"/>
        <v>0</v>
      </c>
      <c r="T18" s="2"/>
      <c r="AD18" s="114" t="str">
        <f t="shared" si="5"/>
        <v>NO</v>
      </c>
      <c r="AG18" s="3">
        <f t="shared" si="0"/>
        <v>10</v>
      </c>
      <c r="AH18" s="3">
        <f t="shared" si="0"/>
        <v>11.5</v>
      </c>
      <c r="AI18" s="3">
        <f t="shared" si="1"/>
        <v>0</v>
      </c>
      <c r="AJ18" s="4">
        <v>3.125E-2</v>
      </c>
      <c r="AK18" s="3">
        <f t="shared" si="2"/>
        <v>1.5</v>
      </c>
      <c r="AL18" s="53" t="s">
        <v>30</v>
      </c>
      <c r="AM18" s="8" t="b">
        <f t="shared" si="3"/>
        <v>0</v>
      </c>
      <c r="AN18" s="15">
        <f t="shared" si="4"/>
        <v>1.5</v>
      </c>
    </row>
    <row r="19" spans="1:40" ht="80.099999999999994" customHeight="1" x14ac:dyDescent="0.25">
      <c r="A19" s="112" t="str">
        <f>IFERROR(INDEX(Tabella256[cognomenome], MATCH(F19, Tabella256[cognome], 0)), "")</f>
        <v>Aricò E.</v>
      </c>
      <c r="B19" s="28"/>
      <c r="C19" s="28"/>
      <c r="D19" s="29"/>
      <c r="E19" s="29"/>
      <c r="F19" s="30" t="s">
        <v>267</v>
      </c>
      <c r="G19" s="56" t="s">
        <v>130</v>
      </c>
      <c r="H19" s="31" t="str">
        <f>IF(H18="","",H18)</f>
        <v/>
      </c>
      <c r="I19" s="32" t="str">
        <f t="shared" si="6"/>
        <v/>
      </c>
      <c r="J19" s="33" t="str">
        <f>IF(J18="","",J18)</f>
        <v/>
      </c>
      <c r="K19" s="34" t="s">
        <v>476</v>
      </c>
      <c r="L19" s="34" t="s">
        <v>293</v>
      </c>
      <c r="M19" s="31">
        <f t="shared" si="7"/>
        <v>0.5</v>
      </c>
      <c r="N19" s="35"/>
      <c r="O19" s="35"/>
      <c r="P19" s="76" t="s">
        <v>19</v>
      </c>
      <c r="Q19" s="18">
        <f t="shared" si="9"/>
        <v>9.75</v>
      </c>
      <c r="R19" s="18">
        <v>9.75</v>
      </c>
      <c r="S19" s="77">
        <f>R19-Q19</f>
        <v>0</v>
      </c>
      <c r="T19" s="2"/>
      <c r="AD19" s="114" t="str">
        <f t="shared" si="5"/>
        <v>NO</v>
      </c>
      <c r="AG19" s="3">
        <f t="shared" si="0"/>
        <v>11.5</v>
      </c>
      <c r="AH19" s="3">
        <f t="shared" si="0"/>
        <v>12</v>
      </c>
      <c r="AI19" s="3">
        <f t="shared" si="1"/>
        <v>0</v>
      </c>
      <c r="AJ19" s="4">
        <v>3.125E-2</v>
      </c>
      <c r="AK19" s="3">
        <f t="shared" si="2"/>
        <v>0.5</v>
      </c>
      <c r="AL19" s="53" t="s">
        <v>30</v>
      </c>
      <c r="AM19" s="8" t="b">
        <f t="shared" si="3"/>
        <v>0</v>
      </c>
      <c r="AN19" s="15">
        <f t="shared" si="4"/>
        <v>0.5</v>
      </c>
    </row>
    <row r="20" spans="1:40" ht="80.099999999999994" customHeight="1" x14ac:dyDescent="0.25">
      <c r="A20" s="112" t="str">
        <f>IFERROR(INDEX(Tabella256[cognomenome], MATCH(F20, Tabella256[cognome], 0)), "")</f>
        <v>Aricò E.</v>
      </c>
      <c r="B20" s="28"/>
      <c r="C20" s="28"/>
      <c r="D20" s="29"/>
      <c r="E20" s="29"/>
      <c r="F20" s="30" t="s">
        <v>267</v>
      </c>
      <c r="G20" s="56" t="s">
        <v>477</v>
      </c>
      <c r="H20" s="31"/>
      <c r="I20" s="32" t="str">
        <f t="shared" si="6"/>
        <v/>
      </c>
      <c r="J20" s="33"/>
      <c r="K20" s="34" t="s">
        <v>332</v>
      </c>
      <c r="L20" s="34" t="s">
        <v>282</v>
      </c>
      <c r="M20" s="31">
        <f t="shared" si="7"/>
        <v>4</v>
      </c>
      <c r="N20" s="35"/>
      <c r="O20" s="35"/>
      <c r="P20" s="76"/>
      <c r="Q20" s="18">
        <f t="shared" si="9"/>
        <v>99</v>
      </c>
      <c r="R20" s="18">
        <v>99</v>
      </c>
      <c r="S20" s="77">
        <f t="shared" si="8"/>
        <v>0</v>
      </c>
      <c r="T20" s="2"/>
      <c r="U20" s="2"/>
      <c r="W20" s="72"/>
      <c r="X20" s="72"/>
      <c r="Y20" s="72"/>
      <c r="Z20" s="72"/>
      <c r="AA20" s="72"/>
      <c r="AB20" s="72"/>
      <c r="AC20" s="2"/>
      <c r="AD20" s="114" t="str">
        <f t="shared" si="5"/>
        <v>NO</v>
      </c>
      <c r="AG20" s="3">
        <f t="shared" si="0"/>
        <v>12.75</v>
      </c>
      <c r="AH20" s="3">
        <f t="shared" si="0"/>
        <v>16.75</v>
      </c>
      <c r="AI20" s="3">
        <f t="shared" si="1"/>
        <v>0</v>
      </c>
      <c r="AJ20" s="4">
        <v>3.125E-2</v>
      </c>
      <c r="AK20" s="3">
        <f t="shared" si="2"/>
        <v>4</v>
      </c>
      <c r="AL20" s="53" t="s">
        <v>30</v>
      </c>
      <c r="AM20" s="8" t="b">
        <f t="shared" si="3"/>
        <v>0</v>
      </c>
      <c r="AN20" s="15">
        <f t="shared" si="4"/>
        <v>4</v>
      </c>
    </row>
    <row r="21" spans="1:40" ht="80.099999999999994" customHeight="1" x14ac:dyDescent="0.25">
      <c r="A21" s="112" t="str">
        <f>IFERROR(INDEX(Tabella256[cognomenome], MATCH(F21, Tabella256[cognome], 0)), "")</f>
        <v/>
      </c>
      <c r="B21" s="28"/>
      <c r="C21" s="28"/>
      <c r="D21" s="29"/>
      <c r="E21" s="29"/>
      <c r="F21" s="30"/>
      <c r="G21" s="56"/>
      <c r="H21" s="31" t="str">
        <f>IF(H20="","",H20)</f>
        <v/>
      </c>
      <c r="I21" s="32" t="str">
        <f t="shared" si="6"/>
        <v/>
      </c>
      <c r="J21" s="33" t="str">
        <f>IF(J20="","",J20)</f>
        <v/>
      </c>
      <c r="K21" s="34"/>
      <c r="L21" s="34"/>
      <c r="M21" s="31" t="str">
        <f t="shared" si="7"/>
        <v/>
      </c>
      <c r="N21" s="35"/>
      <c r="O21" s="35"/>
      <c r="P21" s="76"/>
      <c r="Q21" s="18">
        <f t="shared" si="9"/>
        <v>99</v>
      </c>
      <c r="R21" s="18">
        <v>99</v>
      </c>
      <c r="S21" s="77">
        <f t="shared" si="8"/>
        <v>0</v>
      </c>
      <c r="T21" s="2"/>
      <c r="U21" s="2"/>
      <c r="W21" s="72"/>
      <c r="X21" s="72"/>
      <c r="Y21" s="72"/>
      <c r="Z21" s="72"/>
      <c r="AA21" s="72"/>
      <c r="AB21" s="72"/>
      <c r="AC21" s="2"/>
      <c r="AD21" s="114" t="str">
        <f t="shared" si="5"/>
        <v>NO</v>
      </c>
      <c r="AG21" s="3">
        <f t="shared" si="0"/>
        <v>0</v>
      </c>
      <c r="AH21" s="3">
        <f t="shared" si="0"/>
        <v>0</v>
      </c>
      <c r="AI21" s="3">
        <f t="shared" si="1"/>
        <v>0</v>
      </c>
      <c r="AJ21" s="4">
        <v>3.125E-2</v>
      </c>
      <c r="AK21" s="3">
        <f t="shared" si="2"/>
        <v>0</v>
      </c>
      <c r="AL21" s="53" t="s">
        <v>30</v>
      </c>
      <c r="AM21" s="8" t="b">
        <f t="shared" si="3"/>
        <v>0</v>
      </c>
      <c r="AN21" s="15">
        <f t="shared" si="4"/>
        <v>0</v>
      </c>
    </row>
    <row r="22" spans="1:40" ht="80.099999999999994" customHeight="1" x14ac:dyDescent="0.25">
      <c r="A22" s="112" t="str">
        <f>IFERROR(INDEX(Tabella256[cognomenome], MATCH(F22, Tabella256[cognome], 0)), "")</f>
        <v/>
      </c>
      <c r="B22" s="28"/>
      <c r="C22" s="28"/>
      <c r="D22" s="29"/>
      <c r="E22" s="29"/>
      <c r="F22" s="30"/>
      <c r="G22" s="56"/>
      <c r="H22" s="31"/>
      <c r="I22" s="32" t="str">
        <f t="shared" si="6"/>
        <v/>
      </c>
      <c r="J22" s="33"/>
      <c r="K22" s="34"/>
      <c r="L22" s="34"/>
      <c r="M22" s="31" t="str">
        <f t="shared" si="7"/>
        <v/>
      </c>
      <c r="N22" s="36"/>
      <c r="O22" s="36"/>
      <c r="P22" s="76"/>
      <c r="Q22" s="18">
        <f t="shared" si="9"/>
        <v>99</v>
      </c>
      <c r="R22" s="18">
        <v>99</v>
      </c>
      <c r="S22" s="77">
        <f t="shared" si="8"/>
        <v>0</v>
      </c>
      <c r="T22" s="2"/>
      <c r="U22" s="2"/>
      <c r="AB22" s="72"/>
      <c r="AC22" s="2"/>
      <c r="AD22" s="114" t="str">
        <f t="shared" si="5"/>
        <v>NO</v>
      </c>
      <c r="AG22" s="3">
        <f t="shared" si="0"/>
        <v>0</v>
      </c>
      <c r="AH22" s="3">
        <f t="shared" si="0"/>
        <v>0</v>
      </c>
      <c r="AI22" s="3">
        <f t="shared" si="1"/>
        <v>0</v>
      </c>
      <c r="AJ22" s="4">
        <v>3.125E-2</v>
      </c>
      <c r="AK22" s="3">
        <f t="shared" si="2"/>
        <v>0</v>
      </c>
      <c r="AL22" s="53" t="s">
        <v>30</v>
      </c>
      <c r="AM22" s="8" t="b">
        <f t="shared" si="3"/>
        <v>0</v>
      </c>
      <c r="AN22" s="15">
        <f t="shared" si="4"/>
        <v>0</v>
      </c>
    </row>
    <row r="23" spans="1:40" ht="80.099999999999994" customHeight="1" x14ac:dyDescent="0.25">
      <c r="A23" s="112" t="str">
        <f>IFERROR(INDEX(Tabella256[cognomenome], MATCH(F23, Tabella256[cognome], 0)), "")</f>
        <v/>
      </c>
      <c r="B23" s="28"/>
      <c r="C23" s="28"/>
      <c r="D23" s="29"/>
      <c r="E23" s="29"/>
      <c r="F23" s="30"/>
      <c r="G23" s="56" t="str">
        <f>IF(G22="","",G22)</f>
        <v/>
      </c>
      <c r="H23" s="31" t="str">
        <f>IF(H22="","",H22)</f>
        <v/>
      </c>
      <c r="I23" s="32" t="str">
        <f t="shared" si="6"/>
        <v/>
      </c>
      <c r="J23" s="33" t="str">
        <f>IF(J22="","",J22)</f>
        <v/>
      </c>
      <c r="K23" s="34"/>
      <c r="L23" s="34"/>
      <c r="M23" s="31" t="str">
        <f t="shared" si="7"/>
        <v/>
      </c>
      <c r="N23" s="36"/>
      <c r="O23" s="36"/>
      <c r="P23" s="76"/>
      <c r="Q23" s="18">
        <f t="shared" si="9"/>
        <v>99</v>
      </c>
      <c r="R23" s="18">
        <v>99</v>
      </c>
      <c r="S23" s="77">
        <f t="shared" si="8"/>
        <v>0</v>
      </c>
      <c r="T23" s="2"/>
      <c r="U23" s="2"/>
      <c r="AB23" s="72"/>
      <c r="AC23" s="2"/>
      <c r="AD23" s="114" t="str">
        <f t="shared" si="5"/>
        <v>NO</v>
      </c>
      <c r="AG23" s="3">
        <f t="shared" si="0"/>
        <v>0</v>
      </c>
      <c r="AH23" s="3">
        <f t="shared" si="0"/>
        <v>0</v>
      </c>
      <c r="AI23" s="3">
        <f t="shared" si="1"/>
        <v>0</v>
      </c>
      <c r="AJ23" s="4">
        <v>3.125E-2</v>
      </c>
      <c r="AK23" s="3">
        <f t="shared" si="2"/>
        <v>0</v>
      </c>
      <c r="AL23" s="53" t="s">
        <v>30</v>
      </c>
      <c r="AM23" s="8" t="b">
        <f t="shared" si="3"/>
        <v>0</v>
      </c>
      <c r="AN23" s="15">
        <f t="shared" si="4"/>
        <v>0</v>
      </c>
    </row>
    <row r="24" spans="1:40" ht="80.099999999999994" customHeight="1" x14ac:dyDescent="0.25">
      <c r="A24" s="112" t="str">
        <f>IFERROR(INDEX(Tabella256[cognomenome], MATCH(F24, Tabella256[cognome], 0)), "")</f>
        <v/>
      </c>
      <c r="B24" s="28"/>
      <c r="C24" s="28"/>
      <c r="D24" s="29"/>
      <c r="E24" s="29"/>
      <c r="F24" s="30"/>
      <c r="G24" s="56"/>
      <c r="H24" s="31"/>
      <c r="I24" s="32" t="str">
        <f t="shared" si="6"/>
        <v/>
      </c>
      <c r="J24" s="33"/>
      <c r="K24" s="34"/>
      <c r="L24" s="34"/>
      <c r="M24" s="31" t="str">
        <f t="shared" si="7"/>
        <v/>
      </c>
      <c r="N24" s="35"/>
      <c r="O24" s="35"/>
      <c r="P24" s="76"/>
      <c r="Q24" s="18">
        <f t="shared" si="9"/>
        <v>99</v>
      </c>
      <c r="R24" s="18">
        <v>99</v>
      </c>
      <c r="S24" s="77">
        <f t="shared" si="8"/>
        <v>0</v>
      </c>
      <c r="T24" s="2"/>
      <c r="U24" s="2"/>
      <c r="AB24" s="72"/>
      <c r="AC24" s="2"/>
      <c r="AD24" s="114" t="str">
        <f t="shared" si="5"/>
        <v>NO</v>
      </c>
      <c r="AG24" s="3">
        <f t="shared" si="0"/>
        <v>0</v>
      </c>
      <c r="AH24" s="3">
        <f t="shared" si="0"/>
        <v>0</v>
      </c>
      <c r="AI24" s="3">
        <f t="shared" si="1"/>
        <v>0</v>
      </c>
      <c r="AJ24" s="4">
        <v>3.125E-2</v>
      </c>
      <c r="AK24" s="3">
        <f t="shared" si="2"/>
        <v>0</v>
      </c>
      <c r="AL24" s="53" t="s">
        <v>30</v>
      </c>
      <c r="AM24" s="8" t="b">
        <f t="shared" si="3"/>
        <v>0</v>
      </c>
      <c r="AN24" s="15">
        <f t="shared" si="4"/>
        <v>0</v>
      </c>
    </row>
    <row r="25" spans="1:40" ht="80.099999999999994" customHeight="1" x14ac:dyDescent="0.25">
      <c r="A25" s="112" t="str">
        <f>IFERROR(INDEX(Tabella256[cognomenome], MATCH(F25, Tabella256[cognome], 0)), "")</f>
        <v/>
      </c>
      <c r="B25" s="28"/>
      <c r="C25" s="28"/>
      <c r="D25" s="29"/>
      <c r="E25" s="29"/>
      <c r="F25" s="30"/>
      <c r="G25" s="56" t="str">
        <f>IF(G24="","",G24)</f>
        <v/>
      </c>
      <c r="H25" s="31" t="str">
        <f>IF(H24="","",H24)</f>
        <v/>
      </c>
      <c r="I25" s="32" t="str">
        <f t="shared" si="6"/>
        <v/>
      </c>
      <c r="J25" s="33" t="str">
        <f>IF(J24="","",J24)</f>
        <v/>
      </c>
      <c r="K25" s="34"/>
      <c r="L25" s="34"/>
      <c r="M25" s="31" t="str">
        <f t="shared" si="7"/>
        <v/>
      </c>
      <c r="N25" s="35"/>
      <c r="O25" s="35"/>
      <c r="P25" s="76"/>
      <c r="Q25" s="18">
        <f t="shared" si="9"/>
        <v>99</v>
      </c>
      <c r="R25" s="18">
        <v>99</v>
      </c>
      <c r="S25" s="77">
        <f t="shared" si="8"/>
        <v>0</v>
      </c>
      <c r="T25" s="2"/>
      <c r="U25" s="2"/>
      <c r="V25" s="72"/>
      <c r="W25" s="72"/>
      <c r="X25" s="72"/>
      <c r="Y25" s="72"/>
      <c r="Z25" s="72"/>
      <c r="AA25" s="72"/>
      <c r="AB25" s="72"/>
      <c r="AC25" s="2"/>
      <c r="AD25" s="114" t="str">
        <f t="shared" si="5"/>
        <v>NO</v>
      </c>
      <c r="AG25" s="3">
        <f t="shared" si="0"/>
        <v>0</v>
      </c>
      <c r="AH25" s="3">
        <f t="shared" si="0"/>
        <v>0</v>
      </c>
      <c r="AI25" s="3">
        <f t="shared" si="1"/>
        <v>0</v>
      </c>
      <c r="AJ25" s="4">
        <v>3.125E-2</v>
      </c>
      <c r="AK25" s="3">
        <f t="shared" si="2"/>
        <v>0</v>
      </c>
      <c r="AL25" s="53" t="s">
        <v>30</v>
      </c>
      <c r="AM25" s="8" t="b">
        <f t="shared" si="3"/>
        <v>0</v>
      </c>
      <c r="AN25" s="15">
        <f t="shared" si="4"/>
        <v>0</v>
      </c>
    </row>
    <row r="26" spans="1:40" ht="80.099999999999994" customHeight="1" x14ac:dyDescent="0.25">
      <c r="A26" s="112" t="str">
        <f>IFERROR(INDEX(Tabella256[cognomenome], MATCH(F26, Tabella256[cognome], 0)), "")</f>
        <v/>
      </c>
      <c r="B26" s="28"/>
      <c r="C26" s="28"/>
      <c r="D26" s="29"/>
      <c r="E26" s="29"/>
      <c r="F26" s="30"/>
      <c r="G26" s="56"/>
      <c r="H26" s="31"/>
      <c r="I26" s="32" t="str">
        <f t="shared" si="6"/>
        <v/>
      </c>
      <c r="J26" s="33"/>
      <c r="K26" s="34"/>
      <c r="L26" s="34"/>
      <c r="M26" s="31" t="str">
        <f t="shared" si="7"/>
        <v/>
      </c>
      <c r="N26" s="35"/>
      <c r="O26" s="35"/>
      <c r="P26" s="76"/>
      <c r="Q26" s="18">
        <f t="shared" si="9"/>
        <v>99</v>
      </c>
      <c r="R26" s="18">
        <v>99</v>
      </c>
      <c r="S26" s="77">
        <f t="shared" si="8"/>
        <v>0</v>
      </c>
      <c r="T26" s="2"/>
      <c r="U26" s="2"/>
      <c r="V26" s="72"/>
      <c r="W26" s="72"/>
      <c r="X26" s="72"/>
      <c r="Y26" s="72"/>
      <c r="Z26" s="72"/>
      <c r="AA26" s="72"/>
      <c r="AB26" s="72"/>
      <c r="AC26" s="2"/>
      <c r="AD26" s="114" t="str">
        <f t="shared" si="5"/>
        <v>NO</v>
      </c>
      <c r="AG26" s="3">
        <f t="shared" si="0"/>
        <v>0</v>
      </c>
      <c r="AH26" s="3">
        <f t="shared" si="0"/>
        <v>0</v>
      </c>
      <c r="AI26" s="3">
        <f t="shared" si="1"/>
        <v>0</v>
      </c>
      <c r="AJ26" s="4">
        <v>3.125E-2</v>
      </c>
      <c r="AK26" s="3">
        <f t="shared" si="2"/>
        <v>0</v>
      </c>
      <c r="AL26" s="53" t="s">
        <v>30</v>
      </c>
      <c r="AM26" s="8" t="b">
        <f t="shared" si="3"/>
        <v>0</v>
      </c>
      <c r="AN26" s="15">
        <f t="shared" si="4"/>
        <v>0</v>
      </c>
    </row>
    <row r="27" spans="1:40" ht="80.099999999999994" customHeight="1" x14ac:dyDescent="0.25">
      <c r="A27" s="112" t="str">
        <f>IFERROR(INDEX(Tabella256[cognomenome], MATCH(F27, Tabella256[cognome], 0)), "")</f>
        <v/>
      </c>
      <c r="B27" s="28"/>
      <c r="C27" s="28"/>
      <c r="D27" s="29"/>
      <c r="E27" s="29"/>
      <c r="F27" s="30"/>
      <c r="G27" s="56" t="str">
        <f>IF(G26="","",G26)</f>
        <v/>
      </c>
      <c r="H27" s="31" t="str">
        <f>IF(H26="","",H26)</f>
        <v/>
      </c>
      <c r="I27" s="32" t="str">
        <f t="shared" si="6"/>
        <v/>
      </c>
      <c r="J27" s="33" t="str">
        <f>IF(J26="","",J26)</f>
        <v/>
      </c>
      <c r="K27" s="34"/>
      <c r="L27" s="34"/>
      <c r="M27" s="31" t="str">
        <f t="shared" si="7"/>
        <v/>
      </c>
      <c r="N27" s="35"/>
      <c r="O27" s="35"/>
      <c r="P27" s="76"/>
      <c r="Q27" s="18">
        <f t="shared" si="9"/>
        <v>99</v>
      </c>
      <c r="R27" s="18">
        <v>99</v>
      </c>
      <c r="S27" s="77">
        <f t="shared" si="8"/>
        <v>0</v>
      </c>
      <c r="T27" s="2"/>
      <c r="U27" s="2"/>
      <c r="V27" s="72"/>
      <c r="W27" s="72"/>
      <c r="X27" s="72"/>
      <c r="Y27" s="72"/>
      <c r="Z27" s="72"/>
      <c r="AA27" s="72"/>
      <c r="AB27" s="72"/>
      <c r="AC27" s="2"/>
      <c r="AD27" s="114" t="str">
        <f t="shared" si="5"/>
        <v>NO</v>
      </c>
      <c r="AG27" s="3">
        <f t="shared" si="0"/>
        <v>0</v>
      </c>
      <c r="AH27" s="3">
        <f t="shared" si="0"/>
        <v>0</v>
      </c>
      <c r="AI27" s="3">
        <f t="shared" si="1"/>
        <v>0</v>
      </c>
      <c r="AJ27" s="4">
        <v>3.125E-2</v>
      </c>
      <c r="AK27" s="3">
        <f t="shared" si="2"/>
        <v>0</v>
      </c>
      <c r="AL27" s="53" t="s">
        <v>30</v>
      </c>
      <c r="AM27" s="8" t="b">
        <f t="shared" si="3"/>
        <v>0</v>
      </c>
      <c r="AN27" s="15">
        <f t="shared" si="4"/>
        <v>0</v>
      </c>
    </row>
    <row r="28" spans="1:40" ht="80.099999999999994" customHeight="1" x14ac:dyDescent="0.25">
      <c r="A28" s="112" t="str">
        <f>IFERROR(INDEX(Tabella256[cognomenome], MATCH(F28, Tabella256[cognome], 0)), "")</f>
        <v/>
      </c>
      <c r="B28" s="28"/>
      <c r="C28" s="28"/>
      <c r="D28" s="29"/>
      <c r="E28" s="29"/>
      <c r="F28" s="30"/>
      <c r="G28" s="56"/>
      <c r="H28" s="31"/>
      <c r="I28" s="32" t="str">
        <f t="shared" si="6"/>
        <v/>
      </c>
      <c r="J28" s="33"/>
      <c r="K28" s="34"/>
      <c r="L28" s="34"/>
      <c r="M28" s="31" t="str">
        <f t="shared" si="7"/>
        <v/>
      </c>
      <c r="N28" s="35"/>
      <c r="O28" s="35"/>
      <c r="P28" s="76"/>
      <c r="Q28" s="18">
        <f t="shared" si="9"/>
        <v>99</v>
      </c>
      <c r="R28" s="18">
        <v>99</v>
      </c>
      <c r="S28" s="77">
        <f t="shared" si="8"/>
        <v>0</v>
      </c>
      <c r="T28" s="2"/>
      <c r="U28" s="2"/>
      <c r="V28" s="72"/>
      <c r="W28" s="72"/>
      <c r="X28" s="72"/>
      <c r="Y28" s="72"/>
      <c r="Z28" s="72"/>
      <c r="AA28" s="72"/>
      <c r="AB28" s="72"/>
      <c r="AC28" s="2"/>
      <c r="AD28" s="114" t="str">
        <f t="shared" si="5"/>
        <v>NO</v>
      </c>
      <c r="AG28" s="3">
        <f t="shared" si="0"/>
        <v>0</v>
      </c>
      <c r="AH28" s="3">
        <f t="shared" si="0"/>
        <v>0</v>
      </c>
      <c r="AI28" s="3">
        <f t="shared" si="1"/>
        <v>0</v>
      </c>
      <c r="AJ28" s="4">
        <v>3.125E-2</v>
      </c>
      <c r="AK28" s="3">
        <f t="shared" si="2"/>
        <v>0</v>
      </c>
      <c r="AL28" s="53" t="s">
        <v>30</v>
      </c>
      <c r="AM28" s="8" t="b">
        <f t="shared" si="3"/>
        <v>0</v>
      </c>
      <c r="AN28" s="15">
        <f t="shared" si="4"/>
        <v>0</v>
      </c>
    </row>
    <row r="29" spans="1:40" ht="80.099999999999994" customHeight="1" x14ac:dyDescent="0.25">
      <c r="A29" s="112" t="str">
        <f>IFERROR(INDEX(Tabella256[cognomenome], MATCH(F29, Tabella256[cognome], 0)), "")</f>
        <v/>
      </c>
      <c r="B29" s="28"/>
      <c r="C29" s="28"/>
      <c r="D29" s="29"/>
      <c r="E29" s="29"/>
      <c r="F29" s="30"/>
      <c r="G29" s="56" t="str">
        <f>IF(G28="","",G28)</f>
        <v/>
      </c>
      <c r="H29" s="31" t="str">
        <f>IF(H28="","",H28)</f>
        <v/>
      </c>
      <c r="I29" s="32" t="str">
        <f t="shared" si="6"/>
        <v/>
      </c>
      <c r="J29" s="33" t="str">
        <f>IF(J28="","",J28)</f>
        <v/>
      </c>
      <c r="K29" s="34"/>
      <c r="L29" s="34"/>
      <c r="M29" s="31" t="str">
        <f t="shared" si="7"/>
        <v/>
      </c>
      <c r="N29" s="35"/>
      <c r="O29" s="35"/>
      <c r="P29" s="76"/>
      <c r="Q29" s="18">
        <f t="shared" si="9"/>
        <v>99</v>
      </c>
      <c r="R29" s="18">
        <v>99</v>
      </c>
      <c r="S29" s="77">
        <f t="shared" si="8"/>
        <v>0</v>
      </c>
      <c r="T29" s="2"/>
      <c r="U29" s="2"/>
      <c r="V29" s="72"/>
      <c r="W29" s="72"/>
      <c r="X29" s="72"/>
      <c r="Y29" s="72"/>
      <c r="Z29" s="72"/>
      <c r="AA29" s="72"/>
      <c r="AB29" s="72"/>
      <c r="AC29" s="2"/>
      <c r="AD29" s="114" t="str">
        <f t="shared" si="5"/>
        <v>NO</v>
      </c>
      <c r="AG29" s="3">
        <f t="shared" si="0"/>
        <v>0</v>
      </c>
      <c r="AH29" s="3">
        <f t="shared" si="0"/>
        <v>0</v>
      </c>
      <c r="AI29" s="3">
        <f t="shared" si="1"/>
        <v>0</v>
      </c>
      <c r="AJ29" s="4">
        <v>3.125E-2</v>
      </c>
      <c r="AK29" s="3">
        <f t="shared" si="2"/>
        <v>0</v>
      </c>
      <c r="AL29" s="53" t="s">
        <v>30</v>
      </c>
      <c r="AM29" s="8" t="b">
        <f t="shared" si="3"/>
        <v>0</v>
      </c>
      <c r="AN29" s="15">
        <f t="shared" si="4"/>
        <v>0</v>
      </c>
    </row>
    <row r="30" spans="1:40" ht="80.099999999999994" customHeight="1" thickBot="1" x14ac:dyDescent="0.3">
      <c r="A30" s="112" t="str">
        <f>IFERROR(INDEX(Tabella256[cognomenome], MATCH(F30, Tabella256[cognome], 0)), "")</f>
        <v/>
      </c>
      <c r="B30" s="28"/>
      <c r="C30" s="28"/>
      <c r="D30" s="29"/>
      <c r="E30" s="29"/>
      <c r="F30" s="30"/>
      <c r="G30" s="56"/>
      <c r="H30" s="31"/>
      <c r="I30" s="32" t="str">
        <f t="shared" si="6"/>
        <v/>
      </c>
      <c r="J30" s="33"/>
      <c r="K30" s="34"/>
      <c r="L30" s="34"/>
      <c r="M30" s="31" t="str">
        <f t="shared" si="7"/>
        <v/>
      </c>
      <c r="N30" s="35"/>
      <c r="O30" s="35"/>
      <c r="P30" s="78"/>
      <c r="Q30" s="79">
        <f t="shared" si="9"/>
        <v>99</v>
      </c>
      <c r="R30" s="79">
        <v>99</v>
      </c>
      <c r="S30" s="80">
        <f t="shared" si="8"/>
        <v>0</v>
      </c>
      <c r="T30" s="2"/>
      <c r="U30" s="2"/>
      <c r="V30" s="72"/>
      <c r="W30" s="72"/>
      <c r="X30" s="72"/>
      <c r="Y30" s="72"/>
      <c r="Z30" s="72"/>
      <c r="AA30" s="72"/>
      <c r="AB30" s="72"/>
      <c r="AC30" s="2"/>
      <c r="AD30" s="114" t="str">
        <f t="shared" si="5"/>
        <v>NO</v>
      </c>
      <c r="AG30" s="3">
        <f t="shared" si="0"/>
        <v>0</v>
      </c>
      <c r="AH30" s="3">
        <f t="shared" si="0"/>
        <v>0</v>
      </c>
      <c r="AI30" s="3">
        <f t="shared" si="1"/>
        <v>0</v>
      </c>
      <c r="AJ30" s="4">
        <v>3.125E-2</v>
      </c>
      <c r="AK30" s="3">
        <f t="shared" si="2"/>
        <v>0</v>
      </c>
      <c r="AL30" s="53" t="s">
        <v>30</v>
      </c>
      <c r="AM30" s="8" t="b">
        <f t="shared" si="3"/>
        <v>0</v>
      </c>
      <c r="AN30" s="15">
        <f t="shared" si="4"/>
        <v>0</v>
      </c>
    </row>
    <row r="31" spans="1:40" ht="80.099999999999994" customHeight="1" x14ac:dyDescent="0.25">
      <c r="A31" s="112" t="str">
        <f>IFERROR(INDEX(Tabella256[cognomenome], MATCH(F31, Tabella256[cognome], 0)), "")</f>
        <v/>
      </c>
      <c r="B31" s="28"/>
      <c r="C31" s="28"/>
      <c r="D31" s="29"/>
      <c r="E31" s="29"/>
      <c r="F31" s="30"/>
      <c r="G31" s="56" t="str">
        <f>IF(G30="","",G30)</f>
        <v/>
      </c>
      <c r="H31" s="31" t="str">
        <f>IF(H30="","",H30)</f>
        <v/>
      </c>
      <c r="I31" s="32" t="str">
        <f t="shared" si="6"/>
        <v/>
      </c>
      <c r="J31" s="33" t="str">
        <f>IF(J30="","",J30)</f>
        <v/>
      </c>
      <c r="K31" s="34"/>
      <c r="L31" s="34"/>
      <c r="M31" s="31" t="str">
        <f t="shared" si="7"/>
        <v/>
      </c>
      <c r="N31" s="2"/>
      <c r="O31" s="2"/>
      <c r="P31" s="2"/>
      <c r="Q31" s="2"/>
      <c r="R31" s="2"/>
      <c r="S31" s="2"/>
      <c r="T31" s="2"/>
      <c r="U31" s="2"/>
      <c r="V31" s="72"/>
      <c r="W31" s="72"/>
      <c r="X31" s="72"/>
      <c r="Y31" s="72"/>
      <c r="Z31" s="72"/>
      <c r="AA31" s="72"/>
      <c r="AB31" s="72"/>
      <c r="AC31" s="2"/>
      <c r="AD31" s="114" t="str">
        <f t="shared" si="5"/>
        <v>NO</v>
      </c>
      <c r="AG31" s="3">
        <f t="shared" si="0"/>
        <v>0</v>
      </c>
      <c r="AH31" s="3">
        <f t="shared" si="0"/>
        <v>0</v>
      </c>
      <c r="AI31" s="3">
        <f t="shared" si="1"/>
        <v>0</v>
      </c>
      <c r="AJ31" s="4">
        <v>3.125E-2</v>
      </c>
      <c r="AK31" s="3">
        <f t="shared" si="2"/>
        <v>0</v>
      </c>
      <c r="AL31" s="53" t="s">
        <v>30</v>
      </c>
      <c r="AM31" s="8" t="b">
        <f t="shared" si="3"/>
        <v>0</v>
      </c>
      <c r="AN31" s="15">
        <f t="shared" si="4"/>
        <v>0</v>
      </c>
    </row>
    <row r="32" spans="1:40" ht="80.099999999999994" customHeight="1" x14ac:dyDescent="0.25">
      <c r="A32" s="112" t="str">
        <f>IFERROR(INDEX(Tabella256[cognomenome], MATCH(F32, Tabella256[cognome], 0)), "")</f>
        <v/>
      </c>
      <c r="B32" s="28"/>
      <c r="C32" s="28"/>
      <c r="D32" s="29"/>
      <c r="E32" s="29"/>
      <c r="F32" s="30"/>
      <c r="G32" s="56"/>
      <c r="H32" s="31"/>
      <c r="I32" s="32" t="str">
        <f t="shared" si="6"/>
        <v/>
      </c>
      <c r="J32" s="33"/>
      <c r="K32" s="34"/>
      <c r="L32" s="34"/>
      <c r="M32" s="31" t="str">
        <f t="shared" si="7"/>
        <v/>
      </c>
      <c r="N32" s="35"/>
      <c r="O32" s="35"/>
      <c r="P32" s="2"/>
      <c r="Q32" s="2"/>
      <c r="R32" s="2"/>
      <c r="S32" s="2"/>
      <c r="T32" s="2"/>
      <c r="U32" s="2"/>
      <c r="W32" s="72"/>
      <c r="X32" s="72"/>
      <c r="Y32" s="72"/>
      <c r="Z32" s="72"/>
      <c r="AA32" s="72"/>
      <c r="AB32" s="72"/>
      <c r="AC32" s="2"/>
      <c r="AD32" s="114" t="str">
        <f t="shared" si="5"/>
        <v>NO</v>
      </c>
      <c r="AG32" s="3">
        <f t="shared" si="0"/>
        <v>0</v>
      </c>
      <c r="AH32" s="3">
        <f t="shared" si="0"/>
        <v>0</v>
      </c>
      <c r="AI32" s="3">
        <f t="shared" si="1"/>
        <v>0</v>
      </c>
      <c r="AJ32" s="4">
        <v>3.125E-2</v>
      </c>
      <c r="AK32" s="3">
        <f t="shared" si="2"/>
        <v>0</v>
      </c>
      <c r="AL32" s="53" t="s">
        <v>30</v>
      </c>
      <c r="AM32" s="8" t="b">
        <f t="shared" si="3"/>
        <v>0</v>
      </c>
      <c r="AN32" s="15">
        <f t="shared" si="4"/>
        <v>0</v>
      </c>
    </row>
    <row r="33" spans="1:40" ht="80.099999999999994" customHeight="1" x14ac:dyDescent="0.25">
      <c r="A33" s="112" t="str">
        <f>IFERROR(INDEX(Tabella256[cognomenome], MATCH(F33, Tabella256[cognome], 0)), "")</f>
        <v/>
      </c>
      <c r="B33" s="28"/>
      <c r="C33" s="28"/>
      <c r="D33" s="29"/>
      <c r="E33" s="29"/>
      <c r="F33" s="30"/>
      <c r="G33" s="56" t="str">
        <f>IF(G32="","",G32)</f>
        <v/>
      </c>
      <c r="H33" s="31" t="str">
        <f>IF(H32="","",H32)</f>
        <v/>
      </c>
      <c r="I33" s="32" t="str">
        <f t="shared" si="6"/>
        <v/>
      </c>
      <c r="J33" s="33" t="str">
        <f>IF(J32="","",J32)</f>
        <v/>
      </c>
      <c r="K33" s="34"/>
      <c r="L33" s="34"/>
      <c r="M33" s="31" t="str">
        <f t="shared" si="7"/>
        <v/>
      </c>
      <c r="N33" s="35"/>
      <c r="O33" s="35"/>
      <c r="P33" s="2"/>
      <c r="Q33" s="2"/>
      <c r="R33" s="2"/>
      <c r="S33" s="2"/>
      <c r="T33" s="2"/>
      <c r="U33" s="2"/>
      <c r="AA33" s="72"/>
      <c r="AB33" s="72"/>
      <c r="AC33" s="2"/>
      <c r="AD33" s="114" t="str">
        <f t="shared" si="5"/>
        <v>NO</v>
      </c>
      <c r="AG33" s="3">
        <f t="shared" si="0"/>
        <v>0</v>
      </c>
      <c r="AH33" s="3">
        <f t="shared" si="0"/>
        <v>0</v>
      </c>
      <c r="AI33" s="3">
        <f t="shared" si="1"/>
        <v>0</v>
      </c>
      <c r="AJ33" s="4">
        <v>3.125E-2</v>
      </c>
      <c r="AK33" s="3">
        <f t="shared" si="2"/>
        <v>0</v>
      </c>
      <c r="AL33" s="53" t="s">
        <v>30</v>
      </c>
      <c r="AM33" s="8" t="b">
        <f t="shared" si="3"/>
        <v>0</v>
      </c>
      <c r="AN33" s="15">
        <f t="shared" si="4"/>
        <v>0</v>
      </c>
    </row>
    <row r="34" spans="1:40" ht="80.099999999999994" customHeight="1" x14ac:dyDescent="0.25">
      <c r="A34" s="112" t="str">
        <f>IFERROR(INDEX(Tabella256[cognomenome], MATCH(F34, Tabella256[cognome], 0)), "")</f>
        <v/>
      </c>
      <c r="B34" s="28"/>
      <c r="C34" s="28"/>
      <c r="D34" s="29"/>
      <c r="E34" s="29"/>
      <c r="F34" s="30"/>
      <c r="G34" s="56"/>
      <c r="H34" s="31"/>
      <c r="I34" s="32" t="str">
        <f t="shared" si="6"/>
        <v/>
      </c>
      <c r="J34" s="33"/>
      <c r="K34" s="34"/>
      <c r="L34" s="34"/>
      <c r="M34" s="31" t="str">
        <f t="shared" si="7"/>
        <v/>
      </c>
      <c r="N34" s="35"/>
      <c r="O34" s="35"/>
      <c r="P34" s="2"/>
      <c r="Q34" s="2"/>
      <c r="R34" s="2"/>
      <c r="S34" s="2"/>
      <c r="T34" s="2"/>
      <c r="U34" s="2"/>
      <c r="AA34" s="72"/>
      <c r="AB34" s="72"/>
      <c r="AC34" s="2"/>
      <c r="AD34" s="114" t="str">
        <f t="shared" si="5"/>
        <v>NO</v>
      </c>
      <c r="AG34" s="3">
        <f t="shared" si="0"/>
        <v>0</v>
      </c>
      <c r="AH34" s="3">
        <f t="shared" si="0"/>
        <v>0</v>
      </c>
      <c r="AI34" s="3">
        <f t="shared" si="1"/>
        <v>0</v>
      </c>
      <c r="AJ34" s="4">
        <v>3.125E-2</v>
      </c>
      <c r="AK34" s="3">
        <f t="shared" si="2"/>
        <v>0</v>
      </c>
      <c r="AL34" s="53" t="s">
        <v>30</v>
      </c>
      <c r="AM34" s="8" t="b">
        <f t="shared" si="3"/>
        <v>0</v>
      </c>
      <c r="AN34" s="15">
        <f t="shared" si="4"/>
        <v>0</v>
      </c>
    </row>
    <row r="35" spans="1:40" ht="80.099999999999994" customHeight="1" x14ac:dyDescent="0.25">
      <c r="A35" s="112" t="str">
        <f>IFERROR(INDEX(Tabella256[cognomenome], MATCH(F35, Tabella256[cognome], 0)), "")</f>
        <v/>
      </c>
      <c r="B35" s="28"/>
      <c r="C35" s="28"/>
      <c r="D35" s="29"/>
      <c r="E35" s="29"/>
      <c r="F35" s="30"/>
      <c r="G35" s="56" t="str">
        <f>IF(G34="","",G34)</f>
        <v/>
      </c>
      <c r="H35" s="31" t="str">
        <f>IF(H34="","",H34)</f>
        <v/>
      </c>
      <c r="I35" s="32" t="str">
        <f t="shared" si="6"/>
        <v/>
      </c>
      <c r="J35" s="33" t="str">
        <f>IF(J34="","",J34)</f>
        <v/>
      </c>
      <c r="K35" s="34"/>
      <c r="L35" s="34"/>
      <c r="M35" s="31" t="str">
        <f t="shared" si="7"/>
        <v/>
      </c>
      <c r="N35" s="35"/>
      <c r="O35" s="35"/>
      <c r="P35" s="2"/>
      <c r="Q35" s="2"/>
      <c r="R35" s="2"/>
      <c r="S35" s="2"/>
      <c r="T35" s="2"/>
      <c r="U35" s="2"/>
      <c r="AA35" s="72"/>
      <c r="AB35" s="72"/>
      <c r="AC35" s="2"/>
      <c r="AD35" s="114" t="str">
        <f t="shared" si="5"/>
        <v>NO</v>
      </c>
      <c r="AG35" s="3">
        <f t="shared" si="0"/>
        <v>0</v>
      </c>
      <c r="AH35" s="3">
        <f t="shared" si="0"/>
        <v>0</v>
      </c>
      <c r="AI35" s="3">
        <f t="shared" si="1"/>
        <v>0</v>
      </c>
      <c r="AJ35" s="4">
        <v>3.125E-2</v>
      </c>
      <c r="AK35" s="3">
        <f t="shared" si="2"/>
        <v>0</v>
      </c>
      <c r="AL35" s="53" t="s">
        <v>30</v>
      </c>
      <c r="AM35" s="8" t="b">
        <f t="shared" si="3"/>
        <v>0</v>
      </c>
      <c r="AN35" s="15">
        <f t="shared" si="4"/>
        <v>0</v>
      </c>
    </row>
    <row r="36" spans="1:40" ht="80.099999999999994" customHeight="1" x14ac:dyDescent="0.25">
      <c r="A36" s="112" t="str">
        <f>IFERROR(INDEX(Tabella256[cognomenome], MATCH(F36, Tabella256[cognome], 0)), "")</f>
        <v/>
      </c>
      <c r="B36" s="28"/>
      <c r="C36" s="28"/>
      <c r="D36" s="29"/>
      <c r="E36" s="29"/>
      <c r="F36" s="30"/>
      <c r="G36" s="56"/>
      <c r="H36" s="31"/>
      <c r="I36" s="32" t="str">
        <f t="shared" si="6"/>
        <v/>
      </c>
      <c r="J36" s="33"/>
      <c r="K36" s="34"/>
      <c r="L36" s="34"/>
      <c r="M36" s="31" t="str">
        <f t="shared" si="7"/>
        <v/>
      </c>
      <c r="N36" s="35"/>
      <c r="O36" s="35"/>
      <c r="P36" s="2"/>
      <c r="Q36" s="2"/>
      <c r="R36" s="2"/>
      <c r="S36" s="2"/>
      <c r="T36" s="2"/>
      <c r="U36" s="2"/>
      <c r="AA36" s="72"/>
      <c r="AB36" s="72"/>
      <c r="AC36" s="2"/>
      <c r="AD36" s="114" t="str">
        <f t="shared" si="5"/>
        <v>NO</v>
      </c>
      <c r="AG36" s="3">
        <f t="shared" si="0"/>
        <v>0</v>
      </c>
      <c r="AH36" s="3">
        <f t="shared" si="0"/>
        <v>0</v>
      </c>
      <c r="AI36" s="3">
        <f t="shared" si="1"/>
        <v>0</v>
      </c>
      <c r="AJ36" s="4">
        <v>3.125E-2</v>
      </c>
      <c r="AK36" s="3">
        <f t="shared" si="2"/>
        <v>0</v>
      </c>
      <c r="AL36" s="53" t="s">
        <v>30</v>
      </c>
      <c r="AM36" s="8" t="b">
        <f t="shared" si="3"/>
        <v>0</v>
      </c>
      <c r="AN36" s="15">
        <f t="shared" si="4"/>
        <v>0</v>
      </c>
    </row>
    <row r="37" spans="1:40" ht="80.099999999999994" customHeight="1" x14ac:dyDescent="0.25">
      <c r="A37" s="112" t="str">
        <f>IFERROR(INDEX(Tabella256[cognomenome], MATCH(F37, Tabella256[cognome], 0)), "")</f>
        <v/>
      </c>
      <c r="B37" s="28"/>
      <c r="C37" s="28"/>
      <c r="D37" s="29"/>
      <c r="E37" s="29"/>
      <c r="F37" s="30"/>
      <c r="G37" s="56" t="str">
        <f>IF(G36="","",G36)</f>
        <v/>
      </c>
      <c r="H37" s="31" t="str">
        <f>IF(H36="","",H36)</f>
        <v/>
      </c>
      <c r="I37" s="32" t="str">
        <f t="shared" si="6"/>
        <v/>
      </c>
      <c r="J37" s="33" t="str">
        <f>IF(J36="","",J36)</f>
        <v/>
      </c>
      <c r="K37" s="34"/>
      <c r="L37" s="34"/>
      <c r="M37" s="31" t="str">
        <f t="shared" si="7"/>
        <v/>
      </c>
      <c r="N37" s="35"/>
      <c r="O37" s="35"/>
      <c r="P37" s="2"/>
      <c r="Q37" s="2"/>
      <c r="R37" s="2"/>
      <c r="S37" s="2"/>
      <c r="T37" s="2"/>
      <c r="U37" s="2"/>
      <c r="AA37" s="72"/>
      <c r="AB37" s="72"/>
      <c r="AC37" s="2"/>
      <c r="AD37" s="114" t="str">
        <f t="shared" si="5"/>
        <v>NO</v>
      </c>
      <c r="AG37" s="3">
        <f t="shared" si="0"/>
        <v>0</v>
      </c>
      <c r="AH37" s="3">
        <f t="shared" si="0"/>
        <v>0</v>
      </c>
      <c r="AI37" s="3">
        <f t="shared" si="1"/>
        <v>0</v>
      </c>
      <c r="AJ37" s="4">
        <v>3.125E-2</v>
      </c>
      <c r="AK37" s="3">
        <f t="shared" si="2"/>
        <v>0</v>
      </c>
      <c r="AL37" s="53" t="s">
        <v>30</v>
      </c>
      <c r="AM37" s="8" t="b">
        <f t="shared" si="3"/>
        <v>0</v>
      </c>
      <c r="AN37" s="15">
        <f t="shared" si="4"/>
        <v>0</v>
      </c>
    </row>
    <row r="38" spans="1:40" ht="80.099999999999994" customHeight="1" x14ac:dyDescent="0.25">
      <c r="A38" s="112" t="str">
        <f>IFERROR(INDEX(Tabella256[cognomenome], MATCH(F38, Tabella256[cognome], 0)), "")</f>
        <v/>
      </c>
      <c r="B38" s="28"/>
      <c r="C38" s="28"/>
      <c r="D38" s="29"/>
      <c r="E38" s="29"/>
      <c r="F38" s="30"/>
      <c r="G38" s="56"/>
      <c r="H38" s="31"/>
      <c r="I38" s="32" t="str">
        <f t="shared" si="6"/>
        <v/>
      </c>
      <c r="J38" s="33"/>
      <c r="K38" s="34"/>
      <c r="L38" s="34"/>
      <c r="M38" s="31" t="str">
        <f t="shared" si="7"/>
        <v/>
      </c>
      <c r="N38" s="35"/>
      <c r="O38" s="35"/>
      <c r="P38" s="2"/>
      <c r="Q38" s="2"/>
      <c r="R38" s="2"/>
      <c r="S38" s="2"/>
      <c r="T38" s="2"/>
      <c r="U38" s="2"/>
      <c r="AA38" s="72"/>
      <c r="AB38" s="72"/>
      <c r="AC38" s="2"/>
      <c r="AD38" s="114" t="str">
        <f t="shared" si="5"/>
        <v>NO</v>
      </c>
      <c r="AG38" s="3">
        <f t="shared" si="0"/>
        <v>0</v>
      </c>
      <c r="AH38" s="3">
        <f t="shared" si="0"/>
        <v>0</v>
      </c>
      <c r="AI38" s="3">
        <f t="shared" si="1"/>
        <v>0</v>
      </c>
      <c r="AJ38" s="4">
        <v>3.125E-2</v>
      </c>
      <c r="AK38" s="3">
        <f t="shared" si="2"/>
        <v>0</v>
      </c>
      <c r="AL38" s="53" t="s">
        <v>30</v>
      </c>
      <c r="AM38" s="8" t="b">
        <f t="shared" si="3"/>
        <v>0</v>
      </c>
      <c r="AN38" s="15">
        <f t="shared" si="4"/>
        <v>0</v>
      </c>
    </row>
    <row r="39" spans="1:40" ht="80.099999999999994" customHeight="1" x14ac:dyDescent="0.25">
      <c r="A39" s="112" t="str">
        <f>IFERROR(INDEX(Tabella256[cognomenome], MATCH(F39, Tabella256[cognome], 0)), "")</f>
        <v/>
      </c>
      <c r="B39" s="28"/>
      <c r="C39" s="28"/>
      <c r="D39" s="29"/>
      <c r="E39" s="29"/>
      <c r="F39" s="30"/>
      <c r="G39" s="56" t="str">
        <f>IF(G38="","",G38)</f>
        <v/>
      </c>
      <c r="H39" s="31" t="str">
        <f>IF(H38="","",H38)</f>
        <v/>
      </c>
      <c r="I39" s="32" t="str">
        <f t="shared" si="6"/>
        <v/>
      </c>
      <c r="J39" s="33" t="str">
        <f>IF(J38="","",J38)</f>
        <v/>
      </c>
      <c r="K39" s="34"/>
      <c r="L39" s="34"/>
      <c r="M39" s="31" t="str">
        <f t="shared" si="7"/>
        <v/>
      </c>
      <c r="N39" s="35"/>
      <c r="O39" s="35"/>
      <c r="P39" s="2"/>
      <c r="Q39" s="2"/>
      <c r="R39" s="2"/>
      <c r="S39" s="2"/>
      <c r="T39" s="2"/>
      <c r="U39" s="2"/>
      <c r="V39" s="72"/>
      <c r="W39" s="72"/>
      <c r="X39" s="72"/>
      <c r="Y39" s="72"/>
      <c r="Z39" s="72"/>
      <c r="AA39" s="72"/>
      <c r="AB39" s="72"/>
      <c r="AC39" s="2"/>
      <c r="AD39" s="114" t="str">
        <f t="shared" si="5"/>
        <v>NO</v>
      </c>
      <c r="AG39" s="3">
        <f t="shared" si="0"/>
        <v>0</v>
      </c>
      <c r="AH39" s="3">
        <f t="shared" si="0"/>
        <v>0</v>
      </c>
      <c r="AI39" s="3">
        <f t="shared" si="1"/>
        <v>0</v>
      </c>
      <c r="AJ39" s="4">
        <v>3.125E-2</v>
      </c>
      <c r="AK39" s="3">
        <f t="shared" si="2"/>
        <v>0</v>
      </c>
      <c r="AL39" s="53" t="s">
        <v>30</v>
      </c>
      <c r="AM39" s="8" t="b">
        <f t="shared" si="3"/>
        <v>0</v>
      </c>
      <c r="AN39" s="15">
        <f t="shared" si="4"/>
        <v>0</v>
      </c>
    </row>
    <row r="40" spans="1:40" ht="80.099999999999994" customHeight="1" x14ac:dyDescent="0.25">
      <c r="A40" s="112" t="str">
        <f>IFERROR(INDEX(Tabella256[cognomenome], MATCH(F40, Tabella256[cognome], 0)), "")</f>
        <v/>
      </c>
      <c r="B40" s="28"/>
      <c r="C40" s="28"/>
      <c r="D40" s="29"/>
      <c r="E40" s="29"/>
      <c r="F40" s="30"/>
      <c r="G40" s="56"/>
      <c r="H40" s="31"/>
      <c r="I40" s="32" t="str">
        <f t="shared" si="6"/>
        <v/>
      </c>
      <c r="J40" s="33"/>
      <c r="K40" s="34"/>
      <c r="L40" s="34"/>
      <c r="M40" s="31" t="str">
        <f t="shared" si="7"/>
        <v/>
      </c>
      <c r="N40" s="35"/>
      <c r="O40" s="35"/>
      <c r="P40" s="2"/>
      <c r="Q40" s="2"/>
      <c r="R40" s="2"/>
      <c r="S40" s="2"/>
      <c r="T40" s="2"/>
      <c r="U40" s="2"/>
      <c r="AB40" s="72"/>
      <c r="AC40" s="2"/>
      <c r="AD40" s="114" t="str">
        <f t="shared" si="5"/>
        <v>NO</v>
      </c>
      <c r="AG40" s="3">
        <f t="shared" si="0"/>
        <v>0</v>
      </c>
      <c r="AH40" s="3">
        <f t="shared" si="0"/>
        <v>0</v>
      </c>
      <c r="AI40" s="3">
        <f t="shared" si="1"/>
        <v>0</v>
      </c>
      <c r="AJ40" s="4">
        <v>3.125E-2</v>
      </c>
      <c r="AK40" s="3">
        <f t="shared" si="2"/>
        <v>0</v>
      </c>
      <c r="AL40" s="53" t="s">
        <v>30</v>
      </c>
      <c r="AM40" s="8" t="b">
        <f t="shared" si="3"/>
        <v>0</v>
      </c>
      <c r="AN40" s="15">
        <f t="shared" si="4"/>
        <v>0</v>
      </c>
    </row>
    <row r="41" spans="1:40" ht="80.099999999999994" customHeight="1" x14ac:dyDescent="0.25">
      <c r="A41" s="112" t="str">
        <f>IFERROR(INDEX(Tabella256[cognomenome], MATCH(F41, Tabella256[cognome], 0)), "")</f>
        <v/>
      </c>
      <c r="B41" s="28"/>
      <c r="C41" s="28"/>
      <c r="D41" s="29"/>
      <c r="E41" s="29"/>
      <c r="F41" s="30"/>
      <c r="G41" s="56" t="str">
        <f>IF(G40="","",G40)</f>
        <v/>
      </c>
      <c r="H41" s="31" t="str">
        <f>IF(H40="","",H40)</f>
        <v/>
      </c>
      <c r="I41" s="32" t="str">
        <f t="shared" si="6"/>
        <v/>
      </c>
      <c r="J41" s="33" t="str">
        <f>IF(J40="","",J40)</f>
        <v/>
      </c>
      <c r="K41" s="34"/>
      <c r="L41" s="34"/>
      <c r="M41" s="31" t="str">
        <f t="shared" si="7"/>
        <v/>
      </c>
      <c r="N41" s="35"/>
      <c r="O41" s="35"/>
      <c r="P41" s="2"/>
      <c r="Q41" s="2"/>
      <c r="R41" s="2"/>
      <c r="S41" s="2"/>
      <c r="T41" s="37"/>
      <c r="U41" s="2"/>
      <c r="AB41" s="72"/>
      <c r="AC41" s="2"/>
      <c r="AD41" s="114" t="str">
        <f t="shared" si="5"/>
        <v>NO</v>
      </c>
      <c r="AG41" s="3">
        <f t="shared" si="0"/>
        <v>0</v>
      </c>
      <c r="AH41" s="3">
        <f t="shared" si="0"/>
        <v>0</v>
      </c>
      <c r="AI41" s="3">
        <f t="shared" si="1"/>
        <v>0</v>
      </c>
      <c r="AJ41" s="4">
        <v>3.125E-2</v>
      </c>
      <c r="AK41" s="3">
        <f t="shared" si="2"/>
        <v>0</v>
      </c>
      <c r="AL41" s="53" t="s">
        <v>30</v>
      </c>
      <c r="AM41" s="8" t="b">
        <f t="shared" si="3"/>
        <v>0</v>
      </c>
      <c r="AN41" s="15">
        <f t="shared" si="4"/>
        <v>0</v>
      </c>
    </row>
    <row r="42" spans="1:40" ht="80.099999999999994" customHeight="1" x14ac:dyDescent="0.25">
      <c r="A42" s="112" t="str">
        <f>IFERROR(INDEX(Tabella256[cognomenome], MATCH(F42, Tabella256[cognome], 0)), "")</f>
        <v/>
      </c>
      <c r="B42" s="28"/>
      <c r="C42" s="28"/>
      <c r="D42" s="29"/>
      <c r="E42" s="29"/>
      <c r="F42" s="30"/>
      <c r="G42" s="56"/>
      <c r="H42" s="31"/>
      <c r="I42" s="32" t="str">
        <f t="shared" si="6"/>
        <v/>
      </c>
      <c r="J42" s="33"/>
      <c r="K42" s="34"/>
      <c r="L42" s="34"/>
      <c r="M42" s="31" t="str">
        <f t="shared" si="7"/>
        <v/>
      </c>
      <c r="N42" s="35"/>
      <c r="O42" s="35"/>
      <c r="P42" s="2"/>
      <c r="Q42" s="2"/>
      <c r="R42" s="2"/>
      <c r="S42" s="2"/>
      <c r="T42" s="37"/>
      <c r="U42" s="2"/>
      <c r="AB42" s="72"/>
      <c r="AC42" s="2"/>
      <c r="AD42" s="114" t="str">
        <f t="shared" si="5"/>
        <v>NO</v>
      </c>
      <c r="AG42" s="3">
        <f t="shared" si="0"/>
        <v>0</v>
      </c>
      <c r="AH42" s="3">
        <f t="shared" si="0"/>
        <v>0</v>
      </c>
      <c r="AI42" s="3">
        <f t="shared" si="1"/>
        <v>0</v>
      </c>
      <c r="AJ42" s="4">
        <v>3.125E-2</v>
      </c>
      <c r="AK42" s="3">
        <f t="shared" si="2"/>
        <v>0</v>
      </c>
      <c r="AL42" s="53" t="s">
        <v>30</v>
      </c>
      <c r="AM42" s="8" t="b">
        <f t="shared" si="3"/>
        <v>0</v>
      </c>
      <c r="AN42" s="15">
        <f t="shared" si="4"/>
        <v>0</v>
      </c>
    </row>
    <row r="43" spans="1:40" ht="80.099999999999994" customHeight="1" x14ac:dyDescent="0.25">
      <c r="A43" s="112" t="str">
        <f>IFERROR(INDEX(Tabella256[cognomenome], MATCH(F43, Tabella256[cognome], 0)), "")</f>
        <v/>
      </c>
      <c r="B43" s="28"/>
      <c r="C43" s="28"/>
      <c r="D43" s="29"/>
      <c r="E43" s="29"/>
      <c r="F43" s="30"/>
      <c r="G43" s="56" t="str">
        <f>IF(G42="","",G42)</f>
        <v/>
      </c>
      <c r="H43" s="31" t="str">
        <f>IF(H42="","",H42)</f>
        <v/>
      </c>
      <c r="I43" s="32" t="str">
        <f t="shared" si="6"/>
        <v/>
      </c>
      <c r="J43" s="33" t="str">
        <f>IF(J42="","",J42)</f>
        <v/>
      </c>
      <c r="K43" s="34"/>
      <c r="L43" s="34"/>
      <c r="M43" s="31" t="str">
        <f t="shared" si="7"/>
        <v/>
      </c>
      <c r="N43" s="35"/>
      <c r="O43" s="35"/>
      <c r="P43" s="2"/>
      <c r="Q43" s="2"/>
      <c r="R43" s="2"/>
      <c r="S43" s="2"/>
      <c r="T43" s="37"/>
      <c r="U43" s="2"/>
      <c r="AB43" s="72"/>
      <c r="AC43" s="2"/>
      <c r="AD43" s="114" t="str">
        <f t="shared" si="5"/>
        <v>NO</v>
      </c>
      <c r="AG43" s="3">
        <f t="shared" si="0"/>
        <v>0</v>
      </c>
      <c r="AH43" s="3">
        <f t="shared" si="0"/>
        <v>0</v>
      </c>
      <c r="AI43" s="3">
        <f t="shared" si="1"/>
        <v>0</v>
      </c>
      <c r="AJ43" s="4">
        <v>3.125E-2</v>
      </c>
      <c r="AK43" s="3">
        <f t="shared" si="2"/>
        <v>0</v>
      </c>
      <c r="AL43" s="53" t="s">
        <v>30</v>
      </c>
      <c r="AM43" s="8" t="b">
        <f t="shared" si="3"/>
        <v>0</v>
      </c>
      <c r="AN43" s="15">
        <f t="shared" si="4"/>
        <v>0</v>
      </c>
    </row>
    <row r="44" spans="1:40" ht="80.099999999999994" customHeight="1" x14ac:dyDescent="0.25">
      <c r="A44" s="112" t="str">
        <f>IFERROR(INDEX(Tabella256[cognomenome], MATCH(F44, Tabella256[cognome], 0)), "")</f>
        <v/>
      </c>
      <c r="B44" s="28"/>
      <c r="C44" s="28"/>
      <c r="D44" s="29"/>
      <c r="E44" s="29"/>
      <c r="F44" s="30"/>
      <c r="G44" s="56"/>
      <c r="H44" s="31"/>
      <c r="I44" s="32" t="str">
        <f t="shared" si="6"/>
        <v/>
      </c>
      <c r="J44" s="33"/>
      <c r="K44" s="34"/>
      <c r="L44" s="34"/>
      <c r="M44" s="31" t="str">
        <f t="shared" si="7"/>
        <v/>
      </c>
      <c r="N44" s="35"/>
      <c r="O44" s="35"/>
      <c r="P44" s="2"/>
      <c r="Q44" s="2"/>
      <c r="R44" s="2"/>
      <c r="S44" s="2"/>
      <c r="T44" s="37"/>
      <c r="U44" s="2"/>
      <c r="AB44" s="72"/>
      <c r="AC44" s="2"/>
      <c r="AD44" s="114" t="str">
        <f t="shared" si="5"/>
        <v>NO</v>
      </c>
      <c r="AG44" s="3">
        <f t="shared" si="0"/>
        <v>0</v>
      </c>
      <c r="AH44" s="3">
        <f t="shared" si="0"/>
        <v>0</v>
      </c>
      <c r="AI44" s="3">
        <f t="shared" si="1"/>
        <v>0</v>
      </c>
      <c r="AJ44" s="4">
        <v>3.125E-2</v>
      </c>
      <c r="AK44" s="3">
        <f t="shared" si="2"/>
        <v>0</v>
      </c>
      <c r="AL44" s="53" t="s">
        <v>30</v>
      </c>
      <c r="AM44" s="8" t="b">
        <f t="shared" si="3"/>
        <v>0</v>
      </c>
      <c r="AN44" s="15">
        <f t="shared" si="4"/>
        <v>0</v>
      </c>
    </row>
    <row r="45" spans="1:40" ht="80.099999999999994" customHeight="1" x14ac:dyDescent="0.25">
      <c r="A45" s="112" t="str">
        <f>IFERROR(INDEX(Tabella256[cognomenome], MATCH(F45, Tabella256[cognome], 0)), "")</f>
        <v/>
      </c>
      <c r="B45" s="28"/>
      <c r="C45" s="28"/>
      <c r="D45" s="29"/>
      <c r="E45" s="29"/>
      <c r="F45" s="30"/>
      <c r="G45" s="56" t="str">
        <f>IF(G44="","",G44)</f>
        <v/>
      </c>
      <c r="H45" s="31" t="str">
        <f>IF(H44="","",H44)</f>
        <v/>
      </c>
      <c r="I45" s="32" t="str">
        <f t="shared" si="6"/>
        <v/>
      </c>
      <c r="J45" s="33" t="str">
        <f>IF(J44="","",J44)</f>
        <v/>
      </c>
      <c r="K45" s="34"/>
      <c r="L45" s="34"/>
      <c r="M45" s="31" t="str">
        <f t="shared" si="7"/>
        <v/>
      </c>
      <c r="N45" s="35"/>
      <c r="O45" s="35"/>
      <c r="P45" s="2"/>
      <c r="Q45" s="2"/>
      <c r="R45" s="2"/>
      <c r="S45" s="2"/>
      <c r="T45" s="2"/>
      <c r="U45" s="2"/>
      <c r="V45" s="72"/>
      <c r="W45" s="72"/>
      <c r="X45" s="72"/>
      <c r="Y45" s="72"/>
      <c r="Z45" s="72"/>
      <c r="AA45" s="72"/>
      <c r="AB45" s="72"/>
      <c r="AC45" s="2"/>
      <c r="AD45" s="114" t="str">
        <f t="shared" si="5"/>
        <v>NO</v>
      </c>
      <c r="AG45" s="3">
        <f t="shared" si="0"/>
        <v>0</v>
      </c>
      <c r="AH45" s="3">
        <f t="shared" si="0"/>
        <v>0</v>
      </c>
      <c r="AI45" s="3">
        <f t="shared" si="1"/>
        <v>0</v>
      </c>
      <c r="AJ45" s="4">
        <v>3.125E-2</v>
      </c>
      <c r="AK45" s="3">
        <f t="shared" si="2"/>
        <v>0</v>
      </c>
      <c r="AL45" s="53" t="s">
        <v>30</v>
      </c>
      <c r="AM45" s="8" t="b">
        <f t="shared" si="3"/>
        <v>0</v>
      </c>
      <c r="AN45" s="15">
        <f t="shared" si="4"/>
        <v>0</v>
      </c>
    </row>
    <row r="46" spans="1:40" x14ac:dyDescent="0.25">
      <c r="B46" s="191" t="str">
        <f>IF(I32="","",I32)</f>
        <v/>
      </c>
      <c r="C46" s="191"/>
      <c r="D46" s="191"/>
      <c r="E46" s="191"/>
      <c r="F46" s="191"/>
      <c r="G46" s="191"/>
      <c r="H46" s="191"/>
      <c r="I46" s="191"/>
      <c r="J46" s="191"/>
      <c r="K46" s="191"/>
      <c r="L46" s="191"/>
      <c r="M46" s="191"/>
      <c r="N46" s="19"/>
      <c r="O46" s="19"/>
      <c r="P46" s="2"/>
      <c r="Q46" s="2"/>
      <c r="R46" s="2"/>
      <c r="S46" s="2"/>
      <c r="T46" s="2"/>
      <c r="U46" s="2"/>
      <c r="V46" s="72"/>
      <c r="W46" s="72"/>
      <c r="X46" s="72"/>
      <c r="Y46" s="72"/>
      <c r="Z46" s="72"/>
      <c r="AA46" s="72"/>
      <c r="AB46" s="72"/>
      <c r="AC46" s="2"/>
      <c r="AD46" s="2"/>
      <c r="AG46" s="24"/>
      <c r="AH46" s="24"/>
      <c r="AI46" s="24"/>
      <c r="AJ46" s="25"/>
      <c r="AK46" s="24"/>
      <c r="AL46" s="26"/>
      <c r="AM46" s="27"/>
    </row>
    <row r="47" spans="1:40" x14ac:dyDescent="0.25">
      <c r="B47" s="191"/>
      <c r="C47" s="191"/>
      <c r="D47" s="191"/>
      <c r="E47" s="191"/>
      <c r="F47" s="191"/>
      <c r="G47" s="191"/>
      <c r="H47" s="191"/>
      <c r="I47" s="191"/>
      <c r="J47" s="191"/>
      <c r="K47" s="191"/>
      <c r="L47" s="191"/>
      <c r="M47" s="191"/>
      <c r="P47" s="2"/>
      <c r="Q47" s="2"/>
      <c r="R47" s="2"/>
      <c r="S47" s="2"/>
    </row>
    <row r="48" spans="1:40" x14ac:dyDescent="0.25">
      <c r="B48" s="6"/>
      <c r="C48" s="6"/>
      <c r="D48" s="6"/>
      <c r="E48" s="7"/>
      <c r="F48" s="9"/>
      <c r="G48" s="143"/>
      <c r="H48" s="11"/>
      <c r="K48" s="11"/>
      <c r="L48" s="11"/>
      <c r="M48" s="11"/>
      <c r="N48" s="21"/>
      <c r="O48" s="21"/>
      <c r="P48" s="2"/>
      <c r="Q48" s="2"/>
      <c r="R48" s="2"/>
      <c r="S48" s="2"/>
      <c r="T48" s="2"/>
      <c r="U48" s="2"/>
      <c r="V48" s="72"/>
      <c r="W48" s="72"/>
      <c r="X48" s="72"/>
      <c r="Y48" s="72"/>
      <c r="Z48" s="72"/>
      <c r="AA48" s="72"/>
      <c r="AB48" s="72"/>
      <c r="AC48" s="2"/>
      <c r="AD48" s="2"/>
      <c r="AE48" s="2"/>
      <c r="AF48" s="2"/>
    </row>
    <row r="49" spans="2:63" x14ac:dyDescent="0.25">
      <c r="B49" s="6"/>
      <c r="C49" s="6"/>
      <c r="D49" s="6"/>
      <c r="E49" s="7"/>
      <c r="F49" s="9"/>
      <c r="G49" s="143"/>
      <c r="H49" s="11"/>
      <c r="K49" s="11"/>
      <c r="L49" s="11"/>
      <c r="M49" s="11"/>
      <c r="N49" s="21"/>
      <c r="O49" s="21"/>
      <c r="P49" s="2"/>
      <c r="Q49" s="2"/>
      <c r="R49" s="2"/>
      <c r="S49" s="2"/>
      <c r="T49" s="2"/>
      <c r="U49" s="2"/>
      <c r="V49" s="72"/>
      <c r="W49" s="72"/>
      <c r="X49" s="72"/>
      <c r="Y49" s="72"/>
      <c r="Z49" s="72"/>
      <c r="AA49" s="72"/>
      <c r="AB49" s="72"/>
      <c r="AC49" s="2"/>
      <c r="AD49" s="2"/>
      <c r="AE49" s="2"/>
      <c r="AF49" s="2"/>
    </row>
    <row r="50" spans="2:63" x14ac:dyDescent="0.25">
      <c r="B50" s="6"/>
      <c r="C50" s="6"/>
      <c r="D50" s="6"/>
      <c r="E50" s="7"/>
      <c r="F50" s="9"/>
      <c r="G50" s="143"/>
      <c r="H50" s="11"/>
      <c r="K50" s="11"/>
      <c r="L50" s="11"/>
      <c r="M50" s="11"/>
      <c r="N50" s="21"/>
      <c r="O50" s="21"/>
      <c r="T50" s="2"/>
      <c r="U50" s="2"/>
      <c r="V50" s="72"/>
      <c r="W50" s="72"/>
      <c r="X50" s="72"/>
      <c r="Y50" s="72"/>
      <c r="Z50" s="72"/>
      <c r="AA50" s="72"/>
      <c r="AB50" s="72"/>
      <c r="AC50" s="2"/>
      <c r="AD50" s="2"/>
      <c r="AE50" s="2"/>
      <c r="AF50" s="2"/>
    </row>
    <row r="51" spans="2:63" x14ac:dyDescent="0.25">
      <c r="B51" s="6"/>
      <c r="C51" s="6"/>
      <c r="D51" s="6"/>
      <c r="E51" s="7"/>
      <c r="F51" s="9"/>
      <c r="G51" s="143"/>
      <c r="H51" s="11"/>
      <c r="K51" s="11"/>
      <c r="L51" s="11"/>
      <c r="M51" s="11"/>
      <c r="N51" s="21"/>
      <c r="O51" s="21"/>
      <c r="T51" s="2"/>
      <c r="U51" s="2"/>
      <c r="V51" s="72"/>
      <c r="W51" s="72"/>
      <c r="X51" s="72"/>
      <c r="Y51" s="72"/>
      <c r="Z51" s="72"/>
      <c r="AA51" s="72"/>
      <c r="AB51" s="72"/>
      <c r="AC51" s="2"/>
      <c r="AD51" s="2"/>
      <c r="AE51" s="2"/>
      <c r="AF51" s="2"/>
    </row>
    <row r="52" spans="2:63" x14ac:dyDescent="0.25">
      <c r="B52" s="6"/>
      <c r="C52" s="6"/>
      <c r="D52" s="6"/>
      <c r="E52" s="7"/>
      <c r="F52" s="9"/>
      <c r="G52" s="143"/>
      <c r="H52" s="11"/>
      <c r="K52" s="11"/>
      <c r="L52" s="11"/>
      <c r="M52" s="11"/>
      <c r="N52" s="21"/>
      <c r="O52" s="21"/>
      <c r="T52" s="2"/>
      <c r="U52" s="2"/>
      <c r="V52" s="72"/>
      <c r="W52" s="72"/>
      <c r="X52" s="72"/>
      <c r="Y52" s="72"/>
      <c r="Z52" s="72"/>
      <c r="AA52" s="72"/>
      <c r="AB52" s="72"/>
      <c r="AC52" s="2"/>
      <c r="AD52" s="2"/>
      <c r="AE52" s="2"/>
      <c r="AF52" s="2"/>
    </row>
    <row r="53" spans="2:63" x14ac:dyDescent="0.25">
      <c r="B53" s="6"/>
      <c r="C53" s="6"/>
      <c r="D53" s="6"/>
      <c r="E53" s="7"/>
      <c r="F53" s="9"/>
      <c r="G53" s="143"/>
      <c r="H53" s="11"/>
      <c r="K53" s="11"/>
      <c r="L53" s="11"/>
      <c r="M53" s="11"/>
      <c r="N53" s="21"/>
      <c r="O53" s="21"/>
      <c r="T53" s="2"/>
      <c r="U53" s="2"/>
      <c r="V53" s="72"/>
      <c r="W53" s="72"/>
      <c r="X53" s="72"/>
      <c r="Y53" s="72"/>
      <c r="Z53" s="72"/>
      <c r="AA53" s="72"/>
      <c r="AB53" s="72"/>
      <c r="AC53" s="2"/>
      <c r="AD53" s="2"/>
      <c r="AE53" s="2"/>
      <c r="AF53" s="2"/>
    </row>
    <row r="54" spans="2:63" x14ac:dyDescent="0.25">
      <c r="B54" s="6"/>
      <c r="C54" s="6"/>
      <c r="D54" s="6"/>
      <c r="E54" s="7"/>
      <c r="F54" s="9"/>
      <c r="G54" s="143"/>
      <c r="H54" s="11"/>
      <c r="K54" s="11"/>
      <c r="L54" s="11"/>
      <c r="M54" s="11"/>
      <c r="N54" s="21"/>
      <c r="O54" s="21"/>
    </row>
    <row r="55" spans="2:63" x14ac:dyDescent="0.25">
      <c r="B55" s="6"/>
      <c r="C55" s="6"/>
      <c r="D55" s="6"/>
      <c r="E55" s="7"/>
      <c r="F55" s="9"/>
      <c r="G55" s="143"/>
      <c r="H55" s="11"/>
      <c r="I55" s="23"/>
      <c r="J55" s="11"/>
      <c r="K55" s="11"/>
      <c r="L55" s="11"/>
      <c r="M55" s="11"/>
      <c r="N55" s="21"/>
      <c r="O55" s="21"/>
    </row>
    <row r="56" spans="2:63" x14ac:dyDescent="0.25">
      <c r="B56" s="6"/>
      <c r="C56" s="6"/>
      <c r="D56" s="6"/>
      <c r="E56" s="7"/>
      <c r="F56" s="9"/>
      <c r="G56" s="143"/>
      <c r="H56" s="11"/>
      <c r="I56" s="23"/>
      <c r="J56" s="11"/>
      <c r="K56" s="11"/>
      <c r="L56" s="11"/>
      <c r="M56" s="11"/>
      <c r="N56" s="21"/>
      <c r="O56" s="21"/>
    </row>
    <row r="57" spans="2:63" x14ac:dyDescent="0.25">
      <c r="E57" s="5"/>
      <c r="F57" s="10"/>
    </row>
    <row r="58" spans="2:63" x14ac:dyDescent="0.25">
      <c r="E58" s="5"/>
      <c r="F58" s="10"/>
    </row>
    <row r="59" spans="2:63" s="12" customFormat="1" x14ac:dyDescent="0.25">
      <c r="B59" s="114"/>
      <c r="C59" s="114"/>
      <c r="D59" s="114"/>
      <c r="E59" s="5"/>
      <c r="F59" s="10"/>
      <c r="G59" s="144"/>
      <c r="H59" s="1"/>
      <c r="I59" s="22"/>
      <c r="J59" s="1"/>
      <c r="K59" s="1"/>
      <c r="L59" s="1"/>
      <c r="M59" s="1"/>
      <c r="N59" s="20"/>
      <c r="O59" s="20"/>
      <c r="T59" s="114"/>
      <c r="U59" s="114"/>
      <c r="V59" s="37"/>
      <c r="W59" s="37"/>
      <c r="X59" s="37"/>
      <c r="Y59" s="37"/>
      <c r="Z59" s="37"/>
      <c r="AA59" s="37"/>
      <c r="AB59" s="37"/>
      <c r="AC59" s="114"/>
      <c r="AD59" s="114"/>
      <c r="AE59" s="114"/>
      <c r="AF59" s="114"/>
      <c r="AG59" s="114"/>
      <c r="AH59" s="114"/>
      <c r="AI59" s="114"/>
      <c r="AJ59" s="114"/>
      <c r="AK59" s="114"/>
      <c r="AL59" s="114"/>
      <c r="AM59" s="114"/>
      <c r="AN59" s="114"/>
      <c r="AO59" s="114"/>
      <c r="AP59" s="114"/>
      <c r="AQ59" s="114"/>
      <c r="AR59" s="114"/>
      <c r="AS59" s="114"/>
      <c r="AT59" s="114"/>
      <c r="AU59" s="114"/>
      <c r="AV59" s="114"/>
      <c r="AW59" s="114"/>
      <c r="AX59" s="114"/>
      <c r="AY59" s="114"/>
      <c r="AZ59" s="114"/>
      <c r="BA59" s="114"/>
      <c r="BB59" s="114"/>
      <c r="BC59" s="114"/>
      <c r="BD59" s="114"/>
      <c r="BE59" s="114"/>
      <c r="BF59" s="114"/>
      <c r="BG59" s="114"/>
      <c r="BH59" s="114"/>
      <c r="BI59" s="114"/>
      <c r="BJ59" s="114"/>
      <c r="BK59" s="114"/>
    </row>
    <row r="60" spans="2:63" s="12" customFormat="1" x14ac:dyDescent="0.25">
      <c r="B60" s="114"/>
      <c r="C60" s="114"/>
      <c r="D60" s="114"/>
      <c r="E60" s="5"/>
      <c r="F60" s="10"/>
      <c r="G60" s="144"/>
      <c r="H60" s="1"/>
      <c r="I60" s="22"/>
      <c r="J60" s="1"/>
      <c r="K60" s="1"/>
      <c r="L60" s="1"/>
      <c r="M60" s="1"/>
      <c r="N60" s="20"/>
      <c r="O60" s="20"/>
      <c r="T60" s="114"/>
      <c r="U60" s="114"/>
      <c r="V60" s="37"/>
      <c r="W60" s="37"/>
      <c r="X60" s="37"/>
      <c r="Y60" s="37"/>
      <c r="Z60" s="37"/>
      <c r="AA60" s="37"/>
      <c r="AB60" s="37"/>
      <c r="AC60" s="114"/>
      <c r="AD60" s="114"/>
      <c r="AE60" s="114"/>
      <c r="AF60" s="114"/>
      <c r="AG60" s="114"/>
      <c r="AH60" s="114"/>
      <c r="AI60" s="114"/>
      <c r="AJ60" s="114"/>
      <c r="AK60" s="114"/>
      <c r="AL60" s="114"/>
      <c r="AM60" s="114"/>
      <c r="AN60" s="114"/>
      <c r="AO60" s="114"/>
      <c r="AP60" s="114"/>
      <c r="AQ60" s="114"/>
      <c r="AR60" s="114"/>
      <c r="AS60" s="114"/>
      <c r="AT60" s="114"/>
      <c r="AU60" s="114"/>
      <c r="AV60" s="114"/>
      <c r="AW60" s="114"/>
      <c r="AX60" s="114"/>
      <c r="AY60" s="114"/>
      <c r="AZ60" s="114"/>
      <c r="BA60" s="114"/>
      <c r="BB60" s="114"/>
      <c r="BC60" s="114"/>
      <c r="BD60" s="114"/>
      <c r="BE60" s="114"/>
      <c r="BF60" s="114"/>
      <c r="BG60" s="114"/>
      <c r="BH60" s="114"/>
      <c r="BI60" s="114"/>
      <c r="BJ60" s="114"/>
      <c r="BK60" s="114"/>
    </row>
    <row r="61" spans="2:63" s="12" customFormat="1" x14ac:dyDescent="0.25">
      <c r="B61" s="114"/>
      <c r="C61" s="114"/>
      <c r="D61" s="114"/>
      <c r="E61" s="5"/>
      <c r="F61" s="10"/>
      <c r="G61" s="144"/>
      <c r="H61" s="1"/>
      <c r="I61" s="22"/>
      <c r="J61" s="1"/>
      <c r="K61" s="1"/>
      <c r="L61" s="1"/>
      <c r="M61" s="1"/>
      <c r="N61" s="20"/>
      <c r="O61" s="20"/>
      <c r="T61" s="114"/>
      <c r="U61" s="114"/>
      <c r="V61" s="37"/>
      <c r="W61" s="37"/>
      <c r="X61" s="37"/>
      <c r="Y61" s="37"/>
      <c r="Z61" s="37"/>
      <c r="AA61" s="37"/>
      <c r="AB61" s="37"/>
      <c r="AC61" s="114"/>
      <c r="AD61" s="114"/>
      <c r="AE61" s="114"/>
      <c r="AF61" s="114"/>
      <c r="AG61" s="114"/>
      <c r="AH61" s="114"/>
      <c r="AI61" s="114"/>
      <c r="AJ61" s="114"/>
      <c r="AK61" s="114"/>
      <c r="AL61" s="114"/>
      <c r="AM61" s="114"/>
      <c r="AN61" s="114"/>
      <c r="AO61" s="114"/>
      <c r="AP61" s="114"/>
      <c r="AQ61" s="114"/>
      <c r="AR61" s="114"/>
      <c r="AS61" s="114"/>
      <c r="AT61" s="114"/>
      <c r="AU61" s="114"/>
      <c r="AV61" s="114"/>
      <c r="AW61" s="114"/>
      <c r="AX61" s="114"/>
      <c r="AY61" s="114"/>
      <c r="AZ61" s="114"/>
      <c r="BA61" s="114"/>
      <c r="BB61" s="114"/>
      <c r="BC61" s="114"/>
      <c r="BD61" s="114"/>
      <c r="BE61" s="114"/>
      <c r="BF61" s="114"/>
      <c r="BG61" s="114"/>
      <c r="BH61" s="114"/>
      <c r="BI61" s="114"/>
      <c r="BJ61" s="114"/>
      <c r="BK61" s="114"/>
    </row>
    <row r="62" spans="2:63" s="12" customFormat="1" x14ac:dyDescent="0.25">
      <c r="B62" s="114"/>
      <c r="C62" s="114"/>
      <c r="D62" s="114"/>
      <c r="E62" s="5"/>
      <c r="F62" s="10"/>
      <c r="G62" s="144"/>
      <c r="H62" s="1"/>
      <c r="I62" s="22"/>
      <c r="J62" s="1"/>
      <c r="K62" s="1"/>
      <c r="L62" s="1"/>
      <c r="M62" s="1"/>
      <c r="N62" s="20"/>
      <c r="O62" s="20"/>
      <c r="P62" s="114"/>
      <c r="Q62" s="114"/>
      <c r="R62" s="114"/>
      <c r="S62" s="114"/>
      <c r="T62" s="114"/>
      <c r="U62" s="114"/>
      <c r="V62" s="37"/>
      <c r="W62" s="37"/>
      <c r="X62" s="37"/>
      <c r="Y62" s="37"/>
      <c r="Z62" s="37"/>
      <c r="AA62" s="37"/>
      <c r="AB62" s="37"/>
      <c r="AC62" s="114"/>
      <c r="AD62" s="114"/>
      <c r="AE62" s="114"/>
      <c r="AF62" s="114"/>
      <c r="AG62" s="114"/>
      <c r="AH62" s="114"/>
      <c r="AI62" s="114"/>
      <c r="AJ62" s="114"/>
      <c r="AK62" s="114"/>
      <c r="AL62" s="114"/>
      <c r="AM62" s="114"/>
      <c r="AN62" s="114"/>
      <c r="AO62" s="114"/>
      <c r="AP62" s="114"/>
      <c r="AQ62" s="114"/>
      <c r="AR62" s="114"/>
      <c r="AS62" s="114"/>
      <c r="AT62" s="114"/>
      <c r="AU62" s="114"/>
      <c r="AV62" s="114"/>
      <c r="AW62" s="114"/>
      <c r="AX62" s="114"/>
      <c r="AY62" s="114"/>
      <c r="AZ62" s="114"/>
      <c r="BA62" s="114"/>
      <c r="BB62" s="114"/>
      <c r="BC62" s="114"/>
      <c r="BD62" s="114"/>
      <c r="BE62" s="114"/>
      <c r="BF62" s="114"/>
      <c r="BG62" s="114"/>
      <c r="BH62" s="114"/>
      <c r="BI62" s="114"/>
      <c r="BJ62" s="114"/>
      <c r="BK62" s="114"/>
    </row>
    <row r="63" spans="2:63" s="12" customFormat="1" x14ac:dyDescent="0.25">
      <c r="B63" s="114"/>
      <c r="C63" s="114"/>
      <c r="D63" s="114"/>
      <c r="E63" s="5"/>
      <c r="F63" s="10"/>
      <c r="G63" s="144"/>
      <c r="H63" s="1"/>
      <c r="I63" s="22"/>
      <c r="J63" s="1"/>
      <c r="K63" s="1"/>
      <c r="L63" s="1"/>
      <c r="M63" s="1"/>
      <c r="N63" s="20"/>
      <c r="O63" s="20"/>
      <c r="P63" s="114"/>
      <c r="Q63" s="114"/>
      <c r="R63" s="114"/>
      <c r="S63" s="114"/>
      <c r="T63" s="114"/>
      <c r="U63" s="114"/>
      <c r="V63" s="37"/>
      <c r="W63" s="37"/>
      <c r="X63" s="37"/>
      <c r="Y63" s="37"/>
      <c r="Z63" s="37"/>
      <c r="AA63" s="37"/>
      <c r="AB63" s="37"/>
      <c r="AC63" s="114"/>
      <c r="AD63" s="114"/>
      <c r="AE63" s="114"/>
      <c r="AF63" s="114"/>
      <c r="AG63" s="114"/>
      <c r="AH63" s="114"/>
      <c r="AI63" s="114"/>
      <c r="AJ63" s="114"/>
      <c r="AK63" s="114"/>
      <c r="AL63" s="114"/>
      <c r="AM63" s="114"/>
      <c r="AN63" s="114"/>
      <c r="AO63" s="114"/>
      <c r="AP63" s="114"/>
      <c r="AQ63" s="114"/>
      <c r="AR63" s="114"/>
      <c r="AS63" s="114"/>
      <c r="AT63" s="114"/>
      <c r="AU63" s="114"/>
      <c r="AV63" s="114"/>
      <c r="AW63" s="114"/>
      <c r="AX63" s="114"/>
      <c r="AY63" s="114"/>
      <c r="AZ63" s="114"/>
      <c r="BA63" s="114"/>
      <c r="BB63" s="114"/>
      <c r="BC63" s="114"/>
      <c r="BD63" s="114"/>
      <c r="BE63" s="114"/>
      <c r="BF63" s="114"/>
      <c r="BG63" s="114"/>
      <c r="BH63" s="114"/>
      <c r="BI63" s="114"/>
      <c r="BJ63" s="114"/>
      <c r="BK63" s="114"/>
    </row>
    <row r="64" spans="2:63" s="12" customFormat="1" x14ac:dyDescent="0.25">
      <c r="B64" s="114"/>
      <c r="C64" s="114"/>
      <c r="D64" s="114"/>
      <c r="E64" s="5"/>
      <c r="F64" s="10"/>
      <c r="G64" s="144"/>
      <c r="H64" s="1"/>
      <c r="I64" s="22"/>
      <c r="J64" s="1"/>
      <c r="K64" s="1"/>
      <c r="L64" s="1"/>
      <c r="M64" s="1"/>
      <c r="N64" s="20"/>
      <c r="O64" s="20"/>
      <c r="P64" s="114"/>
      <c r="Q64" s="114"/>
      <c r="R64" s="114"/>
      <c r="S64" s="114"/>
      <c r="T64" s="114"/>
      <c r="U64" s="114"/>
      <c r="V64" s="37"/>
      <c r="W64" s="37"/>
      <c r="X64" s="37"/>
      <c r="Y64" s="37"/>
      <c r="Z64" s="37"/>
      <c r="AA64" s="37"/>
      <c r="AB64" s="37"/>
      <c r="AC64" s="114"/>
      <c r="AD64" s="114"/>
      <c r="AE64" s="114"/>
      <c r="AF64" s="114"/>
      <c r="AG64" s="114"/>
      <c r="AH64" s="114"/>
      <c r="AI64" s="114"/>
      <c r="AJ64" s="114"/>
      <c r="AK64" s="114"/>
      <c r="AL64" s="114"/>
      <c r="AM64" s="114"/>
      <c r="AN64" s="114"/>
      <c r="AO64" s="114"/>
      <c r="AP64" s="114"/>
      <c r="AQ64" s="114"/>
      <c r="AR64" s="114"/>
      <c r="AS64" s="114"/>
      <c r="AT64" s="114"/>
      <c r="AU64" s="114"/>
      <c r="AV64" s="114"/>
      <c r="AW64" s="114"/>
      <c r="AX64" s="114"/>
      <c r="AY64" s="114"/>
      <c r="AZ64" s="114"/>
      <c r="BA64" s="114"/>
      <c r="BB64" s="114"/>
      <c r="BC64" s="114"/>
      <c r="BD64" s="114"/>
      <c r="BE64" s="114"/>
      <c r="BF64" s="114"/>
      <c r="BG64" s="114"/>
      <c r="BH64" s="114"/>
      <c r="BI64" s="114"/>
      <c r="BJ64" s="114"/>
      <c r="BK64" s="114"/>
    </row>
  </sheetData>
  <autoFilter ref="F3:N26" xr:uid="{00000000-0009-0000-0000-000004000000}"/>
  <mergeCells count="9">
    <mergeCell ref="V4:X4"/>
    <mergeCell ref="V8:X8"/>
    <mergeCell ref="B46:M47"/>
    <mergeCell ref="B1:E2"/>
    <mergeCell ref="F1:H2"/>
    <mergeCell ref="L1:M1"/>
    <mergeCell ref="L2:M2"/>
    <mergeCell ref="P2:S2"/>
    <mergeCell ref="V3:X3"/>
  </mergeCells>
  <conditionalFormatting sqref="V4">
    <cfRule type="cellIs" dxfId="13201" priority="813" operator="lessThan">
      <formula>0</formula>
    </cfRule>
    <cfRule type="cellIs" dxfId="13200" priority="814" operator="greaterThan">
      <formula>0</formula>
    </cfRule>
    <cfRule type="cellIs" dxfId="13199" priority="815" operator="equal">
      <formula>0</formula>
    </cfRule>
  </conditionalFormatting>
  <conditionalFormatting sqref="V9:Y9">
    <cfRule type="cellIs" dxfId="13198" priority="810" operator="lessThan">
      <formula>0</formula>
    </cfRule>
    <cfRule type="cellIs" dxfId="13197" priority="811" operator="greaterThan">
      <formula>0</formula>
    </cfRule>
    <cfRule type="cellIs" dxfId="13196" priority="812" operator="equal">
      <formula>0</formula>
    </cfRule>
  </conditionalFormatting>
  <conditionalFormatting sqref="S7:S30">
    <cfRule type="cellIs" dxfId="13195" priority="808" operator="notEqual">
      <formula>0</formula>
    </cfRule>
    <cfRule type="cellIs" dxfId="13194" priority="809" operator="equal">
      <formula>0</formula>
    </cfRule>
  </conditionalFormatting>
  <conditionalFormatting sqref="V7:Y7">
    <cfRule type="cellIs" dxfId="13193" priority="816" operator="lessThan">
      <formula>0</formula>
    </cfRule>
    <cfRule type="cellIs" dxfId="13192" priority="817" operator="greaterThan">
      <formula>0</formula>
    </cfRule>
    <cfRule type="cellIs" dxfId="13191" priority="818" operator="equal">
      <formula>0</formula>
    </cfRule>
  </conditionalFormatting>
  <conditionalFormatting sqref="U4">
    <cfRule type="containsText" dxfId="13190" priority="819" operator="containsText" text="NO">
      <formula>NOT(ISERROR(SEARCH("NO",U4)))</formula>
    </cfRule>
    <cfRule type="containsText" dxfId="13189" priority="820" operator="containsText" text="SI">
      <formula>NOT(ISERROR(SEARCH("SI",U4)))</formula>
    </cfRule>
  </conditionalFormatting>
  <conditionalFormatting sqref="F12:F17 G6:H17 J6:L45 F21:H45 H18:H20">
    <cfRule type="expression" dxfId="13188" priority="821">
      <formula>SEARCH("caricato",$N6)&gt;0</formula>
    </cfRule>
    <cfRule type="expression" dxfId="13187" priority="822">
      <formula>SEARCH("da fare",$N6)&gt;0</formula>
    </cfRule>
    <cfRule type="expression" dxfId="13186" priority="823">
      <formula>SEARCH("attesa tcl",$N6)&gt;0</formula>
    </cfRule>
    <cfRule type="expression" dxfId="13185" priority="824">
      <formula>SEARCH("fermata",$N6)&gt;0</formula>
    </cfRule>
    <cfRule type="expression" dxfId="13184" priority="825">
      <formula>SEARCH("canone",$N6)&gt;0</formula>
    </cfRule>
  </conditionalFormatting>
  <conditionalFormatting sqref="F9">
    <cfRule type="expression" dxfId="13183" priority="783">
      <formula>SEARCH("caricato",$N9)&gt;0</formula>
    </cfRule>
    <cfRule type="expression" dxfId="13182" priority="784">
      <formula>SEARCH("da fare",$N9)&gt;0</formula>
    </cfRule>
    <cfRule type="expression" dxfId="13181" priority="785">
      <formula>SEARCH("attesa tcl",$N9)&gt;0</formula>
    </cfRule>
    <cfRule type="expression" dxfId="13180" priority="786">
      <formula>SEARCH("fermata",$N9)&gt;0</formula>
    </cfRule>
    <cfRule type="expression" dxfId="13179" priority="787">
      <formula>SEARCH("canone",$N9)&gt;0</formula>
    </cfRule>
  </conditionalFormatting>
  <conditionalFormatting sqref="F10:F11">
    <cfRule type="expression" dxfId="13178" priority="778">
      <formula>SEARCH("caricato",$N10)&gt;0</formula>
    </cfRule>
    <cfRule type="expression" dxfId="13177" priority="779">
      <formula>SEARCH("da fare",$N10)&gt;0</formula>
    </cfRule>
    <cfRule type="expression" dxfId="13176" priority="780">
      <formula>SEARCH("attesa tcl",$N10)&gt;0</formula>
    </cfRule>
    <cfRule type="expression" dxfId="13175" priority="781">
      <formula>SEARCH("fermata",$N10)&gt;0</formula>
    </cfRule>
    <cfRule type="expression" dxfId="13174" priority="782">
      <formula>SEARCH("canone",$N10)&gt;0</formula>
    </cfRule>
  </conditionalFormatting>
  <conditionalFormatting sqref="G10:H10 J10">
    <cfRule type="expression" dxfId="13173" priority="773">
      <formula>SEARCH("caricato",$N10)&gt;0</formula>
    </cfRule>
    <cfRule type="expression" dxfId="13172" priority="774">
      <formula>SEARCH("da fare",$N10)&gt;0</formula>
    </cfRule>
    <cfRule type="expression" dxfId="13171" priority="775">
      <formula>SEARCH("attesa tcl",$N10)&gt;0</formula>
    </cfRule>
    <cfRule type="expression" dxfId="13170" priority="776">
      <formula>SEARCH("fermata",$N10)&gt;0</formula>
    </cfRule>
    <cfRule type="expression" dxfId="13169" priority="777">
      <formula>SEARCH("canone",$N10)&gt;0</formula>
    </cfRule>
  </conditionalFormatting>
  <conditionalFormatting sqref="G6:H6 J6">
    <cfRule type="expression" dxfId="13168" priority="768">
      <formula>SEARCH("caricato",$N6)&gt;0</formula>
    </cfRule>
    <cfRule type="expression" dxfId="13167" priority="769">
      <formula>SEARCH("da fare",$N6)&gt;0</formula>
    </cfRule>
    <cfRule type="expression" dxfId="13166" priority="770">
      <formula>SEARCH("attesa tcl",$N6)&gt;0</formula>
    </cfRule>
    <cfRule type="expression" dxfId="13165" priority="771">
      <formula>SEARCH("fermata",$N6)&gt;0</formula>
    </cfRule>
    <cfRule type="expression" dxfId="13164" priority="772">
      <formula>SEARCH("canone",$N6)&gt;0</formula>
    </cfRule>
  </conditionalFormatting>
  <conditionalFormatting sqref="F9">
    <cfRule type="expression" dxfId="13163" priority="763">
      <formula>SEARCH("caricato",$N9)&gt;0</formula>
    </cfRule>
    <cfRule type="expression" dxfId="13162" priority="764">
      <formula>SEARCH("da fare",$N9)&gt;0</formula>
    </cfRule>
    <cfRule type="expression" dxfId="13161" priority="765">
      <formula>SEARCH("attesa tcl",$N9)&gt;0</formula>
    </cfRule>
    <cfRule type="expression" dxfId="13160" priority="766">
      <formula>SEARCH("fermata",$N9)&gt;0</formula>
    </cfRule>
    <cfRule type="expression" dxfId="13159" priority="767">
      <formula>SEARCH("canone",$N9)&gt;0</formula>
    </cfRule>
  </conditionalFormatting>
  <conditionalFormatting sqref="F10:F11">
    <cfRule type="expression" dxfId="13158" priority="758">
      <formula>SEARCH("caricato",$N10)&gt;0</formula>
    </cfRule>
    <cfRule type="expression" dxfId="13157" priority="759">
      <formula>SEARCH("da fare",$N10)&gt;0</formula>
    </cfRule>
    <cfRule type="expression" dxfId="13156" priority="760">
      <formula>SEARCH("attesa tcl",$N10)&gt;0</formula>
    </cfRule>
    <cfRule type="expression" dxfId="13155" priority="761">
      <formula>SEARCH("fermata",$N10)&gt;0</formula>
    </cfRule>
    <cfRule type="expression" dxfId="13154" priority="762">
      <formula>SEARCH("canone",$N10)&gt;0</formula>
    </cfRule>
  </conditionalFormatting>
  <conditionalFormatting sqref="G12:H12 J12">
    <cfRule type="expression" dxfId="13153" priority="753">
      <formula>SEARCH("caricato",$N12)&gt;0</formula>
    </cfRule>
    <cfRule type="expression" dxfId="13152" priority="754">
      <formula>SEARCH("da fare",$N12)&gt;0</formula>
    </cfRule>
    <cfRule type="expression" dxfId="13151" priority="755">
      <formula>SEARCH("attesa tcl",$N12)&gt;0</formula>
    </cfRule>
    <cfRule type="expression" dxfId="13150" priority="756">
      <formula>SEARCH("fermata",$N12)&gt;0</formula>
    </cfRule>
    <cfRule type="expression" dxfId="13149" priority="757">
      <formula>SEARCH("canone",$N12)&gt;0</formula>
    </cfRule>
  </conditionalFormatting>
  <conditionalFormatting sqref="G8:H8 J8">
    <cfRule type="expression" dxfId="13148" priority="748">
      <formula>SEARCH("caricato",$N8)&gt;0</formula>
    </cfRule>
    <cfRule type="expression" dxfId="13147" priority="749">
      <formula>SEARCH("da fare",$N8)&gt;0</formula>
    </cfRule>
    <cfRule type="expression" dxfId="13146" priority="750">
      <formula>SEARCH("attesa tcl",$N8)&gt;0</formula>
    </cfRule>
    <cfRule type="expression" dxfId="13145" priority="751">
      <formula>SEARCH("fermata",$N8)&gt;0</formula>
    </cfRule>
    <cfRule type="expression" dxfId="13144" priority="752">
      <formula>SEARCH("canone",$N8)&gt;0</formula>
    </cfRule>
  </conditionalFormatting>
  <conditionalFormatting sqref="F6:F7">
    <cfRule type="expression" dxfId="13143" priority="743">
      <formula>SEARCH("caricato",$N6)&gt;0</formula>
    </cfRule>
    <cfRule type="expression" dxfId="13142" priority="744">
      <formula>SEARCH("da fare",$N6)&gt;0</formula>
    </cfRule>
    <cfRule type="expression" dxfId="13141" priority="745">
      <formula>SEARCH("attesa tcl",$N6)&gt;0</formula>
    </cfRule>
    <cfRule type="expression" dxfId="13140" priority="746">
      <formula>SEARCH("fermata",$N6)&gt;0</formula>
    </cfRule>
    <cfRule type="expression" dxfId="13139" priority="747">
      <formula>SEARCH("canone",$N6)&gt;0</formula>
    </cfRule>
  </conditionalFormatting>
  <conditionalFormatting sqref="F6:F7">
    <cfRule type="expression" dxfId="13138" priority="738">
      <formula>SEARCH("caricato",$N6)&gt;0</formula>
    </cfRule>
    <cfRule type="expression" dxfId="13137" priority="739">
      <formula>SEARCH("da fare",$N6)&gt;0</formula>
    </cfRule>
    <cfRule type="expression" dxfId="13136" priority="740">
      <formula>SEARCH("attesa tcl",$N6)&gt;0</formula>
    </cfRule>
    <cfRule type="expression" dxfId="13135" priority="741">
      <formula>SEARCH("fermata",$N6)&gt;0</formula>
    </cfRule>
    <cfRule type="expression" dxfId="13134" priority="742">
      <formula>SEARCH("canone",$N6)&gt;0</formula>
    </cfRule>
  </conditionalFormatting>
  <conditionalFormatting sqref="G12:H12 J12">
    <cfRule type="expression" dxfId="13133" priority="733">
      <formula>SEARCH("caricato",$N12)&gt;0</formula>
    </cfRule>
    <cfRule type="expression" dxfId="13132" priority="734">
      <formula>SEARCH("da fare",$N12)&gt;0</formula>
    </cfRule>
    <cfRule type="expression" dxfId="13131" priority="735">
      <formula>SEARCH("attesa tcl",$N12)&gt;0</formula>
    </cfRule>
    <cfRule type="expression" dxfId="13130" priority="736">
      <formula>SEARCH("fermata",$N12)&gt;0</formula>
    </cfRule>
    <cfRule type="expression" dxfId="13129" priority="737">
      <formula>SEARCH("canone",$N12)&gt;0</formula>
    </cfRule>
  </conditionalFormatting>
  <conditionalFormatting sqref="F14:F15">
    <cfRule type="expression" dxfId="13128" priority="728">
      <formula>SEARCH("caricato",$N14)&gt;0</formula>
    </cfRule>
    <cfRule type="expression" dxfId="13127" priority="729">
      <formula>SEARCH("da fare",$N14)&gt;0</formula>
    </cfRule>
    <cfRule type="expression" dxfId="13126" priority="730">
      <formula>SEARCH("attesa tcl",$N14)&gt;0</formula>
    </cfRule>
    <cfRule type="expression" dxfId="13125" priority="731">
      <formula>SEARCH("fermata",$N14)&gt;0</formula>
    </cfRule>
    <cfRule type="expression" dxfId="13124" priority="732">
      <formula>SEARCH("canone",$N14)&gt;0</formula>
    </cfRule>
  </conditionalFormatting>
  <conditionalFormatting sqref="G14:H14 J14">
    <cfRule type="expression" dxfId="13123" priority="723">
      <formula>SEARCH("caricato",$N14)&gt;0</formula>
    </cfRule>
    <cfRule type="expression" dxfId="13122" priority="724">
      <formula>SEARCH("da fare",$N14)&gt;0</formula>
    </cfRule>
    <cfRule type="expression" dxfId="13121" priority="725">
      <formula>SEARCH("attesa tcl",$N14)&gt;0</formula>
    </cfRule>
    <cfRule type="expression" dxfId="13120" priority="726">
      <formula>SEARCH("fermata",$N14)&gt;0</formula>
    </cfRule>
    <cfRule type="expression" dxfId="13119" priority="727">
      <formula>SEARCH("canone",$N14)&gt;0</formula>
    </cfRule>
  </conditionalFormatting>
  <conditionalFormatting sqref="F12:F13">
    <cfRule type="expression" dxfId="13118" priority="718">
      <formula>SEARCH("caricato",$N12)&gt;0</formula>
    </cfRule>
    <cfRule type="expression" dxfId="13117" priority="719">
      <formula>SEARCH("da fare",$N12)&gt;0</formula>
    </cfRule>
    <cfRule type="expression" dxfId="13116" priority="720">
      <formula>SEARCH("attesa tcl",$N12)&gt;0</formula>
    </cfRule>
    <cfRule type="expression" dxfId="13115" priority="721">
      <formula>SEARCH("fermata",$N12)&gt;0</formula>
    </cfRule>
    <cfRule type="expression" dxfId="13114" priority="722">
      <formula>SEARCH("canone",$N12)&gt;0</formula>
    </cfRule>
  </conditionalFormatting>
  <conditionalFormatting sqref="F12:F13">
    <cfRule type="expression" dxfId="13113" priority="713">
      <formula>SEARCH("caricato",$N12)&gt;0</formula>
    </cfRule>
    <cfRule type="expression" dxfId="13112" priority="714">
      <formula>SEARCH("da fare",$N12)&gt;0</formula>
    </cfRule>
    <cfRule type="expression" dxfId="13111" priority="715">
      <formula>SEARCH("attesa tcl",$N12)&gt;0</formula>
    </cfRule>
    <cfRule type="expression" dxfId="13110" priority="716">
      <formula>SEARCH("fermata",$N12)&gt;0</formula>
    </cfRule>
    <cfRule type="expression" dxfId="13109" priority="717">
      <formula>SEARCH("canone",$N12)&gt;0</formula>
    </cfRule>
  </conditionalFormatting>
  <conditionalFormatting sqref="F6:F7">
    <cfRule type="expression" dxfId="13108" priority="708">
      <formula>SEARCH("caricato",$N6)&gt;0</formula>
    </cfRule>
    <cfRule type="expression" dxfId="13107" priority="709">
      <formula>SEARCH("da fare",$N6)&gt;0</formula>
    </cfRule>
    <cfRule type="expression" dxfId="13106" priority="710">
      <formula>SEARCH("attesa tcl",$N6)&gt;0</formula>
    </cfRule>
    <cfRule type="expression" dxfId="13105" priority="711">
      <formula>SEARCH("fermata",$N6)&gt;0</formula>
    </cfRule>
    <cfRule type="expression" dxfId="13104" priority="712">
      <formula>SEARCH("canone",$N6)&gt;0</formula>
    </cfRule>
  </conditionalFormatting>
  <conditionalFormatting sqref="F9">
    <cfRule type="expression" dxfId="13103" priority="703">
      <formula>SEARCH("caricato",$N9)&gt;0</formula>
    </cfRule>
    <cfRule type="expression" dxfId="13102" priority="704">
      <formula>SEARCH("da fare",$N9)&gt;0</formula>
    </cfRule>
    <cfRule type="expression" dxfId="13101" priority="705">
      <formula>SEARCH("attesa tcl",$N9)&gt;0</formula>
    </cfRule>
    <cfRule type="expression" dxfId="13100" priority="706">
      <formula>SEARCH("fermata",$N9)&gt;0</formula>
    </cfRule>
    <cfRule type="expression" dxfId="13099" priority="707">
      <formula>SEARCH("canone",$N9)&gt;0</formula>
    </cfRule>
  </conditionalFormatting>
  <conditionalFormatting sqref="G8:H8 J8">
    <cfRule type="expression" dxfId="13098" priority="698">
      <formula>SEARCH("caricato",$N8)&gt;0</formula>
    </cfRule>
    <cfRule type="expression" dxfId="13097" priority="699">
      <formula>SEARCH("da fare",$N8)&gt;0</formula>
    </cfRule>
    <cfRule type="expression" dxfId="13096" priority="700">
      <formula>SEARCH("attesa tcl",$N8)&gt;0</formula>
    </cfRule>
    <cfRule type="expression" dxfId="13095" priority="701">
      <formula>SEARCH("fermata",$N8)&gt;0</formula>
    </cfRule>
    <cfRule type="expression" dxfId="13094" priority="702">
      <formula>SEARCH("canone",$N8)&gt;0</formula>
    </cfRule>
  </conditionalFormatting>
  <conditionalFormatting sqref="F6:F7">
    <cfRule type="expression" dxfId="13093" priority="688">
      <formula>SEARCH("caricato",$N6)&gt;0</formula>
    </cfRule>
    <cfRule type="expression" dxfId="13092" priority="689">
      <formula>SEARCH("da fare",$N6)&gt;0</formula>
    </cfRule>
    <cfRule type="expression" dxfId="13091" priority="690">
      <formula>SEARCH("attesa tcl",$N6)&gt;0</formula>
    </cfRule>
    <cfRule type="expression" dxfId="13090" priority="691">
      <formula>SEARCH("fermata",$N6)&gt;0</formula>
    </cfRule>
    <cfRule type="expression" dxfId="13089" priority="692">
      <formula>SEARCH("canone",$N6)&gt;0</formula>
    </cfRule>
  </conditionalFormatting>
  <conditionalFormatting sqref="F9">
    <cfRule type="expression" dxfId="13088" priority="683">
      <formula>SEARCH("caricato",$N9)&gt;0</formula>
    </cfRule>
    <cfRule type="expression" dxfId="13087" priority="684">
      <formula>SEARCH("da fare",$N9)&gt;0</formula>
    </cfRule>
    <cfRule type="expression" dxfId="13086" priority="685">
      <formula>SEARCH("attesa tcl",$N9)&gt;0</formula>
    </cfRule>
    <cfRule type="expression" dxfId="13085" priority="686">
      <formula>SEARCH("fermata",$N9)&gt;0</formula>
    </cfRule>
    <cfRule type="expression" dxfId="13084" priority="687">
      <formula>SEARCH("canone",$N9)&gt;0</formula>
    </cfRule>
  </conditionalFormatting>
  <conditionalFormatting sqref="G10:H10 J10">
    <cfRule type="expression" dxfId="13083" priority="678">
      <formula>SEARCH("caricato",$N10)&gt;0</formula>
    </cfRule>
    <cfRule type="expression" dxfId="13082" priority="679">
      <formula>SEARCH("da fare",$N10)&gt;0</formula>
    </cfRule>
    <cfRule type="expression" dxfId="13081" priority="680">
      <formula>SEARCH("attesa tcl",$N10)&gt;0</formula>
    </cfRule>
    <cfRule type="expression" dxfId="13080" priority="681">
      <formula>SEARCH("fermata",$N10)&gt;0</formula>
    </cfRule>
    <cfRule type="expression" dxfId="13079" priority="682">
      <formula>SEARCH("canone",$N10)&gt;0</formula>
    </cfRule>
  </conditionalFormatting>
  <conditionalFormatting sqref="G6:H6 J6">
    <cfRule type="expression" dxfId="13078" priority="673">
      <formula>SEARCH("caricato",$N6)&gt;0</formula>
    </cfRule>
    <cfRule type="expression" dxfId="13077" priority="674">
      <formula>SEARCH("da fare",$N6)&gt;0</formula>
    </cfRule>
    <cfRule type="expression" dxfId="13076" priority="675">
      <formula>SEARCH("attesa tcl",$N6)&gt;0</formula>
    </cfRule>
    <cfRule type="expression" dxfId="13075" priority="676">
      <formula>SEARCH("fermata",$N6)&gt;0</formula>
    </cfRule>
    <cfRule type="expression" dxfId="13074" priority="677">
      <formula>SEARCH("canone",$N6)&gt;0</formula>
    </cfRule>
  </conditionalFormatting>
  <conditionalFormatting sqref="G10:H10 J10">
    <cfRule type="expression" dxfId="13073" priority="633">
      <formula>SEARCH("caricato",$N10)&gt;0</formula>
    </cfRule>
    <cfRule type="expression" dxfId="13072" priority="634">
      <formula>SEARCH("da fare",$N10)&gt;0</formula>
    </cfRule>
    <cfRule type="expression" dxfId="13071" priority="635">
      <formula>SEARCH("attesa tcl",$N10)&gt;0</formula>
    </cfRule>
    <cfRule type="expression" dxfId="13070" priority="636">
      <formula>SEARCH("fermata",$N10)&gt;0</formula>
    </cfRule>
    <cfRule type="expression" dxfId="13069" priority="637">
      <formula>SEARCH("canone",$N10)&gt;0</formula>
    </cfRule>
  </conditionalFormatting>
  <conditionalFormatting sqref="F12:F13">
    <cfRule type="expression" dxfId="13068" priority="628">
      <formula>SEARCH("caricato",$N12)&gt;0</formula>
    </cfRule>
    <cfRule type="expression" dxfId="13067" priority="629">
      <formula>SEARCH("da fare",$N12)&gt;0</formula>
    </cfRule>
    <cfRule type="expression" dxfId="13066" priority="630">
      <formula>SEARCH("attesa tcl",$N12)&gt;0</formula>
    </cfRule>
    <cfRule type="expression" dxfId="13065" priority="631">
      <formula>SEARCH("fermata",$N12)&gt;0</formula>
    </cfRule>
    <cfRule type="expression" dxfId="13064" priority="632">
      <formula>SEARCH("canone",$N12)&gt;0</formula>
    </cfRule>
  </conditionalFormatting>
  <conditionalFormatting sqref="G12:H12 J12">
    <cfRule type="expression" dxfId="13063" priority="623">
      <formula>SEARCH("caricato",$N12)&gt;0</formula>
    </cfRule>
    <cfRule type="expression" dxfId="13062" priority="624">
      <formula>SEARCH("da fare",$N12)&gt;0</formula>
    </cfRule>
    <cfRule type="expression" dxfId="13061" priority="625">
      <formula>SEARCH("attesa tcl",$N12)&gt;0</formula>
    </cfRule>
    <cfRule type="expression" dxfId="13060" priority="626">
      <formula>SEARCH("fermata",$N12)&gt;0</formula>
    </cfRule>
    <cfRule type="expression" dxfId="13059" priority="627">
      <formula>SEARCH("canone",$N12)&gt;0</formula>
    </cfRule>
  </conditionalFormatting>
  <conditionalFormatting sqref="F10:F11">
    <cfRule type="expression" dxfId="13058" priority="618">
      <formula>SEARCH("caricato",$N10)&gt;0</formula>
    </cfRule>
    <cfRule type="expression" dxfId="13057" priority="619">
      <formula>SEARCH("da fare",$N10)&gt;0</formula>
    </cfRule>
    <cfRule type="expression" dxfId="13056" priority="620">
      <formula>SEARCH("attesa tcl",$N10)&gt;0</formula>
    </cfRule>
    <cfRule type="expression" dxfId="13055" priority="621">
      <formula>SEARCH("fermata",$N10)&gt;0</formula>
    </cfRule>
    <cfRule type="expression" dxfId="13054" priority="622">
      <formula>SEARCH("canone",$N10)&gt;0</formula>
    </cfRule>
  </conditionalFormatting>
  <conditionalFormatting sqref="F10:F11">
    <cfRule type="expression" dxfId="13053" priority="613">
      <formula>SEARCH("caricato",$N10)&gt;0</formula>
    </cfRule>
    <cfRule type="expression" dxfId="13052" priority="614">
      <formula>SEARCH("da fare",$N10)&gt;0</formula>
    </cfRule>
    <cfRule type="expression" dxfId="13051" priority="615">
      <formula>SEARCH("attesa tcl",$N10)&gt;0</formula>
    </cfRule>
    <cfRule type="expression" dxfId="13050" priority="616">
      <formula>SEARCH("fermata",$N10)&gt;0</formula>
    </cfRule>
    <cfRule type="expression" dxfId="13049" priority="617">
      <formula>SEARCH("canone",$N10)&gt;0</formula>
    </cfRule>
  </conditionalFormatting>
  <conditionalFormatting sqref="F17">
    <cfRule type="expression" dxfId="13048" priority="608">
      <formula>SEARCH("caricato",$N17)&gt;0</formula>
    </cfRule>
    <cfRule type="expression" dxfId="13047" priority="609">
      <formula>SEARCH("da fare",$N17)&gt;0</formula>
    </cfRule>
    <cfRule type="expression" dxfId="13046" priority="610">
      <formula>SEARCH("attesa tcl",$N17)&gt;0</formula>
    </cfRule>
    <cfRule type="expression" dxfId="13045" priority="611">
      <formula>SEARCH("fermata",$N17)&gt;0</formula>
    </cfRule>
    <cfRule type="expression" dxfId="13044" priority="612">
      <formula>SEARCH("canone",$N17)&gt;0</formula>
    </cfRule>
  </conditionalFormatting>
  <conditionalFormatting sqref="F17">
    <cfRule type="expression" dxfId="13043" priority="603">
      <formula>SEARCH("caricato",$N17)&gt;0</formula>
    </cfRule>
    <cfRule type="expression" dxfId="13042" priority="604">
      <formula>SEARCH("da fare",$N17)&gt;0</formula>
    </cfRule>
    <cfRule type="expression" dxfId="13041" priority="605">
      <formula>SEARCH("attesa tcl",$N17)&gt;0</formula>
    </cfRule>
    <cfRule type="expression" dxfId="13040" priority="606">
      <formula>SEARCH("fermata",$N17)&gt;0</formula>
    </cfRule>
    <cfRule type="expression" dxfId="13039" priority="607">
      <formula>SEARCH("canone",$N17)&gt;0</formula>
    </cfRule>
  </conditionalFormatting>
  <conditionalFormatting sqref="F17">
    <cfRule type="expression" dxfId="13038" priority="598">
      <formula>SEARCH("caricato",$N17)&gt;0</formula>
    </cfRule>
    <cfRule type="expression" dxfId="13037" priority="599">
      <formula>SEARCH("da fare",$N17)&gt;0</formula>
    </cfRule>
    <cfRule type="expression" dxfId="13036" priority="600">
      <formula>SEARCH("attesa tcl",$N17)&gt;0</formula>
    </cfRule>
    <cfRule type="expression" dxfId="13035" priority="601">
      <formula>SEARCH("fermata",$N17)&gt;0</formula>
    </cfRule>
    <cfRule type="expression" dxfId="13034" priority="602">
      <formula>SEARCH("canone",$N17)&gt;0</formula>
    </cfRule>
  </conditionalFormatting>
  <conditionalFormatting sqref="F17">
    <cfRule type="expression" dxfId="13033" priority="593">
      <formula>SEARCH("caricato",$N17)&gt;0</formula>
    </cfRule>
    <cfRule type="expression" dxfId="13032" priority="594">
      <formula>SEARCH("da fare",$N17)&gt;0</formula>
    </cfRule>
    <cfRule type="expression" dxfId="13031" priority="595">
      <formula>SEARCH("attesa tcl",$N17)&gt;0</formula>
    </cfRule>
    <cfRule type="expression" dxfId="13030" priority="596">
      <formula>SEARCH("fermata",$N17)&gt;0</formula>
    </cfRule>
    <cfRule type="expression" dxfId="13029" priority="597">
      <formula>SEARCH("canone",$N17)&gt;0</formula>
    </cfRule>
  </conditionalFormatting>
  <conditionalFormatting sqref="G14:H14 J14">
    <cfRule type="expression" dxfId="13028" priority="588">
      <formula>SEARCH("caricato",$N14)&gt;0</formula>
    </cfRule>
    <cfRule type="expression" dxfId="13027" priority="589">
      <formula>SEARCH("da fare",$N14)&gt;0</formula>
    </cfRule>
    <cfRule type="expression" dxfId="13026" priority="590">
      <formula>SEARCH("attesa tcl",$N14)&gt;0</formula>
    </cfRule>
    <cfRule type="expression" dxfId="13025" priority="591">
      <formula>SEARCH("fermata",$N14)&gt;0</formula>
    </cfRule>
    <cfRule type="expression" dxfId="13024" priority="592">
      <formula>SEARCH("canone",$N14)&gt;0</formula>
    </cfRule>
  </conditionalFormatting>
  <conditionalFormatting sqref="G14:H14 J14">
    <cfRule type="expression" dxfId="13023" priority="583">
      <formula>SEARCH("caricato",$N14)&gt;0</formula>
    </cfRule>
    <cfRule type="expression" dxfId="13022" priority="584">
      <formula>SEARCH("da fare",$N14)&gt;0</formula>
    </cfRule>
    <cfRule type="expression" dxfId="13021" priority="585">
      <formula>SEARCH("attesa tcl",$N14)&gt;0</formula>
    </cfRule>
    <cfRule type="expression" dxfId="13020" priority="586">
      <formula>SEARCH("fermata",$N14)&gt;0</formula>
    </cfRule>
    <cfRule type="expression" dxfId="13019" priority="587">
      <formula>SEARCH("canone",$N14)&gt;0</formula>
    </cfRule>
  </conditionalFormatting>
  <conditionalFormatting sqref="F16:F17">
    <cfRule type="expression" dxfId="13018" priority="578">
      <formula>SEARCH("caricato",$N16)&gt;0</formula>
    </cfRule>
    <cfRule type="expression" dxfId="13017" priority="579">
      <formula>SEARCH("da fare",$N16)&gt;0</formula>
    </cfRule>
    <cfRule type="expression" dxfId="13016" priority="580">
      <formula>SEARCH("attesa tcl",$N16)&gt;0</formula>
    </cfRule>
    <cfRule type="expression" dxfId="13015" priority="581">
      <formula>SEARCH("fermata",$N16)&gt;0</formula>
    </cfRule>
    <cfRule type="expression" dxfId="13014" priority="582">
      <formula>SEARCH("canone",$N16)&gt;0</formula>
    </cfRule>
  </conditionalFormatting>
  <conditionalFormatting sqref="G16:H16 J16">
    <cfRule type="expression" dxfId="13013" priority="573">
      <formula>SEARCH("caricato",$N16)&gt;0</formula>
    </cfRule>
    <cfRule type="expression" dxfId="13012" priority="574">
      <formula>SEARCH("da fare",$N16)&gt;0</formula>
    </cfRule>
    <cfRule type="expression" dxfId="13011" priority="575">
      <formula>SEARCH("attesa tcl",$N16)&gt;0</formula>
    </cfRule>
    <cfRule type="expression" dxfId="13010" priority="576">
      <formula>SEARCH("fermata",$N16)&gt;0</formula>
    </cfRule>
    <cfRule type="expression" dxfId="13009" priority="577">
      <formula>SEARCH("canone",$N16)&gt;0</formula>
    </cfRule>
  </conditionalFormatting>
  <conditionalFormatting sqref="F14:F15">
    <cfRule type="expression" dxfId="13008" priority="568">
      <formula>SEARCH("caricato",$N14)&gt;0</formula>
    </cfRule>
    <cfRule type="expression" dxfId="13007" priority="569">
      <formula>SEARCH("da fare",$N14)&gt;0</formula>
    </cfRule>
    <cfRule type="expression" dxfId="13006" priority="570">
      <formula>SEARCH("attesa tcl",$N14)&gt;0</formula>
    </cfRule>
    <cfRule type="expression" dxfId="13005" priority="571">
      <formula>SEARCH("fermata",$N14)&gt;0</formula>
    </cfRule>
    <cfRule type="expression" dxfId="13004" priority="572">
      <formula>SEARCH("canone",$N14)&gt;0</formula>
    </cfRule>
  </conditionalFormatting>
  <conditionalFormatting sqref="F14:F15">
    <cfRule type="expression" dxfId="13003" priority="563">
      <formula>SEARCH("caricato",$N14)&gt;0</formula>
    </cfRule>
    <cfRule type="expression" dxfId="13002" priority="564">
      <formula>SEARCH("da fare",$N14)&gt;0</formula>
    </cfRule>
    <cfRule type="expression" dxfId="13001" priority="565">
      <formula>SEARCH("attesa tcl",$N14)&gt;0</formula>
    </cfRule>
    <cfRule type="expression" dxfId="13000" priority="566">
      <formula>SEARCH("fermata",$N14)&gt;0</formula>
    </cfRule>
    <cfRule type="expression" dxfId="12999" priority="567">
      <formula>SEARCH("canone",$N14)&gt;0</formula>
    </cfRule>
  </conditionalFormatting>
  <conditionalFormatting sqref="F14:F15">
    <cfRule type="expression" dxfId="12998" priority="558">
      <formula>SEARCH("caricato",$N14)&gt;0</formula>
    </cfRule>
    <cfRule type="expression" dxfId="12997" priority="559">
      <formula>SEARCH("da fare",$N14)&gt;0</formula>
    </cfRule>
    <cfRule type="expression" dxfId="12996" priority="560">
      <formula>SEARCH("attesa tcl",$N14)&gt;0</formula>
    </cfRule>
    <cfRule type="expression" dxfId="12995" priority="561">
      <formula>SEARCH("fermata",$N14)&gt;0</formula>
    </cfRule>
    <cfRule type="expression" dxfId="12994" priority="562">
      <formula>SEARCH("canone",$N14)&gt;0</formula>
    </cfRule>
  </conditionalFormatting>
  <conditionalFormatting sqref="G14:H14 J14">
    <cfRule type="expression" dxfId="12993" priority="553">
      <formula>SEARCH("caricato",$N14)&gt;0</formula>
    </cfRule>
    <cfRule type="expression" dxfId="12992" priority="554">
      <formula>SEARCH("da fare",$N14)&gt;0</formula>
    </cfRule>
    <cfRule type="expression" dxfId="12991" priority="555">
      <formula>SEARCH("attesa tcl",$N14)&gt;0</formula>
    </cfRule>
    <cfRule type="expression" dxfId="12990" priority="556">
      <formula>SEARCH("fermata",$N14)&gt;0</formula>
    </cfRule>
    <cfRule type="expression" dxfId="12989" priority="557">
      <formula>SEARCH("canone",$N14)&gt;0</formula>
    </cfRule>
  </conditionalFormatting>
  <conditionalFormatting sqref="M5">
    <cfRule type="expression" dxfId="12988" priority="523">
      <formula>SEARCH("caricato",$N5)&gt;0</formula>
    </cfRule>
    <cfRule type="expression" dxfId="12987" priority="524">
      <formula>SEARCH("da fare",$N5)&gt;0</formula>
    </cfRule>
    <cfRule type="expression" dxfId="12986" priority="525">
      <formula>SEARCH("attesa tcl",$N5)&gt;0</formula>
    </cfRule>
    <cfRule type="expression" dxfId="12985" priority="526">
      <formula>SEARCH("fermata",$N5)&gt;0</formula>
    </cfRule>
    <cfRule type="expression" dxfId="12984" priority="527">
      <formula>SEARCH("canone",$N5)&gt;0</formula>
    </cfRule>
  </conditionalFormatting>
  <conditionalFormatting sqref="M4">
    <cfRule type="expression" dxfId="12983" priority="528">
      <formula>SEARCH("caricato",$N4)&gt;0</formula>
    </cfRule>
    <cfRule type="expression" dxfId="12982" priority="529">
      <formula>SEARCH("da fare",$N4)&gt;0</formula>
    </cfRule>
    <cfRule type="expression" dxfId="12981" priority="530">
      <formula>SEARCH("attesa tcl",$N4)&gt;0</formula>
    </cfRule>
    <cfRule type="expression" dxfId="12980" priority="531">
      <formula>SEARCH("fermata",$N4)&gt;0</formula>
    </cfRule>
    <cfRule type="expression" dxfId="12979" priority="532">
      <formula>SEARCH("canone",$N4)&gt;0</formula>
    </cfRule>
  </conditionalFormatting>
  <conditionalFormatting sqref="M6:M45">
    <cfRule type="expression" dxfId="12978" priority="518">
      <formula>SEARCH("caricato",$N6)&gt;0</formula>
    </cfRule>
    <cfRule type="expression" dxfId="12977" priority="519">
      <formula>SEARCH("da fare",$N6)&gt;0</formula>
    </cfRule>
    <cfRule type="expression" dxfId="12976" priority="520">
      <formula>SEARCH("attesa tcl",$N6)&gt;0</formula>
    </cfRule>
    <cfRule type="expression" dxfId="12975" priority="521">
      <formula>SEARCH("fermata",$N6)&gt;0</formula>
    </cfRule>
    <cfRule type="expression" dxfId="12974" priority="522">
      <formula>SEARCH("canone",$N6)&gt;0</formula>
    </cfRule>
  </conditionalFormatting>
  <conditionalFormatting sqref="F8">
    <cfRule type="expression" dxfId="12973" priority="513">
      <formula>SEARCH("caricato",$N8)&gt;0</formula>
    </cfRule>
    <cfRule type="expression" dxfId="12972" priority="514">
      <formula>SEARCH("da fare",$N8)&gt;0</formula>
    </cfRule>
    <cfRule type="expression" dxfId="12971" priority="515">
      <formula>SEARCH("attesa tcl",$N8)&gt;0</formula>
    </cfRule>
    <cfRule type="expression" dxfId="12970" priority="516">
      <formula>SEARCH("fermata",$N8)&gt;0</formula>
    </cfRule>
    <cfRule type="expression" dxfId="12969" priority="517">
      <formula>SEARCH("canone",$N8)&gt;0</formula>
    </cfRule>
  </conditionalFormatting>
  <conditionalFormatting sqref="F8">
    <cfRule type="expression" dxfId="12968" priority="508">
      <formula>SEARCH("caricato",$N8)&gt;0</formula>
    </cfRule>
    <cfRule type="expression" dxfId="12967" priority="509">
      <formula>SEARCH("da fare",$N8)&gt;0</formula>
    </cfRule>
    <cfRule type="expression" dxfId="12966" priority="510">
      <formula>SEARCH("attesa tcl",$N8)&gt;0</formula>
    </cfRule>
    <cfRule type="expression" dxfId="12965" priority="511">
      <formula>SEARCH("fermata",$N8)&gt;0</formula>
    </cfRule>
    <cfRule type="expression" dxfId="12964" priority="512">
      <formula>SEARCH("canone",$N8)&gt;0</formula>
    </cfRule>
  </conditionalFormatting>
  <conditionalFormatting sqref="F8">
    <cfRule type="expression" dxfId="12963" priority="503">
      <formula>SEARCH("caricato",$N8)&gt;0</formula>
    </cfRule>
    <cfRule type="expression" dxfId="12962" priority="504">
      <formula>SEARCH("da fare",$N8)&gt;0</formula>
    </cfRule>
    <cfRule type="expression" dxfId="12961" priority="505">
      <formula>SEARCH("attesa tcl",$N8)&gt;0</formula>
    </cfRule>
    <cfRule type="expression" dxfId="12960" priority="506">
      <formula>SEARCH("fermata",$N8)&gt;0</formula>
    </cfRule>
    <cfRule type="expression" dxfId="12959" priority="507">
      <formula>SEARCH("canone",$N8)&gt;0</formula>
    </cfRule>
  </conditionalFormatting>
  <conditionalFormatting sqref="F8">
    <cfRule type="expression" dxfId="12958" priority="498">
      <formula>SEARCH("caricato",$N8)&gt;0</formula>
    </cfRule>
    <cfRule type="expression" dxfId="12957" priority="499">
      <formula>SEARCH("da fare",$N8)&gt;0</formula>
    </cfRule>
    <cfRule type="expression" dxfId="12956" priority="500">
      <formula>SEARCH("attesa tcl",$N8)&gt;0</formula>
    </cfRule>
    <cfRule type="expression" dxfId="12955" priority="501">
      <formula>SEARCH("fermata",$N8)&gt;0</formula>
    </cfRule>
    <cfRule type="expression" dxfId="12954" priority="502">
      <formula>SEARCH("canone",$N8)&gt;0</formula>
    </cfRule>
  </conditionalFormatting>
  <conditionalFormatting sqref="P4:Q4">
    <cfRule type="cellIs" dxfId="12953" priority="459" operator="lessThan">
      <formula>0</formula>
    </cfRule>
    <cfRule type="cellIs" dxfId="12952" priority="460" operator="greaterThan">
      <formula>0</formula>
    </cfRule>
    <cfRule type="cellIs" dxfId="12951" priority="461" operator="equal">
      <formula>0</formula>
    </cfRule>
  </conditionalFormatting>
  <conditionalFormatting sqref="S4">
    <cfRule type="cellIs" dxfId="12950" priority="456" operator="lessThan">
      <formula>0</formula>
    </cfRule>
    <cfRule type="cellIs" dxfId="12949" priority="457" operator="greaterThan">
      <formula>0</formula>
    </cfRule>
    <cfRule type="cellIs" dxfId="12948" priority="458" operator="equal">
      <formula>0</formula>
    </cfRule>
  </conditionalFormatting>
  <conditionalFormatting sqref="T4">
    <cfRule type="containsText" dxfId="12947" priority="454" operator="containsText" text="NO">
      <formula>NOT(ISERROR(SEARCH("NO",T4)))</formula>
    </cfRule>
    <cfRule type="containsText" dxfId="12946" priority="455" operator="containsText" text="SI">
      <formula>NOT(ISERROR(SEARCH("SI",T4)))</formula>
    </cfRule>
  </conditionalFormatting>
  <conditionalFormatting sqref="R4">
    <cfRule type="cellIs" dxfId="12945" priority="451" operator="lessThan">
      <formula>0</formula>
    </cfRule>
    <cfRule type="cellIs" dxfId="12944" priority="452" operator="greaterThan">
      <formula>0</formula>
    </cfRule>
    <cfRule type="cellIs" dxfId="12943" priority="453" operator="equal">
      <formula>0</formula>
    </cfRule>
  </conditionalFormatting>
  <conditionalFormatting sqref="I6:I11 I15:I45">
    <cfRule type="expression" dxfId="12942" priority="416">
      <formula>SEARCH("caricato",$N6)&gt;0</formula>
    </cfRule>
    <cfRule type="expression" dxfId="12941" priority="417">
      <formula>SEARCH("da fare",$N6)&gt;0</formula>
    </cfRule>
    <cfRule type="expression" dxfId="12940" priority="418">
      <formula>SEARCH("attesa tcl",$N6)&gt;0</formula>
    </cfRule>
    <cfRule type="expression" dxfId="12939" priority="419">
      <formula>SEARCH("fermata",$N6)&gt;0</formula>
    </cfRule>
    <cfRule type="expression" dxfId="12938" priority="420">
      <formula>SEARCH("canone",$N6)&gt;0</formula>
    </cfRule>
  </conditionalFormatting>
  <conditionalFormatting sqref="I6:I11 I15:I45">
    <cfRule type="expression" dxfId="12937" priority="411">
      <formula>SEARCH("caricato",$N6)&gt;0</formula>
    </cfRule>
    <cfRule type="expression" dxfId="12936" priority="412">
      <formula>SEARCH("da fare",$N6)&gt;0</formula>
    </cfRule>
    <cfRule type="expression" dxfId="12935" priority="413">
      <formula>SEARCH("attesa tcl",$N6)&gt;0</formula>
    </cfRule>
    <cfRule type="expression" dxfId="12934" priority="414">
      <formula>SEARCH("fermata",$N6)&gt;0</formula>
    </cfRule>
    <cfRule type="expression" dxfId="12933" priority="415">
      <formula>SEARCH("canone",$N6)&gt;0</formula>
    </cfRule>
  </conditionalFormatting>
  <conditionalFormatting sqref="I6:I11 I15:I45">
    <cfRule type="expression" dxfId="12932" priority="406">
      <formula>SEARCH("caricato",$N6)&gt;0</formula>
    </cfRule>
    <cfRule type="expression" dxfId="12931" priority="407">
      <formula>SEARCH("da fare",$N6)&gt;0</formula>
    </cfRule>
    <cfRule type="expression" dxfId="12930" priority="408">
      <formula>SEARCH("attesa tcl",$N6)&gt;0</formula>
    </cfRule>
    <cfRule type="expression" dxfId="12929" priority="409">
      <formula>SEARCH("fermata",$N6)&gt;0</formula>
    </cfRule>
    <cfRule type="expression" dxfId="12928" priority="410">
      <formula>SEARCH("canone",$N6)&gt;0</formula>
    </cfRule>
  </conditionalFormatting>
  <conditionalFormatting sqref="I6:I11 I15:I45">
    <cfRule type="expression" dxfId="12927" priority="401">
      <formula>SEARCH("caricato",$N6)&gt;0</formula>
    </cfRule>
    <cfRule type="expression" dxfId="12926" priority="402">
      <formula>SEARCH("da fare",$N6)&gt;0</formula>
    </cfRule>
    <cfRule type="expression" dxfId="12925" priority="403">
      <formula>SEARCH("attesa tcl",$N6)&gt;0</formula>
    </cfRule>
    <cfRule type="expression" dxfId="12924" priority="404">
      <formula>SEARCH("fermata",$N6)&gt;0</formula>
    </cfRule>
    <cfRule type="expression" dxfId="12923" priority="405">
      <formula>SEARCH("canone",$N6)&gt;0</formula>
    </cfRule>
  </conditionalFormatting>
  <conditionalFormatting sqref="I6:I11 I15:I45">
    <cfRule type="expression" dxfId="12922" priority="396">
      <formula>SEARCH("caricato",$N6)&gt;0</formula>
    </cfRule>
    <cfRule type="expression" dxfId="12921" priority="397">
      <formula>SEARCH("da fare",$N6)&gt;0</formula>
    </cfRule>
    <cfRule type="expression" dxfId="12920" priority="398">
      <formula>SEARCH("attesa tcl",$N6)&gt;0</formula>
    </cfRule>
    <cfRule type="expression" dxfId="12919" priority="399">
      <formula>SEARCH("fermata",$N6)&gt;0</formula>
    </cfRule>
    <cfRule type="expression" dxfId="12918" priority="400">
      <formula>SEARCH("canone",$N6)&gt;0</formula>
    </cfRule>
  </conditionalFormatting>
  <conditionalFormatting sqref="I6:I11 I15:I45">
    <cfRule type="expression" dxfId="12917" priority="391">
      <formula>SEARCH("caricato",$N6)&gt;0</formula>
    </cfRule>
    <cfRule type="expression" dxfId="12916" priority="392">
      <formula>SEARCH("da fare",$N6)&gt;0</formula>
    </cfRule>
    <cfRule type="expression" dxfId="12915" priority="393">
      <formula>SEARCH("attesa tcl",$N6)&gt;0</formula>
    </cfRule>
    <cfRule type="expression" dxfId="12914" priority="394">
      <formula>SEARCH("fermata",$N6)&gt;0</formula>
    </cfRule>
    <cfRule type="expression" dxfId="12913" priority="395">
      <formula>SEARCH("canone",$N6)&gt;0</formula>
    </cfRule>
  </conditionalFormatting>
  <conditionalFormatting sqref="K4:L5">
    <cfRule type="expression" dxfId="12912" priority="386">
      <formula>SEARCH("caricato",$N4)&gt;0</formula>
    </cfRule>
    <cfRule type="expression" dxfId="12911" priority="387">
      <formula>SEARCH("da fare",$N4)&gt;0</formula>
    </cfRule>
    <cfRule type="expression" dxfId="12910" priority="388">
      <formula>SEARCH("attesa tcl",$N4)&gt;0</formula>
    </cfRule>
    <cfRule type="expression" dxfId="12909" priority="389">
      <formula>SEARCH("fermata",$N4)&gt;0</formula>
    </cfRule>
    <cfRule type="expression" dxfId="12908" priority="390">
      <formula>SEARCH("canone",$N4)&gt;0</formula>
    </cfRule>
  </conditionalFormatting>
  <conditionalFormatting sqref="I4:I5">
    <cfRule type="expression" dxfId="12907" priority="381">
      <formula>SEARCH("caricato",$N4)&gt;0</formula>
    </cfRule>
    <cfRule type="expression" dxfId="12906" priority="382">
      <formula>SEARCH("da fare",$N4)&gt;0</formula>
    </cfRule>
    <cfRule type="expression" dxfId="12905" priority="383">
      <formula>SEARCH("attesa tcl",$N4)&gt;0</formula>
    </cfRule>
    <cfRule type="expression" dxfId="12904" priority="384">
      <formula>SEARCH("fermata",$N4)&gt;0</formula>
    </cfRule>
    <cfRule type="expression" dxfId="12903" priority="385">
      <formula>SEARCH("canone",$N4)&gt;0</formula>
    </cfRule>
  </conditionalFormatting>
  <conditionalFormatting sqref="I4:I5">
    <cfRule type="expression" dxfId="12902" priority="376">
      <formula>SEARCH("caricato",$N4)&gt;0</formula>
    </cfRule>
    <cfRule type="expression" dxfId="12901" priority="377">
      <formula>SEARCH("da fare",$N4)&gt;0</formula>
    </cfRule>
    <cfRule type="expression" dxfId="12900" priority="378">
      <formula>SEARCH("attesa tcl",$N4)&gt;0</formula>
    </cfRule>
    <cfRule type="expression" dxfId="12899" priority="379">
      <formula>SEARCH("fermata",$N4)&gt;0</formula>
    </cfRule>
    <cfRule type="expression" dxfId="12898" priority="380">
      <formula>SEARCH("canone",$N4)&gt;0</formula>
    </cfRule>
  </conditionalFormatting>
  <conditionalFormatting sqref="I4:I5">
    <cfRule type="expression" dxfId="12897" priority="371">
      <formula>SEARCH("caricato",$N4)&gt;0</formula>
    </cfRule>
    <cfRule type="expression" dxfId="12896" priority="372">
      <formula>SEARCH("da fare",$N4)&gt;0</formula>
    </cfRule>
    <cfRule type="expression" dxfId="12895" priority="373">
      <formula>SEARCH("attesa tcl",$N4)&gt;0</formula>
    </cfRule>
    <cfRule type="expression" dxfId="12894" priority="374">
      <formula>SEARCH("fermata",$N4)&gt;0</formula>
    </cfRule>
    <cfRule type="expression" dxfId="12893" priority="375">
      <formula>SEARCH("canone",$N4)&gt;0</formula>
    </cfRule>
  </conditionalFormatting>
  <conditionalFormatting sqref="I4:I5">
    <cfRule type="expression" dxfId="12892" priority="366">
      <formula>SEARCH("caricato",$N4)&gt;0</formula>
    </cfRule>
    <cfRule type="expression" dxfId="12891" priority="367">
      <formula>SEARCH("da fare",$N4)&gt;0</formula>
    </cfRule>
    <cfRule type="expression" dxfId="12890" priority="368">
      <formula>SEARCH("attesa tcl",$N4)&gt;0</formula>
    </cfRule>
    <cfRule type="expression" dxfId="12889" priority="369">
      <formula>SEARCH("fermata",$N4)&gt;0</formula>
    </cfRule>
    <cfRule type="expression" dxfId="12888" priority="370">
      <formula>SEARCH("canone",$N4)&gt;0</formula>
    </cfRule>
  </conditionalFormatting>
  <conditionalFormatting sqref="I4:I5">
    <cfRule type="expression" dxfId="12887" priority="361">
      <formula>SEARCH("caricato",$N4)&gt;0</formula>
    </cfRule>
    <cfRule type="expression" dxfId="12886" priority="362">
      <formula>SEARCH("da fare",$N4)&gt;0</formula>
    </cfRule>
    <cfRule type="expression" dxfId="12885" priority="363">
      <formula>SEARCH("attesa tcl",$N4)&gt;0</formula>
    </cfRule>
    <cfRule type="expression" dxfId="12884" priority="364">
      <formula>SEARCH("fermata",$N4)&gt;0</formula>
    </cfRule>
    <cfRule type="expression" dxfId="12883" priority="365">
      <formula>SEARCH("canone",$N4)&gt;0</formula>
    </cfRule>
  </conditionalFormatting>
  <conditionalFormatting sqref="I4:I5">
    <cfRule type="expression" dxfId="12882" priority="356">
      <formula>SEARCH("caricato",$N4)&gt;0</formula>
    </cfRule>
    <cfRule type="expression" dxfId="12881" priority="357">
      <formula>SEARCH("da fare",$N4)&gt;0</formula>
    </cfRule>
    <cfRule type="expression" dxfId="12880" priority="358">
      <formula>SEARCH("attesa tcl",$N4)&gt;0</formula>
    </cfRule>
    <cfRule type="expression" dxfId="12879" priority="359">
      <formula>SEARCH("fermata",$N4)&gt;0</formula>
    </cfRule>
    <cfRule type="expression" dxfId="12878" priority="360">
      <formula>SEARCH("canone",$N4)&gt;0</formula>
    </cfRule>
  </conditionalFormatting>
  <conditionalFormatting sqref="G5:H5 J5">
    <cfRule type="expression" dxfId="12877" priority="351">
      <formula>SEARCH("caricato",$N5)&gt;0</formula>
    </cfRule>
    <cfRule type="expression" dxfId="12876" priority="352">
      <formula>SEARCH("da fare",$N5)&gt;0</formula>
    </cfRule>
    <cfRule type="expression" dxfId="12875" priority="353">
      <formula>SEARCH("attesa tcl",$N5)&gt;0</formula>
    </cfRule>
    <cfRule type="expression" dxfId="12874" priority="354">
      <formula>SEARCH("fermata",$N5)&gt;0</formula>
    </cfRule>
    <cfRule type="expression" dxfId="12873" priority="355">
      <formula>SEARCH("canone",$N5)&gt;0</formula>
    </cfRule>
  </conditionalFormatting>
  <conditionalFormatting sqref="F4:F5">
    <cfRule type="expression" dxfId="12872" priority="346">
      <formula>SEARCH("caricato",$N4)&gt;0</formula>
    </cfRule>
    <cfRule type="expression" dxfId="12871" priority="347">
      <formula>SEARCH("da fare",$N4)&gt;0</formula>
    </cfRule>
    <cfRule type="expression" dxfId="12870" priority="348">
      <formula>SEARCH("attesa tcl",$N4)&gt;0</formula>
    </cfRule>
    <cfRule type="expression" dxfId="12869" priority="349">
      <formula>SEARCH("fermata",$N4)&gt;0</formula>
    </cfRule>
    <cfRule type="expression" dxfId="12868" priority="350">
      <formula>SEARCH("canone",$N4)&gt;0</formula>
    </cfRule>
  </conditionalFormatting>
  <conditionalFormatting sqref="F4:F5">
    <cfRule type="expression" dxfId="12867" priority="341">
      <formula>SEARCH("caricato",$N4)&gt;0</formula>
    </cfRule>
    <cfRule type="expression" dxfId="12866" priority="342">
      <formula>SEARCH("da fare",$N4)&gt;0</formula>
    </cfRule>
    <cfRule type="expression" dxfId="12865" priority="343">
      <formula>SEARCH("attesa tcl",$N4)&gt;0</formula>
    </cfRule>
    <cfRule type="expression" dxfId="12864" priority="344">
      <formula>SEARCH("fermata",$N4)&gt;0</formula>
    </cfRule>
    <cfRule type="expression" dxfId="12863" priority="345">
      <formula>SEARCH("canone",$N4)&gt;0</formula>
    </cfRule>
  </conditionalFormatting>
  <conditionalFormatting sqref="F4:F5">
    <cfRule type="expression" dxfId="12862" priority="336">
      <formula>SEARCH("caricato",$N4)&gt;0</formula>
    </cfRule>
    <cfRule type="expression" dxfId="12861" priority="337">
      <formula>SEARCH("da fare",$N4)&gt;0</formula>
    </cfRule>
    <cfRule type="expression" dxfId="12860" priority="338">
      <formula>SEARCH("attesa tcl",$N4)&gt;0</formula>
    </cfRule>
    <cfRule type="expression" dxfId="12859" priority="339">
      <formula>SEARCH("fermata",$N4)&gt;0</formula>
    </cfRule>
    <cfRule type="expression" dxfId="12858" priority="340">
      <formula>SEARCH("canone",$N4)&gt;0</formula>
    </cfRule>
  </conditionalFormatting>
  <conditionalFormatting sqref="F4:F5">
    <cfRule type="expression" dxfId="12857" priority="331">
      <formula>SEARCH("caricato",$N4)&gt;0</formula>
    </cfRule>
    <cfRule type="expression" dxfId="12856" priority="332">
      <formula>SEARCH("da fare",$N4)&gt;0</formula>
    </cfRule>
    <cfRule type="expression" dxfId="12855" priority="333">
      <formula>SEARCH("attesa tcl",$N4)&gt;0</formula>
    </cfRule>
    <cfRule type="expression" dxfId="12854" priority="334">
      <formula>SEARCH("fermata",$N4)&gt;0</formula>
    </cfRule>
    <cfRule type="expression" dxfId="12853" priority="335">
      <formula>SEARCH("canone",$N4)&gt;0</formula>
    </cfRule>
  </conditionalFormatting>
  <conditionalFormatting sqref="I5">
    <cfRule type="expression" dxfId="12852" priority="326">
      <formula>SEARCH("caricato",$N5)&gt;0</formula>
    </cfRule>
    <cfRule type="expression" dxfId="12851" priority="327">
      <formula>SEARCH("da fare",$N5)&gt;0</formula>
    </cfRule>
    <cfRule type="expression" dxfId="12850" priority="328">
      <formula>SEARCH("attesa tcl",$N5)&gt;0</formula>
    </cfRule>
    <cfRule type="expression" dxfId="12849" priority="329">
      <formula>SEARCH("fermata",$N5)&gt;0</formula>
    </cfRule>
    <cfRule type="expression" dxfId="12848" priority="330">
      <formula>SEARCH("canone",$N5)&gt;0</formula>
    </cfRule>
  </conditionalFormatting>
  <conditionalFormatting sqref="I5">
    <cfRule type="expression" dxfId="12847" priority="321">
      <formula>SEARCH("caricato",$N5)&gt;0</formula>
    </cfRule>
    <cfRule type="expression" dxfId="12846" priority="322">
      <formula>SEARCH("da fare",$N5)&gt;0</formula>
    </cfRule>
    <cfRule type="expression" dxfId="12845" priority="323">
      <formula>SEARCH("attesa tcl",$N5)&gt;0</formula>
    </cfRule>
    <cfRule type="expression" dxfId="12844" priority="324">
      <formula>SEARCH("fermata",$N5)&gt;0</formula>
    </cfRule>
    <cfRule type="expression" dxfId="12843" priority="325">
      <formula>SEARCH("canone",$N5)&gt;0</formula>
    </cfRule>
  </conditionalFormatting>
  <conditionalFormatting sqref="I5">
    <cfRule type="expression" dxfId="12842" priority="316">
      <formula>SEARCH("caricato",$N5)&gt;0</formula>
    </cfRule>
    <cfRule type="expression" dxfId="12841" priority="317">
      <formula>SEARCH("da fare",$N5)&gt;0</formula>
    </cfRule>
    <cfRule type="expression" dxfId="12840" priority="318">
      <formula>SEARCH("attesa tcl",$N5)&gt;0</formula>
    </cfRule>
    <cfRule type="expression" dxfId="12839" priority="319">
      <formula>SEARCH("fermata",$N5)&gt;0</formula>
    </cfRule>
    <cfRule type="expression" dxfId="12838" priority="320">
      <formula>SEARCH("canone",$N5)&gt;0</formula>
    </cfRule>
  </conditionalFormatting>
  <conditionalFormatting sqref="I5">
    <cfRule type="expression" dxfId="12837" priority="311">
      <formula>SEARCH("caricato",$N5)&gt;0</formula>
    </cfRule>
    <cfRule type="expression" dxfId="12836" priority="312">
      <formula>SEARCH("da fare",$N5)&gt;0</formula>
    </cfRule>
    <cfRule type="expression" dxfId="12835" priority="313">
      <formula>SEARCH("attesa tcl",$N5)&gt;0</formula>
    </cfRule>
    <cfRule type="expression" dxfId="12834" priority="314">
      <formula>SEARCH("fermata",$N5)&gt;0</formula>
    </cfRule>
    <cfRule type="expression" dxfId="12833" priority="315">
      <formula>SEARCH("canone",$N5)&gt;0</formula>
    </cfRule>
  </conditionalFormatting>
  <conditionalFormatting sqref="I5">
    <cfRule type="expression" dxfId="12832" priority="306">
      <formula>SEARCH("caricato",$N5)&gt;0</formula>
    </cfRule>
    <cfRule type="expression" dxfId="12831" priority="307">
      <formula>SEARCH("da fare",$N5)&gt;0</formula>
    </cfRule>
    <cfRule type="expression" dxfId="12830" priority="308">
      <formula>SEARCH("attesa tcl",$N5)&gt;0</formula>
    </cfRule>
    <cfRule type="expression" dxfId="12829" priority="309">
      <formula>SEARCH("fermata",$N5)&gt;0</formula>
    </cfRule>
    <cfRule type="expression" dxfId="12828" priority="310">
      <formula>SEARCH("canone",$N5)&gt;0</formula>
    </cfRule>
  </conditionalFormatting>
  <conditionalFormatting sqref="I5">
    <cfRule type="expression" dxfId="12827" priority="301">
      <formula>SEARCH("caricato",$N5)&gt;0</formula>
    </cfRule>
    <cfRule type="expression" dxfId="12826" priority="302">
      <formula>SEARCH("da fare",$N5)&gt;0</formula>
    </cfRule>
    <cfRule type="expression" dxfId="12825" priority="303">
      <formula>SEARCH("attesa tcl",$N5)&gt;0</formula>
    </cfRule>
    <cfRule type="expression" dxfId="12824" priority="304">
      <formula>SEARCH("fermata",$N5)&gt;0</formula>
    </cfRule>
    <cfRule type="expression" dxfId="12823" priority="305">
      <formula>SEARCH("canone",$N5)&gt;0</formula>
    </cfRule>
  </conditionalFormatting>
  <conditionalFormatting sqref="J4 G4:H4">
    <cfRule type="expression" dxfId="12822" priority="296">
      <formula>SEARCH("caricato",$N4)&gt;0</formula>
    </cfRule>
    <cfRule type="expression" dxfId="12821" priority="297">
      <formula>SEARCH("da fare",$N4)&gt;0</formula>
    </cfRule>
    <cfRule type="expression" dxfId="12820" priority="298">
      <formula>SEARCH("attesa tcl",$N4)&gt;0</formula>
    </cfRule>
    <cfRule type="expression" dxfId="12819" priority="299">
      <formula>SEARCH("fermata",$N4)&gt;0</formula>
    </cfRule>
    <cfRule type="expression" dxfId="12818" priority="300">
      <formula>SEARCH("canone",$N4)&gt;0</formula>
    </cfRule>
  </conditionalFormatting>
  <conditionalFormatting sqref="I4">
    <cfRule type="expression" dxfId="12817" priority="291">
      <formula>SEARCH("caricato",$N4)&gt;0</formula>
    </cfRule>
    <cfRule type="expression" dxfId="12816" priority="292">
      <formula>SEARCH("da fare",$N4)&gt;0</formula>
    </cfRule>
    <cfRule type="expression" dxfId="12815" priority="293">
      <formula>SEARCH("attesa tcl",$N4)&gt;0</formula>
    </cfRule>
    <cfRule type="expression" dxfId="12814" priority="294">
      <formula>SEARCH("fermata",$N4)&gt;0</formula>
    </cfRule>
    <cfRule type="expression" dxfId="12813" priority="295">
      <formula>SEARCH("canone",$N4)&gt;0</formula>
    </cfRule>
  </conditionalFormatting>
  <conditionalFormatting sqref="I4">
    <cfRule type="expression" dxfId="12812" priority="286">
      <formula>SEARCH("caricato",$N4)&gt;0</formula>
    </cfRule>
    <cfRule type="expression" dxfId="12811" priority="287">
      <formula>SEARCH("da fare",$N4)&gt;0</formula>
    </cfRule>
    <cfRule type="expression" dxfId="12810" priority="288">
      <formula>SEARCH("attesa tcl",$N4)&gt;0</formula>
    </cfRule>
    <cfRule type="expression" dxfId="12809" priority="289">
      <formula>SEARCH("fermata",$N4)&gt;0</formula>
    </cfRule>
    <cfRule type="expression" dxfId="12808" priority="290">
      <formula>SEARCH("canone",$N4)&gt;0</formula>
    </cfRule>
  </conditionalFormatting>
  <conditionalFormatting sqref="I4">
    <cfRule type="expression" dxfId="12807" priority="281">
      <formula>SEARCH("caricato",$N4)&gt;0</formula>
    </cfRule>
    <cfRule type="expression" dxfId="12806" priority="282">
      <formula>SEARCH("da fare",$N4)&gt;0</formula>
    </cfRule>
    <cfRule type="expression" dxfId="12805" priority="283">
      <formula>SEARCH("attesa tcl",$N4)&gt;0</formula>
    </cfRule>
    <cfRule type="expression" dxfId="12804" priority="284">
      <formula>SEARCH("fermata",$N4)&gt;0</formula>
    </cfRule>
    <cfRule type="expression" dxfId="12803" priority="285">
      <formula>SEARCH("canone",$N4)&gt;0</formula>
    </cfRule>
  </conditionalFormatting>
  <conditionalFormatting sqref="I4">
    <cfRule type="expression" dxfId="12802" priority="276">
      <formula>SEARCH("caricato",$N4)&gt;0</formula>
    </cfRule>
    <cfRule type="expression" dxfId="12801" priority="277">
      <formula>SEARCH("da fare",$N4)&gt;0</formula>
    </cfRule>
    <cfRule type="expression" dxfId="12800" priority="278">
      <formula>SEARCH("attesa tcl",$N4)&gt;0</formula>
    </cfRule>
    <cfRule type="expression" dxfId="12799" priority="279">
      <formula>SEARCH("fermata",$N4)&gt;0</formula>
    </cfRule>
    <cfRule type="expression" dxfId="12798" priority="280">
      <formula>SEARCH("canone",$N4)&gt;0</formula>
    </cfRule>
  </conditionalFormatting>
  <conditionalFormatting sqref="I4">
    <cfRule type="expression" dxfId="12797" priority="271">
      <formula>SEARCH("caricato",$N4)&gt;0</formula>
    </cfRule>
    <cfRule type="expression" dxfId="12796" priority="272">
      <formula>SEARCH("da fare",$N4)&gt;0</formula>
    </cfRule>
    <cfRule type="expression" dxfId="12795" priority="273">
      <formula>SEARCH("attesa tcl",$N4)&gt;0</formula>
    </cfRule>
    <cfRule type="expression" dxfId="12794" priority="274">
      <formula>SEARCH("fermata",$N4)&gt;0</formula>
    </cfRule>
    <cfRule type="expression" dxfId="12793" priority="275">
      <formula>SEARCH("canone",$N4)&gt;0</formula>
    </cfRule>
  </conditionalFormatting>
  <conditionalFormatting sqref="I4">
    <cfRule type="expression" dxfId="12792" priority="266">
      <formula>SEARCH("caricato",$N4)&gt;0</formula>
    </cfRule>
    <cfRule type="expression" dxfId="12791" priority="267">
      <formula>SEARCH("da fare",$N4)&gt;0</formula>
    </cfRule>
    <cfRule type="expression" dxfId="12790" priority="268">
      <formula>SEARCH("attesa tcl",$N4)&gt;0</formula>
    </cfRule>
    <cfRule type="expression" dxfId="12789" priority="269">
      <formula>SEARCH("fermata",$N4)&gt;0</formula>
    </cfRule>
    <cfRule type="expression" dxfId="12788" priority="270">
      <formula>SEARCH("canone",$N4)&gt;0</formula>
    </cfRule>
  </conditionalFormatting>
  <conditionalFormatting sqref="F17">
    <cfRule type="expression" dxfId="12787" priority="261">
      <formula>SEARCH("caricato",$N17)&gt;0</formula>
    </cfRule>
    <cfRule type="expression" dxfId="12786" priority="262">
      <formula>SEARCH("da fare",$N17)&gt;0</formula>
    </cfRule>
    <cfRule type="expression" dxfId="12785" priority="263">
      <formula>SEARCH("attesa tcl",$N17)&gt;0</formula>
    </cfRule>
    <cfRule type="expression" dxfId="12784" priority="264">
      <formula>SEARCH("fermata",$N17)&gt;0</formula>
    </cfRule>
    <cfRule type="expression" dxfId="12783" priority="265">
      <formula>SEARCH("canone",$N17)&gt;0</formula>
    </cfRule>
  </conditionalFormatting>
  <conditionalFormatting sqref="F17">
    <cfRule type="expression" dxfId="12782" priority="256">
      <formula>SEARCH("caricato",$N17)&gt;0</formula>
    </cfRule>
    <cfRule type="expression" dxfId="12781" priority="257">
      <formula>SEARCH("da fare",$N17)&gt;0</formula>
    </cfRule>
    <cfRule type="expression" dxfId="12780" priority="258">
      <formula>SEARCH("attesa tcl",$N17)&gt;0</formula>
    </cfRule>
    <cfRule type="expression" dxfId="12779" priority="259">
      <formula>SEARCH("fermata",$N17)&gt;0</formula>
    </cfRule>
    <cfRule type="expression" dxfId="12778" priority="260">
      <formula>SEARCH("canone",$N17)&gt;0</formula>
    </cfRule>
  </conditionalFormatting>
  <conditionalFormatting sqref="F17">
    <cfRule type="expression" dxfId="12777" priority="251">
      <formula>SEARCH("caricato",$N17)&gt;0</formula>
    </cfRule>
    <cfRule type="expression" dxfId="12776" priority="252">
      <formula>SEARCH("da fare",$N17)&gt;0</formula>
    </cfRule>
    <cfRule type="expression" dxfId="12775" priority="253">
      <formula>SEARCH("attesa tcl",$N17)&gt;0</formula>
    </cfRule>
    <cfRule type="expression" dxfId="12774" priority="254">
      <formula>SEARCH("fermata",$N17)&gt;0</formula>
    </cfRule>
    <cfRule type="expression" dxfId="12773" priority="255">
      <formula>SEARCH("canone",$N17)&gt;0</formula>
    </cfRule>
  </conditionalFormatting>
  <conditionalFormatting sqref="F17">
    <cfRule type="expression" dxfId="12772" priority="246">
      <formula>SEARCH("caricato",$N17)&gt;0</formula>
    </cfRule>
    <cfRule type="expression" dxfId="12771" priority="247">
      <formula>SEARCH("da fare",$N17)&gt;0</formula>
    </cfRule>
    <cfRule type="expression" dxfId="12770" priority="248">
      <formula>SEARCH("attesa tcl",$N17)&gt;0</formula>
    </cfRule>
    <cfRule type="expression" dxfId="12769" priority="249">
      <formula>SEARCH("fermata",$N17)&gt;0</formula>
    </cfRule>
    <cfRule type="expression" dxfId="12768" priority="250">
      <formula>SEARCH("canone",$N17)&gt;0</formula>
    </cfRule>
  </conditionalFormatting>
  <conditionalFormatting sqref="J15">
    <cfRule type="expression" dxfId="12767" priority="241">
      <formula>SEARCH("caricato",$N15)&gt;0</formula>
    </cfRule>
    <cfRule type="expression" dxfId="12766" priority="242">
      <formula>SEARCH("da fare",$N15)&gt;0</formula>
    </cfRule>
    <cfRule type="expression" dxfId="12765" priority="243">
      <formula>SEARCH("attesa tcl",$N15)&gt;0</formula>
    </cfRule>
    <cfRule type="expression" dxfId="12764" priority="244">
      <formula>SEARCH("fermata",$N15)&gt;0</formula>
    </cfRule>
    <cfRule type="expression" dxfId="12763" priority="245">
      <formula>SEARCH("canone",$N15)&gt;0</formula>
    </cfRule>
  </conditionalFormatting>
  <conditionalFormatting sqref="J15">
    <cfRule type="expression" dxfId="12762" priority="236">
      <formula>SEARCH("caricato",$N15)&gt;0</formula>
    </cfRule>
    <cfRule type="expression" dxfId="12761" priority="237">
      <formula>SEARCH("da fare",$N15)&gt;0</formula>
    </cfRule>
    <cfRule type="expression" dxfId="12760" priority="238">
      <formula>SEARCH("attesa tcl",$N15)&gt;0</formula>
    </cfRule>
    <cfRule type="expression" dxfId="12759" priority="239">
      <formula>SEARCH("fermata",$N15)&gt;0</formula>
    </cfRule>
    <cfRule type="expression" dxfId="12758" priority="240">
      <formula>SEARCH("canone",$N15)&gt;0</formula>
    </cfRule>
  </conditionalFormatting>
  <conditionalFormatting sqref="J15">
    <cfRule type="expression" dxfId="12757" priority="231">
      <formula>SEARCH("caricato",$N15)&gt;0</formula>
    </cfRule>
    <cfRule type="expression" dxfId="12756" priority="232">
      <formula>SEARCH("da fare",$N15)&gt;0</formula>
    </cfRule>
    <cfRule type="expression" dxfId="12755" priority="233">
      <formula>SEARCH("attesa tcl",$N15)&gt;0</formula>
    </cfRule>
    <cfRule type="expression" dxfId="12754" priority="234">
      <formula>SEARCH("fermata",$N15)&gt;0</formula>
    </cfRule>
    <cfRule type="expression" dxfId="12753" priority="235">
      <formula>SEARCH("canone",$N15)&gt;0</formula>
    </cfRule>
  </conditionalFormatting>
  <conditionalFormatting sqref="J12">
    <cfRule type="expression" dxfId="12752" priority="226">
      <formula>SEARCH("caricato",$N12)&gt;0</formula>
    </cfRule>
    <cfRule type="expression" dxfId="12751" priority="227">
      <formula>SEARCH("da fare",$N12)&gt;0</formula>
    </cfRule>
    <cfRule type="expression" dxfId="12750" priority="228">
      <formula>SEARCH("attesa tcl",$N12)&gt;0</formula>
    </cfRule>
    <cfRule type="expression" dxfId="12749" priority="229">
      <formula>SEARCH("fermata",$N12)&gt;0</formula>
    </cfRule>
    <cfRule type="expression" dxfId="12748" priority="230">
      <formula>SEARCH("canone",$N12)&gt;0</formula>
    </cfRule>
  </conditionalFormatting>
  <conditionalFormatting sqref="J12">
    <cfRule type="expression" dxfId="12747" priority="221">
      <formula>SEARCH("caricato",$N12)&gt;0</formula>
    </cfRule>
    <cfRule type="expression" dxfId="12746" priority="222">
      <formula>SEARCH("da fare",$N12)&gt;0</formula>
    </cfRule>
    <cfRule type="expression" dxfId="12745" priority="223">
      <formula>SEARCH("attesa tcl",$N12)&gt;0</formula>
    </cfRule>
    <cfRule type="expression" dxfId="12744" priority="224">
      <formula>SEARCH("fermata",$N12)&gt;0</formula>
    </cfRule>
    <cfRule type="expression" dxfId="12743" priority="225">
      <formula>SEARCH("canone",$N12)&gt;0</formula>
    </cfRule>
  </conditionalFormatting>
  <conditionalFormatting sqref="J12">
    <cfRule type="expression" dxfId="12742" priority="216">
      <formula>SEARCH("caricato",$N12)&gt;0</formula>
    </cfRule>
    <cfRule type="expression" dxfId="12741" priority="217">
      <formula>SEARCH("da fare",$N12)&gt;0</formula>
    </cfRule>
    <cfRule type="expression" dxfId="12740" priority="218">
      <formula>SEARCH("attesa tcl",$N12)&gt;0</formula>
    </cfRule>
    <cfRule type="expression" dxfId="12739" priority="219">
      <formula>SEARCH("fermata",$N12)&gt;0</formula>
    </cfRule>
    <cfRule type="expression" dxfId="12738" priority="220">
      <formula>SEARCH("canone",$N12)&gt;0</formula>
    </cfRule>
  </conditionalFormatting>
  <conditionalFormatting sqref="J12">
    <cfRule type="expression" dxfId="12737" priority="211">
      <formula>SEARCH("caricato",$N12)&gt;0</formula>
    </cfRule>
    <cfRule type="expression" dxfId="12736" priority="212">
      <formula>SEARCH("da fare",$N12)&gt;0</formula>
    </cfRule>
    <cfRule type="expression" dxfId="12735" priority="213">
      <formula>SEARCH("attesa tcl",$N12)&gt;0</formula>
    </cfRule>
    <cfRule type="expression" dxfId="12734" priority="214">
      <formula>SEARCH("fermata",$N12)&gt;0</formula>
    </cfRule>
    <cfRule type="expression" dxfId="12733" priority="215">
      <formula>SEARCH("canone",$N12)&gt;0</formula>
    </cfRule>
  </conditionalFormatting>
  <conditionalFormatting sqref="J14">
    <cfRule type="expression" dxfId="12732" priority="206">
      <formula>SEARCH("caricato",$N14)&gt;0</formula>
    </cfRule>
    <cfRule type="expression" dxfId="12731" priority="207">
      <formula>SEARCH("da fare",$N14)&gt;0</formula>
    </cfRule>
    <cfRule type="expression" dxfId="12730" priority="208">
      <formula>SEARCH("attesa tcl",$N14)&gt;0</formula>
    </cfRule>
    <cfRule type="expression" dxfId="12729" priority="209">
      <formula>SEARCH("fermata",$N14)&gt;0</formula>
    </cfRule>
    <cfRule type="expression" dxfId="12728" priority="210">
      <formula>SEARCH("canone",$N14)&gt;0</formula>
    </cfRule>
  </conditionalFormatting>
  <conditionalFormatting sqref="J14">
    <cfRule type="expression" dxfId="12727" priority="201">
      <formula>SEARCH("caricato",$N14)&gt;0</formula>
    </cfRule>
    <cfRule type="expression" dxfId="12726" priority="202">
      <formula>SEARCH("da fare",$N14)&gt;0</formula>
    </cfRule>
    <cfRule type="expression" dxfId="12725" priority="203">
      <formula>SEARCH("attesa tcl",$N14)&gt;0</formula>
    </cfRule>
    <cfRule type="expression" dxfId="12724" priority="204">
      <formula>SEARCH("fermata",$N14)&gt;0</formula>
    </cfRule>
    <cfRule type="expression" dxfId="12723" priority="205">
      <formula>SEARCH("canone",$N14)&gt;0</formula>
    </cfRule>
  </conditionalFormatting>
  <conditionalFormatting sqref="J14">
    <cfRule type="expression" dxfId="12722" priority="196">
      <formula>SEARCH("caricato",$N14)&gt;0</formula>
    </cfRule>
    <cfRule type="expression" dxfId="12721" priority="197">
      <formula>SEARCH("da fare",$N14)&gt;0</formula>
    </cfRule>
    <cfRule type="expression" dxfId="12720" priority="198">
      <formula>SEARCH("attesa tcl",$N14)&gt;0</formula>
    </cfRule>
    <cfRule type="expression" dxfId="12719" priority="199">
      <formula>SEARCH("fermata",$N14)&gt;0</formula>
    </cfRule>
    <cfRule type="expression" dxfId="12718" priority="200">
      <formula>SEARCH("canone",$N14)&gt;0</formula>
    </cfRule>
  </conditionalFormatting>
  <conditionalFormatting sqref="I12">
    <cfRule type="expression" dxfId="12717" priority="191">
      <formula>SEARCH("caricato",$N12)&gt;0</formula>
    </cfRule>
    <cfRule type="expression" dxfId="12716" priority="192">
      <formula>SEARCH("da fare",$N12)&gt;0</formula>
    </cfRule>
    <cfRule type="expression" dxfId="12715" priority="193">
      <formula>SEARCH("attesa tcl",$N12)&gt;0</formula>
    </cfRule>
    <cfRule type="expression" dxfId="12714" priority="194">
      <formula>SEARCH("fermata",$N12)&gt;0</formula>
    </cfRule>
    <cfRule type="expression" dxfId="12713" priority="195">
      <formula>SEARCH("canone",$N12)&gt;0</formula>
    </cfRule>
  </conditionalFormatting>
  <conditionalFormatting sqref="I12">
    <cfRule type="expression" dxfId="12712" priority="186">
      <formula>SEARCH("caricato",$N12)&gt;0</formula>
    </cfRule>
    <cfRule type="expression" dxfId="12711" priority="187">
      <formula>SEARCH("da fare",$N12)&gt;0</formula>
    </cfRule>
    <cfRule type="expression" dxfId="12710" priority="188">
      <formula>SEARCH("attesa tcl",$N12)&gt;0</formula>
    </cfRule>
    <cfRule type="expression" dxfId="12709" priority="189">
      <formula>SEARCH("fermata",$N12)&gt;0</formula>
    </cfRule>
    <cfRule type="expression" dxfId="12708" priority="190">
      <formula>SEARCH("canone",$N12)&gt;0</formula>
    </cfRule>
  </conditionalFormatting>
  <conditionalFormatting sqref="I12">
    <cfRule type="expression" dxfId="12707" priority="181">
      <formula>SEARCH("caricato",$N12)&gt;0</formula>
    </cfRule>
    <cfRule type="expression" dxfId="12706" priority="182">
      <formula>SEARCH("da fare",$N12)&gt;0</formula>
    </cfRule>
    <cfRule type="expression" dxfId="12705" priority="183">
      <formula>SEARCH("attesa tcl",$N12)&gt;0</formula>
    </cfRule>
    <cfRule type="expression" dxfId="12704" priority="184">
      <formula>SEARCH("fermata",$N12)&gt;0</formula>
    </cfRule>
    <cfRule type="expression" dxfId="12703" priority="185">
      <formula>SEARCH("canone",$N12)&gt;0</formula>
    </cfRule>
  </conditionalFormatting>
  <conditionalFormatting sqref="I12">
    <cfRule type="expression" dxfId="12702" priority="176">
      <formula>SEARCH("caricato",$N12)&gt;0</formula>
    </cfRule>
    <cfRule type="expression" dxfId="12701" priority="177">
      <formula>SEARCH("da fare",$N12)&gt;0</formula>
    </cfRule>
    <cfRule type="expression" dxfId="12700" priority="178">
      <formula>SEARCH("attesa tcl",$N12)&gt;0</formula>
    </cfRule>
    <cfRule type="expression" dxfId="12699" priority="179">
      <formula>SEARCH("fermata",$N12)&gt;0</formula>
    </cfRule>
    <cfRule type="expression" dxfId="12698" priority="180">
      <formula>SEARCH("canone",$N12)&gt;0</formula>
    </cfRule>
  </conditionalFormatting>
  <conditionalFormatting sqref="I12">
    <cfRule type="expression" dxfId="12697" priority="171">
      <formula>SEARCH("caricato",$N12)&gt;0</formula>
    </cfRule>
    <cfRule type="expression" dxfId="12696" priority="172">
      <formula>SEARCH("da fare",$N12)&gt;0</formula>
    </cfRule>
    <cfRule type="expression" dxfId="12695" priority="173">
      <formula>SEARCH("attesa tcl",$N12)&gt;0</formula>
    </cfRule>
    <cfRule type="expression" dxfId="12694" priority="174">
      <formula>SEARCH("fermata",$N12)&gt;0</formula>
    </cfRule>
    <cfRule type="expression" dxfId="12693" priority="175">
      <formula>SEARCH("canone",$N12)&gt;0</formula>
    </cfRule>
  </conditionalFormatting>
  <conditionalFormatting sqref="I12">
    <cfRule type="expression" dxfId="12692" priority="166">
      <formula>SEARCH("caricato",$N12)&gt;0</formula>
    </cfRule>
    <cfRule type="expression" dxfId="12691" priority="167">
      <formula>SEARCH("da fare",$N12)&gt;0</formula>
    </cfRule>
    <cfRule type="expression" dxfId="12690" priority="168">
      <formula>SEARCH("attesa tcl",$N12)&gt;0</formula>
    </cfRule>
    <cfRule type="expression" dxfId="12689" priority="169">
      <formula>SEARCH("fermata",$N12)&gt;0</formula>
    </cfRule>
    <cfRule type="expression" dxfId="12688" priority="170">
      <formula>SEARCH("canone",$N12)&gt;0</formula>
    </cfRule>
  </conditionalFormatting>
  <conditionalFormatting sqref="I14">
    <cfRule type="expression" dxfId="12687" priority="131">
      <formula>SEARCH("caricato",$N14)&gt;0</formula>
    </cfRule>
    <cfRule type="expression" dxfId="12686" priority="132">
      <formula>SEARCH("da fare",$N14)&gt;0</formula>
    </cfRule>
    <cfRule type="expression" dxfId="12685" priority="133">
      <formula>SEARCH("attesa tcl",$N14)&gt;0</formula>
    </cfRule>
    <cfRule type="expression" dxfId="12684" priority="134">
      <formula>SEARCH("fermata",$N14)&gt;0</formula>
    </cfRule>
    <cfRule type="expression" dxfId="12683" priority="135">
      <formula>SEARCH("canone",$N14)&gt;0</formula>
    </cfRule>
  </conditionalFormatting>
  <conditionalFormatting sqref="I14">
    <cfRule type="expression" dxfId="12682" priority="126">
      <formula>SEARCH("caricato",$N14)&gt;0</formula>
    </cfRule>
    <cfRule type="expression" dxfId="12681" priority="127">
      <formula>SEARCH("da fare",$N14)&gt;0</formula>
    </cfRule>
    <cfRule type="expression" dxfId="12680" priority="128">
      <formula>SEARCH("attesa tcl",$N14)&gt;0</formula>
    </cfRule>
    <cfRule type="expression" dxfId="12679" priority="129">
      <formula>SEARCH("fermata",$N14)&gt;0</formula>
    </cfRule>
    <cfRule type="expression" dxfId="12678" priority="130">
      <formula>SEARCH("canone",$N14)&gt;0</formula>
    </cfRule>
  </conditionalFormatting>
  <conditionalFormatting sqref="I14">
    <cfRule type="expression" dxfId="12677" priority="121">
      <formula>SEARCH("caricato",$N14)&gt;0</formula>
    </cfRule>
    <cfRule type="expression" dxfId="12676" priority="122">
      <formula>SEARCH("da fare",$N14)&gt;0</formula>
    </cfRule>
    <cfRule type="expression" dxfId="12675" priority="123">
      <formula>SEARCH("attesa tcl",$N14)&gt;0</formula>
    </cfRule>
    <cfRule type="expression" dxfId="12674" priority="124">
      <formula>SEARCH("fermata",$N14)&gt;0</formula>
    </cfRule>
    <cfRule type="expression" dxfId="12673" priority="125">
      <formula>SEARCH("canone",$N14)&gt;0</formula>
    </cfRule>
  </conditionalFormatting>
  <conditionalFormatting sqref="I14">
    <cfRule type="expression" dxfId="12672" priority="116">
      <formula>SEARCH("caricato",$N14)&gt;0</formula>
    </cfRule>
    <cfRule type="expression" dxfId="12671" priority="117">
      <formula>SEARCH("da fare",$N14)&gt;0</formula>
    </cfRule>
    <cfRule type="expression" dxfId="12670" priority="118">
      <formula>SEARCH("attesa tcl",$N14)&gt;0</formula>
    </cfRule>
    <cfRule type="expression" dxfId="12669" priority="119">
      <formula>SEARCH("fermata",$N14)&gt;0</formula>
    </cfRule>
    <cfRule type="expression" dxfId="12668" priority="120">
      <formula>SEARCH("canone",$N14)&gt;0</formula>
    </cfRule>
  </conditionalFormatting>
  <conditionalFormatting sqref="I14">
    <cfRule type="expression" dxfId="12667" priority="111">
      <formula>SEARCH("caricato",$N14)&gt;0</formula>
    </cfRule>
    <cfRule type="expression" dxfId="12666" priority="112">
      <formula>SEARCH("da fare",$N14)&gt;0</formula>
    </cfRule>
    <cfRule type="expression" dxfId="12665" priority="113">
      <formula>SEARCH("attesa tcl",$N14)&gt;0</formula>
    </cfRule>
    <cfRule type="expression" dxfId="12664" priority="114">
      <formula>SEARCH("fermata",$N14)&gt;0</formula>
    </cfRule>
    <cfRule type="expression" dxfId="12663" priority="115">
      <formula>SEARCH("canone",$N14)&gt;0</formula>
    </cfRule>
  </conditionalFormatting>
  <conditionalFormatting sqref="I14">
    <cfRule type="expression" dxfId="12662" priority="106">
      <formula>SEARCH("caricato",$N14)&gt;0</formula>
    </cfRule>
    <cfRule type="expression" dxfId="12661" priority="107">
      <formula>SEARCH("da fare",$N14)&gt;0</formula>
    </cfRule>
    <cfRule type="expression" dxfId="12660" priority="108">
      <formula>SEARCH("attesa tcl",$N14)&gt;0</formula>
    </cfRule>
    <cfRule type="expression" dxfId="12659" priority="109">
      <formula>SEARCH("fermata",$N14)&gt;0</formula>
    </cfRule>
    <cfRule type="expression" dxfId="12658" priority="110">
      <formula>SEARCH("canone",$N14)&gt;0</formula>
    </cfRule>
  </conditionalFormatting>
  <conditionalFormatting sqref="F18:G18">
    <cfRule type="expression" dxfId="12657" priority="101">
      <formula>SEARCH("caricato",$N18)&gt;0</formula>
    </cfRule>
    <cfRule type="expression" dxfId="12656" priority="102">
      <formula>SEARCH("da fare",$N18)&gt;0</formula>
    </cfRule>
    <cfRule type="expression" dxfId="12655" priority="103">
      <formula>SEARCH("attesa tcl",$N18)&gt;0</formula>
    </cfRule>
    <cfRule type="expression" dxfId="12654" priority="104">
      <formula>SEARCH("fermata",$N18)&gt;0</formula>
    </cfRule>
    <cfRule type="expression" dxfId="12653" priority="105">
      <formula>SEARCH("canone",$N18)&gt;0</formula>
    </cfRule>
  </conditionalFormatting>
  <conditionalFormatting sqref="F18">
    <cfRule type="expression" dxfId="12652" priority="96">
      <formula>SEARCH("caricato",$N18)&gt;0</formula>
    </cfRule>
    <cfRule type="expression" dxfId="12651" priority="97">
      <formula>SEARCH("da fare",$N18)&gt;0</formula>
    </cfRule>
    <cfRule type="expression" dxfId="12650" priority="98">
      <formula>SEARCH("attesa tcl",$N18)&gt;0</formula>
    </cfRule>
    <cfRule type="expression" dxfId="12649" priority="99">
      <formula>SEARCH("fermata",$N18)&gt;0</formula>
    </cfRule>
    <cfRule type="expression" dxfId="12648" priority="100">
      <formula>SEARCH("canone",$N18)&gt;0</formula>
    </cfRule>
  </conditionalFormatting>
  <conditionalFormatting sqref="F18">
    <cfRule type="expression" dxfId="12647" priority="91">
      <formula>SEARCH("caricato",$N18)&gt;0</formula>
    </cfRule>
    <cfRule type="expression" dxfId="12646" priority="92">
      <formula>SEARCH("da fare",$N18)&gt;0</formula>
    </cfRule>
    <cfRule type="expression" dxfId="12645" priority="93">
      <formula>SEARCH("attesa tcl",$N18)&gt;0</formula>
    </cfRule>
    <cfRule type="expression" dxfId="12644" priority="94">
      <formula>SEARCH("fermata",$N18)&gt;0</formula>
    </cfRule>
    <cfRule type="expression" dxfId="12643" priority="95">
      <formula>SEARCH("canone",$N18)&gt;0</formula>
    </cfRule>
  </conditionalFormatting>
  <conditionalFormatting sqref="F18">
    <cfRule type="expression" dxfId="12642" priority="86">
      <formula>SEARCH("caricato",$N18)&gt;0</formula>
    </cfRule>
    <cfRule type="expression" dxfId="12641" priority="87">
      <formula>SEARCH("da fare",$N18)&gt;0</formula>
    </cfRule>
    <cfRule type="expression" dxfId="12640" priority="88">
      <formula>SEARCH("attesa tcl",$N18)&gt;0</formula>
    </cfRule>
    <cfRule type="expression" dxfId="12639" priority="89">
      <formula>SEARCH("fermata",$N18)&gt;0</formula>
    </cfRule>
    <cfRule type="expression" dxfId="12638" priority="90">
      <formula>SEARCH("canone",$N18)&gt;0</formula>
    </cfRule>
  </conditionalFormatting>
  <conditionalFormatting sqref="F18">
    <cfRule type="expression" dxfId="12637" priority="81">
      <formula>SEARCH("caricato",$N18)&gt;0</formula>
    </cfRule>
    <cfRule type="expression" dxfId="12636" priority="82">
      <formula>SEARCH("da fare",$N18)&gt;0</formula>
    </cfRule>
    <cfRule type="expression" dxfId="12635" priority="83">
      <formula>SEARCH("attesa tcl",$N18)&gt;0</formula>
    </cfRule>
    <cfRule type="expression" dxfId="12634" priority="84">
      <formula>SEARCH("fermata",$N18)&gt;0</formula>
    </cfRule>
    <cfRule type="expression" dxfId="12633" priority="85">
      <formula>SEARCH("canone",$N18)&gt;0</formula>
    </cfRule>
  </conditionalFormatting>
  <conditionalFormatting sqref="F19:G19">
    <cfRule type="expression" dxfId="12632" priority="76">
      <formula>SEARCH("caricato",$N19)&gt;0</formula>
    </cfRule>
    <cfRule type="expression" dxfId="12631" priority="77">
      <formula>SEARCH("da fare",$N19)&gt;0</formula>
    </cfRule>
    <cfRule type="expression" dxfId="12630" priority="78">
      <formula>SEARCH("attesa tcl",$N19)&gt;0</formula>
    </cfRule>
    <cfRule type="expression" dxfId="12629" priority="79">
      <formula>SEARCH("fermata",$N19)&gt;0</formula>
    </cfRule>
    <cfRule type="expression" dxfId="12628" priority="80">
      <formula>SEARCH("canone",$N19)&gt;0</formula>
    </cfRule>
  </conditionalFormatting>
  <conditionalFormatting sqref="F19">
    <cfRule type="expression" dxfId="12627" priority="71">
      <formula>SEARCH("caricato",$N19)&gt;0</formula>
    </cfRule>
    <cfRule type="expression" dxfId="12626" priority="72">
      <formula>SEARCH("da fare",$N19)&gt;0</formula>
    </cfRule>
    <cfRule type="expression" dxfId="12625" priority="73">
      <formula>SEARCH("attesa tcl",$N19)&gt;0</formula>
    </cfRule>
    <cfRule type="expression" dxfId="12624" priority="74">
      <formula>SEARCH("fermata",$N19)&gt;0</formula>
    </cfRule>
    <cfRule type="expression" dxfId="12623" priority="75">
      <formula>SEARCH("canone",$N19)&gt;0</formula>
    </cfRule>
  </conditionalFormatting>
  <conditionalFormatting sqref="F19">
    <cfRule type="expression" dxfId="12622" priority="66">
      <formula>SEARCH("caricato",$N19)&gt;0</formula>
    </cfRule>
    <cfRule type="expression" dxfId="12621" priority="67">
      <formula>SEARCH("da fare",$N19)&gt;0</formula>
    </cfRule>
    <cfRule type="expression" dxfId="12620" priority="68">
      <formula>SEARCH("attesa tcl",$N19)&gt;0</formula>
    </cfRule>
    <cfRule type="expression" dxfId="12619" priority="69">
      <formula>SEARCH("fermata",$N19)&gt;0</formula>
    </cfRule>
    <cfRule type="expression" dxfId="12618" priority="70">
      <formula>SEARCH("canone",$N19)&gt;0</formula>
    </cfRule>
  </conditionalFormatting>
  <conditionalFormatting sqref="F19">
    <cfRule type="expression" dxfId="12617" priority="61">
      <formula>SEARCH("caricato",$N19)&gt;0</formula>
    </cfRule>
    <cfRule type="expression" dxfId="12616" priority="62">
      <formula>SEARCH("da fare",$N19)&gt;0</formula>
    </cfRule>
    <cfRule type="expression" dxfId="12615" priority="63">
      <formula>SEARCH("attesa tcl",$N19)&gt;0</formula>
    </cfRule>
    <cfRule type="expression" dxfId="12614" priority="64">
      <formula>SEARCH("fermata",$N19)&gt;0</formula>
    </cfRule>
    <cfRule type="expression" dxfId="12613" priority="65">
      <formula>SEARCH("canone",$N19)&gt;0</formula>
    </cfRule>
  </conditionalFormatting>
  <conditionalFormatting sqref="F19">
    <cfRule type="expression" dxfId="12612" priority="56">
      <formula>SEARCH("caricato",$N19)&gt;0</formula>
    </cfRule>
    <cfRule type="expression" dxfId="12611" priority="57">
      <formula>SEARCH("da fare",$N19)&gt;0</formula>
    </cfRule>
    <cfRule type="expression" dxfId="12610" priority="58">
      <formula>SEARCH("attesa tcl",$N19)&gt;0</formula>
    </cfRule>
    <cfRule type="expression" dxfId="12609" priority="59">
      <formula>SEARCH("fermata",$N19)&gt;0</formula>
    </cfRule>
    <cfRule type="expression" dxfId="12608" priority="60">
      <formula>SEARCH("canone",$N19)&gt;0</formula>
    </cfRule>
  </conditionalFormatting>
  <conditionalFormatting sqref="F20:G20">
    <cfRule type="expression" dxfId="12607" priority="51">
      <formula>SEARCH("caricato",$N20)&gt;0</formula>
    </cfRule>
    <cfRule type="expression" dxfId="12606" priority="52">
      <formula>SEARCH("da fare",$N20)&gt;0</formula>
    </cfRule>
    <cfRule type="expression" dxfId="12605" priority="53">
      <formula>SEARCH("attesa tcl",$N20)&gt;0</formula>
    </cfRule>
    <cfRule type="expression" dxfId="12604" priority="54">
      <formula>SEARCH("fermata",$N20)&gt;0</formula>
    </cfRule>
    <cfRule type="expression" dxfId="12603" priority="55">
      <formula>SEARCH("canone",$N20)&gt;0</formula>
    </cfRule>
  </conditionalFormatting>
  <conditionalFormatting sqref="F20">
    <cfRule type="expression" dxfId="12602" priority="46">
      <formula>SEARCH("caricato",$N20)&gt;0</formula>
    </cfRule>
    <cfRule type="expression" dxfId="12601" priority="47">
      <formula>SEARCH("da fare",$N20)&gt;0</formula>
    </cfRule>
    <cfRule type="expression" dxfId="12600" priority="48">
      <formula>SEARCH("attesa tcl",$N20)&gt;0</formula>
    </cfRule>
    <cfRule type="expression" dxfId="12599" priority="49">
      <formula>SEARCH("fermata",$N20)&gt;0</formula>
    </cfRule>
    <cfRule type="expression" dxfId="12598" priority="50">
      <formula>SEARCH("canone",$N20)&gt;0</formula>
    </cfRule>
  </conditionalFormatting>
  <conditionalFormatting sqref="F20">
    <cfRule type="expression" dxfId="12597" priority="41">
      <formula>SEARCH("caricato",$N20)&gt;0</formula>
    </cfRule>
    <cfRule type="expression" dxfId="12596" priority="42">
      <formula>SEARCH("da fare",$N20)&gt;0</formula>
    </cfRule>
    <cfRule type="expression" dxfId="12595" priority="43">
      <formula>SEARCH("attesa tcl",$N20)&gt;0</formula>
    </cfRule>
    <cfRule type="expression" dxfId="12594" priority="44">
      <formula>SEARCH("fermata",$N20)&gt;0</formula>
    </cfRule>
    <cfRule type="expression" dxfId="12593" priority="45">
      <formula>SEARCH("canone",$N20)&gt;0</formula>
    </cfRule>
  </conditionalFormatting>
  <conditionalFormatting sqref="F20">
    <cfRule type="expression" dxfId="12592" priority="36">
      <formula>SEARCH("caricato",$N20)&gt;0</formula>
    </cfRule>
    <cfRule type="expression" dxfId="12591" priority="37">
      <formula>SEARCH("da fare",$N20)&gt;0</formula>
    </cfRule>
    <cfRule type="expression" dxfId="12590" priority="38">
      <formula>SEARCH("attesa tcl",$N20)&gt;0</formula>
    </cfRule>
    <cfRule type="expression" dxfId="12589" priority="39">
      <formula>SEARCH("fermata",$N20)&gt;0</formula>
    </cfRule>
    <cfRule type="expression" dxfId="12588" priority="40">
      <formula>SEARCH("canone",$N20)&gt;0</formula>
    </cfRule>
  </conditionalFormatting>
  <conditionalFormatting sqref="F20">
    <cfRule type="expression" dxfId="12587" priority="31">
      <formula>SEARCH("caricato",$N20)&gt;0</formula>
    </cfRule>
    <cfRule type="expression" dxfId="12586" priority="32">
      <formula>SEARCH("da fare",$N20)&gt;0</formula>
    </cfRule>
    <cfRule type="expression" dxfId="12585" priority="33">
      <formula>SEARCH("attesa tcl",$N20)&gt;0</formula>
    </cfRule>
    <cfRule type="expression" dxfId="12584" priority="34">
      <formula>SEARCH("fermata",$N20)&gt;0</formula>
    </cfRule>
    <cfRule type="expression" dxfId="12583" priority="35">
      <formula>SEARCH("canone",$N20)&gt;0</formula>
    </cfRule>
  </conditionalFormatting>
  <conditionalFormatting sqref="I13">
    <cfRule type="expression" dxfId="12582" priority="26">
      <formula>SEARCH("caricato",$N13)&gt;0</formula>
    </cfRule>
    <cfRule type="expression" dxfId="12581" priority="27">
      <formula>SEARCH("da fare",$N13)&gt;0</formula>
    </cfRule>
    <cfRule type="expression" dxfId="12580" priority="28">
      <formula>SEARCH("attesa tcl",$N13)&gt;0</formula>
    </cfRule>
    <cfRule type="expression" dxfId="12579" priority="29">
      <formula>SEARCH("fermata",$N13)&gt;0</formula>
    </cfRule>
    <cfRule type="expression" dxfId="12578" priority="30">
      <formula>SEARCH("canone",$N13)&gt;0</formula>
    </cfRule>
  </conditionalFormatting>
  <conditionalFormatting sqref="I13">
    <cfRule type="expression" dxfId="12577" priority="21">
      <formula>SEARCH("caricato",$N13)&gt;0</formula>
    </cfRule>
    <cfRule type="expression" dxfId="12576" priority="22">
      <formula>SEARCH("da fare",$N13)&gt;0</formula>
    </cfRule>
    <cfRule type="expression" dxfId="12575" priority="23">
      <formula>SEARCH("attesa tcl",$N13)&gt;0</formula>
    </cfRule>
    <cfRule type="expression" dxfId="12574" priority="24">
      <formula>SEARCH("fermata",$N13)&gt;0</formula>
    </cfRule>
    <cfRule type="expression" dxfId="12573" priority="25">
      <formula>SEARCH("canone",$N13)&gt;0</formula>
    </cfRule>
  </conditionalFormatting>
  <conditionalFormatting sqref="I13">
    <cfRule type="expression" dxfId="12572" priority="16">
      <formula>SEARCH("caricato",$N13)&gt;0</formula>
    </cfRule>
    <cfRule type="expression" dxfId="12571" priority="17">
      <formula>SEARCH("da fare",$N13)&gt;0</formula>
    </cfRule>
    <cfRule type="expression" dxfId="12570" priority="18">
      <formula>SEARCH("attesa tcl",$N13)&gt;0</formula>
    </cfRule>
    <cfRule type="expression" dxfId="12569" priority="19">
      <formula>SEARCH("fermata",$N13)&gt;0</formula>
    </cfRule>
    <cfRule type="expression" dxfId="12568" priority="20">
      <formula>SEARCH("canone",$N13)&gt;0</formula>
    </cfRule>
  </conditionalFormatting>
  <conditionalFormatting sqref="I13">
    <cfRule type="expression" dxfId="12567" priority="11">
      <formula>SEARCH("caricato",$N13)&gt;0</formula>
    </cfRule>
    <cfRule type="expression" dxfId="12566" priority="12">
      <formula>SEARCH("da fare",$N13)&gt;0</formula>
    </cfRule>
    <cfRule type="expression" dxfId="12565" priority="13">
      <formula>SEARCH("attesa tcl",$N13)&gt;0</formula>
    </cfRule>
    <cfRule type="expression" dxfId="12564" priority="14">
      <formula>SEARCH("fermata",$N13)&gt;0</formula>
    </cfRule>
    <cfRule type="expression" dxfId="12563" priority="15">
      <formula>SEARCH("canone",$N13)&gt;0</formula>
    </cfRule>
  </conditionalFormatting>
  <conditionalFormatting sqref="I13">
    <cfRule type="expression" dxfId="12562" priority="6">
      <formula>SEARCH("caricato",$N13)&gt;0</formula>
    </cfRule>
    <cfRule type="expression" dxfId="12561" priority="7">
      <formula>SEARCH("da fare",$N13)&gt;0</formula>
    </cfRule>
    <cfRule type="expression" dxfId="12560" priority="8">
      <formula>SEARCH("attesa tcl",$N13)&gt;0</formula>
    </cfRule>
    <cfRule type="expression" dxfId="12559" priority="9">
      <formula>SEARCH("fermata",$N13)&gt;0</formula>
    </cfRule>
    <cfRule type="expression" dxfId="12558" priority="10">
      <formula>SEARCH("canone",$N13)&gt;0</formula>
    </cfRule>
  </conditionalFormatting>
  <conditionalFormatting sqref="I13">
    <cfRule type="expression" dxfId="12557" priority="1">
      <formula>SEARCH("caricato",$N13)&gt;0</formula>
    </cfRule>
    <cfRule type="expression" dxfId="12556" priority="2">
      <formula>SEARCH("da fare",$N13)&gt;0</formula>
    </cfRule>
    <cfRule type="expression" dxfId="12555" priority="3">
      <formula>SEARCH("attesa tcl",$N13)&gt;0</formula>
    </cfRule>
    <cfRule type="expression" dxfId="12554" priority="4">
      <formula>SEARCH("fermata",$N13)&gt;0</formula>
    </cfRule>
    <cfRule type="expression" dxfId="12553" priority="5">
      <formula>SEARCH("canone",$N13)&gt;0</formula>
    </cfRule>
  </conditionalFormatting>
  <dataValidations count="1">
    <dataValidation type="list" allowBlank="1" showInputMessage="1" showErrorMessage="1" sqref="U4" xr:uid="{5D4B8B6F-E35F-43F1-BC94-5810EB6E4E33}">
      <formula1>"SI,NO,si,no,"</formula1>
    </dataValidation>
  </dataValidations>
  <printOptions horizontalCentered="1" verticalCentered="1"/>
  <pageMargins left="0.25" right="0.25" top="0.25" bottom="0.25" header="0.3" footer="0.3"/>
  <pageSetup paperSize="9" scale="25" fitToHeight="0" pageOrder="overThenDown" orientation="landscape" blackAndWhite="1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0273" r:id="rId4" name="Button 1">
              <controlPr defaultSize="0" print="0" autoFill="0" autoPict="0" macro="[0]!CopiaModificaEseguiMacroEsterne_Optimized">
                <anchor moveWithCells="1" sizeWithCells="1">
                  <from>
                    <xdr:col>7</xdr:col>
                    <xdr:colOff>0</xdr:colOff>
                    <xdr:row>0</xdr:row>
                    <xdr:rowOff>9525</xdr:rowOff>
                  </from>
                  <to>
                    <xdr:col>7</xdr:col>
                    <xdr:colOff>1819275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274" r:id="rId5" name="Button 2">
              <controlPr defaultSize="0" print="0" autoFill="0" autoPict="0" macro="[0]!RegolaAltezzaRigheEAreeDiStampa">
                <anchor moveWithCells="1" sizeWithCells="1">
                  <from>
                    <xdr:col>5</xdr:col>
                    <xdr:colOff>0</xdr:colOff>
                    <xdr:row>0</xdr:row>
                    <xdr:rowOff>0</xdr:rowOff>
                  </from>
                  <to>
                    <xdr:col>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275" r:id="rId6" name="Button 3">
              <controlPr defaultSize="0" print="0" autoFill="0" autoPict="0" macro="[0]!RegolaAltezzaRigheEAreeDiStampa">
                <anchor moveWithCells="1" sizeWithCells="1">
                  <from>
                    <xdr:col>5</xdr:col>
                    <xdr:colOff>0</xdr:colOff>
                    <xdr:row>0</xdr:row>
                    <xdr:rowOff>0</xdr:rowOff>
                  </from>
                  <to>
                    <xdr:col>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276" r:id="rId7" name="Button 4">
              <controlPr defaultSize="0" print="0" autoFill="0" autoPict="0" macro="[0]!cancellaGiornaliera">
                <anchor moveWithCells="1" sizeWithCells="1">
                  <from>
                    <xdr:col>13</xdr:col>
                    <xdr:colOff>0</xdr:colOff>
                    <xdr:row>0</xdr:row>
                    <xdr:rowOff>0</xdr:rowOff>
                  </from>
                  <to>
                    <xdr:col>13</xdr:col>
                    <xdr:colOff>1990725</xdr:colOff>
                    <xdr:row>1</xdr:row>
                    <xdr:rowOff>438150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277" r:id="rId8" name="Button 5">
              <controlPr defaultSize="0" print="0" autoFill="0" autoPict="0" macro="[0]!CopiaModificaEseguiMacroEsterne_Optimized">
                <anchor moveWithCells="1" sizeWithCells="1">
                  <from>
                    <xdr:col>7</xdr:col>
                    <xdr:colOff>0</xdr:colOff>
                    <xdr:row>0</xdr:row>
                    <xdr:rowOff>9525</xdr:rowOff>
                  </from>
                  <to>
                    <xdr:col>7</xdr:col>
                    <xdr:colOff>1819275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278" r:id="rId9" name="Button 6">
              <controlPr defaultSize="0" print="0" autoFill="0" autoPict="0" macro="[1]!RegolaAltezzaRigheEAreeDiStampa">
                <anchor moveWithCells="1" sizeWithCells="1">
                  <from>
                    <xdr:col>5</xdr:col>
                    <xdr:colOff>0</xdr:colOff>
                    <xdr:row>0</xdr:row>
                    <xdr:rowOff>0</xdr:rowOff>
                  </from>
                  <to>
                    <xdr:col>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279" r:id="rId10" name="Button 7">
              <controlPr defaultSize="0" print="0" autoFill="0" autoPict="0" macro="[0]!RegolaAltezzaRigheEAreeDiStampa">
                <anchor moveWithCells="1" sizeWithCells="1">
                  <from>
                    <xdr:col>5</xdr:col>
                    <xdr:colOff>0</xdr:colOff>
                    <xdr:row>0</xdr:row>
                    <xdr:rowOff>0</xdr:rowOff>
                  </from>
                  <to>
                    <xdr:col>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280" r:id="rId11" name="Button 8">
              <controlPr defaultSize="0" print="0" autoFill="0" autoPict="0" macro="[0]!ComparaPdLeCopiaValori">
                <anchor moveWithCells="1" sizeWithCells="1">
                  <from>
                    <xdr:col>9</xdr:col>
                    <xdr:colOff>19050</xdr:colOff>
                    <xdr:row>0</xdr:row>
                    <xdr:rowOff>0</xdr:rowOff>
                  </from>
                  <to>
                    <xdr:col>10</xdr:col>
                    <xdr:colOff>1104900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E164D5-2801-4E8D-886A-2861037B7EAB}">
  <sheetPr codeName="Foglio38">
    <pageSetUpPr fitToPage="1"/>
  </sheetPr>
  <dimension ref="A1:BK64"/>
  <sheetViews>
    <sheetView zoomScale="55" zoomScaleNormal="55" workbookViewId="0">
      <selection activeCell="J9" sqref="J9"/>
    </sheetView>
  </sheetViews>
  <sheetFormatPr defaultColWidth="8.85546875" defaultRowHeight="23.25" x14ac:dyDescent="0.25"/>
  <cols>
    <col min="1" max="1" width="5.7109375" style="114" customWidth="1"/>
    <col min="2" max="2" width="5.85546875" style="114" customWidth="1"/>
    <col min="3" max="3" width="4.5703125" style="114" customWidth="1"/>
    <col min="4" max="4" width="4.42578125" style="114" customWidth="1"/>
    <col min="5" max="5" width="3.5703125" style="114" customWidth="1"/>
    <col min="6" max="6" width="30.7109375" style="1" customWidth="1"/>
    <col min="7" max="7" width="76.28515625" style="144" customWidth="1"/>
    <col min="8" max="8" width="26.5703125" style="1" customWidth="1"/>
    <col min="9" max="9" width="29" style="22" customWidth="1"/>
    <col min="10" max="10" width="20" style="1" customWidth="1"/>
    <col min="11" max="12" width="16.7109375" style="1" customWidth="1"/>
    <col min="13" max="13" width="24.28515625" style="1" customWidth="1"/>
    <col min="14" max="14" width="29.140625" style="20" customWidth="1"/>
    <col min="15" max="15" width="1.85546875" style="20" customWidth="1"/>
    <col min="16" max="16" width="27.5703125" style="114" customWidth="1"/>
    <col min="17" max="18" width="24.140625" style="114" customWidth="1"/>
    <col min="19" max="19" width="25.85546875" style="114" bestFit="1" customWidth="1"/>
    <col min="20" max="20" width="30" style="114" bestFit="1" customWidth="1"/>
    <col min="21" max="21" width="28.7109375" style="114" customWidth="1"/>
    <col min="22" max="25" width="18.7109375" style="37" customWidth="1"/>
    <col min="26" max="28" width="18.7109375" style="37" hidden="1" customWidth="1"/>
    <col min="29" max="29" width="30" style="114" hidden="1" customWidth="1"/>
    <col min="30" max="30" width="12.28515625" style="114" hidden="1" customWidth="1"/>
    <col min="31" max="31" width="10.5703125" style="114" hidden="1" customWidth="1"/>
    <col min="32" max="32" width="11.7109375" style="114" hidden="1" customWidth="1"/>
    <col min="33" max="34" width="9.7109375" style="114" hidden="1" customWidth="1"/>
    <col min="35" max="35" width="8" style="114" hidden="1" customWidth="1"/>
    <col min="36" max="36" width="8.28515625" style="114" hidden="1" customWidth="1"/>
    <col min="37" max="37" width="9.7109375" style="114" hidden="1" customWidth="1"/>
    <col min="38" max="38" width="11.42578125" style="114" hidden="1" customWidth="1"/>
    <col min="39" max="39" width="8.28515625" style="114" hidden="1" customWidth="1"/>
    <col min="40" max="40" width="8.7109375" style="114" hidden="1" customWidth="1"/>
    <col min="41" max="41" width="25.140625" style="114" bestFit="1" customWidth="1"/>
    <col min="42" max="42" width="11.7109375" style="114" customWidth="1"/>
    <col min="43" max="47" width="10.140625" style="114" customWidth="1"/>
    <col min="48" max="63" width="16.5703125" style="114" customWidth="1"/>
    <col min="64" max="72" width="8.85546875" style="114"/>
    <col min="73" max="74" width="15.42578125" style="114" bestFit="1" customWidth="1"/>
    <col min="75" max="75" width="17.5703125" style="114" bestFit="1" customWidth="1"/>
    <col min="76" max="76" width="13.42578125" style="114" bestFit="1" customWidth="1"/>
    <col min="77" max="77" width="12.28515625" style="114" bestFit="1" customWidth="1"/>
    <col min="78" max="78" width="13.42578125" style="114" bestFit="1" customWidth="1"/>
    <col min="79" max="79" width="0" style="114" hidden="1" customWidth="1"/>
    <col min="80" max="16384" width="8.85546875" style="114"/>
  </cols>
  <sheetData>
    <row r="1" spans="1:41" ht="35.25" customHeight="1" x14ac:dyDescent="0.25">
      <c r="B1" s="200"/>
      <c r="C1" s="201"/>
      <c r="D1" s="201"/>
      <c r="E1" s="202"/>
      <c r="F1" s="203" t="s">
        <v>212</v>
      </c>
      <c r="G1" s="204"/>
      <c r="H1" s="204"/>
      <c r="I1" s="155">
        <f>DATE(RIEPILOGO!U14,RIEPILOGO!X13,17)</f>
        <v>46098</v>
      </c>
      <c r="K1" s="132"/>
      <c r="L1" s="206">
        <v>46098</v>
      </c>
      <c r="M1" s="206"/>
      <c r="N1" s="128"/>
    </row>
    <row r="2" spans="1:41" ht="35.25" customHeight="1" x14ac:dyDescent="0.5">
      <c r="B2" s="200"/>
      <c r="C2" s="201"/>
      <c r="D2" s="201"/>
      <c r="E2" s="202"/>
      <c r="F2" s="205"/>
      <c r="G2" s="205"/>
      <c r="H2" s="205"/>
      <c r="K2" s="151"/>
      <c r="L2" s="207" t="str">
        <f>TEXT(L1, "gggg")</f>
        <v>martedì</v>
      </c>
      <c r="M2" s="207"/>
      <c r="N2" s="129"/>
      <c r="O2" s="19"/>
      <c r="P2" s="199" t="s">
        <v>215</v>
      </c>
      <c r="Q2" s="199"/>
      <c r="R2" s="199"/>
      <c r="S2" s="199"/>
      <c r="T2" s="13"/>
    </row>
    <row r="3" spans="1:41" ht="66" customHeight="1" x14ac:dyDescent="0.25">
      <c r="A3" s="127"/>
      <c r="B3" s="16" t="s">
        <v>2</v>
      </c>
      <c r="C3" s="16" t="s">
        <v>3</v>
      </c>
      <c r="D3" s="16" t="s">
        <v>5</v>
      </c>
      <c r="E3" s="16" t="s">
        <v>4</v>
      </c>
      <c r="F3" s="130" t="s">
        <v>1</v>
      </c>
      <c r="G3" s="142" t="s">
        <v>128</v>
      </c>
      <c r="H3" s="130" t="s">
        <v>9</v>
      </c>
      <c r="I3" s="131" t="s">
        <v>0</v>
      </c>
      <c r="J3" s="130" t="s">
        <v>11</v>
      </c>
      <c r="K3" s="130" t="s">
        <v>6</v>
      </c>
      <c r="L3" s="130" t="s">
        <v>7</v>
      </c>
      <c r="M3" s="130" t="s">
        <v>8</v>
      </c>
      <c r="N3" s="130" t="s">
        <v>22</v>
      </c>
      <c r="O3" s="16"/>
      <c r="P3" s="46" t="s">
        <v>202</v>
      </c>
      <c r="Q3" s="46" t="s">
        <v>203</v>
      </c>
      <c r="R3" s="46" t="s">
        <v>262</v>
      </c>
      <c r="S3" s="46" t="s">
        <v>204</v>
      </c>
      <c r="T3" s="46" t="s">
        <v>34</v>
      </c>
      <c r="U3" s="47" t="s">
        <v>25</v>
      </c>
      <c r="V3" s="192" t="s">
        <v>216</v>
      </c>
      <c r="W3" s="193"/>
      <c r="X3" s="194"/>
      <c r="Y3" s="121"/>
      <c r="AD3" s="37"/>
    </row>
    <row r="4" spans="1:41" ht="80.099999999999994" customHeight="1" x14ac:dyDescent="0.25">
      <c r="A4" s="112" t="str">
        <f>IFERROR(INDEX(Tabella256[cognomenome], MATCH(F4, Tabella256[cognome], 0)), "")</f>
        <v>Tarascio B.</v>
      </c>
      <c r="B4" s="110"/>
      <c r="C4" s="110"/>
      <c r="D4" s="111"/>
      <c r="E4" s="111"/>
      <c r="F4" s="30" t="s">
        <v>157</v>
      </c>
      <c r="G4" s="56" t="s">
        <v>480</v>
      </c>
      <c r="H4" s="31" t="s">
        <v>285</v>
      </c>
      <c r="I4" s="32" t="str">
        <f>IF(ISERROR(SEARCH("canone extra", N4)),
    IF(ISERROR(SEARCH("caldarella2", N4)),
        IF(ISERROR(SEARCH("messina", N4)),
            IF(ISERROR(SEARCH("agusta", N4)),
                IF(ISERROR(SEARCH("caldarella", N4)),
                    "",
                    $X$6
                ),
                $W$6
            ),
            $V$6
        ),
        $Y$6
    ),
    $AO$6
)</f>
        <v>5400274434
canone</v>
      </c>
      <c r="J4" s="33" t="s">
        <v>479</v>
      </c>
      <c r="K4" s="34" t="s">
        <v>281</v>
      </c>
      <c r="L4" s="34" t="s">
        <v>282</v>
      </c>
      <c r="M4" s="31">
        <f>IF(AN4=0,"",AN4)</f>
        <v>8.25</v>
      </c>
      <c r="N4" s="35" t="s">
        <v>312</v>
      </c>
      <c r="O4" s="35"/>
      <c r="P4" s="18">
        <f>IF(OR($L$1=RIEPILOGO!$T$2,$L$1=RIEPILOGO!$T$3,$L$1=RIEPILOGO!$T$4,$L$1=RIEPILOGO!$T$5),"FESTIVO",
  IF(L2="sabato","SABATO",
    IF(L2="domenica","DOMENICA",
      IF(RIEPILOGO!V19="ABILITATO",
        IFERROR((SUMIF(N4:N45,"*canone messina*",M4:M45)/(IF(WEEKDAY(L1,2)=5,10,16.5)))-1,-1),
        0))))</f>
        <v>0</v>
      </c>
      <c r="Q4" s="18">
        <f>IF(OR($L$1=RIEPILOGO!$T$2,$L$1=RIEPILOGO!$T$3,$L$1=RIEPILOGO!$T$4,$L$1=RIEPILOGO!$T$5),"FESTIVO",
  IF(L2="sabato","SABATO",
    IF(L2="domenica","DOMENICA",
      IF(RIEPILOGO!V19="ABILITATO",
        IFERROR((SUMIF(N4:N45,"canone caldarella",M4:M45)/(IF(WEEKDAY(L1,2)=5,10,16.5)))-1,-1),
        0))))</f>
        <v>0</v>
      </c>
      <c r="R4" s="18">
        <f>IF(OR($L$1=RIEPILOGO!$T$2,$L$1=RIEPILOGO!$T$3,$L$1=RIEPILOGO!$T$4,$L$1=RIEPILOGO!$T$5),"FESTIVO",
  IF(L2="sabato","SABATO",
    IF(L2="domenica","DOMENICA",
      IF(RIEPILOGO!U19="ABILITATO",
        IFERROR((SUMIF(N4:N45,"*canone agusta*",M4:M45)/(IF(WEEKDAY(L1,2)=5,10,16.5)))-1,-1),
        0))))</f>
        <v>0.5</v>
      </c>
      <c r="S4" s="18">
        <f>IF(OR($L$1=RIEPILOGO!$T$2,$L$1=RIEPILOGO!$T$3,$L$1=RIEPILOGO!$T$4,$L$1=RIEPILOGO!$T$5),"FESTIVO",
  IF(L2="sabato","SABATO",
    IF(L2="domenica","DOMENICA",
      IF(RIEPILOGO!W19="ABILITATO",
        IFERROR((SUMIF(N4:N45,"*canone caldarella2*",M4:M45)/(IF(WEEKDAY(L1,2)=5,10,16.5)))-1,-1),
        0))))</f>
        <v>0</v>
      </c>
      <c r="T4" s="18" t="str">
        <f>IF(COUNTBLANK(P7:P30)=ROWS(P7:P30),"NO",IF(SUM(Q7:Q30)=SUM(R7:R30),"SI","NO"))</f>
        <v>SI</v>
      </c>
      <c r="U4" s="18" t="s">
        <v>30</v>
      </c>
      <c r="V4" s="195">
        <f ca="1">RIEPILOGO!M33</f>
        <v>-6.0606060606060552E-2</v>
      </c>
      <c r="W4" s="196"/>
      <c r="X4" s="197"/>
      <c r="Y4" s="122"/>
      <c r="AD4" s="114" t="str">
        <f>IFERROR(IF(SEARCH("assistenza", N4) &gt; 0, TRUE, ""), "NO")</f>
        <v>NO</v>
      </c>
      <c r="AG4" s="3">
        <f t="shared" ref="AG4:AH45" si="0">IF(K4="24:00",24,(HOUR(K4)+MINUTE(K4)/60))</f>
        <v>7.75</v>
      </c>
      <c r="AH4" s="3">
        <f t="shared" si="0"/>
        <v>16.75</v>
      </c>
      <c r="AI4" s="3">
        <f t="shared" ref="AI4:AI45" si="1">IF(AM4=TRUE,(HOUR(AJ4)+MINUTE(AJ4)/60),0)</f>
        <v>0.75</v>
      </c>
      <c r="AJ4" s="4">
        <v>3.125E-2</v>
      </c>
      <c r="AK4" s="3">
        <f t="shared" ref="AK4:AK45" si="2">AH4-AG4</f>
        <v>9</v>
      </c>
      <c r="AL4" s="53" t="s">
        <v>30</v>
      </c>
      <c r="AM4" s="8" t="b">
        <f t="shared" ref="AM4:AM45" si="3">IF(AND(AG4&lt;12.75,AH4&gt;12,AD4="NO"),OR($L$2="lunedì",($L$2="martedì"),($L$2="mercoledì"),($L$2="giovedì")))</f>
        <v>1</v>
      </c>
      <c r="AN4" s="15">
        <f t="shared" ref="AN4:AN45" si="4">IF(AM4=TRUE,AK4-AI4, AK4*1)</f>
        <v>8.25</v>
      </c>
    </row>
    <row r="5" spans="1:41" ht="80.099999999999994" customHeight="1" thickBot="1" x14ac:dyDescent="0.95">
      <c r="A5" s="112" t="str">
        <f>IFERROR(INDEX(Tabella256[cognomenome], MATCH(F5, Tabella256[cognome], 0)), "")</f>
        <v>Partesano V.</v>
      </c>
      <c r="B5" s="28"/>
      <c r="C5" s="28"/>
      <c r="D5" s="29"/>
      <c r="E5" s="29"/>
      <c r="F5" s="30" t="s">
        <v>149</v>
      </c>
      <c r="G5" s="56" t="str">
        <f>IF(G4="","",G4)</f>
        <v>1200/3 controllo temperature F101</v>
      </c>
      <c r="H5" s="31" t="str">
        <f>IF(H4="","",H4)</f>
        <v>Caldarella</v>
      </c>
      <c r="I5" s="32" t="str">
        <f t="shared" ref="I5:I45" si="5">IF(ISERROR(SEARCH("canone extra", N5)),
    IF(ISERROR(SEARCH("caldarella2", N5)),
        IF(ISERROR(SEARCH("messina", N5)),
            IF(ISERROR(SEARCH("agusta", N5)),
                IF(ISERROR(SEARCH("caldarella", N5)),
                    "",
                    $X$6
                ),
                $W$6
            ),
            $V$6
        ),
        $Y$6
    ),
    $AO$6
)</f>
        <v>5400274434
canone</v>
      </c>
      <c r="J5" s="33" t="str">
        <f>IF(J4="","",J4)</f>
        <v>576240/C</v>
      </c>
      <c r="K5" s="34" t="s">
        <v>281</v>
      </c>
      <c r="L5" s="34" t="s">
        <v>282</v>
      </c>
      <c r="M5" s="31">
        <f>IF(AN5=0,"",AN5)</f>
        <v>8.25</v>
      </c>
      <c r="N5" s="35" t="s">
        <v>312</v>
      </c>
      <c r="O5" s="35"/>
      <c r="P5" s="109"/>
      <c r="Q5" s="109"/>
      <c r="R5" s="109"/>
      <c r="S5" s="109"/>
      <c r="V5" s="14" t="s">
        <v>35</v>
      </c>
      <c r="W5" s="14" t="s">
        <v>260</v>
      </c>
      <c r="X5" s="14" t="s">
        <v>36</v>
      </c>
      <c r="Y5" s="14" t="s">
        <v>207</v>
      </c>
      <c r="Z5" s="14" t="s">
        <v>35</v>
      </c>
      <c r="AA5" s="14" t="s">
        <v>260</v>
      </c>
      <c r="AB5" s="14" t="s">
        <v>36</v>
      </c>
      <c r="AC5" s="14" t="s">
        <v>207</v>
      </c>
      <c r="AD5" s="114" t="str">
        <f t="shared" ref="AD5:AD45" si="6">IFERROR(IF(SEARCH("assistenza", N5) &gt; 0, TRUE, ""), "NO")</f>
        <v>NO</v>
      </c>
      <c r="AG5" s="3">
        <f t="shared" si="0"/>
        <v>7.75</v>
      </c>
      <c r="AH5" s="3">
        <f t="shared" si="0"/>
        <v>16.75</v>
      </c>
      <c r="AI5" s="3">
        <f t="shared" si="1"/>
        <v>0.75</v>
      </c>
      <c r="AJ5" s="4">
        <v>3.125E-2</v>
      </c>
      <c r="AK5" s="3">
        <f t="shared" si="2"/>
        <v>9</v>
      </c>
      <c r="AL5" s="53" t="s">
        <v>30</v>
      </c>
      <c r="AM5" s="8" t="b">
        <f t="shared" si="3"/>
        <v>1</v>
      </c>
      <c r="AN5" s="15">
        <f t="shared" si="4"/>
        <v>8.25</v>
      </c>
      <c r="AO5" s="14" t="s">
        <v>238</v>
      </c>
    </row>
    <row r="6" spans="1:41" ht="80.099999999999994" customHeight="1" x14ac:dyDescent="0.25">
      <c r="A6" s="112" t="str">
        <f>IFERROR(INDEX(Tabella256[cognomenome], MATCH(F6, Tabella256[cognome], 0)), "")</f>
        <v>Garro L.</v>
      </c>
      <c r="B6" s="28"/>
      <c r="C6" s="28"/>
      <c r="D6" s="29"/>
      <c r="E6" s="29"/>
      <c r="F6" s="30" t="s">
        <v>137</v>
      </c>
      <c r="G6" s="56" t="s">
        <v>482</v>
      </c>
      <c r="H6" s="31" t="s">
        <v>487</v>
      </c>
      <c r="I6" s="32" t="s">
        <v>597</v>
      </c>
      <c r="J6" s="33" t="s">
        <v>481</v>
      </c>
      <c r="K6" s="34" t="s">
        <v>281</v>
      </c>
      <c r="L6" s="34" t="s">
        <v>295</v>
      </c>
      <c r="M6" s="31">
        <f t="shared" ref="M6:M45" si="7">IF(AN6=0,"",AN6)</f>
        <v>6.25</v>
      </c>
      <c r="N6" s="35"/>
      <c r="O6" s="35"/>
      <c r="P6" s="73" t="s">
        <v>23</v>
      </c>
      <c r="Q6" s="74" t="s">
        <v>20</v>
      </c>
      <c r="R6" s="74" t="s">
        <v>21</v>
      </c>
      <c r="S6" s="75" t="s">
        <v>24</v>
      </c>
      <c r="T6" s="2"/>
      <c r="V6" s="32" t="str">
        <f>RIEPILOGO!$S$17</f>
        <v>5400274443
canone</v>
      </c>
      <c r="W6" s="32" t="str">
        <f>RIEPILOGO!$U$17</f>
        <v>5400274437
canone</v>
      </c>
      <c r="X6" s="32" t="str">
        <f>RIEPILOGO!$V$17</f>
        <v>5400274434
canone</v>
      </c>
      <c r="Y6" s="32" t="str">
        <f>RIEPILOGO!$W$17</f>
        <v xml:space="preserve">
canone</v>
      </c>
      <c r="AD6" s="114" t="str">
        <f t="shared" si="6"/>
        <v>NO</v>
      </c>
      <c r="AG6" s="3">
        <f t="shared" si="0"/>
        <v>7.75</v>
      </c>
      <c r="AH6" s="3">
        <f t="shared" si="0"/>
        <v>14.75</v>
      </c>
      <c r="AI6" s="3">
        <f t="shared" si="1"/>
        <v>0.75</v>
      </c>
      <c r="AJ6" s="4">
        <v>3.125E-2</v>
      </c>
      <c r="AK6" s="3">
        <f t="shared" si="2"/>
        <v>7</v>
      </c>
      <c r="AL6" s="53" t="s">
        <v>30</v>
      </c>
      <c r="AM6" s="8" t="b">
        <f t="shared" si="3"/>
        <v>1</v>
      </c>
      <c r="AN6" s="15">
        <f t="shared" si="4"/>
        <v>6.25</v>
      </c>
      <c r="AO6" s="32">
        <f>RIEPILOGO!$X$17</f>
        <v>0</v>
      </c>
    </row>
    <row r="7" spans="1:41" ht="80.099999999999994" customHeight="1" x14ac:dyDescent="0.25">
      <c r="A7" s="112" t="str">
        <f>IFERROR(INDEX(Tabella256[cognomenome], MATCH(F7, Tabella256[cognome], 0)), "")</f>
        <v>Garro S.</v>
      </c>
      <c r="B7" s="28"/>
      <c r="C7" s="28"/>
      <c r="D7" s="29"/>
      <c r="E7" s="29"/>
      <c r="F7" s="30" t="s">
        <v>138</v>
      </c>
      <c r="G7" s="56" t="str">
        <f>IF(G6="","",G6)</f>
        <v>10241731 600: 06F005RC controllo funzionale loop di regolazione</v>
      </c>
      <c r="H7" s="31" t="str">
        <f>IF(H6="","",H6)</f>
        <v>Naselli</v>
      </c>
      <c r="I7" s="32" t="s">
        <v>597</v>
      </c>
      <c r="J7" s="33" t="str">
        <f>IF(J6="","",J6)</f>
        <v>576300/C</v>
      </c>
      <c r="K7" s="34" t="s">
        <v>281</v>
      </c>
      <c r="L7" s="34" t="s">
        <v>295</v>
      </c>
      <c r="M7" s="31">
        <f t="shared" si="7"/>
        <v>6.25</v>
      </c>
      <c r="N7" s="35"/>
      <c r="O7" s="35"/>
      <c r="P7" s="76" t="s">
        <v>15</v>
      </c>
      <c r="Q7" s="18">
        <f>IF(ISBLANK(P7), 99, SUMIF($F$4:$F$45,"*"&amp;P7&amp;"*",$M$4:$M$45))</f>
        <v>10</v>
      </c>
      <c r="R7" s="18">
        <v>10</v>
      </c>
      <c r="S7" s="77">
        <f t="shared" ref="S7:S30" si="8">R7-Q7</f>
        <v>0</v>
      </c>
      <c r="T7" s="2"/>
      <c r="V7" s="66">
        <f ca="1">RIEPILOGO!N33</f>
        <v>-3.0303030303030276E-2</v>
      </c>
      <c r="W7" s="66">
        <f ca="1">RIEPILOGO!P33</f>
        <v>-1.5151515151515138E-2</v>
      </c>
      <c r="X7" s="66">
        <f ca="1">RIEPILOGO!O33</f>
        <v>-1.5151515151515138E-2</v>
      </c>
      <c r="Y7" s="66">
        <f ca="1">RIEPILOGO!Q33</f>
        <v>0</v>
      </c>
      <c r="Z7" s="71">
        <f ca="1">V7</f>
        <v>-3.0303030303030276E-2</v>
      </c>
      <c r="AA7" s="71">
        <f ca="1">W7</f>
        <v>-1.5151515151515138E-2</v>
      </c>
      <c r="AB7" s="71">
        <f ca="1">X7</f>
        <v>-1.5151515151515138E-2</v>
      </c>
      <c r="AC7" s="71">
        <f ca="1">Y7</f>
        <v>0</v>
      </c>
      <c r="AD7" s="114" t="str">
        <f t="shared" si="6"/>
        <v>NO</v>
      </c>
      <c r="AG7" s="3">
        <f t="shared" si="0"/>
        <v>7.75</v>
      </c>
      <c r="AH7" s="3">
        <f t="shared" si="0"/>
        <v>14.75</v>
      </c>
      <c r="AI7" s="3">
        <f t="shared" si="1"/>
        <v>0.75</v>
      </c>
      <c r="AJ7" s="4">
        <v>3.125E-2</v>
      </c>
      <c r="AK7" s="3">
        <f t="shared" si="2"/>
        <v>7</v>
      </c>
      <c r="AL7" s="53" t="s">
        <v>30</v>
      </c>
      <c r="AM7" s="8" t="b">
        <f t="shared" si="3"/>
        <v>1</v>
      </c>
      <c r="AN7" s="15">
        <f t="shared" si="4"/>
        <v>6.25</v>
      </c>
    </row>
    <row r="8" spans="1:41" ht="101.25" x14ac:dyDescent="0.45">
      <c r="A8" s="112" t="str">
        <f>IFERROR(INDEX(Tabella256[cognomenome], MATCH(F8, Tabella256[cognome], 0)), "")</f>
        <v>Millo F.</v>
      </c>
      <c r="B8" s="28"/>
      <c r="C8" s="28"/>
      <c r="D8" s="29"/>
      <c r="E8" s="29"/>
      <c r="F8" s="30" t="s">
        <v>148</v>
      </c>
      <c r="G8" s="56" t="s">
        <v>484</v>
      </c>
      <c r="H8" s="31" t="s">
        <v>285</v>
      </c>
      <c r="I8" s="32" t="str">
        <f t="shared" si="5"/>
        <v>5400274437
canone</v>
      </c>
      <c r="J8" s="33" t="s">
        <v>483</v>
      </c>
      <c r="K8" s="34" t="s">
        <v>281</v>
      </c>
      <c r="L8" s="34" t="s">
        <v>282</v>
      </c>
      <c r="M8" s="31">
        <f t="shared" si="7"/>
        <v>8.25</v>
      </c>
      <c r="N8" s="35" t="s">
        <v>291</v>
      </c>
      <c r="O8" s="35"/>
      <c r="P8" s="76" t="s">
        <v>14</v>
      </c>
      <c r="Q8" s="18">
        <f t="shared" ref="Q8:Q30" si="9">IF(ISBLANK(P8), 99, SUMIF($F$4:$F$45,"*"&amp;P8&amp;"*",$M$4:$M$45))</f>
        <v>10</v>
      </c>
      <c r="R8" s="18">
        <v>10</v>
      </c>
      <c r="S8" s="77">
        <f t="shared" si="8"/>
        <v>0</v>
      </c>
      <c r="T8" s="2"/>
      <c r="V8" s="198" t="s">
        <v>116</v>
      </c>
      <c r="W8" s="198"/>
      <c r="X8" s="198"/>
      <c r="Y8" s="123"/>
      <c r="AD8" s="114" t="str">
        <f>IFERROR(IF(SEARCH("assistenza", N8) &gt; 0, TRUE, ""), "NO")</f>
        <v>NO</v>
      </c>
      <c r="AG8" s="3">
        <f t="shared" si="0"/>
        <v>7.75</v>
      </c>
      <c r="AH8" s="3">
        <f t="shared" si="0"/>
        <v>16.75</v>
      </c>
      <c r="AI8" s="3">
        <f t="shared" si="1"/>
        <v>0.75</v>
      </c>
      <c r="AJ8" s="4">
        <v>3.125E-2</v>
      </c>
      <c r="AK8" s="3">
        <f t="shared" si="2"/>
        <v>9</v>
      </c>
      <c r="AL8" s="53" t="s">
        <v>30</v>
      </c>
      <c r="AM8" s="8" t="b">
        <f t="shared" si="3"/>
        <v>1</v>
      </c>
      <c r="AN8" s="15">
        <f t="shared" si="4"/>
        <v>8.25</v>
      </c>
    </row>
    <row r="9" spans="1:41" ht="101.25" x14ac:dyDescent="0.25">
      <c r="A9" s="112" t="str">
        <f>IFERROR(INDEX(Tabella256[cognomenome], MATCH(F9, Tabella256[cognome], 0)), "")</f>
        <v>Maggio C.</v>
      </c>
      <c r="B9" s="28"/>
      <c r="C9" s="28"/>
      <c r="D9" s="29"/>
      <c r="E9" s="29"/>
      <c r="F9" s="30" t="s">
        <v>266</v>
      </c>
      <c r="G9" s="56" t="str">
        <f>IF(G8="","",G8)</f>
        <v>1200-MAX  E OFF SITE CONTROLLO  RIPRISTINO E MOVIMENTAZIONE  KV e HIC. . Proseguimento del permesso n 566045/C
Ripristino temperatura su E115 02T102I e 02T101RC</v>
      </c>
      <c r="H9" s="31" t="str">
        <f>IF(H8="","",H8)</f>
        <v>Caldarella</v>
      </c>
      <c r="I9" s="32" t="str">
        <f t="shared" si="5"/>
        <v>5400274437
canone</v>
      </c>
      <c r="J9" s="33" t="str">
        <f>IF(J8="","",J8)</f>
        <v>575292/C
575059/C</v>
      </c>
      <c r="K9" s="34" t="s">
        <v>281</v>
      </c>
      <c r="L9" s="34" t="s">
        <v>282</v>
      </c>
      <c r="M9" s="31">
        <f t="shared" si="7"/>
        <v>8.25</v>
      </c>
      <c r="N9" s="35" t="s">
        <v>291</v>
      </c>
      <c r="O9" s="35"/>
      <c r="P9" s="76" t="s">
        <v>16</v>
      </c>
      <c r="Q9" s="18">
        <f t="shared" si="9"/>
        <v>6.25</v>
      </c>
      <c r="R9" s="18">
        <v>6.25</v>
      </c>
      <c r="S9" s="77">
        <f t="shared" si="8"/>
        <v>0</v>
      </c>
      <c r="T9" s="2"/>
      <c r="V9" s="66">
        <f ca="1">IF(Z7&gt;0,"SATURATO DI "&amp;8.25*Z7,8.25*Z7)</f>
        <v>-0.24999999999999978</v>
      </c>
      <c r="W9" s="66">
        <f ca="1">IF(AA7&gt;0,"SATURATO DI "&amp;8.25*AA7,8.25*AA7)</f>
        <v>-0.12499999999999989</v>
      </c>
      <c r="X9" s="66">
        <f ca="1">IF(AB7&gt;0,"SATURATO DI "&amp;8.25*AB7,8.25*AB7)</f>
        <v>-0.12499999999999989</v>
      </c>
      <c r="Y9" s="66">
        <f ca="1">IF(AC7&gt;0,"SATURATO DI "&amp;8.25*AC7,8.25*AC7)</f>
        <v>0</v>
      </c>
      <c r="AD9" s="114" t="str">
        <f t="shared" si="6"/>
        <v>NO</v>
      </c>
      <c r="AG9" s="3">
        <f t="shared" si="0"/>
        <v>7.75</v>
      </c>
      <c r="AH9" s="3">
        <f t="shared" si="0"/>
        <v>16.75</v>
      </c>
      <c r="AI9" s="3">
        <f t="shared" si="1"/>
        <v>0.75</v>
      </c>
      <c r="AJ9" s="4">
        <v>3.125E-2</v>
      </c>
      <c r="AK9" s="3">
        <f t="shared" si="2"/>
        <v>9</v>
      </c>
      <c r="AL9" s="53" t="s">
        <v>30</v>
      </c>
      <c r="AM9" s="8" t="b">
        <f t="shared" si="3"/>
        <v>1</v>
      </c>
      <c r="AN9" s="15">
        <f t="shared" si="4"/>
        <v>8.25</v>
      </c>
    </row>
    <row r="10" spans="1:41" ht="101.25" x14ac:dyDescent="0.25">
      <c r="A10" s="112" t="str">
        <f>IFERROR(INDEX(Tabella256[cognomenome], MATCH(F10, Tabella256[cognome], 0)), "")</f>
        <v>Serra G.</v>
      </c>
      <c r="B10" s="28"/>
      <c r="C10" s="28"/>
      <c r="D10" s="29"/>
      <c r="E10" s="29"/>
      <c r="F10" s="30" t="s">
        <v>193</v>
      </c>
      <c r="G10" s="56" t="str">
        <f>IF(G9="","",G9)</f>
        <v>1200-MAX  E OFF SITE CONTROLLO  RIPRISTINO E MOVIMENTAZIONE  KV e HIC. . Proseguimento del permesso n 566045/C
Ripristino temperatura su E115 02T102I e 02T101RC</v>
      </c>
      <c r="H10" s="31" t="str">
        <f>IF(H9="","",H9)</f>
        <v>Caldarella</v>
      </c>
      <c r="I10" s="32" t="str">
        <f t="shared" ref="I10" si="10">IF(ISERROR(SEARCH("canone extra", N10)),
    IF(ISERROR(SEARCH("caldarella2", N10)),
        IF(ISERROR(SEARCH("messina", N10)),
            IF(ISERROR(SEARCH("agusta", N10)),
                IF(ISERROR(SEARCH("caldarella", N10)),
                    "",
                    $X$6
                ),
                $W$6
            ),
            $V$6
        ),
        $Y$6
    ),
    $AO$6
)</f>
        <v>5400274437
canone</v>
      </c>
      <c r="J10" s="33" t="str">
        <f>IF(J9="","",J9)</f>
        <v>575292/C
575059/C</v>
      </c>
      <c r="K10" s="34" t="s">
        <v>281</v>
      </c>
      <c r="L10" s="34" t="s">
        <v>282</v>
      </c>
      <c r="M10" s="31">
        <f t="shared" si="7"/>
        <v>8.25</v>
      </c>
      <c r="N10" s="35" t="s">
        <v>291</v>
      </c>
      <c r="O10" s="35"/>
      <c r="P10" s="76" t="s">
        <v>17</v>
      </c>
      <c r="Q10" s="18">
        <f t="shared" si="9"/>
        <v>6.25</v>
      </c>
      <c r="R10" s="18">
        <v>6.25</v>
      </c>
      <c r="S10" s="77">
        <f t="shared" si="8"/>
        <v>0</v>
      </c>
      <c r="T10" s="2"/>
      <c r="AD10" s="114" t="str">
        <f t="shared" si="6"/>
        <v>NO</v>
      </c>
      <c r="AG10" s="3">
        <f t="shared" si="0"/>
        <v>7.75</v>
      </c>
      <c r="AH10" s="3">
        <f t="shared" si="0"/>
        <v>16.75</v>
      </c>
      <c r="AI10" s="3">
        <f t="shared" si="1"/>
        <v>0.75</v>
      </c>
      <c r="AJ10" s="4">
        <v>3.125E-2</v>
      </c>
      <c r="AK10" s="3">
        <f t="shared" si="2"/>
        <v>9</v>
      </c>
      <c r="AL10" s="53" t="s">
        <v>30</v>
      </c>
      <c r="AM10" s="8" t="b">
        <f t="shared" si="3"/>
        <v>1</v>
      </c>
      <c r="AN10" s="15">
        <f t="shared" si="4"/>
        <v>8.25</v>
      </c>
    </row>
    <row r="11" spans="1:41" ht="80.099999999999994" customHeight="1" x14ac:dyDescent="0.25">
      <c r="A11" s="112" t="str">
        <f>IFERROR(INDEX(Tabella256[cognomenome], MATCH(F11, Tabella256[cognome], 0)), "")</f>
        <v>Riciputo A.</v>
      </c>
      <c r="B11" s="28"/>
      <c r="C11" s="28"/>
      <c r="D11" s="29"/>
      <c r="E11" s="29"/>
      <c r="F11" s="30" t="s">
        <v>134</v>
      </c>
      <c r="G11" s="56" t="s">
        <v>486</v>
      </c>
      <c r="H11" s="31" t="s">
        <v>284</v>
      </c>
      <c r="I11" s="32" t="str">
        <f t="shared" ref="I11:I14" si="11">IF(ISERROR(SEARCH("canone extra", N11)),
    IF(ISERROR(SEARCH("caldarella2", N11)),
        IF(ISERROR(SEARCH("messina", N11)),
            IF(ISERROR(SEARCH("agusta", N11)),
                IF(ISERROR(SEARCH("caldarella", N11)),
                    "",
                    $X$6
                ),
                $W$6
            ),
            $V$6
        ),
        $Y$6
    ),
    $AO$6
)</f>
        <v>5400274443
canone</v>
      </c>
      <c r="J11" s="33" t="s">
        <v>485</v>
      </c>
      <c r="K11" s="34" t="s">
        <v>281</v>
      </c>
      <c r="L11" s="34" t="s">
        <v>282</v>
      </c>
      <c r="M11" s="31">
        <f t="shared" si="7"/>
        <v>8.25</v>
      </c>
      <c r="N11" s="35" t="s">
        <v>313</v>
      </c>
      <c r="O11" s="35"/>
      <c r="P11" s="76" t="s">
        <v>18</v>
      </c>
      <c r="Q11" s="18">
        <f t="shared" si="9"/>
        <v>8.25</v>
      </c>
      <c r="R11" s="18">
        <v>8.25</v>
      </c>
      <c r="S11" s="77">
        <f t="shared" si="8"/>
        <v>0</v>
      </c>
      <c r="T11" s="2"/>
      <c r="AD11" s="114" t="str">
        <f t="shared" si="6"/>
        <v>NO</v>
      </c>
      <c r="AG11" s="3">
        <f t="shared" si="0"/>
        <v>7.75</v>
      </c>
      <c r="AH11" s="3">
        <f t="shared" si="0"/>
        <v>16.75</v>
      </c>
      <c r="AI11" s="3">
        <f t="shared" si="1"/>
        <v>0.75</v>
      </c>
      <c r="AJ11" s="4">
        <v>3.125E-2</v>
      </c>
      <c r="AK11" s="3">
        <f t="shared" si="2"/>
        <v>9</v>
      </c>
      <c r="AL11" s="53" t="s">
        <v>30</v>
      </c>
      <c r="AM11" s="8" t="b">
        <f t="shared" si="3"/>
        <v>1</v>
      </c>
      <c r="AN11" s="15">
        <f t="shared" si="4"/>
        <v>8.25</v>
      </c>
    </row>
    <row r="12" spans="1:41" ht="80.099999999999994" customHeight="1" x14ac:dyDescent="0.25">
      <c r="A12" s="112" t="str">
        <f>IFERROR(INDEX(Tabella256[cognomenome], MATCH(F12, Tabella256[cognome], 0)), "")</f>
        <v>Mira A.</v>
      </c>
      <c r="B12" s="28"/>
      <c r="C12" s="28"/>
      <c r="D12" s="29"/>
      <c r="E12" s="29"/>
      <c r="F12" s="30" t="s">
        <v>265</v>
      </c>
      <c r="G12" s="56" t="str">
        <f>IF(G11="","",G11)</f>
        <v xml:space="preserve">Controllo e ripristino funzionalità DP FT2 del Filtro FIL 605 - FT12_A-B-C
</v>
      </c>
      <c r="H12" s="31" t="str">
        <f>IF(H11="","",H11)</f>
        <v>Messina</v>
      </c>
      <c r="I12" s="32" t="str">
        <f t="shared" si="11"/>
        <v>5400274443
canone</v>
      </c>
      <c r="J12" s="33" t="str">
        <f>IF(J11="","",J11)</f>
        <v>325299/S</v>
      </c>
      <c r="K12" s="34" t="s">
        <v>281</v>
      </c>
      <c r="L12" s="34" t="s">
        <v>282</v>
      </c>
      <c r="M12" s="31">
        <f t="shared" si="7"/>
        <v>8.25</v>
      </c>
      <c r="N12" s="35" t="s">
        <v>313</v>
      </c>
      <c r="O12" s="35"/>
      <c r="P12" s="76" t="s">
        <v>289</v>
      </c>
      <c r="Q12" s="18">
        <f t="shared" si="9"/>
        <v>8.25</v>
      </c>
      <c r="R12" s="18">
        <v>8.25</v>
      </c>
      <c r="S12" s="77">
        <f t="shared" si="8"/>
        <v>0</v>
      </c>
      <c r="T12" s="2"/>
      <c r="AD12" s="114" t="str">
        <f t="shared" si="6"/>
        <v>NO</v>
      </c>
      <c r="AG12" s="3">
        <f t="shared" si="0"/>
        <v>7.75</v>
      </c>
      <c r="AH12" s="3">
        <f t="shared" si="0"/>
        <v>16.75</v>
      </c>
      <c r="AI12" s="3">
        <f t="shared" si="1"/>
        <v>0.75</v>
      </c>
      <c r="AJ12" s="4">
        <v>3.125E-2</v>
      </c>
      <c r="AK12" s="3">
        <f t="shared" si="2"/>
        <v>9</v>
      </c>
      <c r="AL12" s="53" t="s">
        <v>30</v>
      </c>
      <c r="AM12" s="8" t="b">
        <f t="shared" si="3"/>
        <v>1</v>
      </c>
      <c r="AN12" s="15">
        <f t="shared" si="4"/>
        <v>8.25</v>
      </c>
    </row>
    <row r="13" spans="1:41" ht="80.099999999999994" customHeight="1" x14ac:dyDescent="0.25">
      <c r="A13" s="112" t="str">
        <f>IFERROR(INDEX(Tabella256[cognomenome], MATCH(F13, Tabella256[cognome], 0)), "")</f>
        <v>Allegretti G.</v>
      </c>
      <c r="B13" s="28"/>
      <c r="C13" s="28"/>
      <c r="D13" s="29"/>
      <c r="E13" s="29"/>
      <c r="F13" s="30" t="s">
        <v>163</v>
      </c>
      <c r="G13" s="56" t="s">
        <v>488</v>
      </c>
      <c r="H13" s="31"/>
      <c r="I13" s="32" t="str">
        <f t="shared" si="11"/>
        <v/>
      </c>
      <c r="J13" s="33"/>
      <c r="K13" s="34" t="s">
        <v>286</v>
      </c>
      <c r="L13" s="34" t="s">
        <v>287</v>
      </c>
      <c r="M13" s="31">
        <f t="shared" si="7"/>
        <v>9.75</v>
      </c>
      <c r="N13" s="35"/>
      <c r="O13" s="35"/>
      <c r="P13" s="76" t="s">
        <v>211</v>
      </c>
      <c r="Q13" s="18">
        <f t="shared" si="9"/>
        <v>8.25</v>
      </c>
      <c r="R13" s="18">
        <v>8.25</v>
      </c>
      <c r="S13" s="77">
        <f t="shared" si="8"/>
        <v>0</v>
      </c>
      <c r="T13" s="2"/>
      <c r="AD13" s="114" t="str">
        <f t="shared" si="6"/>
        <v>NO</v>
      </c>
      <c r="AG13" s="3">
        <f t="shared" si="0"/>
        <v>6.75</v>
      </c>
      <c r="AH13" s="3">
        <f t="shared" si="0"/>
        <v>17.25</v>
      </c>
      <c r="AI13" s="3">
        <f t="shared" si="1"/>
        <v>0.75</v>
      </c>
      <c r="AJ13" s="4">
        <v>3.125E-2</v>
      </c>
      <c r="AK13" s="3">
        <f t="shared" si="2"/>
        <v>10.5</v>
      </c>
      <c r="AL13" s="53" t="s">
        <v>30</v>
      </c>
      <c r="AM13" s="8" t="b">
        <f t="shared" si="3"/>
        <v>1</v>
      </c>
      <c r="AN13" s="15">
        <f t="shared" si="4"/>
        <v>9.75</v>
      </c>
    </row>
    <row r="14" spans="1:41" ht="80.099999999999994" customHeight="1" x14ac:dyDescent="0.25">
      <c r="A14" s="112" t="str">
        <f>IFERROR(INDEX(Tabella256[cognomenome], MATCH(F14, Tabella256[cognome], 0)), "")</f>
        <v>Aricò E.</v>
      </c>
      <c r="B14" s="28"/>
      <c r="C14" s="28"/>
      <c r="D14" s="29"/>
      <c r="E14" s="29"/>
      <c r="F14" s="30" t="s">
        <v>267</v>
      </c>
      <c r="G14" s="56" t="str">
        <f>IF(G13="","",G13)</f>
        <v xml:space="preserve">C.P.
</v>
      </c>
      <c r="H14" s="31" t="str">
        <f>IF(H13="","",H13)</f>
        <v/>
      </c>
      <c r="I14" s="32" t="str">
        <f t="shared" si="11"/>
        <v/>
      </c>
      <c r="J14" s="33" t="str">
        <f>IF(J13="","",J13)</f>
        <v/>
      </c>
      <c r="K14" s="34" t="s">
        <v>281</v>
      </c>
      <c r="L14" s="34" t="s">
        <v>293</v>
      </c>
      <c r="M14" s="31">
        <f t="shared" si="7"/>
        <v>4.25</v>
      </c>
      <c r="N14" s="35"/>
      <c r="O14" s="35"/>
      <c r="P14" s="76" t="s">
        <v>13</v>
      </c>
      <c r="Q14" s="18">
        <f t="shared" si="9"/>
        <v>8.25</v>
      </c>
      <c r="R14" s="18">
        <v>8.25</v>
      </c>
      <c r="S14" s="77">
        <f t="shared" si="8"/>
        <v>0</v>
      </c>
      <c r="T14" s="2"/>
      <c r="AD14" s="114" t="str">
        <f t="shared" si="6"/>
        <v>NO</v>
      </c>
      <c r="AG14" s="3">
        <f t="shared" si="0"/>
        <v>7.75</v>
      </c>
      <c r="AH14" s="3">
        <f t="shared" si="0"/>
        <v>12</v>
      </c>
      <c r="AI14" s="3">
        <f t="shared" si="1"/>
        <v>0</v>
      </c>
      <c r="AJ14" s="4">
        <v>3.125E-2</v>
      </c>
      <c r="AK14" s="3">
        <f t="shared" si="2"/>
        <v>4.25</v>
      </c>
      <c r="AL14" s="53" t="s">
        <v>30</v>
      </c>
      <c r="AM14" s="8" t="b">
        <f t="shared" si="3"/>
        <v>0</v>
      </c>
      <c r="AN14" s="15">
        <f t="shared" si="4"/>
        <v>4.25</v>
      </c>
    </row>
    <row r="15" spans="1:41" ht="80.099999999999994" customHeight="1" x14ac:dyDescent="0.25">
      <c r="A15" s="112" t="str">
        <f>IFERROR(INDEX(Tabella256[cognomenome], MATCH(F15, Tabella256[cognome], 0)), "")</f>
        <v>Tarascio B.</v>
      </c>
      <c r="B15" s="28"/>
      <c r="C15" s="28"/>
      <c r="D15" s="29"/>
      <c r="E15" s="29"/>
      <c r="F15" s="30" t="s">
        <v>157</v>
      </c>
      <c r="G15" s="56" t="s">
        <v>492</v>
      </c>
      <c r="H15" s="31" t="s">
        <v>285</v>
      </c>
      <c r="I15" s="32" t="s">
        <v>491</v>
      </c>
      <c r="J15" s="33" t="s">
        <v>490</v>
      </c>
      <c r="K15" s="34" t="s">
        <v>324</v>
      </c>
      <c r="L15" s="34" t="s">
        <v>489</v>
      </c>
      <c r="M15" s="31">
        <f t="shared" si="7"/>
        <v>1.75</v>
      </c>
      <c r="N15" s="35"/>
      <c r="O15" s="35"/>
      <c r="P15" s="76" t="s">
        <v>288</v>
      </c>
      <c r="Q15" s="18">
        <f t="shared" si="9"/>
        <v>8.25</v>
      </c>
      <c r="R15" s="18">
        <v>8.25</v>
      </c>
      <c r="S15" s="77">
        <f t="shared" si="8"/>
        <v>0</v>
      </c>
      <c r="T15" s="2"/>
      <c r="AD15" s="114" t="str">
        <f t="shared" si="6"/>
        <v>NO</v>
      </c>
      <c r="AG15" s="3">
        <f t="shared" si="0"/>
        <v>21.25</v>
      </c>
      <c r="AH15" s="3">
        <f t="shared" si="0"/>
        <v>23</v>
      </c>
      <c r="AI15" s="3">
        <f t="shared" si="1"/>
        <v>0</v>
      </c>
      <c r="AJ15" s="4">
        <v>3.125E-2</v>
      </c>
      <c r="AK15" s="3">
        <f t="shared" si="2"/>
        <v>1.75</v>
      </c>
      <c r="AL15" s="53" t="s">
        <v>30</v>
      </c>
      <c r="AM15" s="8" t="b">
        <f t="shared" si="3"/>
        <v>0</v>
      </c>
      <c r="AN15" s="15">
        <f t="shared" si="4"/>
        <v>1.75</v>
      </c>
    </row>
    <row r="16" spans="1:41" ht="80.099999999999994" customHeight="1" x14ac:dyDescent="0.25">
      <c r="A16" s="112" t="str">
        <f>IFERROR(INDEX(Tabella256[cognomenome], MATCH(F16, Tabella256[cognome], 0)), "")</f>
        <v>Partesano V.</v>
      </c>
      <c r="B16" s="28"/>
      <c r="C16" s="28"/>
      <c r="D16" s="29"/>
      <c r="E16" s="29"/>
      <c r="F16" s="30" t="s">
        <v>149</v>
      </c>
      <c r="G16" s="56" t="str">
        <f>IF(G15="","",G15)</f>
        <v>Chiamata CTG - 10241772 - U900 - Ripristino funzionale L004CV</v>
      </c>
      <c r="H16" s="31" t="str">
        <f>IF(H15="","",H15)</f>
        <v>Caldarella</v>
      </c>
      <c r="I16" s="32" t="s">
        <v>491</v>
      </c>
      <c r="J16" s="33" t="str">
        <f>IF(J15="","",J15)</f>
        <v>576525/C</v>
      </c>
      <c r="K16" s="34" t="s">
        <v>324</v>
      </c>
      <c r="L16" s="34" t="s">
        <v>489</v>
      </c>
      <c r="M16" s="31">
        <f t="shared" si="7"/>
        <v>1.75</v>
      </c>
      <c r="N16" s="35"/>
      <c r="O16" s="35"/>
      <c r="P16" s="76" t="s">
        <v>19</v>
      </c>
      <c r="Q16" s="18">
        <f t="shared" si="9"/>
        <v>9.75</v>
      </c>
      <c r="R16" s="18">
        <v>9.75</v>
      </c>
      <c r="S16" s="77">
        <f t="shared" si="8"/>
        <v>0</v>
      </c>
      <c r="T16" s="2"/>
      <c r="AD16" s="114" t="str">
        <f t="shared" si="6"/>
        <v>NO</v>
      </c>
      <c r="AG16" s="3">
        <f t="shared" si="0"/>
        <v>21.25</v>
      </c>
      <c r="AH16" s="3">
        <f t="shared" si="0"/>
        <v>23</v>
      </c>
      <c r="AI16" s="3">
        <f t="shared" si="1"/>
        <v>0</v>
      </c>
      <c r="AJ16" s="4">
        <v>3.125E-2</v>
      </c>
      <c r="AK16" s="3">
        <f t="shared" si="2"/>
        <v>1.75</v>
      </c>
      <c r="AL16" s="53" t="s">
        <v>30</v>
      </c>
      <c r="AM16" s="8" t="b">
        <f t="shared" si="3"/>
        <v>0</v>
      </c>
      <c r="AN16" s="15">
        <f t="shared" si="4"/>
        <v>1.75</v>
      </c>
    </row>
    <row r="17" spans="1:40" ht="80.099999999999994" customHeight="1" x14ac:dyDescent="0.25">
      <c r="A17" s="112" t="str">
        <f>IFERROR(INDEX(Tabella256[cognomenome], MATCH(F17, Tabella256[cognome], 0)), "")</f>
        <v/>
      </c>
      <c r="B17" s="28"/>
      <c r="C17" s="28"/>
      <c r="D17" s="29"/>
      <c r="E17" s="29"/>
      <c r="F17" s="30"/>
      <c r="G17" s="56"/>
      <c r="H17" s="31"/>
      <c r="I17" s="32"/>
      <c r="J17" s="33"/>
      <c r="K17" s="34"/>
      <c r="L17" s="34"/>
      <c r="M17" s="31" t="str">
        <f t="shared" si="7"/>
        <v/>
      </c>
      <c r="N17" s="35"/>
      <c r="O17" s="35"/>
      <c r="P17" s="76" t="s">
        <v>256</v>
      </c>
      <c r="Q17" s="18">
        <f t="shared" si="9"/>
        <v>4.25</v>
      </c>
      <c r="R17" s="18">
        <v>4.25</v>
      </c>
      <c r="S17" s="77">
        <f t="shared" si="8"/>
        <v>0</v>
      </c>
      <c r="T17" s="2"/>
      <c r="AD17" s="114" t="str">
        <f t="shared" si="6"/>
        <v>NO</v>
      </c>
      <c r="AG17" s="3">
        <f t="shared" si="0"/>
        <v>0</v>
      </c>
      <c r="AH17" s="3">
        <f t="shared" si="0"/>
        <v>0</v>
      </c>
      <c r="AI17" s="3">
        <f t="shared" si="1"/>
        <v>0</v>
      </c>
      <c r="AJ17" s="4">
        <v>3.125E-2</v>
      </c>
      <c r="AK17" s="3">
        <f t="shared" si="2"/>
        <v>0</v>
      </c>
      <c r="AL17" s="53" t="s">
        <v>30</v>
      </c>
      <c r="AM17" s="8" t="b">
        <f t="shared" si="3"/>
        <v>0</v>
      </c>
      <c r="AN17" s="15">
        <f t="shared" si="4"/>
        <v>0</v>
      </c>
    </row>
    <row r="18" spans="1:40" ht="80.099999999999994" customHeight="1" x14ac:dyDescent="0.25">
      <c r="A18" s="112" t="str">
        <f>IFERROR(INDEX(Tabella256[cognomenome], MATCH(F18, Tabella256[cognome], 0)), "")</f>
        <v/>
      </c>
      <c r="B18" s="28"/>
      <c r="C18" s="28"/>
      <c r="D18" s="29"/>
      <c r="E18" s="29"/>
      <c r="F18" s="30"/>
      <c r="G18" s="56"/>
      <c r="H18" s="31"/>
      <c r="I18" s="32" t="str">
        <f t="shared" si="5"/>
        <v/>
      </c>
      <c r="J18" s="33"/>
      <c r="K18" s="34"/>
      <c r="L18" s="34"/>
      <c r="M18" s="31" t="str">
        <f t="shared" si="7"/>
        <v/>
      </c>
      <c r="N18" s="35"/>
      <c r="O18" s="35"/>
      <c r="P18" s="76"/>
      <c r="Q18" s="18">
        <f t="shared" si="9"/>
        <v>99</v>
      </c>
      <c r="R18" s="18">
        <v>99</v>
      </c>
      <c r="S18" s="77">
        <f t="shared" si="8"/>
        <v>0</v>
      </c>
      <c r="T18" s="2"/>
      <c r="AD18" s="114" t="str">
        <f t="shared" si="6"/>
        <v>NO</v>
      </c>
      <c r="AG18" s="3">
        <f t="shared" si="0"/>
        <v>0</v>
      </c>
      <c r="AH18" s="3">
        <f t="shared" si="0"/>
        <v>0</v>
      </c>
      <c r="AI18" s="3">
        <f t="shared" si="1"/>
        <v>0</v>
      </c>
      <c r="AJ18" s="4">
        <v>3.125E-2</v>
      </c>
      <c r="AK18" s="3">
        <f t="shared" si="2"/>
        <v>0</v>
      </c>
      <c r="AL18" s="53" t="s">
        <v>30</v>
      </c>
      <c r="AM18" s="8" t="b">
        <f t="shared" si="3"/>
        <v>0</v>
      </c>
      <c r="AN18" s="15">
        <f t="shared" si="4"/>
        <v>0</v>
      </c>
    </row>
    <row r="19" spans="1:40" ht="80.099999999999994" customHeight="1" x14ac:dyDescent="0.25">
      <c r="A19" s="112" t="str">
        <f>IFERROR(INDEX(Tabella256[cognomenome], MATCH(F19, Tabella256[cognome], 0)), "")</f>
        <v/>
      </c>
      <c r="B19" s="28"/>
      <c r="C19" s="28"/>
      <c r="D19" s="29"/>
      <c r="E19" s="29"/>
      <c r="F19" s="30"/>
      <c r="G19" s="56" t="str">
        <f>IF(G18="","",G18)</f>
        <v/>
      </c>
      <c r="H19" s="31" t="str">
        <f>IF(H18="","",H18)</f>
        <v/>
      </c>
      <c r="I19" s="32" t="str">
        <f t="shared" si="5"/>
        <v/>
      </c>
      <c r="J19" s="33" t="str">
        <f>IF(J18="","",J18)</f>
        <v/>
      </c>
      <c r="K19" s="34"/>
      <c r="L19" s="34"/>
      <c r="M19" s="31" t="str">
        <f t="shared" si="7"/>
        <v/>
      </c>
      <c r="N19" s="35"/>
      <c r="O19" s="35"/>
      <c r="P19" s="76"/>
      <c r="Q19" s="18">
        <f t="shared" si="9"/>
        <v>99</v>
      </c>
      <c r="R19" s="18">
        <v>99</v>
      </c>
      <c r="S19" s="77">
        <f>R19-Q19</f>
        <v>0</v>
      </c>
      <c r="T19" s="2"/>
      <c r="AD19" s="114" t="str">
        <f t="shared" si="6"/>
        <v>NO</v>
      </c>
      <c r="AG19" s="3">
        <f t="shared" si="0"/>
        <v>0</v>
      </c>
      <c r="AH19" s="3">
        <f t="shared" si="0"/>
        <v>0</v>
      </c>
      <c r="AI19" s="3">
        <f t="shared" si="1"/>
        <v>0</v>
      </c>
      <c r="AJ19" s="4">
        <v>3.125E-2</v>
      </c>
      <c r="AK19" s="3">
        <f t="shared" si="2"/>
        <v>0</v>
      </c>
      <c r="AL19" s="53" t="s">
        <v>30</v>
      </c>
      <c r="AM19" s="8" t="b">
        <f t="shared" si="3"/>
        <v>0</v>
      </c>
      <c r="AN19" s="15">
        <f t="shared" si="4"/>
        <v>0</v>
      </c>
    </row>
    <row r="20" spans="1:40" ht="80.099999999999994" customHeight="1" x14ac:dyDescent="0.25">
      <c r="A20" s="112" t="str">
        <f>IFERROR(INDEX(Tabella256[cognomenome], MATCH(F20, Tabella256[cognome], 0)), "")</f>
        <v/>
      </c>
      <c r="B20" s="28"/>
      <c r="C20" s="28"/>
      <c r="D20" s="29"/>
      <c r="E20" s="29"/>
      <c r="F20" s="30"/>
      <c r="G20" s="56"/>
      <c r="H20" s="31"/>
      <c r="I20" s="32" t="str">
        <f t="shared" si="5"/>
        <v/>
      </c>
      <c r="J20" s="33"/>
      <c r="K20" s="34"/>
      <c r="L20" s="34"/>
      <c r="M20" s="31" t="str">
        <f t="shared" si="7"/>
        <v/>
      </c>
      <c r="N20" s="35"/>
      <c r="O20" s="35"/>
      <c r="P20" s="76"/>
      <c r="Q20" s="18">
        <f t="shared" si="9"/>
        <v>99</v>
      </c>
      <c r="R20" s="18">
        <v>99</v>
      </c>
      <c r="S20" s="77">
        <f t="shared" si="8"/>
        <v>0</v>
      </c>
      <c r="T20" s="2"/>
      <c r="U20" s="2"/>
      <c r="W20" s="72"/>
      <c r="X20" s="72"/>
      <c r="Y20" s="72"/>
      <c r="Z20" s="72"/>
      <c r="AA20" s="72"/>
      <c r="AB20" s="72"/>
      <c r="AC20" s="2"/>
      <c r="AD20" s="114" t="str">
        <f t="shared" si="6"/>
        <v>NO</v>
      </c>
      <c r="AG20" s="3">
        <f t="shared" si="0"/>
        <v>0</v>
      </c>
      <c r="AH20" s="3">
        <f t="shared" si="0"/>
        <v>0</v>
      </c>
      <c r="AI20" s="3">
        <f t="shared" si="1"/>
        <v>0</v>
      </c>
      <c r="AJ20" s="4">
        <v>3.125E-2</v>
      </c>
      <c r="AK20" s="3">
        <f t="shared" si="2"/>
        <v>0</v>
      </c>
      <c r="AL20" s="53" t="s">
        <v>30</v>
      </c>
      <c r="AM20" s="8" t="b">
        <f t="shared" si="3"/>
        <v>0</v>
      </c>
      <c r="AN20" s="15">
        <f t="shared" si="4"/>
        <v>0</v>
      </c>
    </row>
    <row r="21" spans="1:40" ht="80.099999999999994" customHeight="1" x14ac:dyDescent="0.25">
      <c r="A21" s="112" t="str">
        <f>IFERROR(INDEX(Tabella256[cognomenome], MATCH(F21, Tabella256[cognome], 0)), "")</f>
        <v/>
      </c>
      <c r="B21" s="28"/>
      <c r="C21" s="28"/>
      <c r="D21" s="29"/>
      <c r="E21" s="29"/>
      <c r="F21" s="30"/>
      <c r="G21" s="56" t="str">
        <f>IF(G20="","",G20)</f>
        <v/>
      </c>
      <c r="H21" s="31" t="str">
        <f>IF(H20="","",H20)</f>
        <v/>
      </c>
      <c r="I21" s="32" t="str">
        <f t="shared" si="5"/>
        <v/>
      </c>
      <c r="J21" s="33" t="str">
        <f>IF(J20="","",J20)</f>
        <v/>
      </c>
      <c r="K21" s="34"/>
      <c r="L21" s="34"/>
      <c r="M21" s="31" t="str">
        <f t="shared" si="7"/>
        <v/>
      </c>
      <c r="N21" s="35"/>
      <c r="O21" s="35"/>
      <c r="P21" s="76"/>
      <c r="Q21" s="18">
        <f t="shared" si="9"/>
        <v>99</v>
      </c>
      <c r="R21" s="18">
        <v>99</v>
      </c>
      <c r="S21" s="77">
        <f t="shared" si="8"/>
        <v>0</v>
      </c>
      <c r="T21" s="2"/>
      <c r="U21" s="2"/>
      <c r="W21" s="72"/>
      <c r="X21" s="72"/>
      <c r="Y21" s="72"/>
      <c r="Z21" s="72"/>
      <c r="AA21" s="72"/>
      <c r="AB21" s="72"/>
      <c r="AC21" s="2"/>
      <c r="AD21" s="114" t="str">
        <f t="shared" si="6"/>
        <v>NO</v>
      </c>
      <c r="AG21" s="3">
        <f t="shared" si="0"/>
        <v>0</v>
      </c>
      <c r="AH21" s="3">
        <f t="shared" si="0"/>
        <v>0</v>
      </c>
      <c r="AI21" s="3">
        <f t="shared" si="1"/>
        <v>0</v>
      </c>
      <c r="AJ21" s="4">
        <v>3.125E-2</v>
      </c>
      <c r="AK21" s="3">
        <f t="shared" si="2"/>
        <v>0</v>
      </c>
      <c r="AL21" s="53" t="s">
        <v>30</v>
      </c>
      <c r="AM21" s="8" t="b">
        <f t="shared" si="3"/>
        <v>0</v>
      </c>
      <c r="AN21" s="15">
        <f t="shared" si="4"/>
        <v>0</v>
      </c>
    </row>
    <row r="22" spans="1:40" ht="80.099999999999994" customHeight="1" x14ac:dyDescent="0.25">
      <c r="A22" s="112" t="str">
        <f>IFERROR(INDEX(Tabella256[cognomenome], MATCH(F22, Tabella256[cognome], 0)), "")</f>
        <v/>
      </c>
      <c r="B22" s="28"/>
      <c r="C22" s="28"/>
      <c r="D22" s="29"/>
      <c r="E22" s="29"/>
      <c r="F22" s="30"/>
      <c r="G22" s="56"/>
      <c r="H22" s="31"/>
      <c r="I22" s="32" t="str">
        <f t="shared" si="5"/>
        <v/>
      </c>
      <c r="J22" s="33"/>
      <c r="K22" s="34"/>
      <c r="L22" s="34"/>
      <c r="M22" s="31" t="str">
        <f t="shared" si="7"/>
        <v/>
      </c>
      <c r="N22" s="36"/>
      <c r="O22" s="36"/>
      <c r="P22" s="76"/>
      <c r="Q22" s="18">
        <f t="shared" si="9"/>
        <v>99</v>
      </c>
      <c r="R22" s="18">
        <v>99</v>
      </c>
      <c r="S22" s="77">
        <f t="shared" si="8"/>
        <v>0</v>
      </c>
      <c r="T22" s="2"/>
      <c r="U22" s="2"/>
      <c r="AB22" s="72"/>
      <c r="AC22" s="2"/>
      <c r="AD22" s="114" t="str">
        <f t="shared" si="6"/>
        <v>NO</v>
      </c>
      <c r="AG22" s="3">
        <f t="shared" si="0"/>
        <v>0</v>
      </c>
      <c r="AH22" s="3">
        <f t="shared" si="0"/>
        <v>0</v>
      </c>
      <c r="AI22" s="3">
        <f t="shared" si="1"/>
        <v>0</v>
      </c>
      <c r="AJ22" s="4">
        <v>3.125E-2</v>
      </c>
      <c r="AK22" s="3">
        <f t="shared" si="2"/>
        <v>0</v>
      </c>
      <c r="AL22" s="53" t="s">
        <v>30</v>
      </c>
      <c r="AM22" s="8" t="b">
        <f t="shared" si="3"/>
        <v>0</v>
      </c>
      <c r="AN22" s="15">
        <f t="shared" si="4"/>
        <v>0</v>
      </c>
    </row>
    <row r="23" spans="1:40" ht="80.099999999999994" customHeight="1" x14ac:dyDescent="0.25">
      <c r="A23" s="112" t="str">
        <f>IFERROR(INDEX(Tabella256[cognomenome], MATCH(F23, Tabella256[cognome], 0)), "")</f>
        <v/>
      </c>
      <c r="B23" s="28"/>
      <c r="C23" s="28"/>
      <c r="D23" s="29"/>
      <c r="E23" s="29"/>
      <c r="F23" s="30"/>
      <c r="G23" s="56" t="str">
        <f>IF(G22="","",G22)</f>
        <v/>
      </c>
      <c r="H23" s="31" t="str">
        <f>IF(H22="","",H22)</f>
        <v/>
      </c>
      <c r="I23" s="32" t="str">
        <f t="shared" si="5"/>
        <v/>
      </c>
      <c r="J23" s="33" t="str">
        <f>IF(J22="","",J22)</f>
        <v/>
      </c>
      <c r="K23" s="34"/>
      <c r="L23" s="34"/>
      <c r="M23" s="31" t="str">
        <f t="shared" si="7"/>
        <v/>
      </c>
      <c r="N23" s="36"/>
      <c r="O23" s="36"/>
      <c r="P23" s="76"/>
      <c r="Q23" s="18">
        <f t="shared" si="9"/>
        <v>99</v>
      </c>
      <c r="R23" s="18">
        <v>99</v>
      </c>
      <c r="S23" s="77">
        <f t="shared" si="8"/>
        <v>0</v>
      </c>
      <c r="T23" s="2"/>
      <c r="U23" s="2"/>
      <c r="AB23" s="72"/>
      <c r="AC23" s="2"/>
      <c r="AD23" s="114" t="str">
        <f t="shared" si="6"/>
        <v>NO</v>
      </c>
      <c r="AG23" s="3">
        <f t="shared" si="0"/>
        <v>0</v>
      </c>
      <c r="AH23" s="3">
        <f t="shared" si="0"/>
        <v>0</v>
      </c>
      <c r="AI23" s="3">
        <f t="shared" si="1"/>
        <v>0</v>
      </c>
      <c r="AJ23" s="4">
        <v>3.125E-2</v>
      </c>
      <c r="AK23" s="3">
        <f t="shared" si="2"/>
        <v>0</v>
      </c>
      <c r="AL23" s="53" t="s">
        <v>30</v>
      </c>
      <c r="AM23" s="8" t="b">
        <f t="shared" si="3"/>
        <v>0</v>
      </c>
      <c r="AN23" s="15">
        <f t="shared" si="4"/>
        <v>0</v>
      </c>
    </row>
    <row r="24" spans="1:40" ht="80.099999999999994" customHeight="1" x14ac:dyDescent="0.25">
      <c r="A24" s="112" t="str">
        <f>IFERROR(INDEX(Tabella256[cognomenome], MATCH(F24, Tabella256[cognome], 0)), "")</f>
        <v/>
      </c>
      <c r="B24" s="28"/>
      <c r="C24" s="28"/>
      <c r="D24" s="29"/>
      <c r="E24" s="29"/>
      <c r="F24" s="30"/>
      <c r="G24" s="56"/>
      <c r="H24" s="31"/>
      <c r="I24" s="32" t="str">
        <f t="shared" si="5"/>
        <v/>
      </c>
      <c r="J24" s="33"/>
      <c r="K24" s="34"/>
      <c r="L24" s="34"/>
      <c r="M24" s="31" t="str">
        <f t="shared" si="7"/>
        <v/>
      </c>
      <c r="N24" s="35"/>
      <c r="O24" s="35"/>
      <c r="P24" s="76"/>
      <c r="Q24" s="18">
        <f t="shared" si="9"/>
        <v>99</v>
      </c>
      <c r="R24" s="18">
        <v>99</v>
      </c>
      <c r="S24" s="77">
        <f t="shared" si="8"/>
        <v>0</v>
      </c>
      <c r="T24" s="2"/>
      <c r="U24" s="2"/>
      <c r="AB24" s="72"/>
      <c r="AC24" s="2"/>
      <c r="AD24" s="114" t="str">
        <f t="shared" si="6"/>
        <v>NO</v>
      </c>
      <c r="AG24" s="3">
        <f t="shared" si="0"/>
        <v>0</v>
      </c>
      <c r="AH24" s="3">
        <f t="shared" si="0"/>
        <v>0</v>
      </c>
      <c r="AI24" s="3">
        <f t="shared" si="1"/>
        <v>0</v>
      </c>
      <c r="AJ24" s="4">
        <v>3.125E-2</v>
      </c>
      <c r="AK24" s="3">
        <f t="shared" si="2"/>
        <v>0</v>
      </c>
      <c r="AL24" s="53" t="s">
        <v>30</v>
      </c>
      <c r="AM24" s="8" t="b">
        <f t="shared" si="3"/>
        <v>0</v>
      </c>
      <c r="AN24" s="15">
        <f t="shared" si="4"/>
        <v>0</v>
      </c>
    </row>
    <row r="25" spans="1:40" ht="80.099999999999994" customHeight="1" x14ac:dyDescent="0.25">
      <c r="A25" s="112" t="str">
        <f>IFERROR(INDEX(Tabella256[cognomenome], MATCH(F25, Tabella256[cognome], 0)), "")</f>
        <v/>
      </c>
      <c r="B25" s="28"/>
      <c r="C25" s="28"/>
      <c r="D25" s="29"/>
      <c r="E25" s="29"/>
      <c r="F25" s="30"/>
      <c r="G25" s="56" t="str">
        <f>IF(G24="","",G24)</f>
        <v/>
      </c>
      <c r="H25" s="31" t="str">
        <f>IF(H24="","",H24)</f>
        <v/>
      </c>
      <c r="I25" s="32" t="str">
        <f t="shared" si="5"/>
        <v/>
      </c>
      <c r="J25" s="33" t="str">
        <f>IF(J24="","",J24)</f>
        <v/>
      </c>
      <c r="K25" s="34"/>
      <c r="L25" s="34"/>
      <c r="M25" s="31" t="str">
        <f t="shared" si="7"/>
        <v/>
      </c>
      <c r="N25" s="35"/>
      <c r="O25" s="35"/>
      <c r="P25" s="76"/>
      <c r="Q25" s="18">
        <f t="shared" si="9"/>
        <v>99</v>
      </c>
      <c r="R25" s="18">
        <v>99</v>
      </c>
      <c r="S25" s="77">
        <f t="shared" si="8"/>
        <v>0</v>
      </c>
      <c r="T25" s="2"/>
      <c r="U25" s="2"/>
      <c r="V25" s="72"/>
      <c r="W25" s="72"/>
      <c r="X25" s="72"/>
      <c r="Y25" s="72"/>
      <c r="Z25" s="72"/>
      <c r="AA25" s="72"/>
      <c r="AB25" s="72"/>
      <c r="AC25" s="2"/>
      <c r="AD25" s="114" t="str">
        <f t="shared" si="6"/>
        <v>NO</v>
      </c>
      <c r="AG25" s="3">
        <f t="shared" si="0"/>
        <v>0</v>
      </c>
      <c r="AH25" s="3">
        <f t="shared" si="0"/>
        <v>0</v>
      </c>
      <c r="AI25" s="3">
        <f t="shared" si="1"/>
        <v>0</v>
      </c>
      <c r="AJ25" s="4">
        <v>3.125E-2</v>
      </c>
      <c r="AK25" s="3">
        <f t="shared" si="2"/>
        <v>0</v>
      </c>
      <c r="AL25" s="53" t="s">
        <v>30</v>
      </c>
      <c r="AM25" s="8" t="b">
        <f t="shared" si="3"/>
        <v>0</v>
      </c>
      <c r="AN25" s="15">
        <f t="shared" si="4"/>
        <v>0</v>
      </c>
    </row>
    <row r="26" spans="1:40" ht="80.099999999999994" customHeight="1" x14ac:dyDescent="0.25">
      <c r="A26" s="112" t="str">
        <f>IFERROR(INDEX(Tabella256[cognomenome], MATCH(F26, Tabella256[cognome], 0)), "")</f>
        <v/>
      </c>
      <c r="B26" s="28"/>
      <c r="C26" s="28"/>
      <c r="D26" s="29"/>
      <c r="E26" s="29"/>
      <c r="F26" s="30"/>
      <c r="G26" s="56"/>
      <c r="H26" s="31"/>
      <c r="I26" s="32" t="str">
        <f t="shared" si="5"/>
        <v/>
      </c>
      <c r="J26" s="33"/>
      <c r="K26" s="34"/>
      <c r="L26" s="34"/>
      <c r="M26" s="31" t="str">
        <f t="shared" si="7"/>
        <v/>
      </c>
      <c r="N26" s="35"/>
      <c r="O26" s="35"/>
      <c r="P26" s="76"/>
      <c r="Q26" s="18">
        <f t="shared" si="9"/>
        <v>99</v>
      </c>
      <c r="R26" s="18">
        <v>99</v>
      </c>
      <c r="S26" s="77">
        <f t="shared" si="8"/>
        <v>0</v>
      </c>
      <c r="T26" s="2"/>
      <c r="U26" s="2"/>
      <c r="V26" s="72"/>
      <c r="W26" s="72"/>
      <c r="X26" s="72"/>
      <c r="Y26" s="72"/>
      <c r="Z26" s="72"/>
      <c r="AA26" s="72"/>
      <c r="AB26" s="72"/>
      <c r="AC26" s="2"/>
      <c r="AD26" s="114" t="str">
        <f t="shared" si="6"/>
        <v>NO</v>
      </c>
      <c r="AG26" s="3">
        <f t="shared" si="0"/>
        <v>0</v>
      </c>
      <c r="AH26" s="3">
        <f t="shared" si="0"/>
        <v>0</v>
      </c>
      <c r="AI26" s="3">
        <f t="shared" si="1"/>
        <v>0</v>
      </c>
      <c r="AJ26" s="4">
        <v>3.125E-2</v>
      </c>
      <c r="AK26" s="3">
        <f t="shared" si="2"/>
        <v>0</v>
      </c>
      <c r="AL26" s="53" t="s">
        <v>30</v>
      </c>
      <c r="AM26" s="8" t="b">
        <f t="shared" si="3"/>
        <v>0</v>
      </c>
      <c r="AN26" s="15">
        <f t="shared" si="4"/>
        <v>0</v>
      </c>
    </row>
    <row r="27" spans="1:40" ht="80.099999999999994" customHeight="1" x14ac:dyDescent="0.25">
      <c r="A27" s="112" t="str">
        <f>IFERROR(INDEX(Tabella256[cognomenome], MATCH(F27, Tabella256[cognome], 0)), "")</f>
        <v/>
      </c>
      <c r="B27" s="28"/>
      <c r="C27" s="28"/>
      <c r="D27" s="29"/>
      <c r="E27" s="29"/>
      <c r="F27" s="30"/>
      <c r="G27" s="56" t="str">
        <f>IF(G26="","",G26)</f>
        <v/>
      </c>
      <c r="H27" s="31" t="str">
        <f>IF(H26="","",H26)</f>
        <v/>
      </c>
      <c r="I27" s="32" t="str">
        <f t="shared" si="5"/>
        <v/>
      </c>
      <c r="J27" s="33" t="str">
        <f>IF(J26="","",J26)</f>
        <v/>
      </c>
      <c r="K27" s="34"/>
      <c r="L27" s="34"/>
      <c r="M27" s="31" t="str">
        <f t="shared" si="7"/>
        <v/>
      </c>
      <c r="N27" s="35"/>
      <c r="O27" s="35"/>
      <c r="P27" s="76"/>
      <c r="Q27" s="18">
        <f t="shared" si="9"/>
        <v>99</v>
      </c>
      <c r="R27" s="18">
        <v>99</v>
      </c>
      <c r="S27" s="77">
        <f t="shared" si="8"/>
        <v>0</v>
      </c>
      <c r="T27" s="2"/>
      <c r="U27" s="2"/>
      <c r="V27" s="72"/>
      <c r="W27" s="72"/>
      <c r="X27" s="72"/>
      <c r="Y27" s="72"/>
      <c r="Z27" s="72"/>
      <c r="AA27" s="72"/>
      <c r="AB27" s="72"/>
      <c r="AC27" s="2"/>
      <c r="AD27" s="114" t="str">
        <f t="shared" si="6"/>
        <v>NO</v>
      </c>
      <c r="AG27" s="3">
        <f t="shared" si="0"/>
        <v>0</v>
      </c>
      <c r="AH27" s="3">
        <f t="shared" si="0"/>
        <v>0</v>
      </c>
      <c r="AI27" s="3">
        <f t="shared" si="1"/>
        <v>0</v>
      </c>
      <c r="AJ27" s="4">
        <v>3.125E-2</v>
      </c>
      <c r="AK27" s="3">
        <f t="shared" si="2"/>
        <v>0</v>
      </c>
      <c r="AL27" s="53" t="s">
        <v>30</v>
      </c>
      <c r="AM27" s="8" t="b">
        <f t="shared" si="3"/>
        <v>0</v>
      </c>
      <c r="AN27" s="15">
        <f t="shared" si="4"/>
        <v>0</v>
      </c>
    </row>
    <row r="28" spans="1:40" ht="80.099999999999994" customHeight="1" x14ac:dyDescent="0.25">
      <c r="A28" s="112" t="str">
        <f>IFERROR(INDEX(Tabella256[cognomenome], MATCH(F28, Tabella256[cognome], 0)), "")</f>
        <v/>
      </c>
      <c r="B28" s="28"/>
      <c r="C28" s="28"/>
      <c r="D28" s="29"/>
      <c r="E28" s="29"/>
      <c r="F28" s="30"/>
      <c r="G28" s="56"/>
      <c r="H28" s="31"/>
      <c r="I28" s="32" t="str">
        <f t="shared" si="5"/>
        <v/>
      </c>
      <c r="J28" s="33"/>
      <c r="K28" s="34"/>
      <c r="L28" s="34"/>
      <c r="M28" s="31" t="str">
        <f t="shared" si="7"/>
        <v/>
      </c>
      <c r="N28" s="35"/>
      <c r="O28" s="35"/>
      <c r="P28" s="76"/>
      <c r="Q28" s="18">
        <f t="shared" si="9"/>
        <v>99</v>
      </c>
      <c r="R28" s="18">
        <v>99</v>
      </c>
      <c r="S28" s="77">
        <f t="shared" si="8"/>
        <v>0</v>
      </c>
      <c r="T28" s="2"/>
      <c r="U28" s="2"/>
      <c r="V28" s="72"/>
      <c r="W28" s="72"/>
      <c r="X28" s="72"/>
      <c r="Y28" s="72"/>
      <c r="Z28" s="72"/>
      <c r="AA28" s="72"/>
      <c r="AB28" s="72"/>
      <c r="AC28" s="2"/>
      <c r="AD28" s="114" t="str">
        <f t="shared" si="6"/>
        <v>NO</v>
      </c>
      <c r="AG28" s="3">
        <f t="shared" si="0"/>
        <v>0</v>
      </c>
      <c r="AH28" s="3">
        <f t="shared" si="0"/>
        <v>0</v>
      </c>
      <c r="AI28" s="3">
        <f t="shared" si="1"/>
        <v>0</v>
      </c>
      <c r="AJ28" s="4">
        <v>3.125E-2</v>
      </c>
      <c r="AK28" s="3">
        <f t="shared" si="2"/>
        <v>0</v>
      </c>
      <c r="AL28" s="53" t="s">
        <v>30</v>
      </c>
      <c r="AM28" s="8" t="b">
        <f t="shared" si="3"/>
        <v>0</v>
      </c>
      <c r="AN28" s="15">
        <f t="shared" si="4"/>
        <v>0</v>
      </c>
    </row>
    <row r="29" spans="1:40" ht="80.099999999999994" customHeight="1" x14ac:dyDescent="0.25">
      <c r="A29" s="112" t="str">
        <f>IFERROR(INDEX(Tabella256[cognomenome], MATCH(F29, Tabella256[cognome], 0)), "")</f>
        <v/>
      </c>
      <c r="B29" s="28"/>
      <c r="C29" s="28"/>
      <c r="D29" s="29"/>
      <c r="E29" s="29"/>
      <c r="F29" s="30"/>
      <c r="G29" s="56" t="str">
        <f>IF(G28="","",G28)</f>
        <v/>
      </c>
      <c r="H29" s="31" t="str">
        <f>IF(H28="","",H28)</f>
        <v/>
      </c>
      <c r="I29" s="32" t="str">
        <f t="shared" si="5"/>
        <v/>
      </c>
      <c r="J29" s="33" t="str">
        <f>IF(J28="","",J28)</f>
        <v/>
      </c>
      <c r="K29" s="34"/>
      <c r="L29" s="34"/>
      <c r="M29" s="31" t="str">
        <f t="shared" si="7"/>
        <v/>
      </c>
      <c r="N29" s="35"/>
      <c r="O29" s="35"/>
      <c r="P29" s="76"/>
      <c r="Q29" s="18">
        <f t="shared" si="9"/>
        <v>99</v>
      </c>
      <c r="R29" s="18">
        <v>99</v>
      </c>
      <c r="S29" s="77">
        <f t="shared" si="8"/>
        <v>0</v>
      </c>
      <c r="T29" s="2"/>
      <c r="U29" s="2"/>
      <c r="V29" s="72"/>
      <c r="W29" s="72"/>
      <c r="X29" s="72"/>
      <c r="Y29" s="72"/>
      <c r="Z29" s="72"/>
      <c r="AA29" s="72"/>
      <c r="AB29" s="72"/>
      <c r="AC29" s="2"/>
      <c r="AD29" s="114" t="str">
        <f t="shared" si="6"/>
        <v>NO</v>
      </c>
      <c r="AG29" s="3">
        <f t="shared" si="0"/>
        <v>0</v>
      </c>
      <c r="AH29" s="3">
        <f t="shared" si="0"/>
        <v>0</v>
      </c>
      <c r="AI29" s="3">
        <f t="shared" si="1"/>
        <v>0</v>
      </c>
      <c r="AJ29" s="4">
        <v>3.125E-2</v>
      </c>
      <c r="AK29" s="3">
        <f t="shared" si="2"/>
        <v>0</v>
      </c>
      <c r="AL29" s="53" t="s">
        <v>30</v>
      </c>
      <c r="AM29" s="8" t="b">
        <f t="shared" si="3"/>
        <v>0</v>
      </c>
      <c r="AN29" s="15">
        <f t="shared" si="4"/>
        <v>0</v>
      </c>
    </row>
    <row r="30" spans="1:40" ht="80.099999999999994" customHeight="1" thickBot="1" x14ac:dyDescent="0.3">
      <c r="A30" s="112" t="str">
        <f>IFERROR(INDEX(Tabella256[cognomenome], MATCH(F30, Tabella256[cognome], 0)), "")</f>
        <v/>
      </c>
      <c r="B30" s="28"/>
      <c r="C30" s="28"/>
      <c r="D30" s="29"/>
      <c r="E30" s="29"/>
      <c r="F30" s="30"/>
      <c r="G30" s="56"/>
      <c r="H30" s="31"/>
      <c r="I30" s="32" t="str">
        <f t="shared" si="5"/>
        <v/>
      </c>
      <c r="J30" s="33"/>
      <c r="K30" s="34"/>
      <c r="L30" s="34"/>
      <c r="M30" s="31" t="str">
        <f t="shared" si="7"/>
        <v/>
      </c>
      <c r="N30" s="35"/>
      <c r="O30" s="35"/>
      <c r="P30" s="78"/>
      <c r="Q30" s="79">
        <f t="shared" si="9"/>
        <v>99</v>
      </c>
      <c r="R30" s="79">
        <v>99</v>
      </c>
      <c r="S30" s="80">
        <f t="shared" si="8"/>
        <v>0</v>
      </c>
      <c r="T30" s="2"/>
      <c r="U30" s="2"/>
      <c r="V30" s="72"/>
      <c r="W30" s="72"/>
      <c r="X30" s="72"/>
      <c r="Y30" s="72"/>
      <c r="Z30" s="72"/>
      <c r="AA30" s="72"/>
      <c r="AB30" s="72"/>
      <c r="AC30" s="2"/>
      <c r="AD30" s="114" t="str">
        <f t="shared" si="6"/>
        <v>NO</v>
      </c>
      <c r="AG30" s="3">
        <f t="shared" si="0"/>
        <v>0</v>
      </c>
      <c r="AH30" s="3">
        <f t="shared" si="0"/>
        <v>0</v>
      </c>
      <c r="AI30" s="3">
        <f t="shared" si="1"/>
        <v>0</v>
      </c>
      <c r="AJ30" s="4">
        <v>3.125E-2</v>
      </c>
      <c r="AK30" s="3">
        <f t="shared" si="2"/>
        <v>0</v>
      </c>
      <c r="AL30" s="53" t="s">
        <v>30</v>
      </c>
      <c r="AM30" s="8" t="b">
        <f t="shared" si="3"/>
        <v>0</v>
      </c>
      <c r="AN30" s="15">
        <f t="shared" si="4"/>
        <v>0</v>
      </c>
    </row>
    <row r="31" spans="1:40" ht="80.099999999999994" customHeight="1" x14ac:dyDescent="0.25">
      <c r="A31" s="112" t="str">
        <f>IFERROR(INDEX(Tabella256[cognomenome], MATCH(F31, Tabella256[cognome], 0)), "")</f>
        <v/>
      </c>
      <c r="B31" s="28"/>
      <c r="C31" s="28"/>
      <c r="D31" s="29"/>
      <c r="E31" s="29"/>
      <c r="F31" s="30"/>
      <c r="G31" s="56" t="str">
        <f>IF(G30="","",G30)</f>
        <v/>
      </c>
      <c r="H31" s="31" t="str">
        <f>IF(H30="","",H30)</f>
        <v/>
      </c>
      <c r="I31" s="32" t="str">
        <f t="shared" si="5"/>
        <v/>
      </c>
      <c r="J31" s="33" t="str">
        <f>IF(J30="","",J30)</f>
        <v/>
      </c>
      <c r="K31" s="34"/>
      <c r="L31" s="34"/>
      <c r="M31" s="31" t="str">
        <f t="shared" si="7"/>
        <v/>
      </c>
      <c r="N31" s="2"/>
      <c r="O31" s="2"/>
      <c r="P31" s="2"/>
      <c r="Q31" s="2"/>
      <c r="R31" s="2"/>
      <c r="S31" s="2"/>
      <c r="T31" s="2"/>
      <c r="U31" s="2"/>
      <c r="V31" s="72"/>
      <c r="W31" s="72"/>
      <c r="X31" s="72"/>
      <c r="Y31" s="72"/>
      <c r="Z31" s="72"/>
      <c r="AA31" s="72"/>
      <c r="AB31" s="72"/>
      <c r="AC31" s="2"/>
      <c r="AD31" s="114" t="str">
        <f t="shared" si="6"/>
        <v>NO</v>
      </c>
      <c r="AG31" s="3">
        <f t="shared" si="0"/>
        <v>0</v>
      </c>
      <c r="AH31" s="3">
        <f t="shared" si="0"/>
        <v>0</v>
      </c>
      <c r="AI31" s="3">
        <f t="shared" si="1"/>
        <v>0</v>
      </c>
      <c r="AJ31" s="4">
        <v>3.125E-2</v>
      </c>
      <c r="AK31" s="3">
        <f t="shared" si="2"/>
        <v>0</v>
      </c>
      <c r="AL31" s="53" t="s">
        <v>30</v>
      </c>
      <c r="AM31" s="8" t="b">
        <f t="shared" si="3"/>
        <v>0</v>
      </c>
      <c r="AN31" s="15">
        <f t="shared" si="4"/>
        <v>0</v>
      </c>
    </row>
    <row r="32" spans="1:40" ht="80.099999999999994" customHeight="1" x14ac:dyDescent="0.25">
      <c r="A32" s="112" t="str">
        <f>IFERROR(INDEX(Tabella256[cognomenome], MATCH(F32, Tabella256[cognome], 0)), "")</f>
        <v/>
      </c>
      <c r="B32" s="28"/>
      <c r="C32" s="28"/>
      <c r="D32" s="29"/>
      <c r="E32" s="29"/>
      <c r="F32" s="30"/>
      <c r="G32" s="56"/>
      <c r="H32" s="31"/>
      <c r="I32" s="32" t="str">
        <f t="shared" si="5"/>
        <v/>
      </c>
      <c r="J32" s="33"/>
      <c r="K32" s="34"/>
      <c r="L32" s="34"/>
      <c r="M32" s="31" t="str">
        <f t="shared" si="7"/>
        <v/>
      </c>
      <c r="N32" s="35"/>
      <c r="O32" s="35"/>
      <c r="P32" s="2"/>
      <c r="Q32" s="2"/>
      <c r="R32" s="2"/>
      <c r="S32" s="2"/>
      <c r="T32" s="2"/>
      <c r="U32" s="2"/>
      <c r="W32" s="72"/>
      <c r="X32" s="72"/>
      <c r="Y32" s="72"/>
      <c r="Z32" s="72"/>
      <c r="AA32" s="72"/>
      <c r="AB32" s="72"/>
      <c r="AC32" s="2"/>
      <c r="AD32" s="114" t="str">
        <f t="shared" si="6"/>
        <v>NO</v>
      </c>
      <c r="AG32" s="3">
        <f t="shared" si="0"/>
        <v>0</v>
      </c>
      <c r="AH32" s="3">
        <f t="shared" si="0"/>
        <v>0</v>
      </c>
      <c r="AI32" s="3">
        <f t="shared" si="1"/>
        <v>0</v>
      </c>
      <c r="AJ32" s="4">
        <v>3.125E-2</v>
      </c>
      <c r="AK32" s="3">
        <f t="shared" si="2"/>
        <v>0</v>
      </c>
      <c r="AL32" s="53" t="s">
        <v>30</v>
      </c>
      <c r="AM32" s="8" t="b">
        <f t="shared" si="3"/>
        <v>0</v>
      </c>
      <c r="AN32" s="15">
        <f t="shared" si="4"/>
        <v>0</v>
      </c>
    </row>
    <row r="33" spans="1:40" ht="80.099999999999994" customHeight="1" x14ac:dyDescent="0.25">
      <c r="A33" s="112" t="str">
        <f>IFERROR(INDEX(Tabella256[cognomenome], MATCH(F33, Tabella256[cognome], 0)), "")</f>
        <v/>
      </c>
      <c r="B33" s="28"/>
      <c r="C33" s="28"/>
      <c r="D33" s="29"/>
      <c r="E33" s="29"/>
      <c r="F33" s="30"/>
      <c r="G33" s="56" t="str">
        <f>IF(G32="","",G32)</f>
        <v/>
      </c>
      <c r="H33" s="31" t="str">
        <f>IF(H32="","",H32)</f>
        <v/>
      </c>
      <c r="I33" s="32" t="str">
        <f t="shared" si="5"/>
        <v/>
      </c>
      <c r="J33" s="33" t="str">
        <f>IF(J32="","",J32)</f>
        <v/>
      </c>
      <c r="K33" s="34"/>
      <c r="L33" s="34"/>
      <c r="M33" s="31" t="str">
        <f t="shared" si="7"/>
        <v/>
      </c>
      <c r="N33" s="35"/>
      <c r="O33" s="35"/>
      <c r="P33" s="2"/>
      <c r="Q33" s="2"/>
      <c r="R33" s="2"/>
      <c r="S33" s="2"/>
      <c r="T33" s="2"/>
      <c r="U33" s="2"/>
      <c r="AA33" s="72"/>
      <c r="AB33" s="72"/>
      <c r="AC33" s="2"/>
      <c r="AD33" s="114" t="str">
        <f t="shared" si="6"/>
        <v>NO</v>
      </c>
      <c r="AG33" s="3">
        <f t="shared" si="0"/>
        <v>0</v>
      </c>
      <c r="AH33" s="3">
        <f t="shared" si="0"/>
        <v>0</v>
      </c>
      <c r="AI33" s="3">
        <f t="shared" si="1"/>
        <v>0</v>
      </c>
      <c r="AJ33" s="4">
        <v>3.125E-2</v>
      </c>
      <c r="AK33" s="3">
        <f t="shared" si="2"/>
        <v>0</v>
      </c>
      <c r="AL33" s="53" t="s">
        <v>30</v>
      </c>
      <c r="AM33" s="8" t="b">
        <f t="shared" si="3"/>
        <v>0</v>
      </c>
      <c r="AN33" s="15">
        <f t="shared" si="4"/>
        <v>0</v>
      </c>
    </row>
    <row r="34" spans="1:40" ht="80.099999999999994" customHeight="1" x14ac:dyDescent="0.25">
      <c r="A34" s="112" t="str">
        <f>IFERROR(INDEX(Tabella256[cognomenome], MATCH(F34, Tabella256[cognome], 0)), "")</f>
        <v/>
      </c>
      <c r="B34" s="28"/>
      <c r="C34" s="28"/>
      <c r="D34" s="29"/>
      <c r="E34" s="29"/>
      <c r="F34" s="30"/>
      <c r="G34" s="56"/>
      <c r="H34" s="31"/>
      <c r="I34" s="32" t="str">
        <f t="shared" si="5"/>
        <v/>
      </c>
      <c r="J34" s="33"/>
      <c r="K34" s="34"/>
      <c r="L34" s="34"/>
      <c r="M34" s="31" t="str">
        <f t="shared" si="7"/>
        <v/>
      </c>
      <c r="N34" s="35"/>
      <c r="O34" s="35"/>
      <c r="P34" s="2"/>
      <c r="Q34" s="2"/>
      <c r="R34" s="2"/>
      <c r="S34" s="2"/>
      <c r="T34" s="2"/>
      <c r="U34" s="2"/>
      <c r="AA34" s="72"/>
      <c r="AB34" s="72"/>
      <c r="AC34" s="2"/>
      <c r="AD34" s="114" t="str">
        <f t="shared" si="6"/>
        <v>NO</v>
      </c>
      <c r="AG34" s="3">
        <f t="shared" si="0"/>
        <v>0</v>
      </c>
      <c r="AH34" s="3">
        <f t="shared" si="0"/>
        <v>0</v>
      </c>
      <c r="AI34" s="3">
        <f t="shared" si="1"/>
        <v>0</v>
      </c>
      <c r="AJ34" s="4">
        <v>3.125E-2</v>
      </c>
      <c r="AK34" s="3">
        <f t="shared" si="2"/>
        <v>0</v>
      </c>
      <c r="AL34" s="53" t="s">
        <v>30</v>
      </c>
      <c r="AM34" s="8" t="b">
        <f t="shared" si="3"/>
        <v>0</v>
      </c>
      <c r="AN34" s="15">
        <f t="shared" si="4"/>
        <v>0</v>
      </c>
    </row>
    <row r="35" spans="1:40" ht="80.099999999999994" customHeight="1" x14ac:dyDescent="0.25">
      <c r="A35" s="112" t="str">
        <f>IFERROR(INDEX(Tabella256[cognomenome], MATCH(F35, Tabella256[cognome], 0)), "")</f>
        <v/>
      </c>
      <c r="B35" s="28"/>
      <c r="C35" s="28"/>
      <c r="D35" s="29"/>
      <c r="E35" s="29"/>
      <c r="F35" s="30"/>
      <c r="G35" s="56" t="str">
        <f>IF(G34="","",G34)</f>
        <v/>
      </c>
      <c r="H35" s="31" t="str">
        <f>IF(H34="","",H34)</f>
        <v/>
      </c>
      <c r="I35" s="32" t="str">
        <f t="shared" si="5"/>
        <v/>
      </c>
      <c r="J35" s="33" t="str">
        <f>IF(J34="","",J34)</f>
        <v/>
      </c>
      <c r="K35" s="34"/>
      <c r="L35" s="34"/>
      <c r="M35" s="31" t="str">
        <f t="shared" si="7"/>
        <v/>
      </c>
      <c r="N35" s="35"/>
      <c r="O35" s="35"/>
      <c r="P35" s="2"/>
      <c r="Q35" s="2"/>
      <c r="R35" s="2"/>
      <c r="S35" s="2"/>
      <c r="T35" s="2"/>
      <c r="U35" s="2"/>
      <c r="AA35" s="72"/>
      <c r="AB35" s="72"/>
      <c r="AC35" s="2"/>
      <c r="AD35" s="114" t="str">
        <f t="shared" si="6"/>
        <v>NO</v>
      </c>
      <c r="AG35" s="3">
        <f t="shared" si="0"/>
        <v>0</v>
      </c>
      <c r="AH35" s="3">
        <f t="shared" si="0"/>
        <v>0</v>
      </c>
      <c r="AI35" s="3">
        <f t="shared" si="1"/>
        <v>0</v>
      </c>
      <c r="AJ35" s="4">
        <v>3.125E-2</v>
      </c>
      <c r="AK35" s="3">
        <f t="shared" si="2"/>
        <v>0</v>
      </c>
      <c r="AL35" s="53" t="s">
        <v>30</v>
      </c>
      <c r="AM35" s="8" t="b">
        <f t="shared" si="3"/>
        <v>0</v>
      </c>
      <c r="AN35" s="15">
        <f t="shared" si="4"/>
        <v>0</v>
      </c>
    </row>
    <row r="36" spans="1:40" ht="80.099999999999994" customHeight="1" x14ac:dyDescent="0.25">
      <c r="A36" s="112" t="str">
        <f>IFERROR(INDEX(Tabella256[cognomenome], MATCH(F36, Tabella256[cognome], 0)), "")</f>
        <v/>
      </c>
      <c r="B36" s="28"/>
      <c r="C36" s="28"/>
      <c r="D36" s="29"/>
      <c r="E36" s="29"/>
      <c r="F36" s="30"/>
      <c r="G36" s="56"/>
      <c r="H36" s="31"/>
      <c r="I36" s="32" t="str">
        <f t="shared" si="5"/>
        <v/>
      </c>
      <c r="J36" s="33"/>
      <c r="K36" s="34"/>
      <c r="L36" s="34"/>
      <c r="M36" s="31" t="str">
        <f t="shared" si="7"/>
        <v/>
      </c>
      <c r="N36" s="35"/>
      <c r="O36" s="35"/>
      <c r="P36" s="2"/>
      <c r="Q36" s="2"/>
      <c r="R36" s="2"/>
      <c r="S36" s="2"/>
      <c r="T36" s="2"/>
      <c r="U36" s="2"/>
      <c r="AA36" s="72"/>
      <c r="AB36" s="72"/>
      <c r="AC36" s="2"/>
      <c r="AD36" s="114" t="str">
        <f t="shared" si="6"/>
        <v>NO</v>
      </c>
      <c r="AG36" s="3">
        <f t="shared" si="0"/>
        <v>0</v>
      </c>
      <c r="AH36" s="3">
        <f t="shared" si="0"/>
        <v>0</v>
      </c>
      <c r="AI36" s="3">
        <f t="shared" si="1"/>
        <v>0</v>
      </c>
      <c r="AJ36" s="4">
        <v>3.125E-2</v>
      </c>
      <c r="AK36" s="3">
        <f t="shared" si="2"/>
        <v>0</v>
      </c>
      <c r="AL36" s="53" t="s">
        <v>30</v>
      </c>
      <c r="AM36" s="8" t="b">
        <f t="shared" si="3"/>
        <v>0</v>
      </c>
      <c r="AN36" s="15">
        <f t="shared" si="4"/>
        <v>0</v>
      </c>
    </row>
    <row r="37" spans="1:40" ht="80.099999999999994" customHeight="1" x14ac:dyDescent="0.25">
      <c r="A37" s="112" t="str">
        <f>IFERROR(INDEX(Tabella256[cognomenome], MATCH(F37, Tabella256[cognome], 0)), "")</f>
        <v/>
      </c>
      <c r="B37" s="28"/>
      <c r="C37" s="28"/>
      <c r="D37" s="29"/>
      <c r="E37" s="29"/>
      <c r="F37" s="30"/>
      <c r="G37" s="56" t="str">
        <f>IF(G36="","",G36)</f>
        <v/>
      </c>
      <c r="H37" s="31" t="str">
        <f>IF(H36="","",H36)</f>
        <v/>
      </c>
      <c r="I37" s="32" t="str">
        <f t="shared" si="5"/>
        <v/>
      </c>
      <c r="J37" s="33" t="str">
        <f>IF(J36="","",J36)</f>
        <v/>
      </c>
      <c r="K37" s="34"/>
      <c r="L37" s="34"/>
      <c r="M37" s="31" t="str">
        <f t="shared" si="7"/>
        <v/>
      </c>
      <c r="N37" s="35"/>
      <c r="O37" s="35"/>
      <c r="P37" s="2"/>
      <c r="Q37" s="2"/>
      <c r="R37" s="2"/>
      <c r="S37" s="2"/>
      <c r="T37" s="2"/>
      <c r="U37" s="2"/>
      <c r="AA37" s="72"/>
      <c r="AB37" s="72"/>
      <c r="AC37" s="2"/>
      <c r="AD37" s="114" t="str">
        <f t="shared" si="6"/>
        <v>NO</v>
      </c>
      <c r="AG37" s="3">
        <f t="shared" si="0"/>
        <v>0</v>
      </c>
      <c r="AH37" s="3">
        <f t="shared" si="0"/>
        <v>0</v>
      </c>
      <c r="AI37" s="3">
        <f t="shared" si="1"/>
        <v>0</v>
      </c>
      <c r="AJ37" s="4">
        <v>3.125E-2</v>
      </c>
      <c r="AK37" s="3">
        <f t="shared" si="2"/>
        <v>0</v>
      </c>
      <c r="AL37" s="53" t="s">
        <v>30</v>
      </c>
      <c r="AM37" s="8" t="b">
        <f t="shared" si="3"/>
        <v>0</v>
      </c>
      <c r="AN37" s="15">
        <f t="shared" si="4"/>
        <v>0</v>
      </c>
    </row>
    <row r="38" spans="1:40" ht="80.099999999999994" customHeight="1" x14ac:dyDescent="0.25">
      <c r="A38" s="112" t="str">
        <f>IFERROR(INDEX(Tabella256[cognomenome], MATCH(F38, Tabella256[cognome], 0)), "")</f>
        <v/>
      </c>
      <c r="B38" s="28"/>
      <c r="C38" s="28"/>
      <c r="D38" s="29"/>
      <c r="E38" s="29"/>
      <c r="F38" s="30"/>
      <c r="G38" s="56"/>
      <c r="H38" s="31"/>
      <c r="I38" s="32" t="str">
        <f t="shared" si="5"/>
        <v/>
      </c>
      <c r="J38" s="33"/>
      <c r="K38" s="34"/>
      <c r="L38" s="34"/>
      <c r="M38" s="31" t="str">
        <f t="shared" si="7"/>
        <v/>
      </c>
      <c r="N38" s="35"/>
      <c r="O38" s="35"/>
      <c r="P38" s="2"/>
      <c r="Q38" s="2"/>
      <c r="R38" s="2"/>
      <c r="S38" s="2"/>
      <c r="T38" s="2"/>
      <c r="U38" s="2"/>
      <c r="AA38" s="72"/>
      <c r="AB38" s="72"/>
      <c r="AC38" s="2"/>
      <c r="AD38" s="114" t="str">
        <f t="shared" si="6"/>
        <v>NO</v>
      </c>
      <c r="AG38" s="3">
        <f t="shared" si="0"/>
        <v>0</v>
      </c>
      <c r="AH38" s="3">
        <f t="shared" si="0"/>
        <v>0</v>
      </c>
      <c r="AI38" s="3">
        <f t="shared" si="1"/>
        <v>0</v>
      </c>
      <c r="AJ38" s="4">
        <v>3.125E-2</v>
      </c>
      <c r="AK38" s="3">
        <f t="shared" si="2"/>
        <v>0</v>
      </c>
      <c r="AL38" s="53" t="s">
        <v>30</v>
      </c>
      <c r="AM38" s="8" t="b">
        <f t="shared" si="3"/>
        <v>0</v>
      </c>
      <c r="AN38" s="15">
        <f t="shared" si="4"/>
        <v>0</v>
      </c>
    </row>
    <row r="39" spans="1:40" ht="80.099999999999994" customHeight="1" x14ac:dyDescent="0.25">
      <c r="A39" s="112" t="str">
        <f>IFERROR(INDEX(Tabella256[cognomenome], MATCH(F39, Tabella256[cognome], 0)), "")</f>
        <v/>
      </c>
      <c r="B39" s="28"/>
      <c r="C39" s="28"/>
      <c r="D39" s="29"/>
      <c r="E39" s="29"/>
      <c r="F39" s="30"/>
      <c r="G39" s="56" t="str">
        <f>IF(G38="","",G38)</f>
        <v/>
      </c>
      <c r="H39" s="31" t="str">
        <f>IF(H38="","",H38)</f>
        <v/>
      </c>
      <c r="I39" s="32" t="str">
        <f t="shared" si="5"/>
        <v/>
      </c>
      <c r="J39" s="33" t="str">
        <f>IF(J38="","",J38)</f>
        <v/>
      </c>
      <c r="K39" s="34"/>
      <c r="L39" s="34"/>
      <c r="M39" s="31" t="str">
        <f t="shared" si="7"/>
        <v/>
      </c>
      <c r="N39" s="35"/>
      <c r="O39" s="35"/>
      <c r="P39" s="2"/>
      <c r="Q39" s="2"/>
      <c r="R39" s="2"/>
      <c r="S39" s="2"/>
      <c r="T39" s="2"/>
      <c r="U39" s="2"/>
      <c r="V39" s="72"/>
      <c r="W39" s="72"/>
      <c r="X39" s="72"/>
      <c r="Y39" s="72"/>
      <c r="Z39" s="72"/>
      <c r="AA39" s="72"/>
      <c r="AB39" s="72"/>
      <c r="AC39" s="2"/>
      <c r="AD39" s="114" t="str">
        <f t="shared" si="6"/>
        <v>NO</v>
      </c>
      <c r="AG39" s="3">
        <f t="shared" si="0"/>
        <v>0</v>
      </c>
      <c r="AH39" s="3">
        <f t="shared" si="0"/>
        <v>0</v>
      </c>
      <c r="AI39" s="3">
        <f t="shared" si="1"/>
        <v>0</v>
      </c>
      <c r="AJ39" s="4">
        <v>3.125E-2</v>
      </c>
      <c r="AK39" s="3">
        <f t="shared" si="2"/>
        <v>0</v>
      </c>
      <c r="AL39" s="53" t="s">
        <v>30</v>
      </c>
      <c r="AM39" s="8" t="b">
        <f t="shared" si="3"/>
        <v>0</v>
      </c>
      <c r="AN39" s="15">
        <f t="shared" si="4"/>
        <v>0</v>
      </c>
    </row>
    <row r="40" spans="1:40" ht="80.099999999999994" customHeight="1" x14ac:dyDescent="0.25">
      <c r="A40" s="112" t="str">
        <f>IFERROR(INDEX(Tabella256[cognomenome], MATCH(F40, Tabella256[cognome], 0)), "")</f>
        <v/>
      </c>
      <c r="B40" s="28"/>
      <c r="C40" s="28"/>
      <c r="D40" s="29"/>
      <c r="E40" s="29"/>
      <c r="F40" s="30"/>
      <c r="G40" s="56"/>
      <c r="H40" s="31"/>
      <c r="I40" s="32" t="str">
        <f t="shared" si="5"/>
        <v/>
      </c>
      <c r="J40" s="33"/>
      <c r="K40" s="34"/>
      <c r="L40" s="34"/>
      <c r="M40" s="31" t="str">
        <f t="shared" si="7"/>
        <v/>
      </c>
      <c r="N40" s="35"/>
      <c r="O40" s="35"/>
      <c r="P40" s="2"/>
      <c r="Q40" s="2"/>
      <c r="R40" s="2"/>
      <c r="S40" s="2"/>
      <c r="T40" s="2"/>
      <c r="U40" s="2"/>
      <c r="AB40" s="72"/>
      <c r="AC40" s="2"/>
      <c r="AD40" s="114" t="str">
        <f t="shared" si="6"/>
        <v>NO</v>
      </c>
      <c r="AG40" s="3">
        <f t="shared" si="0"/>
        <v>0</v>
      </c>
      <c r="AH40" s="3">
        <f t="shared" si="0"/>
        <v>0</v>
      </c>
      <c r="AI40" s="3">
        <f t="shared" si="1"/>
        <v>0</v>
      </c>
      <c r="AJ40" s="4">
        <v>3.125E-2</v>
      </c>
      <c r="AK40" s="3">
        <f t="shared" si="2"/>
        <v>0</v>
      </c>
      <c r="AL40" s="53" t="s">
        <v>30</v>
      </c>
      <c r="AM40" s="8" t="b">
        <f t="shared" si="3"/>
        <v>0</v>
      </c>
      <c r="AN40" s="15">
        <f t="shared" si="4"/>
        <v>0</v>
      </c>
    </row>
    <row r="41" spans="1:40" ht="80.099999999999994" customHeight="1" x14ac:dyDescent="0.25">
      <c r="A41" s="112" t="str">
        <f>IFERROR(INDEX(Tabella256[cognomenome], MATCH(F41, Tabella256[cognome], 0)), "")</f>
        <v/>
      </c>
      <c r="B41" s="28"/>
      <c r="C41" s="28"/>
      <c r="D41" s="29"/>
      <c r="E41" s="29"/>
      <c r="F41" s="30"/>
      <c r="G41" s="56" t="str">
        <f>IF(G40="","",G40)</f>
        <v/>
      </c>
      <c r="H41" s="31" t="str">
        <f>IF(H40="","",H40)</f>
        <v/>
      </c>
      <c r="I41" s="32" t="str">
        <f t="shared" si="5"/>
        <v/>
      </c>
      <c r="J41" s="33" t="str">
        <f>IF(J40="","",J40)</f>
        <v/>
      </c>
      <c r="K41" s="34"/>
      <c r="L41" s="34"/>
      <c r="M41" s="31" t="str">
        <f t="shared" si="7"/>
        <v/>
      </c>
      <c r="N41" s="35"/>
      <c r="O41" s="35"/>
      <c r="P41" s="2"/>
      <c r="Q41" s="2"/>
      <c r="R41" s="2"/>
      <c r="S41" s="2"/>
      <c r="T41" s="37"/>
      <c r="U41" s="2"/>
      <c r="AB41" s="72"/>
      <c r="AC41" s="2"/>
      <c r="AD41" s="114" t="str">
        <f t="shared" si="6"/>
        <v>NO</v>
      </c>
      <c r="AG41" s="3">
        <f t="shared" si="0"/>
        <v>0</v>
      </c>
      <c r="AH41" s="3">
        <f t="shared" si="0"/>
        <v>0</v>
      </c>
      <c r="AI41" s="3">
        <f t="shared" si="1"/>
        <v>0</v>
      </c>
      <c r="AJ41" s="4">
        <v>3.125E-2</v>
      </c>
      <c r="AK41" s="3">
        <f t="shared" si="2"/>
        <v>0</v>
      </c>
      <c r="AL41" s="53" t="s">
        <v>30</v>
      </c>
      <c r="AM41" s="8" t="b">
        <f t="shared" si="3"/>
        <v>0</v>
      </c>
      <c r="AN41" s="15">
        <f t="shared" si="4"/>
        <v>0</v>
      </c>
    </row>
    <row r="42" spans="1:40" ht="80.099999999999994" customHeight="1" x14ac:dyDescent="0.25">
      <c r="A42" s="112" t="str">
        <f>IFERROR(INDEX(Tabella256[cognomenome], MATCH(F42, Tabella256[cognome], 0)), "")</f>
        <v/>
      </c>
      <c r="B42" s="28"/>
      <c r="C42" s="28"/>
      <c r="D42" s="29"/>
      <c r="E42" s="29"/>
      <c r="F42" s="30"/>
      <c r="G42" s="56"/>
      <c r="H42" s="31"/>
      <c r="I42" s="32" t="str">
        <f t="shared" si="5"/>
        <v/>
      </c>
      <c r="J42" s="33"/>
      <c r="K42" s="34"/>
      <c r="L42" s="34"/>
      <c r="M42" s="31" t="str">
        <f t="shared" si="7"/>
        <v/>
      </c>
      <c r="N42" s="35"/>
      <c r="O42" s="35"/>
      <c r="P42" s="2"/>
      <c r="Q42" s="2"/>
      <c r="R42" s="2"/>
      <c r="S42" s="2"/>
      <c r="T42" s="37"/>
      <c r="U42" s="2"/>
      <c r="AB42" s="72"/>
      <c r="AC42" s="2"/>
      <c r="AD42" s="114" t="str">
        <f t="shared" si="6"/>
        <v>NO</v>
      </c>
      <c r="AG42" s="3">
        <f t="shared" si="0"/>
        <v>0</v>
      </c>
      <c r="AH42" s="3">
        <f t="shared" si="0"/>
        <v>0</v>
      </c>
      <c r="AI42" s="3">
        <f t="shared" si="1"/>
        <v>0</v>
      </c>
      <c r="AJ42" s="4">
        <v>3.125E-2</v>
      </c>
      <c r="AK42" s="3">
        <f t="shared" si="2"/>
        <v>0</v>
      </c>
      <c r="AL42" s="53" t="s">
        <v>30</v>
      </c>
      <c r="AM42" s="8" t="b">
        <f t="shared" si="3"/>
        <v>0</v>
      </c>
      <c r="AN42" s="15">
        <f t="shared" si="4"/>
        <v>0</v>
      </c>
    </row>
    <row r="43" spans="1:40" ht="80.099999999999994" customHeight="1" x14ac:dyDescent="0.25">
      <c r="A43" s="112" t="str">
        <f>IFERROR(INDEX(Tabella256[cognomenome], MATCH(F43, Tabella256[cognome], 0)), "")</f>
        <v/>
      </c>
      <c r="B43" s="28"/>
      <c r="C43" s="28"/>
      <c r="D43" s="29"/>
      <c r="E43" s="29"/>
      <c r="F43" s="30"/>
      <c r="G43" s="56" t="str">
        <f>IF(G42="","",G42)</f>
        <v/>
      </c>
      <c r="H43" s="31" t="str">
        <f>IF(H42="","",H42)</f>
        <v/>
      </c>
      <c r="I43" s="32" t="str">
        <f t="shared" si="5"/>
        <v/>
      </c>
      <c r="J43" s="33" t="str">
        <f>IF(J42="","",J42)</f>
        <v/>
      </c>
      <c r="K43" s="34"/>
      <c r="L43" s="34"/>
      <c r="M43" s="31" t="str">
        <f t="shared" si="7"/>
        <v/>
      </c>
      <c r="N43" s="35"/>
      <c r="O43" s="35"/>
      <c r="P43" s="2"/>
      <c r="Q43" s="2"/>
      <c r="R43" s="2"/>
      <c r="S43" s="2"/>
      <c r="T43" s="37"/>
      <c r="U43" s="2"/>
      <c r="AB43" s="72"/>
      <c r="AC43" s="2"/>
      <c r="AD43" s="114" t="str">
        <f t="shared" si="6"/>
        <v>NO</v>
      </c>
      <c r="AG43" s="3">
        <f t="shared" si="0"/>
        <v>0</v>
      </c>
      <c r="AH43" s="3">
        <f t="shared" si="0"/>
        <v>0</v>
      </c>
      <c r="AI43" s="3">
        <f t="shared" si="1"/>
        <v>0</v>
      </c>
      <c r="AJ43" s="4">
        <v>3.125E-2</v>
      </c>
      <c r="AK43" s="3">
        <f t="shared" si="2"/>
        <v>0</v>
      </c>
      <c r="AL43" s="53" t="s">
        <v>30</v>
      </c>
      <c r="AM43" s="8" t="b">
        <f t="shared" si="3"/>
        <v>0</v>
      </c>
      <c r="AN43" s="15">
        <f t="shared" si="4"/>
        <v>0</v>
      </c>
    </row>
    <row r="44" spans="1:40" ht="80.099999999999994" customHeight="1" x14ac:dyDescent="0.25">
      <c r="A44" s="112" t="str">
        <f>IFERROR(INDEX(Tabella256[cognomenome], MATCH(F44, Tabella256[cognome], 0)), "")</f>
        <v/>
      </c>
      <c r="B44" s="28"/>
      <c r="C44" s="28"/>
      <c r="D44" s="29"/>
      <c r="E44" s="29"/>
      <c r="F44" s="30"/>
      <c r="G44" s="56"/>
      <c r="H44" s="31"/>
      <c r="I44" s="32" t="str">
        <f t="shared" si="5"/>
        <v/>
      </c>
      <c r="J44" s="33"/>
      <c r="K44" s="34"/>
      <c r="L44" s="34"/>
      <c r="M44" s="31" t="str">
        <f t="shared" si="7"/>
        <v/>
      </c>
      <c r="N44" s="35"/>
      <c r="O44" s="35"/>
      <c r="P44" s="2"/>
      <c r="Q44" s="2"/>
      <c r="R44" s="2"/>
      <c r="S44" s="2"/>
      <c r="T44" s="37"/>
      <c r="U44" s="2"/>
      <c r="AB44" s="72"/>
      <c r="AC44" s="2"/>
      <c r="AD44" s="114" t="str">
        <f t="shared" si="6"/>
        <v>NO</v>
      </c>
      <c r="AG44" s="3">
        <f t="shared" si="0"/>
        <v>0</v>
      </c>
      <c r="AH44" s="3">
        <f t="shared" si="0"/>
        <v>0</v>
      </c>
      <c r="AI44" s="3">
        <f t="shared" si="1"/>
        <v>0</v>
      </c>
      <c r="AJ44" s="4">
        <v>3.125E-2</v>
      </c>
      <c r="AK44" s="3">
        <f t="shared" si="2"/>
        <v>0</v>
      </c>
      <c r="AL44" s="53" t="s">
        <v>30</v>
      </c>
      <c r="AM44" s="8" t="b">
        <f t="shared" si="3"/>
        <v>0</v>
      </c>
      <c r="AN44" s="15">
        <f t="shared" si="4"/>
        <v>0</v>
      </c>
    </row>
    <row r="45" spans="1:40" ht="80.099999999999994" customHeight="1" x14ac:dyDescent="0.25">
      <c r="A45" s="112" t="str">
        <f>IFERROR(INDEX(Tabella256[cognomenome], MATCH(F45, Tabella256[cognome], 0)), "")</f>
        <v/>
      </c>
      <c r="B45" s="28"/>
      <c r="C45" s="28"/>
      <c r="D45" s="29"/>
      <c r="E45" s="29"/>
      <c r="F45" s="30"/>
      <c r="G45" s="56" t="str">
        <f>IF(G44="","",G44)</f>
        <v/>
      </c>
      <c r="H45" s="31" t="str">
        <f>IF(H44="","",H44)</f>
        <v/>
      </c>
      <c r="I45" s="32" t="str">
        <f t="shared" si="5"/>
        <v/>
      </c>
      <c r="J45" s="33" t="str">
        <f>IF(J44="","",J44)</f>
        <v/>
      </c>
      <c r="K45" s="34"/>
      <c r="L45" s="34"/>
      <c r="M45" s="31" t="str">
        <f t="shared" si="7"/>
        <v/>
      </c>
      <c r="N45" s="35"/>
      <c r="O45" s="35"/>
      <c r="P45" s="2"/>
      <c r="Q45" s="2"/>
      <c r="R45" s="2"/>
      <c r="S45" s="2"/>
      <c r="T45" s="2"/>
      <c r="U45" s="2"/>
      <c r="V45" s="72"/>
      <c r="W45" s="72"/>
      <c r="X45" s="72"/>
      <c r="Y45" s="72"/>
      <c r="Z45" s="72"/>
      <c r="AA45" s="72"/>
      <c r="AB45" s="72"/>
      <c r="AC45" s="2"/>
      <c r="AD45" s="114" t="str">
        <f t="shared" si="6"/>
        <v>NO</v>
      </c>
      <c r="AG45" s="3">
        <f t="shared" si="0"/>
        <v>0</v>
      </c>
      <c r="AH45" s="3">
        <f t="shared" si="0"/>
        <v>0</v>
      </c>
      <c r="AI45" s="3">
        <f t="shared" si="1"/>
        <v>0</v>
      </c>
      <c r="AJ45" s="4">
        <v>3.125E-2</v>
      </c>
      <c r="AK45" s="3">
        <f t="shared" si="2"/>
        <v>0</v>
      </c>
      <c r="AL45" s="53" t="s">
        <v>30</v>
      </c>
      <c r="AM45" s="8" t="b">
        <f t="shared" si="3"/>
        <v>0</v>
      </c>
      <c r="AN45" s="15">
        <f t="shared" si="4"/>
        <v>0</v>
      </c>
    </row>
    <row r="46" spans="1:40" x14ac:dyDescent="0.25">
      <c r="B46" s="191" t="str">
        <f>IF(I32="","",I32)</f>
        <v/>
      </c>
      <c r="C46" s="191"/>
      <c r="D46" s="191"/>
      <c r="E46" s="191"/>
      <c r="F46" s="191"/>
      <c r="G46" s="191"/>
      <c r="H46" s="191"/>
      <c r="I46" s="191"/>
      <c r="J46" s="191"/>
      <c r="K46" s="191"/>
      <c r="L46" s="191"/>
      <c r="M46" s="191"/>
      <c r="N46" s="19"/>
      <c r="O46" s="19"/>
      <c r="P46" s="2"/>
      <c r="Q46" s="2"/>
      <c r="R46" s="2"/>
      <c r="S46" s="2"/>
      <c r="T46" s="2"/>
      <c r="U46" s="2"/>
      <c r="V46" s="72"/>
      <c r="W46" s="72"/>
      <c r="X46" s="72"/>
      <c r="Y46" s="72"/>
      <c r="Z46" s="72"/>
      <c r="AA46" s="72"/>
      <c r="AB46" s="72"/>
      <c r="AC46" s="2"/>
      <c r="AD46" s="2"/>
      <c r="AG46" s="24"/>
      <c r="AH46" s="24"/>
      <c r="AI46" s="24"/>
      <c r="AJ46" s="25"/>
      <c r="AK46" s="24"/>
      <c r="AL46" s="26"/>
      <c r="AM46" s="27"/>
    </row>
    <row r="47" spans="1:40" x14ac:dyDescent="0.25">
      <c r="B47" s="191"/>
      <c r="C47" s="191"/>
      <c r="D47" s="191"/>
      <c r="E47" s="191"/>
      <c r="F47" s="191"/>
      <c r="G47" s="191"/>
      <c r="H47" s="191"/>
      <c r="I47" s="191"/>
      <c r="J47" s="191"/>
      <c r="K47" s="191"/>
      <c r="L47" s="191"/>
      <c r="M47" s="191"/>
      <c r="P47" s="2"/>
      <c r="Q47" s="2"/>
      <c r="R47" s="2"/>
      <c r="S47" s="2"/>
    </row>
    <row r="48" spans="1:40" x14ac:dyDescent="0.25">
      <c r="B48" s="6"/>
      <c r="C48" s="6"/>
      <c r="D48" s="6"/>
      <c r="E48" s="7"/>
      <c r="F48" s="9"/>
      <c r="G48" s="143"/>
      <c r="H48" s="11"/>
      <c r="K48" s="11"/>
      <c r="L48" s="11"/>
      <c r="M48" s="11"/>
      <c r="N48" s="21"/>
      <c r="O48" s="21"/>
      <c r="P48" s="2"/>
      <c r="Q48" s="2"/>
      <c r="R48" s="2"/>
      <c r="S48" s="2"/>
      <c r="T48" s="2"/>
      <c r="U48" s="2"/>
      <c r="V48" s="72"/>
      <c r="W48" s="72"/>
      <c r="X48" s="72"/>
      <c r="Y48" s="72"/>
      <c r="Z48" s="72"/>
      <c r="AA48" s="72"/>
      <c r="AB48" s="72"/>
      <c r="AC48" s="2"/>
      <c r="AD48" s="2"/>
      <c r="AE48" s="2"/>
      <c r="AF48" s="2"/>
    </row>
    <row r="49" spans="2:63" x14ac:dyDescent="0.25">
      <c r="B49" s="6"/>
      <c r="C49" s="6"/>
      <c r="D49" s="6"/>
      <c r="E49" s="7"/>
      <c r="F49" s="9"/>
      <c r="G49" s="143"/>
      <c r="H49" s="11"/>
      <c r="K49" s="11"/>
      <c r="L49" s="11"/>
      <c r="M49" s="11"/>
      <c r="N49" s="21"/>
      <c r="O49" s="21"/>
      <c r="P49" s="2"/>
      <c r="Q49" s="2"/>
      <c r="R49" s="2"/>
      <c r="S49" s="2"/>
      <c r="T49" s="2"/>
      <c r="U49" s="2"/>
      <c r="V49" s="72"/>
      <c r="W49" s="72"/>
      <c r="X49" s="72"/>
      <c r="Y49" s="72"/>
      <c r="Z49" s="72"/>
      <c r="AA49" s="72"/>
      <c r="AB49" s="72"/>
      <c r="AC49" s="2"/>
      <c r="AD49" s="2"/>
      <c r="AE49" s="2"/>
      <c r="AF49" s="2"/>
    </row>
    <row r="50" spans="2:63" x14ac:dyDescent="0.25">
      <c r="B50" s="6"/>
      <c r="C50" s="6"/>
      <c r="D50" s="6"/>
      <c r="E50" s="7"/>
      <c r="F50" s="9"/>
      <c r="G50" s="143"/>
      <c r="H50" s="11"/>
      <c r="K50" s="11"/>
      <c r="L50" s="11"/>
      <c r="M50" s="11"/>
      <c r="N50" s="21"/>
      <c r="O50" s="21"/>
      <c r="T50" s="2"/>
      <c r="U50" s="2"/>
      <c r="V50" s="72"/>
      <c r="W50" s="72"/>
      <c r="X50" s="72"/>
      <c r="Y50" s="72"/>
      <c r="Z50" s="72"/>
      <c r="AA50" s="72"/>
      <c r="AB50" s="72"/>
      <c r="AC50" s="2"/>
      <c r="AD50" s="2"/>
      <c r="AE50" s="2"/>
      <c r="AF50" s="2"/>
    </row>
    <row r="51" spans="2:63" x14ac:dyDescent="0.25">
      <c r="B51" s="6"/>
      <c r="C51" s="6"/>
      <c r="D51" s="6"/>
      <c r="E51" s="7"/>
      <c r="F51" s="9"/>
      <c r="G51" s="143"/>
      <c r="H51" s="11"/>
      <c r="K51" s="11"/>
      <c r="L51" s="11"/>
      <c r="M51" s="11"/>
      <c r="N51" s="21"/>
      <c r="O51" s="21"/>
      <c r="T51" s="2"/>
      <c r="U51" s="2"/>
      <c r="V51" s="72"/>
      <c r="W51" s="72"/>
      <c r="X51" s="72"/>
      <c r="Y51" s="72"/>
      <c r="Z51" s="72"/>
      <c r="AA51" s="72"/>
      <c r="AB51" s="72"/>
      <c r="AC51" s="2"/>
      <c r="AD51" s="2"/>
      <c r="AE51" s="2"/>
      <c r="AF51" s="2"/>
    </row>
    <row r="52" spans="2:63" x14ac:dyDescent="0.25">
      <c r="B52" s="6"/>
      <c r="C52" s="6"/>
      <c r="D52" s="6"/>
      <c r="E52" s="7"/>
      <c r="F52" s="9"/>
      <c r="G52" s="143"/>
      <c r="H52" s="11"/>
      <c r="K52" s="11"/>
      <c r="L52" s="11"/>
      <c r="M52" s="11"/>
      <c r="N52" s="21"/>
      <c r="O52" s="21"/>
      <c r="T52" s="2"/>
      <c r="U52" s="2"/>
      <c r="V52" s="72"/>
      <c r="W52" s="72"/>
      <c r="X52" s="72"/>
      <c r="Y52" s="72"/>
      <c r="Z52" s="72"/>
      <c r="AA52" s="72"/>
      <c r="AB52" s="72"/>
      <c r="AC52" s="2"/>
      <c r="AD52" s="2"/>
      <c r="AE52" s="2"/>
      <c r="AF52" s="2"/>
    </row>
    <row r="53" spans="2:63" x14ac:dyDescent="0.25">
      <c r="B53" s="6"/>
      <c r="C53" s="6"/>
      <c r="D53" s="6"/>
      <c r="E53" s="7"/>
      <c r="F53" s="9"/>
      <c r="G53" s="143"/>
      <c r="H53" s="11"/>
      <c r="K53" s="11"/>
      <c r="L53" s="11"/>
      <c r="M53" s="11"/>
      <c r="N53" s="21"/>
      <c r="O53" s="21"/>
      <c r="T53" s="2"/>
      <c r="U53" s="2"/>
      <c r="V53" s="72"/>
      <c r="W53" s="72"/>
      <c r="X53" s="72"/>
      <c r="Y53" s="72"/>
      <c r="Z53" s="72"/>
      <c r="AA53" s="72"/>
      <c r="AB53" s="72"/>
      <c r="AC53" s="2"/>
      <c r="AD53" s="2"/>
      <c r="AE53" s="2"/>
      <c r="AF53" s="2"/>
    </row>
    <row r="54" spans="2:63" x14ac:dyDescent="0.25">
      <c r="B54" s="6"/>
      <c r="C54" s="6"/>
      <c r="D54" s="6"/>
      <c r="E54" s="7"/>
      <c r="F54" s="9"/>
      <c r="G54" s="143"/>
      <c r="H54" s="11"/>
      <c r="K54" s="11"/>
      <c r="L54" s="11"/>
      <c r="M54" s="11"/>
      <c r="N54" s="21"/>
      <c r="O54" s="21"/>
    </row>
    <row r="55" spans="2:63" x14ac:dyDescent="0.25">
      <c r="B55" s="6"/>
      <c r="C55" s="6"/>
      <c r="D55" s="6"/>
      <c r="E55" s="7"/>
      <c r="F55" s="9"/>
      <c r="G55" s="143"/>
      <c r="H55" s="11"/>
      <c r="I55" s="23"/>
      <c r="J55" s="11"/>
      <c r="K55" s="11"/>
      <c r="L55" s="11"/>
      <c r="M55" s="11"/>
      <c r="N55" s="21"/>
      <c r="O55" s="21"/>
    </row>
    <row r="56" spans="2:63" x14ac:dyDescent="0.25">
      <c r="B56" s="6"/>
      <c r="C56" s="6"/>
      <c r="D56" s="6"/>
      <c r="E56" s="7"/>
      <c r="F56" s="9"/>
      <c r="G56" s="143"/>
      <c r="H56" s="11"/>
      <c r="I56" s="23"/>
      <c r="J56" s="11"/>
      <c r="K56" s="11"/>
      <c r="L56" s="11"/>
      <c r="M56" s="11"/>
      <c r="N56" s="21"/>
      <c r="O56" s="21"/>
    </row>
    <row r="57" spans="2:63" x14ac:dyDescent="0.25">
      <c r="E57" s="5"/>
      <c r="F57" s="10"/>
    </row>
    <row r="58" spans="2:63" x14ac:dyDescent="0.25">
      <c r="E58" s="5"/>
      <c r="F58" s="10"/>
    </row>
    <row r="59" spans="2:63" s="12" customFormat="1" x14ac:dyDescent="0.25">
      <c r="B59" s="114"/>
      <c r="C59" s="114"/>
      <c r="D59" s="114"/>
      <c r="E59" s="5"/>
      <c r="F59" s="10"/>
      <c r="G59" s="144"/>
      <c r="H59" s="1"/>
      <c r="I59" s="22"/>
      <c r="J59" s="1"/>
      <c r="K59" s="1"/>
      <c r="L59" s="1"/>
      <c r="M59" s="1"/>
      <c r="N59" s="20"/>
      <c r="O59" s="20"/>
      <c r="T59" s="114"/>
      <c r="U59" s="114"/>
      <c r="V59" s="37"/>
      <c r="W59" s="37"/>
      <c r="X59" s="37"/>
      <c r="Y59" s="37"/>
      <c r="Z59" s="37"/>
      <c r="AA59" s="37"/>
      <c r="AB59" s="37"/>
      <c r="AC59" s="114"/>
      <c r="AD59" s="114"/>
      <c r="AE59" s="114"/>
      <c r="AF59" s="114"/>
      <c r="AG59" s="114"/>
      <c r="AH59" s="114"/>
      <c r="AI59" s="114"/>
      <c r="AJ59" s="114"/>
      <c r="AK59" s="114"/>
      <c r="AL59" s="114"/>
      <c r="AM59" s="114"/>
      <c r="AN59" s="114"/>
      <c r="AO59" s="114"/>
      <c r="AP59" s="114"/>
      <c r="AQ59" s="114"/>
      <c r="AR59" s="114"/>
      <c r="AS59" s="114"/>
      <c r="AT59" s="114"/>
      <c r="AU59" s="114"/>
      <c r="AV59" s="114"/>
      <c r="AW59" s="114"/>
      <c r="AX59" s="114"/>
      <c r="AY59" s="114"/>
      <c r="AZ59" s="114"/>
      <c r="BA59" s="114"/>
      <c r="BB59" s="114"/>
      <c r="BC59" s="114"/>
      <c r="BD59" s="114"/>
      <c r="BE59" s="114"/>
      <c r="BF59" s="114"/>
      <c r="BG59" s="114"/>
      <c r="BH59" s="114"/>
      <c r="BI59" s="114"/>
      <c r="BJ59" s="114"/>
      <c r="BK59" s="114"/>
    </row>
    <row r="60" spans="2:63" s="12" customFormat="1" x14ac:dyDescent="0.25">
      <c r="B60" s="114"/>
      <c r="C60" s="114"/>
      <c r="D60" s="114"/>
      <c r="E60" s="5"/>
      <c r="F60" s="10"/>
      <c r="G60" s="144"/>
      <c r="H60" s="1"/>
      <c r="I60" s="22"/>
      <c r="J60" s="1"/>
      <c r="K60" s="1"/>
      <c r="L60" s="1"/>
      <c r="M60" s="1"/>
      <c r="N60" s="20"/>
      <c r="O60" s="20"/>
      <c r="T60" s="114"/>
      <c r="U60" s="114"/>
      <c r="V60" s="37"/>
      <c r="W60" s="37"/>
      <c r="X60" s="37"/>
      <c r="Y60" s="37"/>
      <c r="Z60" s="37"/>
      <c r="AA60" s="37"/>
      <c r="AB60" s="37"/>
      <c r="AC60" s="114"/>
      <c r="AD60" s="114"/>
      <c r="AE60" s="114"/>
      <c r="AF60" s="114"/>
      <c r="AG60" s="114"/>
      <c r="AH60" s="114"/>
      <c r="AI60" s="114"/>
      <c r="AJ60" s="114"/>
      <c r="AK60" s="114"/>
      <c r="AL60" s="114"/>
      <c r="AM60" s="114"/>
      <c r="AN60" s="114"/>
      <c r="AO60" s="114"/>
      <c r="AP60" s="114"/>
      <c r="AQ60" s="114"/>
      <c r="AR60" s="114"/>
      <c r="AS60" s="114"/>
      <c r="AT60" s="114"/>
      <c r="AU60" s="114"/>
      <c r="AV60" s="114"/>
      <c r="AW60" s="114"/>
      <c r="AX60" s="114"/>
      <c r="AY60" s="114"/>
      <c r="AZ60" s="114"/>
      <c r="BA60" s="114"/>
      <c r="BB60" s="114"/>
      <c r="BC60" s="114"/>
      <c r="BD60" s="114"/>
      <c r="BE60" s="114"/>
      <c r="BF60" s="114"/>
      <c r="BG60" s="114"/>
      <c r="BH60" s="114"/>
      <c r="BI60" s="114"/>
      <c r="BJ60" s="114"/>
      <c r="BK60" s="114"/>
    </row>
    <row r="61" spans="2:63" s="12" customFormat="1" x14ac:dyDescent="0.25">
      <c r="B61" s="114"/>
      <c r="C61" s="114"/>
      <c r="D61" s="114"/>
      <c r="E61" s="5"/>
      <c r="F61" s="10"/>
      <c r="G61" s="144"/>
      <c r="H61" s="1"/>
      <c r="I61" s="22"/>
      <c r="J61" s="1"/>
      <c r="K61" s="1"/>
      <c r="L61" s="1"/>
      <c r="M61" s="1"/>
      <c r="N61" s="20"/>
      <c r="O61" s="20"/>
      <c r="T61" s="114"/>
      <c r="U61" s="114"/>
      <c r="V61" s="37"/>
      <c r="W61" s="37"/>
      <c r="X61" s="37"/>
      <c r="Y61" s="37"/>
      <c r="Z61" s="37"/>
      <c r="AA61" s="37"/>
      <c r="AB61" s="37"/>
      <c r="AC61" s="114"/>
      <c r="AD61" s="114"/>
      <c r="AE61" s="114"/>
      <c r="AF61" s="114"/>
      <c r="AG61" s="114"/>
      <c r="AH61" s="114"/>
      <c r="AI61" s="114"/>
      <c r="AJ61" s="114"/>
      <c r="AK61" s="114"/>
      <c r="AL61" s="114"/>
      <c r="AM61" s="114"/>
      <c r="AN61" s="114"/>
      <c r="AO61" s="114"/>
      <c r="AP61" s="114"/>
      <c r="AQ61" s="114"/>
      <c r="AR61" s="114"/>
      <c r="AS61" s="114"/>
      <c r="AT61" s="114"/>
      <c r="AU61" s="114"/>
      <c r="AV61" s="114"/>
      <c r="AW61" s="114"/>
      <c r="AX61" s="114"/>
      <c r="AY61" s="114"/>
      <c r="AZ61" s="114"/>
      <c r="BA61" s="114"/>
      <c r="BB61" s="114"/>
      <c r="BC61" s="114"/>
      <c r="BD61" s="114"/>
      <c r="BE61" s="114"/>
      <c r="BF61" s="114"/>
      <c r="BG61" s="114"/>
      <c r="BH61" s="114"/>
      <c r="BI61" s="114"/>
      <c r="BJ61" s="114"/>
      <c r="BK61" s="114"/>
    </row>
    <row r="62" spans="2:63" s="12" customFormat="1" x14ac:dyDescent="0.25">
      <c r="B62" s="114"/>
      <c r="C62" s="114"/>
      <c r="D62" s="114"/>
      <c r="E62" s="5"/>
      <c r="F62" s="10"/>
      <c r="G62" s="144"/>
      <c r="H62" s="1"/>
      <c r="I62" s="22"/>
      <c r="J62" s="1"/>
      <c r="K62" s="1"/>
      <c r="L62" s="1"/>
      <c r="M62" s="1"/>
      <c r="N62" s="20"/>
      <c r="O62" s="20"/>
      <c r="P62" s="114"/>
      <c r="Q62" s="114"/>
      <c r="R62" s="114"/>
      <c r="S62" s="114"/>
      <c r="T62" s="114"/>
      <c r="U62" s="114"/>
      <c r="V62" s="37"/>
      <c r="W62" s="37"/>
      <c r="X62" s="37"/>
      <c r="Y62" s="37"/>
      <c r="Z62" s="37"/>
      <c r="AA62" s="37"/>
      <c r="AB62" s="37"/>
      <c r="AC62" s="114"/>
      <c r="AD62" s="114"/>
      <c r="AE62" s="114"/>
      <c r="AF62" s="114"/>
      <c r="AG62" s="114"/>
      <c r="AH62" s="114"/>
      <c r="AI62" s="114"/>
      <c r="AJ62" s="114"/>
      <c r="AK62" s="114"/>
      <c r="AL62" s="114"/>
      <c r="AM62" s="114"/>
      <c r="AN62" s="114"/>
      <c r="AO62" s="114"/>
      <c r="AP62" s="114"/>
      <c r="AQ62" s="114"/>
      <c r="AR62" s="114"/>
      <c r="AS62" s="114"/>
      <c r="AT62" s="114"/>
      <c r="AU62" s="114"/>
      <c r="AV62" s="114"/>
      <c r="AW62" s="114"/>
      <c r="AX62" s="114"/>
      <c r="AY62" s="114"/>
      <c r="AZ62" s="114"/>
      <c r="BA62" s="114"/>
      <c r="BB62" s="114"/>
      <c r="BC62" s="114"/>
      <c r="BD62" s="114"/>
      <c r="BE62" s="114"/>
      <c r="BF62" s="114"/>
      <c r="BG62" s="114"/>
      <c r="BH62" s="114"/>
      <c r="BI62" s="114"/>
      <c r="BJ62" s="114"/>
      <c r="BK62" s="114"/>
    </row>
    <row r="63" spans="2:63" s="12" customFormat="1" x14ac:dyDescent="0.25">
      <c r="B63" s="114"/>
      <c r="C63" s="114"/>
      <c r="D63" s="114"/>
      <c r="E63" s="5"/>
      <c r="F63" s="10"/>
      <c r="G63" s="144"/>
      <c r="H63" s="1"/>
      <c r="I63" s="22"/>
      <c r="J63" s="1"/>
      <c r="K63" s="1"/>
      <c r="L63" s="1"/>
      <c r="M63" s="1"/>
      <c r="N63" s="20"/>
      <c r="O63" s="20"/>
      <c r="P63" s="114"/>
      <c r="Q63" s="114"/>
      <c r="R63" s="114"/>
      <c r="S63" s="114"/>
      <c r="T63" s="114"/>
      <c r="U63" s="114"/>
      <c r="V63" s="37"/>
      <c r="W63" s="37"/>
      <c r="X63" s="37"/>
      <c r="Y63" s="37"/>
      <c r="Z63" s="37"/>
      <c r="AA63" s="37"/>
      <c r="AB63" s="37"/>
      <c r="AC63" s="114"/>
      <c r="AD63" s="114"/>
      <c r="AE63" s="114"/>
      <c r="AF63" s="114"/>
      <c r="AG63" s="114"/>
      <c r="AH63" s="114"/>
      <c r="AI63" s="114"/>
      <c r="AJ63" s="114"/>
      <c r="AK63" s="114"/>
      <c r="AL63" s="114"/>
      <c r="AM63" s="114"/>
      <c r="AN63" s="114"/>
      <c r="AO63" s="114"/>
      <c r="AP63" s="114"/>
      <c r="AQ63" s="114"/>
      <c r="AR63" s="114"/>
      <c r="AS63" s="114"/>
      <c r="AT63" s="114"/>
      <c r="AU63" s="114"/>
      <c r="AV63" s="114"/>
      <c r="AW63" s="114"/>
      <c r="AX63" s="114"/>
      <c r="AY63" s="114"/>
      <c r="AZ63" s="114"/>
      <c r="BA63" s="114"/>
      <c r="BB63" s="114"/>
      <c r="BC63" s="114"/>
      <c r="BD63" s="114"/>
      <c r="BE63" s="114"/>
      <c r="BF63" s="114"/>
      <c r="BG63" s="114"/>
      <c r="BH63" s="114"/>
      <c r="BI63" s="114"/>
      <c r="BJ63" s="114"/>
      <c r="BK63" s="114"/>
    </row>
    <row r="64" spans="2:63" s="12" customFormat="1" x14ac:dyDescent="0.25">
      <c r="B64" s="114"/>
      <c r="C64" s="114"/>
      <c r="D64" s="114"/>
      <c r="E64" s="5"/>
      <c r="F64" s="10"/>
      <c r="G64" s="144"/>
      <c r="H64" s="1"/>
      <c r="I64" s="22"/>
      <c r="J64" s="1"/>
      <c r="K64" s="1"/>
      <c r="L64" s="1"/>
      <c r="M64" s="1"/>
      <c r="N64" s="20"/>
      <c r="O64" s="20"/>
      <c r="P64" s="114"/>
      <c r="Q64" s="114"/>
      <c r="R64" s="114"/>
      <c r="S64" s="114"/>
      <c r="T64" s="114"/>
      <c r="U64" s="114"/>
      <c r="V64" s="37"/>
      <c r="W64" s="37"/>
      <c r="X64" s="37"/>
      <c r="Y64" s="37"/>
      <c r="Z64" s="37"/>
      <c r="AA64" s="37"/>
      <c r="AB64" s="37"/>
      <c r="AC64" s="114"/>
      <c r="AD64" s="114"/>
      <c r="AE64" s="114"/>
      <c r="AF64" s="114"/>
      <c r="AG64" s="114"/>
      <c r="AH64" s="114"/>
      <c r="AI64" s="114"/>
      <c r="AJ64" s="114"/>
      <c r="AK64" s="114"/>
      <c r="AL64" s="114"/>
      <c r="AM64" s="114"/>
      <c r="AN64" s="114"/>
      <c r="AO64" s="114"/>
      <c r="AP64" s="114"/>
      <c r="AQ64" s="114"/>
      <c r="AR64" s="114"/>
      <c r="AS64" s="114"/>
      <c r="AT64" s="114"/>
      <c r="AU64" s="114"/>
      <c r="AV64" s="114"/>
      <c r="AW64" s="114"/>
      <c r="AX64" s="114"/>
      <c r="AY64" s="114"/>
      <c r="AZ64" s="114"/>
      <c r="BA64" s="114"/>
      <c r="BB64" s="114"/>
      <c r="BC64" s="114"/>
      <c r="BD64" s="114"/>
      <c r="BE64" s="114"/>
      <c r="BF64" s="114"/>
      <c r="BG64" s="114"/>
      <c r="BH64" s="114"/>
      <c r="BI64" s="114"/>
      <c r="BJ64" s="114"/>
      <c r="BK64" s="114"/>
    </row>
  </sheetData>
  <autoFilter ref="F3:N26" xr:uid="{00000000-0009-0000-0000-000004000000}"/>
  <mergeCells count="9">
    <mergeCell ref="V4:X4"/>
    <mergeCell ref="V8:X8"/>
    <mergeCell ref="B46:M47"/>
    <mergeCell ref="B1:E2"/>
    <mergeCell ref="F1:H2"/>
    <mergeCell ref="L1:M1"/>
    <mergeCell ref="L2:M2"/>
    <mergeCell ref="P2:S2"/>
    <mergeCell ref="V3:X3"/>
  </mergeCells>
  <conditionalFormatting sqref="V4">
    <cfRule type="cellIs" dxfId="12552" priority="668" operator="lessThan">
      <formula>0</formula>
    </cfRule>
    <cfRule type="cellIs" dxfId="12551" priority="669" operator="greaterThan">
      <formula>0</formula>
    </cfRule>
    <cfRule type="cellIs" dxfId="12550" priority="670" operator="equal">
      <formula>0</formula>
    </cfRule>
  </conditionalFormatting>
  <conditionalFormatting sqref="V9:Y9">
    <cfRule type="cellIs" dxfId="12549" priority="665" operator="lessThan">
      <formula>0</formula>
    </cfRule>
    <cfRule type="cellIs" dxfId="12548" priority="666" operator="greaterThan">
      <formula>0</formula>
    </cfRule>
    <cfRule type="cellIs" dxfId="12547" priority="667" operator="equal">
      <formula>0</formula>
    </cfRule>
  </conditionalFormatting>
  <conditionalFormatting sqref="S7:S30">
    <cfRule type="cellIs" dxfId="12546" priority="663" operator="notEqual">
      <formula>0</formula>
    </cfRule>
    <cfRule type="cellIs" dxfId="12545" priority="664" operator="equal">
      <formula>0</formula>
    </cfRule>
  </conditionalFormatting>
  <conditionalFormatting sqref="V7:Y7">
    <cfRule type="cellIs" dxfId="12544" priority="671" operator="lessThan">
      <formula>0</formula>
    </cfRule>
    <cfRule type="cellIs" dxfId="12543" priority="672" operator="greaterThan">
      <formula>0</formula>
    </cfRule>
    <cfRule type="cellIs" dxfId="12542" priority="673" operator="equal">
      <formula>0</formula>
    </cfRule>
  </conditionalFormatting>
  <conditionalFormatting sqref="U4">
    <cfRule type="containsText" dxfId="12541" priority="674" operator="containsText" text="NO">
      <formula>NOT(ISERROR(SEARCH("NO",U4)))</formula>
    </cfRule>
    <cfRule type="containsText" dxfId="12540" priority="675" operator="containsText" text="SI">
      <formula>NOT(ISERROR(SEARCH("SI",U4)))</formula>
    </cfRule>
  </conditionalFormatting>
  <conditionalFormatting sqref="K4:L4 G5:H9 J5:J9 F12:F14 J15:L15 G11:H15 J11:J14 F17:H45 J17:L45 K16:L16">
    <cfRule type="expression" dxfId="12539" priority="676">
      <formula>SEARCH("caricato",$N4)&gt;0</formula>
    </cfRule>
    <cfRule type="expression" dxfId="12538" priority="677">
      <formula>SEARCH("da fare",$N4)&gt;0</formula>
    </cfRule>
    <cfRule type="expression" dxfId="12537" priority="678">
      <formula>SEARCH("attesa tcl",$N4)&gt;0</formula>
    </cfRule>
    <cfRule type="expression" dxfId="12536" priority="679">
      <formula>SEARCH("fermata",$N4)&gt;0</formula>
    </cfRule>
    <cfRule type="expression" dxfId="12535" priority="680">
      <formula>SEARCH("canone",$N4)&gt;0</formula>
    </cfRule>
  </conditionalFormatting>
  <conditionalFormatting sqref="G4:H4 J4">
    <cfRule type="expression" dxfId="12534" priority="658">
      <formula>SEARCH("caricato",$N4)&gt;0</formula>
    </cfRule>
    <cfRule type="expression" dxfId="12533" priority="659">
      <formula>SEARCH("da fare",$N4)&gt;0</formula>
    </cfRule>
    <cfRule type="expression" dxfId="12532" priority="660">
      <formula>SEARCH("attesa tcl",$N4)&gt;0</formula>
    </cfRule>
    <cfRule type="expression" dxfId="12531" priority="661">
      <formula>SEARCH("fermata",$N4)&gt;0</formula>
    </cfRule>
    <cfRule type="expression" dxfId="12530" priority="662">
      <formula>SEARCH("canone",$N4)&gt;0</formula>
    </cfRule>
  </conditionalFormatting>
  <conditionalFormatting sqref="F4:F5">
    <cfRule type="expression" dxfId="12529" priority="648">
      <formula>SEARCH("caricato",$N4)&gt;0</formula>
    </cfRule>
    <cfRule type="expression" dxfId="12528" priority="649">
      <formula>SEARCH("da fare",$N4)&gt;0</formula>
    </cfRule>
    <cfRule type="expression" dxfId="12527" priority="650">
      <formula>SEARCH("attesa tcl",$N4)&gt;0</formula>
    </cfRule>
    <cfRule type="expression" dxfId="12526" priority="651">
      <formula>SEARCH("fermata",$N4)&gt;0</formula>
    </cfRule>
    <cfRule type="expression" dxfId="12525" priority="652">
      <formula>SEARCH("canone",$N4)&gt;0</formula>
    </cfRule>
  </conditionalFormatting>
  <conditionalFormatting sqref="F4:F5">
    <cfRule type="expression" dxfId="12524" priority="643">
      <formula>SEARCH("caricato",$N4)&gt;0</formula>
    </cfRule>
    <cfRule type="expression" dxfId="12523" priority="644">
      <formula>SEARCH("da fare",$N4)&gt;0</formula>
    </cfRule>
    <cfRule type="expression" dxfId="12522" priority="645">
      <formula>SEARCH("attesa tcl",$N4)&gt;0</formula>
    </cfRule>
    <cfRule type="expression" dxfId="12521" priority="646">
      <formula>SEARCH("fermata",$N4)&gt;0</formula>
    </cfRule>
    <cfRule type="expression" dxfId="12520" priority="647">
      <formula>SEARCH("canone",$N4)&gt;0</formula>
    </cfRule>
  </conditionalFormatting>
  <conditionalFormatting sqref="F9">
    <cfRule type="expression" dxfId="12519" priority="638">
      <formula>SEARCH("caricato",$N9)&gt;0</formula>
    </cfRule>
    <cfRule type="expression" dxfId="12518" priority="639">
      <formula>SEARCH("da fare",$N9)&gt;0</formula>
    </cfRule>
    <cfRule type="expression" dxfId="12517" priority="640">
      <formula>SEARCH("attesa tcl",$N9)&gt;0</formula>
    </cfRule>
    <cfRule type="expression" dxfId="12516" priority="641">
      <formula>SEARCH("fermata",$N9)&gt;0</formula>
    </cfRule>
    <cfRule type="expression" dxfId="12515" priority="642">
      <formula>SEARCH("canone",$N9)&gt;0</formula>
    </cfRule>
  </conditionalFormatting>
  <conditionalFormatting sqref="F11:F12">
    <cfRule type="expression" dxfId="12514" priority="633">
      <formula>SEARCH("caricato",$N11)&gt;0</formula>
    </cfRule>
    <cfRule type="expression" dxfId="12513" priority="634">
      <formula>SEARCH("da fare",$N11)&gt;0</formula>
    </cfRule>
    <cfRule type="expression" dxfId="12512" priority="635">
      <formula>SEARCH("attesa tcl",$N11)&gt;0</formula>
    </cfRule>
    <cfRule type="expression" dxfId="12511" priority="636">
      <formula>SEARCH("fermata",$N11)&gt;0</formula>
    </cfRule>
    <cfRule type="expression" dxfId="12510" priority="637">
      <formula>SEARCH("canone",$N11)&gt;0</formula>
    </cfRule>
  </conditionalFormatting>
  <conditionalFormatting sqref="G6:H6 J6">
    <cfRule type="expression" dxfId="12509" priority="623">
      <formula>SEARCH("caricato",$N6)&gt;0</formula>
    </cfRule>
    <cfRule type="expression" dxfId="12508" priority="624">
      <formula>SEARCH("da fare",$N6)&gt;0</formula>
    </cfRule>
    <cfRule type="expression" dxfId="12507" priority="625">
      <formula>SEARCH("attesa tcl",$N6)&gt;0</formula>
    </cfRule>
    <cfRule type="expression" dxfId="12506" priority="626">
      <formula>SEARCH("fermata",$N6)&gt;0</formula>
    </cfRule>
    <cfRule type="expression" dxfId="12505" priority="627">
      <formula>SEARCH("canone",$N6)&gt;0</formula>
    </cfRule>
  </conditionalFormatting>
  <conditionalFormatting sqref="F9">
    <cfRule type="expression" dxfId="12504" priority="618">
      <formula>SEARCH("caricato",$N9)&gt;0</formula>
    </cfRule>
    <cfRule type="expression" dxfId="12503" priority="619">
      <formula>SEARCH("da fare",$N9)&gt;0</formula>
    </cfRule>
    <cfRule type="expression" dxfId="12502" priority="620">
      <formula>SEARCH("attesa tcl",$N9)&gt;0</formula>
    </cfRule>
    <cfRule type="expression" dxfId="12501" priority="621">
      <formula>SEARCH("fermata",$N9)&gt;0</formula>
    </cfRule>
    <cfRule type="expression" dxfId="12500" priority="622">
      <formula>SEARCH("canone",$N9)&gt;0</formula>
    </cfRule>
  </conditionalFormatting>
  <conditionalFormatting sqref="F11:F12">
    <cfRule type="expression" dxfId="12499" priority="613">
      <formula>SEARCH("caricato",$N11)&gt;0</formula>
    </cfRule>
    <cfRule type="expression" dxfId="12498" priority="614">
      <formula>SEARCH("da fare",$N11)&gt;0</formula>
    </cfRule>
    <cfRule type="expression" dxfId="12497" priority="615">
      <formula>SEARCH("attesa tcl",$N11)&gt;0</formula>
    </cfRule>
    <cfRule type="expression" dxfId="12496" priority="616">
      <formula>SEARCH("fermata",$N11)&gt;0</formula>
    </cfRule>
    <cfRule type="expression" dxfId="12495" priority="617">
      <formula>SEARCH("canone",$N11)&gt;0</formula>
    </cfRule>
  </conditionalFormatting>
  <conditionalFormatting sqref="G12:H12 J12">
    <cfRule type="expression" dxfId="12494" priority="608">
      <formula>SEARCH("caricato",$N12)&gt;0</formula>
    </cfRule>
    <cfRule type="expression" dxfId="12493" priority="609">
      <formula>SEARCH("da fare",$N12)&gt;0</formula>
    </cfRule>
    <cfRule type="expression" dxfId="12492" priority="610">
      <formula>SEARCH("attesa tcl",$N12)&gt;0</formula>
    </cfRule>
    <cfRule type="expression" dxfId="12491" priority="611">
      <formula>SEARCH("fermata",$N12)&gt;0</formula>
    </cfRule>
    <cfRule type="expression" dxfId="12490" priority="612">
      <formula>SEARCH("canone",$N12)&gt;0</formula>
    </cfRule>
  </conditionalFormatting>
  <conditionalFormatting sqref="G8:H8 J8">
    <cfRule type="expression" dxfId="12489" priority="603">
      <formula>SEARCH("caricato",$N8)&gt;0</formula>
    </cfRule>
    <cfRule type="expression" dxfId="12488" priority="604">
      <formula>SEARCH("da fare",$N8)&gt;0</formula>
    </cfRule>
    <cfRule type="expression" dxfId="12487" priority="605">
      <formula>SEARCH("attesa tcl",$N8)&gt;0</formula>
    </cfRule>
    <cfRule type="expression" dxfId="12486" priority="606">
      <formula>SEARCH("fermata",$N8)&gt;0</formula>
    </cfRule>
    <cfRule type="expression" dxfId="12485" priority="607">
      <formula>SEARCH("canone",$N8)&gt;0</formula>
    </cfRule>
  </conditionalFormatting>
  <conditionalFormatting sqref="F6:F7">
    <cfRule type="expression" dxfId="12484" priority="598">
      <formula>SEARCH("caricato",$N6)&gt;0</formula>
    </cfRule>
    <cfRule type="expression" dxfId="12483" priority="599">
      <formula>SEARCH("da fare",$N6)&gt;0</formula>
    </cfRule>
    <cfRule type="expression" dxfId="12482" priority="600">
      <formula>SEARCH("attesa tcl",$N6)&gt;0</formula>
    </cfRule>
    <cfRule type="expression" dxfId="12481" priority="601">
      <formula>SEARCH("fermata",$N6)&gt;0</formula>
    </cfRule>
    <cfRule type="expression" dxfId="12480" priority="602">
      <formula>SEARCH("canone",$N6)&gt;0</formula>
    </cfRule>
  </conditionalFormatting>
  <conditionalFormatting sqref="F6:F7">
    <cfRule type="expression" dxfId="12479" priority="593">
      <formula>SEARCH("caricato",$N6)&gt;0</formula>
    </cfRule>
    <cfRule type="expression" dxfId="12478" priority="594">
      <formula>SEARCH("da fare",$N6)&gt;0</formula>
    </cfRule>
    <cfRule type="expression" dxfId="12477" priority="595">
      <formula>SEARCH("attesa tcl",$N6)&gt;0</formula>
    </cfRule>
    <cfRule type="expression" dxfId="12476" priority="596">
      <formula>SEARCH("fermata",$N6)&gt;0</formula>
    </cfRule>
    <cfRule type="expression" dxfId="12475" priority="597">
      <formula>SEARCH("canone",$N6)&gt;0</formula>
    </cfRule>
  </conditionalFormatting>
  <conditionalFormatting sqref="G12:H12 J12">
    <cfRule type="expression" dxfId="12474" priority="588">
      <formula>SEARCH("caricato",$N12)&gt;0</formula>
    </cfRule>
    <cfRule type="expression" dxfId="12473" priority="589">
      <formula>SEARCH("da fare",$N12)&gt;0</formula>
    </cfRule>
    <cfRule type="expression" dxfId="12472" priority="590">
      <formula>SEARCH("attesa tcl",$N12)&gt;0</formula>
    </cfRule>
    <cfRule type="expression" dxfId="12471" priority="591">
      <formula>SEARCH("fermata",$N12)&gt;0</formula>
    </cfRule>
    <cfRule type="expression" dxfId="12470" priority="592">
      <formula>SEARCH("canone",$N12)&gt;0</formula>
    </cfRule>
  </conditionalFormatting>
  <conditionalFormatting sqref="F13:F14">
    <cfRule type="expression" dxfId="12469" priority="583">
      <formula>SEARCH("caricato",$N13)&gt;0</formula>
    </cfRule>
    <cfRule type="expression" dxfId="12468" priority="584">
      <formula>SEARCH("da fare",$N13)&gt;0</formula>
    </cfRule>
    <cfRule type="expression" dxfId="12467" priority="585">
      <formula>SEARCH("attesa tcl",$N13)&gt;0</formula>
    </cfRule>
    <cfRule type="expression" dxfId="12466" priority="586">
      <formula>SEARCH("fermata",$N13)&gt;0</formula>
    </cfRule>
    <cfRule type="expression" dxfId="12465" priority="587">
      <formula>SEARCH("canone",$N13)&gt;0</formula>
    </cfRule>
  </conditionalFormatting>
  <conditionalFormatting sqref="G14:H14 J14">
    <cfRule type="expression" dxfId="12464" priority="578">
      <formula>SEARCH("caricato",$N14)&gt;0</formula>
    </cfRule>
    <cfRule type="expression" dxfId="12463" priority="579">
      <formula>SEARCH("da fare",$N14)&gt;0</formula>
    </cfRule>
    <cfRule type="expression" dxfId="12462" priority="580">
      <formula>SEARCH("attesa tcl",$N14)&gt;0</formula>
    </cfRule>
    <cfRule type="expression" dxfId="12461" priority="581">
      <formula>SEARCH("fermata",$N14)&gt;0</formula>
    </cfRule>
    <cfRule type="expression" dxfId="12460" priority="582">
      <formula>SEARCH("canone",$N14)&gt;0</formula>
    </cfRule>
  </conditionalFormatting>
  <conditionalFormatting sqref="F12:F14">
    <cfRule type="expression" dxfId="12459" priority="573">
      <formula>SEARCH("caricato",$N12)&gt;0</formula>
    </cfRule>
    <cfRule type="expression" dxfId="12458" priority="574">
      <formula>SEARCH("da fare",$N12)&gt;0</formula>
    </cfRule>
    <cfRule type="expression" dxfId="12457" priority="575">
      <formula>SEARCH("attesa tcl",$N12)&gt;0</formula>
    </cfRule>
    <cfRule type="expression" dxfId="12456" priority="576">
      <formula>SEARCH("fermata",$N12)&gt;0</formula>
    </cfRule>
    <cfRule type="expression" dxfId="12455" priority="577">
      <formula>SEARCH("canone",$N12)&gt;0</formula>
    </cfRule>
  </conditionalFormatting>
  <conditionalFormatting sqref="F12:F14">
    <cfRule type="expression" dxfId="12454" priority="568">
      <formula>SEARCH("caricato",$N12)&gt;0</formula>
    </cfRule>
    <cfRule type="expression" dxfId="12453" priority="569">
      <formula>SEARCH("da fare",$N12)&gt;0</formula>
    </cfRule>
    <cfRule type="expression" dxfId="12452" priority="570">
      <formula>SEARCH("attesa tcl",$N12)&gt;0</formula>
    </cfRule>
    <cfRule type="expression" dxfId="12451" priority="571">
      <formula>SEARCH("fermata",$N12)&gt;0</formula>
    </cfRule>
    <cfRule type="expression" dxfId="12450" priority="572">
      <formula>SEARCH("canone",$N12)&gt;0</formula>
    </cfRule>
  </conditionalFormatting>
  <conditionalFormatting sqref="F6:F7">
    <cfRule type="expression" dxfId="12449" priority="563">
      <formula>SEARCH("caricato",$N6)&gt;0</formula>
    </cfRule>
    <cfRule type="expression" dxfId="12448" priority="564">
      <formula>SEARCH("da fare",$N6)&gt;0</formula>
    </cfRule>
    <cfRule type="expression" dxfId="12447" priority="565">
      <formula>SEARCH("attesa tcl",$N6)&gt;0</formula>
    </cfRule>
    <cfRule type="expression" dxfId="12446" priority="566">
      <formula>SEARCH("fermata",$N6)&gt;0</formula>
    </cfRule>
    <cfRule type="expression" dxfId="12445" priority="567">
      <formula>SEARCH("canone",$N6)&gt;0</formula>
    </cfRule>
  </conditionalFormatting>
  <conditionalFormatting sqref="F9">
    <cfRule type="expression" dxfId="12444" priority="558">
      <formula>SEARCH("caricato",$N9)&gt;0</formula>
    </cfRule>
    <cfRule type="expression" dxfId="12443" priority="559">
      <formula>SEARCH("da fare",$N9)&gt;0</formula>
    </cfRule>
    <cfRule type="expression" dxfId="12442" priority="560">
      <formula>SEARCH("attesa tcl",$N9)&gt;0</formula>
    </cfRule>
    <cfRule type="expression" dxfId="12441" priority="561">
      <formula>SEARCH("fermata",$N9)&gt;0</formula>
    </cfRule>
    <cfRule type="expression" dxfId="12440" priority="562">
      <formula>SEARCH("canone",$N9)&gt;0</formula>
    </cfRule>
  </conditionalFormatting>
  <conditionalFormatting sqref="G8:H8 J8">
    <cfRule type="expression" dxfId="12439" priority="553">
      <formula>SEARCH("caricato",$N8)&gt;0</formula>
    </cfRule>
    <cfRule type="expression" dxfId="12438" priority="554">
      <formula>SEARCH("da fare",$N8)&gt;0</formula>
    </cfRule>
    <cfRule type="expression" dxfId="12437" priority="555">
      <formula>SEARCH("attesa tcl",$N8)&gt;0</formula>
    </cfRule>
    <cfRule type="expression" dxfId="12436" priority="556">
      <formula>SEARCH("fermata",$N8)&gt;0</formula>
    </cfRule>
    <cfRule type="expression" dxfId="12435" priority="557">
      <formula>SEARCH("canone",$N8)&gt;0</formula>
    </cfRule>
  </conditionalFormatting>
  <conditionalFormatting sqref="G4:H4 J4">
    <cfRule type="expression" dxfId="12434" priority="548">
      <formula>SEARCH("caricato",$N4)&gt;0</formula>
    </cfRule>
    <cfRule type="expression" dxfId="12433" priority="549">
      <formula>SEARCH("da fare",$N4)&gt;0</formula>
    </cfRule>
    <cfRule type="expression" dxfId="12432" priority="550">
      <formula>SEARCH("attesa tcl",$N4)&gt;0</formula>
    </cfRule>
    <cfRule type="expression" dxfId="12431" priority="551">
      <formula>SEARCH("fermata",$N4)&gt;0</formula>
    </cfRule>
    <cfRule type="expression" dxfId="12430" priority="552">
      <formula>SEARCH("canone",$N4)&gt;0</formula>
    </cfRule>
  </conditionalFormatting>
  <conditionalFormatting sqref="F6:F7">
    <cfRule type="expression" dxfId="12429" priority="543">
      <formula>SEARCH("caricato",$N6)&gt;0</formula>
    </cfRule>
    <cfRule type="expression" dxfId="12428" priority="544">
      <formula>SEARCH("da fare",$N6)&gt;0</formula>
    </cfRule>
    <cfRule type="expression" dxfId="12427" priority="545">
      <formula>SEARCH("attesa tcl",$N6)&gt;0</formula>
    </cfRule>
    <cfRule type="expression" dxfId="12426" priority="546">
      <formula>SEARCH("fermata",$N6)&gt;0</formula>
    </cfRule>
    <cfRule type="expression" dxfId="12425" priority="547">
      <formula>SEARCH("canone",$N6)&gt;0</formula>
    </cfRule>
  </conditionalFormatting>
  <conditionalFormatting sqref="F9">
    <cfRule type="expression" dxfId="12424" priority="538">
      <formula>SEARCH("caricato",$N9)&gt;0</formula>
    </cfRule>
    <cfRule type="expression" dxfId="12423" priority="539">
      <formula>SEARCH("da fare",$N9)&gt;0</formula>
    </cfRule>
    <cfRule type="expression" dxfId="12422" priority="540">
      <formula>SEARCH("attesa tcl",$N9)&gt;0</formula>
    </cfRule>
    <cfRule type="expression" dxfId="12421" priority="541">
      <formula>SEARCH("fermata",$N9)&gt;0</formula>
    </cfRule>
    <cfRule type="expression" dxfId="12420" priority="542">
      <formula>SEARCH("canone",$N9)&gt;0</formula>
    </cfRule>
  </conditionalFormatting>
  <conditionalFormatting sqref="G6:H6 J6">
    <cfRule type="expression" dxfId="12419" priority="528">
      <formula>SEARCH("caricato",$N6)&gt;0</formula>
    </cfRule>
    <cfRule type="expression" dxfId="12418" priority="529">
      <formula>SEARCH("da fare",$N6)&gt;0</formula>
    </cfRule>
    <cfRule type="expression" dxfId="12417" priority="530">
      <formula>SEARCH("attesa tcl",$N6)&gt;0</formula>
    </cfRule>
    <cfRule type="expression" dxfId="12416" priority="531">
      <formula>SEARCH("fermata",$N6)&gt;0</formula>
    </cfRule>
    <cfRule type="expression" dxfId="12415" priority="532">
      <formula>SEARCH("canone",$N6)&gt;0</formula>
    </cfRule>
  </conditionalFormatting>
  <conditionalFormatting sqref="F4:F5">
    <cfRule type="expression" dxfId="12414" priority="523">
      <formula>SEARCH("caricato",$N4)&gt;0</formula>
    </cfRule>
    <cfRule type="expression" dxfId="12413" priority="524">
      <formula>SEARCH("da fare",$N4)&gt;0</formula>
    </cfRule>
    <cfRule type="expression" dxfId="12412" priority="525">
      <formula>SEARCH("attesa tcl",$N4)&gt;0</formula>
    </cfRule>
    <cfRule type="expression" dxfId="12411" priority="526">
      <formula>SEARCH("fermata",$N4)&gt;0</formula>
    </cfRule>
    <cfRule type="expression" dxfId="12410" priority="527">
      <formula>SEARCH("canone",$N4)&gt;0</formula>
    </cfRule>
  </conditionalFormatting>
  <conditionalFormatting sqref="F4:F5">
    <cfRule type="expression" dxfId="12409" priority="518">
      <formula>SEARCH("caricato",$N4)&gt;0</formula>
    </cfRule>
    <cfRule type="expression" dxfId="12408" priority="519">
      <formula>SEARCH("da fare",$N4)&gt;0</formula>
    </cfRule>
    <cfRule type="expression" dxfId="12407" priority="520">
      <formula>SEARCH("attesa tcl",$N4)&gt;0</formula>
    </cfRule>
    <cfRule type="expression" dxfId="12406" priority="521">
      <formula>SEARCH("fermata",$N4)&gt;0</formula>
    </cfRule>
    <cfRule type="expression" dxfId="12405" priority="522">
      <formula>SEARCH("canone",$N4)&gt;0</formula>
    </cfRule>
  </conditionalFormatting>
  <conditionalFormatting sqref="F12:F14">
    <cfRule type="expression" dxfId="12404" priority="483">
      <formula>SEARCH("caricato",$N12)&gt;0</formula>
    </cfRule>
    <cfRule type="expression" dxfId="12403" priority="484">
      <formula>SEARCH("da fare",$N12)&gt;0</formula>
    </cfRule>
    <cfRule type="expression" dxfId="12402" priority="485">
      <formula>SEARCH("attesa tcl",$N12)&gt;0</formula>
    </cfRule>
    <cfRule type="expression" dxfId="12401" priority="486">
      <formula>SEARCH("fermata",$N12)&gt;0</formula>
    </cfRule>
    <cfRule type="expression" dxfId="12400" priority="487">
      <formula>SEARCH("canone",$N12)&gt;0</formula>
    </cfRule>
  </conditionalFormatting>
  <conditionalFormatting sqref="G12:H12 J12">
    <cfRule type="expression" dxfId="12399" priority="478">
      <formula>SEARCH("caricato",$N12)&gt;0</formula>
    </cfRule>
    <cfRule type="expression" dxfId="12398" priority="479">
      <formula>SEARCH("da fare",$N12)&gt;0</formula>
    </cfRule>
    <cfRule type="expression" dxfId="12397" priority="480">
      <formula>SEARCH("attesa tcl",$N12)&gt;0</formula>
    </cfRule>
    <cfRule type="expression" dxfId="12396" priority="481">
      <formula>SEARCH("fermata",$N12)&gt;0</formula>
    </cfRule>
    <cfRule type="expression" dxfId="12395" priority="482">
      <formula>SEARCH("canone",$N12)&gt;0</formula>
    </cfRule>
  </conditionalFormatting>
  <conditionalFormatting sqref="F11:F12">
    <cfRule type="expression" dxfId="12394" priority="473">
      <formula>SEARCH("caricato",$N11)&gt;0</formula>
    </cfRule>
    <cfRule type="expression" dxfId="12393" priority="474">
      <formula>SEARCH("da fare",$N11)&gt;0</formula>
    </cfRule>
    <cfRule type="expression" dxfId="12392" priority="475">
      <formula>SEARCH("attesa tcl",$N11)&gt;0</formula>
    </cfRule>
    <cfRule type="expression" dxfId="12391" priority="476">
      <formula>SEARCH("fermata",$N11)&gt;0</formula>
    </cfRule>
    <cfRule type="expression" dxfId="12390" priority="477">
      <formula>SEARCH("canone",$N11)&gt;0</formula>
    </cfRule>
  </conditionalFormatting>
  <conditionalFormatting sqref="F11:F12">
    <cfRule type="expression" dxfId="12389" priority="468">
      <formula>SEARCH("caricato",$N11)&gt;0</formula>
    </cfRule>
    <cfRule type="expression" dxfId="12388" priority="469">
      <formula>SEARCH("da fare",$N11)&gt;0</formula>
    </cfRule>
    <cfRule type="expression" dxfId="12387" priority="470">
      <formula>SEARCH("attesa tcl",$N11)&gt;0</formula>
    </cfRule>
    <cfRule type="expression" dxfId="12386" priority="471">
      <formula>SEARCH("fermata",$N11)&gt;0</formula>
    </cfRule>
    <cfRule type="expression" dxfId="12385" priority="472">
      <formula>SEARCH("canone",$N11)&gt;0</formula>
    </cfRule>
  </conditionalFormatting>
  <conditionalFormatting sqref="F17">
    <cfRule type="expression" dxfId="12384" priority="463">
      <formula>SEARCH("caricato",$N17)&gt;0</formula>
    </cfRule>
    <cfRule type="expression" dxfId="12383" priority="464">
      <formula>SEARCH("da fare",$N17)&gt;0</formula>
    </cfRule>
    <cfRule type="expression" dxfId="12382" priority="465">
      <formula>SEARCH("attesa tcl",$N17)&gt;0</formula>
    </cfRule>
    <cfRule type="expression" dxfId="12381" priority="466">
      <formula>SEARCH("fermata",$N17)&gt;0</formula>
    </cfRule>
    <cfRule type="expression" dxfId="12380" priority="467">
      <formula>SEARCH("canone",$N17)&gt;0</formula>
    </cfRule>
  </conditionalFormatting>
  <conditionalFormatting sqref="F17">
    <cfRule type="expression" dxfId="12379" priority="458">
      <formula>SEARCH("caricato",$N17)&gt;0</formula>
    </cfRule>
    <cfRule type="expression" dxfId="12378" priority="459">
      <formula>SEARCH("da fare",$N17)&gt;0</formula>
    </cfRule>
    <cfRule type="expression" dxfId="12377" priority="460">
      <formula>SEARCH("attesa tcl",$N17)&gt;0</formula>
    </cfRule>
    <cfRule type="expression" dxfId="12376" priority="461">
      <formula>SEARCH("fermata",$N17)&gt;0</formula>
    </cfRule>
    <cfRule type="expression" dxfId="12375" priority="462">
      <formula>SEARCH("canone",$N17)&gt;0</formula>
    </cfRule>
  </conditionalFormatting>
  <conditionalFormatting sqref="F17">
    <cfRule type="expression" dxfId="12374" priority="453">
      <formula>SEARCH("caricato",$N17)&gt;0</formula>
    </cfRule>
    <cfRule type="expression" dxfId="12373" priority="454">
      <formula>SEARCH("da fare",$N17)&gt;0</formula>
    </cfRule>
    <cfRule type="expression" dxfId="12372" priority="455">
      <formula>SEARCH("attesa tcl",$N17)&gt;0</formula>
    </cfRule>
    <cfRule type="expression" dxfId="12371" priority="456">
      <formula>SEARCH("fermata",$N17)&gt;0</formula>
    </cfRule>
    <cfRule type="expression" dxfId="12370" priority="457">
      <formula>SEARCH("canone",$N17)&gt;0</formula>
    </cfRule>
  </conditionalFormatting>
  <conditionalFormatting sqref="F17">
    <cfRule type="expression" dxfId="12369" priority="448">
      <formula>SEARCH("caricato",$N17)&gt;0</formula>
    </cfRule>
    <cfRule type="expression" dxfId="12368" priority="449">
      <formula>SEARCH("da fare",$N17)&gt;0</formula>
    </cfRule>
    <cfRule type="expression" dxfId="12367" priority="450">
      <formula>SEARCH("attesa tcl",$N17)&gt;0</formula>
    </cfRule>
    <cfRule type="expression" dxfId="12366" priority="451">
      <formula>SEARCH("fermata",$N17)&gt;0</formula>
    </cfRule>
    <cfRule type="expression" dxfId="12365" priority="452">
      <formula>SEARCH("canone",$N17)&gt;0</formula>
    </cfRule>
  </conditionalFormatting>
  <conditionalFormatting sqref="G14:H14 J14">
    <cfRule type="expression" dxfId="12364" priority="443">
      <formula>SEARCH("caricato",$N14)&gt;0</formula>
    </cfRule>
    <cfRule type="expression" dxfId="12363" priority="444">
      <formula>SEARCH("da fare",$N14)&gt;0</formula>
    </cfRule>
    <cfRule type="expression" dxfId="12362" priority="445">
      <formula>SEARCH("attesa tcl",$N14)&gt;0</formula>
    </cfRule>
    <cfRule type="expression" dxfId="12361" priority="446">
      <formula>SEARCH("fermata",$N14)&gt;0</formula>
    </cfRule>
    <cfRule type="expression" dxfId="12360" priority="447">
      <formula>SEARCH("canone",$N14)&gt;0</formula>
    </cfRule>
  </conditionalFormatting>
  <conditionalFormatting sqref="G14:H14 J14">
    <cfRule type="expression" dxfId="12359" priority="438">
      <formula>SEARCH("caricato",$N14)&gt;0</formula>
    </cfRule>
    <cfRule type="expression" dxfId="12358" priority="439">
      <formula>SEARCH("da fare",$N14)&gt;0</formula>
    </cfRule>
    <cfRule type="expression" dxfId="12357" priority="440">
      <formula>SEARCH("attesa tcl",$N14)&gt;0</formula>
    </cfRule>
    <cfRule type="expression" dxfId="12356" priority="441">
      <formula>SEARCH("fermata",$N14)&gt;0</formula>
    </cfRule>
    <cfRule type="expression" dxfId="12355" priority="442">
      <formula>SEARCH("canone",$N14)&gt;0</formula>
    </cfRule>
  </conditionalFormatting>
  <conditionalFormatting sqref="F17">
    <cfRule type="expression" dxfId="12354" priority="433">
      <formula>SEARCH("caricato",$N17)&gt;0</formula>
    </cfRule>
    <cfRule type="expression" dxfId="12353" priority="434">
      <formula>SEARCH("da fare",$N17)&gt;0</formula>
    </cfRule>
    <cfRule type="expression" dxfId="12352" priority="435">
      <formula>SEARCH("attesa tcl",$N17)&gt;0</formula>
    </cfRule>
    <cfRule type="expression" dxfId="12351" priority="436">
      <formula>SEARCH("fermata",$N17)&gt;0</formula>
    </cfRule>
    <cfRule type="expression" dxfId="12350" priority="437">
      <formula>SEARCH("canone",$N17)&gt;0</formula>
    </cfRule>
  </conditionalFormatting>
  <conditionalFormatting sqref="F13:F14">
    <cfRule type="expression" dxfId="12349" priority="423">
      <formula>SEARCH("caricato",$N13)&gt;0</formula>
    </cfRule>
    <cfRule type="expression" dxfId="12348" priority="424">
      <formula>SEARCH("da fare",$N13)&gt;0</formula>
    </cfRule>
    <cfRule type="expression" dxfId="12347" priority="425">
      <formula>SEARCH("attesa tcl",$N13)&gt;0</formula>
    </cfRule>
    <cfRule type="expression" dxfId="12346" priority="426">
      <formula>SEARCH("fermata",$N13)&gt;0</formula>
    </cfRule>
    <cfRule type="expression" dxfId="12345" priority="427">
      <formula>SEARCH("canone",$N13)&gt;0</formula>
    </cfRule>
  </conditionalFormatting>
  <conditionalFormatting sqref="F13:F14">
    <cfRule type="expression" dxfId="12344" priority="418">
      <formula>SEARCH("caricato",$N13)&gt;0</formula>
    </cfRule>
    <cfRule type="expression" dxfId="12343" priority="419">
      <formula>SEARCH("da fare",$N13)&gt;0</formula>
    </cfRule>
    <cfRule type="expression" dxfId="12342" priority="420">
      <formula>SEARCH("attesa tcl",$N13)&gt;0</formula>
    </cfRule>
    <cfRule type="expression" dxfId="12341" priority="421">
      <formula>SEARCH("fermata",$N13)&gt;0</formula>
    </cfRule>
    <cfRule type="expression" dxfId="12340" priority="422">
      <formula>SEARCH("canone",$N13)&gt;0</formula>
    </cfRule>
  </conditionalFormatting>
  <conditionalFormatting sqref="F13:F14">
    <cfRule type="expression" dxfId="12339" priority="413">
      <formula>SEARCH("caricato",$N13)&gt;0</formula>
    </cfRule>
    <cfRule type="expression" dxfId="12338" priority="414">
      <formula>SEARCH("da fare",$N13)&gt;0</formula>
    </cfRule>
    <cfRule type="expression" dxfId="12337" priority="415">
      <formula>SEARCH("attesa tcl",$N13)&gt;0</formula>
    </cfRule>
    <cfRule type="expression" dxfId="12336" priority="416">
      <formula>SEARCH("fermata",$N13)&gt;0</formula>
    </cfRule>
    <cfRule type="expression" dxfId="12335" priority="417">
      <formula>SEARCH("canone",$N13)&gt;0</formula>
    </cfRule>
  </conditionalFormatting>
  <conditionalFormatting sqref="G14:H14 J14">
    <cfRule type="expression" dxfId="12334" priority="408">
      <formula>SEARCH("caricato",$N14)&gt;0</formula>
    </cfRule>
    <cfRule type="expression" dxfId="12333" priority="409">
      <formula>SEARCH("da fare",$N14)&gt;0</formula>
    </cfRule>
    <cfRule type="expression" dxfId="12332" priority="410">
      <formula>SEARCH("attesa tcl",$N14)&gt;0</formula>
    </cfRule>
    <cfRule type="expression" dxfId="12331" priority="411">
      <formula>SEARCH("fermata",$N14)&gt;0</formula>
    </cfRule>
    <cfRule type="expression" dxfId="12330" priority="412">
      <formula>SEARCH("canone",$N14)&gt;0</formula>
    </cfRule>
  </conditionalFormatting>
  <conditionalFormatting sqref="F19">
    <cfRule type="expression" dxfId="12329" priority="403">
      <formula>SEARCH("caricato",$N19)&gt;0</formula>
    </cfRule>
    <cfRule type="expression" dxfId="12328" priority="404">
      <formula>SEARCH("da fare",$N19)&gt;0</formula>
    </cfRule>
    <cfRule type="expression" dxfId="12327" priority="405">
      <formula>SEARCH("attesa tcl",$N19)&gt;0</formula>
    </cfRule>
    <cfRule type="expression" dxfId="12326" priority="406">
      <formula>SEARCH("fermata",$N19)&gt;0</formula>
    </cfRule>
    <cfRule type="expression" dxfId="12325" priority="407">
      <formula>SEARCH("canone",$N19)&gt;0</formula>
    </cfRule>
  </conditionalFormatting>
  <conditionalFormatting sqref="F19">
    <cfRule type="expression" dxfId="12324" priority="398">
      <formula>SEARCH("caricato",$N19)&gt;0</formula>
    </cfRule>
    <cfRule type="expression" dxfId="12323" priority="399">
      <formula>SEARCH("da fare",$N19)&gt;0</formula>
    </cfRule>
    <cfRule type="expression" dxfId="12322" priority="400">
      <formula>SEARCH("attesa tcl",$N19)&gt;0</formula>
    </cfRule>
    <cfRule type="expression" dxfId="12321" priority="401">
      <formula>SEARCH("fermata",$N19)&gt;0</formula>
    </cfRule>
    <cfRule type="expression" dxfId="12320" priority="402">
      <formula>SEARCH("canone",$N19)&gt;0</formula>
    </cfRule>
  </conditionalFormatting>
  <conditionalFormatting sqref="F19">
    <cfRule type="expression" dxfId="12319" priority="393">
      <formula>SEARCH("caricato",$N19)&gt;0</formula>
    </cfRule>
    <cfRule type="expression" dxfId="12318" priority="394">
      <formula>SEARCH("da fare",$N19)&gt;0</formula>
    </cfRule>
    <cfRule type="expression" dxfId="12317" priority="395">
      <formula>SEARCH("attesa tcl",$N19)&gt;0</formula>
    </cfRule>
    <cfRule type="expression" dxfId="12316" priority="396">
      <formula>SEARCH("fermata",$N19)&gt;0</formula>
    </cfRule>
    <cfRule type="expression" dxfId="12315" priority="397">
      <formula>SEARCH("canone",$N19)&gt;0</formula>
    </cfRule>
  </conditionalFormatting>
  <conditionalFormatting sqref="F19">
    <cfRule type="expression" dxfId="12314" priority="388">
      <formula>SEARCH("caricato",$N19)&gt;0</formula>
    </cfRule>
    <cfRule type="expression" dxfId="12313" priority="389">
      <formula>SEARCH("da fare",$N19)&gt;0</formula>
    </cfRule>
    <cfRule type="expression" dxfId="12312" priority="390">
      <formula>SEARCH("attesa tcl",$N19)&gt;0</formula>
    </cfRule>
    <cfRule type="expression" dxfId="12311" priority="391">
      <formula>SEARCH("fermata",$N19)&gt;0</formula>
    </cfRule>
    <cfRule type="expression" dxfId="12310" priority="392">
      <formula>SEARCH("canone",$N19)&gt;0</formula>
    </cfRule>
  </conditionalFormatting>
  <conditionalFormatting sqref="M5">
    <cfRule type="expression" dxfId="12309" priority="378">
      <formula>SEARCH("caricato",$N5)&gt;0</formula>
    </cfRule>
    <cfRule type="expression" dxfId="12308" priority="379">
      <formula>SEARCH("da fare",$N5)&gt;0</formula>
    </cfRule>
    <cfRule type="expression" dxfId="12307" priority="380">
      <formula>SEARCH("attesa tcl",$N5)&gt;0</formula>
    </cfRule>
    <cfRule type="expression" dxfId="12306" priority="381">
      <formula>SEARCH("fermata",$N5)&gt;0</formula>
    </cfRule>
    <cfRule type="expression" dxfId="12305" priority="382">
      <formula>SEARCH("canone",$N5)&gt;0</formula>
    </cfRule>
  </conditionalFormatting>
  <conditionalFormatting sqref="M4">
    <cfRule type="expression" dxfId="12304" priority="383">
      <formula>SEARCH("caricato",$N4)&gt;0</formula>
    </cfRule>
    <cfRule type="expression" dxfId="12303" priority="384">
      <formula>SEARCH("da fare",$N4)&gt;0</formula>
    </cfRule>
    <cfRule type="expression" dxfId="12302" priority="385">
      <formula>SEARCH("attesa tcl",$N4)&gt;0</formula>
    </cfRule>
    <cfRule type="expression" dxfId="12301" priority="386">
      <formula>SEARCH("fermata",$N4)&gt;0</formula>
    </cfRule>
    <cfRule type="expression" dxfId="12300" priority="387">
      <formula>SEARCH("canone",$N4)&gt;0</formula>
    </cfRule>
  </conditionalFormatting>
  <conditionalFormatting sqref="M6:M45">
    <cfRule type="expression" dxfId="12299" priority="373">
      <formula>SEARCH("caricato",$N6)&gt;0</formula>
    </cfRule>
    <cfRule type="expression" dxfId="12298" priority="374">
      <formula>SEARCH("da fare",$N6)&gt;0</formula>
    </cfRule>
    <cfRule type="expression" dxfId="12297" priority="375">
      <formula>SEARCH("attesa tcl",$N6)&gt;0</formula>
    </cfRule>
    <cfRule type="expression" dxfId="12296" priority="376">
      <formula>SEARCH("fermata",$N6)&gt;0</formula>
    </cfRule>
    <cfRule type="expression" dxfId="12295" priority="377">
      <formula>SEARCH("canone",$N6)&gt;0</formula>
    </cfRule>
  </conditionalFormatting>
  <conditionalFormatting sqref="F8">
    <cfRule type="expression" dxfId="12294" priority="368">
      <formula>SEARCH("caricato",$N8)&gt;0</formula>
    </cfRule>
    <cfRule type="expression" dxfId="12293" priority="369">
      <formula>SEARCH("da fare",$N8)&gt;0</formula>
    </cfRule>
    <cfRule type="expression" dxfId="12292" priority="370">
      <formula>SEARCH("attesa tcl",$N8)&gt;0</formula>
    </cfRule>
    <cfRule type="expression" dxfId="12291" priority="371">
      <formula>SEARCH("fermata",$N8)&gt;0</formula>
    </cfRule>
    <cfRule type="expression" dxfId="12290" priority="372">
      <formula>SEARCH("canone",$N8)&gt;0</formula>
    </cfRule>
  </conditionalFormatting>
  <conditionalFormatting sqref="F8">
    <cfRule type="expression" dxfId="12289" priority="363">
      <formula>SEARCH("caricato",$N8)&gt;0</formula>
    </cfRule>
    <cfRule type="expression" dxfId="12288" priority="364">
      <formula>SEARCH("da fare",$N8)&gt;0</formula>
    </cfRule>
    <cfRule type="expression" dxfId="12287" priority="365">
      <formula>SEARCH("attesa tcl",$N8)&gt;0</formula>
    </cfRule>
    <cfRule type="expression" dxfId="12286" priority="366">
      <formula>SEARCH("fermata",$N8)&gt;0</formula>
    </cfRule>
    <cfRule type="expression" dxfId="12285" priority="367">
      <formula>SEARCH("canone",$N8)&gt;0</formula>
    </cfRule>
  </conditionalFormatting>
  <conditionalFormatting sqref="F8">
    <cfRule type="expression" dxfId="12284" priority="358">
      <formula>SEARCH("caricato",$N8)&gt;0</formula>
    </cfRule>
    <cfRule type="expression" dxfId="12283" priority="359">
      <formula>SEARCH("da fare",$N8)&gt;0</formula>
    </cfRule>
    <cfRule type="expression" dxfId="12282" priority="360">
      <formula>SEARCH("attesa tcl",$N8)&gt;0</formula>
    </cfRule>
    <cfRule type="expression" dxfId="12281" priority="361">
      <formula>SEARCH("fermata",$N8)&gt;0</formula>
    </cfRule>
    <cfRule type="expression" dxfId="12280" priority="362">
      <formula>SEARCH("canone",$N8)&gt;0</formula>
    </cfRule>
  </conditionalFormatting>
  <conditionalFormatting sqref="F8">
    <cfRule type="expression" dxfId="12279" priority="353">
      <formula>SEARCH("caricato",$N8)&gt;0</formula>
    </cfRule>
    <cfRule type="expression" dxfId="12278" priority="354">
      <formula>SEARCH("da fare",$N8)&gt;0</formula>
    </cfRule>
    <cfRule type="expression" dxfId="12277" priority="355">
      <formula>SEARCH("attesa tcl",$N8)&gt;0</formula>
    </cfRule>
    <cfRule type="expression" dxfId="12276" priority="356">
      <formula>SEARCH("fermata",$N8)&gt;0</formula>
    </cfRule>
    <cfRule type="expression" dxfId="12275" priority="357">
      <formula>SEARCH("canone",$N8)&gt;0</formula>
    </cfRule>
  </conditionalFormatting>
  <conditionalFormatting sqref="P4:Q4">
    <cfRule type="cellIs" dxfId="12274" priority="314" operator="lessThan">
      <formula>0</formula>
    </cfRule>
    <cfRule type="cellIs" dxfId="12273" priority="315" operator="greaterThan">
      <formula>0</formula>
    </cfRule>
    <cfRule type="cellIs" dxfId="12272" priority="316" operator="equal">
      <formula>0</formula>
    </cfRule>
  </conditionalFormatting>
  <conditionalFormatting sqref="S4">
    <cfRule type="cellIs" dxfId="12271" priority="311" operator="lessThan">
      <formula>0</formula>
    </cfRule>
    <cfRule type="cellIs" dxfId="12270" priority="312" operator="greaterThan">
      <formula>0</formula>
    </cfRule>
    <cfRule type="cellIs" dxfId="12269" priority="313" operator="equal">
      <formula>0</formula>
    </cfRule>
  </conditionalFormatting>
  <conditionalFormatting sqref="T4">
    <cfRule type="containsText" dxfId="12268" priority="309" operator="containsText" text="NO">
      <formula>NOT(ISERROR(SEARCH("NO",T4)))</formula>
    </cfRule>
    <cfRule type="containsText" dxfId="12267" priority="310" operator="containsText" text="SI">
      <formula>NOT(ISERROR(SEARCH("SI",T4)))</formula>
    </cfRule>
  </conditionalFormatting>
  <conditionalFormatting sqref="R4">
    <cfRule type="cellIs" dxfId="12266" priority="306" operator="lessThan">
      <formula>0</formula>
    </cfRule>
    <cfRule type="cellIs" dxfId="12265" priority="307" operator="greaterThan">
      <formula>0</formula>
    </cfRule>
    <cfRule type="cellIs" dxfId="12264" priority="308" operator="equal">
      <formula>0</formula>
    </cfRule>
  </conditionalFormatting>
  <conditionalFormatting sqref="I4">
    <cfRule type="expression" dxfId="12263" priority="301">
      <formula>SEARCH("caricato",$N4)&gt;0</formula>
    </cfRule>
    <cfRule type="expression" dxfId="12262" priority="302">
      <formula>SEARCH("da fare",$N4)&gt;0</formula>
    </cfRule>
    <cfRule type="expression" dxfId="12261" priority="303">
      <formula>SEARCH("attesa tcl",$N4)&gt;0</formula>
    </cfRule>
    <cfRule type="expression" dxfId="12260" priority="304">
      <formula>SEARCH("fermata",$N4)&gt;0</formula>
    </cfRule>
    <cfRule type="expression" dxfId="12259" priority="305">
      <formula>SEARCH("canone",$N4)&gt;0</formula>
    </cfRule>
  </conditionalFormatting>
  <conditionalFormatting sqref="I4">
    <cfRule type="expression" dxfId="12258" priority="296">
      <formula>SEARCH("caricato",$N4)&gt;0</formula>
    </cfRule>
    <cfRule type="expression" dxfId="12257" priority="297">
      <formula>SEARCH("da fare",$N4)&gt;0</formula>
    </cfRule>
    <cfRule type="expression" dxfId="12256" priority="298">
      <formula>SEARCH("attesa tcl",$N4)&gt;0</formula>
    </cfRule>
    <cfRule type="expression" dxfId="12255" priority="299">
      <formula>SEARCH("fermata",$N4)&gt;0</formula>
    </cfRule>
    <cfRule type="expression" dxfId="12254" priority="300">
      <formula>SEARCH("canone",$N4)&gt;0</formula>
    </cfRule>
  </conditionalFormatting>
  <conditionalFormatting sqref="I4">
    <cfRule type="expression" dxfId="12253" priority="291">
      <formula>SEARCH("caricato",$N4)&gt;0</formula>
    </cfRule>
    <cfRule type="expression" dxfId="12252" priority="292">
      <formula>SEARCH("da fare",$N4)&gt;0</formula>
    </cfRule>
    <cfRule type="expression" dxfId="12251" priority="293">
      <formula>SEARCH("attesa tcl",$N4)&gt;0</formula>
    </cfRule>
    <cfRule type="expression" dxfId="12250" priority="294">
      <formula>SEARCH("fermata",$N4)&gt;0</formula>
    </cfRule>
    <cfRule type="expression" dxfId="12249" priority="295">
      <formula>SEARCH("canone",$N4)&gt;0</formula>
    </cfRule>
  </conditionalFormatting>
  <conditionalFormatting sqref="I4">
    <cfRule type="expression" dxfId="12248" priority="286">
      <formula>SEARCH("caricato",$N4)&gt;0</formula>
    </cfRule>
    <cfRule type="expression" dxfId="12247" priority="287">
      <formula>SEARCH("da fare",$N4)&gt;0</formula>
    </cfRule>
    <cfRule type="expression" dxfId="12246" priority="288">
      <formula>SEARCH("attesa tcl",$N4)&gt;0</formula>
    </cfRule>
    <cfRule type="expression" dxfId="12245" priority="289">
      <formula>SEARCH("fermata",$N4)&gt;0</formula>
    </cfRule>
    <cfRule type="expression" dxfId="12244" priority="290">
      <formula>SEARCH("canone",$N4)&gt;0</formula>
    </cfRule>
  </conditionalFormatting>
  <conditionalFormatting sqref="I4">
    <cfRule type="expression" dxfId="12243" priority="281">
      <formula>SEARCH("caricato",$N4)&gt;0</formula>
    </cfRule>
    <cfRule type="expression" dxfId="12242" priority="282">
      <formula>SEARCH("da fare",$N4)&gt;0</formula>
    </cfRule>
    <cfRule type="expression" dxfId="12241" priority="283">
      <formula>SEARCH("attesa tcl",$N4)&gt;0</formula>
    </cfRule>
    <cfRule type="expression" dxfId="12240" priority="284">
      <formula>SEARCH("fermata",$N4)&gt;0</formula>
    </cfRule>
    <cfRule type="expression" dxfId="12239" priority="285">
      <formula>SEARCH("canone",$N4)&gt;0</formula>
    </cfRule>
  </conditionalFormatting>
  <conditionalFormatting sqref="I4">
    <cfRule type="expression" dxfId="12238" priority="276">
      <formula>SEARCH("caricato",$N4)&gt;0</formula>
    </cfRule>
    <cfRule type="expression" dxfId="12237" priority="277">
      <formula>SEARCH("da fare",$N4)&gt;0</formula>
    </cfRule>
    <cfRule type="expression" dxfId="12236" priority="278">
      <formula>SEARCH("attesa tcl",$N4)&gt;0</formula>
    </cfRule>
    <cfRule type="expression" dxfId="12235" priority="279">
      <formula>SEARCH("fermata",$N4)&gt;0</formula>
    </cfRule>
    <cfRule type="expression" dxfId="12234" priority="280">
      <formula>SEARCH("canone",$N4)&gt;0</formula>
    </cfRule>
  </conditionalFormatting>
  <conditionalFormatting sqref="I5 I11:I15 I8:I9 I17:I45">
    <cfRule type="expression" dxfId="12233" priority="271">
      <formula>SEARCH("caricato",$N5)&gt;0</formula>
    </cfRule>
    <cfRule type="expression" dxfId="12232" priority="272">
      <formula>SEARCH("da fare",$N5)&gt;0</formula>
    </cfRule>
    <cfRule type="expression" dxfId="12231" priority="273">
      <formula>SEARCH("attesa tcl",$N5)&gt;0</formula>
    </cfRule>
    <cfRule type="expression" dxfId="12230" priority="274">
      <formula>SEARCH("fermata",$N5)&gt;0</formula>
    </cfRule>
    <cfRule type="expression" dxfId="12229" priority="275">
      <formula>SEARCH("canone",$N5)&gt;0</formula>
    </cfRule>
  </conditionalFormatting>
  <conditionalFormatting sqref="I5 I11:I15 I8:I9 I17:I45">
    <cfRule type="expression" dxfId="12228" priority="266">
      <formula>SEARCH("caricato",$N5)&gt;0</formula>
    </cfRule>
    <cfRule type="expression" dxfId="12227" priority="267">
      <formula>SEARCH("da fare",$N5)&gt;0</formula>
    </cfRule>
    <cfRule type="expression" dxfId="12226" priority="268">
      <formula>SEARCH("attesa tcl",$N5)&gt;0</formula>
    </cfRule>
    <cfRule type="expression" dxfId="12225" priority="269">
      <formula>SEARCH("fermata",$N5)&gt;0</formula>
    </cfRule>
    <cfRule type="expression" dxfId="12224" priority="270">
      <formula>SEARCH("canone",$N5)&gt;0</formula>
    </cfRule>
  </conditionalFormatting>
  <conditionalFormatting sqref="I5 I11:I15 I8:I9 I17:I45">
    <cfRule type="expression" dxfId="12223" priority="261">
      <formula>SEARCH("caricato",$N5)&gt;0</formula>
    </cfRule>
    <cfRule type="expression" dxfId="12222" priority="262">
      <formula>SEARCH("da fare",$N5)&gt;0</formula>
    </cfRule>
    <cfRule type="expression" dxfId="12221" priority="263">
      <formula>SEARCH("attesa tcl",$N5)&gt;0</formula>
    </cfRule>
    <cfRule type="expression" dxfId="12220" priority="264">
      <formula>SEARCH("fermata",$N5)&gt;0</formula>
    </cfRule>
    <cfRule type="expression" dxfId="12219" priority="265">
      <formula>SEARCH("canone",$N5)&gt;0</formula>
    </cfRule>
  </conditionalFormatting>
  <conditionalFormatting sqref="I5 I11:I15 I8:I9 I17:I45">
    <cfRule type="expression" dxfId="12218" priority="256">
      <formula>SEARCH("caricato",$N5)&gt;0</formula>
    </cfRule>
    <cfRule type="expression" dxfId="12217" priority="257">
      <formula>SEARCH("da fare",$N5)&gt;0</formula>
    </cfRule>
    <cfRule type="expression" dxfId="12216" priority="258">
      <formula>SEARCH("attesa tcl",$N5)&gt;0</formula>
    </cfRule>
    <cfRule type="expression" dxfId="12215" priority="259">
      <formula>SEARCH("fermata",$N5)&gt;0</formula>
    </cfRule>
    <cfRule type="expression" dxfId="12214" priority="260">
      <formula>SEARCH("canone",$N5)&gt;0</formula>
    </cfRule>
  </conditionalFormatting>
  <conditionalFormatting sqref="I5 I11:I15 I8:I9 I17:I45">
    <cfRule type="expression" dxfId="12213" priority="251">
      <formula>SEARCH("caricato",$N5)&gt;0</formula>
    </cfRule>
    <cfRule type="expression" dxfId="12212" priority="252">
      <formula>SEARCH("da fare",$N5)&gt;0</formula>
    </cfRule>
    <cfRule type="expression" dxfId="12211" priority="253">
      <formula>SEARCH("attesa tcl",$N5)&gt;0</formula>
    </cfRule>
    <cfRule type="expression" dxfId="12210" priority="254">
      <formula>SEARCH("fermata",$N5)&gt;0</formula>
    </cfRule>
    <cfRule type="expression" dxfId="12209" priority="255">
      <formula>SEARCH("canone",$N5)&gt;0</formula>
    </cfRule>
  </conditionalFormatting>
  <conditionalFormatting sqref="I5 I11:I15 I8:I9 I17:I45">
    <cfRule type="expression" dxfId="12208" priority="246">
      <formula>SEARCH("caricato",$N5)&gt;0</formula>
    </cfRule>
    <cfRule type="expression" dxfId="12207" priority="247">
      <formula>SEARCH("da fare",$N5)&gt;0</formula>
    </cfRule>
    <cfRule type="expression" dxfId="12206" priority="248">
      <formula>SEARCH("attesa tcl",$N5)&gt;0</formula>
    </cfRule>
    <cfRule type="expression" dxfId="12205" priority="249">
      <formula>SEARCH("fermata",$N5)&gt;0</formula>
    </cfRule>
    <cfRule type="expression" dxfId="12204" priority="250">
      <formula>SEARCH("canone",$N5)&gt;0</formula>
    </cfRule>
  </conditionalFormatting>
  <conditionalFormatting sqref="G11:H11 J11">
    <cfRule type="expression" dxfId="12203" priority="241">
      <formula>SEARCH("caricato",$N11)&gt;0</formula>
    </cfRule>
    <cfRule type="expression" dxfId="12202" priority="242">
      <formula>SEARCH("da fare",$N11)&gt;0</formula>
    </cfRule>
    <cfRule type="expression" dxfId="12201" priority="243">
      <formula>SEARCH("attesa tcl",$N11)&gt;0</formula>
    </cfRule>
    <cfRule type="expression" dxfId="12200" priority="244">
      <formula>SEARCH("fermata",$N11)&gt;0</formula>
    </cfRule>
    <cfRule type="expression" dxfId="12199" priority="245">
      <formula>SEARCH("canone",$N11)&gt;0</formula>
    </cfRule>
  </conditionalFormatting>
  <conditionalFormatting sqref="G13:H13 J13">
    <cfRule type="expression" dxfId="12198" priority="236">
      <formula>SEARCH("caricato",$N13)&gt;0</formula>
    </cfRule>
    <cfRule type="expression" dxfId="12197" priority="237">
      <formula>SEARCH("da fare",$N13)&gt;0</formula>
    </cfRule>
    <cfRule type="expression" dxfId="12196" priority="238">
      <formula>SEARCH("attesa tcl",$N13)&gt;0</formula>
    </cfRule>
    <cfRule type="expression" dxfId="12195" priority="239">
      <formula>SEARCH("fermata",$N13)&gt;0</formula>
    </cfRule>
    <cfRule type="expression" dxfId="12194" priority="240">
      <formula>SEARCH("canone",$N13)&gt;0</formula>
    </cfRule>
  </conditionalFormatting>
  <conditionalFormatting sqref="G13:H13 J13">
    <cfRule type="expression" dxfId="12193" priority="231">
      <formula>SEARCH("caricato",$N13)&gt;0</formula>
    </cfRule>
    <cfRule type="expression" dxfId="12192" priority="232">
      <formula>SEARCH("da fare",$N13)&gt;0</formula>
    </cfRule>
    <cfRule type="expression" dxfId="12191" priority="233">
      <formula>SEARCH("attesa tcl",$N13)&gt;0</formula>
    </cfRule>
    <cfRule type="expression" dxfId="12190" priority="234">
      <formula>SEARCH("fermata",$N13)&gt;0</formula>
    </cfRule>
    <cfRule type="expression" dxfId="12189" priority="235">
      <formula>SEARCH("canone",$N13)&gt;0</formula>
    </cfRule>
  </conditionalFormatting>
  <conditionalFormatting sqref="G15:H15 J15">
    <cfRule type="expression" dxfId="12188" priority="226">
      <formula>SEARCH("caricato",$N15)&gt;0</formula>
    </cfRule>
    <cfRule type="expression" dxfId="12187" priority="227">
      <formula>SEARCH("da fare",$N15)&gt;0</formula>
    </cfRule>
    <cfRule type="expression" dxfId="12186" priority="228">
      <formula>SEARCH("attesa tcl",$N15)&gt;0</formula>
    </cfRule>
    <cfRule type="expression" dxfId="12185" priority="229">
      <formula>SEARCH("fermata",$N15)&gt;0</formula>
    </cfRule>
    <cfRule type="expression" dxfId="12184" priority="230">
      <formula>SEARCH("canone",$N15)&gt;0</formula>
    </cfRule>
  </conditionalFormatting>
  <conditionalFormatting sqref="G11:H11 J11">
    <cfRule type="expression" dxfId="12183" priority="221">
      <formula>SEARCH("caricato",$N11)&gt;0</formula>
    </cfRule>
    <cfRule type="expression" dxfId="12182" priority="222">
      <formula>SEARCH("da fare",$N11)&gt;0</formula>
    </cfRule>
    <cfRule type="expression" dxfId="12181" priority="223">
      <formula>SEARCH("attesa tcl",$N11)&gt;0</formula>
    </cfRule>
    <cfRule type="expression" dxfId="12180" priority="224">
      <formula>SEARCH("fermata",$N11)&gt;0</formula>
    </cfRule>
    <cfRule type="expression" dxfId="12179" priority="225">
      <formula>SEARCH("canone",$N11)&gt;0</formula>
    </cfRule>
  </conditionalFormatting>
  <conditionalFormatting sqref="G11:H11 J11">
    <cfRule type="expression" dxfId="12178" priority="216">
      <formula>SEARCH("caricato",$N11)&gt;0</formula>
    </cfRule>
    <cfRule type="expression" dxfId="12177" priority="217">
      <formula>SEARCH("da fare",$N11)&gt;0</formula>
    </cfRule>
    <cfRule type="expression" dxfId="12176" priority="218">
      <formula>SEARCH("attesa tcl",$N11)&gt;0</formula>
    </cfRule>
    <cfRule type="expression" dxfId="12175" priority="219">
      <formula>SEARCH("fermata",$N11)&gt;0</formula>
    </cfRule>
    <cfRule type="expression" dxfId="12174" priority="220">
      <formula>SEARCH("canone",$N11)&gt;0</formula>
    </cfRule>
  </conditionalFormatting>
  <conditionalFormatting sqref="G13:H13 J13">
    <cfRule type="expression" dxfId="12173" priority="211">
      <formula>SEARCH("caricato",$N13)&gt;0</formula>
    </cfRule>
    <cfRule type="expression" dxfId="12172" priority="212">
      <formula>SEARCH("da fare",$N13)&gt;0</formula>
    </cfRule>
    <cfRule type="expression" dxfId="12171" priority="213">
      <formula>SEARCH("attesa tcl",$N13)&gt;0</formula>
    </cfRule>
    <cfRule type="expression" dxfId="12170" priority="214">
      <formula>SEARCH("fermata",$N13)&gt;0</formula>
    </cfRule>
    <cfRule type="expression" dxfId="12169" priority="215">
      <formula>SEARCH("canone",$N13)&gt;0</formula>
    </cfRule>
  </conditionalFormatting>
  <conditionalFormatting sqref="G15:H15 J15">
    <cfRule type="expression" dxfId="12168" priority="206">
      <formula>SEARCH("caricato",$N15)&gt;0</formula>
    </cfRule>
    <cfRule type="expression" dxfId="12167" priority="207">
      <formula>SEARCH("da fare",$N15)&gt;0</formula>
    </cfRule>
    <cfRule type="expression" dxfId="12166" priority="208">
      <formula>SEARCH("attesa tcl",$N15)&gt;0</formula>
    </cfRule>
    <cfRule type="expression" dxfId="12165" priority="209">
      <formula>SEARCH("fermata",$N15)&gt;0</formula>
    </cfRule>
    <cfRule type="expression" dxfId="12164" priority="210">
      <formula>SEARCH("canone",$N15)&gt;0</formula>
    </cfRule>
  </conditionalFormatting>
  <conditionalFormatting sqref="G15:H15 J15">
    <cfRule type="expression" dxfId="12163" priority="201">
      <formula>SEARCH("caricato",$N15)&gt;0</formula>
    </cfRule>
    <cfRule type="expression" dxfId="12162" priority="202">
      <formula>SEARCH("da fare",$N15)&gt;0</formula>
    </cfRule>
    <cfRule type="expression" dxfId="12161" priority="203">
      <formula>SEARCH("attesa tcl",$N15)&gt;0</formula>
    </cfRule>
    <cfRule type="expression" dxfId="12160" priority="204">
      <formula>SEARCH("fermata",$N15)&gt;0</formula>
    </cfRule>
    <cfRule type="expression" dxfId="12159" priority="205">
      <formula>SEARCH("canone",$N15)&gt;0</formula>
    </cfRule>
  </conditionalFormatting>
  <conditionalFormatting sqref="G15:H15 J15">
    <cfRule type="expression" dxfId="12158" priority="196">
      <formula>SEARCH("caricato",$N15)&gt;0</formula>
    </cfRule>
    <cfRule type="expression" dxfId="12157" priority="197">
      <formula>SEARCH("da fare",$N15)&gt;0</formula>
    </cfRule>
    <cfRule type="expression" dxfId="12156" priority="198">
      <formula>SEARCH("attesa tcl",$N15)&gt;0</formula>
    </cfRule>
    <cfRule type="expression" dxfId="12155" priority="199">
      <formula>SEARCH("fermata",$N15)&gt;0</formula>
    </cfRule>
    <cfRule type="expression" dxfId="12154" priority="200">
      <formula>SEARCH("canone",$N15)&gt;0</formula>
    </cfRule>
  </conditionalFormatting>
  <conditionalFormatting sqref="F10">
    <cfRule type="expression" dxfId="12153" priority="191">
      <formula>SEARCH("caricato",$N10)&gt;0</formula>
    </cfRule>
    <cfRule type="expression" dxfId="12152" priority="192">
      <formula>SEARCH("da fare",$N10)&gt;0</formula>
    </cfRule>
    <cfRule type="expression" dxfId="12151" priority="193">
      <formula>SEARCH("attesa tcl",$N10)&gt;0</formula>
    </cfRule>
    <cfRule type="expression" dxfId="12150" priority="194">
      <formula>SEARCH("fermata",$N10)&gt;0</formula>
    </cfRule>
    <cfRule type="expression" dxfId="12149" priority="195">
      <formula>SEARCH("canone",$N10)&gt;0</formula>
    </cfRule>
  </conditionalFormatting>
  <conditionalFormatting sqref="F10">
    <cfRule type="expression" dxfId="12148" priority="186">
      <formula>SEARCH("caricato",$N10)&gt;0</formula>
    </cfRule>
    <cfRule type="expression" dxfId="12147" priority="187">
      <formula>SEARCH("da fare",$N10)&gt;0</formula>
    </cfRule>
    <cfRule type="expression" dxfId="12146" priority="188">
      <formula>SEARCH("attesa tcl",$N10)&gt;0</formula>
    </cfRule>
    <cfRule type="expression" dxfId="12145" priority="189">
      <formula>SEARCH("fermata",$N10)&gt;0</formula>
    </cfRule>
    <cfRule type="expression" dxfId="12144" priority="190">
      <formula>SEARCH("canone",$N10)&gt;0</formula>
    </cfRule>
  </conditionalFormatting>
  <conditionalFormatting sqref="F10">
    <cfRule type="expression" dxfId="12143" priority="181">
      <formula>SEARCH("caricato",$N10)&gt;0</formula>
    </cfRule>
    <cfRule type="expression" dxfId="12142" priority="182">
      <formula>SEARCH("da fare",$N10)&gt;0</formula>
    </cfRule>
    <cfRule type="expression" dxfId="12141" priority="183">
      <formula>SEARCH("attesa tcl",$N10)&gt;0</formula>
    </cfRule>
    <cfRule type="expression" dxfId="12140" priority="184">
      <formula>SEARCH("fermata",$N10)&gt;0</formula>
    </cfRule>
    <cfRule type="expression" dxfId="12139" priority="185">
      <formula>SEARCH("canone",$N10)&gt;0</formula>
    </cfRule>
  </conditionalFormatting>
  <conditionalFormatting sqref="F10">
    <cfRule type="expression" dxfId="12138" priority="176">
      <formula>SEARCH("caricato",$N10)&gt;0</formula>
    </cfRule>
    <cfRule type="expression" dxfId="12137" priority="177">
      <formula>SEARCH("da fare",$N10)&gt;0</formula>
    </cfRule>
    <cfRule type="expression" dxfId="12136" priority="178">
      <formula>SEARCH("attesa tcl",$N10)&gt;0</formula>
    </cfRule>
    <cfRule type="expression" dxfId="12135" priority="179">
      <formula>SEARCH("fermata",$N10)&gt;0</formula>
    </cfRule>
    <cfRule type="expression" dxfId="12134" priority="180">
      <formula>SEARCH("canone",$N10)&gt;0</formula>
    </cfRule>
  </conditionalFormatting>
  <conditionalFormatting sqref="G10:H10 J10">
    <cfRule type="expression" dxfId="12133" priority="171">
      <formula>SEARCH("caricato",$N10)&gt;0</formula>
    </cfRule>
    <cfRule type="expression" dxfId="12132" priority="172">
      <formula>SEARCH("da fare",$N10)&gt;0</formula>
    </cfRule>
    <cfRule type="expression" dxfId="12131" priority="173">
      <formula>SEARCH("attesa tcl",$N10)&gt;0</formula>
    </cfRule>
    <cfRule type="expression" dxfId="12130" priority="174">
      <formula>SEARCH("fermata",$N10)&gt;0</formula>
    </cfRule>
    <cfRule type="expression" dxfId="12129" priority="175">
      <formula>SEARCH("canone",$N10)&gt;0</formula>
    </cfRule>
  </conditionalFormatting>
  <conditionalFormatting sqref="I10">
    <cfRule type="expression" dxfId="12128" priority="166">
      <formula>SEARCH("caricato",$N10)&gt;0</formula>
    </cfRule>
    <cfRule type="expression" dxfId="12127" priority="167">
      <formula>SEARCH("da fare",$N10)&gt;0</formula>
    </cfRule>
    <cfRule type="expression" dxfId="12126" priority="168">
      <formula>SEARCH("attesa tcl",$N10)&gt;0</formula>
    </cfRule>
    <cfRule type="expression" dxfId="12125" priority="169">
      <formula>SEARCH("fermata",$N10)&gt;0</formula>
    </cfRule>
    <cfRule type="expression" dxfId="12124" priority="170">
      <formula>SEARCH("canone",$N10)&gt;0</formula>
    </cfRule>
  </conditionalFormatting>
  <conditionalFormatting sqref="I10">
    <cfRule type="expression" dxfId="12123" priority="161">
      <formula>SEARCH("caricato",$N10)&gt;0</formula>
    </cfRule>
    <cfRule type="expression" dxfId="12122" priority="162">
      <formula>SEARCH("da fare",$N10)&gt;0</formula>
    </cfRule>
    <cfRule type="expression" dxfId="12121" priority="163">
      <formula>SEARCH("attesa tcl",$N10)&gt;0</formula>
    </cfRule>
    <cfRule type="expression" dxfId="12120" priority="164">
      <formula>SEARCH("fermata",$N10)&gt;0</formula>
    </cfRule>
    <cfRule type="expression" dxfId="12119" priority="165">
      <formula>SEARCH("canone",$N10)&gt;0</formula>
    </cfRule>
  </conditionalFormatting>
  <conditionalFormatting sqref="I10">
    <cfRule type="expression" dxfId="12118" priority="156">
      <formula>SEARCH("caricato",$N10)&gt;0</formula>
    </cfRule>
    <cfRule type="expression" dxfId="12117" priority="157">
      <formula>SEARCH("da fare",$N10)&gt;0</formula>
    </cfRule>
    <cfRule type="expression" dxfId="12116" priority="158">
      <formula>SEARCH("attesa tcl",$N10)&gt;0</formula>
    </cfRule>
    <cfRule type="expression" dxfId="12115" priority="159">
      <formula>SEARCH("fermata",$N10)&gt;0</formula>
    </cfRule>
    <cfRule type="expression" dxfId="12114" priority="160">
      <formula>SEARCH("canone",$N10)&gt;0</formula>
    </cfRule>
  </conditionalFormatting>
  <conditionalFormatting sqref="I10">
    <cfRule type="expression" dxfId="12113" priority="151">
      <formula>SEARCH("caricato",$N10)&gt;0</formula>
    </cfRule>
    <cfRule type="expression" dxfId="12112" priority="152">
      <formula>SEARCH("da fare",$N10)&gt;0</formula>
    </cfRule>
    <cfRule type="expression" dxfId="12111" priority="153">
      <formula>SEARCH("attesa tcl",$N10)&gt;0</formula>
    </cfRule>
    <cfRule type="expression" dxfId="12110" priority="154">
      <formula>SEARCH("fermata",$N10)&gt;0</formula>
    </cfRule>
    <cfRule type="expression" dxfId="12109" priority="155">
      <formula>SEARCH("canone",$N10)&gt;0</formula>
    </cfRule>
  </conditionalFormatting>
  <conditionalFormatting sqref="I10">
    <cfRule type="expression" dxfId="12108" priority="146">
      <formula>SEARCH("caricato",$N10)&gt;0</formula>
    </cfRule>
    <cfRule type="expression" dxfId="12107" priority="147">
      <formula>SEARCH("da fare",$N10)&gt;0</formula>
    </cfRule>
    <cfRule type="expression" dxfId="12106" priority="148">
      <formula>SEARCH("attesa tcl",$N10)&gt;0</formula>
    </cfRule>
    <cfRule type="expression" dxfId="12105" priority="149">
      <formula>SEARCH("fermata",$N10)&gt;0</formula>
    </cfRule>
    <cfRule type="expression" dxfId="12104" priority="150">
      <formula>SEARCH("canone",$N10)&gt;0</formula>
    </cfRule>
  </conditionalFormatting>
  <conditionalFormatting sqref="I10">
    <cfRule type="expression" dxfId="12103" priority="141">
      <formula>SEARCH("caricato",$N10)&gt;0</formula>
    </cfRule>
    <cfRule type="expression" dxfId="12102" priority="142">
      <formula>SEARCH("da fare",$N10)&gt;0</formula>
    </cfRule>
    <cfRule type="expression" dxfId="12101" priority="143">
      <formula>SEARCH("attesa tcl",$N10)&gt;0</formula>
    </cfRule>
    <cfRule type="expression" dxfId="12100" priority="144">
      <formula>SEARCH("fermata",$N10)&gt;0</formula>
    </cfRule>
    <cfRule type="expression" dxfId="12099" priority="145">
      <formula>SEARCH("canone",$N10)&gt;0</formula>
    </cfRule>
  </conditionalFormatting>
  <conditionalFormatting sqref="K5:L14">
    <cfRule type="expression" dxfId="12098" priority="136">
      <formula>SEARCH("caricato",$N5)&gt;0</formula>
    </cfRule>
    <cfRule type="expression" dxfId="12097" priority="137">
      <formula>SEARCH("da fare",$N5)&gt;0</formula>
    </cfRule>
    <cfRule type="expression" dxfId="12096" priority="138">
      <formula>SEARCH("attesa tcl",$N5)&gt;0</formula>
    </cfRule>
    <cfRule type="expression" dxfId="12095" priority="139">
      <formula>SEARCH("fermata",$N5)&gt;0</formula>
    </cfRule>
    <cfRule type="expression" dxfId="12094" priority="140">
      <formula>SEARCH("canone",$N5)&gt;0</formula>
    </cfRule>
  </conditionalFormatting>
  <conditionalFormatting sqref="I6:I7">
    <cfRule type="expression" dxfId="12093" priority="131">
      <formula>SEARCH("caricato",$N6)&gt;0</formula>
    </cfRule>
    <cfRule type="expression" dxfId="12092" priority="132">
      <formula>SEARCH("da fare",$N6)&gt;0</formula>
    </cfRule>
    <cfRule type="expression" dxfId="12091" priority="133">
      <formula>SEARCH("attesa tcl",$N6)&gt;0</formula>
    </cfRule>
    <cfRule type="expression" dxfId="12090" priority="134">
      <formula>SEARCH("fermata",$N6)&gt;0</formula>
    </cfRule>
    <cfRule type="expression" dxfId="12089" priority="135">
      <formula>SEARCH("canone",$N6)&gt;0</formula>
    </cfRule>
  </conditionalFormatting>
  <conditionalFormatting sqref="I6:I7">
    <cfRule type="expression" dxfId="12088" priority="126">
      <formula>SEARCH("caricato",$N6)&gt;0</formula>
    </cfRule>
    <cfRule type="expression" dxfId="12087" priority="127">
      <formula>SEARCH("da fare",$N6)&gt;0</formula>
    </cfRule>
    <cfRule type="expression" dxfId="12086" priority="128">
      <formula>SEARCH("attesa tcl",$N6)&gt;0</formula>
    </cfRule>
    <cfRule type="expression" dxfId="12085" priority="129">
      <formula>SEARCH("fermata",$N6)&gt;0</formula>
    </cfRule>
    <cfRule type="expression" dxfId="12084" priority="130">
      <formula>SEARCH("canone",$N6)&gt;0</formula>
    </cfRule>
  </conditionalFormatting>
  <conditionalFormatting sqref="I6:I7">
    <cfRule type="expression" dxfId="12083" priority="121">
      <formula>SEARCH("caricato",$N6)&gt;0</formula>
    </cfRule>
    <cfRule type="expression" dxfId="12082" priority="122">
      <formula>SEARCH("da fare",$N6)&gt;0</formula>
    </cfRule>
    <cfRule type="expression" dxfId="12081" priority="123">
      <formula>SEARCH("attesa tcl",$N6)&gt;0</formula>
    </cfRule>
    <cfRule type="expression" dxfId="12080" priority="124">
      <formula>SEARCH("fermata",$N6)&gt;0</formula>
    </cfRule>
    <cfRule type="expression" dxfId="12079" priority="125">
      <formula>SEARCH("canone",$N6)&gt;0</formula>
    </cfRule>
  </conditionalFormatting>
  <conditionalFormatting sqref="I6:I7">
    <cfRule type="expression" dxfId="12078" priority="116">
      <formula>SEARCH("caricato",$N6)&gt;0</formula>
    </cfRule>
    <cfRule type="expression" dxfId="12077" priority="117">
      <formula>SEARCH("da fare",$N6)&gt;0</formula>
    </cfRule>
    <cfRule type="expression" dxfId="12076" priority="118">
      <formula>SEARCH("attesa tcl",$N6)&gt;0</formula>
    </cfRule>
    <cfRule type="expression" dxfId="12075" priority="119">
      <formula>SEARCH("fermata",$N6)&gt;0</formula>
    </cfRule>
    <cfRule type="expression" dxfId="12074" priority="120">
      <formula>SEARCH("canone",$N6)&gt;0</formula>
    </cfRule>
  </conditionalFormatting>
  <conditionalFormatting sqref="I6:I7">
    <cfRule type="expression" dxfId="12073" priority="111">
      <formula>SEARCH("caricato",$N6)&gt;0</formula>
    </cfRule>
    <cfRule type="expression" dxfId="12072" priority="112">
      <formula>SEARCH("da fare",$N6)&gt;0</formula>
    </cfRule>
    <cfRule type="expression" dxfId="12071" priority="113">
      <formula>SEARCH("attesa tcl",$N6)&gt;0</formula>
    </cfRule>
    <cfRule type="expression" dxfId="12070" priority="114">
      <formula>SEARCH("fermata",$N6)&gt;0</formula>
    </cfRule>
    <cfRule type="expression" dxfId="12069" priority="115">
      <formula>SEARCH("canone",$N6)&gt;0</formula>
    </cfRule>
  </conditionalFormatting>
  <conditionalFormatting sqref="I6:I7">
    <cfRule type="expression" dxfId="12068" priority="106">
      <formula>SEARCH("caricato",$N6)&gt;0</formula>
    </cfRule>
    <cfRule type="expression" dxfId="12067" priority="107">
      <formula>SEARCH("da fare",$N6)&gt;0</formula>
    </cfRule>
    <cfRule type="expression" dxfId="12066" priority="108">
      <formula>SEARCH("attesa tcl",$N6)&gt;0</formula>
    </cfRule>
    <cfRule type="expression" dxfId="12065" priority="109">
      <formula>SEARCH("fermata",$N6)&gt;0</formula>
    </cfRule>
    <cfRule type="expression" dxfId="12064" priority="110">
      <formula>SEARCH("canone",$N6)&gt;0</formula>
    </cfRule>
  </conditionalFormatting>
  <conditionalFormatting sqref="F15:F16">
    <cfRule type="expression" dxfId="12063" priority="101">
      <formula>SEARCH("caricato",$N15)&gt;0</formula>
    </cfRule>
    <cfRule type="expression" dxfId="12062" priority="102">
      <formula>SEARCH("da fare",$N15)&gt;0</formula>
    </cfRule>
    <cfRule type="expression" dxfId="12061" priority="103">
      <formula>SEARCH("attesa tcl",$N15)&gt;0</formula>
    </cfRule>
    <cfRule type="expression" dxfId="12060" priority="104">
      <formula>SEARCH("fermata",$N15)&gt;0</formula>
    </cfRule>
    <cfRule type="expression" dxfId="12059" priority="105">
      <formula>SEARCH("canone",$N15)&gt;0</formula>
    </cfRule>
  </conditionalFormatting>
  <conditionalFormatting sqref="F15:F16">
    <cfRule type="expression" dxfId="12058" priority="96">
      <formula>SEARCH("caricato",$N15)&gt;0</formula>
    </cfRule>
    <cfRule type="expression" dxfId="12057" priority="97">
      <formula>SEARCH("da fare",$N15)&gt;0</formula>
    </cfRule>
    <cfRule type="expression" dxfId="12056" priority="98">
      <formula>SEARCH("attesa tcl",$N15)&gt;0</formula>
    </cfRule>
    <cfRule type="expression" dxfId="12055" priority="99">
      <formula>SEARCH("fermata",$N15)&gt;0</formula>
    </cfRule>
    <cfRule type="expression" dxfId="12054" priority="100">
      <formula>SEARCH("canone",$N15)&gt;0</formula>
    </cfRule>
  </conditionalFormatting>
  <conditionalFormatting sqref="F15:F16">
    <cfRule type="expression" dxfId="12053" priority="91">
      <formula>SEARCH("caricato",$N15)&gt;0</formula>
    </cfRule>
    <cfRule type="expression" dxfId="12052" priority="92">
      <formula>SEARCH("da fare",$N15)&gt;0</formula>
    </cfRule>
    <cfRule type="expression" dxfId="12051" priority="93">
      <formula>SEARCH("attesa tcl",$N15)&gt;0</formula>
    </cfRule>
    <cfRule type="expression" dxfId="12050" priority="94">
      <formula>SEARCH("fermata",$N15)&gt;0</formula>
    </cfRule>
    <cfRule type="expression" dxfId="12049" priority="95">
      <formula>SEARCH("canone",$N15)&gt;0</formula>
    </cfRule>
  </conditionalFormatting>
  <conditionalFormatting sqref="F15:F16">
    <cfRule type="expression" dxfId="12048" priority="86">
      <formula>SEARCH("caricato",$N15)&gt;0</formula>
    </cfRule>
    <cfRule type="expression" dxfId="12047" priority="87">
      <formula>SEARCH("da fare",$N15)&gt;0</formula>
    </cfRule>
    <cfRule type="expression" dxfId="12046" priority="88">
      <formula>SEARCH("attesa tcl",$N15)&gt;0</formula>
    </cfRule>
    <cfRule type="expression" dxfId="12045" priority="89">
      <formula>SEARCH("fermata",$N15)&gt;0</formula>
    </cfRule>
    <cfRule type="expression" dxfId="12044" priority="90">
      <formula>SEARCH("canone",$N15)&gt;0</formula>
    </cfRule>
  </conditionalFormatting>
  <conditionalFormatting sqref="G16:H16 J16">
    <cfRule type="expression" dxfId="12043" priority="81">
      <formula>SEARCH("caricato",$N16)&gt;0</formula>
    </cfRule>
    <cfRule type="expression" dxfId="12042" priority="82">
      <formula>SEARCH("da fare",$N16)&gt;0</formula>
    </cfRule>
    <cfRule type="expression" dxfId="12041" priority="83">
      <formula>SEARCH("attesa tcl",$N16)&gt;0</formula>
    </cfRule>
    <cfRule type="expression" dxfId="12040" priority="84">
      <formula>SEARCH("fermata",$N16)&gt;0</formula>
    </cfRule>
    <cfRule type="expression" dxfId="12039" priority="85">
      <formula>SEARCH("canone",$N16)&gt;0</formula>
    </cfRule>
  </conditionalFormatting>
  <conditionalFormatting sqref="G16:H16 J16">
    <cfRule type="expression" dxfId="12038" priority="76">
      <formula>SEARCH("caricato",$N16)&gt;0</formula>
    </cfRule>
    <cfRule type="expression" dxfId="12037" priority="77">
      <formula>SEARCH("da fare",$N16)&gt;0</formula>
    </cfRule>
    <cfRule type="expression" dxfId="12036" priority="78">
      <formula>SEARCH("attesa tcl",$N16)&gt;0</formula>
    </cfRule>
    <cfRule type="expression" dxfId="12035" priority="79">
      <formula>SEARCH("fermata",$N16)&gt;0</formula>
    </cfRule>
    <cfRule type="expression" dxfId="12034" priority="80">
      <formula>SEARCH("canone",$N16)&gt;0</formula>
    </cfRule>
  </conditionalFormatting>
  <conditionalFormatting sqref="G16:H16 J16">
    <cfRule type="expression" dxfId="12033" priority="71">
      <formula>SEARCH("caricato",$N16)&gt;0</formula>
    </cfRule>
    <cfRule type="expression" dxfId="12032" priority="72">
      <formula>SEARCH("da fare",$N16)&gt;0</formula>
    </cfRule>
    <cfRule type="expression" dxfId="12031" priority="73">
      <formula>SEARCH("attesa tcl",$N16)&gt;0</formula>
    </cfRule>
    <cfRule type="expression" dxfId="12030" priority="74">
      <formula>SEARCH("fermata",$N16)&gt;0</formula>
    </cfRule>
    <cfRule type="expression" dxfId="12029" priority="75">
      <formula>SEARCH("canone",$N16)&gt;0</formula>
    </cfRule>
  </conditionalFormatting>
  <conditionalFormatting sqref="G16:H16 J16">
    <cfRule type="expression" dxfId="12028" priority="66">
      <formula>SEARCH("caricato",$N16)&gt;0</formula>
    </cfRule>
    <cfRule type="expression" dxfId="12027" priority="67">
      <formula>SEARCH("da fare",$N16)&gt;0</formula>
    </cfRule>
    <cfRule type="expression" dxfId="12026" priority="68">
      <formula>SEARCH("attesa tcl",$N16)&gt;0</formula>
    </cfRule>
    <cfRule type="expression" dxfId="12025" priority="69">
      <formula>SEARCH("fermata",$N16)&gt;0</formula>
    </cfRule>
    <cfRule type="expression" dxfId="12024" priority="70">
      <formula>SEARCH("canone",$N16)&gt;0</formula>
    </cfRule>
  </conditionalFormatting>
  <conditionalFormatting sqref="G16:H16 J16">
    <cfRule type="expression" dxfId="12023" priority="61">
      <formula>SEARCH("caricato",$N16)&gt;0</formula>
    </cfRule>
    <cfRule type="expression" dxfId="12022" priority="62">
      <formula>SEARCH("da fare",$N16)&gt;0</formula>
    </cfRule>
    <cfRule type="expression" dxfId="12021" priority="63">
      <formula>SEARCH("attesa tcl",$N16)&gt;0</formula>
    </cfRule>
    <cfRule type="expression" dxfId="12020" priority="64">
      <formula>SEARCH("fermata",$N16)&gt;0</formula>
    </cfRule>
    <cfRule type="expression" dxfId="12019" priority="65">
      <formula>SEARCH("canone",$N16)&gt;0</formula>
    </cfRule>
  </conditionalFormatting>
  <conditionalFormatting sqref="I16">
    <cfRule type="expression" dxfId="12018" priority="26">
      <formula>SEARCH("caricato",$N16)&gt;0</formula>
    </cfRule>
    <cfRule type="expression" dxfId="12017" priority="27">
      <formula>SEARCH("da fare",$N16)&gt;0</formula>
    </cfRule>
    <cfRule type="expression" dxfId="12016" priority="28">
      <formula>SEARCH("attesa tcl",$N16)&gt;0</formula>
    </cfRule>
    <cfRule type="expression" dxfId="12015" priority="29">
      <formula>SEARCH("fermata",$N16)&gt;0</formula>
    </cfRule>
    <cfRule type="expression" dxfId="12014" priority="30">
      <formula>SEARCH("canone",$N16)&gt;0</formula>
    </cfRule>
  </conditionalFormatting>
  <conditionalFormatting sqref="I16">
    <cfRule type="expression" dxfId="12013" priority="21">
      <formula>SEARCH("caricato",$N16)&gt;0</formula>
    </cfRule>
    <cfRule type="expression" dxfId="12012" priority="22">
      <formula>SEARCH("da fare",$N16)&gt;0</formula>
    </cfRule>
    <cfRule type="expression" dxfId="12011" priority="23">
      <formula>SEARCH("attesa tcl",$N16)&gt;0</formula>
    </cfRule>
    <cfRule type="expression" dxfId="12010" priority="24">
      <formula>SEARCH("fermata",$N16)&gt;0</formula>
    </cfRule>
    <cfRule type="expression" dxfId="12009" priority="25">
      <formula>SEARCH("canone",$N16)&gt;0</formula>
    </cfRule>
  </conditionalFormatting>
  <conditionalFormatting sqref="I16">
    <cfRule type="expression" dxfId="12008" priority="16">
      <formula>SEARCH("caricato",$N16)&gt;0</formula>
    </cfRule>
    <cfRule type="expression" dxfId="12007" priority="17">
      <formula>SEARCH("da fare",$N16)&gt;0</formula>
    </cfRule>
    <cfRule type="expression" dxfId="12006" priority="18">
      <formula>SEARCH("attesa tcl",$N16)&gt;0</formula>
    </cfRule>
    <cfRule type="expression" dxfId="12005" priority="19">
      <formula>SEARCH("fermata",$N16)&gt;0</formula>
    </cfRule>
    <cfRule type="expression" dxfId="12004" priority="20">
      <formula>SEARCH("canone",$N16)&gt;0</formula>
    </cfRule>
  </conditionalFormatting>
  <conditionalFormatting sqref="I16">
    <cfRule type="expression" dxfId="12003" priority="11">
      <formula>SEARCH("caricato",$N16)&gt;0</formula>
    </cfRule>
    <cfRule type="expression" dxfId="12002" priority="12">
      <formula>SEARCH("da fare",$N16)&gt;0</formula>
    </cfRule>
    <cfRule type="expression" dxfId="12001" priority="13">
      <formula>SEARCH("attesa tcl",$N16)&gt;0</formula>
    </cfRule>
    <cfRule type="expression" dxfId="12000" priority="14">
      <formula>SEARCH("fermata",$N16)&gt;0</formula>
    </cfRule>
    <cfRule type="expression" dxfId="11999" priority="15">
      <formula>SEARCH("canone",$N16)&gt;0</formula>
    </cfRule>
  </conditionalFormatting>
  <conditionalFormatting sqref="I16">
    <cfRule type="expression" dxfId="11998" priority="6">
      <formula>SEARCH("caricato",$N16)&gt;0</formula>
    </cfRule>
    <cfRule type="expression" dxfId="11997" priority="7">
      <formula>SEARCH("da fare",$N16)&gt;0</formula>
    </cfRule>
    <cfRule type="expression" dxfId="11996" priority="8">
      <formula>SEARCH("attesa tcl",$N16)&gt;0</formula>
    </cfRule>
    <cfRule type="expression" dxfId="11995" priority="9">
      <formula>SEARCH("fermata",$N16)&gt;0</formula>
    </cfRule>
    <cfRule type="expression" dxfId="11994" priority="10">
      <formula>SEARCH("canone",$N16)&gt;0</formula>
    </cfRule>
  </conditionalFormatting>
  <conditionalFormatting sqref="I16">
    <cfRule type="expression" dxfId="11993" priority="1">
      <formula>SEARCH("caricato",$N16)&gt;0</formula>
    </cfRule>
    <cfRule type="expression" dxfId="11992" priority="2">
      <formula>SEARCH("da fare",$N16)&gt;0</formula>
    </cfRule>
    <cfRule type="expression" dxfId="11991" priority="3">
      <formula>SEARCH("attesa tcl",$N16)&gt;0</formula>
    </cfRule>
    <cfRule type="expression" dxfId="11990" priority="4">
      <formula>SEARCH("fermata",$N16)&gt;0</formula>
    </cfRule>
    <cfRule type="expression" dxfId="11989" priority="5">
      <formula>SEARCH("canone",$N16)&gt;0</formula>
    </cfRule>
  </conditionalFormatting>
  <dataValidations count="1">
    <dataValidation type="list" allowBlank="1" showInputMessage="1" showErrorMessage="1" sqref="U4" xr:uid="{F0138C47-CF38-45DD-8C61-E36119333584}">
      <formula1>"SI,NO,si,no,"</formula1>
    </dataValidation>
  </dataValidations>
  <printOptions horizontalCentered="1" verticalCentered="1"/>
  <pageMargins left="0.25" right="0.25" top="0.25" bottom="0.25" header="0.3" footer="0.3"/>
  <pageSetup paperSize="9" scale="55" fitToHeight="0" pageOrder="overThenDown" orientation="landscape" blackAndWhite="1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1297" r:id="rId4" name="Button 1">
              <controlPr defaultSize="0" print="0" autoFill="0" autoPict="0" macro="[0]!CopiaModificaEseguiMacroEsterne_Optimized">
                <anchor moveWithCells="1" sizeWithCells="1">
                  <from>
                    <xdr:col>7</xdr:col>
                    <xdr:colOff>0</xdr:colOff>
                    <xdr:row>0</xdr:row>
                    <xdr:rowOff>9525</xdr:rowOff>
                  </from>
                  <to>
                    <xdr:col>7</xdr:col>
                    <xdr:colOff>1819275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298" r:id="rId5" name="Button 2">
              <controlPr defaultSize="0" print="0" autoFill="0" autoPict="0" macro="[0]!RegolaAltezzaRigheEAreeDiStampa">
                <anchor moveWithCells="1" sizeWithCells="1">
                  <from>
                    <xdr:col>5</xdr:col>
                    <xdr:colOff>0</xdr:colOff>
                    <xdr:row>0</xdr:row>
                    <xdr:rowOff>0</xdr:rowOff>
                  </from>
                  <to>
                    <xdr:col>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299" r:id="rId6" name="Button 3">
              <controlPr defaultSize="0" print="0" autoFill="0" autoPict="0" macro="[0]!RegolaAltezzaRigheEAreeDiStampa">
                <anchor moveWithCells="1" sizeWithCells="1">
                  <from>
                    <xdr:col>5</xdr:col>
                    <xdr:colOff>0</xdr:colOff>
                    <xdr:row>0</xdr:row>
                    <xdr:rowOff>0</xdr:rowOff>
                  </from>
                  <to>
                    <xdr:col>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300" r:id="rId7" name="Button 4">
              <controlPr defaultSize="0" print="0" autoFill="0" autoPict="0" macro="[0]!cancellaGiornaliera">
                <anchor moveWithCells="1" sizeWithCells="1">
                  <from>
                    <xdr:col>13</xdr:col>
                    <xdr:colOff>0</xdr:colOff>
                    <xdr:row>0</xdr:row>
                    <xdr:rowOff>0</xdr:rowOff>
                  </from>
                  <to>
                    <xdr:col>13</xdr:col>
                    <xdr:colOff>1990725</xdr:colOff>
                    <xdr:row>1</xdr:row>
                    <xdr:rowOff>438150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301" r:id="rId8" name="Button 5">
              <controlPr defaultSize="0" print="0" autoFill="0" autoPict="0" macro="[0]!CopiaModificaEseguiMacroEsterne_Optimized">
                <anchor moveWithCells="1" sizeWithCells="1">
                  <from>
                    <xdr:col>7</xdr:col>
                    <xdr:colOff>0</xdr:colOff>
                    <xdr:row>0</xdr:row>
                    <xdr:rowOff>9525</xdr:rowOff>
                  </from>
                  <to>
                    <xdr:col>7</xdr:col>
                    <xdr:colOff>1819275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302" r:id="rId9" name="Button 6">
              <controlPr defaultSize="0" print="0" autoFill="0" autoPict="0" macro="[1]!RegolaAltezzaRigheEAreeDiStampa">
                <anchor moveWithCells="1" sizeWithCells="1">
                  <from>
                    <xdr:col>5</xdr:col>
                    <xdr:colOff>0</xdr:colOff>
                    <xdr:row>0</xdr:row>
                    <xdr:rowOff>0</xdr:rowOff>
                  </from>
                  <to>
                    <xdr:col>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303" r:id="rId10" name="Button 7">
              <controlPr defaultSize="0" print="0" autoFill="0" autoPict="0" macro="[0]!RegolaAltezzaRigheEAreeDiStampa">
                <anchor moveWithCells="1" sizeWithCells="1">
                  <from>
                    <xdr:col>5</xdr:col>
                    <xdr:colOff>0</xdr:colOff>
                    <xdr:row>0</xdr:row>
                    <xdr:rowOff>0</xdr:rowOff>
                  </from>
                  <to>
                    <xdr:col>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304" r:id="rId11" name="Button 8">
              <controlPr defaultSize="0" print="0" autoFill="0" autoPict="0" macro="[0]!ComparaPdLeCopiaValori">
                <anchor moveWithCells="1" sizeWithCells="1">
                  <from>
                    <xdr:col>9</xdr:col>
                    <xdr:colOff>19050</xdr:colOff>
                    <xdr:row>0</xdr:row>
                    <xdr:rowOff>0</xdr:rowOff>
                  </from>
                  <to>
                    <xdr:col>10</xdr:col>
                    <xdr:colOff>1104900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82B5A3-2779-4FE5-80FA-77CBCFED0DAE}">
  <sheetPr codeName="Foglio39">
    <pageSetUpPr fitToPage="1"/>
  </sheetPr>
  <dimension ref="A1:BK64"/>
  <sheetViews>
    <sheetView zoomScale="55" zoomScaleNormal="55" workbookViewId="0">
      <selection activeCell="I7" sqref="I7"/>
    </sheetView>
  </sheetViews>
  <sheetFormatPr defaultColWidth="8.85546875" defaultRowHeight="23.25" x14ac:dyDescent="0.25"/>
  <cols>
    <col min="1" max="1" width="5.7109375" style="114" customWidth="1"/>
    <col min="2" max="2" width="5.85546875" style="114" customWidth="1"/>
    <col min="3" max="3" width="4.5703125" style="114" customWidth="1"/>
    <col min="4" max="4" width="4.42578125" style="114" customWidth="1"/>
    <col min="5" max="5" width="3.5703125" style="114" customWidth="1"/>
    <col min="6" max="6" width="30.7109375" style="1" customWidth="1"/>
    <col min="7" max="7" width="76.28515625" style="144" customWidth="1"/>
    <col min="8" max="8" width="26.5703125" style="1" customWidth="1"/>
    <col min="9" max="9" width="29" style="22" customWidth="1"/>
    <col min="10" max="10" width="20" style="1" customWidth="1"/>
    <col min="11" max="12" width="16.7109375" style="1" customWidth="1"/>
    <col min="13" max="13" width="24.28515625" style="1" customWidth="1"/>
    <col min="14" max="14" width="29.140625" style="20" customWidth="1"/>
    <col min="15" max="15" width="1.85546875" style="20" customWidth="1"/>
    <col min="16" max="16" width="27.5703125" style="114" customWidth="1"/>
    <col min="17" max="18" width="24.140625" style="114" customWidth="1"/>
    <col min="19" max="19" width="25.85546875" style="114" bestFit="1" customWidth="1"/>
    <col min="20" max="20" width="30" style="114" bestFit="1" customWidth="1"/>
    <col min="21" max="21" width="28.7109375" style="114" customWidth="1"/>
    <col min="22" max="25" width="18.7109375" style="37" customWidth="1"/>
    <col min="26" max="28" width="18.7109375" style="37" hidden="1" customWidth="1"/>
    <col min="29" max="29" width="30" style="114" hidden="1" customWidth="1"/>
    <col min="30" max="30" width="12.28515625" style="114" hidden="1" customWidth="1"/>
    <col min="31" max="31" width="10.5703125" style="114" hidden="1" customWidth="1"/>
    <col min="32" max="32" width="11.7109375" style="114" hidden="1" customWidth="1"/>
    <col min="33" max="34" width="9.7109375" style="114" hidden="1" customWidth="1"/>
    <col min="35" max="35" width="8" style="114" hidden="1" customWidth="1"/>
    <col min="36" max="36" width="8.28515625" style="114" hidden="1" customWidth="1"/>
    <col min="37" max="37" width="9.7109375" style="114" hidden="1" customWidth="1"/>
    <col min="38" max="38" width="11.42578125" style="114" hidden="1" customWidth="1"/>
    <col min="39" max="39" width="8.28515625" style="114" hidden="1" customWidth="1"/>
    <col min="40" max="40" width="8.7109375" style="114" hidden="1" customWidth="1"/>
    <col min="41" max="41" width="25.140625" style="114" bestFit="1" customWidth="1"/>
    <col min="42" max="42" width="11.7109375" style="114" customWidth="1"/>
    <col min="43" max="47" width="10.140625" style="114" customWidth="1"/>
    <col min="48" max="63" width="16.5703125" style="114" customWidth="1"/>
    <col min="64" max="72" width="8.85546875" style="114"/>
    <col min="73" max="74" width="15.42578125" style="114" bestFit="1" customWidth="1"/>
    <col min="75" max="75" width="17.5703125" style="114" bestFit="1" customWidth="1"/>
    <col min="76" max="76" width="13.42578125" style="114" bestFit="1" customWidth="1"/>
    <col min="77" max="77" width="12.28515625" style="114" bestFit="1" customWidth="1"/>
    <col min="78" max="78" width="13.42578125" style="114" bestFit="1" customWidth="1"/>
    <col min="79" max="79" width="0" style="114" hidden="1" customWidth="1"/>
    <col min="80" max="16384" width="8.85546875" style="114"/>
  </cols>
  <sheetData>
    <row r="1" spans="1:41" ht="35.25" customHeight="1" x14ac:dyDescent="0.25">
      <c r="B1" s="200"/>
      <c r="C1" s="201"/>
      <c r="D1" s="201"/>
      <c r="E1" s="202"/>
      <c r="F1" s="203" t="s">
        <v>212</v>
      </c>
      <c r="G1" s="204"/>
      <c r="H1" s="204"/>
      <c r="I1" s="155">
        <f>DATE(RIEPILOGO!U14,RIEPILOGO!X13,18)</f>
        <v>46099</v>
      </c>
      <c r="K1" s="132"/>
      <c r="L1" s="206">
        <v>46099</v>
      </c>
      <c r="M1" s="206"/>
      <c r="N1" s="128"/>
    </row>
    <row r="2" spans="1:41" ht="35.25" customHeight="1" x14ac:dyDescent="0.5">
      <c r="B2" s="200"/>
      <c r="C2" s="201"/>
      <c r="D2" s="201"/>
      <c r="E2" s="202"/>
      <c r="F2" s="205"/>
      <c r="G2" s="205"/>
      <c r="H2" s="205"/>
      <c r="K2" s="151"/>
      <c r="L2" s="207" t="str">
        <f>TEXT(L1, "gggg")</f>
        <v>mercoledì</v>
      </c>
      <c r="M2" s="207"/>
      <c r="N2" s="129"/>
      <c r="O2" s="19"/>
      <c r="P2" s="199" t="s">
        <v>215</v>
      </c>
      <c r="Q2" s="199"/>
      <c r="R2" s="199"/>
      <c r="S2" s="199"/>
      <c r="T2" s="13"/>
    </row>
    <row r="3" spans="1:41" ht="66" customHeight="1" x14ac:dyDescent="0.25">
      <c r="A3" s="127"/>
      <c r="B3" s="16" t="s">
        <v>2</v>
      </c>
      <c r="C3" s="16" t="s">
        <v>3</v>
      </c>
      <c r="D3" s="16" t="s">
        <v>5</v>
      </c>
      <c r="E3" s="16" t="s">
        <v>4</v>
      </c>
      <c r="F3" s="130" t="s">
        <v>1</v>
      </c>
      <c r="G3" s="142" t="s">
        <v>128</v>
      </c>
      <c r="H3" s="130" t="s">
        <v>9</v>
      </c>
      <c r="I3" s="131" t="s">
        <v>0</v>
      </c>
      <c r="J3" s="130" t="s">
        <v>11</v>
      </c>
      <c r="K3" s="130" t="s">
        <v>6</v>
      </c>
      <c r="L3" s="130" t="s">
        <v>7</v>
      </c>
      <c r="M3" s="130" t="s">
        <v>8</v>
      </c>
      <c r="N3" s="130" t="s">
        <v>22</v>
      </c>
      <c r="O3" s="16"/>
      <c r="P3" s="46" t="s">
        <v>202</v>
      </c>
      <c r="Q3" s="46" t="s">
        <v>203</v>
      </c>
      <c r="R3" s="46" t="s">
        <v>262</v>
      </c>
      <c r="S3" s="46" t="s">
        <v>204</v>
      </c>
      <c r="T3" s="46" t="s">
        <v>34</v>
      </c>
      <c r="U3" s="47" t="s">
        <v>25</v>
      </c>
      <c r="V3" s="192" t="s">
        <v>216</v>
      </c>
      <c r="W3" s="193"/>
      <c r="X3" s="194"/>
      <c r="Y3" s="121"/>
      <c r="AD3" s="37"/>
    </row>
    <row r="4" spans="1:41" ht="80.099999999999994" customHeight="1" x14ac:dyDescent="0.25">
      <c r="A4" s="112" t="str">
        <f>IFERROR(INDEX(Tabella256[cognomenome], MATCH(F4, Tabella256[cognome], 0)), "")</f>
        <v>Riciputo A.</v>
      </c>
      <c r="B4" s="110"/>
      <c r="C4" s="110"/>
      <c r="D4" s="111"/>
      <c r="E4" s="111"/>
      <c r="F4" s="30" t="s">
        <v>134</v>
      </c>
      <c r="G4" s="56" t="s">
        <v>486</v>
      </c>
      <c r="H4" s="31" t="s">
        <v>284</v>
      </c>
      <c r="I4" s="32" t="str">
        <f>IF(ISERROR(SEARCH("canone extra", N4)),
    IF(ISERROR(SEARCH("caldarella2", N4)),
        IF(ISERROR(SEARCH("messina", N4)),
            IF(ISERROR(SEARCH("agusta", N4)),
                IF(ISERROR(SEARCH("caldarella", N4)),
                    "",
                    $X$6
                ),
                $W$6
            ),
            $V$6
        ),
        $Y$6
    ),
    $AO$6
)</f>
        <v>5400274443
canone</v>
      </c>
      <c r="J4" s="33" t="s">
        <v>485</v>
      </c>
      <c r="K4" s="34" t="s">
        <v>281</v>
      </c>
      <c r="L4" s="34" t="s">
        <v>282</v>
      </c>
      <c r="M4" s="31">
        <f>IF(AN4=0,"",AN4)</f>
        <v>8.25</v>
      </c>
      <c r="N4" s="35" t="s">
        <v>35</v>
      </c>
      <c r="O4" s="35"/>
      <c r="P4" s="18">
        <f>IF(OR($L$1=RIEPILOGO!$T$2,$L$1=RIEPILOGO!$T$3,$L$1=RIEPILOGO!$T$4,$L$1=RIEPILOGO!$T$5),"FESTIVO",
  IF(L2="sabato","SABATO",
    IF(L2="domenica","DOMENICA",
      IF(RIEPILOGO!V19="ABILITATO",
        IFERROR((SUMIF(N4:N45,"*canone messina*",M4:M45)/(IF(WEEKDAY(L1,2)=5,10,16.5)))-1,-1),
        0))))</f>
        <v>1</v>
      </c>
      <c r="Q4" s="18">
        <f>IF(OR($L$1=RIEPILOGO!$T$2,$L$1=RIEPILOGO!$T$3,$L$1=RIEPILOGO!$T$4,$L$1=RIEPILOGO!$T$5),"FESTIVO",
  IF(L2="sabato","SABATO",
    IF(L2="domenica","DOMENICA",
      IF(RIEPILOGO!V19="ABILITATO",
        IFERROR((SUMIF(N4:N45,"canone caldarella",M4:M45)/(IF(WEEKDAY(L1,2)=5,10,16.5)))-1,-1),
        0))))</f>
        <v>0</v>
      </c>
      <c r="R4" s="18">
        <f>IF(OR($L$1=RIEPILOGO!$T$2,$L$1=RIEPILOGO!$T$3,$L$1=RIEPILOGO!$T$4,$L$1=RIEPILOGO!$T$5),"FESTIVO",
  IF(L2="sabato","SABATO",
    IF(L2="domenica","DOMENICA",
      IF(RIEPILOGO!U19="ABILITATO",
        IFERROR((SUMIF(N4:N45,"*canone agusta*",M4:M45)/(IF(WEEKDAY(L1,2)=5,10,16.5)))-1,-1),
        0))))</f>
        <v>-1</v>
      </c>
      <c r="S4" s="18">
        <f>IF(OR($L$1=RIEPILOGO!$T$2,$L$1=RIEPILOGO!$T$3,$L$1=RIEPILOGO!$T$4,$L$1=RIEPILOGO!$T$5),"FESTIVO",
  IF(L2="sabato","SABATO",
    IF(L2="domenica","DOMENICA",
      IF(RIEPILOGO!W19="ABILITATO",
        IFERROR((SUMIF(N4:N45,"*canone caldarella2*",M4:M45)/(IF(WEEKDAY(L1,2)=5,10,16.5)))-1,-1),
        0))))</f>
        <v>0</v>
      </c>
      <c r="T4" s="18" t="str">
        <f>IF(COUNTBLANK(P7:P30)=ROWS(P7:P30),"NO",IF(SUM(Q7:Q30)=SUM(R7:R30),"SI","NO"))</f>
        <v>SI</v>
      </c>
      <c r="U4" s="18" t="s">
        <v>30</v>
      </c>
      <c r="V4" s="195">
        <f ca="1">RIEPILOGO!M33</f>
        <v>-6.0606060606060552E-2</v>
      </c>
      <c r="W4" s="196"/>
      <c r="X4" s="197"/>
      <c r="Y4" s="122"/>
      <c r="AD4" s="114" t="str">
        <f>IFERROR(IF(SEARCH("assistenza", N4) &gt; 0, TRUE, ""), "NO")</f>
        <v>NO</v>
      </c>
      <c r="AG4" s="3">
        <f t="shared" ref="AG4:AH45" si="0">IF(K4="24:00",24,(HOUR(K4)+MINUTE(K4)/60))</f>
        <v>7.75</v>
      </c>
      <c r="AH4" s="3">
        <f t="shared" si="0"/>
        <v>16.75</v>
      </c>
      <c r="AI4" s="3">
        <f t="shared" ref="AI4:AI45" si="1">IF(AM4=TRUE,(HOUR(AJ4)+MINUTE(AJ4)/60),0)</f>
        <v>0.75</v>
      </c>
      <c r="AJ4" s="4">
        <v>3.125E-2</v>
      </c>
      <c r="AK4" s="3">
        <f t="shared" ref="AK4:AK45" si="2">AH4-AG4</f>
        <v>9</v>
      </c>
      <c r="AL4" s="53" t="s">
        <v>30</v>
      </c>
      <c r="AM4" s="8" t="b">
        <f t="shared" ref="AM4:AM45" si="3">IF(AND(AG4&lt;12.75,AH4&gt;12,AD4="NO"),OR($L$2="lunedì",($L$2="martedì"),($L$2="mercoledì"),($L$2="giovedì")))</f>
        <v>1</v>
      </c>
      <c r="AN4" s="15">
        <f t="shared" ref="AN4:AN45" si="4">IF(AM4=TRUE,AK4-AI4, AK4*1)</f>
        <v>8.25</v>
      </c>
    </row>
    <row r="5" spans="1:41" ht="80.099999999999994" customHeight="1" thickBot="1" x14ac:dyDescent="0.95">
      <c r="A5" s="112" t="str">
        <f>IFERROR(INDEX(Tabella256[cognomenome], MATCH(F5, Tabella256[cognome], 0)), "")</f>
        <v>Mira A.</v>
      </c>
      <c r="B5" s="28"/>
      <c r="C5" s="28"/>
      <c r="D5" s="29"/>
      <c r="E5" s="29"/>
      <c r="F5" s="30" t="s">
        <v>265</v>
      </c>
      <c r="G5" s="56" t="str">
        <f>IF(G4="","",G4)</f>
        <v xml:space="preserve">Controllo e ripristino funzionalità DP FT2 del Filtro FIL 605 - FT12_A-B-C
</v>
      </c>
      <c r="H5" s="31" t="str">
        <f>IF(H4="","",H4)</f>
        <v>Messina</v>
      </c>
      <c r="I5" s="32" t="str">
        <f t="shared" ref="I5:I45" si="5">IF(ISERROR(SEARCH("canone extra", N5)),
    IF(ISERROR(SEARCH("caldarella2", N5)),
        IF(ISERROR(SEARCH("messina", N5)),
            IF(ISERROR(SEARCH("agusta", N5)),
                IF(ISERROR(SEARCH("caldarella", N5)),
                    "",
                    $X$6
                ),
                $W$6
            ),
            $V$6
        ),
        $Y$6
    ),
    $AO$6
)</f>
        <v>5400274443
canone</v>
      </c>
      <c r="J5" s="33" t="str">
        <f>IF(J4="","",J4)</f>
        <v>325299/S</v>
      </c>
      <c r="K5" s="34" t="s">
        <v>281</v>
      </c>
      <c r="L5" s="34" t="s">
        <v>282</v>
      </c>
      <c r="M5" s="31">
        <f>IF(AN5=0,"",AN5)</f>
        <v>8.25</v>
      </c>
      <c r="N5" s="35" t="s">
        <v>35</v>
      </c>
      <c r="O5" s="35"/>
      <c r="P5" s="109"/>
      <c r="Q5" s="109"/>
      <c r="R5" s="109"/>
      <c r="S5" s="109"/>
      <c r="V5" s="14" t="s">
        <v>35</v>
      </c>
      <c r="W5" s="14" t="s">
        <v>260</v>
      </c>
      <c r="X5" s="14" t="s">
        <v>36</v>
      </c>
      <c r="Y5" s="14" t="s">
        <v>207</v>
      </c>
      <c r="Z5" s="14" t="s">
        <v>35</v>
      </c>
      <c r="AA5" s="14" t="s">
        <v>260</v>
      </c>
      <c r="AB5" s="14" t="s">
        <v>36</v>
      </c>
      <c r="AC5" s="14" t="s">
        <v>207</v>
      </c>
      <c r="AD5" s="114" t="str">
        <f t="shared" ref="AD5:AD45" si="6">IFERROR(IF(SEARCH("assistenza", N5) &gt; 0, TRUE, ""), "NO")</f>
        <v>NO</v>
      </c>
      <c r="AG5" s="3">
        <f t="shared" si="0"/>
        <v>7.75</v>
      </c>
      <c r="AH5" s="3">
        <f t="shared" si="0"/>
        <v>16.75</v>
      </c>
      <c r="AI5" s="3">
        <f t="shared" si="1"/>
        <v>0.75</v>
      </c>
      <c r="AJ5" s="4">
        <v>3.125E-2</v>
      </c>
      <c r="AK5" s="3">
        <f t="shared" si="2"/>
        <v>9</v>
      </c>
      <c r="AL5" s="53" t="s">
        <v>30</v>
      </c>
      <c r="AM5" s="8" t="b">
        <f t="shared" si="3"/>
        <v>1</v>
      </c>
      <c r="AN5" s="15">
        <f t="shared" si="4"/>
        <v>8.25</v>
      </c>
      <c r="AO5" s="14" t="s">
        <v>238</v>
      </c>
    </row>
    <row r="6" spans="1:41" ht="80.099999999999994" customHeight="1" x14ac:dyDescent="0.25">
      <c r="A6" s="112" t="str">
        <f>IFERROR(INDEX(Tabella256[cognomenome], MATCH(F6, Tabella256[cognome], 0)), "")</f>
        <v>Garro L.</v>
      </c>
      <c r="B6" s="28"/>
      <c r="C6" s="28"/>
      <c r="D6" s="29"/>
      <c r="E6" s="29"/>
      <c r="F6" s="30" t="s">
        <v>137</v>
      </c>
      <c r="G6" s="56" t="s">
        <v>432</v>
      </c>
      <c r="H6" s="31" t="s">
        <v>285</v>
      </c>
      <c r="I6" s="32" t="s">
        <v>582</v>
      </c>
      <c r="J6" s="33" t="s">
        <v>431</v>
      </c>
      <c r="K6" s="34" t="s">
        <v>281</v>
      </c>
      <c r="L6" s="34" t="s">
        <v>282</v>
      </c>
      <c r="M6" s="31">
        <f t="shared" ref="M6:M45" si="7">IF(AN6=0,"",AN6)</f>
        <v>8.25</v>
      </c>
      <c r="N6" s="35"/>
      <c r="O6" s="35"/>
      <c r="P6" s="73" t="s">
        <v>23</v>
      </c>
      <c r="Q6" s="74" t="s">
        <v>20</v>
      </c>
      <c r="R6" s="74" t="s">
        <v>21</v>
      </c>
      <c r="S6" s="75" t="s">
        <v>24</v>
      </c>
      <c r="T6" s="2"/>
      <c r="V6" s="32" t="str">
        <f>RIEPILOGO!$S$17</f>
        <v>5400274443
canone</v>
      </c>
      <c r="W6" s="32" t="str">
        <f>RIEPILOGO!$U$17</f>
        <v>5400274437
canone</v>
      </c>
      <c r="X6" s="32" t="str">
        <f>RIEPILOGO!$V$17</f>
        <v>5400274434
canone</v>
      </c>
      <c r="Y6" s="32" t="str">
        <f>RIEPILOGO!$W$17</f>
        <v xml:space="preserve">
canone</v>
      </c>
      <c r="AD6" s="114" t="str">
        <f t="shared" si="6"/>
        <v>NO</v>
      </c>
      <c r="AG6" s="3">
        <f t="shared" si="0"/>
        <v>7.75</v>
      </c>
      <c r="AH6" s="3">
        <f t="shared" si="0"/>
        <v>16.75</v>
      </c>
      <c r="AI6" s="3">
        <f t="shared" si="1"/>
        <v>0.75</v>
      </c>
      <c r="AJ6" s="4">
        <v>3.125E-2</v>
      </c>
      <c r="AK6" s="3">
        <f t="shared" si="2"/>
        <v>9</v>
      </c>
      <c r="AL6" s="53" t="s">
        <v>30</v>
      </c>
      <c r="AM6" s="8" t="b">
        <f t="shared" si="3"/>
        <v>1</v>
      </c>
      <c r="AN6" s="15">
        <f t="shared" si="4"/>
        <v>8.25</v>
      </c>
      <c r="AO6" s="32">
        <f>RIEPILOGO!$X$17</f>
        <v>0</v>
      </c>
    </row>
    <row r="7" spans="1:41" ht="80.099999999999994" customHeight="1" x14ac:dyDescent="0.25">
      <c r="A7" s="112" t="str">
        <f>IFERROR(INDEX(Tabella256[cognomenome], MATCH(F7, Tabella256[cognome], 0)), "")</f>
        <v>Garro S.</v>
      </c>
      <c r="B7" s="28"/>
      <c r="C7" s="28"/>
      <c r="D7" s="29"/>
      <c r="E7" s="29"/>
      <c r="F7" s="30" t="s">
        <v>138</v>
      </c>
      <c r="G7" s="56" t="str">
        <f>IF(G6="","",G6)</f>
        <v>1200-MAX  E OFF SITE CONTROLLO  RIPRISTINO E MOVIMENTAZIONE  KV e HIC. . Proseguimento del permesso n 566045/C</v>
      </c>
      <c r="H7" s="31" t="str">
        <f>IF(H6="","",H6)</f>
        <v>Caldarella</v>
      </c>
      <c r="I7" s="32" t="s">
        <v>582</v>
      </c>
      <c r="J7" s="33" t="str">
        <f>IF(J6="","",J6)</f>
        <v>575292/C</v>
      </c>
      <c r="K7" s="34" t="s">
        <v>281</v>
      </c>
      <c r="L7" s="34" t="s">
        <v>282</v>
      </c>
      <c r="M7" s="31">
        <f t="shared" si="7"/>
        <v>8.25</v>
      </c>
      <c r="N7" s="35"/>
      <c r="O7" s="35"/>
      <c r="P7" s="76" t="s">
        <v>13</v>
      </c>
      <c r="Q7" s="18">
        <f>IF(ISBLANK(P7), 99, SUMIF($F$4:$F$45,"*"&amp;P7&amp;"*",$M$4:$M$45))</f>
        <v>8.25</v>
      </c>
      <c r="R7" s="18">
        <v>8.25</v>
      </c>
      <c r="S7" s="77">
        <f t="shared" ref="S7:S30" si="8">R7-Q7</f>
        <v>0</v>
      </c>
      <c r="T7" s="2"/>
      <c r="V7" s="66">
        <f ca="1">RIEPILOGO!N33</f>
        <v>-3.0303030303030276E-2</v>
      </c>
      <c r="W7" s="66">
        <f ca="1">RIEPILOGO!P33</f>
        <v>-1.5151515151515138E-2</v>
      </c>
      <c r="X7" s="66">
        <f ca="1">RIEPILOGO!O33</f>
        <v>-1.5151515151515138E-2</v>
      </c>
      <c r="Y7" s="66">
        <f ca="1">RIEPILOGO!Q33</f>
        <v>0</v>
      </c>
      <c r="Z7" s="71">
        <f ca="1">V7</f>
        <v>-3.0303030303030276E-2</v>
      </c>
      <c r="AA7" s="71">
        <f ca="1">W7</f>
        <v>-1.5151515151515138E-2</v>
      </c>
      <c r="AB7" s="71">
        <f ca="1">X7</f>
        <v>-1.5151515151515138E-2</v>
      </c>
      <c r="AC7" s="71">
        <f ca="1">Y7</f>
        <v>0</v>
      </c>
      <c r="AD7" s="114" t="str">
        <f t="shared" si="6"/>
        <v>NO</v>
      </c>
      <c r="AG7" s="3">
        <f t="shared" si="0"/>
        <v>7.75</v>
      </c>
      <c r="AH7" s="3">
        <f t="shared" si="0"/>
        <v>16.75</v>
      </c>
      <c r="AI7" s="3">
        <f t="shared" si="1"/>
        <v>0.75</v>
      </c>
      <c r="AJ7" s="4">
        <v>3.125E-2</v>
      </c>
      <c r="AK7" s="3">
        <f t="shared" si="2"/>
        <v>9</v>
      </c>
      <c r="AL7" s="53" t="s">
        <v>30</v>
      </c>
      <c r="AM7" s="8" t="b">
        <f t="shared" si="3"/>
        <v>1</v>
      </c>
      <c r="AN7" s="15">
        <f t="shared" si="4"/>
        <v>8.25</v>
      </c>
    </row>
    <row r="8" spans="1:41" ht="80.099999999999994" customHeight="1" x14ac:dyDescent="0.45">
      <c r="A8" s="112" t="str">
        <f>IFERROR(INDEX(Tabella256[cognomenome], MATCH(F8, Tabella256[cognome], 0)), "")</f>
        <v>Serra G.</v>
      </c>
      <c r="B8" s="28"/>
      <c r="C8" s="28"/>
      <c r="D8" s="29"/>
      <c r="E8" s="29"/>
      <c r="F8" s="30" t="s">
        <v>193</v>
      </c>
      <c r="G8" s="56" t="s">
        <v>494</v>
      </c>
      <c r="H8" s="31" t="s">
        <v>285</v>
      </c>
      <c r="I8" s="32" t="str">
        <f t="shared" si="5"/>
        <v>5400274434
canone</v>
      </c>
      <c r="J8" s="33" t="s">
        <v>493</v>
      </c>
      <c r="K8" s="34" t="s">
        <v>281</v>
      </c>
      <c r="L8" s="34" t="s">
        <v>282</v>
      </c>
      <c r="M8" s="31">
        <f t="shared" si="7"/>
        <v>8.25</v>
      </c>
      <c r="N8" s="35" t="s">
        <v>36</v>
      </c>
      <c r="O8" s="35"/>
      <c r="P8" s="76" t="s">
        <v>288</v>
      </c>
      <c r="Q8" s="18">
        <f t="shared" ref="Q8:Q30" si="9">IF(ISBLANK(P8), 99, SUMIF($F$4:$F$45,"*"&amp;P8&amp;"*",$M$4:$M$45))</f>
        <v>8.25</v>
      </c>
      <c r="R8" s="18">
        <v>8.25</v>
      </c>
      <c r="S8" s="77">
        <f t="shared" si="8"/>
        <v>0</v>
      </c>
      <c r="T8" s="2"/>
      <c r="V8" s="198" t="s">
        <v>116</v>
      </c>
      <c r="W8" s="198"/>
      <c r="X8" s="198"/>
      <c r="Y8" s="123"/>
      <c r="AD8" s="114" t="str">
        <f>IFERROR(IF(SEARCH("assistenza", N8) &gt; 0, TRUE, ""), "NO")</f>
        <v>NO</v>
      </c>
      <c r="AG8" s="3">
        <f t="shared" si="0"/>
        <v>7.75</v>
      </c>
      <c r="AH8" s="3">
        <f t="shared" si="0"/>
        <v>16.75</v>
      </c>
      <c r="AI8" s="3">
        <f t="shared" si="1"/>
        <v>0.75</v>
      </c>
      <c r="AJ8" s="4">
        <v>3.125E-2</v>
      </c>
      <c r="AK8" s="3">
        <f t="shared" si="2"/>
        <v>9</v>
      </c>
      <c r="AL8" s="53" t="s">
        <v>30</v>
      </c>
      <c r="AM8" s="8" t="b">
        <f t="shared" si="3"/>
        <v>1</v>
      </c>
      <c r="AN8" s="15">
        <f t="shared" si="4"/>
        <v>8.25</v>
      </c>
    </row>
    <row r="9" spans="1:41" ht="80.099999999999994" customHeight="1" x14ac:dyDescent="0.25">
      <c r="A9" s="112" t="str">
        <f>IFERROR(INDEX(Tabella256[cognomenome], MATCH(F9, Tabella256[cognome], 0)), "")</f>
        <v>Maggio C.</v>
      </c>
      <c r="B9" s="28"/>
      <c r="C9" s="28"/>
      <c r="D9" s="29"/>
      <c r="E9" s="29"/>
      <c r="F9" s="30" t="s">
        <v>266</v>
      </c>
      <c r="G9" s="56" t="str">
        <f>IF(G8="","",G8)</f>
        <v>Ripristino temperatura su E115 02T102I e 02T101RC</v>
      </c>
      <c r="H9" s="31" t="str">
        <f>IF(H8="","",H8)</f>
        <v>Caldarella</v>
      </c>
      <c r="I9" s="32" t="str">
        <f t="shared" si="5"/>
        <v>5400274434
canone</v>
      </c>
      <c r="J9" s="33" t="str">
        <f>IF(J8="","",J8)</f>
        <v>575059/C</v>
      </c>
      <c r="K9" s="34" t="s">
        <v>281</v>
      </c>
      <c r="L9" s="34" t="s">
        <v>282</v>
      </c>
      <c r="M9" s="31">
        <f t="shared" si="7"/>
        <v>8.25</v>
      </c>
      <c r="N9" s="35" t="s">
        <v>36</v>
      </c>
      <c r="O9" s="35"/>
      <c r="P9" s="76" t="s">
        <v>16</v>
      </c>
      <c r="Q9" s="18">
        <f t="shared" si="9"/>
        <v>8.25</v>
      </c>
      <c r="R9" s="18">
        <v>8.25</v>
      </c>
      <c r="S9" s="77">
        <f t="shared" si="8"/>
        <v>0</v>
      </c>
      <c r="T9" s="2"/>
      <c r="V9" s="66">
        <f ca="1">IF(Z7&gt;0,"SATURATO DI "&amp;8.25*Z7,8.25*Z7)</f>
        <v>-0.24999999999999978</v>
      </c>
      <c r="W9" s="66">
        <f ca="1">IF(AA7&gt;0,"SATURATO DI "&amp;8.25*AA7,8.25*AA7)</f>
        <v>-0.12499999999999989</v>
      </c>
      <c r="X9" s="66">
        <f ca="1">IF(AB7&gt;0,"SATURATO DI "&amp;8.25*AB7,8.25*AB7)</f>
        <v>-0.12499999999999989</v>
      </c>
      <c r="Y9" s="66">
        <f ca="1">IF(AC7&gt;0,"SATURATO DI "&amp;8.25*AC7,8.25*AC7)</f>
        <v>0</v>
      </c>
      <c r="AD9" s="114" t="str">
        <f t="shared" si="6"/>
        <v>NO</v>
      </c>
      <c r="AG9" s="3">
        <f t="shared" si="0"/>
        <v>7.75</v>
      </c>
      <c r="AH9" s="3">
        <f t="shared" si="0"/>
        <v>16.75</v>
      </c>
      <c r="AI9" s="3">
        <f t="shared" si="1"/>
        <v>0.75</v>
      </c>
      <c r="AJ9" s="4">
        <v>3.125E-2</v>
      </c>
      <c r="AK9" s="3">
        <f t="shared" si="2"/>
        <v>9</v>
      </c>
      <c r="AL9" s="53" t="s">
        <v>30</v>
      </c>
      <c r="AM9" s="8" t="b">
        <f t="shared" si="3"/>
        <v>1</v>
      </c>
      <c r="AN9" s="15">
        <f t="shared" si="4"/>
        <v>8.25</v>
      </c>
    </row>
    <row r="10" spans="1:41" ht="80.099999999999994" customHeight="1" x14ac:dyDescent="0.25">
      <c r="A10" s="112" t="str">
        <f>IFERROR(INDEX(Tabella256[cognomenome], MATCH(F10, Tabella256[cognome], 0)), "")</f>
        <v>Tarascio B.</v>
      </c>
      <c r="B10" s="28"/>
      <c r="C10" s="28"/>
      <c r="D10" s="29"/>
      <c r="E10" s="29"/>
      <c r="F10" s="30" t="s">
        <v>157</v>
      </c>
      <c r="G10" s="56" t="s">
        <v>496</v>
      </c>
      <c r="H10" s="31" t="s">
        <v>284</v>
      </c>
      <c r="I10" s="32" t="str">
        <f t="shared" si="5"/>
        <v>5400274443
canone</v>
      </c>
      <c r="J10" s="33" t="s">
        <v>495</v>
      </c>
      <c r="K10" s="34" t="s">
        <v>281</v>
      </c>
      <c r="L10" s="34" t="s">
        <v>282</v>
      </c>
      <c r="M10" s="31">
        <f t="shared" si="7"/>
        <v>8.25</v>
      </c>
      <c r="N10" s="35" t="s">
        <v>35</v>
      </c>
      <c r="O10" s="35"/>
      <c r="P10" s="76" t="s">
        <v>17</v>
      </c>
      <c r="Q10" s="18">
        <f t="shared" si="9"/>
        <v>8.25</v>
      </c>
      <c r="R10" s="18">
        <v>8.25</v>
      </c>
      <c r="S10" s="77">
        <f t="shared" si="8"/>
        <v>0</v>
      </c>
      <c r="T10" s="2"/>
      <c r="AD10" s="114" t="str">
        <f t="shared" si="6"/>
        <v>NO</v>
      </c>
      <c r="AG10" s="3">
        <f t="shared" si="0"/>
        <v>7.75</v>
      </c>
      <c r="AH10" s="3">
        <f t="shared" si="0"/>
        <v>16.75</v>
      </c>
      <c r="AI10" s="3">
        <f t="shared" si="1"/>
        <v>0.75</v>
      </c>
      <c r="AJ10" s="4">
        <v>3.125E-2</v>
      </c>
      <c r="AK10" s="3">
        <f t="shared" si="2"/>
        <v>9</v>
      </c>
      <c r="AL10" s="53" t="s">
        <v>30</v>
      </c>
      <c r="AM10" s="8" t="b">
        <f t="shared" si="3"/>
        <v>1</v>
      </c>
      <c r="AN10" s="15">
        <f t="shared" si="4"/>
        <v>8.25</v>
      </c>
    </row>
    <row r="11" spans="1:41" ht="80.099999999999994" customHeight="1" x14ac:dyDescent="0.25">
      <c r="A11" s="112" t="str">
        <f>IFERROR(INDEX(Tabella256[cognomenome], MATCH(F11, Tabella256[cognome], 0)), "")</f>
        <v>Partesano V.</v>
      </c>
      <c r="B11" s="28"/>
      <c r="C11" s="28"/>
      <c r="D11" s="29"/>
      <c r="E11" s="29"/>
      <c r="F11" s="30" t="s">
        <v>149</v>
      </c>
      <c r="G11" s="56" t="str">
        <f>IF(G10="","",G10)</f>
        <v>controllo e ripristino funzionalita' FCV-6021 + allineamento con sala controllo</v>
      </c>
      <c r="H11" s="31" t="str">
        <f>IF(H10="","",H10)</f>
        <v>Messina</v>
      </c>
      <c r="I11" s="32" t="str">
        <f t="shared" si="5"/>
        <v>5400274443
canone</v>
      </c>
      <c r="J11" s="33" t="str">
        <f>IF(J10="","",J10)</f>
        <v>576394/C</v>
      </c>
      <c r="K11" s="34" t="s">
        <v>281</v>
      </c>
      <c r="L11" s="34" t="s">
        <v>282</v>
      </c>
      <c r="M11" s="31">
        <f t="shared" si="7"/>
        <v>8.25</v>
      </c>
      <c r="N11" s="35" t="s">
        <v>35</v>
      </c>
      <c r="O11" s="35"/>
      <c r="P11" s="76" t="s">
        <v>211</v>
      </c>
      <c r="Q11" s="18">
        <f t="shared" si="9"/>
        <v>8.25</v>
      </c>
      <c r="R11" s="18">
        <v>8.25</v>
      </c>
      <c r="S11" s="77">
        <f t="shared" si="8"/>
        <v>0</v>
      </c>
      <c r="T11" s="2"/>
      <c r="AD11" s="114" t="str">
        <f t="shared" si="6"/>
        <v>NO</v>
      </c>
      <c r="AG11" s="3">
        <f t="shared" si="0"/>
        <v>7.75</v>
      </c>
      <c r="AH11" s="3">
        <f t="shared" si="0"/>
        <v>16.75</v>
      </c>
      <c r="AI11" s="3">
        <f t="shared" si="1"/>
        <v>0.75</v>
      </c>
      <c r="AJ11" s="4">
        <v>3.125E-2</v>
      </c>
      <c r="AK11" s="3">
        <f t="shared" si="2"/>
        <v>9</v>
      </c>
      <c r="AL11" s="53" t="s">
        <v>30</v>
      </c>
      <c r="AM11" s="8" t="b">
        <f t="shared" si="3"/>
        <v>1</v>
      </c>
      <c r="AN11" s="15">
        <f t="shared" si="4"/>
        <v>8.25</v>
      </c>
    </row>
    <row r="12" spans="1:41" ht="80.099999999999994" customHeight="1" x14ac:dyDescent="0.25">
      <c r="A12" s="112" t="str">
        <f>IFERROR(INDEX(Tabella256[cognomenome], MATCH(F12, Tabella256[cognome], 0)), "")</f>
        <v>Millo F.</v>
      </c>
      <c r="B12" s="28"/>
      <c r="C12" s="28"/>
      <c r="D12" s="29"/>
      <c r="E12" s="29"/>
      <c r="F12" s="30" t="s">
        <v>148</v>
      </c>
      <c r="G12" s="56" t="s">
        <v>130</v>
      </c>
      <c r="H12" s="31"/>
      <c r="I12" s="32" t="str">
        <f t="shared" si="5"/>
        <v/>
      </c>
      <c r="J12" s="33"/>
      <c r="K12" s="34" t="s">
        <v>281</v>
      </c>
      <c r="L12" s="34" t="s">
        <v>282</v>
      </c>
      <c r="M12" s="31">
        <f t="shared" si="7"/>
        <v>8.25</v>
      </c>
      <c r="N12" s="35"/>
      <c r="O12" s="35"/>
      <c r="P12" s="76" t="s">
        <v>289</v>
      </c>
      <c r="Q12" s="18">
        <f t="shared" si="9"/>
        <v>8.25</v>
      </c>
      <c r="R12" s="18">
        <v>8.25</v>
      </c>
      <c r="S12" s="77">
        <f t="shared" si="8"/>
        <v>0</v>
      </c>
      <c r="T12" s="2"/>
      <c r="AD12" s="114" t="str">
        <f t="shared" si="6"/>
        <v>NO</v>
      </c>
      <c r="AG12" s="3">
        <f t="shared" si="0"/>
        <v>7.75</v>
      </c>
      <c r="AH12" s="3">
        <f t="shared" si="0"/>
        <v>16.75</v>
      </c>
      <c r="AI12" s="3">
        <f t="shared" si="1"/>
        <v>0.75</v>
      </c>
      <c r="AJ12" s="4">
        <v>3.125E-2</v>
      </c>
      <c r="AK12" s="3">
        <f t="shared" si="2"/>
        <v>9</v>
      </c>
      <c r="AL12" s="53" t="s">
        <v>30</v>
      </c>
      <c r="AM12" s="8" t="b">
        <f t="shared" si="3"/>
        <v>1</v>
      </c>
      <c r="AN12" s="15">
        <f t="shared" si="4"/>
        <v>8.25</v>
      </c>
    </row>
    <row r="13" spans="1:41" ht="80.099999999999994" customHeight="1" x14ac:dyDescent="0.25">
      <c r="A13" s="112" t="str">
        <f>IFERROR(INDEX(Tabella256[cognomenome], MATCH(F13, Tabella256[cognome], 0)), "")</f>
        <v>Allegretti G.</v>
      </c>
      <c r="B13" s="28"/>
      <c r="C13" s="28"/>
      <c r="D13" s="29"/>
      <c r="E13" s="29"/>
      <c r="F13" s="30" t="s">
        <v>163</v>
      </c>
      <c r="G13" s="56" t="str">
        <f>IF(G12="","",G12)</f>
        <v>C.P.</v>
      </c>
      <c r="H13" s="31" t="str">
        <f>IF(H12="","",H12)</f>
        <v/>
      </c>
      <c r="I13" s="32" t="str">
        <f t="shared" si="5"/>
        <v/>
      </c>
      <c r="J13" s="33" t="str">
        <f>IF(J12="","",J12)</f>
        <v/>
      </c>
      <c r="K13" s="34" t="s">
        <v>286</v>
      </c>
      <c r="L13" s="34" t="s">
        <v>287</v>
      </c>
      <c r="M13" s="31">
        <f t="shared" si="7"/>
        <v>9.75</v>
      </c>
      <c r="N13" s="35"/>
      <c r="O13" s="35"/>
      <c r="P13" s="76" t="s">
        <v>15</v>
      </c>
      <c r="Q13" s="18">
        <f t="shared" si="9"/>
        <v>8.25</v>
      </c>
      <c r="R13" s="18">
        <v>8.25</v>
      </c>
      <c r="S13" s="77">
        <f t="shared" si="8"/>
        <v>0</v>
      </c>
      <c r="T13" s="2"/>
      <c r="AD13" s="114" t="str">
        <f t="shared" si="6"/>
        <v>NO</v>
      </c>
      <c r="AG13" s="3">
        <f t="shared" si="0"/>
        <v>6.75</v>
      </c>
      <c r="AH13" s="3">
        <f t="shared" si="0"/>
        <v>17.25</v>
      </c>
      <c r="AI13" s="3">
        <f t="shared" si="1"/>
        <v>0.75</v>
      </c>
      <c r="AJ13" s="4">
        <v>3.125E-2</v>
      </c>
      <c r="AK13" s="3">
        <f t="shared" si="2"/>
        <v>10.5</v>
      </c>
      <c r="AL13" s="53" t="s">
        <v>30</v>
      </c>
      <c r="AM13" s="8" t="b">
        <f t="shared" si="3"/>
        <v>1</v>
      </c>
      <c r="AN13" s="15">
        <f t="shared" si="4"/>
        <v>9.75</v>
      </c>
    </row>
    <row r="14" spans="1:41" ht="80.099999999999994" customHeight="1" x14ac:dyDescent="0.25">
      <c r="A14" s="112" t="str">
        <f>IFERROR(INDEX(Tabella256[cognomenome], MATCH(F14, Tabella256[cognome], 0)), "")</f>
        <v>Aricò E.</v>
      </c>
      <c r="B14" s="28"/>
      <c r="C14" s="28"/>
      <c r="D14" s="29"/>
      <c r="E14" s="29"/>
      <c r="F14" s="30" t="s">
        <v>267</v>
      </c>
      <c r="G14" s="56" t="s">
        <v>130</v>
      </c>
      <c r="H14" s="31"/>
      <c r="I14" s="32" t="str">
        <f t="shared" si="5"/>
        <v/>
      </c>
      <c r="J14" s="33"/>
      <c r="K14" s="34" t="s">
        <v>281</v>
      </c>
      <c r="L14" s="34" t="s">
        <v>282</v>
      </c>
      <c r="M14" s="31">
        <f t="shared" si="7"/>
        <v>8.25</v>
      </c>
      <c r="N14" s="35"/>
      <c r="O14" s="35"/>
      <c r="P14" s="76" t="s">
        <v>14</v>
      </c>
      <c r="Q14" s="18">
        <f t="shared" si="9"/>
        <v>8.25</v>
      </c>
      <c r="R14" s="18">
        <v>8.25</v>
      </c>
      <c r="S14" s="77">
        <f t="shared" si="8"/>
        <v>0</v>
      </c>
      <c r="T14" s="2"/>
      <c r="AD14" s="114" t="str">
        <f t="shared" si="6"/>
        <v>NO</v>
      </c>
      <c r="AG14" s="3">
        <f t="shared" si="0"/>
        <v>7.75</v>
      </c>
      <c r="AH14" s="3">
        <f t="shared" si="0"/>
        <v>16.75</v>
      </c>
      <c r="AI14" s="3">
        <f t="shared" si="1"/>
        <v>0.75</v>
      </c>
      <c r="AJ14" s="4">
        <v>3.125E-2</v>
      </c>
      <c r="AK14" s="3">
        <f t="shared" si="2"/>
        <v>9</v>
      </c>
      <c r="AL14" s="53" t="s">
        <v>30</v>
      </c>
      <c r="AM14" s="8" t="b">
        <f t="shared" si="3"/>
        <v>1</v>
      </c>
      <c r="AN14" s="15">
        <f t="shared" si="4"/>
        <v>8.25</v>
      </c>
    </row>
    <row r="15" spans="1:41" ht="80.099999999999994" customHeight="1" x14ac:dyDescent="0.25">
      <c r="A15" s="112" t="str">
        <f>IFERROR(INDEX(Tabella256[cognomenome], MATCH(F15, Tabella256[cognome], 0)), "")</f>
        <v/>
      </c>
      <c r="B15" s="28"/>
      <c r="C15" s="28"/>
      <c r="D15" s="29"/>
      <c r="E15" s="29"/>
      <c r="F15" s="30"/>
      <c r="G15" s="56"/>
      <c r="H15" s="31" t="str">
        <f>IF(H14="","",H14)</f>
        <v/>
      </c>
      <c r="I15" s="32" t="str">
        <f t="shared" si="5"/>
        <v/>
      </c>
      <c r="J15" s="33" t="str">
        <f>IF(J14="","",J14)</f>
        <v/>
      </c>
      <c r="K15" s="34"/>
      <c r="L15" s="34"/>
      <c r="M15" s="31" t="str">
        <f t="shared" si="7"/>
        <v/>
      </c>
      <c r="N15" s="35"/>
      <c r="O15" s="35"/>
      <c r="P15" s="76" t="s">
        <v>18</v>
      </c>
      <c r="Q15" s="18">
        <f t="shared" si="9"/>
        <v>8.25</v>
      </c>
      <c r="R15" s="18">
        <v>8.25</v>
      </c>
      <c r="S15" s="77">
        <f t="shared" si="8"/>
        <v>0</v>
      </c>
      <c r="T15" s="2"/>
      <c r="AD15" s="114" t="str">
        <f t="shared" si="6"/>
        <v>NO</v>
      </c>
      <c r="AG15" s="3">
        <f t="shared" si="0"/>
        <v>0</v>
      </c>
      <c r="AH15" s="3">
        <f t="shared" si="0"/>
        <v>0</v>
      </c>
      <c r="AI15" s="3">
        <f t="shared" si="1"/>
        <v>0</v>
      </c>
      <c r="AJ15" s="4">
        <v>3.125E-2</v>
      </c>
      <c r="AK15" s="3">
        <f t="shared" si="2"/>
        <v>0</v>
      </c>
      <c r="AL15" s="53" t="s">
        <v>30</v>
      </c>
      <c r="AM15" s="8" t="b">
        <f t="shared" si="3"/>
        <v>0</v>
      </c>
      <c r="AN15" s="15">
        <f t="shared" si="4"/>
        <v>0</v>
      </c>
    </row>
    <row r="16" spans="1:41" ht="80.099999999999994" customHeight="1" x14ac:dyDescent="0.25">
      <c r="A16" s="112" t="str">
        <f>IFERROR(INDEX(Tabella256[cognomenome], MATCH(F16, Tabella256[cognome], 0)), "")</f>
        <v/>
      </c>
      <c r="B16" s="28"/>
      <c r="C16" s="28"/>
      <c r="D16" s="29"/>
      <c r="E16" s="29"/>
      <c r="F16" s="30"/>
      <c r="G16" s="56"/>
      <c r="H16" s="31"/>
      <c r="I16" s="32" t="str">
        <f t="shared" si="5"/>
        <v/>
      </c>
      <c r="J16" s="33"/>
      <c r="K16" s="34"/>
      <c r="L16" s="34"/>
      <c r="M16" s="31" t="str">
        <f t="shared" si="7"/>
        <v/>
      </c>
      <c r="N16" s="35"/>
      <c r="O16" s="35"/>
      <c r="P16" s="76" t="s">
        <v>19</v>
      </c>
      <c r="Q16" s="18">
        <f t="shared" si="9"/>
        <v>9.75</v>
      </c>
      <c r="R16" s="18">
        <v>9.75</v>
      </c>
      <c r="S16" s="77">
        <f t="shared" si="8"/>
        <v>0</v>
      </c>
      <c r="T16" s="2"/>
      <c r="AD16" s="114" t="str">
        <f t="shared" si="6"/>
        <v>NO</v>
      </c>
      <c r="AG16" s="3">
        <f t="shared" si="0"/>
        <v>0</v>
      </c>
      <c r="AH16" s="3">
        <f t="shared" si="0"/>
        <v>0</v>
      </c>
      <c r="AI16" s="3">
        <f t="shared" si="1"/>
        <v>0</v>
      </c>
      <c r="AJ16" s="4">
        <v>3.125E-2</v>
      </c>
      <c r="AK16" s="3">
        <f t="shared" si="2"/>
        <v>0</v>
      </c>
      <c r="AL16" s="53" t="s">
        <v>30</v>
      </c>
      <c r="AM16" s="8" t="b">
        <f t="shared" si="3"/>
        <v>0</v>
      </c>
      <c r="AN16" s="15">
        <f t="shared" si="4"/>
        <v>0</v>
      </c>
    </row>
    <row r="17" spans="1:40" ht="80.099999999999994" customHeight="1" x14ac:dyDescent="0.25">
      <c r="A17" s="112" t="str">
        <f>IFERROR(INDEX(Tabella256[cognomenome], MATCH(F17, Tabella256[cognome], 0)), "")</f>
        <v/>
      </c>
      <c r="B17" s="28"/>
      <c r="C17" s="28"/>
      <c r="D17" s="29"/>
      <c r="E17" s="29"/>
      <c r="F17" s="30"/>
      <c r="G17" s="56" t="str">
        <f>IF(G16="","",G16)</f>
        <v/>
      </c>
      <c r="H17" s="31" t="str">
        <f>IF(H16="","",H16)</f>
        <v/>
      </c>
      <c r="I17" s="32" t="str">
        <f t="shared" si="5"/>
        <v/>
      </c>
      <c r="J17" s="33" t="str">
        <f>IF(J16="","",J16)</f>
        <v/>
      </c>
      <c r="K17" s="34"/>
      <c r="L17" s="34"/>
      <c r="M17" s="31" t="str">
        <f t="shared" si="7"/>
        <v/>
      </c>
      <c r="N17" s="35"/>
      <c r="O17" s="35"/>
      <c r="P17" s="76" t="s">
        <v>256</v>
      </c>
      <c r="Q17" s="18">
        <f t="shared" si="9"/>
        <v>8.25</v>
      </c>
      <c r="R17" s="18">
        <v>8.25</v>
      </c>
      <c r="S17" s="77">
        <f t="shared" si="8"/>
        <v>0</v>
      </c>
      <c r="T17" s="2"/>
      <c r="AD17" s="114" t="str">
        <f t="shared" si="6"/>
        <v>NO</v>
      </c>
      <c r="AG17" s="3">
        <f t="shared" si="0"/>
        <v>0</v>
      </c>
      <c r="AH17" s="3">
        <f t="shared" si="0"/>
        <v>0</v>
      </c>
      <c r="AI17" s="3">
        <f t="shared" si="1"/>
        <v>0</v>
      </c>
      <c r="AJ17" s="4">
        <v>3.125E-2</v>
      </c>
      <c r="AK17" s="3">
        <f t="shared" si="2"/>
        <v>0</v>
      </c>
      <c r="AL17" s="53" t="s">
        <v>30</v>
      </c>
      <c r="AM17" s="8" t="b">
        <f t="shared" si="3"/>
        <v>0</v>
      </c>
      <c r="AN17" s="15">
        <f t="shared" si="4"/>
        <v>0</v>
      </c>
    </row>
    <row r="18" spans="1:40" ht="80.099999999999994" customHeight="1" x14ac:dyDescent="0.25">
      <c r="A18" s="112" t="str">
        <f>IFERROR(INDEX(Tabella256[cognomenome], MATCH(F18, Tabella256[cognome], 0)), "")</f>
        <v/>
      </c>
      <c r="B18" s="28"/>
      <c r="C18" s="28"/>
      <c r="D18" s="29"/>
      <c r="E18" s="29"/>
      <c r="F18" s="30"/>
      <c r="G18" s="56"/>
      <c r="H18" s="31"/>
      <c r="I18" s="32" t="str">
        <f t="shared" si="5"/>
        <v/>
      </c>
      <c r="J18" s="33"/>
      <c r="K18" s="34"/>
      <c r="L18" s="34"/>
      <c r="M18" s="31" t="str">
        <f t="shared" si="7"/>
        <v/>
      </c>
      <c r="N18" s="35"/>
      <c r="O18" s="35"/>
      <c r="P18" s="76"/>
      <c r="Q18" s="18">
        <f t="shared" si="9"/>
        <v>99</v>
      </c>
      <c r="R18" s="18">
        <v>99</v>
      </c>
      <c r="S18" s="77">
        <f t="shared" si="8"/>
        <v>0</v>
      </c>
      <c r="T18" s="2"/>
      <c r="AD18" s="114" t="str">
        <f t="shared" si="6"/>
        <v>NO</v>
      </c>
      <c r="AG18" s="3">
        <f t="shared" si="0"/>
        <v>0</v>
      </c>
      <c r="AH18" s="3">
        <f t="shared" si="0"/>
        <v>0</v>
      </c>
      <c r="AI18" s="3">
        <f t="shared" si="1"/>
        <v>0</v>
      </c>
      <c r="AJ18" s="4">
        <v>3.125E-2</v>
      </c>
      <c r="AK18" s="3">
        <f t="shared" si="2"/>
        <v>0</v>
      </c>
      <c r="AL18" s="53" t="s">
        <v>30</v>
      </c>
      <c r="AM18" s="8" t="b">
        <f t="shared" si="3"/>
        <v>0</v>
      </c>
      <c r="AN18" s="15">
        <f t="shared" si="4"/>
        <v>0</v>
      </c>
    </row>
    <row r="19" spans="1:40" ht="80.099999999999994" customHeight="1" x14ac:dyDescent="0.25">
      <c r="A19" s="112" t="str">
        <f>IFERROR(INDEX(Tabella256[cognomenome], MATCH(F19, Tabella256[cognome], 0)), "")</f>
        <v/>
      </c>
      <c r="B19" s="28"/>
      <c r="C19" s="28"/>
      <c r="D19" s="29"/>
      <c r="E19" s="29"/>
      <c r="F19" s="30"/>
      <c r="G19" s="56" t="str">
        <f>IF(G18="","",G18)</f>
        <v/>
      </c>
      <c r="H19" s="31" t="str">
        <f>IF(H18="","",H18)</f>
        <v/>
      </c>
      <c r="I19" s="32" t="str">
        <f t="shared" si="5"/>
        <v/>
      </c>
      <c r="J19" s="33" t="str">
        <f>IF(J18="","",J18)</f>
        <v/>
      </c>
      <c r="K19" s="34"/>
      <c r="L19" s="34"/>
      <c r="M19" s="31" t="str">
        <f t="shared" si="7"/>
        <v/>
      </c>
      <c r="N19" s="35"/>
      <c r="O19" s="35"/>
      <c r="P19" s="76"/>
      <c r="Q19" s="18">
        <f t="shared" si="9"/>
        <v>99</v>
      </c>
      <c r="R19" s="18">
        <v>99</v>
      </c>
      <c r="S19" s="77">
        <f>R19-Q19</f>
        <v>0</v>
      </c>
      <c r="T19" s="2"/>
      <c r="AD19" s="114" t="str">
        <f t="shared" si="6"/>
        <v>NO</v>
      </c>
      <c r="AG19" s="3">
        <f t="shared" si="0"/>
        <v>0</v>
      </c>
      <c r="AH19" s="3">
        <f t="shared" si="0"/>
        <v>0</v>
      </c>
      <c r="AI19" s="3">
        <f t="shared" si="1"/>
        <v>0</v>
      </c>
      <c r="AJ19" s="4">
        <v>3.125E-2</v>
      </c>
      <c r="AK19" s="3">
        <f t="shared" si="2"/>
        <v>0</v>
      </c>
      <c r="AL19" s="53" t="s">
        <v>30</v>
      </c>
      <c r="AM19" s="8" t="b">
        <f t="shared" si="3"/>
        <v>0</v>
      </c>
      <c r="AN19" s="15">
        <f t="shared" si="4"/>
        <v>0</v>
      </c>
    </row>
    <row r="20" spans="1:40" ht="80.099999999999994" customHeight="1" x14ac:dyDescent="0.25">
      <c r="A20" s="112" t="str">
        <f>IFERROR(INDEX(Tabella256[cognomenome], MATCH(F20, Tabella256[cognome], 0)), "")</f>
        <v/>
      </c>
      <c r="B20" s="28"/>
      <c r="C20" s="28"/>
      <c r="D20" s="29"/>
      <c r="E20" s="29"/>
      <c r="F20" s="30"/>
      <c r="G20" s="56"/>
      <c r="H20" s="31"/>
      <c r="I20" s="32" t="str">
        <f t="shared" si="5"/>
        <v/>
      </c>
      <c r="J20" s="33"/>
      <c r="K20" s="34"/>
      <c r="L20" s="34"/>
      <c r="M20" s="31" t="str">
        <f t="shared" si="7"/>
        <v/>
      </c>
      <c r="N20" s="35"/>
      <c r="O20" s="35"/>
      <c r="P20" s="76"/>
      <c r="Q20" s="18">
        <f t="shared" si="9"/>
        <v>99</v>
      </c>
      <c r="R20" s="18">
        <v>99</v>
      </c>
      <c r="S20" s="77">
        <f t="shared" si="8"/>
        <v>0</v>
      </c>
      <c r="T20" s="2"/>
      <c r="U20" s="2"/>
      <c r="W20" s="72"/>
      <c r="X20" s="72"/>
      <c r="Y20" s="72"/>
      <c r="Z20" s="72"/>
      <c r="AA20" s="72"/>
      <c r="AB20" s="72"/>
      <c r="AC20" s="2"/>
      <c r="AD20" s="114" t="str">
        <f t="shared" si="6"/>
        <v>NO</v>
      </c>
      <c r="AG20" s="3">
        <f t="shared" si="0"/>
        <v>0</v>
      </c>
      <c r="AH20" s="3">
        <f t="shared" si="0"/>
        <v>0</v>
      </c>
      <c r="AI20" s="3">
        <f t="shared" si="1"/>
        <v>0</v>
      </c>
      <c r="AJ20" s="4">
        <v>3.125E-2</v>
      </c>
      <c r="AK20" s="3">
        <f t="shared" si="2"/>
        <v>0</v>
      </c>
      <c r="AL20" s="53" t="s">
        <v>30</v>
      </c>
      <c r="AM20" s="8" t="b">
        <f t="shared" si="3"/>
        <v>0</v>
      </c>
      <c r="AN20" s="15">
        <f t="shared" si="4"/>
        <v>0</v>
      </c>
    </row>
    <row r="21" spans="1:40" ht="80.099999999999994" customHeight="1" x14ac:dyDescent="0.25">
      <c r="A21" s="112" t="str">
        <f>IFERROR(INDEX(Tabella256[cognomenome], MATCH(F21, Tabella256[cognome], 0)), "")</f>
        <v/>
      </c>
      <c r="B21" s="28"/>
      <c r="C21" s="28"/>
      <c r="D21" s="29"/>
      <c r="E21" s="29"/>
      <c r="F21" s="30"/>
      <c r="G21" s="56" t="str">
        <f>IF(G20="","",G20)</f>
        <v/>
      </c>
      <c r="H21" s="31" t="str">
        <f>IF(H20="","",H20)</f>
        <v/>
      </c>
      <c r="I21" s="32" t="str">
        <f t="shared" si="5"/>
        <v/>
      </c>
      <c r="J21" s="33" t="str">
        <f>IF(J20="","",J20)</f>
        <v/>
      </c>
      <c r="K21" s="34"/>
      <c r="L21" s="34"/>
      <c r="M21" s="31" t="str">
        <f t="shared" si="7"/>
        <v/>
      </c>
      <c r="N21" s="35"/>
      <c r="O21" s="35"/>
      <c r="P21" s="76"/>
      <c r="Q21" s="18">
        <f t="shared" si="9"/>
        <v>99</v>
      </c>
      <c r="R21" s="18">
        <v>99</v>
      </c>
      <c r="S21" s="77">
        <f t="shared" si="8"/>
        <v>0</v>
      </c>
      <c r="T21" s="2"/>
      <c r="U21" s="2"/>
      <c r="W21" s="72"/>
      <c r="X21" s="72"/>
      <c r="Y21" s="72"/>
      <c r="Z21" s="72"/>
      <c r="AA21" s="72"/>
      <c r="AB21" s="72"/>
      <c r="AC21" s="2"/>
      <c r="AD21" s="114" t="str">
        <f t="shared" si="6"/>
        <v>NO</v>
      </c>
      <c r="AG21" s="3">
        <f t="shared" si="0"/>
        <v>0</v>
      </c>
      <c r="AH21" s="3">
        <f t="shared" si="0"/>
        <v>0</v>
      </c>
      <c r="AI21" s="3">
        <f t="shared" si="1"/>
        <v>0</v>
      </c>
      <c r="AJ21" s="4">
        <v>3.125E-2</v>
      </c>
      <c r="AK21" s="3">
        <f t="shared" si="2"/>
        <v>0</v>
      </c>
      <c r="AL21" s="53" t="s">
        <v>30</v>
      </c>
      <c r="AM21" s="8" t="b">
        <f t="shared" si="3"/>
        <v>0</v>
      </c>
      <c r="AN21" s="15">
        <f t="shared" si="4"/>
        <v>0</v>
      </c>
    </row>
    <row r="22" spans="1:40" ht="80.099999999999994" customHeight="1" x14ac:dyDescent="0.25">
      <c r="A22" s="112" t="str">
        <f>IFERROR(INDEX(Tabella256[cognomenome], MATCH(F22, Tabella256[cognome], 0)), "")</f>
        <v/>
      </c>
      <c r="B22" s="28"/>
      <c r="C22" s="28"/>
      <c r="D22" s="29"/>
      <c r="E22" s="29"/>
      <c r="F22" s="30"/>
      <c r="G22" s="56"/>
      <c r="H22" s="31"/>
      <c r="I22" s="32" t="str">
        <f t="shared" si="5"/>
        <v/>
      </c>
      <c r="J22" s="33"/>
      <c r="K22" s="34"/>
      <c r="L22" s="34"/>
      <c r="M22" s="31" t="str">
        <f t="shared" si="7"/>
        <v/>
      </c>
      <c r="N22" s="36"/>
      <c r="O22" s="36"/>
      <c r="P22" s="76"/>
      <c r="Q22" s="18">
        <f t="shared" si="9"/>
        <v>99</v>
      </c>
      <c r="R22" s="18">
        <v>99</v>
      </c>
      <c r="S22" s="77">
        <f t="shared" si="8"/>
        <v>0</v>
      </c>
      <c r="T22" s="2"/>
      <c r="U22" s="2"/>
      <c r="AB22" s="72"/>
      <c r="AC22" s="2"/>
      <c r="AD22" s="114" t="str">
        <f t="shared" si="6"/>
        <v>NO</v>
      </c>
      <c r="AG22" s="3">
        <f t="shared" si="0"/>
        <v>0</v>
      </c>
      <c r="AH22" s="3">
        <f t="shared" si="0"/>
        <v>0</v>
      </c>
      <c r="AI22" s="3">
        <f t="shared" si="1"/>
        <v>0</v>
      </c>
      <c r="AJ22" s="4">
        <v>3.125E-2</v>
      </c>
      <c r="AK22" s="3">
        <f t="shared" si="2"/>
        <v>0</v>
      </c>
      <c r="AL22" s="53" t="s">
        <v>30</v>
      </c>
      <c r="AM22" s="8" t="b">
        <f t="shared" si="3"/>
        <v>0</v>
      </c>
      <c r="AN22" s="15">
        <f t="shared" si="4"/>
        <v>0</v>
      </c>
    </row>
    <row r="23" spans="1:40" ht="80.099999999999994" customHeight="1" x14ac:dyDescent="0.25">
      <c r="A23" s="112" t="str">
        <f>IFERROR(INDEX(Tabella256[cognomenome], MATCH(F23, Tabella256[cognome], 0)), "")</f>
        <v/>
      </c>
      <c r="B23" s="28"/>
      <c r="C23" s="28"/>
      <c r="D23" s="29"/>
      <c r="E23" s="29"/>
      <c r="F23" s="30"/>
      <c r="G23" s="56" t="str">
        <f>IF(G22="","",G22)</f>
        <v/>
      </c>
      <c r="H23" s="31" t="str">
        <f>IF(H22="","",H22)</f>
        <v/>
      </c>
      <c r="I23" s="32" t="str">
        <f t="shared" si="5"/>
        <v/>
      </c>
      <c r="J23" s="33" t="str">
        <f>IF(J22="","",J22)</f>
        <v/>
      </c>
      <c r="K23" s="34"/>
      <c r="L23" s="34"/>
      <c r="M23" s="31" t="str">
        <f t="shared" si="7"/>
        <v/>
      </c>
      <c r="N23" s="36"/>
      <c r="O23" s="36"/>
      <c r="P23" s="76"/>
      <c r="Q23" s="18">
        <f t="shared" si="9"/>
        <v>99</v>
      </c>
      <c r="R23" s="18">
        <v>99</v>
      </c>
      <c r="S23" s="77">
        <f t="shared" si="8"/>
        <v>0</v>
      </c>
      <c r="T23" s="2"/>
      <c r="U23" s="2"/>
      <c r="AB23" s="72"/>
      <c r="AC23" s="2"/>
      <c r="AD23" s="114" t="str">
        <f t="shared" si="6"/>
        <v>NO</v>
      </c>
      <c r="AG23" s="3">
        <f t="shared" si="0"/>
        <v>0</v>
      </c>
      <c r="AH23" s="3">
        <f t="shared" si="0"/>
        <v>0</v>
      </c>
      <c r="AI23" s="3">
        <f t="shared" si="1"/>
        <v>0</v>
      </c>
      <c r="AJ23" s="4">
        <v>3.125E-2</v>
      </c>
      <c r="AK23" s="3">
        <f t="shared" si="2"/>
        <v>0</v>
      </c>
      <c r="AL23" s="53" t="s">
        <v>30</v>
      </c>
      <c r="AM23" s="8" t="b">
        <f t="shared" si="3"/>
        <v>0</v>
      </c>
      <c r="AN23" s="15">
        <f t="shared" si="4"/>
        <v>0</v>
      </c>
    </row>
    <row r="24" spans="1:40" ht="80.099999999999994" customHeight="1" x14ac:dyDescent="0.25">
      <c r="A24" s="112" t="str">
        <f>IFERROR(INDEX(Tabella256[cognomenome], MATCH(F24, Tabella256[cognome], 0)), "")</f>
        <v/>
      </c>
      <c r="B24" s="28"/>
      <c r="C24" s="28"/>
      <c r="D24" s="29"/>
      <c r="E24" s="29"/>
      <c r="F24" s="30"/>
      <c r="G24" s="56"/>
      <c r="H24" s="31"/>
      <c r="I24" s="32" t="str">
        <f t="shared" si="5"/>
        <v/>
      </c>
      <c r="J24" s="33"/>
      <c r="K24" s="34"/>
      <c r="L24" s="34"/>
      <c r="M24" s="31" t="str">
        <f t="shared" si="7"/>
        <v/>
      </c>
      <c r="N24" s="35"/>
      <c r="O24" s="35"/>
      <c r="P24" s="76"/>
      <c r="Q24" s="18">
        <f t="shared" si="9"/>
        <v>99</v>
      </c>
      <c r="R24" s="18">
        <v>99</v>
      </c>
      <c r="S24" s="77">
        <f t="shared" si="8"/>
        <v>0</v>
      </c>
      <c r="T24" s="2"/>
      <c r="U24" s="2"/>
      <c r="AB24" s="72"/>
      <c r="AC24" s="2"/>
      <c r="AD24" s="114" t="str">
        <f t="shared" si="6"/>
        <v>NO</v>
      </c>
      <c r="AG24" s="3">
        <f t="shared" si="0"/>
        <v>0</v>
      </c>
      <c r="AH24" s="3">
        <f t="shared" si="0"/>
        <v>0</v>
      </c>
      <c r="AI24" s="3">
        <f t="shared" si="1"/>
        <v>0</v>
      </c>
      <c r="AJ24" s="4">
        <v>3.125E-2</v>
      </c>
      <c r="AK24" s="3">
        <f t="shared" si="2"/>
        <v>0</v>
      </c>
      <c r="AL24" s="53" t="s">
        <v>30</v>
      </c>
      <c r="AM24" s="8" t="b">
        <f t="shared" si="3"/>
        <v>0</v>
      </c>
      <c r="AN24" s="15">
        <f t="shared" si="4"/>
        <v>0</v>
      </c>
    </row>
    <row r="25" spans="1:40" ht="80.099999999999994" customHeight="1" x14ac:dyDescent="0.25">
      <c r="A25" s="112" t="str">
        <f>IFERROR(INDEX(Tabella256[cognomenome], MATCH(F25, Tabella256[cognome], 0)), "")</f>
        <v/>
      </c>
      <c r="B25" s="28"/>
      <c r="C25" s="28"/>
      <c r="D25" s="29"/>
      <c r="E25" s="29"/>
      <c r="F25" s="30"/>
      <c r="G25" s="56" t="str">
        <f>IF(G24="","",G24)</f>
        <v/>
      </c>
      <c r="H25" s="31" t="str">
        <f>IF(H24="","",H24)</f>
        <v/>
      </c>
      <c r="I25" s="32" t="str">
        <f t="shared" si="5"/>
        <v/>
      </c>
      <c r="J25" s="33" t="str">
        <f>IF(J24="","",J24)</f>
        <v/>
      </c>
      <c r="K25" s="34"/>
      <c r="L25" s="34"/>
      <c r="M25" s="31" t="str">
        <f t="shared" si="7"/>
        <v/>
      </c>
      <c r="N25" s="35"/>
      <c r="O25" s="35"/>
      <c r="P25" s="76"/>
      <c r="Q25" s="18">
        <f t="shared" si="9"/>
        <v>99</v>
      </c>
      <c r="R25" s="18">
        <v>99</v>
      </c>
      <c r="S25" s="77">
        <f t="shared" si="8"/>
        <v>0</v>
      </c>
      <c r="T25" s="2"/>
      <c r="U25" s="2"/>
      <c r="V25" s="72"/>
      <c r="W25" s="72"/>
      <c r="X25" s="72"/>
      <c r="Y25" s="72"/>
      <c r="Z25" s="72"/>
      <c r="AA25" s="72"/>
      <c r="AB25" s="72"/>
      <c r="AC25" s="2"/>
      <c r="AD25" s="114" t="str">
        <f t="shared" si="6"/>
        <v>NO</v>
      </c>
      <c r="AG25" s="3">
        <f t="shared" si="0"/>
        <v>0</v>
      </c>
      <c r="AH25" s="3">
        <f t="shared" si="0"/>
        <v>0</v>
      </c>
      <c r="AI25" s="3">
        <f t="shared" si="1"/>
        <v>0</v>
      </c>
      <c r="AJ25" s="4">
        <v>3.125E-2</v>
      </c>
      <c r="AK25" s="3">
        <f t="shared" si="2"/>
        <v>0</v>
      </c>
      <c r="AL25" s="53" t="s">
        <v>30</v>
      </c>
      <c r="AM25" s="8" t="b">
        <f t="shared" si="3"/>
        <v>0</v>
      </c>
      <c r="AN25" s="15">
        <f t="shared" si="4"/>
        <v>0</v>
      </c>
    </row>
    <row r="26" spans="1:40" ht="80.099999999999994" customHeight="1" x14ac:dyDescent="0.25">
      <c r="A26" s="112" t="str">
        <f>IFERROR(INDEX(Tabella256[cognomenome], MATCH(F26, Tabella256[cognome], 0)), "")</f>
        <v/>
      </c>
      <c r="B26" s="28"/>
      <c r="C26" s="28"/>
      <c r="D26" s="29"/>
      <c r="E26" s="29"/>
      <c r="F26" s="30"/>
      <c r="G26" s="56"/>
      <c r="H26" s="31"/>
      <c r="I26" s="32" t="str">
        <f t="shared" si="5"/>
        <v/>
      </c>
      <c r="J26" s="33"/>
      <c r="K26" s="34"/>
      <c r="L26" s="34"/>
      <c r="M26" s="31" t="str">
        <f t="shared" si="7"/>
        <v/>
      </c>
      <c r="N26" s="35"/>
      <c r="O26" s="35"/>
      <c r="P26" s="76"/>
      <c r="Q26" s="18">
        <f t="shared" si="9"/>
        <v>99</v>
      </c>
      <c r="R26" s="18">
        <v>99</v>
      </c>
      <c r="S26" s="77">
        <f t="shared" si="8"/>
        <v>0</v>
      </c>
      <c r="T26" s="2"/>
      <c r="U26" s="2"/>
      <c r="V26" s="72"/>
      <c r="W26" s="72"/>
      <c r="X26" s="72"/>
      <c r="Y26" s="72"/>
      <c r="Z26" s="72"/>
      <c r="AA26" s="72"/>
      <c r="AB26" s="72"/>
      <c r="AC26" s="2"/>
      <c r="AD26" s="114" t="str">
        <f t="shared" si="6"/>
        <v>NO</v>
      </c>
      <c r="AG26" s="3">
        <f t="shared" si="0"/>
        <v>0</v>
      </c>
      <c r="AH26" s="3">
        <f t="shared" si="0"/>
        <v>0</v>
      </c>
      <c r="AI26" s="3">
        <f t="shared" si="1"/>
        <v>0</v>
      </c>
      <c r="AJ26" s="4">
        <v>3.125E-2</v>
      </c>
      <c r="AK26" s="3">
        <f t="shared" si="2"/>
        <v>0</v>
      </c>
      <c r="AL26" s="53" t="s">
        <v>30</v>
      </c>
      <c r="AM26" s="8" t="b">
        <f t="shared" si="3"/>
        <v>0</v>
      </c>
      <c r="AN26" s="15">
        <f t="shared" si="4"/>
        <v>0</v>
      </c>
    </row>
    <row r="27" spans="1:40" ht="80.099999999999994" customHeight="1" x14ac:dyDescent="0.25">
      <c r="A27" s="112" t="str">
        <f>IFERROR(INDEX(Tabella256[cognomenome], MATCH(F27, Tabella256[cognome], 0)), "")</f>
        <v/>
      </c>
      <c r="B27" s="28"/>
      <c r="C27" s="28"/>
      <c r="D27" s="29"/>
      <c r="E27" s="29"/>
      <c r="F27" s="30"/>
      <c r="G27" s="56" t="str">
        <f>IF(G26="","",G26)</f>
        <v/>
      </c>
      <c r="H27" s="31" t="str">
        <f>IF(H26="","",H26)</f>
        <v/>
      </c>
      <c r="I27" s="32" t="str">
        <f t="shared" si="5"/>
        <v/>
      </c>
      <c r="J27" s="33" t="str">
        <f>IF(J26="","",J26)</f>
        <v/>
      </c>
      <c r="K27" s="34"/>
      <c r="L27" s="34"/>
      <c r="M27" s="31" t="str">
        <f t="shared" si="7"/>
        <v/>
      </c>
      <c r="N27" s="35"/>
      <c r="O27" s="35"/>
      <c r="P27" s="76"/>
      <c r="Q27" s="18">
        <f t="shared" si="9"/>
        <v>99</v>
      </c>
      <c r="R27" s="18">
        <v>99</v>
      </c>
      <c r="S27" s="77">
        <f t="shared" si="8"/>
        <v>0</v>
      </c>
      <c r="T27" s="2"/>
      <c r="U27" s="2"/>
      <c r="V27" s="72"/>
      <c r="W27" s="72"/>
      <c r="X27" s="72"/>
      <c r="Y27" s="72"/>
      <c r="Z27" s="72"/>
      <c r="AA27" s="72"/>
      <c r="AB27" s="72"/>
      <c r="AC27" s="2"/>
      <c r="AD27" s="114" t="str">
        <f t="shared" si="6"/>
        <v>NO</v>
      </c>
      <c r="AG27" s="3">
        <f t="shared" si="0"/>
        <v>0</v>
      </c>
      <c r="AH27" s="3">
        <f t="shared" si="0"/>
        <v>0</v>
      </c>
      <c r="AI27" s="3">
        <f t="shared" si="1"/>
        <v>0</v>
      </c>
      <c r="AJ27" s="4">
        <v>3.125E-2</v>
      </c>
      <c r="AK27" s="3">
        <f t="shared" si="2"/>
        <v>0</v>
      </c>
      <c r="AL27" s="53" t="s">
        <v>30</v>
      </c>
      <c r="AM27" s="8" t="b">
        <f t="shared" si="3"/>
        <v>0</v>
      </c>
      <c r="AN27" s="15">
        <f t="shared" si="4"/>
        <v>0</v>
      </c>
    </row>
    <row r="28" spans="1:40" ht="80.099999999999994" customHeight="1" x14ac:dyDescent="0.25">
      <c r="A28" s="112" t="str">
        <f>IFERROR(INDEX(Tabella256[cognomenome], MATCH(F28, Tabella256[cognome], 0)), "")</f>
        <v/>
      </c>
      <c r="B28" s="28"/>
      <c r="C28" s="28"/>
      <c r="D28" s="29"/>
      <c r="E28" s="29"/>
      <c r="F28" s="30"/>
      <c r="G28" s="56"/>
      <c r="H28" s="31"/>
      <c r="I28" s="32" t="str">
        <f t="shared" si="5"/>
        <v/>
      </c>
      <c r="J28" s="33"/>
      <c r="K28" s="34"/>
      <c r="L28" s="34"/>
      <c r="M28" s="31" t="str">
        <f t="shared" si="7"/>
        <v/>
      </c>
      <c r="N28" s="35"/>
      <c r="O28" s="35"/>
      <c r="P28" s="76"/>
      <c r="Q28" s="18">
        <f t="shared" si="9"/>
        <v>99</v>
      </c>
      <c r="R28" s="18">
        <v>99</v>
      </c>
      <c r="S28" s="77">
        <f t="shared" si="8"/>
        <v>0</v>
      </c>
      <c r="T28" s="2"/>
      <c r="U28" s="2"/>
      <c r="V28" s="72"/>
      <c r="W28" s="72"/>
      <c r="X28" s="72"/>
      <c r="Y28" s="72"/>
      <c r="Z28" s="72"/>
      <c r="AA28" s="72"/>
      <c r="AB28" s="72"/>
      <c r="AC28" s="2"/>
      <c r="AD28" s="114" t="str">
        <f t="shared" si="6"/>
        <v>NO</v>
      </c>
      <c r="AG28" s="3">
        <f t="shared" si="0"/>
        <v>0</v>
      </c>
      <c r="AH28" s="3">
        <f t="shared" si="0"/>
        <v>0</v>
      </c>
      <c r="AI28" s="3">
        <f t="shared" si="1"/>
        <v>0</v>
      </c>
      <c r="AJ28" s="4">
        <v>3.125E-2</v>
      </c>
      <c r="AK28" s="3">
        <f t="shared" si="2"/>
        <v>0</v>
      </c>
      <c r="AL28" s="53" t="s">
        <v>30</v>
      </c>
      <c r="AM28" s="8" t="b">
        <f t="shared" si="3"/>
        <v>0</v>
      </c>
      <c r="AN28" s="15">
        <f t="shared" si="4"/>
        <v>0</v>
      </c>
    </row>
    <row r="29" spans="1:40" ht="80.099999999999994" customHeight="1" x14ac:dyDescent="0.25">
      <c r="A29" s="112" t="str">
        <f>IFERROR(INDEX(Tabella256[cognomenome], MATCH(F29, Tabella256[cognome], 0)), "")</f>
        <v/>
      </c>
      <c r="B29" s="28"/>
      <c r="C29" s="28"/>
      <c r="D29" s="29"/>
      <c r="E29" s="29"/>
      <c r="F29" s="30"/>
      <c r="G29" s="56" t="str">
        <f>IF(G28="","",G28)</f>
        <v/>
      </c>
      <c r="H29" s="31" t="str">
        <f>IF(H28="","",H28)</f>
        <v/>
      </c>
      <c r="I29" s="32" t="str">
        <f t="shared" si="5"/>
        <v/>
      </c>
      <c r="J29" s="33" t="str">
        <f>IF(J28="","",J28)</f>
        <v/>
      </c>
      <c r="K29" s="34"/>
      <c r="L29" s="34"/>
      <c r="M29" s="31" t="str">
        <f t="shared" si="7"/>
        <v/>
      </c>
      <c r="N29" s="35"/>
      <c r="O29" s="35"/>
      <c r="P29" s="76"/>
      <c r="Q29" s="18">
        <f t="shared" si="9"/>
        <v>99</v>
      </c>
      <c r="R29" s="18">
        <v>99</v>
      </c>
      <c r="S29" s="77">
        <f t="shared" si="8"/>
        <v>0</v>
      </c>
      <c r="T29" s="2"/>
      <c r="U29" s="2"/>
      <c r="V29" s="72"/>
      <c r="W29" s="72"/>
      <c r="X29" s="72"/>
      <c r="Y29" s="72"/>
      <c r="Z29" s="72"/>
      <c r="AA29" s="72"/>
      <c r="AB29" s="72"/>
      <c r="AC29" s="2"/>
      <c r="AD29" s="114" t="str">
        <f t="shared" si="6"/>
        <v>NO</v>
      </c>
      <c r="AG29" s="3">
        <f t="shared" si="0"/>
        <v>0</v>
      </c>
      <c r="AH29" s="3">
        <f t="shared" si="0"/>
        <v>0</v>
      </c>
      <c r="AI29" s="3">
        <f t="shared" si="1"/>
        <v>0</v>
      </c>
      <c r="AJ29" s="4">
        <v>3.125E-2</v>
      </c>
      <c r="AK29" s="3">
        <f t="shared" si="2"/>
        <v>0</v>
      </c>
      <c r="AL29" s="53" t="s">
        <v>30</v>
      </c>
      <c r="AM29" s="8" t="b">
        <f t="shared" si="3"/>
        <v>0</v>
      </c>
      <c r="AN29" s="15">
        <f t="shared" si="4"/>
        <v>0</v>
      </c>
    </row>
    <row r="30" spans="1:40" ht="80.099999999999994" customHeight="1" thickBot="1" x14ac:dyDescent="0.3">
      <c r="A30" s="112" t="str">
        <f>IFERROR(INDEX(Tabella256[cognomenome], MATCH(F30, Tabella256[cognome], 0)), "")</f>
        <v/>
      </c>
      <c r="B30" s="28"/>
      <c r="C30" s="28"/>
      <c r="D30" s="29"/>
      <c r="E30" s="29"/>
      <c r="F30" s="30"/>
      <c r="G30" s="56"/>
      <c r="H30" s="31"/>
      <c r="I30" s="32" t="str">
        <f t="shared" si="5"/>
        <v/>
      </c>
      <c r="J30" s="33"/>
      <c r="K30" s="34"/>
      <c r="L30" s="34"/>
      <c r="M30" s="31" t="str">
        <f t="shared" si="7"/>
        <v/>
      </c>
      <c r="N30" s="35"/>
      <c r="O30" s="35"/>
      <c r="P30" s="78"/>
      <c r="Q30" s="79">
        <f t="shared" si="9"/>
        <v>99</v>
      </c>
      <c r="R30" s="79">
        <v>99</v>
      </c>
      <c r="S30" s="80">
        <f t="shared" si="8"/>
        <v>0</v>
      </c>
      <c r="T30" s="2"/>
      <c r="U30" s="2"/>
      <c r="V30" s="72"/>
      <c r="W30" s="72"/>
      <c r="X30" s="72"/>
      <c r="Y30" s="72"/>
      <c r="Z30" s="72"/>
      <c r="AA30" s="72"/>
      <c r="AB30" s="72"/>
      <c r="AC30" s="2"/>
      <c r="AD30" s="114" t="str">
        <f t="shared" si="6"/>
        <v>NO</v>
      </c>
      <c r="AG30" s="3">
        <f t="shared" si="0"/>
        <v>0</v>
      </c>
      <c r="AH30" s="3">
        <f t="shared" si="0"/>
        <v>0</v>
      </c>
      <c r="AI30" s="3">
        <f t="shared" si="1"/>
        <v>0</v>
      </c>
      <c r="AJ30" s="4">
        <v>3.125E-2</v>
      </c>
      <c r="AK30" s="3">
        <f t="shared" si="2"/>
        <v>0</v>
      </c>
      <c r="AL30" s="53" t="s">
        <v>30</v>
      </c>
      <c r="AM30" s="8" t="b">
        <f t="shared" si="3"/>
        <v>0</v>
      </c>
      <c r="AN30" s="15">
        <f t="shared" si="4"/>
        <v>0</v>
      </c>
    </row>
    <row r="31" spans="1:40" ht="80.099999999999994" customHeight="1" x14ac:dyDescent="0.25">
      <c r="A31" s="112" t="str">
        <f>IFERROR(INDEX(Tabella256[cognomenome], MATCH(F31, Tabella256[cognome], 0)), "")</f>
        <v/>
      </c>
      <c r="B31" s="28"/>
      <c r="C31" s="28"/>
      <c r="D31" s="29"/>
      <c r="E31" s="29"/>
      <c r="F31" s="30"/>
      <c r="G31" s="56" t="str">
        <f>IF(G30="","",G30)</f>
        <v/>
      </c>
      <c r="H31" s="31" t="str">
        <f>IF(H30="","",H30)</f>
        <v/>
      </c>
      <c r="I31" s="32" t="str">
        <f t="shared" si="5"/>
        <v/>
      </c>
      <c r="J31" s="33" t="str">
        <f>IF(J30="","",J30)</f>
        <v/>
      </c>
      <c r="K31" s="34"/>
      <c r="L31" s="34"/>
      <c r="M31" s="31" t="str">
        <f t="shared" si="7"/>
        <v/>
      </c>
      <c r="N31" s="2"/>
      <c r="O31" s="2"/>
      <c r="P31" s="2"/>
      <c r="Q31" s="2"/>
      <c r="R31" s="2"/>
      <c r="S31" s="2"/>
      <c r="T31" s="2"/>
      <c r="U31" s="2"/>
      <c r="V31" s="72"/>
      <c r="W31" s="72"/>
      <c r="X31" s="72"/>
      <c r="Y31" s="72"/>
      <c r="Z31" s="72"/>
      <c r="AA31" s="72"/>
      <c r="AB31" s="72"/>
      <c r="AC31" s="2"/>
      <c r="AD31" s="114" t="str">
        <f t="shared" si="6"/>
        <v>NO</v>
      </c>
      <c r="AG31" s="3">
        <f t="shared" si="0"/>
        <v>0</v>
      </c>
      <c r="AH31" s="3">
        <f t="shared" si="0"/>
        <v>0</v>
      </c>
      <c r="AI31" s="3">
        <f t="shared" si="1"/>
        <v>0</v>
      </c>
      <c r="AJ31" s="4">
        <v>3.125E-2</v>
      </c>
      <c r="AK31" s="3">
        <f t="shared" si="2"/>
        <v>0</v>
      </c>
      <c r="AL31" s="53" t="s">
        <v>30</v>
      </c>
      <c r="AM31" s="8" t="b">
        <f t="shared" si="3"/>
        <v>0</v>
      </c>
      <c r="AN31" s="15">
        <f t="shared" si="4"/>
        <v>0</v>
      </c>
    </row>
    <row r="32" spans="1:40" ht="80.099999999999994" customHeight="1" x14ac:dyDescent="0.25">
      <c r="A32" s="112" t="str">
        <f>IFERROR(INDEX(Tabella256[cognomenome], MATCH(F32, Tabella256[cognome], 0)), "")</f>
        <v/>
      </c>
      <c r="B32" s="28"/>
      <c r="C32" s="28"/>
      <c r="D32" s="29"/>
      <c r="E32" s="29"/>
      <c r="F32" s="30"/>
      <c r="G32" s="56"/>
      <c r="H32" s="31"/>
      <c r="I32" s="32" t="str">
        <f t="shared" si="5"/>
        <v/>
      </c>
      <c r="J32" s="33"/>
      <c r="K32" s="34"/>
      <c r="L32" s="34"/>
      <c r="M32" s="31" t="str">
        <f t="shared" si="7"/>
        <v/>
      </c>
      <c r="N32" s="35"/>
      <c r="O32" s="35"/>
      <c r="P32" s="2"/>
      <c r="Q32" s="2"/>
      <c r="R32" s="2"/>
      <c r="S32" s="2"/>
      <c r="T32" s="2"/>
      <c r="U32" s="2"/>
      <c r="W32" s="72"/>
      <c r="X32" s="72"/>
      <c r="Y32" s="72"/>
      <c r="Z32" s="72"/>
      <c r="AA32" s="72"/>
      <c r="AB32" s="72"/>
      <c r="AC32" s="2"/>
      <c r="AD32" s="114" t="str">
        <f t="shared" si="6"/>
        <v>NO</v>
      </c>
      <c r="AG32" s="3">
        <f t="shared" si="0"/>
        <v>0</v>
      </c>
      <c r="AH32" s="3">
        <f t="shared" si="0"/>
        <v>0</v>
      </c>
      <c r="AI32" s="3">
        <f t="shared" si="1"/>
        <v>0</v>
      </c>
      <c r="AJ32" s="4">
        <v>3.125E-2</v>
      </c>
      <c r="AK32" s="3">
        <f t="shared" si="2"/>
        <v>0</v>
      </c>
      <c r="AL32" s="53" t="s">
        <v>30</v>
      </c>
      <c r="AM32" s="8" t="b">
        <f t="shared" si="3"/>
        <v>0</v>
      </c>
      <c r="AN32" s="15">
        <f t="shared" si="4"/>
        <v>0</v>
      </c>
    </row>
    <row r="33" spans="1:40" ht="80.099999999999994" customHeight="1" x14ac:dyDescent="0.25">
      <c r="A33" s="112" t="str">
        <f>IFERROR(INDEX(Tabella256[cognomenome], MATCH(F33, Tabella256[cognome], 0)), "")</f>
        <v/>
      </c>
      <c r="B33" s="28"/>
      <c r="C33" s="28"/>
      <c r="D33" s="29"/>
      <c r="E33" s="29"/>
      <c r="F33" s="30"/>
      <c r="G33" s="56" t="str">
        <f>IF(G32="","",G32)</f>
        <v/>
      </c>
      <c r="H33" s="31" t="str">
        <f>IF(H32="","",H32)</f>
        <v/>
      </c>
      <c r="I33" s="32" t="str">
        <f t="shared" si="5"/>
        <v/>
      </c>
      <c r="J33" s="33" t="str">
        <f>IF(J32="","",J32)</f>
        <v/>
      </c>
      <c r="K33" s="34"/>
      <c r="L33" s="34"/>
      <c r="M33" s="31" t="str">
        <f t="shared" si="7"/>
        <v/>
      </c>
      <c r="N33" s="35"/>
      <c r="O33" s="35"/>
      <c r="P33" s="2"/>
      <c r="Q33" s="2"/>
      <c r="R33" s="2"/>
      <c r="S33" s="2"/>
      <c r="T33" s="2"/>
      <c r="U33" s="2"/>
      <c r="AA33" s="72"/>
      <c r="AB33" s="72"/>
      <c r="AC33" s="2"/>
      <c r="AD33" s="114" t="str">
        <f t="shared" si="6"/>
        <v>NO</v>
      </c>
      <c r="AG33" s="3">
        <f t="shared" si="0"/>
        <v>0</v>
      </c>
      <c r="AH33" s="3">
        <f t="shared" si="0"/>
        <v>0</v>
      </c>
      <c r="AI33" s="3">
        <f t="shared" si="1"/>
        <v>0</v>
      </c>
      <c r="AJ33" s="4">
        <v>3.125E-2</v>
      </c>
      <c r="AK33" s="3">
        <f t="shared" si="2"/>
        <v>0</v>
      </c>
      <c r="AL33" s="53" t="s">
        <v>30</v>
      </c>
      <c r="AM33" s="8" t="b">
        <f t="shared" si="3"/>
        <v>0</v>
      </c>
      <c r="AN33" s="15">
        <f t="shared" si="4"/>
        <v>0</v>
      </c>
    </row>
    <row r="34" spans="1:40" ht="80.099999999999994" customHeight="1" x14ac:dyDescent="0.25">
      <c r="A34" s="112" t="str">
        <f>IFERROR(INDEX(Tabella256[cognomenome], MATCH(F34, Tabella256[cognome], 0)), "")</f>
        <v/>
      </c>
      <c r="B34" s="28"/>
      <c r="C34" s="28"/>
      <c r="D34" s="29"/>
      <c r="E34" s="29"/>
      <c r="F34" s="30"/>
      <c r="G34" s="56"/>
      <c r="H34" s="31"/>
      <c r="I34" s="32" t="str">
        <f t="shared" si="5"/>
        <v/>
      </c>
      <c r="J34" s="33"/>
      <c r="K34" s="34"/>
      <c r="L34" s="34"/>
      <c r="M34" s="31" t="str">
        <f t="shared" si="7"/>
        <v/>
      </c>
      <c r="N34" s="35"/>
      <c r="O34" s="35"/>
      <c r="P34" s="2"/>
      <c r="Q34" s="2"/>
      <c r="R34" s="2"/>
      <c r="S34" s="2"/>
      <c r="T34" s="2"/>
      <c r="U34" s="2"/>
      <c r="AA34" s="72"/>
      <c r="AB34" s="72"/>
      <c r="AC34" s="2"/>
      <c r="AD34" s="114" t="str">
        <f t="shared" si="6"/>
        <v>NO</v>
      </c>
      <c r="AG34" s="3">
        <f t="shared" si="0"/>
        <v>0</v>
      </c>
      <c r="AH34" s="3">
        <f t="shared" si="0"/>
        <v>0</v>
      </c>
      <c r="AI34" s="3">
        <f t="shared" si="1"/>
        <v>0</v>
      </c>
      <c r="AJ34" s="4">
        <v>3.125E-2</v>
      </c>
      <c r="AK34" s="3">
        <f t="shared" si="2"/>
        <v>0</v>
      </c>
      <c r="AL34" s="53" t="s">
        <v>30</v>
      </c>
      <c r="AM34" s="8" t="b">
        <f t="shared" si="3"/>
        <v>0</v>
      </c>
      <c r="AN34" s="15">
        <f t="shared" si="4"/>
        <v>0</v>
      </c>
    </row>
    <row r="35" spans="1:40" ht="80.099999999999994" customHeight="1" x14ac:dyDescent="0.25">
      <c r="A35" s="112" t="str">
        <f>IFERROR(INDEX(Tabella256[cognomenome], MATCH(F35, Tabella256[cognome], 0)), "")</f>
        <v/>
      </c>
      <c r="B35" s="28"/>
      <c r="C35" s="28"/>
      <c r="D35" s="29"/>
      <c r="E35" s="29"/>
      <c r="F35" s="30"/>
      <c r="G35" s="56" t="str">
        <f>IF(G34="","",G34)</f>
        <v/>
      </c>
      <c r="H35" s="31" t="str">
        <f>IF(H34="","",H34)</f>
        <v/>
      </c>
      <c r="I35" s="32" t="str">
        <f t="shared" si="5"/>
        <v/>
      </c>
      <c r="J35" s="33" t="str">
        <f>IF(J34="","",J34)</f>
        <v/>
      </c>
      <c r="K35" s="34"/>
      <c r="L35" s="34"/>
      <c r="M35" s="31" t="str">
        <f t="shared" si="7"/>
        <v/>
      </c>
      <c r="N35" s="35"/>
      <c r="O35" s="35"/>
      <c r="P35" s="2"/>
      <c r="Q35" s="2"/>
      <c r="R35" s="2"/>
      <c r="S35" s="2"/>
      <c r="T35" s="2"/>
      <c r="U35" s="2"/>
      <c r="AA35" s="72"/>
      <c r="AB35" s="72"/>
      <c r="AC35" s="2"/>
      <c r="AD35" s="114" t="str">
        <f t="shared" si="6"/>
        <v>NO</v>
      </c>
      <c r="AG35" s="3">
        <f t="shared" si="0"/>
        <v>0</v>
      </c>
      <c r="AH35" s="3">
        <f t="shared" si="0"/>
        <v>0</v>
      </c>
      <c r="AI35" s="3">
        <f t="shared" si="1"/>
        <v>0</v>
      </c>
      <c r="AJ35" s="4">
        <v>3.125E-2</v>
      </c>
      <c r="AK35" s="3">
        <f t="shared" si="2"/>
        <v>0</v>
      </c>
      <c r="AL35" s="53" t="s">
        <v>30</v>
      </c>
      <c r="AM35" s="8" t="b">
        <f t="shared" si="3"/>
        <v>0</v>
      </c>
      <c r="AN35" s="15">
        <f t="shared" si="4"/>
        <v>0</v>
      </c>
    </row>
    <row r="36" spans="1:40" ht="80.099999999999994" customHeight="1" x14ac:dyDescent="0.25">
      <c r="A36" s="112" t="str">
        <f>IFERROR(INDEX(Tabella256[cognomenome], MATCH(F36, Tabella256[cognome], 0)), "")</f>
        <v/>
      </c>
      <c r="B36" s="28"/>
      <c r="C36" s="28"/>
      <c r="D36" s="29"/>
      <c r="E36" s="29"/>
      <c r="F36" s="30"/>
      <c r="G36" s="56"/>
      <c r="H36" s="31"/>
      <c r="I36" s="32" t="str">
        <f t="shared" si="5"/>
        <v/>
      </c>
      <c r="J36" s="33"/>
      <c r="K36" s="34"/>
      <c r="L36" s="34"/>
      <c r="M36" s="31" t="str">
        <f t="shared" si="7"/>
        <v/>
      </c>
      <c r="N36" s="35"/>
      <c r="O36" s="35"/>
      <c r="P36" s="2"/>
      <c r="Q36" s="2"/>
      <c r="R36" s="2"/>
      <c r="S36" s="2"/>
      <c r="T36" s="2"/>
      <c r="U36" s="2"/>
      <c r="AA36" s="72"/>
      <c r="AB36" s="72"/>
      <c r="AC36" s="2"/>
      <c r="AD36" s="114" t="str">
        <f t="shared" si="6"/>
        <v>NO</v>
      </c>
      <c r="AG36" s="3">
        <f t="shared" si="0"/>
        <v>0</v>
      </c>
      <c r="AH36" s="3">
        <f t="shared" si="0"/>
        <v>0</v>
      </c>
      <c r="AI36" s="3">
        <f t="shared" si="1"/>
        <v>0</v>
      </c>
      <c r="AJ36" s="4">
        <v>3.125E-2</v>
      </c>
      <c r="AK36" s="3">
        <f t="shared" si="2"/>
        <v>0</v>
      </c>
      <c r="AL36" s="53" t="s">
        <v>30</v>
      </c>
      <c r="AM36" s="8" t="b">
        <f t="shared" si="3"/>
        <v>0</v>
      </c>
      <c r="AN36" s="15">
        <f t="shared" si="4"/>
        <v>0</v>
      </c>
    </row>
    <row r="37" spans="1:40" ht="80.099999999999994" customHeight="1" x14ac:dyDescent="0.25">
      <c r="A37" s="112" t="str">
        <f>IFERROR(INDEX(Tabella256[cognomenome], MATCH(F37, Tabella256[cognome], 0)), "")</f>
        <v/>
      </c>
      <c r="B37" s="28"/>
      <c r="C37" s="28"/>
      <c r="D37" s="29"/>
      <c r="E37" s="29"/>
      <c r="F37" s="30"/>
      <c r="G37" s="56" t="str">
        <f>IF(G36="","",G36)</f>
        <v/>
      </c>
      <c r="H37" s="31" t="str">
        <f>IF(H36="","",H36)</f>
        <v/>
      </c>
      <c r="I37" s="32" t="str">
        <f t="shared" si="5"/>
        <v/>
      </c>
      <c r="J37" s="33" t="str">
        <f>IF(J36="","",J36)</f>
        <v/>
      </c>
      <c r="K37" s="34"/>
      <c r="L37" s="34"/>
      <c r="M37" s="31" t="str">
        <f t="shared" si="7"/>
        <v/>
      </c>
      <c r="N37" s="35"/>
      <c r="O37" s="35"/>
      <c r="P37" s="2"/>
      <c r="Q37" s="2"/>
      <c r="R37" s="2"/>
      <c r="S37" s="2"/>
      <c r="T37" s="2"/>
      <c r="U37" s="2"/>
      <c r="AA37" s="72"/>
      <c r="AB37" s="72"/>
      <c r="AC37" s="2"/>
      <c r="AD37" s="114" t="str">
        <f t="shared" si="6"/>
        <v>NO</v>
      </c>
      <c r="AG37" s="3">
        <f t="shared" si="0"/>
        <v>0</v>
      </c>
      <c r="AH37" s="3">
        <f t="shared" si="0"/>
        <v>0</v>
      </c>
      <c r="AI37" s="3">
        <f t="shared" si="1"/>
        <v>0</v>
      </c>
      <c r="AJ37" s="4">
        <v>3.125E-2</v>
      </c>
      <c r="AK37" s="3">
        <f t="shared" si="2"/>
        <v>0</v>
      </c>
      <c r="AL37" s="53" t="s">
        <v>30</v>
      </c>
      <c r="AM37" s="8" t="b">
        <f t="shared" si="3"/>
        <v>0</v>
      </c>
      <c r="AN37" s="15">
        <f t="shared" si="4"/>
        <v>0</v>
      </c>
    </row>
    <row r="38" spans="1:40" ht="80.099999999999994" customHeight="1" x14ac:dyDescent="0.25">
      <c r="A38" s="112" t="str">
        <f>IFERROR(INDEX(Tabella256[cognomenome], MATCH(F38, Tabella256[cognome], 0)), "")</f>
        <v/>
      </c>
      <c r="B38" s="28"/>
      <c r="C38" s="28"/>
      <c r="D38" s="29"/>
      <c r="E38" s="29"/>
      <c r="F38" s="30"/>
      <c r="G38" s="56"/>
      <c r="H38" s="31"/>
      <c r="I38" s="32" t="str">
        <f t="shared" si="5"/>
        <v/>
      </c>
      <c r="J38" s="33"/>
      <c r="K38" s="34"/>
      <c r="L38" s="34"/>
      <c r="M38" s="31" t="str">
        <f t="shared" si="7"/>
        <v/>
      </c>
      <c r="N38" s="35"/>
      <c r="O38" s="35"/>
      <c r="P38" s="2"/>
      <c r="Q38" s="2"/>
      <c r="R38" s="2"/>
      <c r="S38" s="2"/>
      <c r="T38" s="2"/>
      <c r="U38" s="2"/>
      <c r="AA38" s="72"/>
      <c r="AB38" s="72"/>
      <c r="AC38" s="2"/>
      <c r="AD38" s="114" t="str">
        <f t="shared" si="6"/>
        <v>NO</v>
      </c>
      <c r="AG38" s="3">
        <f t="shared" si="0"/>
        <v>0</v>
      </c>
      <c r="AH38" s="3">
        <f t="shared" si="0"/>
        <v>0</v>
      </c>
      <c r="AI38" s="3">
        <f t="shared" si="1"/>
        <v>0</v>
      </c>
      <c r="AJ38" s="4">
        <v>3.125E-2</v>
      </c>
      <c r="AK38" s="3">
        <f t="shared" si="2"/>
        <v>0</v>
      </c>
      <c r="AL38" s="53" t="s">
        <v>30</v>
      </c>
      <c r="AM38" s="8" t="b">
        <f t="shared" si="3"/>
        <v>0</v>
      </c>
      <c r="AN38" s="15">
        <f t="shared" si="4"/>
        <v>0</v>
      </c>
    </row>
    <row r="39" spans="1:40" ht="80.099999999999994" customHeight="1" x14ac:dyDescent="0.25">
      <c r="A39" s="112" t="str">
        <f>IFERROR(INDEX(Tabella256[cognomenome], MATCH(F39, Tabella256[cognome], 0)), "")</f>
        <v/>
      </c>
      <c r="B39" s="28"/>
      <c r="C39" s="28"/>
      <c r="D39" s="29"/>
      <c r="E39" s="29"/>
      <c r="F39" s="30"/>
      <c r="G39" s="56" t="str">
        <f>IF(G38="","",G38)</f>
        <v/>
      </c>
      <c r="H39" s="31" t="str">
        <f>IF(H38="","",H38)</f>
        <v/>
      </c>
      <c r="I39" s="32" t="str">
        <f t="shared" si="5"/>
        <v/>
      </c>
      <c r="J39" s="33" t="str">
        <f>IF(J38="","",J38)</f>
        <v/>
      </c>
      <c r="K39" s="34"/>
      <c r="L39" s="34"/>
      <c r="M39" s="31" t="str">
        <f t="shared" si="7"/>
        <v/>
      </c>
      <c r="N39" s="35"/>
      <c r="O39" s="35"/>
      <c r="P39" s="2"/>
      <c r="Q39" s="2"/>
      <c r="R39" s="2"/>
      <c r="S39" s="2"/>
      <c r="T39" s="2"/>
      <c r="U39" s="2"/>
      <c r="V39" s="72"/>
      <c r="W39" s="72"/>
      <c r="X39" s="72"/>
      <c r="Y39" s="72"/>
      <c r="Z39" s="72"/>
      <c r="AA39" s="72"/>
      <c r="AB39" s="72"/>
      <c r="AC39" s="2"/>
      <c r="AD39" s="114" t="str">
        <f t="shared" si="6"/>
        <v>NO</v>
      </c>
      <c r="AG39" s="3">
        <f t="shared" si="0"/>
        <v>0</v>
      </c>
      <c r="AH39" s="3">
        <f t="shared" si="0"/>
        <v>0</v>
      </c>
      <c r="AI39" s="3">
        <f t="shared" si="1"/>
        <v>0</v>
      </c>
      <c r="AJ39" s="4">
        <v>3.125E-2</v>
      </c>
      <c r="AK39" s="3">
        <f t="shared" si="2"/>
        <v>0</v>
      </c>
      <c r="AL39" s="53" t="s">
        <v>30</v>
      </c>
      <c r="AM39" s="8" t="b">
        <f t="shared" si="3"/>
        <v>0</v>
      </c>
      <c r="AN39" s="15">
        <f t="shared" si="4"/>
        <v>0</v>
      </c>
    </row>
    <row r="40" spans="1:40" ht="80.099999999999994" customHeight="1" x14ac:dyDescent="0.25">
      <c r="A40" s="112" t="str">
        <f>IFERROR(INDEX(Tabella256[cognomenome], MATCH(F40, Tabella256[cognome], 0)), "")</f>
        <v/>
      </c>
      <c r="B40" s="28"/>
      <c r="C40" s="28"/>
      <c r="D40" s="29"/>
      <c r="E40" s="29"/>
      <c r="F40" s="30"/>
      <c r="G40" s="56"/>
      <c r="H40" s="31"/>
      <c r="I40" s="32" t="str">
        <f t="shared" si="5"/>
        <v/>
      </c>
      <c r="J40" s="33"/>
      <c r="K40" s="34"/>
      <c r="L40" s="34"/>
      <c r="M40" s="31" t="str">
        <f t="shared" si="7"/>
        <v/>
      </c>
      <c r="N40" s="35"/>
      <c r="O40" s="35"/>
      <c r="P40" s="2"/>
      <c r="Q40" s="2"/>
      <c r="R40" s="2"/>
      <c r="S40" s="2"/>
      <c r="T40" s="2"/>
      <c r="U40" s="2"/>
      <c r="AB40" s="72"/>
      <c r="AC40" s="2"/>
      <c r="AD40" s="114" t="str">
        <f t="shared" si="6"/>
        <v>NO</v>
      </c>
      <c r="AG40" s="3">
        <f t="shared" si="0"/>
        <v>0</v>
      </c>
      <c r="AH40" s="3">
        <f t="shared" si="0"/>
        <v>0</v>
      </c>
      <c r="AI40" s="3">
        <f t="shared" si="1"/>
        <v>0</v>
      </c>
      <c r="AJ40" s="4">
        <v>3.125E-2</v>
      </c>
      <c r="AK40" s="3">
        <f t="shared" si="2"/>
        <v>0</v>
      </c>
      <c r="AL40" s="53" t="s">
        <v>30</v>
      </c>
      <c r="AM40" s="8" t="b">
        <f t="shared" si="3"/>
        <v>0</v>
      </c>
      <c r="AN40" s="15">
        <f t="shared" si="4"/>
        <v>0</v>
      </c>
    </row>
    <row r="41" spans="1:40" ht="80.099999999999994" customHeight="1" x14ac:dyDescent="0.25">
      <c r="A41" s="112" t="str">
        <f>IFERROR(INDEX(Tabella256[cognomenome], MATCH(F41, Tabella256[cognome], 0)), "")</f>
        <v/>
      </c>
      <c r="B41" s="28"/>
      <c r="C41" s="28"/>
      <c r="D41" s="29"/>
      <c r="E41" s="29"/>
      <c r="F41" s="30"/>
      <c r="G41" s="56" t="str">
        <f>IF(G40="","",G40)</f>
        <v/>
      </c>
      <c r="H41" s="31" t="str">
        <f>IF(H40="","",H40)</f>
        <v/>
      </c>
      <c r="I41" s="32" t="str">
        <f t="shared" si="5"/>
        <v/>
      </c>
      <c r="J41" s="33" t="str">
        <f>IF(J40="","",J40)</f>
        <v/>
      </c>
      <c r="K41" s="34"/>
      <c r="L41" s="34"/>
      <c r="M41" s="31" t="str">
        <f t="shared" si="7"/>
        <v/>
      </c>
      <c r="N41" s="35"/>
      <c r="O41" s="35"/>
      <c r="P41" s="2"/>
      <c r="Q41" s="2"/>
      <c r="R41" s="2"/>
      <c r="S41" s="2"/>
      <c r="T41" s="37"/>
      <c r="U41" s="2"/>
      <c r="AB41" s="72"/>
      <c r="AC41" s="2"/>
      <c r="AD41" s="114" t="str">
        <f t="shared" si="6"/>
        <v>NO</v>
      </c>
      <c r="AG41" s="3">
        <f t="shared" si="0"/>
        <v>0</v>
      </c>
      <c r="AH41" s="3">
        <f t="shared" si="0"/>
        <v>0</v>
      </c>
      <c r="AI41" s="3">
        <f t="shared" si="1"/>
        <v>0</v>
      </c>
      <c r="AJ41" s="4">
        <v>3.125E-2</v>
      </c>
      <c r="AK41" s="3">
        <f t="shared" si="2"/>
        <v>0</v>
      </c>
      <c r="AL41" s="53" t="s">
        <v>30</v>
      </c>
      <c r="AM41" s="8" t="b">
        <f t="shared" si="3"/>
        <v>0</v>
      </c>
      <c r="AN41" s="15">
        <f t="shared" si="4"/>
        <v>0</v>
      </c>
    </row>
    <row r="42" spans="1:40" ht="80.099999999999994" customHeight="1" x14ac:dyDescent="0.25">
      <c r="A42" s="112" t="str">
        <f>IFERROR(INDEX(Tabella256[cognomenome], MATCH(F42, Tabella256[cognome], 0)), "")</f>
        <v/>
      </c>
      <c r="B42" s="28"/>
      <c r="C42" s="28"/>
      <c r="D42" s="29"/>
      <c r="E42" s="29"/>
      <c r="F42" s="30"/>
      <c r="G42" s="56"/>
      <c r="H42" s="31"/>
      <c r="I42" s="32" t="str">
        <f t="shared" si="5"/>
        <v/>
      </c>
      <c r="J42" s="33"/>
      <c r="K42" s="34"/>
      <c r="L42" s="34"/>
      <c r="M42" s="31" t="str">
        <f t="shared" si="7"/>
        <v/>
      </c>
      <c r="N42" s="35"/>
      <c r="O42" s="35"/>
      <c r="P42" s="2"/>
      <c r="Q42" s="2"/>
      <c r="R42" s="2"/>
      <c r="S42" s="2"/>
      <c r="T42" s="37"/>
      <c r="U42" s="2"/>
      <c r="AB42" s="72"/>
      <c r="AC42" s="2"/>
      <c r="AD42" s="114" t="str">
        <f t="shared" si="6"/>
        <v>NO</v>
      </c>
      <c r="AG42" s="3">
        <f t="shared" si="0"/>
        <v>0</v>
      </c>
      <c r="AH42" s="3">
        <f t="shared" si="0"/>
        <v>0</v>
      </c>
      <c r="AI42" s="3">
        <f t="shared" si="1"/>
        <v>0</v>
      </c>
      <c r="AJ42" s="4">
        <v>3.125E-2</v>
      </c>
      <c r="AK42" s="3">
        <f t="shared" si="2"/>
        <v>0</v>
      </c>
      <c r="AL42" s="53" t="s">
        <v>30</v>
      </c>
      <c r="AM42" s="8" t="b">
        <f t="shared" si="3"/>
        <v>0</v>
      </c>
      <c r="AN42" s="15">
        <f t="shared" si="4"/>
        <v>0</v>
      </c>
    </row>
    <row r="43" spans="1:40" ht="80.099999999999994" customHeight="1" x14ac:dyDescent="0.25">
      <c r="A43" s="112" t="str">
        <f>IFERROR(INDEX(Tabella256[cognomenome], MATCH(F43, Tabella256[cognome], 0)), "")</f>
        <v/>
      </c>
      <c r="B43" s="28"/>
      <c r="C43" s="28"/>
      <c r="D43" s="29"/>
      <c r="E43" s="29"/>
      <c r="F43" s="30"/>
      <c r="G43" s="56" t="str">
        <f>IF(G42="","",G42)</f>
        <v/>
      </c>
      <c r="H43" s="31" t="str">
        <f>IF(H42="","",H42)</f>
        <v/>
      </c>
      <c r="I43" s="32" t="str">
        <f t="shared" si="5"/>
        <v/>
      </c>
      <c r="J43" s="33" t="str">
        <f>IF(J42="","",J42)</f>
        <v/>
      </c>
      <c r="K43" s="34"/>
      <c r="L43" s="34"/>
      <c r="M43" s="31" t="str">
        <f t="shared" si="7"/>
        <v/>
      </c>
      <c r="N43" s="35"/>
      <c r="O43" s="35"/>
      <c r="P43" s="2"/>
      <c r="Q43" s="2"/>
      <c r="R43" s="2"/>
      <c r="S43" s="2"/>
      <c r="T43" s="37"/>
      <c r="U43" s="2"/>
      <c r="AB43" s="72"/>
      <c r="AC43" s="2"/>
      <c r="AD43" s="114" t="str">
        <f t="shared" si="6"/>
        <v>NO</v>
      </c>
      <c r="AG43" s="3">
        <f t="shared" si="0"/>
        <v>0</v>
      </c>
      <c r="AH43" s="3">
        <f t="shared" si="0"/>
        <v>0</v>
      </c>
      <c r="AI43" s="3">
        <f t="shared" si="1"/>
        <v>0</v>
      </c>
      <c r="AJ43" s="4">
        <v>3.125E-2</v>
      </c>
      <c r="AK43" s="3">
        <f t="shared" si="2"/>
        <v>0</v>
      </c>
      <c r="AL43" s="53" t="s">
        <v>30</v>
      </c>
      <c r="AM43" s="8" t="b">
        <f t="shared" si="3"/>
        <v>0</v>
      </c>
      <c r="AN43" s="15">
        <f t="shared" si="4"/>
        <v>0</v>
      </c>
    </row>
    <row r="44" spans="1:40" ht="80.099999999999994" customHeight="1" x14ac:dyDescent="0.25">
      <c r="A44" s="112" t="str">
        <f>IFERROR(INDEX(Tabella256[cognomenome], MATCH(F44, Tabella256[cognome], 0)), "")</f>
        <v/>
      </c>
      <c r="B44" s="28"/>
      <c r="C44" s="28"/>
      <c r="D44" s="29"/>
      <c r="E44" s="29"/>
      <c r="F44" s="30"/>
      <c r="G44" s="56"/>
      <c r="H44" s="31"/>
      <c r="I44" s="32" t="str">
        <f t="shared" si="5"/>
        <v/>
      </c>
      <c r="J44" s="33"/>
      <c r="K44" s="34"/>
      <c r="L44" s="34"/>
      <c r="M44" s="31" t="str">
        <f t="shared" si="7"/>
        <v/>
      </c>
      <c r="N44" s="35"/>
      <c r="O44" s="35"/>
      <c r="P44" s="2"/>
      <c r="Q44" s="2"/>
      <c r="R44" s="2"/>
      <c r="S44" s="2"/>
      <c r="T44" s="37"/>
      <c r="U44" s="2"/>
      <c r="AB44" s="72"/>
      <c r="AC44" s="2"/>
      <c r="AD44" s="114" t="str">
        <f t="shared" si="6"/>
        <v>NO</v>
      </c>
      <c r="AG44" s="3">
        <f t="shared" si="0"/>
        <v>0</v>
      </c>
      <c r="AH44" s="3">
        <f t="shared" si="0"/>
        <v>0</v>
      </c>
      <c r="AI44" s="3">
        <f t="shared" si="1"/>
        <v>0</v>
      </c>
      <c r="AJ44" s="4">
        <v>3.125E-2</v>
      </c>
      <c r="AK44" s="3">
        <f t="shared" si="2"/>
        <v>0</v>
      </c>
      <c r="AL44" s="53" t="s">
        <v>30</v>
      </c>
      <c r="AM44" s="8" t="b">
        <f t="shared" si="3"/>
        <v>0</v>
      </c>
      <c r="AN44" s="15">
        <f t="shared" si="4"/>
        <v>0</v>
      </c>
    </row>
    <row r="45" spans="1:40" ht="80.099999999999994" customHeight="1" x14ac:dyDescent="0.25">
      <c r="A45" s="112" t="str">
        <f>IFERROR(INDEX(Tabella256[cognomenome], MATCH(F45, Tabella256[cognome], 0)), "")</f>
        <v/>
      </c>
      <c r="B45" s="28"/>
      <c r="C45" s="28"/>
      <c r="D45" s="29"/>
      <c r="E45" s="29"/>
      <c r="F45" s="30"/>
      <c r="G45" s="56" t="str">
        <f>IF(G44="","",G44)</f>
        <v/>
      </c>
      <c r="H45" s="31" t="str">
        <f>IF(H44="","",H44)</f>
        <v/>
      </c>
      <c r="I45" s="32" t="str">
        <f t="shared" si="5"/>
        <v/>
      </c>
      <c r="J45" s="33" t="str">
        <f>IF(J44="","",J44)</f>
        <v/>
      </c>
      <c r="K45" s="34"/>
      <c r="L45" s="34"/>
      <c r="M45" s="31" t="str">
        <f t="shared" si="7"/>
        <v/>
      </c>
      <c r="N45" s="35"/>
      <c r="O45" s="35"/>
      <c r="P45" s="2"/>
      <c r="Q45" s="2"/>
      <c r="R45" s="2"/>
      <c r="S45" s="2"/>
      <c r="T45" s="2"/>
      <c r="U45" s="2"/>
      <c r="V45" s="72"/>
      <c r="W45" s="72"/>
      <c r="X45" s="72"/>
      <c r="Y45" s="72"/>
      <c r="Z45" s="72"/>
      <c r="AA45" s="72"/>
      <c r="AB45" s="72"/>
      <c r="AC45" s="2"/>
      <c r="AD45" s="114" t="str">
        <f t="shared" si="6"/>
        <v>NO</v>
      </c>
      <c r="AG45" s="3">
        <f t="shared" si="0"/>
        <v>0</v>
      </c>
      <c r="AH45" s="3">
        <f t="shared" si="0"/>
        <v>0</v>
      </c>
      <c r="AI45" s="3">
        <f t="shared" si="1"/>
        <v>0</v>
      </c>
      <c r="AJ45" s="4">
        <v>3.125E-2</v>
      </c>
      <c r="AK45" s="3">
        <f t="shared" si="2"/>
        <v>0</v>
      </c>
      <c r="AL45" s="53" t="s">
        <v>30</v>
      </c>
      <c r="AM45" s="8" t="b">
        <f t="shared" si="3"/>
        <v>0</v>
      </c>
      <c r="AN45" s="15">
        <f t="shared" si="4"/>
        <v>0</v>
      </c>
    </row>
    <row r="46" spans="1:40" x14ac:dyDescent="0.25">
      <c r="B46" s="191" t="str">
        <f>IF(I32="","",I32)</f>
        <v/>
      </c>
      <c r="C46" s="191"/>
      <c r="D46" s="191"/>
      <c r="E46" s="191"/>
      <c r="F46" s="191"/>
      <c r="G46" s="191"/>
      <c r="H46" s="191"/>
      <c r="I46" s="191"/>
      <c r="J46" s="191"/>
      <c r="K46" s="191"/>
      <c r="L46" s="191"/>
      <c r="M46" s="191"/>
      <c r="N46" s="19"/>
      <c r="O46" s="19"/>
      <c r="P46" s="2"/>
      <c r="Q46" s="2"/>
      <c r="R46" s="2"/>
      <c r="S46" s="2"/>
      <c r="T46" s="2"/>
      <c r="U46" s="2"/>
      <c r="V46" s="72"/>
      <c r="W46" s="72"/>
      <c r="X46" s="72"/>
      <c r="Y46" s="72"/>
      <c r="Z46" s="72"/>
      <c r="AA46" s="72"/>
      <c r="AB46" s="72"/>
      <c r="AC46" s="2"/>
      <c r="AD46" s="2"/>
      <c r="AG46" s="24"/>
      <c r="AH46" s="24"/>
      <c r="AI46" s="24"/>
      <c r="AJ46" s="25"/>
      <c r="AK46" s="24"/>
      <c r="AL46" s="26"/>
      <c r="AM46" s="27"/>
    </row>
    <row r="47" spans="1:40" x14ac:dyDescent="0.25">
      <c r="B47" s="191"/>
      <c r="C47" s="191"/>
      <c r="D47" s="191"/>
      <c r="E47" s="191"/>
      <c r="F47" s="191"/>
      <c r="G47" s="191"/>
      <c r="H47" s="191"/>
      <c r="I47" s="191"/>
      <c r="J47" s="191"/>
      <c r="K47" s="191"/>
      <c r="L47" s="191"/>
      <c r="M47" s="191"/>
      <c r="P47" s="2"/>
      <c r="Q47" s="2"/>
      <c r="R47" s="2"/>
      <c r="S47" s="2"/>
    </row>
    <row r="48" spans="1:40" x14ac:dyDescent="0.25">
      <c r="B48" s="6"/>
      <c r="C48" s="6"/>
      <c r="D48" s="6"/>
      <c r="E48" s="7"/>
      <c r="F48" s="9"/>
      <c r="G48" s="143"/>
      <c r="H48" s="11"/>
      <c r="K48" s="11"/>
      <c r="L48" s="11"/>
      <c r="M48" s="11"/>
      <c r="N48" s="21"/>
      <c r="O48" s="21"/>
      <c r="P48" s="2"/>
      <c r="Q48" s="2"/>
      <c r="R48" s="2"/>
      <c r="S48" s="2"/>
      <c r="T48" s="2"/>
      <c r="U48" s="2"/>
      <c r="V48" s="72"/>
      <c r="W48" s="72"/>
      <c r="X48" s="72"/>
      <c r="Y48" s="72"/>
      <c r="Z48" s="72"/>
      <c r="AA48" s="72"/>
      <c r="AB48" s="72"/>
      <c r="AC48" s="2"/>
      <c r="AD48" s="2"/>
      <c r="AE48" s="2"/>
      <c r="AF48" s="2"/>
    </row>
    <row r="49" spans="2:63" x14ac:dyDescent="0.25">
      <c r="B49" s="6"/>
      <c r="C49" s="6"/>
      <c r="D49" s="6"/>
      <c r="E49" s="7"/>
      <c r="F49" s="9"/>
      <c r="G49" s="143"/>
      <c r="H49" s="11"/>
      <c r="K49" s="11"/>
      <c r="L49" s="11"/>
      <c r="M49" s="11"/>
      <c r="N49" s="21"/>
      <c r="O49" s="21"/>
      <c r="P49" s="2"/>
      <c r="Q49" s="2"/>
      <c r="R49" s="2"/>
      <c r="S49" s="2"/>
      <c r="T49" s="2"/>
      <c r="U49" s="2"/>
      <c r="V49" s="72"/>
      <c r="W49" s="72"/>
      <c r="X49" s="72"/>
      <c r="Y49" s="72"/>
      <c r="Z49" s="72"/>
      <c r="AA49" s="72"/>
      <c r="AB49" s="72"/>
      <c r="AC49" s="2"/>
      <c r="AD49" s="2"/>
      <c r="AE49" s="2"/>
      <c r="AF49" s="2"/>
    </row>
    <row r="50" spans="2:63" x14ac:dyDescent="0.25">
      <c r="B50" s="6"/>
      <c r="C50" s="6"/>
      <c r="D50" s="6"/>
      <c r="E50" s="7"/>
      <c r="F50" s="9"/>
      <c r="G50" s="143"/>
      <c r="H50" s="11"/>
      <c r="K50" s="11"/>
      <c r="L50" s="11"/>
      <c r="M50" s="11"/>
      <c r="N50" s="21"/>
      <c r="O50" s="21"/>
      <c r="T50" s="2"/>
      <c r="U50" s="2"/>
      <c r="V50" s="72"/>
      <c r="W50" s="72"/>
      <c r="X50" s="72"/>
      <c r="Y50" s="72"/>
      <c r="Z50" s="72"/>
      <c r="AA50" s="72"/>
      <c r="AB50" s="72"/>
      <c r="AC50" s="2"/>
      <c r="AD50" s="2"/>
      <c r="AE50" s="2"/>
      <c r="AF50" s="2"/>
    </row>
    <row r="51" spans="2:63" x14ac:dyDescent="0.25">
      <c r="B51" s="6"/>
      <c r="C51" s="6"/>
      <c r="D51" s="6"/>
      <c r="E51" s="7"/>
      <c r="F51" s="9"/>
      <c r="G51" s="143"/>
      <c r="H51" s="11"/>
      <c r="K51" s="11"/>
      <c r="L51" s="11"/>
      <c r="M51" s="11"/>
      <c r="N51" s="21"/>
      <c r="O51" s="21"/>
      <c r="T51" s="2"/>
      <c r="U51" s="2"/>
      <c r="V51" s="72"/>
      <c r="W51" s="72"/>
      <c r="X51" s="72"/>
      <c r="Y51" s="72"/>
      <c r="Z51" s="72"/>
      <c r="AA51" s="72"/>
      <c r="AB51" s="72"/>
      <c r="AC51" s="2"/>
      <c r="AD51" s="2"/>
      <c r="AE51" s="2"/>
      <c r="AF51" s="2"/>
    </row>
    <row r="52" spans="2:63" x14ac:dyDescent="0.25">
      <c r="B52" s="6"/>
      <c r="C52" s="6"/>
      <c r="D52" s="6"/>
      <c r="E52" s="7"/>
      <c r="F52" s="9"/>
      <c r="G52" s="143"/>
      <c r="H52" s="11"/>
      <c r="K52" s="11"/>
      <c r="L52" s="11"/>
      <c r="M52" s="11"/>
      <c r="N52" s="21"/>
      <c r="O52" s="21"/>
      <c r="T52" s="2"/>
      <c r="U52" s="2"/>
      <c r="V52" s="72"/>
      <c r="W52" s="72"/>
      <c r="X52" s="72"/>
      <c r="Y52" s="72"/>
      <c r="Z52" s="72"/>
      <c r="AA52" s="72"/>
      <c r="AB52" s="72"/>
      <c r="AC52" s="2"/>
      <c r="AD52" s="2"/>
      <c r="AE52" s="2"/>
      <c r="AF52" s="2"/>
    </row>
    <row r="53" spans="2:63" x14ac:dyDescent="0.25">
      <c r="B53" s="6"/>
      <c r="C53" s="6"/>
      <c r="D53" s="6"/>
      <c r="E53" s="7"/>
      <c r="F53" s="9"/>
      <c r="G53" s="143"/>
      <c r="H53" s="11"/>
      <c r="K53" s="11"/>
      <c r="L53" s="11"/>
      <c r="M53" s="11"/>
      <c r="N53" s="21"/>
      <c r="O53" s="21"/>
      <c r="T53" s="2"/>
      <c r="U53" s="2"/>
      <c r="V53" s="72"/>
      <c r="W53" s="72"/>
      <c r="X53" s="72"/>
      <c r="Y53" s="72"/>
      <c r="Z53" s="72"/>
      <c r="AA53" s="72"/>
      <c r="AB53" s="72"/>
      <c r="AC53" s="2"/>
      <c r="AD53" s="2"/>
      <c r="AE53" s="2"/>
      <c r="AF53" s="2"/>
    </row>
    <row r="54" spans="2:63" x14ac:dyDescent="0.25">
      <c r="B54" s="6"/>
      <c r="C54" s="6"/>
      <c r="D54" s="6"/>
      <c r="E54" s="7"/>
      <c r="F54" s="9"/>
      <c r="G54" s="143"/>
      <c r="H54" s="11"/>
      <c r="K54" s="11"/>
      <c r="L54" s="11"/>
      <c r="M54" s="11"/>
      <c r="N54" s="21"/>
      <c r="O54" s="21"/>
    </row>
    <row r="55" spans="2:63" x14ac:dyDescent="0.25">
      <c r="B55" s="6"/>
      <c r="C55" s="6"/>
      <c r="D55" s="6"/>
      <c r="E55" s="7"/>
      <c r="F55" s="9"/>
      <c r="G55" s="143"/>
      <c r="H55" s="11"/>
      <c r="I55" s="23"/>
      <c r="J55" s="11"/>
      <c r="K55" s="11"/>
      <c r="L55" s="11"/>
      <c r="M55" s="11"/>
      <c r="N55" s="21"/>
      <c r="O55" s="21"/>
    </row>
    <row r="56" spans="2:63" x14ac:dyDescent="0.25">
      <c r="B56" s="6"/>
      <c r="C56" s="6"/>
      <c r="D56" s="6"/>
      <c r="E56" s="7"/>
      <c r="F56" s="9"/>
      <c r="G56" s="143"/>
      <c r="H56" s="11"/>
      <c r="I56" s="23"/>
      <c r="J56" s="11"/>
      <c r="K56" s="11"/>
      <c r="L56" s="11"/>
      <c r="M56" s="11"/>
      <c r="N56" s="21"/>
      <c r="O56" s="21"/>
    </row>
    <row r="57" spans="2:63" x14ac:dyDescent="0.25">
      <c r="E57" s="5"/>
      <c r="F57" s="10"/>
    </row>
    <row r="58" spans="2:63" x14ac:dyDescent="0.25">
      <c r="E58" s="5"/>
      <c r="F58" s="10"/>
    </row>
    <row r="59" spans="2:63" s="12" customFormat="1" x14ac:dyDescent="0.25">
      <c r="B59" s="114"/>
      <c r="C59" s="114"/>
      <c r="D59" s="114"/>
      <c r="E59" s="5"/>
      <c r="F59" s="10"/>
      <c r="G59" s="144"/>
      <c r="H59" s="1"/>
      <c r="I59" s="22"/>
      <c r="J59" s="1"/>
      <c r="K59" s="1"/>
      <c r="L59" s="1"/>
      <c r="M59" s="1"/>
      <c r="N59" s="20"/>
      <c r="O59" s="20"/>
      <c r="T59" s="114"/>
      <c r="U59" s="114"/>
      <c r="V59" s="37"/>
      <c r="W59" s="37"/>
      <c r="X59" s="37"/>
      <c r="Y59" s="37"/>
      <c r="Z59" s="37"/>
      <c r="AA59" s="37"/>
      <c r="AB59" s="37"/>
      <c r="AC59" s="114"/>
      <c r="AD59" s="114"/>
      <c r="AE59" s="114"/>
      <c r="AF59" s="114"/>
      <c r="AG59" s="114"/>
      <c r="AH59" s="114"/>
      <c r="AI59" s="114"/>
      <c r="AJ59" s="114"/>
      <c r="AK59" s="114"/>
      <c r="AL59" s="114"/>
      <c r="AM59" s="114"/>
      <c r="AN59" s="114"/>
      <c r="AO59" s="114"/>
      <c r="AP59" s="114"/>
      <c r="AQ59" s="114"/>
      <c r="AR59" s="114"/>
      <c r="AS59" s="114"/>
      <c r="AT59" s="114"/>
      <c r="AU59" s="114"/>
      <c r="AV59" s="114"/>
      <c r="AW59" s="114"/>
      <c r="AX59" s="114"/>
      <c r="AY59" s="114"/>
      <c r="AZ59" s="114"/>
      <c r="BA59" s="114"/>
      <c r="BB59" s="114"/>
      <c r="BC59" s="114"/>
      <c r="BD59" s="114"/>
      <c r="BE59" s="114"/>
      <c r="BF59" s="114"/>
      <c r="BG59" s="114"/>
      <c r="BH59" s="114"/>
      <c r="BI59" s="114"/>
      <c r="BJ59" s="114"/>
      <c r="BK59" s="114"/>
    </row>
    <row r="60" spans="2:63" s="12" customFormat="1" x14ac:dyDescent="0.25">
      <c r="B60" s="114"/>
      <c r="C60" s="114"/>
      <c r="D60" s="114"/>
      <c r="E60" s="5"/>
      <c r="F60" s="10"/>
      <c r="G60" s="144"/>
      <c r="H60" s="1"/>
      <c r="I60" s="22"/>
      <c r="J60" s="1"/>
      <c r="K60" s="1"/>
      <c r="L60" s="1"/>
      <c r="M60" s="1"/>
      <c r="N60" s="20"/>
      <c r="O60" s="20"/>
      <c r="T60" s="114"/>
      <c r="U60" s="114"/>
      <c r="V60" s="37"/>
      <c r="W60" s="37"/>
      <c r="X60" s="37"/>
      <c r="Y60" s="37"/>
      <c r="Z60" s="37"/>
      <c r="AA60" s="37"/>
      <c r="AB60" s="37"/>
      <c r="AC60" s="114"/>
      <c r="AD60" s="114"/>
      <c r="AE60" s="114"/>
      <c r="AF60" s="114"/>
      <c r="AG60" s="114"/>
      <c r="AH60" s="114"/>
      <c r="AI60" s="114"/>
      <c r="AJ60" s="114"/>
      <c r="AK60" s="114"/>
      <c r="AL60" s="114"/>
      <c r="AM60" s="114"/>
      <c r="AN60" s="114"/>
      <c r="AO60" s="114"/>
      <c r="AP60" s="114"/>
      <c r="AQ60" s="114"/>
      <c r="AR60" s="114"/>
      <c r="AS60" s="114"/>
      <c r="AT60" s="114"/>
      <c r="AU60" s="114"/>
      <c r="AV60" s="114"/>
      <c r="AW60" s="114"/>
      <c r="AX60" s="114"/>
      <c r="AY60" s="114"/>
      <c r="AZ60" s="114"/>
      <c r="BA60" s="114"/>
      <c r="BB60" s="114"/>
      <c r="BC60" s="114"/>
      <c r="BD60" s="114"/>
      <c r="BE60" s="114"/>
      <c r="BF60" s="114"/>
      <c r="BG60" s="114"/>
      <c r="BH60" s="114"/>
      <c r="BI60" s="114"/>
      <c r="BJ60" s="114"/>
      <c r="BK60" s="114"/>
    </row>
    <row r="61" spans="2:63" s="12" customFormat="1" x14ac:dyDescent="0.25">
      <c r="B61" s="114"/>
      <c r="C61" s="114"/>
      <c r="D61" s="114"/>
      <c r="E61" s="5"/>
      <c r="F61" s="10"/>
      <c r="G61" s="144"/>
      <c r="H61" s="1"/>
      <c r="I61" s="22"/>
      <c r="J61" s="1"/>
      <c r="K61" s="1"/>
      <c r="L61" s="1"/>
      <c r="M61" s="1"/>
      <c r="N61" s="20"/>
      <c r="O61" s="20"/>
      <c r="T61" s="114"/>
      <c r="U61" s="114"/>
      <c r="V61" s="37"/>
      <c r="W61" s="37"/>
      <c r="X61" s="37"/>
      <c r="Y61" s="37"/>
      <c r="Z61" s="37"/>
      <c r="AA61" s="37"/>
      <c r="AB61" s="37"/>
      <c r="AC61" s="114"/>
      <c r="AD61" s="114"/>
      <c r="AE61" s="114"/>
      <c r="AF61" s="114"/>
      <c r="AG61" s="114"/>
      <c r="AH61" s="114"/>
      <c r="AI61" s="114"/>
      <c r="AJ61" s="114"/>
      <c r="AK61" s="114"/>
      <c r="AL61" s="114"/>
      <c r="AM61" s="114"/>
      <c r="AN61" s="114"/>
      <c r="AO61" s="114"/>
      <c r="AP61" s="114"/>
      <c r="AQ61" s="114"/>
      <c r="AR61" s="114"/>
      <c r="AS61" s="114"/>
      <c r="AT61" s="114"/>
      <c r="AU61" s="114"/>
      <c r="AV61" s="114"/>
      <c r="AW61" s="114"/>
      <c r="AX61" s="114"/>
      <c r="AY61" s="114"/>
      <c r="AZ61" s="114"/>
      <c r="BA61" s="114"/>
      <c r="BB61" s="114"/>
      <c r="BC61" s="114"/>
      <c r="BD61" s="114"/>
      <c r="BE61" s="114"/>
      <c r="BF61" s="114"/>
      <c r="BG61" s="114"/>
      <c r="BH61" s="114"/>
      <c r="BI61" s="114"/>
      <c r="BJ61" s="114"/>
      <c r="BK61" s="114"/>
    </row>
    <row r="62" spans="2:63" s="12" customFormat="1" x14ac:dyDescent="0.25">
      <c r="B62" s="114"/>
      <c r="C62" s="114"/>
      <c r="D62" s="114"/>
      <c r="E62" s="5"/>
      <c r="F62" s="10"/>
      <c r="G62" s="144"/>
      <c r="H62" s="1"/>
      <c r="I62" s="22"/>
      <c r="J62" s="1"/>
      <c r="K62" s="1"/>
      <c r="L62" s="1"/>
      <c r="M62" s="1"/>
      <c r="N62" s="20"/>
      <c r="O62" s="20"/>
      <c r="P62" s="114"/>
      <c r="Q62" s="114"/>
      <c r="R62" s="114"/>
      <c r="S62" s="114"/>
      <c r="T62" s="114"/>
      <c r="U62" s="114"/>
      <c r="V62" s="37"/>
      <c r="W62" s="37"/>
      <c r="X62" s="37"/>
      <c r="Y62" s="37"/>
      <c r="Z62" s="37"/>
      <c r="AA62" s="37"/>
      <c r="AB62" s="37"/>
      <c r="AC62" s="114"/>
      <c r="AD62" s="114"/>
      <c r="AE62" s="114"/>
      <c r="AF62" s="114"/>
      <c r="AG62" s="114"/>
      <c r="AH62" s="114"/>
      <c r="AI62" s="114"/>
      <c r="AJ62" s="114"/>
      <c r="AK62" s="114"/>
      <c r="AL62" s="114"/>
      <c r="AM62" s="114"/>
      <c r="AN62" s="114"/>
      <c r="AO62" s="114"/>
      <c r="AP62" s="114"/>
      <c r="AQ62" s="114"/>
      <c r="AR62" s="114"/>
      <c r="AS62" s="114"/>
      <c r="AT62" s="114"/>
      <c r="AU62" s="114"/>
      <c r="AV62" s="114"/>
      <c r="AW62" s="114"/>
      <c r="AX62" s="114"/>
      <c r="AY62" s="114"/>
      <c r="AZ62" s="114"/>
      <c r="BA62" s="114"/>
      <c r="BB62" s="114"/>
      <c r="BC62" s="114"/>
      <c r="BD62" s="114"/>
      <c r="BE62" s="114"/>
      <c r="BF62" s="114"/>
      <c r="BG62" s="114"/>
      <c r="BH62" s="114"/>
      <c r="BI62" s="114"/>
      <c r="BJ62" s="114"/>
      <c r="BK62" s="114"/>
    </row>
    <row r="63" spans="2:63" s="12" customFormat="1" x14ac:dyDescent="0.25">
      <c r="B63" s="114"/>
      <c r="C63" s="114"/>
      <c r="D63" s="114"/>
      <c r="E63" s="5"/>
      <c r="F63" s="10"/>
      <c r="G63" s="144"/>
      <c r="H63" s="1"/>
      <c r="I63" s="22"/>
      <c r="J63" s="1"/>
      <c r="K63" s="1"/>
      <c r="L63" s="1"/>
      <c r="M63" s="1"/>
      <c r="N63" s="20"/>
      <c r="O63" s="20"/>
      <c r="P63" s="114"/>
      <c r="Q63" s="114"/>
      <c r="R63" s="114"/>
      <c r="S63" s="114"/>
      <c r="T63" s="114"/>
      <c r="U63" s="114"/>
      <c r="V63" s="37"/>
      <c r="W63" s="37"/>
      <c r="X63" s="37"/>
      <c r="Y63" s="37"/>
      <c r="Z63" s="37"/>
      <c r="AA63" s="37"/>
      <c r="AB63" s="37"/>
      <c r="AC63" s="114"/>
      <c r="AD63" s="114"/>
      <c r="AE63" s="114"/>
      <c r="AF63" s="114"/>
      <c r="AG63" s="114"/>
      <c r="AH63" s="114"/>
      <c r="AI63" s="114"/>
      <c r="AJ63" s="114"/>
      <c r="AK63" s="114"/>
      <c r="AL63" s="114"/>
      <c r="AM63" s="114"/>
      <c r="AN63" s="114"/>
      <c r="AO63" s="114"/>
      <c r="AP63" s="114"/>
      <c r="AQ63" s="114"/>
      <c r="AR63" s="114"/>
      <c r="AS63" s="114"/>
      <c r="AT63" s="114"/>
      <c r="AU63" s="114"/>
      <c r="AV63" s="114"/>
      <c r="AW63" s="114"/>
      <c r="AX63" s="114"/>
      <c r="AY63" s="114"/>
      <c r="AZ63" s="114"/>
      <c r="BA63" s="114"/>
      <c r="BB63" s="114"/>
      <c r="BC63" s="114"/>
      <c r="BD63" s="114"/>
      <c r="BE63" s="114"/>
      <c r="BF63" s="114"/>
      <c r="BG63" s="114"/>
      <c r="BH63" s="114"/>
      <c r="BI63" s="114"/>
      <c r="BJ63" s="114"/>
      <c r="BK63" s="114"/>
    </row>
    <row r="64" spans="2:63" s="12" customFormat="1" x14ac:dyDescent="0.25">
      <c r="B64" s="114"/>
      <c r="C64" s="114"/>
      <c r="D64" s="114"/>
      <c r="E64" s="5"/>
      <c r="F64" s="10"/>
      <c r="G64" s="144"/>
      <c r="H64" s="1"/>
      <c r="I64" s="22"/>
      <c r="J64" s="1"/>
      <c r="K64" s="1"/>
      <c r="L64" s="1"/>
      <c r="M64" s="1"/>
      <c r="N64" s="20"/>
      <c r="O64" s="20"/>
      <c r="P64" s="114"/>
      <c r="Q64" s="114"/>
      <c r="R64" s="114"/>
      <c r="S64" s="114"/>
      <c r="T64" s="114"/>
      <c r="U64" s="114"/>
      <c r="V64" s="37"/>
      <c r="W64" s="37"/>
      <c r="X64" s="37"/>
      <c r="Y64" s="37"/>
      <c r="Z64" s="37"/>
      <c r="AA64" s="37"/>
      <c r="AB64" s="37"/>
      <c r="AC64" s="114"/>
      <c r="AD64" s="114"/>
      <c r="AE64" s="114"/>
      <c r="AF64" s="114"/>
      <c r="AG64" s="114"/>
      <c r="AH64" s="114"/>
      <c r="AI64" s="114"/>
      <c r="AJ64" s="114"/>
      <c r="AK64" s="114"/>
      <c r="AL64" s="114"/>
      <c r="AM64" s="114"/>
      <c r="AN64" s="114"/>
      <c r="AO64" s="114"/>
      <c r="AP64" s="114"/>
      <c r="AQ64" s="114"/>
      <c r="AR64" s="114"/>
      <c r="AS64" s="114"/>
      <c r="AT64" s="114"/>
      <c r="AU64" s="114"/>
      <c r="AV64" s="114"/>
      <c r="AW64" s="114"/>
      <c r="AX64" s="114"/>
      <c r="AY64" s="114"/>
      <c r="AZ64" s="114"/>
      <c r="BA64" s="114"/>
      <c r="BB64" s="114"/>
      <c r="BC64" s="114"/>
      <c r="BD64" s="114"/>
      <c r="BE64" s="114"/>
      <c r="BF64" s="114"/>
      <c r="BG64" s="114"/>
      <c r="BH64" s="114"/>
      <c r="BI64" s="114"/>
      <c r="BJ64" s="114"/>
      <c r="BK64" s="114"/>
    </row>
  </sheetData>
  <autoFilter ref="F3:N26" xr:uid="{00000000-0009-0000-0000-000004000000}"/>
  <mergeCells count="9">
    <mergeCell ref="V4:X4"/>
    <mergeCell ref="V8:X8"/>
    <mergeCell ref="B46:M47"/>
    <mergeCell ref="B1:E2"/>
    <mergeCell ref="F1:H2"/>
    <mergeCell ref="L1:M1"/>
    <mergeCell ref="L2:M2"/>
    <mergeCell ref="P2:S2"/>
    <mergeCell ref="V3:X3"/>
  </mergeCells>
  <conditionalFormatting sqref="V4">
    <cfRule type="cellIs" dxfId="11988" priority="513" operator="lessThan">
      <formula>0</formula>
    </cfRule>
    <cfRule type="cellIs" dxfId="11987" priority="514" operator="greaterThan">
      <formula>0</formula>
    </cfRule>
    <cfRule type="cellIs" dxfId="11986" priority="515" operator="equal">
      <formula>0</formula>
    </cfRule>
  </conditionalFormatting>
  <conditionalFormatting sqref="V9:Y9">
    <cfRule type="cellIs" dxfId="11985" priority="510" operator="lessThan">
      <formula>0</formula>
    </cfRule>
    <cfRule type="cellIs" dxfId="11984" priority="511" operator="greaterThan">
      <formula>0</formula>
    </cfRule>
    <cfRule type="cellIs" dxfId="11983" priority="512" operator="equal">
      <formula>0</formula>
    </cfRule>
  </conditionalFormatting>
  <conditionalFormatting sqref="S7:S30">
    <cfRule type="cellIs" dxfId="11982" priority="508" operator="notEqual">
      <formula>0</formula>
    </cfRule>
    <cfRule type="cellIs" dxfId="11981" priority="509" operator="equal">
      <formula>0</formula>
    </cfRule>
  </conditionalFormatting>
  <conditionalFormatting sqref="V7:Y7">
    <cfRule type="cellIs" dxfId="11980" priority="516" operator="lessThan">
      <formula>0</formula>
    </cfRule>
    <cfRule type="cellIs" dxfId="11979" priority="517" operator="greaterThan">
      <formula>0</formula>
    </cfRule>
    <cfRule type="cellIs" dxfId="11978" priority="518" operator="equal">
      <formula>0</formula>
    </cfRule>
  </conditionalFormatting>
  <conditionalFormatting sqref="U4">
    <cfRule type="containsText" dxfId="11977" priority="519" operator="containsText" text="NO">
      <formula>NOT(ISERROR(SEARCH("NO",U4)))</formula>
    </cfRule>
    <cfRule type="containsText" dxfId="11976" priority="520" operator="containsText" text="SI">
      <formula>NOT(ISERROR(SEARCH("SI",U4)))</formula>
    </cfRule>
  </conditionalFormatting>
  <conditionalFormatting sqref="F45:H45 G5:H44 F12:F44 K4:L4 J5:L45">
    <cfRule type="expression" dxfId="11975" priority="521">
      <formula>SEARCH("caricato",$N4)&gt;0</formula>
    </cfRule>
    <cfRule type="expression" dxfId="11974" priority="522">
      <formula>SEARCH("da fare",$N4)&gt;0</formula>
    </cfRule>
    <cfRule type="expression" dxfId="11973" priority="523">
      <formula>SEARCH("attesa tcl",$N4)&gt;0</formula>
    </cfRule>
    <cfRule type="expression" dxfId="11972" priority="524">
      <formula>SEARCH("fermata",$N4)&gt;0</formula>
    </cfRule>
    <cfRule type="expression" dxfId="11971" priority="525">
      <formula>SEARCH("canone",$N4)&gt;0</formula>
    </cfRule>
  </conditionalFormatting>
  <conditionalFormatting sqref="G4:H4 J4">
    <cfRule type="expression" dxfId="11970" priority="503">
      <formula>SEARCH("caricato",$N4)&gt;0</formula>
    </cfRule>
    <cfRule type="expression" dxfId="11969" priority="504">
      <formula>SEARCH("da fare",$N4)&gt;0</formula>
    </cfRule>
    <cfRule type="expression" dxfId="11968" priority="505">
      <formula>SEARCH("attesa tcl",$N4)&gt;0</formula>
    </cfRule>
    <cfRule type="expression" dxfId="11967" priority="506">
      <formula>SEARCH("fermata",$N4)&gt;0</formula>
    </cfRule>
    <cfRule type="expression" dxfId="11966" priority="507">
      <formula>SEARCH("canone",$N4)&gt;0</formula>
    </cfRule>
  </conditionalFormatting>
  <conditionalFormatting sqref="F4:F5">
    <cfRule type="expression" dxfId="11965" priority="493">
      <formula>SEARCH("caricato",$N4)&gt;0</formula>
    </cfRule>
    <cfRule type="expression" dxfId="11964" priority="494">
      <formula>SEARCH("da fare",$N4)&gt;0</formula>
    </cfRule>
    <cfRule type="expression" dxfId="11963" priority="495">
      <formula>SEARCH("attesa tcl",$N4)&gt;0</formula>
    </cfRule>
    <cfRule type="expression" dxfId="11962" priority="496">
      <formula>SEARCH("fermata",$N4)&gt;0</formula>
    </cfRule>
    <cfRule type="expression" dxfId="11961" priority="497">
      <formula>SEARCH("canone",$N4)&gt;0</formula>
    </cfRule>
  </conditionalFormatting>
  <conditionalFormatting sqref="F4:F5">
    <cfRule type="expression" dxfId="11960" priority="488">
      <formula>SEARCH("caricato",$N4)&gt;0</formula>
    </cfRule>
    <cfRule type="expression" dxfId="11959" priority="489">
      <formula>SEARCH("da fare",$N4)&gt;0</formula>
    </cfRule>
    <cfRule type="expression" dxfId="11958" priority="490">
      <formula>SEARCH("attesa tcl",$N4)&gt;0</formula>
    </cfRule>
    <cfRule type="expression" dxfId="11957" priority="491">
      <formula>SEARCH("fermata",$N4)&gt;0</formula>
    </cfRule>
    <cfRule type="expression" dxfId="11956" priority="492">
      <formula>SEARCH("canone",$N4)&gt;0</formula>
    </cfRule>
  </conditionalFormatting>
  <conditionalFormatting sqref="F9">
    <cfRule type="expression" dxfId="11955" priority="483">
      <formula>SEARCH("caricato",$N9)&gt;0</formula>
    </cfRule>
    <cfRule type="expression" dxfId="11954" priority="484">
      <formula>SEARCH("da fare",$N9)&gt;0</formula>
    </cfRule>
    <cfRule type="expression" dxfId="11953" priority="485">
      <formula>SEARCH("attesa tcl",$N9)&gt;0</formula>
    </cfRule>
    <cfRule type="expression" dxfId="11952" priority="486">
      <formula>SEARCH("fermata",$N9)&gt;0</formula>
    </cfRule>
    <cfRule type="expression" dxfId="11951" priority="487">
      <formula>SEARCH("canone",$N9)&gt;0</formula>
    </cfRule>
  </conditionalFormatting>
  <conditionalFormatting sqref="F10:F11">
    <cfRule type="expression" dxfId="11950" priority="478">
      <formula>SEARCH("caricato",$N10)&gt;0</formula>
    </cfRule>
    <cfRule type="expression" dxfId="11949" priority="479">
      <formula>SEARCH("da fare",$N10)&gt;0</formula>
    </cfRule>
    <cfRule type="expression" dxfId="11948" priority="480">
      <formula>SEARCH("attesa tcl",$N10)&gt;0</formula>
    </cfRule>
    <cfRule type="expression" dxfId="11947" priority="481">
      <formula>SEARCH("fermata",$N10)&gt;0</formula>
    </cfRule>
    <cfRule type="expression" dxfId="11946" priority="482">
      <formula>SEARCH("canone",$N10)&gt;0</formula>
    </cfRule>
  </conditionalFormatting>
  <conditionalFormatting sqref="G10:H10 J10">
    <cfRule type="expression" dxfId="11945" priority="473">
      <formula>SEARCH("caricato",$N10)&gt;0</formula>
    </cfRule>
    <cfRule type="expression" dxfId="11944" priority="474">
      <formula>SEARCH("da fare",$N10)&gt;0</formula>
    </cfRule>
    <cfRule type="expression" dxfId="11943" priority="475">
      <formula>SEARCH("attesa tcl",$N10)&gt;0</formula>
    </cfRule>
    <cfRule type="expression" dxfId="11942" priority="476">
      <formula>SEARCH("fermata",$N10)&gt;0</formula>
    </cfRule>
    <cfRule type="expression" dxfId="11941" priority="477">
      <formula>SEARCH("canone",$N10)&gt;0</formula>
    </cfRule>
  </conditionalFormatting>
  <conditionalFormatting sqref="G6:H6 J6">
    <cfRule type="expression" dxfId="11940" priority="468">
      <formula>SEARCH("caricato",$N6)&gt;0</formula>
    </cfRule>
    <cfRule type="expression" dxfId="11939" priority="469">
      <formula>SEARCH("da fare",$N6)&gt;0</formula>
    </cfRule>
    <cfRule type="expression" dxfId="11938" priority="470">
      <formula>SEARCH("attesa tcl",$N6)&gt;0</formula>
    </cfRule>
    <cfRule type="expression" dxfId="11937" priority="471">
      <formula>SEARCH("fermata",$N6)&gt;0</formula>
    </cfRule>
    <cfRule type="expression" dxfId="11936" priority="472">
      <formula>SEARCH("canone",$N6)&gt;0</formula>
    </cfRule>
  </conditionalFormatting>
  <conditionalFormatting sqref="F9">
    <cfRule type="expression" dxfId="11935" priority="463">
      <formula>SEARCH("caricato",$N9)&gt;0</formula>
    </cfRule>
    <cfRule type="expression" dxfId="11934" priority="464">
      <formula>SEARCH("da fare",$N9)&gt;0</formula>
    </cfRule>
    <cfRule type="expression" dxfId="11933" priority="465">
      <formula>SEARCH("attesa tcl",$N9)&gt;0</formula>
    </cfRule>
    <cfRule type="expression" dxfId="11932" priority="466">
      <formula>SEARCH("fermata",$N9)&gt;0</formula>
    </cfRule>
    <cfRule type="expression" dxfId="11931" priority="467">
      <formula>SEARCH("canone",$N9)&gt;0</formula>
    </cfRule>
  </conditionalFormatting>
  <conditionalFormatting sqref="F10:F11">
    <cfRule type="expression" dxfId="11930" priority="458">
      <formula>SEARCH("caricato",$N10)&gt;0</formula>
    </cfRule>
    <cfRule type="expression" dxfId="11929" priority="459">
      <formula>SEARCH("da fare",$N10)&gt;0</formula>
    </cfRule>
    <cfRule type="expression" dxfId="11928" priority="460">
      <formula>SEARCH("attesa tcl",$N10)&gt;0</formula>
    </cfRule>
    <cfRule type="expression" dxfId="11927" priority="461">
      <formula>SEARCH("fermata",$N10)&gt;0</formula>
    </cfRule>
    <cfRule type="expression" dxfId="11926" priority="462">
      <formula>SEARCH("canone",$N10)&gt;0</formula>
    </cfRule>
  </conditionalFormatting>
  <conditionalFormatting sqref="G12:H12 J12">
    <cfRule type="expression" dxfId="11925" priority="453">
      <formula>SEARCH("caricato",$N12)&gt;0</formula>
    </cfRule>
    <cfRule type="expression" dxfId="11924" priority="454">
      <formula>SEARCH("da fare",$N12)&gt;0</formula>
    </cfRule>
    <cfRule type="expression" dxfId="11923" priority="455">
      <formula>SEARCH("attesa tcl",$N12)&gt;0</formula>
    </cfRule>
    <cfRule type="expression" dxfId="11922" priority="456">
      <formula>SEARCH("fermata",$N12)&gt;0</formula>
    </cfRule>
    <cfRule type="expression" dxfId="11921" priority="457">
      <formula>SEARCH("canone",$N12)&gt;0</formula>
    </cfRule>
  </conditionalFormatting>
  <conditionalFormatting sqref="G8:H8 J8">
    <cfRule type="expression" dxfId="11920" priority="448">
      <formula>SEARCH("caricato",$N8)&gt;0</formula>
    </cfRule>
    <cfRule type="expression" dxfId="11919" priority="449">
      <formula>SEARCH("da fare",$N8)&gt;0</formula>
    </cfRule>
    <cfRule type="expression" dxfId="11918" priority="450">
      <formula>SEARCH("attesa tcl",$N8)&gt;0</formula>
    </cfRule>
    <cfRule type="expression" dxfId="11917" priority="451">
      <formula>SEARCH("fermata",$N8)&gt;0</formula>
    </cfRule>
    <cfRule type="expression" dxfId="11916" priority="452">
      <formula>SEARCH("canone",$N8)&gt;0</formula>
    </cfRule>
  </conditionalFormatting>
  <conditionalFormatting sqref="F6:F7">
    <cfRule type="expression" dxfId="11915" priority="443">
      <formula>SEARCH("caricato",$N6)&gt;0</formula>
    </cfRule>
    <cfRule type="expression" dxfId="11914" priority="444">
      <formula>SEARCH("da fare",$N6)&gt;0</formula>
    </cfRule>
    <cfRule type="expression" dxfId="11913" priority="445">
      <formula>SEARCH("attesa tcl",$N6)&gt;0</formula>
    </cfRule>
    <cfRule type="expression" dxfId="11912" priority="446">
      <formula>SEARCH("fermata",$N6)&gt;0</formula>
    </cfRule>
    <cfRule type="expression" dxfId="11911" priority="447">
      <formula>SEARCH("canone",$N6)&gt;0</formula>
    </cfRule>
  </conditionalFormatting>
  <conditionalFormatting sqref="F6:F7">
    <cfRule type="expression" dxfId="11910" priority="438">
      <formula>SEARCH("caricato",$N6)&gt;0</formula>
    </cfRule>
    <cfRule type="expression" dxfId="11909" priority="439">
      <formula>SEARCH("da fare",$N6)&gt;0</formula>
    </cfRule>
    <cfRule type="expression" dxfId="11908" priority="440">
      <formula>SEARCH("attesa tcl",$N6)&gt;0</formula>
    </cfRule>
    <cfRule type="expression" dxfId="11907" priority="441">
      <formula>SEARCH("fermata",$N6)&gt;0</formula>
    </cfRule>
    <cfRule type="expression" dxfId="11906" priority="442">
      <formula>SEARCH("canone",$N6)&gt;0</formula>
    </cfRule>
  </conditionalFormatting>
  <conditionalFormatting sqref="G12:H12 J12">
    <cfRule type="expression" dxfId="11905" priority="433">
      <formula>SEARCH("caricato",$N12)&gt;0</formula>
    </cfRule>
    <cfRule type="expression" dxfId="11904" priority="434">
      <formula>SEARCH("da fare",$N12)&gt;0</formula>
    </cfRule>
    <cfRule type="expression" dxfId="11903" priority="435">
      <formula>SEARCH("attesa tcl",$N12)&gt;0</formula>
    </cfRule>
    <cfRule type="expression" dxfId="11902" priority="436">
      <formula>SEARCH("fermata",$N12)&gt;0</formula>
    </cfRule>
    <cfRule type="expression" dxfId="11901" priority="437">
      <formula>SEARCH("canone",$N12)&gt;0</formula>
    </cfRule>
  </conditionalFormatting>
  <conditionalFormatting sqref="F14:F15">
    <cfRule type="expression" dxfId="11900" priority="428">
      <formula>SEARCH("caricato",$N14)&gt;0</formula>
    </cfRule>
    <cfRule type="expression" dxfId="11899" priority="429">
      <formula>SEARCH("da fare",$N14)&gt;0</formula>
    </cfRule>
    <cfRule type="expression" dxfId="11898" priority="430">
      <formula>SEARCH("attesa tcl",$N14)&gt;0</formula>
    </cfRule>
    <cfRule type="expression" dxfId="11897" priority="431">
      <formula>SEARCH("fermata",$N14)&gt;0</formula>
    </cfRule>
    <cfRule type="expression" dxfId="11896" priority="432">
      <formula>SEARCH("canone",$N14)&gt;0</formula>
    </cfRule>
  </conditionalFormatting>
  <conditionalFormatting sqref="G14:H14 J14">
    <cfRule type="expression" dxfId="11895" priority="423">
      <formula>SEARCH("caricato",$N14)&gt;0</formula>
    </cfRule>
    <cfRule type="expression" dxfId="11894" priority="424">
      <formula>SEARCH("da fare",$N14)&gt;0</formula>
    </cfRule>
    <cfRule type="expression" dxfId="11893" priority="425">
      <formula>SEARCH("attesa tcl",$N14)&gt;0</formula>
    </cfRule>
    <cfRule type="expression" dxfId="11892" priority="426">
      <formula>SEARCH("fermata",$N14)&gt;0</formula>
    </cfRule>
    <cfRule type="expression" dxfId="11891" priority="427">
      <formula>SEARCH("canone",$N14)&gt;0</formula>
    </cfRule>
  </conditionalFormatting>
  <conditionalFormatting sqref="F12:F13">
    <cfRule type="expression" dxfId="11890" priority="418">
      <formula>SEARCH("caricato",$N12)&gt;0</formula>
    </cfRule>
    <cfRule type="expression" dxfId="11889" priority="419">
      <formula>SEARCH("da fare",$N12)&gt;0</formula>
    </cfRule>
    <cfRule type="expression" dxfId="11888" priority="420">
      <formula>SEARCH("attesa tcl",$N12)&gt;0</formula>
    </cfRule>
    <cfRule type="expression" dxfId="11887" priority="421">
      <formula>SEARCH("fermata",$N12)&gt;0</formula>
    </cfRule>
    <cfRule type="expression" dxfId="11886" priority="422">
      <formula>SEARCH("canone",$N12)&gt;0</formula>
    </cfRule>
  </conditionalFormatting>
  <conditionalFormatting sqref="F12:F13">
    <cfRule type="expression" dxfId="11885" priority="413">
      <formula>SEARCH("caricato",$N12)&gt;0</formula>
    </cfRule>
    <cfRule type="expression" dxfId="11884" priority="414">
      <formula>SEARCH("da fare",$N12)&gt;0</formula>
    </cfRule>
    <cfRule type="expression" dxfId="11883" priority="415">
      <formula>SEARCH("attesa tcl",$N12)&gt;0</formula>
    </cfRule>
    <cfRule type="expression" dxfId="11882" priority="416">
      <formula>SEARCH("fermata",$N12)&gt;0</formula>
    </cfRule>
    <cfRule type="expression" dxfId="11881" priority="417">
      <formula>SEARCH("canone",$N12)&gt;0</formula>
    </cfRule>
  </conditionalFormatting>
  <conditionalFormatting sqref="F6:F7">
    <cfRule type="expression" dxfId="11880" priority="408">
      <formula>SEARCH("caricato",$N6)&gt;0</formula>
    </cfRule>
    <cfRule type="expression" dxfId="11879" priority="409">
      <formula>SEARCH("da fare",$N6)&gt;0</formula>
    </cfRule>
    <cfRule type="expression" dxfId="11878" priority="410">
      <formula>SEARCH("attesa tcl",$N6)&gt;0</formula>
    </cfRule>
    <cfRule type="expression" dxfId="11877" priority="411">
      <formula>SEARCH("fermata",$N6)&gt;0</formula>
    </cfRule>
    <cfRule type="expression" dxfId="11876" priority="412">
      <formula>SEARCH("canone",$N6)&gt;0</formula>
    </cfRule>
  </conditionalFormatting>
  <conditionalFormatting sqref="F9">
    <cfRule type="expression" dxfId="11875" priority="403">
      <formula>SEARCH("caricato",$N9)&gt;0</formula>
    </cfRule>
    <cfRule type="expression" dxfId="11874" priority="404">
      <formula>SEARCH("da fare",$N9)&gt;0</formula>
    </cfRule>
    <cfRule type="expression" dxfId="11873" priority="405">
      <formula>SEARCH("attesa tcl",$N9)&gt;0</formula>
    </cfRule>
    <cfRule type="expression" dxfId="11872" priority="406">
      <formula>SEARCH("fermata",$N9)&gt;0</formula>
    </cfRule>
    <cfRule type="expression" dxfId="11871" priority="407">
      <formula>SEARCH("canone",$N9)&gt;0</formula>
    </cfRule>
  </conditionalFormatting>
  <conditionalFormatting sqref="G8:H8 J8">
    <cfRule type="expression" dxfId="11870" priority="398">
      <formula>SEARCH("caricato",$N8)&gt;0</formula>
    </cfRule>
    <cfRule type="expression" dxfId="11869" priority="399">
      <formula>SEARCH("da fare",$N8)&gt;0</formula>
    </cfRule>
    <cfRule type="expression" dxfId="11868" priority="400">
      <formula>SEARCH("attesa tcl",$N8)&gt;0</formula>
    </cfRule>
    <cfRule type="expression" dxfId="11867" priority="401">
      <formula>SEARCH("fermata",$N8)&gt;0</formula>
    </cfRule>
    <cfRule type="expression" dxfId="11866" priority="402">
      <formula>SEARCH("canone",$N8)&gt;0</formula>
    </cfRule>
  </conditionalFormatting>
  <conditionalFormatting sqref="G4:H4 J4">
    <cfRule type="expression" dxfId="11865" priority="393">
      <formula>SEARCH("caricato",$N4)&gt;0</formula>
    </cfRule>
    <cfRule type="expression" dxfId="11864" priority="394">
      <formula>SEARCH("da fare",$N4)&gt;0</formula>
    </cfRule>
    <cfRule type="expression" dxfId="11863" priority="395">
      <formula>SEARCH("attesa tcl",$N4)&gt;0</formula>
    </cfRule>
    <cfRule type="expression" dxfId="11862" priority="396">
      <formula>SEARCH("fermata",$N4)&gt;0</formula>
    </cfRule>
    <cfRule type="expression" dxfId="11861" priority="397">
      <formula>SEARCH("canone",$N4)&gt;0</formula>
    </cfRule>
  </conditionalFormatting>
  <conditionalFormatting sqref="F6:F7">
    <cfRule type="expression" dxfId="11860" priority="388">
      <formula>SEARCH("caricato",$N6)&gt;0</formula>
    </cfRule>
    <cfRule type="expression" dxfId="11859" priority="389">
      <formula>SEARCH("da fare",$N6)&gt;0</formula>
    </cfRule>
    <cfRule type="expression" dxfId="11858" priority="390">
      <formula>SEARCH("attesa tcl",$N6)&gt;0</formula>
    </cfRule>
    <cfRule type="expression" dxfId="11857" priority="391">
      <formula>SEARCH("fermata",$N6)&gt;0</formula>
    </cfRule>
    <cfRule type="expression" dxfId="11856" priority="392">
      <formula>SEARCH("canone",$N6)&gt;0</formula>
    </cfRule>
  </conditionalFormatting>
  <conditionalFormatting sqref="F9">
    <cfRule type="expression" dxfId="11855" priority="383">
      <formula>SEARCH("caricato",$N9)&gt;0</formula>
    </cfRule>
    <cfRule type="expression" dxfId="11854" priority="384">
      <formula>SEARCH("da fare",$N9)&gt;0</formula>
    </cfRule>
    <cfRule type="expression" dxfId="11853" priority="385">
      <formula>SEARCH("attesa tcl",$N9)&gt;0</formula>
    </cfRule>
    <cfRule type="expression" dxfId="11852" priority="386">
      <formula>SEARCH("fermata",$N9)&gt;0</formula>
    </cfRule>
    <cfRule type="expression" dxfId="11851" priority="387">
      <formula>SEARCH("canone",$N9)&gt;0</formula>
    </cfRule>
  </conditionalFormatting>
  <conditionalFormatting sqref="G10:H10 J10">
    <cfRule type="expression" dxfId="11850" priority="378">
      <formula>SEARCH("caricato",$N10)&gt;0</formula>
    </cfRule>
    <cfRule type="expression" dxfId="11849" priority="379">
      <formula>SEARCH("da fare",$N10)&gt;0</formula>
    </cfRule>
    <cfRule type="expression" dxfId="11848" priority="380">
      <formula>SEARCH("attesa tcl",$N10)&gt;0</formula>
    </cfRule>
    <cfRule type="expression" dxfId="11847" priority="381">
      <formula>SEARCH("fermata",$N10)&gt;0</formula>
    </cfRule>
    <cfRule type="expression" dxfId="11846" priority="382">
      <formula>SEARCH("canone",$N10)&gt;0</formula>
    </cfRule>
  </conditionalFormatting>
  <conditionalFormatting sqref="G6:H6 J6">
    <cfRule type="expression" dxfId="11845" priority="373">
      <formula>SEARCH("caricato",$N6)&gt;0</formula>
    </cfRule>
    <cfRule type="expression" dxfId="11844" priority="374">
      <formula>SEARCH("da fare",$N6)&gt;0</formula>
    </cfRule>
    <cfRule type="expression" dxfId="11843" priority="375">
      <formula>SEARCH("attesa tcl",$N6)&gt;0</formula>
    </cfRule>
    <cfRule type="expression" dxfId="11842" priority="376">
      <formula>SEARCH("fermata",$N6)&gt;0</formula>
    </cfRule>
    <cfRule type="expression" dxfId="11841" priority="377">
      <formula>SEARCH("canone",$N6)&gt;0</formula>
    </cfRule>
  </conditionalFormatting>
  <conditionalFormatting sqref="F4:F5">
    <cfRule type="expression" dxfId="11840" priority="368">
      <formula>SEARCH("caricato",$N4)&gt;0</formula>
    </cfRule>
    <cfRule type="expression" dxfId="11839" priority="369">
      <formula>SEARCH("da fare",$N4)&gt;0</formula>
    </cfRule>
    <cfRule type="expression" dxfId="11838" priority="370">
      <formula>SEARCH("attesa tcl",$N4)&gt;0</formula>
    </cfRule>
    <cfRule type="expression" dxfId="11837" priority="371">
      <formula>SEARCH("fermata",$N4)&gt;0</formula>
    </cfRule>
    <cfRule type="expression" dxfId="11836" priority="372">
      <formula>SEARCH("canone",$N4)&gt;0</formula>
    </cfRule>
  </conditionalFormatting>
  <conditionalFormatting sqref="F4:F5">
    <cfRule type="expression" dxfId="11835" priority="363">
      <formula>SEARCH("caricato",$N4)&gt;0</formula>
    </cfRule>
    <cfRule type="expression" dxfId="11834" priority="364">
      <formula>SEARCH("da fare",$N4)&gt;0</formula>
    </cfRule>
    <cfRule type="expression" dxfId="11833" priority="365">
      <formula>SEARCH("attesa tcl",$N4)&gt;0</formula>
    </cfRule>
    <cfRule type="expression" dxfId="11832" priority="366">
      <formula>SEARCH("fermata",$N4)&gt;0</formula>
    </cfRule>
    <cfRule type="expression" dxfId="11831" priority="367">
      <formula>SEARCH("canone",$N4)&gt;0</formula>
    </cfRule>
  </conditionalFormatting>
  <conditionalFormatting sqref="G10:H10 J10">
    <cfRule type="expression" dxfId="11830" priority="333">
      <formula>SEARCH("caricato",$N10)&gt;0</formula>
    </cfRule>
    <cfRule type="expression" dxfId="11829" priority="334">
      <formula>SEARCH("da fare",$N10)&gt;0</formula>
    </cfRule>
    <cfRule type="expression" dxfId="11828" priority="335">
      <formula>SEARCH("attesa tcl",$N10)&gt;0</formula>
    </cfRule>
    <cfRule type="expression" dxfId="11827" priority="336">
      <formula>SEARCH("fermata",$N10)&gt;0</formula>
    </cfRule>
    <cfRule type="expression" dxfId="11826" priority="337">
      <formula>SEARCH("canone",$N10)&gt;0</formula>
    </cfRule>
  </conditionalFormatting>
  <conditionalFormatting sqref="F12:F13">
    <cfRule type="expression" dxfId="11825" priority="328">
      <formula>SEARCH("caricato",$N12)&gt;0</formula>
    </cfRule>
    <cfRule type="expression" dxfId="11824" priority="329">
      <formula>SEARCH("da fare",$N12)&gt;0</formula>
    </cfRule>
    <cfRule type="expression" dxfId="11823" priority="330">
      <formula>SEARCH("attesa tcl",$N12)&gt;0</formula>
    </cfRule>
    <cfRule type="expression" dxfId="11822" priority="331">
      <formula>SEARCH("fermata",$N12)&gt;0</formula>
    </cfRule>
    <cfRule type="expression" dxfId="11821" priority="332">
      <formula>SEARCH("canone",$N12)&gt;0</formula>
    </cfRule>
  </conditionalFormatting>
  <conditionalFormatting sqref="G12:H12 J12">
    <cfRule type="expression" dxfId="11820" priority="323">
      <formula>SEARCH("caricato",$N12)&gt;0</formula>
    </cfRule>
    <cfRule type="expression" dxfId="11819" priority="324">
      <formula>SEARCH("da fare",$N12)&gt;0</formula>
    </cfRule>
    <cfRule type="expression" dxfId="11818" priority="325">
      <formula>SEARCH("attesa tcl",$N12)&gt;0</formula>
    </cfRule>
    <cfRule type="expression" dxfId="11817" priority="326">
      <formula>SEARCH("fermata",$N12)&gt;0</formula>
    </cfRule>
    <cfRule type="expression" dxfId="11816" priority="327">
      <formula>SEARCH("canone",$N12)&gt;0</formula>
    </cfRule>
  </conditionalFormatting>
  <conditionalFormatting sqref="F10:F11">
    <cfRule type="expression" dxfId="11815" priority="318">
      <formula>SEARCH("caricato",$N10)&gt;0</formula>
    </cfRule>
    <cfRule type="expression" dxfId="11814" priority="319">
      <formula>SEARCH("da fare",$N10)&gt;0</formula>
    </cfRule>
    <cfRule type="expression" dxfId="11813" priority="320">
      <formula>SEARCH("attesa tcl",$N10)&gt;0</formula>
    </cfRule>
    <cfRule type="expression" dxfId="11812" priority="321">
      <formula>SEARCH("fermata",$N10)&gt;0</formula>
    </cfRule>
    <cfRule type="expression" dxfId="11811" priority="322">
      <formula>SEARCH("canone",$N10)&gt;0</formula>
    </cfRule>
  </conditionalFormatting>
  <conditionalFormatting sqref="F10:F11">
    <cfRule type="expression" dxfId="11810" priority="313">
      <formula>SEARCH("caricato",$N10)&gt;0</formula>
    </cfRule>
    <cfRule type="expression" dxfId="11809" priority="314">
      <formula>SEARCH("da fare",$N10)&gt;0</formula>
    </cfRule>
    <cfRule type="expression" dxfId="11808" priority="315">
      <formula>SEARCH("attesa tcl",$N10)&gt;0</formula>
    </cfRule>
    <cfRule type="expression" dxfId="11807" priority="316">
      <formula>SEARCH("fermata",$N10)&gt;0</formula>
    </cfRule>
    <cfRule type="expression" dxfId="11806" priority="317">
      <formula>SEARCH("canone",$N10)&gt;0</formula>
    </cfRule>
  </conditionalFormatting>
  <conditionalFormatting sqref="F17">
    <cfRule type="expression" dxfId="11805" priority="308">
      <formula>SEARCH("caricato",$N17)&gt;0</formula>
    </cfRule>
    <cfRule type="expression" dxfId="11804" priority="309">
      <formula>SEARCH("da fare",$N17)&gt;0</formula>
    </cfRule>
    <cfRule type="expression" dxfId="11803" priority="310">
      <formula>SEARCH("attesa tcl",$N17)&gt;0</formula>
    </cfRule>
    <cfRule type="expression" dxfId="11802" priority="311">
      <formula>SEARCH("fermata",$N17)&gt;0</formula>
    </cfRule>
    <cfRule type="expression" dxfId="11801" priority="312">
      <formula>SEARCH("canone",$N17)&gt;0</formula>
    </cfRule>
  </conditionalFormatting>
  <conditionalFormatting sqref="F17">
    <cfRule type="expression" dxfId="11800" priority="303">
      <formula>SEARCH("caricato",$N17)&gt;0</formula>
    </cfRule>
    <cfRule type="expression" dxfId="11799" priority="304">
      <formula>SEARCH("da fare",$N17)&gt;0</formula>
    </cfRule>
    <cfRule type="expression" dxfId="11798" priority="305">
      <formula>SEARCH("attesa tcl",$N17)&gt;0</formula>
    </cfRule>
    <cfRule type="expression" dxfId="11797" priority="306">
      <formula>SEARCH("fermata",$N17)&gt;0</formula>
    </cfRule>
    <cfRule type="expression" dxfId="11796" priority="307">
      <formula>SEARCH("canone",$N17)&gt;0</formula>
    </cfRule>
  </conditionalFormatting>
  <conditionalFormatting sqref="F17">
    <cfRule type="expression" dxfId="11795" priority="298">
      <formula>SEARCH("caricato",$N17)&gt;0</formula>
    </cfRule>
    <cfRule type="expression" dxfId="11794" priority="299">
      <formula>SEARCH("da fare",$N17)&gt;0</formula>
    </cfRule>
    <cfRule type="expression" dxfId="11793" priority="300">
      <formula>SEARCH("attesa tcl",$N17)&gt;0</formula>
    </cfRule>
    <cfRule type="expression" dxfId="11792" priority="301">
      <formula>SEARCH("fermata",$N17)&gt;0</formula>
    </cfRule>
    <cfRule type="expression" dxfId="11791" priority="302">
      <formula>SEARCH("canone",$N17)&gt;0</formula>
    </cfRule>
  </conditionalFormatting>
  <conditionalFormatting sqref="F17">
    <cfRule type="expression" dxfId="11790" priority="293">
      <formula>SEARCH("caricato",$N17)&gt;0</formula>
    </cfRule>
    <cfRule type="expression" dxfId="11789" priority="294">
      <formula>SEARCH("da fare",$N17)&gt;0</formula>
    </cfRule>
    <cfRule type="expression" dxfId="11788" priority="295">
      <formula>SEARCH("attesa tcl",$N17)&gt;0</formula>
    </cfRule>
    <cfRule type="expression" dxfId="11787" priority="296">
      <formula>SEARCH("fermata",$N17)&gt;0</formula>
    </cfRule>
    <cfRule type="expression" dxfId="11786" priority="297">
      <formula>SEARCH("canone",$N17)&gt;0</formula>
    </cfRule>
  </conditionalFormatting>
  <conditionalFormatting sqref="G14:H14 J14">
    <cfRule type="expression" dxfId="11785" priority="288">
      <formula>SEARCH("caricato",$N14)&gt;0</formula>
    </cfRule>
    <cfRule type="expression" dxfId="11784" priority="289">
      <formula>SEARCH("da fare",$N14)&gt;0</formula>
    </cfRule>
    <cfRule type="expression" dxfId="11783" priority="290">
      <formula>SEARCH("attesa tcl",$N14)&gt;0</formula>
    </cfRule>
    <cfRule type="expression" dxfId="11782" priority="291">
      <formula>SEARCH("fermata",$N14)&gt;0</formula>
    </cfRule>
    <cfRule type="expression" dxfId="11781" priority="292">
      <formula>SEARCH("canone",$N14)&gt;0</formula>
    </cfRule>
  </conditionalFormatting>
  <conditionalFormatting sqref="G14:H14 J14">
    <cfRule type="expression" dxfId="11780" priority="283">
      <formula>SEARCH("caricato",$N14)&gt;0</formula>
    </cfRule>
    <cfRule type="expression" dxfId="11779" priority="284">
      <formula>SEARCH("da fare",$N14)&gt;0</formula>
    </cfRule>
    <cfRule type="expression" dxfId="11778" priority="285">
      <formula>SEARCH("attesa tcl",$N14)&gt;0</formula>
    </cfRule>
    <cfRule type="expression" dxfId="11777" priority="286">
      <formula>SEARCH("fermata",$N14)&gt;0</formula>
    </cfRule>
    <cfRule type="expression" dxfId="11776" priority="287">
      <formula>SEARCH("canone",$N14)&gt;0</formula>
    </cfRule>
  </conditionalFormatting>
  <conditionalFormatting sqref="F16:F17">
    <cfRule type="expression" dxfId="11775" priority="278">
      <formula>SEARCH("caricato",$N16)&gt;0</formula>
    </cfRule>
    <cfRule type="expression" dxfId="11774" priority="279">
      <formula>SEARCH("da fare",$N16)&gt;0</formula>
    </cfRule>
    <cfRule type="expression" dxfId="11773" priority="280">
      <formula>SEARCH("attesa tcl",$N16)&gt;0</formula>
    </cfRule>
    <cfRule type="expression" dxfId="11772" priority="281">
      <formula>SEARCH("fermata",$N16)&gt;0</formula>
    </cfRule>
    <cfRule type="expression" dxfId="11771" priority="282">
      <formula>SEARCH("canone",$N16)&gt;0</formula>
    </cfRule>
  </conditionalFormatting>
  <conditionalFormatting sqref="G16:H16 J16">
    <cfRule type="expression" dxfId="11770" priority="273">
      <formula>SEARCH("caricato",$N16)&gt;0</formula>
    </cfRule>
    <cfRule type="expression" dxfId="11769" priority="274">
      <formula>SEARCH("da fare",$N16)&gt;0</formula>
    </cfRule>
    <cfRule type="expression" dxfId="11768" priority="275">
      <formula>SEARCH("attesa tcl",$N16)&gt;0</formula>
    </cfRule>
    <cfRule type="expression" dxfId="11767" priority="276">
      <formula>SEARCH("fermata",$N16)&gt;0</formula>
    </cfRule>
    <cfRule type="expression" dxfId="11766" priority="277">
      <formula>SEARCH("canone",$N16)&gt;0</formula>
    </cfRule>
  </conditionalFormatting>
  <conditionalFormatting sqref="F14:F15">
    <cfRule type="expression" dxfId="11765" priority="268">
      <formula>SEARCH("caricato",$N14)&gt;0</formula>
    </cfRule>
    <cfRule type="expression" dxfId="11764" priority="269">
      <formula>SEARCH("da fare",$N14)&gt;0</formula>
    </cfRule>
    <cfRule type="expression" dxfId="11763" priority="270">
      <formula>SEARCH("attesa tcl",$N14)&gt;0</formula>
    </cfRule>
    <cfRule type="expression" dxfId="11762" priority="271">
      <formula>SEARCH("fermata",$N14)&gt;0</formula>
    </cfRule>
    <cfRule type="expression" dxfId="11761" priority="272">
      <formula>SEARCH("canone",$N14)&gt;0</formula>
    </cfRule>
  </conditionalFormatting>
  <conditionalFormatting sqref="F14:F15">
    <cfRule type="expression" dxfId="11760" priority="263">
      <formula>SEARCH("caricato",$N14)&gt;0</formula>
    </cfRule>
    <cfRule type="expression" dxfId="11759" priority="264">
      <formula>SEARCH("da fare",$N14)&gt;0</formula>
    </cfRule>
    <cfRule type="expression" dxfId="11758" priority="265">
      <formula>SEARCH("attesa tcl",$N14)&gt;0</formula>
    </cfRule>
    <cfRule type="expression" dxfId="11757" priority="266">
      <formula>SEARCH("fermata",$N14)&gt;0</formula>
    </cfRule>
    <cfRule type="expression" dxfId="11756" priority="267">
      <formula>SEARCH("canone",$N14)&gt;0</formula>
    </cfRule>
  </conditionalFormatting>
  <conditionalFormatting sqref="F14:F15">
    <cfRule type="expression" dxfId="11755" priority="258">
      <formula>SEARCH("caricato",$N14)&gt;0</formula>
    </cfRule>
    <cfRule type="expression" dxfId="11754" priority="259">
      <formula>SEARCH("da fare",$N14)&gt;0</formula>
    </cfRule>
    <cfRule type="expression" dxfId="11753" priority="260">
      <formula>SEARCH("attesa tcl",$N14)&gt;0</formula>
    </cfRule>
    <cfRule type="expression" dxfId="11752" priority="261">
      <formula>SEARCH("fermata",$N14)&gt;0</formula>
    </cfRule>
    <cfRule type="expression" dxfId="11751" priority="262">
      <formula>SEARCH("canone",$N14)&gt;0</formula>
    </cfRule>
  </conditionalFormatting>
  <conditionalFormatting sqref="G14:H14 J14">
    <cfRule type="expression" dxfId="11750" priority="253">
      <formula>SEARCH("caricato",$N14)&gt;0</formula>
    </cfRule>
    <cfRule type="expression" dxfId="11749" priority="254">
      <formula>SEARCH("da fare",$N14)&gt;0</formula>
    </cfRule>
    <cfRule type="expression" dxfId="11748" priority="255">
      <formula>SEARCH("attesa tcl",$N14)&gt;0</formula>
    </cfRule>
    <cfRule type="expression" dxfId="11747" priority="256">
      <formula>SEARCH("fermata",$N14)&gt;0</formula>
    </cfRule>
    <cfRule type="expression" dxfId="11746" priority="257">
      <formula>SEARCH("canone",$N14)&gt;0</formula>
    </cfRule>
  </conditionalFormatting>
  <conditionalFormatting sqref="F19">
    <cfRule type="expression" dxfId="11745" priority="248">
      <formula>SEARCH("caricato",$N19)&gt;0</formula>
    </cfRule>
    <cfRule type="expression" dxfId="11744" priority="249">
      <formula>SEARCH("da fare",$N19)&gt;0</formula>
    </cfRule>
    <cfRule type="expression" dxfId="11743" priority="250">
      <formula>SEARCH("attesa tcl",$N19)&gt;0</formula>
    </cfRule>
    <cfRule type="expression" dxfId="11742" priority="251">
      <formula>SEARCH("fermata",$N19)&gt;0</formula>
    </cfRule>
    <cfRule type="expression" dxfId="11741" priority="252">
      <formula>SEARCH("canone",$N19)&gt;0</formula>
    </cfRule>
  </conditionalFormatting>
  <conditionalFormatting sqref="F19">
    <cfRule type="expression" dxfId="11740" priority="243">
      <formula>SEARCH("caricato",$N19)&gt;0</formula>
    </cfRule>
    <cfRule type="expression" dxfId="11739" priority="244">
      <formula>SEARCH("da fare",$N19)&gt;0</formula>
    </cfRule>
    <cfRule type="expression" dxfId="11738" priority="245">
      <formula>SEARCH("attesa tcl",$N19)&gt;0</formula>
    </cfRule>
    <cfRule type="expression" dxfId="11737" priority="246">
      <formula>SEARCH("fermata",$N19)&gt;0</formula>
    </cfRule>
    <cfRule type="expression" dxfId="11736" priority="247">
      <formula>SEARCH("canone",$N19)&gt;0</formula>
    </cfRule>
  </conditionalFormatting>
  <conditionalFormatting sqref="F19">
    <cfRule type="expression" dxfId="11735" priority="238">
      <formula>SEARCH("caricato",$N19)&gt;0</formula>
    </cfRule>
    <cfRule type="expression" dxfId="11734" priority="239">
      <formula>SEARCH("da fare",$N19)&gt;0</formula>
    </cfRule>
    <cfRule type="expression" dxfId="11733" priority="240">
      <formula>SEARCH("attesa tcl",$N19)&gt;0</formula>
    </cfRule>
    <cfRule type="expression" dxfId="11732" priority="241">
      <formula>SEARCH("fermata",$N19)&gt;0</formula>
    </cfRule>
    <cfRule type="expression" dxfId="11731" priority="242">
      <formula>SEARCH("canone",$N19)&gt;0</formula>
    </cfRule>
  </conditionalFormatting>
  <conditionalFormatting sqref="F19">
    <cfRule type="expression" dxfId="11730" priority="233">
      <formula>SEARCH("caricato",$N19)&gt;0</formula>
    </cfRule>
    <cfRule type="expression" dxfId="11729" priority="234">
      <formula>SEARCH("da fare",$N19)&gt;0</formula>
    </cfRule>
    <cfRule type="expression" dxfId="11728" priority="235">
      <formula>SEARCH("attesa tcl",$N19)&gt;0</formula>
    </cfRule>
    <cfRule type="expression" dxfId="11727" priority="236">
      <formula>SEARCH("fermata",$N19)&gt;0</formula>
    </cfRule>
    <cfRule type="expression" dxfId="11726" priority="237">
      <formula>SEARCH("canone",$N19)&gt;0</formula>
    </cfRule>
  </conditionalFormatting>
  <conditionalFormatting sqref="M5">
    <cfRule type="expression" dxfId="11725" priority="223">
      <formula>SEARCH("caricato",$N5)&gt;0</formula>
    </cfRule>
    <cfRule type="expression" dxfId="11724" priority="224">
      <formula>SEARCH("da fare",$N5)&gt;0</formula>
    </cfRule>
    <cfRule type="expression" dxfId="11723" priority="225">
      <formula>SEARCH("attesa tcl",$N5)&gt;0</formula>
    </cfRule>
    <cfRule type="expression" dxfId="11722" priority="226">
      <formula>SEARCH("fermata",$N5)&gt;0</formula>
    </cfRule>
    <cfRule type="expression" dxfId="11721" priority="227">
      <formula>SEARCH("canone",$N5)&gt;0</formula>
    </cfRule>
  </conditionalFormatting>
  <conditionalFormatting sqref="M4">
    <cfRule type="expression" dxfId="11720" priority="228">
      <formula>SEARCH("caricato",$N4)&gt;0</formula>
    </cfRule>
    <cfRule type="expression" dxfId="11719" priority="229">
      <formula>SEARCH("da fare",$N4)&gt;0</formula>
    </cfRule>
    <cfRule type="expression" dxfId="11718" priority="230">
      <formula>SEARCH("attesa tcl",$N4)&gt;0</formula>
    </cfRule>
    <cfRule type="expression" dxfId="11717" priority="231">
      <formula>SEARCH("fermata",$N4)&gt;0</formula>
    </cfRule>
    <cfRule type="expression" dxfId="11716" priority="232">
      <formula>SEARCH("canone",$N4)&gt;0</formula>
    </cfRule>
  </conditionalFormatting>
  <conditionalFormatting sqref="M6:M45">
    <cfRule type="expression" dxfId="11715" priority="218">
      <formula>SEARCH("caricato",$N6)&gt;0</formula>
    </cfRule>
    <cfRule type="expression" dxfId="11714" priority="219">
      <formula>SEARCH("da fare",$N6)&gt;0</formula>
    </cfRule>
    <cfRule type="expression" dxfId="11713" priority="220">
      <formula>SEARCH("attesa tcl",$N6)&gt;0</formula>
    </cfRule>
    <cfRule type="expression" dxfId="11712" priority="221">
      <formula>SEARCH("fermata",$N6)&gt;0</formula>
    </cfRule>
    <cfRule type="expression" dxfId="11711" priority="222">
      <formula>SEARCH("canone",$N6)&gt;0</formula>
    </cfRule>
  </conditionalFormatting>
  <conditionalFormatting sqref="F8">
    <cfRule type="expression" dxfId="11710" priority="213">
      <formula>SEARCH("caricato",$N8)&gt;0</formula>
    </cfRule>
    <cfRule type="expression" dxfId="11709" priority="214">
      <formula>SEARCH("da fare",$N8)&gt;0</formula>
    </cfRule>
    <cfRule type="expression" dxfId="11708" priority="215">
      <formula>SEARCH("attesa tcl",$N8)&gt;0</formula>
    </cfRule>
    <cfRule type="expression" dxfId="11707" priority="216">
      <formula>SEARCH("fermata",$N8)&gt;0</formula>
    </cfRule>
    <cfRule type="expression" dxfId="11706" priority="217">
      <formula>SEARCH("canone",$N8)&gt;0</formula>
    </cfRule>
  </conditionalFormatting>
  <conditionalFormatting sqref="F8">
    <cfRule type="expression" dxfId="11705" priority="208">
      <formula>SEARCH("caricato",$N8)&gt;0</formula>
    </cfRule>
    <cfRule type="expression" dxfId="11704" priority="209">
      <formula>SEARCH("da fare",$N8)&gt;0</formula>
    </cfRule>
    <cfRule type="expression" dxfId="11703" priority="210">
      <formula>SEARCH("attesa tcl",$N8)&gt;0</formula>
    </cfRule>
    <cfRule type="expression" dxfId="11702" priority="211">
      <formula>SEARCH("fermata",$N8)&gt;0</formula>
    </cfRule>
    <cfRule type="expression" dxfId="11701" priority="212">
      <formula>SEARCH("canone",$N8)&gt;0</formula>
    </cfRule>
  </conditionalFormatting>
  <conditionalFormatting sqref="F8">
    <cfRule type="expression" dxfId="11700" priority="203">
      <formula>SEARCH("caricato",$N8)&gt;0</formula>
    </cfRule>
    <cfRule type="expression" dxfId="11699" priority="204">
      <formula>SEARCH("da fare",$N8)&gt;0</formula>
    </cfRule>
    <cfRule type="expression" dxfId="11698" priority="205">
      <formula>SEARCH("attesa tcl",$N8)&gt;0</formula>
    </cfRule>
    <cfRule type="expression" dxfId="11697" priority="206">
      <formula>SEARCH("fermata",$N8)&gt;0</formula>
    </cfRule>
    <cfRule type="expression" dxfId="11696" priority="207">
      <formula>SEARCH("canone",$N8)&gt;0</formula>
    </cfRule>
  </conditionalFormatting>
  <conditionalFormatting sqref="F8">
    <cfRule type="expression" dxfId="11695" priority="198">
      <formula>SEARCH("caricato",$N8)&gt;0</formula>
    </cfRule>
    <cfRule type="expression" dxfId="11694" priority="199">
      <formula>SEARCH("da fare",$N8)&gt;0</formula>
    </cfRule>
    <cfRule type="expression" dxfId="11693" priority="200">
      <formula>SEARCH("attesa tcl",$N8)&gt;0</formula>
    </cfRule>
    <cfRule type="expression" dxfId="11692" priority="201">
      <formula>SEARCH("fermata",$N8)&gt;0</formula>
    </cfRule>
    <cfRule type="expression" dxfId="11691" priority="202">
      <formula>SEARCH("canone",$N8)&gt;0</formula>
    </cfRule>
  </conditionalFormatting>
  <conditionalFormatting sqref="P4:Q4">
    <cfRule type="cellIs" dxfId="11690" priority="159" operator="lessThan">
      <formula>0</formula>
    </cfRule>
    <cfRule type="cellIs" dxfId="11689" priority="160" operator="greaterThan">
      <formula>0</formula>
    </cfRule>
    <cfRule type="cellIs" dxfId="11688" priority="161" operator="equal">
      <formula>0</formula>
    </cfRule>
  </conditionalFormatting>
  <conditionalFormatting sqref="S4">
    <cfRule type="cellIs" dxfId="11687" priority="156" operator="lessThan">
      <formula>0</formula>
    </cfRule>
    <cfRule type="cellIs" dxfId="11686" priority="157" operator="greaterThan">
      <formula>0</formula>
    </cfRule>
    <cfRule type="cellIs" dxfId="11685" priority="158" operator="equal">
      <formula>0</formula>
    </cfRule>
  </conditionalFormatting>
  <conditionalFormatting sqref="T4">
    <cfRule type="containsText" dxfId="11684" priority="154" operator="containsText" text="NO">
      <formula>NOT(ISERROR(SEARCH("NO",T4)))</formula>
    </cfRule>
    <cfRule type="containsText" dxfId="11683" priority="155" operator="containsText" text="SI">
      <formula>NOT(ISERROR(SEARCH("SI",T4)))</formula>
    </cfRule>
  </conditionalFormatting>
  <conditionalFormatting sqref="R4">
    <cfRule type="cellIs" dxfId="11682" priority="151" operator="lessThan">
      <formula>0</formula>
    </cfRule>
    <cfRule type="cellIs" dxfId="11681" priority="152" operator="greaterThan">
      <formula>0</formula>
    </cfRule>
    <cfRule type="cellIs" dxfId="11680" priority="153" operator="equal">
      <formula>0</formula>
    </cfRule>
  </conditionalFormatting>
  <conditionalFormatting sqref="I4">
    <cfRule type="expression" dxfId="11679" priority="146">
      <formula>SEARCH("caricato",$N4)&gt;0</formula>
    </cfRule>
    <cfRule type="expression" dxfId="11678" priority="147">
      <formula>SEARCH("da fare",$N4)&gt;0</formula>
    </cfRule>
    <cfRule type="expression" dxfId="11677" priority="148">
      <formula>SEARCH("attesa tcl",$N4)&gt;0</formula>
    </cfRule>
    <cfRule type="expression" dxfId="11676" priority="149">
      <formula>SEARCH("fermata",$N4)&gt;0</formula>
    </cfRule>
    <cfRule type="expression" dxfId="11675" priority="150">
      <formula>SEARCH("canone",$N4)&gt;0</formula>
    </cfRule>
  </conditionalFormatting>
  <conditionalFormatting sqref="I4">
    <cfRule type="expression" dxfId="11674" priority="141">
      <formula>SEARCH("caricato",$N4)&gt;0</formula>
    </cfRule>
    <cfRule type="expression" dxfId="11673" priority="142">
      <formula>SEARCH("da fare",$N4)&gt;0</formula>
    </cfRule>
    <cfRule type="expression" dxfId="11672" priority="143">
      <formula>SEARCH("attesa tcl",$N4)&gt;0</formula>
    </cfRule>
    <cfRule type="expression" dxfId="11671" priority="144">
      <formula>SEARCH("fermata",$N4)&gt;0</formula>
    </cfRule>
    <cfRule type="expression" dxfId="11670" priority="145">
      <formula>SEARCH("canone",$N4)&gt;0</formula>
    </cfRule>
  </conditionalFormatting>
  <conditionalFormatting sqref="I4">
    <cfRule type="expression" dxfId="11669" priority="136">
      <formula>SEARCH("caricato",$N4)&gt;0</formula>
    </cfRule>
    <cfRule type="expression" dxfId="11668" priority="137">
      <formula>SEARCH("da fare",$N4)&gt;0</formula>
    </cfRule>
    <cfRule type="expression" dxfId="11667" priority="138">
      <formula>SEARCH("attesa tcl",$N4)&gt;0</formula>
    </cfRule>
    <cfRule type="expression" dxfId="11666" priority="139">
      <formula>SEARCH("fermata",$N4)&gt;0</formula>
    </cfRule>
    <cfRule type="expression" dxfId="11665" priority="140">
      <formula>SEARCH("canone",$N4)&gt;0</formula>
    </cfRule>
  </conditionalFormatting>
  <conditionalFormatting sqref="I4">
    <cfRule type="expression" dxfId="11664" priority="131">
      <formula>SEARCH("caricato",$N4)&gt;0</formula>
    </cfRule>
    <cfRule type="expression" dxfId="11663" priority="132">
      <formula>SEARCH("da fare",$N4)&gt;0</formula>
    </cfRule>
    <cfRule type="expression" dxfId="11662" priority="133">
      <formula>SEARCH("attesa tcl",$N4)&gt;0</formula>
    </cfRule>
    <cfRule type="expression" dxfId="11661" priority="134">
      <formula>SEARCH("fermata",$N4)&gt;0</formula>
    </cfRule>
    <cfRule type="expression" dxfId="11660" priority="135">
      <formula>SEARCH("canone",$N4)&gt;0</formula>
    </cfRule>
  </conditionalFormatting>
  <conditionalFormatting sqref="I4">
    <cfRule type="expression" dxfId="11659" priority="126">
      <formula>SEARCH("caricato",$N4)&gt;0</formula>
    </cfRule>
    <cfRule type="expression" dxfId="11658" priority="127">
      <formula>SEARCH("da fare",$N4)&gt;0</formula>
    </cfRule>
    <cfRule type="expression" dxfId="11657" priority="128">
      <formula>SEARCH("attesa tcl",$N4)&gt;0</formula>
    </cfRule>
    <cfRule type="expression" dxfId="11656" priority="129">
      <formula>SEARCH("fermata",$N4)&gt;0</formula>
    </cfRule>
    <cfRule type="expression" dxfId="11655" priority="130">
      <formula>SEARCH("canone",$N4)&gt;0</formula>
    </cfRule>
  </conditionalFormatting>
  <conditionalFormatting sqref="I4">
    <cfRule type="expression" dxfId="11654" priority="121">
      <formula>SEARCH("caricato",$N4)&gt;0</formula>
    </cfRule>
    <cfRule type="expression" dxfId="11653" priority="122">
      <formula>SEARCH("da fare",$N4)&gt;0</formula>
    </cfRule>
    <cfRule type="expression" dxfId="11652" priority="123">
      <formula>SEARCH("attesa tcl",$N4)&gt;0</formula>
    </cfRule>
    <cfRule type="expression" dxfId="11651" priority="124">
      <formula>SEARCH("fermata",$N4)&gt;0</formula>
    </cfRule>
    <cfRule type="expression" dxfId="11650" priority="125">
      <formula>SEARCH("canone",$N4)&gt;0</formula>
    </cfRule>
  </conditionalFormatting>
  <conditionalFormatting sqref="I5 I8:I45">
    <cfRule type="expression" dxfId="11649" priority="116">
      <formula>SEARCH("caricato",$N5)&gt;0</formula>
    </cfRule>
    <cfRule type="expression" dxfId="11648" priority="117">
      <formula>SEARCH("da fare",$N5)&gt;0</formula>
    </cfRule>
    <cfRule type="expression" dxfId="11647" priority="118">
      <formula>SEARCH("attesa tcl",$N5)&gt;0</formula>
    </cfRule>
    <cfRule type="expression" dxfId="11646" priority="119">
      <formula>SEARCH("fermata",$N5)&gt;0</formula>
    </cfRule>
    <cfRule type="expression" dxfId="11645" priority="120">
      <formula>SEARCH("canone",$N5)&gt;0</formula>
    </cfRule>
  </conditionalFormatting>
  <conditionalFormatting sqref="I5 I8:I45">
    <cfRule type="expression" dxfId="11644" priority="111">
      <formula>SEARCH("caricato",$N5)&gt;0</formula>
    </cfRule>
    <cfRule type="expression" dxfId="11643" priority="112">
      <formula>SEARCH("da fare",$N5)&gt;0</formula>
    </cfRule>
    <cfRule type="expression" dxfId="11642" priority="113">
      <formula>SEARCH("attesa tcl",$N5)&gt;0</formula>
    </cfRule>
    <cfRule type="expression" dxfId="11641" priority="114">
      <formula>SEARCH("fermata",$N5)&gt;0</formula>
    </cfRule>
    <cfRule type="expression" dxfId="11640" priority="115">
      <formula>SEARCH("canone",$N5)&gt;0</formula>
    </cfRule>
  </conditionalFormatting>
  <conditionalFormatting sqref="I5 I8:I45">
    <cfRule type="expression" dxfId="11639" priority="106">
      <formula>SEARCH("caricato",$N5)&gt;0</formula>
    </cfRule>
    <cfRule type="expression" dxfId="11638" priority="107">
      <formula>SEARCH("da fare",$N5)&gt;0</formula>
    </cfRule>
    <cfRule type="expression" dxfId="11637" priority="108">
      <formula>SEARCH("attesa tcl",$N5)&gt;0</formula>
    </cfRule>
    <cfRule type="expression" dxfId="11636" priority="109">
      <formula>SEARCH("fermata",$N5)&gt;0</formula>
    </cfRule>
    <cfRule type="expression" dxfId="11635" priority="110">
      <formula>SEARCH("canone",$N5)&gt;0</formula>
    </cfRule>
  </conditionalFormatting>
  <conditionalFormatting sqref="I5 I8:I45">
    <cfRule type="expression" dxfId="11634" priority="101">
      <formula>SEARCH("caricato",$N5)&gt;0</formula>
    </cfRule>
    <cfRule type="expression" dxfId="11633" priority="102">
      <formula>SEARCH("da fare",$N5)&gt;0</formula>
    </cfRule>
    <cfRule type="expression" dxfId="11632" priority="103">
      <formula>SEARCH("attesa tcl",$N5)&gt;0</formula>
    </cfRule>
    <cfRule type="expression" dxfId="11631" priority="104">
      <formula>SEARCH("fermata",$N5)&gt;0</formula>
    </cfRule>
    <cfRule type="expression" dxfId="11630" priority="105">
      <formula>SEARCH("canone",$N5)&gt;0</formula>
    </cfRule>
  </conditionalFormatting>
  <conditionalFormatting sqref="I5 I8:I45">
    <cfRule type="expression" dxfId="11629" priority="96">
      <formula>SEARCH("caricato",$N5)&gt;0</formula>
    </cfRule>
    <cfRule type="expression" dxfId="11628" priority="97">
      <formula>SEARCH("da fare",$N5)&gt;0</formula>
    </cfRule>
    <cfRule type="expression" dxfId="11627" priority="98">
      <formula>SEARCH("attesa tcl",$N5)&gt;0</formula>
    </cfRule>
    <cfRule type="expression" dxfId="11626" priority="99">
      <formula>SEARCH("fermata",$N5)&gt;0</formula>
    </cfRule>
    <cfRule type="expression" dxfId="11625" priority="100">
      <formula>SEARCH("canone",$N5)&gt;0</formula>
    </cfRule>
  </conditionalFormatting>
  <conditionalFormatting sqref="I5 I8:I45">
    <cfRule type="expression" dxfId="11624" priority="91">
      <formula>SEARCH("caricato",$N5)&gt;0</formula>
    </cfRule>
    <cfRule type="expression" dxfId="11623" priority="92">
      <formula>SEARCH("da fare",$N5)&gt;0</formula>
    </cfRule>
    <cfRule type="expression" dxfId="11622" priority="93">
      <formula>SEARCH("attesa tcl",$N5)&gt;0</formula>
    </cfRule>
    <cfRule type="expression" dxfId="11621" priority="94">
      <formula>SEARCH("fermata",$N5)&gt;0</formula>
    </cfRule>
    <cfRule type="expression" dxfId="11620" priority="95">
      <formula>SEARCH("canone",$N5)&gt;0</formula>
    </cfRule>
  </conditionalFormatting>
  <conditionalFormatting sqref="I6">
    <cfRule type="expression" dxfId="11619" priority="56">
      <formula>SEARCH("caricato",$N6)&gt;0</formula>
    </cfRule>
    <cfRule type="expression" dxfId="11618" priority="57">
      <formula>SEARCH("da fare",$N6)&gt;0</formula>
    </cfRule>
    <cfRule type="expression" dxfId="11617" priority="58">
      <formula>SEARCH("attesa tcl",$N6)&gt;0</formula>
    </cfRule>
    <cfRule type="expression" dxfId="11616" priority="59">
      <formula>SEARCH("fermata",$N6)&gt;0</formula>
    </cfRule>
    <cfRule type="expression" dxfId="11615" priority="60">
      <formula>SEARCH("canone",$N6)&gt;0</formula>
    </cfRule>
  </conditionalFormatting>
  <conditionalFormatting sqref="I6">
    <cfRule type="expression" dxfId="11614" priority="51">
      <formula>SEARCH("caricato",$N6)&gt;0</formula>
    </cfRule>
    <cfRule type="expression" dxfId="11613" priority="52">
      <formula>SEARCH("da fare",$N6)&gt;0</formula>
    </cfRule>
    <cfRule type="expression" dxfId="11612" priority="53">
      <formula>SEARCH("attesa tcl",$N6)&gt;0</formula>
    </cfRule>
    <cfRule type="expression" dxfId="11611" priority="54">
      <formula>SEARCH("fermata",$N6)&gt;0</formula>
    </cfRule>
    <cfRule type="expression" dxfId="11610" priority="55">
      <formula>SEARCH("canone",$N6)&gt;0</formula>
    </cfRule>
  </conditionalFormatting>
  <conditionalFormatting sqref="I6">
    <cfRule type="expression" dxfId="11609" priority="46">
      <formula>SEARCH("caricato",$N6)&gt;0</formula>
    </cfRule>
    <cfRule type="expression" dxfId="11608" priority="47">
      <formula>SEARCH("da fare",$N6)&gt;0</formula>
    </cfRule>
    <cfRule type="expression" dxfId="11607" priority="48">
      <formula>SEARCH("attesa tcl",$N6)&gt;0</formula>
    </cfRule>
    <cfRule type="expression" dxfId="11606" priority="49">
      <formula>SEARCH("fermata",$N6)&gt;0</formula>
    </cfRule>
    <cfRule type="expression" dxfId="11605" priority="50">
      <formula>SEARCH("canone",$N6)&gt;0</formula>
    </cfRule>
  </conditionalFormatting>
  <conditionalFormatting sqref="I6">
    <cfRule type="expression" dxfId="11604" priority="41">
      <formula>SEARCH("caricato",$N6)&gt;0</formula>
    </cfRule>
    <cfRule type="expression" dxfId="11603" priority="42">
      <formula>SEARCH("da fare",$N6)&gt;0</formula>
    </cfRule>
    <cfRule type="expression" dxfId="11602" priority="43">
      <formula>SEARCH("attesa tcl",$N6)&gt;0</formula>
    </cfRule>
    <cfRule type="expression" dxfId="11601" priority="44">
      <formula>SEARCH("fermata",$N6)&gt;0</formula>
    </cfRule>
    <cfRule type="expression" dxfId="11600" priority="45">
      <formula>SEARCH("canone",$N6)&gt;0</formula>
    </cfRule>
  </conditionalFormatting>
  <conditionalFormatting sqref="I6">
    <cfRule type="expression" dxfId="11599" priority="36">
      <formula>SEARCH("caricato",$N6)&gt;0</formula>
    </cfRule>
    <cfRule type="expression" dxfId="11598" priority="37">
      <formula>SEARCH("da fare",$N6)&gt;0</formula>
    </cfRule>
    <cfRule type="expression" dxfId="11597" priority="38">
      <formula>SEARCH("attesa tcl",$N6)&gt;0</formula>
    </cfRule>
    <cfRule type="expression" dxfId="11596" priority="39">
      <formula>SEARCH("fermata",$N6)&gt;0</formula>
    </cfRule>
    <cfRule type="expression" dxfId="11595" priority="40">
      <formula>SEARCH("canone",$N6)&gt;0</formula>
    </cfRule>
  </conditionalFormatting>
  <conditionalFormatting sqref="I6">
    <cfRule type="expression" dxfId="11594" priority="31">
      <formula>SEARCH("caricato",$N6)&gt;0</formula>
    </cfRule>
    <cfRule type="expression" dxfId="11593" priority="32">
      <formula>SEARCH("da fare",$N6)&gt;0</formula>
    </cfRule>
    <cfRule type="expression" dxfId="11592" priority="33">
      <formula>SEARCH("attesa tcl",$N6)&gt;0</formula>
    </cfRule>
    <cfRule type="expression" dxfId="11591" priority="34">
      <formula>SEARCH("fermata",$N6)&gt;0</formula>
    </cfRule>
    <cfRule type="expression" dxfId="11590" priority="35">
      <formula>SEARCH("canone",$N6)&gt;0</formula>
    </cfRule>
  </conditionalFormatting>
  <conditionalFormatting sqref="I7">
    <cfRule type="expression" dxfId="11589" priority="26">
      <formula>SEARCH("caricato",$N7)&gt;0</formula>
    </cfRule>
    <cfRule type="expression" dxfId="11588" priority="27">
      <formula>SEARCH("da fare",$N7)&gt;0</formula>
    </cfRule>
    <cfRule type="expression" dxfId="11587" priority="28">
      <formula>SEARCH("attesa tcl",$N7)&gt;0</formula>
    </cfRule>
    <cfRule type="expression" dxfId="11586" priority="29">
      <formula>SEARCH("fermata",$N7)&gt;0</formula>
    </cfRule>
    <cfRule type="expression" dxfId="11585" priority="30">
      <formula>SEARCH("canone",$N7)&gt;0</formula>
    </cfRule>
  </conditionalFormatting>
  <conditionalFormatting sqref="I7">
    <cfRule type="expression" dxfId="11584" priority="21">
      <formula>SEARCH("caricato",$N7)&gt;0</formula>
    </cfRule>
    <cfRule type="expression" dxfId="11583" priority="22">
      <formula>SEARCH("da fare",$N7)&gt;0</formula>
    </cfRule>
    <cfRule type="expression" dxfId="11582" priority="23">
      <formula>SEARCH("attesa tcl",$N7)&gt;0</formula>
    </cfRule>
    <cfRule type="expression" dxfId="11581" priority="24">
      <formula>SEARCH("fermata",$N7)&gt;0</formula>
    </cfRule>
    <cfRule type="expression" dxfId="11580" priority="25">
      <formula>SEARCH("canone",$N7)&gt;0</formula>
    </cfRule>
  </conditionalFormatting>
  <conditionalFormatting sqref="I7">
    <cfRule type="expression" dxfId="11579" priority="16">
      <formula>SEARCH("caricato",$N7)&gt;0</formula>
    </cfRule>
    <cfRule type="expression" dxfId="11578" priority="17">
      <formula>SEARCH("da fare",$N7)&gt;0</formula>
    </cfRule>
    <cfRule type="expression" dxfId="11577" priority="18">
      <formula>SEARCH("attesa tcl",$N7)&gt;0</formula>
    </cfRule>
    <cfRule type="expression" dxfId="11576" priority="19">
      <formula>SEARCH("fermata",$N7)&gt;0</formula>
    </cfRule>
    <cfRule type="expression" dxfId="11575" priority="20">
      <formula>SEARCH("canone",$N7)&gt;0</formula>
    </cfRule>
  </conditionalFormatting>
  <conditionalFormatting sqref="I7">
    <cfRule type="expression" dxfId="11574" priority="11">
      <formula>SEARCH("caricato",$N7)&gt;0</formula>
    </cfRule>
    <cfRule type="expression" dxfId="11573" priority="12">
      <formula>SEARCH("da fare",$N7)&gt;0</formula>
    </cfRule>
    <cfRule type="expression" dxfId="11572" priority="13">
      <formula>SEARCH("attesa tcl",$N7)&gt;0</formula>
    </cfRule>
    <cfRule type="expression" dxfId="11571" priority="14">
      <formula>SEARCH("fermata",$N7)&gt;0</formula>
    </cfRule>
    <cfRule type="expression" dxfId="11570" priority="15">
      <formula>SEARCH("canone",$N7)&gt;0</formula>
    </cfRule>
  </conditionalFormatting>
  <conditionalFormatting sqref="I7">
    <cfRule type="expression" dxfId="11569" priority="6">
      <formula>SEARCH("caricato",$N7)&gt;0</formula>
    </cfRule>
    <cfRule type="expression" dxfId="11568" priority="7">
      <formula>SEARCH("da fare",$N7)&gt;0</formula>
    </cfRule>
    <cfRule type="expression" dxfId="11567" priority="8">
      <formula>SEARCH("attesa tcl",$N7)&gt;0</formula>
    </cfRule>
    <cfRule type="expression" dxfId="11566" priority="9">
      <formula>SEARCH("fermata",$N7)&gt;0</formula>
    </cfRule>
    <cfRule type="expression" dxfId="11565" priority="10">
      <formula>SEARCH("canone",$N7)&gt;0</formula>
    </cfRule>
  </conditionalFormatting>
  <conditionalFormatting sqref="I7">
    <cfRule type="expression" dxfId="11564" priority="1">
      <formula>SEARCH("caricato",$N7)&gt;0</formula>
    </cfRule>
    <cfRule type="expression" dxfId="11563" priority="2">
      <formula>SEARCH("da fare",$N7)&gt;0</formula>
    </cfRule>
    <cfRule type="expression" dxfId="11562" priority="3">
      <formula>SEARCH("attesa tcl",$N7)&gt;0</formula>
    </cfRule>
    <cfRule type="expression" dxfId="11561" priority="4">
      <formula>SEARCH("fermata",$N7)&gt;0</formula>
    </cfRule>
    <cfRule type="expression" dxfId="11560" priority="5">
      <formula>SEARCH("canone",$N7)&gt;0</formula>
    </cfRule>
  </conditionalFormatting>
  <dataValidations count="1">
    <dataValidation type="list" allowBlank="1" showInputMessage="1" showErrorMessage="1" sqref="U4" xr:uid="{765917BD-7FBF-4D9A-B914-CD741933D2C3}">
      <formula1>"SI,NO,si,no,"</formula1>
    </dataValidation>
  </dataValidations>
  <printOptions horizontalCentered="1" verticalCentered="1"/>
  <pageMargins left="0.25" right="0.25" top="0.25" bottom="0.25" header="0.3" footer="0.3"/>
  <pageSetup paperSize="9" scale="55" fitToHeight="0" pageOrder="overThenDown" orientation="landscape" blackAndWhite="1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2321" r:id="rId4" name="Button 1">
              <controlPr defaultSize="0" print="0" autoFill="0" autoPict="0" macro="[0]!CopiaModificaEseguiMacroEsterne_Optimized">
                <anchor moveWithCells="1" sizeWithCells="1">
                  <from>
                    <xdr:col>7</xdr:col>
                    <xdr:colOff>0</xdr:colOff>
                    <xdr:row>0</xdr:row>
                    <xdr:rowOff>9525</xdr:rowOff>
                  </from>
                  <to>
                    <xdr:col>7</xdr:col>
                    <xdr:colOff>1819275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322" r:id="rId5" name="Button 2">
              <controlPr defaultSize="0" print="0" autoFill="0" autoPict="0" macro="[0]!RegolaAltezzaRigheEAreeDiStampa">
                <anchor moveWithCells="1" sizeWithCells="1">
                  <from>
                    <xdr:col>5</xdr:col>
                    <xdr:colOff>0</xdr:colOff>
                    <xdr:row>0</xdr:row>
                    <xdr:rowOff>0</xdr:rowOff>
                  </from>
                  <to>
                    <xdr:col>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323" r:id="rId6" name="Button 3">
              <controlPr defaultSize="0" print="0" autoFill="0" autoPict="0" macro="[0]!RegolaAltezzaRigheEAreeDiStampa">
                <anchor moveWithCells="1" sizeWithCells="1">
                  <from>
                    <xdr:col>5</xdr:col>
                    <xdr:colOff>0</xdr:colOff>
                    <xdr:row>0</xdr:row>
                    <xdr:rowOff>0</xdr:rowOff>
                  </from>
                  <to>
                    <xdr:col>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324" r:id="rId7" name="Button 4">
              <controlPr defaultSize="0" print="0" autoFill="0" autoPict="0" macro="[0]!cancellaGiornaliera">
                <anchor moveWithCells="1" sizeWithCells="1">
                  <from>
                    <xdr:col>13</xdr:col>
                    <xdr:colOff>0</xdr:colOff>
                    <xdr:row>0</xdr:row>
                    <xdr:rowOff>0</xdr:rowOff>
                  </from>
                  <to>
                    <xdr:col>13</xdr:col>
                    <xdr:colOff>1990725</xdr:colOff>
                    <xdr:row>1</xdr:row>
                    <xdr:rowOff>438150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325" r:id="rId8" name="Button 5">
              <controlPr defaultSize="0" print="0" autoFill="0" autoPict="0" macro="[0]!CopiaModificaEseguiMacroEsterne_Optimized">
                <anchor moveWithCells="1" sizeWithCells="1">
                  <from>
                    <xdr:col>7</xdr:col>
                    <xdr:colOff>0</xdr:colOff>
                    <xdr:row>0</xdr:row>
                    <xdr:rowOff>9525</xdr:rowOff>
                  </from>
                  <to>
                    <xdr:col>7</xdr:col>
                    <xdr:colOff>1819275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326" r:id="rId9" name="Button 6">
              <controlPr defaultSize="0" print="0" autoFill="0" autoPict="0" macro="[1]!RegolaAltezzaRigheEAreeDiStampa">
                <anchor moveWithCells="1" sizeWithCells="1">
                  <from>
                    <xdr:col>5</xdr:col>
                    <xdr:colOff>0</xdr:colOff>
                    <xdr:row>0</xdr:row>
                    <xdr:rowOff>0</xdr:rowOff>
                  </from>
                  <to>
                    <xdr:col>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327" r:id="rId10" name="Button 7">
              <controlPr defaultSize="0" print="0" autoFill="0" autoPict="0" macro="[0]!RegolaAltezzaRigheEAreeDiStampa">
                <anchor moveWithCells="1" sizeWithCells="1">
                  <from>
                    <xdr:col>5</xdr:col>
                    <xdr:colOff>0</xdr:colOff>
                    <xdr:row>0</xdr:row>
                    <xdr:rowOff>0</xdr:rowOff>
                  </from>
                  <to>
                    <xdr:col>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328" r:id="rId11" name="Button 8">
              <controlPr defaultSize="0" print="0" autoFill="0" autoPict="0" macro="[0]!ComparaPdLeCopiaValori">
                <anchor moveWithCells="1" sizeWithCells="1">
                  <from>
                    <xdr:col>9</xdr:col>
                    <xdr:colOff>19050</xdr:colOff>
                    <xdr:row>0</xdr:row>
                    <xdr:rowOff>0</xdr:rowOff>
                  </from>
                  <to>
                    <xdr:col>10</xdr:col>
                    <xdr:colOff>1104900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8A5AF7-7257-4C73-92E6-7D4F46D25350}">
  <sheetPr codeName="Foglio40">
    <pageSetUpPr fitToPage="1"/>
  </sheetPr>
  <dimension ref="A1:BK64"/>
  <sheetViews>
    <sheetView topLeftCell="A7" zoomScale="55" zoomScaleNormal="55" workbookViewId="0">
      <selection activeCell="G13" sqref="G13"/>
    </sheetView>
  </sheetViews>
  <sheetFormatPr defaultColWidth="8.85546875" defaultRowHeight="23.25" x14ac:dyDescent="0.25"/>
  <cols>
    <col min="1" max="1" width="5.7109375" style="114" customWidth="1"/>
    <col min="2" max="2" width="5.85546875" style="114" customWidth="1"/>
    <col min="3" max="3" width="4.5703125" style="114" customWidth="1"/>
    <col min="4" max="4" width="4.42578125" style="114" customWidth="1"/>
    <col min="5" max="5" width="3.5703125" style="114" customWidth="1"/>
    <col min="6" max="6" width="30.7109375" style="1" customWidth="1"/>
    <col min="7" max="7" width="76.28515625" style="144" customWidth="1"/>
    <col min="8" max="8" width="26.5703125" style="1" customWidth="1"/>
    <col min="9" max="9" width="29" style="22" customWidth="1"/>
    <col min="10" max="10" width="20" style="1" customWidth="1"/>
    <col min="11" max="12" width="16.7109375" style="1" customWidth="1"/>
    <col min="13" max="13" width="24.28515625" style="1" customWidth="1"/>
    <col min="14" max="14" width="29.140625" style="20" customWidth="1"/>
    <col min="15" max="15" width="1.85546875" style="20" customWidth="1"/>
    <col min="16" max="16" width="27.5703125" style="114" customWidth="1"/>
    <col min="17" max="18" width="24.140625" style="114" customWidth="1"/>
    <col min="19" max="19" width="25.85546875" style="114" bestFit="1" customWidth="1"/>
    <col min="20" max="20" width="30" style="114" bestFit="1" customWidth="1"/>
    <col min="21" max="21" width="28.7109375" style="114" customWidth="1"/>
    <col min="22" max="25" width="18.7109375" style="37" customWidth="1"/>
    <col min="26" max="28" width="18.7109375" style="37" hidden="1" customWidth="1"/>
    <col min="29" max="29" width="30" style="114" hidden="1" customWidth="1"/>
    <col min="30" max="30" width="12.28515625" style="114" hidden="1" customWidth="1"/>
    <col min="31" max="31" width="10.5703125" style="114" hidden="1" customWidth="1"/>
    <col min="32" max="32" width="11.7109375" style="114" hidden="1" customWidth="1"/>
    <col min="33" max="34" width="9.7109375" style="114" hidden="1" customWidth="1"/>
    <col min="35" max="35" width="8" style="114" hidden="1" customWidth="1"/>
    <col min="36" max="36" width="8.28515625" style="114" hidden="1" customWidth="1"/>
    <col min="37" max="37" width="9.7109375" style="114" hidden="1" customWidth="1"/>
    <col min="38" max="38" width="11.42578125" style="114" hidden="1" customWidth="1"/>
    <col min="39" max="39" width="8.28515625" style="114" hidden="1" customWidth="1"/>
    <col min="40" max="40" width="8.7109375" style="114" hidden="1" customWidth="1"/>
    <col min="41" max="41" width="25.140625" style="114" bestFit="1" customWidth="1"/>
    <col min="42" max="42" width="11.7109375" style="114" customWidth="1"/>
    <col min="43" max="47" width="10.140625" style="114" customWidth="1"/>
    <col min="48" max="63" width="16.5703125" style="114" customWidth="1"/>
    <col min="64" max="72" width="8.85546875" style="114"/>
    <col min="73" max="74" width="15.42578125" style="114" bestFit="1" customWidth="1"/>
    <col min="75" max="75" width="17.5703125" style="114" bestFit="1" customWidth="1"/>
    <col min="76" max="76" width="13.42578125" style="114" bestFit="1" customWidth="1"/>
    <col min="77" max="77" width="12.28515625" style="114" bestFit="1" customWidth="1"/>
    <col min="78" max="78" width="13.42578125" style="114" bestFit="1" customWidth="1"/>
    <col min="79" max="79" width="0" style="114" hidden="1" customWidth="1"/>
    <col min="80" max="16384" width="8.85546875" style="114"/>
  </cols>
  <sheetData>
    <row r="1" spans="1:41" ht="35.25" customHeight="1" x14ac:dyDescent="0.25">
      <c r="B1" s="200"/>
      <c r="C1" s="201"/>
      <c r="D1" s="201"/>
      <c r="E1" s="202"/>
      <c r="F1" s="203" t="s">
        <v>212</v>
      </c>
      <c r="G1" s="204"/>
      <c r="H1" s="204"/>
      <c r="I1" s="155">
        <f>DATE(RIEPILOGO!U14,RIEPILOGO!X13,19)</f>
        <v>46100</v>
      </c>
      <c r="K1" s="132"/>
      <c r="L1" s="206">
        <v>46100</v>
      </c>
      <c r="M1" s="206"/>
      <c r="N1" s="128"/>
    </row>
    <row r="2" spans="1:41" ht="35.25" customHeight="1" x14ac:dyDescent="0.5">
      <c r="B2" s="200"/>
      <c r="C2" s="201"/>
      <c r="D2" s="201"/>
      <c r="E2" s="202"/>
      <c r="F2" s="205"/>
      <c r="G2" s="205"/>
      <c r="H2" s="205"/>
      <c r="K2" s="151"/>
      <c r="L2" s="207" t="str">
        <f>TEXT(L1, "gggg")</f>
        <v>giovedì</v>
      </c>
      <c r="M2" s="207"/>
      <c r="N2" s="129"/>
      <c r="O2" s="19"/>
      <c r="P2" s="199" t="s">
        <v>215</v>
      </c>
      <c r="Q2" s="199"/>
      <c r="R2" s="199"/>
      <c r="S2" s="199"/>
      <c r="T2" s="13"/>
    </row>
    <row r="3" spans="1:41" ht="66" customHeight="1" x14ac:dyDescent="0.25">
      <c r="A3" s="127"/>
      <c r="B3" s="16" t="s">
        <v>2</v>
      </c>
      <c r="C3" s="16" t="s">
        <v>3</v>
      </c>
      <c r="D3" s="16" t="s">
        <v>5</v>
      </c>
      <c r="E3" s="16" t="s">
        <v>4</v>
      </c>
      <c r="F3" s="130" t="s">
        <v>1</v>
      </c>
      <c r="G3" s="142" t="s">
        <v>128</v>
      </c>
      <c r="H3" s="130" t="s">
        <v>9</v>
      </c>
      <c r="I3" s="131" t="s">
        <v>0</v>
      </c>
      <c r="J3" s="130" t="s">
        <v>11</v>
      </c>
      <c r="K3" s="130" t="s">
        <v>6</v>
      </c>
      <c r="L3" s="130" t="s">
        <v>7</v>
      </c>
      <c r="M3" s="130" t="s">
        <v>8</v>
      </c>
      <c r="N3" s="130" t="s">
        <v>22</v>
      </c>
      <c r="O3" s="16"/>
      <c r="P3" s="46" t="s">
        <v>202</v>
      </c>
      <c r="Q3" s="46" t="s">
        <v>203</v>
      </c>
      <c r="R3" s="46" t="s">
        <v>262</v>
      </c>
      <c r="S3" s="46" t="s">
        <v>204</v>
      </c>
      <c r="T3" s="46" t="s">
        <v>34</v>
      </c>
      <c r="U3" s="47" t="s">
        <v>25</v>
      </c>
      <c r="V3" s="192" t="s">
        <v>216</v>
      </c>
      <c r="W3" s="193"/>
      <c r="X3" s="194"/>
      <c r="Y3" s="121"/>
      <c r="AD3" s="37"/>
    </row>
    <row r="4" spans="1:41" ht="80.099999999999994" customHeight="1" x14ac:dyDescent="0.25">
      <c r="A4" s="112" t="str">
        <f>IFERROR(INDEX(Tabella256[cognomenome], MATCH(F4, Tabella256[cognome], 0)), "")</f>
        <v>Riciputo A.</v>
      </c>
      <c r="B4" s="110"/>
      <c r="C4" s="110"/>
      <c r="D4" s="111"/>
      <c r="E4" s="111"/>
      <c r="F4" s="30" t="s">
        <v>134</v>
      </c>
      <c r="G4" s="56" t="s">
        <v>486</v>
      </c>
      <c r="H4" s="31" t="s">
        <v>284</v>
      </c>
      <c r="I4" s="32" t="str">
        <f>IF(ISERROR(SEARCH("canone extra", N4)),
    IF(ISERROR(SEARCH("caldarella2", N4)),
        IF(ISERROR(SEARCH("messina", N4)),
            IF(ISERROR(SEARCH("agusta", N4)),
                IF(ISERROR(SEARCH("caldarella", N4)),
                    "",
                    $X$6
                ),
                $W$6
            ),
            $V$6
        ),
        $Y$6
    ),
    $AO$6
)</f>
        <v>5400274443
canone</v>
      </c>
      <c r="J4" s="33" t="s">
        <v>485</v>
      </c>
      <c r="K4" s="34" t="s">
        <v>281</v>
      </c>
      <c r="L4" s="34" t="s">
        <v>282</v>
      </c>
      <c r="M4" s="31">
        <f>IF(AN4=0,"",AN4)</f>
        <v>8.25</v>
      </c>
      <c r="N4" s="35" t="s">
        <v>35</v>
      </c>
      <c r="O4" s="35"/>
      <c r="P4" s="18">
        <f>IF(OR($L$1=RIEPILOGO!$T$2,$L$1=RIEPILOGO!$T$3,$L$1=RIEPILOGO!$T$4,$L$1=RIEPILOGO!$T$5),"FESTIVO",
  IF(L2="sabato","SABATO",
    IF(L2="domenica","DOMENICA",
      IF(RIEPILOGO!V19="ABILITATO",
        IFERROR((SUMIF(N4:N45,"*canone messina*",M4:M45)/(IF(WEEKDAY(L1,2)=5,10,16.5)))-1,-1),
        0))))</f>
        <v>0</v>
      </c>
      <c r="Q4" s="18">
        <f>IF(OR($L$1=RIEPILOGO!$T$2,$L$1=RIEPILOGO!$T$3,$L$1=RIEPILOGO!$T$4,$L$1=RIEPILOGO!$T$5),"FESTIVO",
  IF(L2="sabato","SABATO",
    IF(L2="domenica","DOMENICA",
      IF(RIEPILOGO!V19="ABILITATO",
        IFERROR((SUMIF(N4:N45,"canone caldarella",M4:M45)/(IF(WEEKDAY(L1,2)=5,10,16.5)))-1,-1),
        0))))</f>
        <v>0</v>
      </c>
      <c r="R4" s="18">
        <f>IF(OR($L$1=RIEPILOGO!$T$2,$L$1=RIEPILOGO!$T$3,$L$1=RIEPILOGO!$T$4,$L$1=RIEPILOGO!$T$5),"FESTIVO",
  IF(L2="sabato","SABATO",
    IF(L2="domenica","DOMENICA",
      IF(RIEPILOGO!U19="ABILITATO",
        IFERROR((SUMIF(N4:N45,"*canone agusta*",M4:M45)/(IF(WEEKDAY(L1,2)=5,10,16.5)))-1,-1),
        0))))</f>
        <v>0</v>
      </c>
      <c r="S4" s="18">
        <f>IF(OR($L$1=RIEPILOGO!$T$2,$L$1=RIEPILOGO!$T$3,$L$1=RIEPILOGO!$T$4,$L$1=RIEPILOGO!$T$5),"FESTIVO",
  IF(L2="sabato","SABATO",
    IF(L2="domenica","DOMENICA",
      IF(RIEPILOGO!W19="ABILITATO",
        IFERROR((SUMIF(N4:N45,"*canone caldarella2*",M4:M45)/(IF(WEEKDAY(L1,2)=5,10,16.5)))-1,-1),
        0))))</f>
        <v>0</v>
      </c>
      <c r="T4" s="18" t="str">
        <f>IF(COUNTBLANK(P7:P30)=ROWS(P7:P30),"NO",IF(SUM(Q7:Q30)=SUM(R7:R30),"SI","NO"))</f>
        <v>SI</v>
      </c>
      <c r="U4" s="18" t="s">
        <v>39</v>
      </c>
      <c r="V4" s="195">
        <f ca="1">RIEPILOGO!M33</f>
        <v>-6.0606060606060552E-2</v>
      </c>
      <c r="W4" s="196"/>
      <c r="X4" s="197"/>
      <c r="Y4" s="122"/>
      <c r="AD4" s="114" t="str">
        <f>IFERROR(IF(SEARCH("assistenza", N4) &gt; 0, TRUE, ""), "NO")</f>
        <v>NO</v>
      </c>
      <c r="AG4" s="3">
        <f t="shared" ref="AG4:AH45" si="0">IF(K4="24:00",24,(HOUR(K4)+MINUTE(K4)/60))</f>
        <v>7.75</v>
      </c>
      <c r="AH4" s="3">
        <f t="shared" si="0"/>
        <v>16.75</v>
      </c>
      <c r="AI4" s="3">
        <f t="shared" ref="AI4:AI45" si="1">IF(AM4=TRUE,(HOUR(AJ4)+MINUTE(AJ4)/60),0)</f>
        <v>0.75</v>
      </c>
      <c r="AJ4" s="4">
        <v>3.125E-2</v>
      </c>
      <c r="AK4" s="3">
        <f t="shared" ref="AK4:AK45" si="2">AH4-AG4</f>
        <v>9</v>
      </c>
      <c r="AL4" s="53" t="s">
        <v>30</v>
      </c>
      <c r="AM4" s="8" t="b">
        <f t="shared" ref="AM4:AM45" si="3">IF(AND(AG4&lt;12.75,AH4&gt;12,AD4="NO"),OR($L$2="lunedì",($L$2="martedì"),($L$2="mercoledì"),($L$2="giovedì")))</f>
        <v>1</v>
      </c>
      <c r="AN4" s="15">
        <f t="shared" ref="AN4:AN45" si="4">IF(AM4=TRUE,AK4-AI4, AK4*1)</f>
        <v>8.25</v>
      </c>
    </row>
    <row r="5" spans="1:41" ht="80.099999999999994" customHeight="1" thickBot="1" x14ac:dyDescent="0.95">
      <c r="A5" s="112" t="str">
        <f>IFERROR(INDEX(Tabella256[cognomenome], MATCH(F5, Tabella256[cognome], 0)), "")</f>
        <v>Mira A.</v>
      </c>
      <c r="B5" s="28"/>
      <c r="C5" s="28"/>
      <c r="D5" s="29"/>
      <c r="E5" s="29"/>
      <c r="F5" s="30" t="s">
        <v>265</v>
      </c>
      <c r="G5" s="56" t="str">
        <f>IF(G4="","",G4)</f>
        <v xml:space="preserve">Controllo e ripristino funzionalità DP FT2 del Filtro FIL 605 - FT12_A-B-C
</v>
      </c>
      <c r="H5" s="31" t="str">
        <f>IF(H4="","",H4)</f>
        <v>Messina</v>
      </c>
      <c r="I5" s="32" t="str">
        <f t="shared" ref="I5:I45" si="5">IF(ISERROR(SEARCH("canone extra", N5)),
    IF(ISERROR(SEARCH("caldarella2", N5)),
        IF(ISERROR(SEARCH("messina", N5)),
            IF(ISERROR(SEARCH("agusta", N5)),
                IF(ISERROR(SEARCH("caldarella", N5)),
                    "",
                    $X$6
                ),
                $W$6
            ),
            $V$6
        ),
        $Y$6
    ),
    $AO$6
)</f>
        <v>5400274443
canone</v>
      </c>
      <c r="J5" s="33" t="str">
        <f>IF(J4="","",J4)</f>
        <v>325299/S</v>
      </c>
      <c r="K5" s="34" t="s">
        <v>281</v>
      </c>
      <c r="L5" s="34" t="s">
        <v>282</v>
      </c>
      <c r="M5" s="31">
        <f>IF(AN5=0,"",AN5)</f>
        <v>8.25</v>
      </c>
      <c r="N5" s="35" t="s">
        <v>35</v>
      </c>
      <c r="O5" s="35"/>
      <c r="P5" s="109"/>
      <c r="Q5" s="109"/>
      <c r="R5" s="109"/>
      <c r="S5" s="109"/>
      <c r="V5" s="14" t="s">
        <v>35</v>
      </c>
      <c r="W5" s="14" t="s">
        <v>260</v>
      </c>
      <c r="X5" s="14" t="s">
        <v>36</v>
      </c>
      <c r="Y5" s="14" t="s">
        <v>207</v>
      </c>
      <c r="Z5" s="14" t="s">
        <v>35</v>
      </c>
      <c r="AA5" s="14" t="s">
        <v>260</v>
      </c>
      <c r="AB5" s="14" t="s">
        <v>36</v>
      </c>
      <c r="AC5" s="14" t="s">
        <v>207</v>
      </c>
      <c r="AD5" s="114" t="str">
        <f t="shared" ref="AD5:AD45" si="6">IFERROR(IF(SEARCH("assistenza", N5) &gt; 0, TRUE, ""), "NO")</f>
        <v>NO</v>
      </c>
      <c r="AG5" s="3">
        <f t="shared" si="0"/>
        <v>7.75</v>
      </c>
      <c r="AH5" s="3">
        <f t="shared" si="0"/>
        <v>16.75</v>
      </c>
      <c r="AI5" s="3">
        <f t="shared" si="1"/>
        <v>0.75</v>
      </c>
      <c r="AJ5" s="4">
        <v>3.125E-2</v>
      </c>
      <c r="AK5" s="3">
        <f t="shared" si="2"/>
        <v>9</v>
      </c>
      <c r="AL5" s="53" t="s">
        <v>30</v>
      </c>
      <c r="AM5" s="8" t="b">
        <f t="shared" si="3"/>
        <v>1</v>
      </c>
      <c r="AN5" s="15">
        <f t="shared" si="4"/>
        <v>8.25</v>
      </c>
      <c r="AO5" s="14" t="s">
        <v>238</v>
      </c>
    </row>
    <row r="6" spans="1:41" ht="80.099999999999994" customHeight="1" x14ac:dyDescent="0.25">
      <c r="A6" s="112" t="str">
        <f>IFERROR(INDEX(Tabella256[cognomenome], MATCH(F6, Tabella256[cognome], 0)), "")</f>
        <v>Garro L.</v>
      </c>
      <c r="B6" s="28"/>
      <c r="C6" s="28"/>
      <c r="D6" s="29"/>
      <c r="E6" s="29"/>
      <c r="F6" s="30" t="s">
        <v>137</v>
      </c>
      <c r="G6" s="56" t="s">
        <v>604</v>
      </c>
      <c r="H6" s="31" t="s">
        <v>285</v>
      </c>
      <c r="I6" s="32" t="s">
        <v>597</v>
      </c>
      <c r="J6" s="33" t="s">
        <v>605</v>
      </c>
      <c r="K6" s="34" t="s">
        <v>281</v>
      </c>
      <c r="L6" s="34" t="s">
        <v>474</v>
      </c>
      <c r="M6" s="31">
        <f t="shared" ref="M6:M45" si="7">IF(AN6=0,"",AN6)</f>
        <v>2.25</v>
      </c>
      <c r="N6" s="35"/>
      <c r="O6" s="35"/>
      <c r="P6" s="73" t="s">
        <v>23</v>
      </c>
      <c r="Q6" s="74" t="s">
        <v>20</v>
      </c>
      <c r="R6" s="74" t="s">
        <v>21</v>
      </c>
      <c r="S6" s="75" t="s">
        <v>24</v>
      </c>
      <c r="T6" s="2"/>
      <c r="V6" s="32" t="str">
        <f>RIEPILOGO!$S$17</f>
        <v>5400274443
canone</v>
      </c>
      <c r="W6" s="32" t="str">
        <f>RIEPILOGO!$U$17</f>
        <v>5400274437
canone</v>
      </c>
      <c r="X6" s="32" t="str">
        <f>RIEPILOGO!$V$17</f>
        <v>5400274434
canone</v>
      </c>
      <c r="Y6" s="32" t="str">
        <f>RIEPILOGO!$W$17</f>
        <v xml:space="preserve">
canone</v>
      </c>
      <c r="AD6" s="114" t="str">
        <f t="shared" si="6"/>
        <v>NO</v>
      </c>
      <c r="AG6" s="3">
        <f t="shared" si="0"/>
        <v>7.75</v>
      </c>
      <c r="AH6" s="3">
        <f t="shared" si="0"/>
        <v>10</v>
      </c>
      <c r="AI6" s="3">
        <f t="shared" si="1"/>
        <v>0</v>
      </c>
      <c r="AJ6" s="4">
        <v>3.125E-2</v>
      </c>
      <c r="AK6" s="3">
        <f t="shared" si="2"/>
        <v>2.25</v>
      </c>
      <c r="AL6" s="53" t="s">
        <v>30</v>
      </c>
      <c r="AM6" s="8" t="b">
        <f t="shared" si="3"/>
        <v>0</v>
      </c>
      <c r="AN6" s="15">
        <f t="shared" si="4"/>
        <v>2.25</v>
      </c>
      <c r="AO6" s="32">
        <f>RIEPILOGO!$X$17</f>
        <v>0</v>
      </c>
    </row>
    <row r="7" spans="1:41" ht="80.099999999999994" customHeight="1" x14ac:dyDescent="0.25">
      <c r="A7" s="112" t="str">
        <f>IFERROR(INDEX(Tabella256[cognomenome], MATCH(F7, Tabella256[cognome], 0)), "")</f>
        <v>Garro S.</v>
      </c>
      <c r="B7" s="28"/>
      <c r="C7" s="28"/>
      <c r="D7" s="29"/>
      <c r="E7" s="29"/>
      <c r="F7" s="30" t="s">
        <v>138</v>
      </c>
      <c r="G7" s="56" t="str">
        <f>IF(G6="","",G6)</f>
        <v>10241674 600: PCV020 ripristino LOOP DI REGOLAZIONE</v>
      </c>
      <c r="H7" s="31" t="str">
        <f>IF(H6="","",H6)</f>
        <v>Caldarella</v>
      </c>
      <c r="I7" s="32" t="s">
        <v>597</v>
      </c>
      <c r="J7" s="33" t="str">
        <f>IF(J6="","",J6)</f>
        <v>576507/C</v>
      </c>
      <c r="K7" s="34" t="s">
        <v>281</v>
      </c>
      <c r="L7" s="34" t="s">
        <v>474</v>
      </c>
      <c r="M7" s="31">
        <f t="shared" si="7"/>
        <v>2.25</v>
      </c>
      <c r="N7" s="35"/>
      <c r="O7" s="35"/>
      <c r="P7" s="76" t="s">
        <v>13</v>
      </c>
      <c r="Q7" s="18">
        <f>IF(ISBLANK(P7), 99, SUMIF($F$4:$F$45,"*"&amp;P7&amp;"*",$M$4:$M$45))</f>
        <v>8.25</v>
      </c>
      <c r="R7" s="18">
        <v>8.25</v>
      </c>
      <c r="S7" s="77">
        <f t="shared" ref="S7:S30" si="8">R7-Q7</f>
        <v>0</v>
      </c>
      <c r="T7" s="2"/>
      <c r="V7" s="66">
        <f ca="1">RIEPILOGO!N33</f>
        <v>-3.0303030303030276E-2</v>
      </c>
      <c r="W7" s="66">
        <f ca="1">RIEPILOGO!P33</f>
        <v>-1.5151515151515138E-2</v>
      </c>
      <c r="X7" s="66">
        <f ca="1">RIEPILOGO!O33</f>
        <v>-1.5151515151515138E-2</v>
      </c>
      <c r="Y7" s="66">
        <f ca="1">RIEPILOGO!Q33</f>
        <v>0</v>
      </c>
      <c r="Z7" s="71">
        <f ca="1">V7</f>
        <v>-3.0303030303030276E-2</v>
      </c>
      <c r="AA7" s="71">
        <f ca="1">W7</f>
        <v>-1.5151515151515138E-2</v>
      </c>
      <c r="AB7" s="71">
        <f ca="1">X7</f>
        <v>-1.5151515151515138E-2</v>
      </c>
      <c r="AC7" s="71">
        <f ca="1">Y7</f>
        <v>0</v>
      </c>
      <c r="AD7" s="114" t="str">
        <f t="shared" si="6"/>
        <v>NO</v>
      </c>
      <c r="AG7" s="3">
        <f t="shared" si="0"/>
        <v>7.75</v>
      </c>
      <c r="AH7" s="3">
        <f t="shared" si="0"/>
        <v>10</v>
      </c>
      <c r="AI7" s="3">
        <f t="shared" si="1"/>
        <v>0</v>
      </c>
      <c r="AJ7" s="4">
        <v>3.125E-2</v>
      </c>
      <c r="AK7" s="3">
        <f t="shared" si="2"/>
        <v>2.25</v>
      </c>
      <c r="AL7" s="53" t="s">
        <v>30</v>
      </c>
      <c r="AM7" s="8" t="b">
        <f t="shared" si="3"/>
        <v>0</v>
      </c>
      <c r="AN7" s="15">
        <f t="shared" si="4"/>
        <v>2.25</v>
      </c>
    </row>
    <row r="8" spans="1:41" ht="80.099999999999994" customHeight="1" x14ac:dyDescent="0.45">
      <c r="A8" s="112" t="str">
        <f>IFERROR(INDEX(Tabella256[cognomenome], MATCH(F8, Tabella256[cognome], 0)), "")</f>
        <v>Garro L.</v>
      </c>
      <c r="B8" s="28"/>
      <c r="C8" s="28"/>
      <c r="D8" s="29"/>
      <c r="E8" s="29"/>
      <c r="F8" s="30" t="s">
        <v>137</v>
      </c>
      <c r="G8" s="56" t="s">
        <v>606</v>
      </c>
      <c r="H8" s="31" t="s">
        <v>285</v>
      </c>
      <c r="I8" s="32" t="s">
        <v>591</v>
      </c>
      <c r="J8" s="33" t="s">
        <v>607</v>
      </c>
      <c r="K8" s="34" t="s">
        <v>474</v>
      </c>
      <c r="L8" s="34" t="s">
        <v>504</v>
      </c>
      <c r="M8" s="31">
        <f t="shared" ref="M8:M19" si="9">IF(AN8=0,"",AN8)</f>
        <v>5.5</v>
      </c>
      <c r="N8" s="35"/>
      <c r="O8" s="35"/>
      <c r="P8" s="76" t="s">
        <v>288</v>
      </c>
      <c r="Q8" s="18">
        <f t="shared" ref="Q8:Q30" si="10">IF(ISBLANK(P8), 99, SUMIF($F$4:$F$45,"*"&amp;P8&amp;"*",$M$4:$M$45))</f>
        <v>8.25</v>
      </c>
      <c r="R8" s="18">
        <v>8.25</v>
      </c>
      <c r="S8" s="77">
        <f t="shared" si="8"/>
        <v>0</v>
      </c>
      <c r="T8" s="2"/>
      <c r="V8" s="198" t="s">
        <v>116</v>
      </c>
      <c r="W8" s="198"/>
      <c r="X8" s="198"/>
      <c r="Y8" s="123"/>
      <c r="AD8" s="114" t="str">
        <f>IFERROR(IF(SEARCH("assistenza", N8) &gt; 0, TRUE, ""), "NO")</f>
        <v>NO</v>
      </c>
      <c r="AG8" s="3">
        <f t="shared" si="0"/>
        <v>10</v>
      </c>
      <c r="AH8" s="3">
        <f t="shared" si="0"/>
        <v>16.25</v>
      </c>
      <c r="AI8" s="3">
        <f t="shared" si="1"/>
        <v>0.75</v>
      </c>
      <c r="AJ8" s="4">
        <v>3.125E-2</v>
      </c>
      <c r="AK8" s="3">
        <f t="shared" si="2"/>
        <v>6.25</v>
      </c>
      <c r="AL8" s="53" t="s">
        <v>30</v>
      </c>
      <c r="AM8" s="8" t="b">
        <f t="shared" si="3"/>
        <v>1</v>
      </c>
      <c r="AN8" s="15">
        <f t="shared" si="4"/>
        <v>5.5</v>
      </c>
    </row>
    <row r="9" spans="1:41" ht="80.099999999999994" customHeight="1" x14ac:dyDescent="0.25">
      <c r="A9" s="112" t="str">
        <f>IFERROR(INDEX(Tabella256[cognomenome], MATCH(F9, Tabella256[cognome], 0)), "")</f>
        <v>Garro S.</v>
      </c>
      <c r="B9" s="28"/>
      <c r="C9" s="28"/>
      <c r="D9" s="29"/>
      <c r="E9" s="29"/>
      <c r="F9" s="30" t="s">
        <v>138</v>
      </c>
      <c r="G9" s="56" t="str">
        <f>IF(G8="","",G8)</f>
        <v>10241653 500: PCV401 la valvola non fa tenuta</v>
      </c>
      <c r="H9" s="31" t="str">
        <f>IF(H8="","",H8)</f>
        <v>Caldarella</v>
      </c>
      <c r="I9" s="32" t="s">
        <v>591</v>
      </c>
      <c r="J9" s="33" t="str">
        <f>IF(J8="","",J8)</f>
        <v>576506/C</v>
      </c>
      <c r="K9" s="34" t="s">
        <v>474</v>
      </c>
      <c r="L9" s="34" t="s">
        <v>504</v>
      </c>
      <c r="M9" s="31">
        <f t="shared" si="9"/>
        <v>5.5</v>
      </c>
      <c r="N9" s="35"/>
      <c r="O9" s="35"/>
      <c r="P9" s="76" t="s">
        <v>16</v>
      </c>
      <c r="Q9" s="18">
        <f t="shared" si="10"/>
        <v>7.75</v>
      </c>
      <c r="R9" s="18">
        <v>7.75</v>
      </c>
      <c r="S9" s="77">
        <f t="shared" si="8"/>
        <v>0</v>
      </c>
      <c r="T9" s="2"/>
      <c r="V9" s="66">
        <f ca="1">IF(Z7&gt;0,"SATURATO DI "&amp;8.25*Z7,8.25*Z7)</f>
        <v>-0.24999999999999978</v>
      </c>
      <c r="W9" s="66">
        <f ca="1">IF(AA7&gt;0,"SATURATO DI "&amp;8.25*AA7,8.25*AA7)</f>
        <v>-0.12499999999999989</v>
      </c>
      <c r="X9" s="66">
        <f ca="1">IF(AB7&gt;0,"SATURATO DI "&amp;8.25*AB7,8.25*AB7)</f>
        <v>-0.12499999999999989</v>
      </c>
      <c r="Y9" s="66">
        <f ca="1">IF(AC7&gt;0,"SATURATO DI "&amp;8.25*AC7,8.25*AC7)</f>
        <v>0</v>
      </c>
      <c r="AD9" s="114" t="str">
        <f t="shared" si="6"/>
        <v>NO</v>
      </c>
      <c r="AG9" s="3">
        <f t="shared" si="0"/>
        <v>10</v>
      </c>
      <c r="AH9" s="3">
        <f t="shared" si="0"/>
        <v>16.25</v>
      </c>
      <c r="AI9" s="3">
        <f t="shared" si="1"/>
        <v>0.75</v>
      </c>
      <c r="AJ9" s="4">
        <v>3.125E-2</v>
      </c>
      <c r="AK9" s="3">
        <f t="shared" si="2"/>
        <v>6.25</v>
      </c>
      <c r="AL9" s="53" t="s">
        <v>30</v>
      </c>
      <c r="AM9" s="8" t="b">
        <f t="shared" si="3"/>
        <v>1</v>
      </c>
      <c r="AN9" s="15">
        <f t="shared" si="4"/>
        <v>5.5</v>
      </c>
    </row>
    <row r="10" spans="1:41" ht="80.099999999999994" customHeight="1" x14ac:dyDescent="0.25">
      <c r="A10" s="112" t="str">
        <f>IFERROR(INDEX(Tabella256[cognomenome], MATCH(F10, Tabella256[cognome], 0)), "")</f>
        <v>Serra G.</v>
      </c>
      <c r="B10" s="28"/>
      <c r="C10" s="28"/>
      <c r="D10" s="29"/>
      <c r="E10" s="29"/>
      <c r="F10" s="30" t="s">
        <v>193</v>
      </c>
      <c r="G10" s="56" t="s">
        <v>498</v>
      </c>
      <c r="H10" s="31" t="s">
        <v>285</v>
      </c>
      <c r="I10" s="32" t="str">
        <f t="shared" ref="I10:I13" si="11">IF(ISERROR(SEARCH("canone extra", N10)),
    IF(ISERROR(SEARCH("caldarella2", N10)),
        IF(ISERROR(SEARCH("messina", N10)),
            IF(ISERROR(SEARCH("agusta", N10)),
                IF(ISERROR(SEARCH("caldarella", N10)),
                    "",
                    $X$6
                ),
                $W$6
            ),
            $V$6
        ),
        $Y$6
    ),
    $AO$6
)</f>
        <v>5400274437
canone</v>
      </c>
      <c r="J10" s="33" t="s">
        <v>497</v>
      </c>
      <c r="K10" s="34" t="s">
        <v>281</v>
      </c>
      <c r="L10" s="34" t="s">
        <v>282</v>
      </c>
      <c r="M10" s="31">
        <f t="shared" si="9"/>
        <v>8.25</v>
      </c>
      <c r="N10" s="35" t="s">
        <v>260</v>
      </c>
      <c r="O10" s="35"/>
      <c r="P10" s="76" t="s">
        <v>17</v>
      </c>
      <c r="Q10" s="18">
        <f t="shared" si="10"/>
        <v>7.75</v>
      </c>
      <c r="R10" s="18">
        <v>7.75</v>
      </c>
      <c r="S10" s="77">
        <f t="shared" si="8"/>
        <v>0</v>
      </c>
      <c r="T10" s="2"/>
      <c r="AD10" s="114" t="str">
        <f t="shared" si="6"/>
        <v>NO</v>
      </c>
      <c r="AG10" s="3">
        <f t="shared" si="0"/>
        <v>7.75</v>
      </c>
      <c r="AH10" s="3">
        <f t="shared" si="0"/>
        <v>16.75</v>
      </c>
      <c r="AI10" s="3">
        <f t="shared" si="1"/>
        <v>0.75</v>
      </c>
      <c r="AJ10" s="4">
        <v>3.125E-2</v>
      </c>
      <c r="AK10" s="3">
        <f t="shared" si="2"/>
        <v>9</v>
      </c>
      <c r="AL10" s="53" t="s">
        <v>30</v>
      </c>
      <c r="AM10" s="8" t="b">
        <f t="shared" si="3"/>
        <v>1</v>
      </c>
      <c r="AN10" s="15">
        <f t="shared" si="4"/>
        <v>8.25</v>
      </c>
    </row>
    <row r="11" spans="1:41" ht="80.099999999999994" customHeight="1" x14ac:dyDescent="0.25">
      <c r="A11" s="112" t="str">
        <f>IFERROR(INDEX(Tabella256[cognomenome], MATCH(F11, Tabella256[cognome], 0)), "")</f>
        <v>Spinali D.</v>
      </c>
      <c r="B11" s="28"/>
      <c r="C11" s="28"/>
      <c r="D11" s="29"/>
      <c r="E11" s="29"/>
      <c r="F11" s="30" t="s">
        <v>132</v>
      </c>
      <c r="G11" s="56" t="str">
        <f>IF(G10="","",G10)</f>
        <v>10241537 600: 06L253I ripristino funzionalit
10241397  18F203R  MS L.B</v>
      </c>
      <c r="H11" s="31" t="str">
        <f>IF(H10="","",H10)</f>
        <v>Caldarella</v>
      </c>
      <c r="I11" s="32" t="str">
        <f t="shared" si="11"/>
        <v>5400274437
canone</v>
      </c>
      <c r="J11" s="33" t="str">
        <f>IF(J10="","",J10)</f>
        <v>576505/C
575198/C</v>
      </c>
      <c r="K11" s="34" t="s">
        <v>281</v>
      </c>
      <c r="L11" s="34" t="s">
        <v>282</v>
      </c>
      <c r="M11" s="31">
        <f t="shared" si="9"/>
        <v>8.25</v>
      </c>
      <c r="N11" s="35" t="s">
        <v>260</v>
      </c>
      <c r="O11" s="35"/>
      <c r="P11" s="76" t="s">
        <v>211</v>
      </c>
      <c r="Q11" s="18">
        <f t="shared" si="10"/>
        <v>8.25</v>
      </c>
      <c r="R11" s="18">
        <v>8.25</v>
      </c>
      <c r="S11" s="77">
        <f t="shared" si="8"/>
        <v>0</v>
      </c>
      <c r="T11" s="2"/>
      <c r="AD11" s="114" t="str">
        <f t="shared" si="6"/>
        <v>NO</v>
      </c>
      <c r="AG11" s="3">
        <f t="shared" si="0"/>
        <v>7.75</v>
      </c>
      <c r="AH11" s="3">
        <f t="shared" si="0"/>
        <v>16.75</v>
      </c>
      <c r="AI11" s="3">
        <f t="shared" si="1"/>
        <v>0.75</v>
      </c>
      <c r="AJ11" s="4">
        <v>3.125E-2</v>
      </c>
      <c r="AK11" s="3">
        <f t="shared" si="2"/>
        <v>9</v>
      </c>
      <c r="AL11" s="53" t="s">
        <v>30</v>
      </c>
      <c r="AM11" s="8" t="b">
        <f t="shared" si="3"/>
        <v>1</v>
      </c>
      <c r="AN11" s="15">
        <f t="shared" si="4"/>
        <v>8.25</v>
      </c>
    </row>
    <row r="12" spans="1:41" ht="80.099999999999994" customHeight="1" x14ac:dyDescent="0.25">
      <c r="A12" s="112" t="str">
        <f>IFERROR(INDEX(Tabella256[cognomenome], MATCH(F12, Tabella256[cognome], 0)), "")</f>
        <v>Tarascio B.</v>
      </c>
      <c r="B12" s="28"/>
      <c r="C12" s="28"/>
      <c r="D12" s="29"/>
      <c r="E12" s="29"/>
      <c r="F12" s="30" t="s">
        <v>157</v>
      </c>
      <c r="G12" s="56" t="s">
        <v>500</v>
      </c>
      <c r="H12" s="31" t="s">
        <v>285</v>
      </c>
      <c r="I12" s="32" t="str">
        <f t="shared" si="11"/>
        <v>5400274434
canone</v>
      </c>
      <c r="J12" s="33" t="s">
        <v>499</v>
      </c>
      <c r="K12" s="34" t="s">
        <v>281</v>
      </c>
      <c r="L12" s="34" t="s">
        <v>282</v>
      </c>
      <c r="M12" s="31">
        <f t="shared" si="9"/>
        <v>8.25</v>
      </c>
      <c r="N12" s="35" t="s">
        <v>36</v>
      </c>
      <c r="O12" s="35"/>
      <c r="P12" s="76" t="s">
        <v>12</v>
      </c>
      <c r="Q12" s="18">
        <f t="shared" si="10"/>
        <v>8.25</v>
      </c>
      <c r="R12" s="18">
        <v>8.25</v>
      </c>
      <c r="S12" s="77">
        <f t="shared" si="8"/>
        <v>0</v>
      </c>
      <c r="T12" s="2"/>
      <c r="AD12" s="114" t="str">
        <f t="shared" si="6"/>
        <v>NO</v>
      </c>
      <c r="AG12" s="3">
        <f t="shared" si="0"/>
        <v>7.75</v>
      </c>
      <c r="AH12" s="3">
        <f t="shared" si="0"/>
        <v>16.75</v>
      </c>
      <c r="AI12" s="3">
        <f t="shared" si="1"/>
        <v>0.75</v>
      </c>
      <c r="AJ12" s="4">
        <v>3.125E-2</v>
      </c>
      <c r="AK12" s="3">
        <f t="shared" si="2"/>
        <v>9</v>
      </c>
      <c r="AL12" s="53" t="s">
        <v>30</v>
      </c>
      <c r="AM12" s="8" t="b">
        <f t="shared" si="3"/>
        <v>1</v>
      </c>
      <c r="AN12" s="15">
        <f t="shared" si="4"/>
        <v>8.25</v>
      </c>
    </row>
    <row r="13" spans="1:41" ht="80.099999999999994" customHeight="1" x14ac:dyDescent="0.25">
      <c r="A13" s="112" t="str">
        <f>IFERROR(INDEX(Tabella256[cognomenome], MATCH(F13, Tabella256[cognome], 0)), "")</f>
        <v>Partesano V.</v>
      </c>
      <c r="B13" s="28"/>
      <c r="C13" s="28"/>
      <c r="D13" s="29"/>
      <c r="E13" s="29"/>
      <c r="F13" s="30" t="s">
        <v>149</v>
      </c>
      <c r="G13" s="56" t="str">
        <f>IF(G12="","",G12)</f>
        <v>1200/1: RIPRISTINO TERMOCOPPIE F101 (Z1T406B,T406A)</v>
      </c>
      <c r="H13" s="31" t="str">
        <f>IF(H12="","",H12)</f>
        <v>Caldarella</v>
      </c>
      <c r="I13" s="32" t="str">
        <f t="shared" si="11"/>
        <v>5400274434
canone</v>
      </c>
      <c r="J13" s="33" t="str">
        <f>IF(J12="","",J12)</f>
        <v>569464/C</v>
      </c>
      <c r="K13" s="34" t="s">
        <v>281</v>
      </c>
      <c r="L13" s="34" t="s">
        <v>282</v>
      </c>
      <c r="M13" s="31">
        <f t="shared" si="9"/>
        <v>8.25</v>
      </c>
      <c r="N13" s="35" t="s">
        <v>36</v>
      </c>
      <c r="O13" s="35"/>
      <c r="P13" s="76" t="s">
        <v>15</v>
      </c>
      <c r="Q13" s="18">
        <f t="shared" si="10"/>
        <v>8.25</v>
      </c>
      <c r="R13" s="18">
        <v>8.25</v>
      </c>
      <c r="S13" s="77">
        <f t="shared" si="8"/>
        <v>0</v>
      </c>
      <c r="T13" s="2"/>
      <c r="AD13" s="114" t="str">
        <f t="shared" si="6"/>
        <v>NO</v>
      </c>
      <c r="AG13" s="3">
        <f t="shared" si="0"/>
        <v>7.75</v>
      </c>
      <c r="AH13" s="3">
        <f t="shared" si="0"/>
        <v>16.75</v>
      </c>
      <c r="AI13" s="3">
        <f t="shared" si="1"/>
        <v>0.75</v>
      </c>
      <c r="AJ13" s="4">
        <v>3.125E-2</v>
      </c>
      <c r="AK13" s="3">
        <f t="shared" si="2"/>
        <v>9</v>
      </c>
      <c r="AL13" s="53" t="s">
        <v>30</v>
      </c>
      <c r="AM13" s="8" t="b">
        <f t="shared" si="3"/>
        <v>1</v>
      </c>
      <c r="AN13" s="15">
        <f t="shared" si="4"/>
        <v>8.25</v>
      </c>
    </row>
    <row r="14" spans="1:41" ht="80.099999999999994" customHeight="1" x14ac:dyDescent="0.25">
      <c r="A14" s="112" t="str">
        <f>IFERROR(INDEX(Tabella256[cognomenome], MATCH(F14, Tabella256[cognome], 0)), "")</f>
        <v>Millo F.</v>
      </c>
      <c r="B14" s="28"/>
      <c r="C14" s="28"/>
      <c r="D14" s="29"/>
      <c r="E14" s="29"/>
      <c r="F14" s="30" t="s">
        <v>148</v>
      </c>
      <c r="G14" s="56" t="s">
        <v>615</v>
      </c>
      <c r="H14" s="31" t="s">
        <v>285</v>
      </c>
      <c r="I14" s="32" t="s">
        <v>603</v>
      </c>
      <c r="J14" s="33" t="s">
        <v>616</v>
      </c>
      <c r="K14" s="34" t="s">
        <v>281</v>
      </c>
      <c r="L14" s="34" t="s">
        <v>282</v>
      </c>
      <c r="M14" s="31">
        <f t="shared" si="9"/>
        <v>8.25</v>
      </c>
      <c r="N14" s="35"/>
      <c r="O14" s="35"/>
      <c r="P14" s="76" t="s">
        <v>14</v>
      </c>
      <c r="Q14" s="18">
        <f t="shared" si="10"/>
        <v>8.25</v>
      </c>
      <c r="R14" s="18">
        <v>8.25</v>
      </c>
      <c r="S14" s="77">
        <f t="shared" si="8"/>
        <v>0</v>
      </c>
      <c r="T14" s="2"/>
      <c r="AD14" s="114" t="str">
        <f t="shared" si="6"/>
        <v>NO</v>
      </c>
      <c r="AG14" s="3">
        <f t="shared" si="0"/>
        <v>7.75</v>
      </c>
      <c r="AH14" s="3">
        <f t="shared" si="0"/>
        <v>16.75</v>
      </c>
      <c r="AI14" s="3">
        <f t="shared" si="1"/>
        <v>0.75</v>
      </c>
      <c r="AJ14" s="4">
        <v>3.125E-2</v>
      </c>
      <c r="AK14" s="3">
        <f t="shared" si="2"/>
        <v>9</v>
      </c>
      <c r="AL14" s="53" t="s">
        <v>30</v>
      </c>
      <c r="AM14" s="8" t="b">
        <f t="shared" si="3"/>
        <v>1</v>
      </c>
      <c r="AN14" s="15">
        <f t="shared" si="4"/>
        <v>8.25</v>
      </c>
    </row>
    <row r="15" spans="1:41" ht="80.099999999999994" customHeight="1" x14ac:dyDescent="0.25">
      <c r="A15" s="112" t="str">
        <f>IFERROR(INDEX(Tabella256[cognomenome], MATCH(F15, Tabella256[cognome], 0)), "")</f>
        <v>Maggio C.</v>
      </c>
      <c r="B15" s="28"/>
      <c r="C15" s="28"/>
      <c r="D15" s="29"/>
      <c r="E15" s="29"/>
      <c r="F15" s="30" t="s">
        <v>266</v>
      </c>
      <c r="G15" s="56" t="str">
        <f>IF(G14="","",G14)</f>
        <v>10241397  18F003BI VAPORE E102</v>
      </c>
      <c r="H15" s="31" t="str">
        <f>IF(H14="","",H14)</f>
        <v>Caldarella</v>
      </c>
      <c r="I15" s="32" t="s">
        <v>603</v>
      </c>
      <c r="J15" s="33" t="str">
        <f>IF(J14="","",J14)</f>
        <v>575197/C</v>
      </c>
      <c r="K15" s="34" t="s">
        <v>281</v>
      </c>
      <c r="L15" s="34" t="s">
        <v>282</v>
      </c>
      <c r="M15" s="31">
        <f t="shared" si="9"/>
        <v>8.25</v>
      </c>
      <c r="N15" s="35"/>
      <c r="O15" s="35"/>
      <c r="P15" s="76" t="s">
        <v>18</v>
      </c>
      <c r="Q15" s="18">
        <f t="shared" si="10"/>
        <v>8.25</v>
      </c>
      <c r="R15" s="18">
        <v>8.25</v>
      </c>
      <c r="S15" s="77">
        <f t="shared" si="8"/>
        <v>0</v>
      </c>
      <c r="T15" s="2"/>
      <c r="AD15" s="114" t="str">
        <f t="shared" si="6"/>
        <v>NO</v>
      </c>
      <c r="AG15" s="3">
        <f t="shared" si="0"/>
        <v>7.75</v>
      </c>
      <c r="AH15" s="3">
        <f t="shared" si="0"/>
        <v>16.75</v>
      </c>
      <c r="AI15" s="3">
        <f t="shared" si="1"/>
        <v>0.75</v>
      </c>
      <c r="AJ15" s="4">
        <v>3.125E-2</v>
      </c>
      <c r="AK15" s="3">
        <f t="shared" si="2"/>
        <v>9</v>
      </c>
      <c r="AL15" s="53" t="s">
        <v>30</v>
      </c>
      <c r="AM15" s="8" t="b">
        <f t="shared" si="3"/>
        <v>1</v>
      </c>
      <c r="AN15" s="15">
        <f t="shared" si="4"/>
        <v>8.25</v>
      </c>
    </row>
    <row r="16" spans="1:41" ht="80.099999999999994" customHeight="1" x14ac:dyDescent="0.25">
      <c r="A16" s="112" t="str">
        <f>IFERROR(INDEX(Tabella256[cognomenome], MATCH(F16, Tabella256[cognome], 0)), "")</f>
        <v>De Luca A.</v>
      </c>
      <c r="B16" s="28"/>
      <c r="C16" s="28"/>
      <c r="D16" s="29"/>
      <c r="E16" s="29"/>
      <c r="F16" s="30" t="s">
        <v>194</v>
      </c>
      <c r="G16" s="56" t="s">
        <v>502</v>
      </c>
      <c r="H16" s="31" t="s">
        <v>285</v>
      </c>
      <c r="I16" s="32" t="s">
        <v>591</v>
      </c>
      <c r="J16" s="33" t="s">
        <v>501</v>
      </c>
      <c r="K16" s="34" t="s">
        <v>281</v>
      </c>
      <c r="L16" s="34" t="s">
        <v>282</v>
      </c>
      <c r="M16" s="31">
        <f t="shared" si="9"/>
        <v>8.25</v>
      </c>
      <c r="N16" s="35"/>
      <c r="O16" s="35"/>
      <c r="P16" s="76" t="s">
        <v>289</v>
      </c>
      <c r="Q16" s="18">
        <f t="shared" si="10"/>
        <v>8.25</v>
      </c>
      <c r="R16" s="18">
        <v>8.25</v>
      </c>
      <c r="S16" s="77">
        <f t="shared" si="8"/>
        <v>0</v>
      </c>
      <c r="T16" s="2"/>
      <c r="AD16" s="114" t="str">
        <f t="shared" si="6"/>
        <v>NO</v>
      </c>
      <c r="AG16" s="3">
        <f t="shared" si="0"/>
        <v>7.75</v>
      </c>
      <c r="AH16" s="3">
        <f t="shared" si="0"/>
        <v>16.75</v>
      </c>
      <c r="AI16" s="3">
        <f t="shared" si="1"/>
        <v>0.75</v>
      </c>
      <c r="AJ16" s="4">
        <v>3.125E-2</v>
      </c>
      <c r="AK16" s="3">
        <f t="shared" si="2"/>
        <v>9</v>
      </c>
      <c r="AL16" s="53" t="s">
        <v>30</v>
      </c>
      <c r="AM16" s="8" t="b">
        <f t="shared" si="3"/>
        <v>1</v>
      </c>
      <c r="AN16" s="15">
        <f t="shared" si="4"/>
        <v>8.25</v>
      </c>
    </row>
    <row r="17" spans="1:40" ht="80.099999999999994" customHeight="1" x14ac:dyDescent="0.25">
      <c r="A17" s="112" t="str">
        <f>IFERROR(INDEX(Tabella256[cognomenome], MATCH(F17, Tabella256[cognome], 0)), "")</f>
        <v>Garbini A.</v>
      </c>
      <c r="B17" s="28"/>
      <c r="C17" s="28"/>
      <c r="D17" s="29"/>
      <c r="E17" s="29"/>
      <c r="F17" s="30" t="s">
        <v>151</v>
      </c>
      <c r="G17" s="56" t="str">
        <f>IF(G16="","",G16)</f>
        <v>10241536 - U500 - Controllo funzionale su P009CV e loop di regolazione. Ripristino staffa su regolatore</v>
      </c>
      <c r="H17" s="31" t="str">
        <f>IF(H16="","",H16)</f>
        <v>Caldarella</v>
      </c>
      <c r="I17" s="32" t="s">
        <v>591</v>
      </c>
      <c r="J17" s="33" t="str">
        <f>IF(J16="","",J16)</f>
        <v>576502/C</v>
      </c>
      <c r="K17" s="34" t="s">
        <v>281</v>
      </c>
      <c r="L17" s="34" t="s">
        <v>282</v>
      </c>
      <c r="M17" s="31">
        <f t="shared" si="9"/>
        <v>8.25</v>
      </c>
      <c r="N17" s="35"/>
      <c r="O17" s="35"/>
      <c r="P17" s="76" t="s">
        <v>251</v>
      </c>
      <c r="Q17" s="18">
        <f t="shared" si="10"/>
        <v>8.25</v>
      </c>
      <c r="R17" s="18">
        <v>8.25</v>
      </c>
      <c r="S17" s="77">
        <f t="shared" si="8"/>
        <v>0</v>
      </c>
      <c r="T17" s="2"/>
      <c r="AD17" s="114" t="str">
        <f t="shared" si="6"/>
        <v>NO</v>
      </c>
      <c r="AG17" s="3">
        <f t="shared" si="0"/>
        <v>7.75</v>
      </c>
      <c r="AH17" s="3">
        <f t="shared" si="0"/>
        <v>16.75</v>
      </c>
      <c r="AI17" s="3">
        <f t="shared" si="1"/>
        <v>0.75</v>
      </c>
      <c r="AJ17" s="4">
        <v>3.125E-2</v>
      </c>
      <c r="AK17" s="3">
        <f t="shared" si="2"/>
        <v>9</v>
      </c>
      <c r="AL17" s="53" t="s">
        <v>30</v>
      </c>
      <c r="AM17" s="8" t="b">
        <f t="shared" si="3"/>
        <v>1</v>
      </c>
      <c r="AN17" s="15">
        <f t="shared" si="4"/>
        <v>8.25</v>
      </c>
    </row>
    <row r="18" spans="1:40" ht="80.099999999999994" customHeight="1" x14ac:dyDescent="0.25">
      <c r="A18" s="112" t="str">
        <f>IFERROR(INDEX(Tabella256[cognomenome], MATCH(F18, Tabella256[cognome], 0)), "")</f>
        <v>Allegretti G.</v>
      </c>
      <c r="B18" s="28"/>
      <c r="C18" s="28"/>
      <c r="D18" s="29"/>
      <c r="E18" s="29"/>
      <c r="F18" s="30" t="s">
        <v>163</v>
      </c>
      <c r="G18" s="56" t="s">
        <v>488</v>
      </c>
      <c r="H18" s="31"/>
      <c r="I18" s="32" t="str">
        <f t="shared" ref="I18:I19" si="12">IF(ISERROR(SEARCH("canone extra", N18)),
    IF(ISERROR(SEARCH("caldarella2", N18)),
        IF(ISERROR(SEARCH("messina", N18)),
            IF(ISERROR(SEARCH("agusta", N18)),
                IF(ISERROR(SEARCH("caldarella", N18)),
                    "",
                    $X$6
                ),
                $W$6
            ),
            $V$6
        ),
        $Y$6
    ),
    $AO$6
)</f>
        <v/>
      </c>
      <c r="J18" s="33"/>
      <c r="K18" s="34" t="s">
        <v>286</v>
      </c>
      <c r="L18" s="34" t="s">
        <v>287</v>
      </c>
      <c r="M18" s="31">
        <f t="shared" si="9"/>
        <v>9.75</v>
      </c>
      <c r="N18" s="35"/>
      <c r="O18" s="35"/>
      <c r="P18" s="76" t="s">
        <v>503</v>
      </c>
      <c r="Q18" s="18">
        <f t="shared" si="10"/>
        <v>8.25</v>
      </c>
      <c r="R18" s="18">
        <v>8.25</v>
      </c>
      <c r="S18" s="77">
        <f t="shared" si="8"/>
        <v>0</v>
      </c>
      <c r="T18" s="2"/>
      <c r="AD18" s="114" t="str">
        <f t="shared" si="6"/>
        <v>NO</v>
      </c>
      <c r="AG18" s="3">
        <f t="shared" si="0"/>
        <v>6.75</v>
      </c>
      <c r="AH18" s="3">
        <f t="shared" si="0"/>
        <v>17.25</v>
      </c>
      <c r="AI18" s="3">
        <f t="shared" si="1"/>
        <v>0.75</v>
      </c>
      <c r="AJ18" s="4">
        <v>3.125E-2</v>
      </c>
      <c r="AK18" s="3">
        <f t="shared" si="2"/>
        <v>10.5</v>
      </c>
      <c r="AL18" s="53" t="s">
        <v>30</v>
      </c>
      <c r="AM18" s="8" t="b">
        <f t="shared" si="3"/>
        <v>1</v>
      </c>
      <c r="AN18" s="15">
        <f t="shared" si="4"/>
        <v>9.75</v>
      </c>
    </row>
    <row r="19" spans="1:40" ht="80.099999999999994" customHeight="1" x14ac:dyDescent="0.25">
      <c r="A19" s="112" t="str">
        <f>IFERROR(INDEX(Tabella256[cognomenome], MATCH(F19, Tabella256[cognome], 0)), "")</f>
        <v>Aricò E.</v>
      </c>
      <c r="B19" s="28"/>
      <c r="C19" s="28"/>
      <c r="D19" s="29"/>
      <c r="E19" s="29"/>
      <c r="F19" s="30" t="s">
        <v>267</v>
      </c>
      <c r="G19" s="56" t="str">
        <f>IF(G18="","",G18)</f>
        <v xml:space="preserve">C.P.
</v>
      </c>
      <c r="H19" s="31" t="str">
        <f>IF(H18="","",H18)</f>
        <v/>
      </c>
      <c r="I19" s="32" t="str">
        <f t="shared" si="12"/>
        <v/>
      </c>
      <c r="J19" s="33" t="str">
        <f>IF(J18="","",J18)</f>
        <v/>
      </c>
      <c r="K19" s="34" t="s">
        <v>281</v>
      </c>
      <c r="L19" s="34" t="s">
        <v>282</v>
      </c>
      <c r="M19" s="31">
        <f t="shared" si="9"/>
        <v>8.25</v>
      </c>
      <c r="N19" s="35"/>
      <c r="O19" s="35"/>
      <c r="P19" s="76" t="s">
        <v>19</v>
      </c>
      <c r="Q19" s="18">
        <f t="shared" si="10"/>
        <v>9.75</v>
      </c>
      <c r="R19" s="18">
        <v>9.75</v>
      </c>
      <c r="S19" s="77">
        <f>R19-Q19</f>
        <v>0</v>
      </c>
      <c r="T19" s="2"/>
      <c r="AD19" s="114" t="str">
        <f t="shared" si="6"/>
        <v>NO</v>
      </c>
      <c r="AG19" s="3">
        <f t="shared" si="0"/>
        <v>7.75</v>
      </c>
      <c r="AH19" s="3">
        <f t="shared" si="0"/>
        <v>16.75</v>
      </c>
      <c r="AI19" s="3">
        <f t="shared" si="1"/>
        <v>0.75</v>
      </c>
      <c r="AJ19" s="4">
        <v>3.125E-2</v>
      </c>
      <c r="AK19" s="3">
        <f t="shared" si="2"/>
        <v>9</v>
      </c>
      <c r="AL19" s="53" t="s">
        <v>30</v>
      </c>
      <c r="AM19" s="8" t="b">
        <f t="shared" si="3"/>
        <v>1</v>
      </c>
      <c r="AN19" s="15">
        <f t="shared" si="4"/>
        <v>8.25</v>
      </c>
    </row>
    <row r="20" spans="1:40" ht="80.099999999999994" customHeight="1" x14ac:dyDescent="0.25">
      <c r="A20" s="112" t="str">
        <f>IFERROR(INDEX(Tabella256[cognomenome], MATCH(F20, Tabella256[cognome], 0)), "")</f>
        <v/>
      </c>
      <c r="B20" s="28"/>
      <c r="C20" s="28"/>
      <c r="D20" s="29"/>
      <c r="E20" s="29"/>
      <c r="F20" s="30"/>
      <c r="G20" s="56"/>
      <c r="H20" s="31"/>
      <c r="I20" s="32" t="str">
        <f t="shared" si="5"/>
        <v/>
      </c>
      <c r="J20" s="33"/>
      <c r="K20" s="34"/>
      <c r="L20" s="34"/>
      <c r="M20" s="31" t="str">
        <f t="shared" si="7"/>
        <v/>
      </c>
      <c r="N20" s="35"/>
      <c r="O20" s="35"/>
      <c r="P20" s="76" t="s">
        <v>256</v>
      </c>
      <c r="Q20" s="18">
        <f t="shared" si="10"/>
        <v>8.25</v>
      </c>
      <c r="R20" s="18">
        <v>8.25</v>
      </c>
      <c r="S20" s="77">
        <f t="shared" si="8"/>
        <v>0</v>
      </c>
      <c r="T20" s="2"/>
      <c r="U20" s="2"/>
      <c r="W20" s="72"/>
      <c r="X20" s="72"/>
      <c r="Y20" s="72"/>
      <c r="Z20" s="72"/>
      <c r="AA20" s="72"/>
      <c r="AB20" s="72"/>
      <c r="AC20" s="2"/>
      <c r="AD20" s="114" t="str">
        <f t="shared" si="6"/>
        <v>NO</v>
      </c>
      <c r="AG20" s="3">
        <f t="shared" si="0"/>
        <v>0</v>
      </c>
      <c r="AH20" s="3">
        <f t="shared" si="0"/>
        <v>0</v>
      </c>
      <c r="AI20" s="3">
        <f t="shared" si="1"/>
        <v>0</v>
      </c>
      <c r="AJ20" s="4">
        <v>3.125E-2</v>
      </c>
      <c r="AK20" s="3">
        <f t="shared" si="2"/>
        <v>0</v>
      </c>
      <c r="AL20" s="53" t="s">
        <v>30</v>
      </c>
      <c r="AM20" s="8" t="b">
        <f t="shared" si="3"/>
        <v>0</v>
      </c>
      <c r="AN20" s="15">
        <f t="shared" si="4"/>
        <v>0</v>
      </c>
    </row>
    <row r="21" spans="1:40" ht="80.099999999999994" customHeight="1" x14ac:dyDescent="0.25">
      <c r="A21" s="112" t="str">
        <f>IFERROR(INDEX(Tabella256[cognomenome], MATCH(F21, Tabella256[cognome], 0)), "")</f>
        <v/>
      </c>
      <c r="B21" s="28"/>
      <c r="C21" s="28"/>
      <c r="D21" s="29"/>
      <c r="E21" s="29"/>
      <c r="F21" s="30"/>
      <c r="G21" s="56" t="str">
        <f>IF(G20="","",G20)</f>
        <v/>
      </c>
      <c r="H21" s="31" t="str">
        <f>IF(H20="","",H20)</f>
        <v/>
      </c>
      <c r="I21" s="32" t="str">
        <f t="shared" si="5"/>
        <v/>
      </c>
      <c r="J21" s="33" t="str">
        <f>IF(J20="","",J20)</f>
        <v/>
      </c>
      <c r="K21" s="34"/>
      <c r="L21" s="34"/>
      <c r="M21" s="31" t="str">
        <f t="shared" si="7"/>
        <v/>
      </c>
      <c r="N21" s="35"/>
      <c r="O21" s="35"/>
      <c r="P21" s="76"/>
      <c r="Q21" s="18">
        <f t="shared" si="10"/>
        <v>99</v>
      </c>
      <c r="R21" s="18">
        <v>99</v>
      </c>
      <c r="S21" s="77">
        <f t="shared" si="8"/>
        <v>0</v>
      </c>
      <c r="T21" s="2"/>
      <c r="U21" s="2"/>
      <c r="W21" s="72"/>
      <c r="X21" s="72"/>
      <c r="Y21" s="72"/>
      <c r="Z21" s="72"/>
      <c r="AA21" s="72"/>
      <c r="AB21" s="72"/>
      <c r="AC21" s="2"/>
      <c r="AD21" s="114" t="str">
        <f t="shared" si="6"/>
        <v>NO</v>
      </c>
      <c r="AG21" s="3">
        <f t="shared" si="0"/>
        <v>0</v>
      </c>
      <c r="AH21" s="3">
        <f t="shared" si="0"/>
        <v>0</v>
      </c>
      <c r="AI21" s="3">
        <f t="shared" si="1"/>
        <v>0</v>
      </c>
      <c r="AJ21" s="4">
        <v>3.125E-2</v>
      </c>
      <c r="AK21" s="3">
        <f t="shared" si="2"/>
        <v>0</v>
      </c>
      <c r="AL21" s="53" t="s">
        <v>30</v>
      </c>
      <c r="AM21" s="8" t="b">
        <f t="shared" si="3"/>
        <v>0</v>
      </c>
      <c r="AN21" s="15">
        <f t="shared" si="4"/>
        <v>0</v>
      </c>
    </row>
    <row r="22" spans="1:40" ht="80.099999999999994" customHeight="1" x14ac:dyDescent="0.25">
      <c r="A22" s="112" t="str">
        <f>IFERROR(INDEX(Tabella256[cognomenome], MATCH(F22, Tabella256[cognome], 0)), "")</f>
        <v/>
      </c>
      <c r="B22" s="28"/>
      <c r="C22" s="28"/>
      <c r="D22" s="29"/>
      <c r="E22" s="29"/>
      <c r="F22" s="30"/>
      <c r="G22" s="56"/>
      <c r="H22" s="31"/>
      <c r="I22" s="32" t="str">
        <f t="shared" si="5"/>
        <v/>
      </c>
      <c r="J22" s="33"/>
      <c r="K22" s="34"/>
      <c r="L22" s="34"/>
      <c r="M22" s="31" t="str">
        <f t="shared" si="7"/>
        <v/>
      </c>
      <c r="N22" s="36"/>
      <c r="O22" s="36"/>
      <c r="P22" s="76"/>
      <c r="Q22" s="18">
        <f t="shared" si="10"/>
        <v>99</v>
      </c>
      <c r="R22" s="18">
        <v>99</v>
      </c>
      <c r="S22" s="77">
        <f t="shared" si="8"/>
        <v>0</v>
      </c>
      <c r="T22" s="2"/>
      <c r="U22" s="2"/>
      <c r="AB22" s="72"/>
      <c r="AC22" s="2"/>
      <c r="AD22" s="114" t="str">
        <f t="shared" si="6"/>
        <v>NO</v>
      </c>
      <c r="AG22" s="3">
        <f t="shared" si="0"/>
        <v>0</v>
      </c>
      <c r="AH22" s="3">
        <f t="shared" si="0"/>
        <v>0</v>
      </c>
      <c r="AI22" s="3">
        <f t="shared" si="1"/>
        <v>0</v>
      </c>
      <c r="AJ22" s="4">
        <v>3.125E-2</v>
      </c>
      <c r="AK22" s="3">
        <f t="shared" si="2"/>
        <v>0</v>
      </c>
      <c r="AL22" s="53" t="s">
        <v>30</v>
      </c>
      <c r="AM22" s="8" t="b">
        <f t="shared" si="3"/>
        <v>0</v>
      </c>
      <c r="AN22" s="15">
        <f t="shared" si="4"/>
        <v>0</v>
      </c>
    </row>
    <row r="23" spans="1:40" ht="80.099999999999994" customHeight="1" x14ac:dyDescent="0.25">
      <c r="A23" s="112" t="str">
        <f>IFERROR(INDEX(Tabella256[cognomenome], MATCH(F23, Tabella256[cognome], 0)), "")</f>
        <v/>
      </c>
      <c r="B23" s="28"/>
      <c r="C23" s="28"/>
      <c r="D23" s="29"/>
      <c r="E23" s="29"/>
      <c r="F23" s="30"/>
      <c r="G23" s="56" t="str">
        <f>IF(G22="","",G22)</f>
        <v/>
      </c>
      <c r="H23" s="31" t="str">
        <f>IF(H22="","",H22)</f>
        <v/>
      </c>
      <c r="I23" s="32" t="str">
        <f t="shared" si="5"/>
        <v/>
      </c>
      <c r="J23" s="33" t="str">
        <f>IF(J22="","",J22)</f>
        <v/>
      </c>
      <c r="K23" s="34"/>
      <c r="L23" s="34"/>
      <c r="M23" s="31" t="str">
        <f t="shared" si="7"/>
        <v/>
      </c>
      <c r="N23" s="36"/>
      <c r="O23" s="36"/>
      <c r="P23" s="76"/>
      <c r="Q23" s="18">
        <f t="shared" si="10"/>
        <v>99</v>
      </c>
      <c r="R23" s="18">
        <v>99</v>
      </c>
      <c r="S23" s="77">
        <f t="shared" si="8"/>
        <v>0</v>
      </c>
      <c r="T23" s="2"/>
      <c r="U23" s="2"/>
      <c r="AB23" s="72"/>
      <c r="AC23" s="2"/>
      <c r="AD23" s="114" t="str">
        <f t="shared" si="6"/>
        <v>NO</v>
      </c>
      <c r="AG23" s="3">
        <f t="shared" si="0"/>
        <v>0</v>
      </c>
      <c r="AH23" s="3">
        <f t="shared" si="0"/>
        <v>0</v>
      </c>
      <c r="AI23" s="3">
        <f t="shared" si="1"/>
        <v>0</v>
      </c>
      <c r="AJ23" s="4">
        <v>3.125E-2</v>
      </c>
      <c r="AK23" s="3">
        <f t="shared" si="2"/>
        <v>0</v>
      </c>
      <c r="AL23" s="53" t="s">
        <v>30</v>
      </c>
      <c r="AM23" s="8" t="b">
        <f t="shared" si="3"/>
        <v>0</v>
      </c>
      <c r="AN23" s="15">
        <f t="shared" si="4"/>
        <v>0</v>
      </c>
    </row>
    <row r="24" spans="1:40" ht="80.099999999999994" customHeight="1" x14ac:dyDescent="0.25">
      <c r="A24" s="112" t="str">
        <f>IFERROR(INDEX(Tabella256[cognomenome], MATCH(F24, Tabella256[cognome], 0)), "")</f>
        <v/>
      </c>
      <c r="B24" s="28"/>
      <c r="C24" s="28"/>
      <c r="D24" s="29"/>
      <c r="E24" s="29"/>
      <c r="F24" s="30"/>
      <c r="G24" s="56"/>
      <c r="H24" s="31"/>
      <c r="I24" s="32" t="str">
        <f t="shared" si="5"/>
        <v/>
      </c>
      <c r="J24" s="33"/>
      <c r="K24" s="34"/>
      <c r="L24" s="34"/>
      <c r="M24" s="31" t="str">
        <f t="shared" si="7"/>
        <v/>
      </c>
      <c r="N24" s="35"/>
      <c r="O24" s="35"/>
      <c r="P24" s="76"/>
      <c r="Q24" s="18">
        <f t="shared" si="10"/>
        <v>99</v>
      </c>
      <c r="R24" s="18">
        <v>99</v>
      </c>
      <c r="S24" s="77">
        <f t="shared" si="8"/>
        <v>0</v>
      </c>
      <c r="T24" s="2"/>
      <c r="U24" s="2"/>
      <c r="AB24" s="72"/>
      <c r="AC24" s="2"/>
      <c r="AD24" s="114" t="str">
        <f t="shared" si="6"/>
        <v>NO</v>
      </c>
      <c r="AG24" s="3">
        <f t="shared" si="0"/>
        <v>0</v>
      </c>
      <c r="AH24" s="3">
        <f t="shared" si="0"/>
        <v>0</v>
      </c>
      <c r="AI24" s="3">
        <f t="shared" si="1"/>
        <v>0</v>
      </c>
      <c r="AJ24" s="4">
        <v>3.125E-2</v>
      </c>
      <c r="AK24" s="3">
        <f t="shared" si="2"/>
        <v>0</v>
      </c>
      <c r="AL24" s="53" t="s">
        <v>30</v>
      </c>
      <c r="AM24" s="8" t="b">
        <f t="shared" si="3"/>
        <v>0</v>
      </c>
      <c r="AN24" s="15">
        <f t="shared" si="4"/>
        <v>0</v>
      </c>
    </row>
    <row r="25" spans="1:40" ht="80.099999999999994" customHeight="1" x14ac:dyDescent="0.25">
      <c r="A25" s="112" t="str">
        <f>IFERROR(INDEX(Tabella256[cognomenome], MATCH(F25, Tabella256[cognome], 0)), "")</f>
        <v/>
      </c>
      <c r="B25" s="28"/>
      <c r="C25" s="28"/>
      <c r="D25" s="29"/>
      <c r="E25" s="29"/>
      <c r="F25" s="30"/>
      <c r="G25" s="56" t="str">
        <f>IF(G24="","",G24)</f>
        <v/>
      </c>
      <c r="H25" s="31" t="str">
        <f>IF(H24="","",H24)</f>
        <v/>
      </c>
      <c r="I25" s="32" t="str">
        <f t="shared" si="5"/>
        <v/>
      </c>
      <c r="J25" s="33" t="str">
        <f>IF(J24="","",J24)</f>
        <v/>
      </c>
      <c r="K25" s="34"/>
      <c r="L25" s="34"/>
      <c r="M25" s="31" t="str">
        <f t="shared" si="7"/>
        <v/>
      </c>
      <c r="N25" s="35"/>
      <c r="O25" s="35"/>
      <c r="P25" s="76"/>
      <c r="Q25" s="18">
        <f t="shared" si="10"/>
        <v>99</v>
      </c>
      <c r="R25" s="18">
        <v>99</v>
      </c>
      <c r="S25" s="77">
        <f t="shared" si="8"/>
        <v>0</v>
      </c>
      <c r="T25" s="2"/>
      <c r="U25" s="2"/>
      <c r="V25" s="72"/>
      <c r="W25" s="72"/>
      <c r="X25" s="72"/>
      <c r="Y25" s="72"/>
      <c r="Z25" s="72"/>
      <c r="AA25" s="72"/>
      <c r="AB25" s="72"/>
      <c r="AC25" s="2"/>
      <c r="AD25" s="114" t="str">
        <f t="shared" si="6"/>
        <v>NO</v>
      </c>
      <c r="AG25" s="3">
        <f t="shared" si="0"/>
        <v>0</v>
      </c>
      <c r="AH25" s="3">
        <f t="shared" si="0"/>
        <v>0</v>
      </c>
      <c r="AI25" s="3">
        <f t="shared" si="1"/>
        <v>0</v>
      </c>
      <c r="AJ25" s="4">
        <v>3.125E-2</v>
      </c>
      <c r="AK25" s="3">
        <f t="shared" si="2"/>
        <v>0</v>
      </c>
      <c r="AL25" s="53" t="s">
        <v>30</v>
      </c>
      <c r="AM25" s="8" t="b">
        <f t="shared" si="3"/>
        <v>0</v>
      </c>
      <c r="AN25" s="15">
        <f t="shared" si="4"/>
        <v>0</v>
      </c>
    </row>
    <row r="26" spans="1:40" ht="80.099999999999994" customHeight="1" x14ac:dyDescent="0.25">
      <c r="A26" s="112" t="str">
        <f>IFERROR(INDEX(Tabella256[cognomenome], MATCH(F26, Tabella256[cognome], 0)), "")</f>
        <v/>
      </c>
      <c r="B26" s="28"/>
      <c r="C26" s="28"/>
      <c r="D26" s="29"/>
      <c r="E26" s="29"/>
      <c r="F26" s="30"/>
      <c r="G26" s="56"/>
      <c r="H26" s="31"/>
      <c r="I26" s="32" t="str">
        <f t="shared" si="5"/>
        <v/>
      </c>
      <c r="J26" s="33"/>
      <c r="K26" s="34"/>
      <c r="L26" s="34"/>
      <c r="M26" s="31" t="str">
        <f t="shared" si="7"/>
        <v/>
      </c>
      <c r="N26" s="35"/>
      <c r="O26" s="35"/>
      <c r="P26" s="76"/>
      <c r="Q26" s="18">
        <f t="shared" si="10"/>
        <v>99</v>
      </c>
      <c r="R26" s="18">
        <v>99</v>
      </c>
      <c r="S26" s="77">
        <f t="shared" si="8"/>
        <v>0</v>
      </c>
      <c r="T26" s="2"/>
      <c r="U26" s="2"/>
      <c r="V26" s="72"/>
      <c r="W26" s="72"/>
      <c r="X26" s="72"/>
      <c r="Y26" s="72"/>
      <c r="Z26" s="72"/>
      <c r="AA26" s="72"/>
      <c r="AB26" s="72"/>
      <c r="AC26" s="2"/>
      <c r="AD26" s="114" t="str">
        <f t="shared" si="6"/>
        <v>NO</v>
      </c>
      <c r="AG26" s="3">
        <f t="shared" si="0"/>
        <v>0</v>
      </c>
      <c r="AH26" s="3">
        <f t="shared" si="0"/>
        <v>0</v>
      </c>
      <c r="AI26" s="3">
        <f t="shared" si="1"/>
        <v>0</v>
      </c>
      <c r="AJ26" s="4">
        <v>3.125E-2</v>
      </c>
      <c r="AK26" s="3">
        <f t="shared" si="2"/>
        <v>0</v>
      </c>
      <c r="AL26" s="53" t="s">
        <v>30</v>
      </c>
      <c r="AM26" s="8" t="b">
        <f t="shared" si="3"/>
        <v>0</v>
      </c>
      <c r="AN26" s="15">
        <f t="shared" si="4"/>
        <v>0</v>
      </c>
    </row>
    <row r="27" spans="1:40" ht="80.099999999999994" customHeight="1" x14ac:dyDescent="0.25">
      <c r="A27" s="112" t="str">
        <f>IFERROR(INDEX(Tabella256[cognomenome], MATCH(F27, Tabella256[cognome], 0)), "")</f>
        <v/>
      </c>
      <c r="B27" s="28"/>
      <c r="C27" s="28"/>
      <c r="D27" s="29"/>
      <c r="E27" s="29"/>
      <c r="F27" s="30"/>
      <c r="G27" s="56" t="str">
        <f>IF(G26="","",G26)</f>
        <v/>
      </c>
      <c r="H27" s="31" t="str">
        <f>IF(H26="","",H26)</f>
        <v/>
      </c>
      <c r="I27" s="32" t="str">
        <f t="shared" si="5"/>
        <v/>
      </c>
      <c r="J27" s="33" t="str">
        <f>IF(J26="","",J26)</f>
        <v/>
      </c>
      <c r="K27" s="34"/>
      <c r="L27" s="34"/>
      <c r="M27" s="31" t="str">
        <f t="shared" si="7"/>
        <v/>
      </c>
      <c r="N27" s="35"/>
      <c r="O27" s="35"/>
      <c r="P27" s="76"/>
      <c r="Q27" s="18">
        <f t="shared" si="10"/>
        <v>99</v>
      </c>
      <c r="R27" s="18">
        <v>99</v>
      </c>
      <c r="S27" s="77">
        <f t="shared" si="8"/>
        <v>0</v>
      </c>
      <c r="T27" s="2"/>
      <c r="U27" s="2"/>
      <c r="V27" s="72"/>
      <c r="W27" s="72"/>
      <c r="X27" s="72"/>
      <c r="Y27" s="72"/>
      <c r="Z27" s="72"/>
      <c r="AA27" s="72"/>
      <c r="AB27" s="72"/>
      <c r="AC27" s="2"/>
      <c r="AD27" s="114" t="str">
        <f t="shared" si="6"/>
        <v>NO</v>
      </c>
      <c r="AG27" s="3">
        <f t="shared" si="0"/>
        <v>0</v>
      </c>
      <c r="AH27" s="3">
        <f t="shared" si="0"/>
        <v>0</v>
      </c>
      <c r="AI27" s="3">
        <f t="shared" si="1"/>
        <v>0</v>
      </c>
      <c r="AJ27" s="4">
        <v>3.125E-2</v>
      </c>
      <c r="AK27" s="3">
        <f t="shared" si="2"/>
        <v>0</v>
      </c>
      <c r="AL27" s="53" t="s">
        <v>30</v>
      </c>
      <c r="AM27" s="8" t="b">
        <f t="shared" si="3"/>
        <v>0</v>
      </c>
      <c r="AN27" s="15">
        <f t="shared" si="4"/>
        <v>0</v>
      </c>
    </row>
    <row r="28" spans="1:40" ht="80.099999999999994" customHeight="1" x14ac:dyDescent="0.25">
      <c r="A28" s="112" t="str">
        <f>IFERROR(INDEX(Tabella256[cognomenome], MATCH(F28, Tabella256[cognome], 0)), "")</f>
        <v/>
      </c>
      <c r="B28" s="28"/>
      <c r="C28" s="28"/>
      <c r="D28" s="29"/>
      <c r="E28" s="29"/>
      <c r="F28" s="30"/>
      <c r="G28" s="56"/>
      <c r="H28" s="31"/>
      <c r="I28" s="32" t="str">
        <f t="shared" si="5"/>
        <v/>
      </c>
      <c r="J28" s="33"/>
      <c r="K28" s="34"/>
      <c r="L28" s="34"/>
      <c r="M28" s="31" t="str">
        <f t="shared" si="7"/>
        <v/>
      </c>
      <c r="N28" s="35"/>
      <c r="O28" s="35"/>
      <c r="P28" s="76"/>
      <c r="Q28" s="18">
        <f t="shared" si="10"/>
        <v>99</v>
      </c>
      <c r="R28" s="18">
        <v>99</v>
      </c>
      <c r="S28" s="77">
        <f t="shared" si="8"/>
        <v>0</v>
      </c>
      <c r="T28" s="2"/>
      <c r="U28" s="2"/>
      <c r="V28" s="72"/>
      <c r="W28" s="72"/>
      <c r="X28" s="72"/>
      <c r="Y28" s="72"/>
      <c r="Z28" s="72"/>
      <c r="AA28" s="72"/>
      <c r="AB28" s="72"/>
      <c r="AC28" s="2"/>
      <c r="AD28" s="114" t="str">
        <f t="shared" si="6"/>
        <v>NO</v>
      </c>
      <c r="AG28" s="3">
        <f t="shared" si="0"/>
        <v>0</v>
      </c>
      <c r="AH28" s="3">
        <f t="shared" si="0"/>
        <v>0</v>
      </c>
      <c r="AI28" s="3">
        <f t="shared" si="1"/>
        <v>0</v>
      </c>
      <c r="AJ28" s="4">
        <v>3.125E-2</v>
      </c>
      <c r="AK28" s="3">
        <f t="shared" si="2"/>
        <v>0</v>
      </c>
      <c r="AL28" s="53" t="s">
        <v>30</v>
      </c>
      <c r="AM28" s="8" t="b">
        <f t="shared" si="3"/>
        <v>0</v>
      </c>
      <c r="AN28" s="15">
        <f t="shared" si="4"/>
        <v>0</v>
      </c>
    </row>
    <row r="29" spans="1:40" ht="80.099999999999994" customHeight="1" x14ac:dyDescent="0.25">
      <c r="A29" s="112" t="str">
        <f>IFERROR(INDEX(Tabella256[cognomenome], MATCH(F29, Tabella256[cognome], 0)), "")</f>
        <v/>
      </c>
      <c r="B29" s="28"/>
      <c r="C29" s="28"/>
      <c r="D29" s="29"/>
      <c r="E29" s="29"/>
      <c r="F29" s="30"/>
      <c r="G29" s="56" t="str">
        <f>IF(G28="","",G28)</f>
        <v/>
      </c>
      <c r="H29" s="31" t="str">
        <f>IF(H28="","",H28)</f>
        <v/>
      </c>
      <c r="I29" s="32" t="str">
        <f t="shared" si="5"/>
        <v/>
      </c>
      <c r="J29" s="33" t="str">
        <f>IF(J28="","",J28)</f>
        <v/>
      </c>
      <c r="K29" s="34"/>
      <c r="L29" s="34"/>
      <c r="M29" s="31" t="str">
        <f t="shared" si="7"/>
        <v/>
      </c>
      <c r="N29" s="35"/>
      <c r="O29" s="35"/>
      <c r="P29" s="76"/>
      <c r="Q29" s="18">
        <f t="shared" si="10"/>
        <v>99</v>
      </c>
      <c r="R29" s="18">
        <v>99</v>
      </c>
      <c r="S29" s="77">
        <f t="shared" si="8"/>
        <v>0</v>
      </c>
      <c r="T29" s="2"/>
      <c r="U29" s="2"/>
      <c r="V29" s="72"/>
      <c r="W29" s="72"/>
      <c r="X29" s="72"/>
      <c r="Y29" s="72"/>
      <c r="Z29" s="72"/>
      <c r="AA29" s="72"/>
      <c r="AB29" s="72"/>
      <c r="AC29" s="2"/>
      <c r="AD29" s="114" t="str">
        <f t="shared" si="6"/>
        <v>NO</v>
      </c>
      <c r="AG29" s="3">
        <f t="shared" si="0"/>
        <v>0</v>
      </c>
      <c r="AH29" s="3">
        <f t="shared" si="0"/>
        <v>0</v>
      </c>
      <c r="AI29" s="3">
        <f t="shared" si="1"/>
        <v>0</v>
      </c>
      <c r="AJ29" s="4">
        <v>3.125E-2</v>
      </c>
      <c r="AK29" s="3">
        <f t="shared" si="2"/>
        <v>0</v>
      </c>
      <c r="AL29" s="53" t="s">
        <v>30</v>
      </c>
      <c r="AM29" s="8" t="b">
        <f t="shared" si="3"/>
        <v>0</v>
      </c>
      <c r="AN29" s="15">
        <f t="shared" si="4"/>
        <v>0</v>
      </c>
    </row>
    <row r="30" spans="1:40" ht="80.099999999999994" customHeight="1" thickBot="1" x14ac:dyDescent="0.3">
      <c r="A30" s="112" t="str">
        <f>IFERROR(INDEX(Tabella256[cognomenome], MATCH(F30, Tabella256[cognome], 0)), "")</f>
        <v/>
      </c>
      <c r="B30" s="28"/>
      <c r="C30" s="28"/>
      <c r="D30" s="29"/>
      <c r="E30" s="29"/>
      <c r="F30" s="30"/>
      <c r="G30" s="56"/>
      <c r="H30" s="31"/>
      <c r="I30" s="32" t="str">
        <f t="shared" si="5"/>
        <v/>
      </c>
      <c r="J30" s="33"/>
      <c r="K30" s="34"/>
      <c r="L30" s="34"/>
      <c r="M30" s="31" t="str">
        <f t="shared" si="7"/>
        <v/>
      </c>
      <c r="N30" s="35"/>
      <c r="O30" s="35"/>
      <c r="P30" s="78"/>
      <c r="Q30" s="79">
        <f t="shared" si="10"/>
        <v>99</v>
      </c>
      <c r="R30" s="79">
        <v>99</v>
      </c>
      <c r="S30" s="80">
        <f t="shared" si="8"/>
        <v>0</v>
      </c>
      <c r="T30" s="2"/>
      <c r="U30" s="2"/>
      <c r="V30" s="72"/>
      <c r="W30" s="72"/>
      <c r="X30" s="72"/>
      <c r="Y30" s="72"/>
      <c r="Z30" s="72"/>
      <c r="AA30" s="72"/>
      <c r="AB30" s="72"/>
      <c r="AC30" s="2"/>
      <c r="AD30" s="114" t="str">
        <f t="shared" si="6"/>
        <v>NO</v>
      </c>
      <c r="AG30" s="3">
        <f t="shared" si="0"/>
        <v>0</v>
      </c>
      <c r="AH30" s="3">
        <f t="shared" si="0"/>
        <v>0</v>
      </c>
      <c r="AI30" s="3">
        <f t="shared" si="1"/>
        <v>0</v>
      </c>
      <c r="AJ30" s="4">
        <v>3.125E-2</v>
      </c>
      <c r="AK30" s="3">
        <f t="shared" si="2"/>
        <v>0</v>
      </c>
      <c r="AL30" s="53" t="s">
        <v>30</v>
      </c>
      <c r="AM30" s="8" t="b">
        <f t="shared" si="3"/>
        <v>0</v>
      </c>
      <c r="AN30" s="15">
        <f t="shared" si="4"/>
        <v>0</v>
      </c>
    </row>
    <row r="31" spans="1:40" ht="80.099999999999994" customHeight="1" x14ac:dyDescent="0.25">
      <c r="A31" s="112" t="str">
        <f>IFERROR(INDEX(Tabella256[cognomenome], MATCH(F31, Tabella256[cognome], 0)), "")</f>
        <v/>
      </c>
      <c r="B31" s="28"/>
      <c r="C31" s="28"/>
      <c r="D31" s="29"/>
      <c r="E31" s="29"/>
      <c r="F31" s="30"/>
      <c r="G31" s="56" t="str">
        <f>IF(G30="","",G30)</f>
        <v/>
      </c>
      <c r="H31" s="31" t="str">
        <f>IF(H30="","",H30)</f>
        <v/>
      </c>
      <c r="I31" s="32" t="str">
        <f t="shared" si="5"/>
        <v/>
      </c>
      <c r="J31" s="33" t="str">
        <f>IF(J30="","",J30)</f>
        <v/>
      </c>
      <c r="K31" s="34"/>
      <c r="L31" s="34"/>
      <c r="M31" s="31" t="str">
        <f t="shared" si="7"/>
        <v/>
      </c>
      <c r="N31" s="2"/>
      <c r="O31" s="2"/>
      <c r="P31" s="2"/>
      <c r="Q31" s="2"/>
      <c r="R31" s="2"/>
      <c r="S31" s="2"/>
      <c r="T31" s="2"/>
      <c r="U31" s="2"/>
      <c r="V31" s="72"/>
      <c r="W31" s="72"/>
      <c r="X31" s="72"/>
      <c r="Y31" s="72"/>
      <c r="Z31" s="72"/>
      <c r="AA31" s="72"/>
      <c r="AB31" s="72"/>
      <c r="AC31" s="2"/>
      <c r="AD31" s="114" t="str">
        <f t="shared" si="6"/>
        <v>NO</v>
      </c>
      <c r="AG31" s="3">
        <f t="shared" si="0"/>
        <v>0</v>
      </c>
      <c r="AH31" s="3">
        <f t="shared" si="0"/>
        <v>0</v>
      </c>
      <c r="AI31" s="3">
        <f t="shared" si="1"/>
        <v>0</v>
      </c>
      <c r="AJ31" s="4">
        <v>3.125E-2</v>
      </c>
      <c r="AK31" s="3">
        <f t="shared" si="2"/>
        <v>0</v>
      </c>
      <c r="AL31" s="53" t="s">
        <v>30</v>
      </c>
      <c r="AM31" s="8" t="b">
        <f t="shared" si="3"/>
        <v>0</v>
      </c>
      <c r="AN31" s="15">
        <f t="shared" si="4"/>
        <v>0</v>
      </c>
    </row>
    <row r="32" spans="1:40" ht="80.099999999999994" customHeight="1" x14ac:dyDescent="0.25">
      <c r="A32" s="112" t="str">
        <f>IFERROR(INDEX(Tabella256[cognomenome], MATCH(F32, Tabella256[cognome], 0)), "")</f>
        <v/>
      </c>
      <c r="B32" s="28"/>
      <c r="C32" s="28"/>
      <c r="D32" s="29"/>
      <c r="E32" s="29"/>
      <c r="F32" s="30"/>
      <c r="G32" s="56"/>
      <c r="H32" s="31"/>
      <c r="I32" s="32" t="str">
        <f t="shared" si="5"/>
        <v/>
      </c>
      <c r="J32" s="33"/>
      <c r="K32" s="34"/>
      <c r="L32" s="34"/>
      <c r="M32" s="31" t="str">
        <f t="shared" si="7"/>
        <v/>
      </c>
      <c r="N32" s="35"/>
      <c r="O32" s="35"/>
      <c r="P32" s="2"/>
      <c r="Q32" s="2"/>
      <c r="R32" s="2"/>
      <c r="S32" s="2"/>
      <c r="T32" s="2"/>
      <c r="U32" s="2"/>
      <c r="W32" s="72"/>
      <c r="X32" s="72"/>
      <c r="Y32" s="72"/>
      <c r="Z32" s="72"/>
      <c r="AA32" s="72"/>
      <c r="AB32" s="72"/>
      <c r="AC32" s="2"/>
      <c r="AD32" s="114" t="str">
        <f t="shared" si="6"/>
        <v>NO</v>
      </c>
      <c r="AG32" s="3">
        <f t="shared" si="0"/>
        <v>0</v>
      </c>
      <c r="AH32" s="3">
        <f t="shared" si="0"/>
        <v>0</v>
      </c>
      <c r="AI32" s="3">
        <f t="shared" si="1"/>
        <v>0</v>
      </c>
      <c r="AJ32" s="4">
        <v>3.125E-2</v>
      </c>
      <c r="AK32" s="3">
        <f t="shared" si="2"/>
        <v>0</v>
      </c>
      <c r="AL32" s="53" t="s">
        <v>30</v>
      </c>
      <c r="AM32" s="8" t="b">
        <f t="shared" si="3"/>
        <v>0</v>
      </c>
      <c r="AN32" s="15">
        <f t="shared" si="4"/>
        <v>0</v>
      </c>
    </row>
    <row r="33" spans="1:40" ht="80.099999999999994" customHeight="1" x14ac:dyDescent="0.25">
      <c r="A33" s="112" t="str">
        <f>IFERROR(INDEX(Tabella256[cognomenome], MATCH(F33, Tabella256[cognome], 0)), "")</f>
        <v/>
      </c>
      <c r="B33" s="28"/>
      <c r="C33" s="28"/>
      <c r="D33" s="29"/>
      <c r="E33" s="29"/>
      <c r="F33" s="30"/>
      <c r="G33" s="56" t="str">
        <f>IF(G32="","",G32)</f>
        <v/>
      </c>
      <c r="H33" s="31" t="str">
        <f>IF(H32="","",H32)</f>
        <v/>
      </c>
      <c r="I33" s="32" t="str">
        <f t="shared" si="5"/>
        <v/>
      </c>
      <c r="J33" s="33" t="str">
        <f>IF(J32="","",J32)</f>
        <v/>
      </c>
      <c r="K33" s="34"/>
      <c r="L33" s="34"/>
      <c r="M33" s="31" t="str">
        <f t="shared" si="7"/>
        <v/>
      </c>
      <c r="N33" s="35"/>
      <c r="O33" s="35"/>
      <c r="P33" s="2"/>
      <c r="Q33" s="2"/>
      <c r="R33" s="2"/>
      <c r="S33" s="2"/>
      <c r="T33" s="2"/>
      <c r="U33" s="2"/>
      <c r="AA33" s="72"/>
      <c r="AB33" s="72"/>
      <c r="AC33" s="2"/>
      <c r="AD33" s="114" t="str">
        <f t="shared" si="6"/>
        <v>NO</v>
      </c>
      <c r="AG33" s="3">
        <f t="shared" si="0"/>
        <v>0</v>
      </c>
      <c r="AH33" s="3">
        <f t="shared" si="0"/>
        <v>0</v>
      </c>
      <c r="AI33" s="3">
        <f t="shared" si="1"/>
        <v>0</v>
      </c>
      <c r="AJ33" s="4">
        <v>3.125E-2</v>
      </c>
      <c r="AK33" s="3">
        <f t="shared" si="2"/>
        <v>0</v>
      </c>
      <c r="AL33" s="53" t="s">
        <v>30</v>
      </c>
      <c r="AM33" s="8" t="b">
        <f t="shared" si="3"/>
        <v>0</v>
      </c>
      <c r="AN33" s="15">
        <f t="shared" si="4"/>
        <v>0</v>
      </c>
    </row>
    <row r="34" spans="1:40" ht="80.099999999999994" customHeight="1" x14ac:dyDescent="0.25">
      <c r="A34" s="112" t="str">
        <f>IFERROR(INDEX(Tabella256[cognomenome], MATCH(F34, Tabella256[cognome], 0)), "")</f>
        <v/>
      </c>
      <c r="B34" s="28"/>
      <c r="C34" s="28"/>
      <c r="D34" s="29"/>
      <c r="E34" s="29"/>
      <c r="F34" s="30"/>
      <c r="G34" s="56"/>
      <c r="H34" s="31"/>
      <c r="I34" s="32" t="str">
        <f t="shared" si="5"/>
        <v/>
      </c>
      <c r="J34" s="33"/>
      <c r="K34" s="34"/>
      <c r="L34" s="34"/>
      <c r="M34" s="31" t="str">
        <f t="shared" si="7"/>
        <v/>
      </c>
      <c r="N34" s="35"/>
      <c r="O34" s="35"/>
      <c r="P34" s="2"/>
      <c r="Q34" s="2"/>
      <c r="R34" s="2"/>
      <c r="S34" s="2"/>
      <c r="T34" s="2"/>
      <c r="U34" s="2"/>
      <c r="AA34" s="72"/>
      <c r="AB34" s="72"/>
      <c r="AC34" s="2"/>
      <c r="AD34" s="114" t="str">
        <f t="shared" si="6"/>
        <v>NO</v>
      </c>
      <c r="AG34" s="3">
        <f t="shared" si="0"/>
        <v>0</v>
      </c>
      <c r="AH34" s="3">
        <f t="shared" si="0"/>
        <v>0</v>
      </c>
      <c r="AI34" s="3">
        <f t="shared" si="1"/>
        <v>0</v>
      </c>
      <c r="AJ34" s="4">
        <v>3.125E-2</v>
      </c>
      <c r="AK34" s="3">
        <f t="shared" si="2"/>
        <v>0</v>
      </c>
      <c r="AL34" s="53" t="s">
        <v>30</v>
      </c>
      <c r="AM34" s="8" t="b">
        <f t="shared" si="3"/>
        <v>0</v>
      </c>
      <c r="AN34" s="15">
        <f t="shared" si="4"/>
        <v>0</v>
      </c>
    </row>
    <row r="35" spans="1:40" ht="80.099999999999994" customHeight="1" x14ac:dyDescent="0.25">
      <c r="A35" s="112" t="str">
        <f>IFERROR(INDEX(Tabella256[cognomenome], MATCH(F35, Tabella256[cognome], 0)), "")</f>
        <v/>
      </c>
      <c r="B35" s="28"/>
      <c r="C35" s="28"/>
      <c r="D35" s="29"/>
      <c r="E35" s="29"/>
      <c r="F35" s="30"/>
      <c r="G35" s="56" t="str">
        <f>IF(G34="","",G34)</f>
        <v/>
      </c>
      <c r="H35" s="31" t="str">
        <f>IF(H34="","",H34)</f>
        <v/>
      </c>
      <c r="I35" s="32" t="str">
        <f t="shared" si="5"/>
        <v/>
      </c>
      <c r="J35" s="33" t="str">
        <f>IF(J34="","",J34)</f>
        <v/>
      </c>
      <c r="K35" s="34"/>
      <c r="L35" s="34"/>
      <c r="M35" s="31" t="str">
        <f t="shared" si="7"/>
        <v/>
      </c>
      <c r="N35" s="35"/>
      <c r="O35" s="35"/>
      <c r="P35" s="2"/>
      <c r="Q35" s="2"/>
      <c r="R35" s="2"/>
      <c r="S35" s="2"/>
      <c r="T35" s="2"/>
      <c r="U35" s="2"/>
      <c r="AA35" s="72"/>
      <c r="AB35" s="72"/>
      <c r="AC35" s="2"/>
      <c r="AD35" s="114" t="str">
        <f t="shared" si="6"/>
        <v>NO</v>
      </c>
      <c r="AG35" s="3">
        <f t="shared" si="0"/>
        <v>0</v>
      </c>
      <c r="AH35" s="3">
        <f t="shared" si="0"/>
        <v>0</v>
      </c>
      <c r="AI35" s="3">
        <f t="shared" si="1"/>
        <v>0</v>
      </c>
      <c r="AJ35" s="4">
        <v>3.125E-2</v>
      </c>
      <c r="AK35" s="3">
        <f t="shared" si="2"/>
        <v>0</v>
      </c>
      <c r="AL35" s="53" t="s">
        <v>30</v>
      </c>
      <c r="AM35" s="8" t="b">
        <f t="shared" si="3"/>
        <v>0</v>
      </c>
      <c r="AN35" s="15">
        <f t="shared" si="4"/>
        <v>0</v>
      </c>
    </row>
    <row r="36" spans="1:40" ht="80.099999999999994" customHeight="1" x14ac:dyDescent="0.25">
      <c r="A36" s="112" t="str">
        <f>IFERROR(INDEX(Tabella256[cognomenome], MATCH(F36, Tabella256[cognome], 0)), "")</f>
        <v/>
      </c>
      <c r="B36" s="28"/>
      <c r="C36" s="28"/>
      <c r="D36" s="29"/>
      <c r="E36" s="29"/>
      <c r="F36" s="30"/>
      <c r="G36" s="56"/>
      <c r="H36" s="31"/>
      <c r="I36" s="32" t="str">
        <f t="shared" si="5"/>
        <v/>
      </c>
      <c r="J36" s="33"/>
      <c r="K36" s="34"/>
      <c r="L36" s="34"/>
      <c r="M36" s="31" t="str">
        <f t="shared" si="7"/>
        <v/>
      </c>
      <c r="N36" s="35"/>
      <c r="O36" s="35"/>
      <c r="P36" s="2"/>
      <c r="Q36" s="2"/>
      <c r="R36" s="2"/>
      <c r="S36" s="2"/>
      <c r="T36" s="2"/>
      <c r="U36" s="2"/>
      <c r="AA36" s="72"/>
      <c r="AB36" s="72"/>
      <c r="AC36" s="2"/>
      <c r="AD36" s="114" t="str">
        <f t="shared" si="6"/>
        <v>NO</v>
      </c>
      <c r="AG36" s="3">
        <f t="shared" si="0"/>
        <v>0</v>
      </c>
      <c r="AH36" s="3">
        <f t="shared" si="0"/>
        <v>0</v>
      </c>
      <c r="AI36" s="3">
        <f t="shared" si="1"/>
        <v>0</v>
      </c>
      <c r="AJ36" s="4">
        <v>3.125E-2</v>
      </c>
      <c r="AK36" s="3">
        <f t="shared" si="2"/>
        <v>0</v>
      </c>
      <c r="AL36" s="53" t="s">
        <v>30</v>
      </c>
      <c r="AM36" s="8" t="b">
        <f t="shared" si="3"/>
        <v>0</v>
      </c>
      <c r="AN36" s="15">
        <f t="shared" si="4"/>
        <v>0</v>
      </c>
    </row>
    <row r="37" spans="1:40" ht="80.099999999999994" customHeight="1" x14ac:dyDescent="0.25">
      <c r="A37" s="112" t="str">
        <f>IFERROR(INDEX(Tabella256[cognomenome], MATCH(F37, Tabella256[cognome], 0)), "")</f>
        <v/>
      </c>
      <c r="B37" s="28"/>
      <c r="C37" s="28"/>
      <c r="D37" s="29"/>
      <c r="E37" s="29"/>
      <c r="F37" s="30"/>
      <c r="G37" s="56" t="str">
        <f>IF(G36="","",G36)</f>
        <v/>
      </c>
      <c r="H37" s="31" t="str">
        <f>IF(H36="","",H36)</f>
        <v/>
      </c>
      <c r="I37" s="32" t="str">
        <f t="shared" si="5"/>
        <v/>
      </c>
      <c r="J37" s="33" t="str">
        <f>IF(J36="","",J36)</f>
        <v/>
      </c>
      <c r="K37" s="34"/>
      <c r="L37" s="34"/>
      <c r="M37" s="31" t="str">
        <f t="shared" si="7"/>
        <v/>
      </c>
      <c r="N37" s="35"/>
      <c r="O37" s="35"/>
      <c r="P37" s="2"/>
      <c r="Q37" s="2"/>
      <c r="R37" s="2"/>
      <c r="S37" s="2"/>
      <c r="T37" s="2"/>
      <c r="U37" s="2"/>
      <c r="AA37" s="72"/>
      <c r="AB37" s="72"/>
      <c r="AC37" s="2"/>
      <c r="AD37" s="114" t="str">
        <f t="shared" si="6"/>
        <v>NO</v>
      </c>
      <c r="AG37" s="3">
        <f t="shared" si="0"/>
        <v>0</v>
      </c>
      <c r="AH37" s="3">
        <f t="shared" si="0"/>
        <v>0</v>
      </c>
      <c r="AI37" s="3">
        <f t="shared" si="1"/>
        <v>0</v>
      </c>
      <c r="AJ37" s="4">
        <v>3.125E-2</v>
      </c>
      <c r="AK37" s="3">
        <f t="shared" si="2"/>
        <v>0</v>
      </c>
      <c r="AL37" s="53" t="s">
        <v>30</v>
      </c>
      <c r="AM37" s="8" t="b">
        <f t="shared" si="3"/>
        <v>0</v>
      </c>
      <c r="AN37" s="15">
        <f t="shared" si="4"/>
        <v>0</v>
      </c>
    </row>
    <row r="38" spans="1:40" ht="80.099999999999994" customHeight="1" x14ac:dyDescent="0.25">
      <c r="A38" s="112" t="str">
        <f>IFERROR(INDEX(Tabella256[cognomenome], MATCH(F38, Tabella256[cognome], 0)), "")</f>
        <v/>
      </c>
      <c r="B38" s="28"/>
      <c r="C38" s="28"/>
      <c r="D38" s="29"/>
      <c r="E38" s="29"/>
      <c r="F38" s="30"/>
      <c r="G38" s="56"/>
      <c r="H38" s="31"/>
      <c r="I38" s="32" t="str">
        <f t="shared" si="5"/>
        <v/>
      </c>
      <c r="J38" s="33"/>
      <c r="K38" s="34"/>
      <c r="L38" s="34"/>
      <c r="M38" s="31" t="str">
        <f t="shared" si="7"/>
        <v/>
      </c>
      <c r="N38" s="35"/>
      <c r="O38" s="35"/>
      <c r="P38" s="2"/>
      <c r="Q38" s="2"/>
      <c r="R38" s="2"/>
      <c r="S38" s="2"/>
      <c r="T38" s="2"/>
      <c r="U38" s="2"/>
      <c r="AA38" s="72"/>
      <c r="AB38" s="72"/>
      <c r="AC38" s="2"/>
      <c r="AD38" s="114" t="str">
        <f t="shared" si="6"/>
        <v>NO</v>
      </c>
      <c r="AG38" s="3">
        <f t="shared" si="0"/>
        <v>0</v>
      </c>
      <c r="AH38" s="3">
        <f t="shared" si="0"/>
        <v>0</v>
      </c>
      <c r="AI38" s="3">
        <f t="shared" si="1"/>
        <v>0</v>
      </c>
      <c r="AJ38" s="4">
        <v>3.125E-2</v>
      </c>
      <c r="AK38" s="3">
        <f t="shared" si="2"/>
        <v>0</v>
      </c>
      <c r="AL38" s="53" t="s">
        <v>30</v>
      </c>
      <c r="AM38" s="8" t="b">
        <f t="shared" si="3"/>
        <v>0</v>
      </c>
      <c r="AN38" s="15">
        <f t="shared" si="4"/>
        <v>0</v>
      </c>
    </row>
    <row r="39" spans="1:40" ht="80.099999999999994" customHeight="1" x14ac:dyDescent="0.25">
      <c r="A39" s="112" t="str">
        <f>IFERROR(INDEX(Tabella256[cognomenome], MATCH(F39, Tabella256[cognome], 0)), "")</f>
        <v/>
      </c>
      <c r="B39" s="28"/>
      <c r="C39" s="28"/>
      <c r="D39" s="29"/>
      <c r="E39" s="29"/>
      <c r="F39" s="30"/>
      <c r="G39" s="56" t="str">
        <f>IF(G38="","",G38)</f>
        <v/>
      </c>
      <c r="H39" s="31" t="str">
        <f>IF(H38="","",H38)</f>
        <v/>
      </c>
      <c r="I39" s="32" t="str">
        <f t="shared" si="5"/>
        <v/>
      </c>
      <c r="J39" s="33" t="str">
        <f>IF(J38="","",J38)</f>
        <v/>
      </c>
      <c r="K39" s="34"/>
      <c r="L39" s="34"/>
      <c r="M39" s="31" t="str">
        <f t="shared" si="7"/>
        <v/>
      </c>
      <c r="N39" s="35"/>
      <c r="O39" s="35"/>
      <c r="P39" s="2"/>
      <c r="Q39" s="2"/>
      <c r="R39" s="2"/>
      <c r="S39" s="2"/>
      <c r="T39" s="2"/>
      <c r="U39" s="2"/>
      <c r="V39" s="72"/>
      <c r="W39" s="72"/>
      <c r="X39" s="72"/>
      <c r="Y39" s="72"/>
      <c r="Z39" s="72"/>
      <c r="AA39" s="72"/>
      <c r="AB39" s="72"/>
      <c r="AC39" s="2"/>
      <c r="AD39" s="114" t="str">
        <f t="shared" si="6"/>
        <v>NO</v>
      </c>
      <c r="AG39" s="3">
        <f t="shared" si="0"/>
        <v>0</v>
      </c>
      <c r="AH39" s="3">
        <f t="shared" si="0"/>
        <v>0</v>
      </c>
      <c r="AI39" s="3">
        <f t="shared" si="1"/>
        <v>0</v>
      </c>
      <c r="AJ39" s="4">
        <v>3.125E-2</v>
      </c>
      <c r="AK39" s="3">
        <f t="shared" si="2"/>
        <v>0</v>
      </c>
      <c r="AL39" s="53" t="s">
        <v>30</v>
      </c>
      <c r="AM39" s="8" t="b">
        <f t="shared" si="3"/>
        <v>0</v>
      </c>
      <c r="AN39" s="15">
        <f t="shared" si="4"/>
        <v>0</v>
      </c>
    </row>
    <row r="40" spans="1:40" ht="80.099999999999994" customHeight="1" x14ac:dyDescent="0.25">
      <c r="A40" s="112" t="str">
        <f>IFERROR(INDEX(Tabella256[cognomenome], MATCH(F40, Tabella256[cognome], 0)), "")</f>
        <v/>
      </c>
      <c r="B40" s="28"/>
      <c r="C40" s="28"/>
      <c r="D40" s="29"/>
      <c r="E40" s="29"/>
      <c r="F40" s="30"/>
      <c r="G40" s="56"/>
      <c r="H40" s="31"/>
      <c r="I40" s="32" t="str">
        <f t="shared" si="5"/>
        <v/>
      </c>
      <c r="J40" s="33"/>
      <c r="K40" s="34"/>
      <c r="L40" s="34"/>
      <c r="M40" s="31" t="str">
        <f t="shared" si="7"/>
        <v/>
      </c>
      <c r="N40" s="35"/>
      <c r="O40" s="35"/>
      <c r="P40" s="2"/>
      <c r="Q40" s="2"/>
      <c r="R40" s="2"/>
      <c r="S40" s="2"/>
      <c r="T40" s="2"/>
      <c r="U40" s="2"/>
      <c r="AB40" s="72"/>
      <c r="AC40" s="2"/>
      <c r="AD40" s="114" t="str">
        <f t="shared" si="6"/>
        <v>NO</v>
      </c>
      <c r="AG40" s="3">
        <f t="shared" si="0"/>
        <v>0</v>
      </c>
      <c r="AH40" s="3">
        <f t="shared" si="0"/>
        <v>0</v>
      </c>
      <c r="AI40" s="3">
        <f t="shared" si="1"/>
        <v>0</v>
      </c>
      <c r="AJ40" s="4">
        <v>3.125E-2</v>
      </c>
      <c r="AK40" s="3">
        <f t="shared" si="2"/>
        <v>0</v>
      </c>
      <c r="AL40" s="53" t="s">
        <v>30</v>
      </c>
      <c r="AM40" s="8" t="b">
        <f t="shared" si="3"/>
        <v>0</v>
      </c>
      <c r="AN40" s="15">
        <f t="shared" si="4"/>
        <v>0</v>
      </c>
    </row>
    <row r="41" spans="1:40" ht="80.099999999999994" customHeight="1" x14ac:dyDescent="0.25">
      <c r="A41" s="112" t="str">
        <f>IFERROR(INDEX(Tabella256[cognomenome], MATCH(F41, Tabella256[cognome], 0)), "")</f>
        <v/>
      </c>
      <c r="B41" s="28"/>
      <c r="C41" s="28"/>
      <c r="D41" s="29"/>
      <c r="E41" s="29"/>
      <c r="F41" s="30"/>
      <c r="G41" s="56" t="str">
        <f>IF(G40="","",G40)</f>
        <v/>
      </c>
      <c r="H41" s="31" t="str">
        <f>IF(H40="","",H40)</f>
        <v/>
      </c>
      <c r="I41" s="32" t="str">
        <f t="shared" si="5"/>
        <v/>
      </c>
      <c r="J41" s="33" t="str">
        <f>IF(J40="","",J40)</f>
        <v/>
      </c>
      <c r="K41" s="34"/>
      <c r="L41" s="34"/>
      <c r="M41" s="31" t="str">
        <f t="shared" si="7"/>
        <v/>
      </c>
      <c r="N41" s="35"/>
      <c r="O41" s="35"/>
      <c r="P41" s="2"/>
      <c r="Q41" s="2"/>
      <c r="R41" s="2"/>
      <c r="S41" s="2"/>
      <c r="T41" s="37"/>
      <c r="U41" s="2"/>
      <c r="AB41" s="72"/>
      <c r="AC41" s="2"/>
      <c r="AD41" s="114" t="str">
        <f t="shared" si="6"/>
        <v>NO</v>
      </c>
      <c r="AG41" s="3">
        <f t="shared" si="0"/>
        <v>0</v>
      </c>
      <c r="AH41" s="3">
        <f t="shared" si="0"/>
        <v>0</v>
      </c>
      <c r="AI41" s="3">
        <f t="shared" si="1"/>
        <v>0</v>
      </c>
      <c r="AJ41" s="4">
        <v>3.125E-2</v>
      </c>
      <c r="AK41" s="3">
        <f t="shared" si="2"/>
        <v>0</v>
      </c>
      <c r="AL41" s="53" t="s">
        <v>30</v>
      </c>
      <c r="AM41" s="8" t="b">
        <f t="shared" si="3"/>
        <v>0</v>
      </c>
      <c r="AN41" s="15">
        <f t="shared" si="4"/>
        <v>0</v>
      </c>
    </row>
    <row r="42" spans="1:40" ht="80.099999999999994" customHeight="1" x14ac:dyDescent="0.25">
      <c r="A42" s="112" t="str">
        <f>IFERROR(INDEX(Tabella256[cognomenome], MATCH(F42, Tabella256[cognome], 0)), "")</f>
        <v/>
      </c>
      <c r="B42" s="28"/>
      <c r="C42" s="28"/>
      <c r="D42" s="29"/>
      <c r="E42" s="29"/>
      <c r="F42" s="30"/>
      <c r="G42" s="56"/>
      <c r="H42" s="31"/>
      <c r="I42" s="32" t="str">
        <f t="shared" si="5"/>
        <v/>
      </c>
      <c r="J42" s="33"/>
      <c r="K42" s="34"/>
      <c r="L42" s="34"/>
      <c r="M42" s="31" t="str">
        <f t="shared" si="7"/>
        <v/>
      </c>
      <c r="N42" s="35"/>
      <c r="O42" s="35"/>
      <c r="P42" s="2"/>
      <c r="Q42" s="2"/>
      <c r="R42" s="2"/>
      <c r="S42" s="2"/>
      <c r="T42" s="37"/>
      <c r="U42" s="2"/>
      <c r="AB42" s="72"/>
      <c r="AC42" s="2"/>
      <c r="AD42" s="114" t="str">
        <f t="shared" si="6"/>
        <v>NO</v>
      </c>
      <c r="AG42" s="3">
        <f t="shared" si="0"/>
        <v>0</v>
      </c>
      <c r="AH42" s="3">
        <f t="shared" si="0"/>
        <v>0</v>
      </c>
      <c r="AI42" s="3">
        <f t="shared" si="1"/>
        <v>0</v>
      </c>
      <c r="AJ42" s="4">
        <v>3.125E-2</v>
      </c>
      <c r="AK42" s="3">
        <f t="shared" si="2"/>
        <v>0</v>
      </c>
      <c r="AL42" s="53" t="s">
        <v>30</v>
      </c>
      <c r="AM42" s="8" t="b">
        <f t="shared" si="3"/>
        <v>0</v>
      </c>
      <c r="AN42" s="15">
        <f t="shared" si="4"/>
        <v>0</v>
      </c>
    </row>
    <row r="43" spans="1:40" ht="80.099999999999994" customHeight="1" x14ac:dyDescent="0.25">
      <c r="A43" s="112" t="str">
        <f>IFERROR(INDEX(Tabella256[cognomenome], MATCH(F43, Tabella256[cognome], 0)), "")</f>
        <v/>
      </c>
      <c r="B43" s="28"/>
      <c r="C43" s="28"/>
      <c r="D43" s="29"/>
      <c r="E43" s="29"/>
      <c r="F43" s="30"/>
      <c r="G43" s="56" t="str">
        <f>IF(G42="","",G42)</f>
        <v/>
      </c>
      <c r="H43" s="31" t="str">
        <f>IF(H42="","",H42)</f>
        <v/>
      </c>
      <c r="I43" s="32" t="str">
        <f t="shared" si="5"/>
        <v/>
      </c>
      <c r="J43" s="33" t="str">
        <f>IF(J42="","",J42)</f>
        <v/>
      </c>
      <c r="K43" s="34"/>
      <c r="L43" s="34"/>
      <c r="M43" s="31" t="str">
        <f t="shared" si="7"/>
        <v/>
      </c>
      <c r="N43" s="35"/>
      <c r="O43" s="35"/>
      <c r="P43" s="2"/>
      <c r="Q43" s="2"/>
      <c r="R43" s="2"/>
      <c r="S43" s="2"/>
      <c r="T43" s="37"/>
      <c r="U43" s="2"/>
      <c r="AB43" s="72"/>
      <c r="AC43" s="2"/>
      <c r="AD43" s="114" t="str">
        <f t="shared" si="6"/>
        <v>NO</v>
      </c>
      <c r="AG43" s="3">
        <f t="shared" si="0"/>
        <v>0</v>
      </c>
      <c r="AH43" s="3">
        <f t="shared" si="0"/>
        <v>0</v>
      </c>
      <c r="AI43" s="3">
        <f t="shared" si="1"/>
        <v>0</v>
      </c>
      <c r="AJ43" s="4">
        <v>3.125E-2</v>
      </c>
      <c r="AK43" s="3">
        <f t="shared" si="2"/>
        <v>0</v>
      </c>
      <c r="AL43" s="53" t="s">
        <v>30</v>
      </c>
      <c r="AM43" s="8" t="b">
        <f t="shared" si="3"/>
        <v>0</v>
      </c>
      <c r="AN43" s="15">
        <f t="shared" si="4"/>
        <v>0</v>
      </c>
    </row>
    <row r="44" spans="1:40" ht="80.099999999999994" customHeight="1" x14ac:dyDescent="0.25">
      <c r="A44" s="112" t="str">
        <f>IFERROR(INDEX(Tabella256[cognomenome], MATCH(F44, Tabella256[cognome], 0)), "")</f>
        <v/>
      </c>
      <c r="B44" s="28"/>
      <c r="C44" s="28"/>
      <c r="D44" s="29"/>
      <c r="E44" s="29"/>
      <c r="F44" s="30"/>
      <c r="G44" s="56"/>
      <c r="H44" s="31"/>
      <c r="I44" s="32" t="str">
        <f t="shared" si="5"/>
        <v/>
      </c>
      <c r="J44" s="33"/>
      <c r="K44" s="34"/>
      <c r="L44" s="34"/>
      <c r="M44" s="31" t="str">
        <f t="shared" si="7"/>
        <v/>
      </c>
      <c r="N44" s="35"/>
      <c r="O44" s="35"/>
      <c r="P44" s="2"/>
      <c r="Q44" s="2"/>
      <c r="R44" s="2"/>
      <c r="S44" s="2"/>
      <c r="T44" s="37"/>
      <c r="U44" s="2"/>
      <c r="AB44" s="72"/>
      <c r="AC44" s="2"/>
      <c r="AD44" s="114" t="str">
        <f t="shared" si="6"/>
        <v>NO</v>
      </c>
      <c r="AG44" s="3">
        <f t="shared" si="0"/>
        <v>0</v>
      </c>
      <c r="AH44" s="3">
        <f t="shared" si="0"/>
        <v>0</v>
      </c>
      <c r="AI44" s="3">
        <f t="shared" si="1"/>
        <v>0</v>
      </c>
      <c r="AJ44" s="4">
        <v>3.125E-2</v>
      </c>
      <c r="AK44" s="3">
        <f t="shared" si="2"/>
        <v>0</v>
      </c>
      <c r="AL44" s="53" t="s">
        <v>30</v>
      </c>
      <c r="AM44" s="8" t="b">
        <f t="shared" si="3"/>
        <v>0</v>
      </c>
      <c r="AN44" s="15">
        <f t="shared" si="4"/>
        <v>0</v>
      </c>
    </row>
    <row r="45" spans="1:40" ht="80.099999999999994" customHeight="1" x14ac:dyDescent="0.25">
      <c r="A45" s="112" t="str">
        <f>IFERROR(INDEX(Tabella256[cognomenome], MATCH(F45, Tabella256[cognome], 0)), "")</f>
        <v/>
      </c>
      <c r="B45" s="28"/>
      <c r="C45" s="28"/>
      <c r="D45" s="29"/>
      <c r="E45" s="29"/>
      <c r="F45" s="30"/>
      <c r="G45" s="56" t="str">
        <f>IF(G44="","",G44)</f>
        <v/>
      </c>
      <c r="H45" s="31" t="str">
        <f>IF(H44="","",H44)</f>
        <v/>
      </c>
      <c r="I45" s="32" t="str">
        <f t="shared" si="5"/>
        <v/>
      </c>
      <c r="J45" s="33" t="str">
        <f>IF(J44="","",J44)</f>
        <v/>
      </c>
      <c r="K45" s="34"/>
      <c r="L45" s="34"/>
      <c r="M45" s="31" t="str">
        <f t="shared" si="7"/>
        <v/>
      </c>
      <c r="N45" s="35"/>
      <c r="O45" s="35"/>
      <c r="P45" s="2"/>
      <c r="Q45" s="2"/>
      <c r="R45" s="2"/>
      <c r="S45" s="2"/>
      <c r="T45" s="2"/>
      <c r="U45" s="2"/>
      <c r="V45" s="72"/>
      <c r="W45" s="72"/>
      <c r="X45" s="72"/>
      <c r="Y45" s="72"/>
      <c r="Z45" s="72"/>
      <c r="AA45" s="72"/>
      <c r="AB45" s="72"/>
      <c r="AC45" s="2"/>
      <c r="AD45" s="114" t="str">
        <f t="shared" si="6"/>
        <v>NO</v>
      </c>
      <c r="AG45" s="3">
        <f t="shared" si="0"/>
        <v>0</v>
      </c>
      <c r="AH45" s="3">
        <f t="shared" si="0"/>
        <v>0</v>
      </c>
      <c r="AI45" s="3">
        <f t="shared" si="1"/>
        <v>0</v>
      </c>
      <c r="AJ45" s="4">
        <v>3.125E-2</v>
      </c>
      <c r="AK45" s="3">
        <f t="shared" si="2"/>
        <v>0</v>
      </c>
      <c r="AL45" s="53" t="s">
        <v>30</v>
      </c>
      <c r="AM45" s="8" t="b">
        <f t="shared" si="3"/>
        <v>0</v>
      </c>
      <c r="AN45" s="15">
        <f t="shared" si="4"/>
        <v>0</v>
      </c>
    </row>
    <row r="46" spans="1:40" x14ac:dyDescent="0.25">
      <c r="B46" s="191" t="str">
        <f>IF(I32="","",I32)</f>
        <v/>
      </c>
      <c r="C46" s="191"/>
      <c r="D46" s="191"/>
      <c r="E46" s="191"/>
      <c r="F46" s="191"/>
      <c r="G46" s="191"/>
      <c r="H46" s="191"/>
      <c r="I46" s="191"/>
      <c r="J46" s="191"/>
      <c r="K46" s="191"/>
      <c r="L46" s="191"/>
      <c r="M46" s="191"/>
      <c r="N46" s="19"/>
      <c r="O46" s="19"/>
      <c r="P46" s="2"/>
      <c r="Q46" s="2"/>
      <c r="R46" s="2"/>
      <c r="S46" s="2"/>
      <c r="T46" s="2"/>
      <c r="U46" s="2"/>
      <c r="V46" s="72"/>
      <c r="W46" s="72"/>
      <c r="X46" s="72"/>
      <c r="Y46" s="72"/>
      <c r="Z46" s="72"/>
      <c r="AA46" s="72"/>
      <c r="AB46" s="72"/>
      <c r="AC46" s="2"/>
      <c r="AD46" s="2"/>
      <c r="AG46" s="24"/>
      <c r="AH46" s="24"/>
      <c r="AI46" s="24"/>
      <c r="AJ46" s="25"/>
      <c r="AK46" s="24"/>
      <c r="AL46" s="26"/>
      <c r="AM46" s="27"/>
    </row>
    <row r="47" spans="1:40" x14ac:dyDescent="0.25">
      <c r="B47" s="191"/>
      <c r="C47" s="191"/>
      <c r="D47" s="191"/>
      <c r="E47" s="191"/>
      <c r="F47" s="191"/>
      <c r="G47" s="191"/>
      <c r="H47" s="191"/>
      <c r="I47" s="191"/>
      <c r="J47" s="191"/>
      <c r="K47" s="191"/>
      <c r="L47" s="191"/>
      <c r="M47" s="191"/>
      <c r="P47" s="2"/>
      <c r="Q47" s="2"/>
      <c r="R47" s="2"/>
      <c r="S47" s="2"/>
    </row>
    <row r="48" spans="1:40" x14ac:dyDescent="0.25">
      <c r="B48" s="6"/>
      <c r="C48" s="6"/>
      <c r="D48" s="6"/>
      <c r="E48" s="7"/>
      <c r="F48" s="9"/>
      <c r="G48" s="143"/>
      <c r="H48" s="11"/>
      <c r="K48" s="11"/>
      <c r="L48" s="11"/>
      <c r="M48" s="11"/>
      <c r="N48" s="21"/>
      <c r="O48" s="21"/>
      <c r="P48" s="2"/>
      <c r="Q48" s="2"/>
      <c r="R48" s="2"/>
      <c r="S48" s="2"/>
      <c r="T48" s="2"/>
      <c r="U48" s="2"/>
      <c r="V48" s="72"/>
      <c r="W48" s="72"/>
      <c r="X48" s="72"/>
      <c r="Y48" s="72"/>
      <c r="Z48" s="72"/>
      <c r="AA48" s="72"/>
      <c r="AB48" s="72"/>
      <c r="AC48" s="2"/>
      <c r="AD48" s="2"/>
      <c r="AE48" s="2"/>
      <c r="AF48" s="2"/>
    </row>
    <row r="49" spans="2:63" x14ac:dyDescent="0.25">
      <c r="B49" s="6"/>
      <c r="C49" s="6"/>
      <c r="D49" s="6"/>
      <c r="E49" s="7"/>
      <c r="F49" s="9"/>
      <c r="G49" s="143"/>
      <c r="H49" s="11"/>
      <c r="K49" s="11"/>
      <c r="L49" s="11"/>
      <c r="M49" s="11"/>
      <c r="N49" s="21"/>
      <c r="O49" s="21"/>
      <c r="P49" s="2"/>
      <c r="Q49" s="2"/>
      <c r="R49" s="2"/>
      <c r="S49" s="2"/>
      <c r="T49" s="2"/>
      <c r="U49" s="2"/>
      <c r="V49" s="72"/>
      <c r="W49" s="72"/>
      <c r="X49" s="72"/>
      <c r="Y49" s="72"/>
      <c r="Z49" s="72"/>
      <c r="AA49" s="72"/>
      <c r="AB49" s="72"/>
      <c r="AC49" s="2"/>
      <c r="AD49" s="2"/>
      <c r="AE49" s="2"/>
      <c r="AF49" s="2"/>
    </row>
    <row r="50" spans="2:63" x14ac:dyDescent="0.25">
      <c r="B50" s="6"/>
      <c r="C50" s="6"/>
      <c r="D50" s="6"/>
      <c r="E50" s="7"/>
      <c r="F50" s="9"/>
      <c r="G50" s="143"/>
      <c r="H50" s="11"/>
      <c r="K50" s="11"/>
      <c r="L50" s="11"/>
      <c r="M50" s="11"/>
      <c r="N50" s="21"/>
      <c r="O50" s="21"/>
      <c r="T50" s="2"/>
      <c r="U50" s="2"/>
      <c r="V50" s="72"/>
      <c r="W50" s="72"/>
      <c r="X50" s="72"/>
      <c r="Y50" s="72"/>
      <c r="Z50" s="72"/>
      <c r="AA50" s="72"/>
      <c r="AB50" s="72"/>
      <c r="AC50" s="2"/>
      <c r="AD50" s="2"/>
      <c r="AE50" s="2"/>
      <c r="AF50" s="2"/>
    </row>
    <row r="51" spans="2:63" x14ac:dyDescent="0.25">
      <c r="B51" s="6"/>
      <c r="C51" s="6"/>
      <c r="D51" s="6"/>
      <c r="E51" s="7"/>
      <c r="F51" s="9"/>
      <c r="G51" s="143"/>
      <c r="H51" s="11"/>
      <c r="K51" s="11"/>
      <c r="L51" s="11"/>
      <c r="M51" s="11"/>
      <c r="N51" s="21"/>
      <c r="O51" s="21"/>
      <c r="T51" s="2"/>
      <c r="U51" s="2"/>
      <c r="V51" s="72"/>
      <c r="W51" s="72"/>
      <c r="X51" s="72"/>
      <c r="Y51" s="72"/>
      <c r="Z51" s="72"/>
      <c r="AA51" s="72"/>
      <c r="AB51" s="72"/>
      <c r="AC51" s="2"/>
      <c r="AD51" s="2"/>
      <c r="AE51" s="2"/>
      <c r="AF51" s="2"/>
    </row>
    <row r="52" spans="2:63" x14ac:dyDescent="0.25">
      <c r="B52" s="6"/>
      <c r="C52" s="6"/>
      <c r="D52" s="6"/>
      <c r="E52" s="7"/>
      <c r="F52" s="9"/>
      <c r="G52" s="143"/>
      <c r="H52" s="11"/>
      <c r="K52" s="11"/>
      <c r="L52" s="11"/>
      <c r="M52" s="11"/>
      <c r="N52" s="21"/>
      <c r="O52" s="21"/>
      <c r="T52" s="2"/>
      <c r="U52" s="2"/>
      <c r="V52" s="72"/>
      <c r="W52" s="72"/>
      <c r="X52" s="72"/>
      <c r="Y52" s="72"/>
      <c r="Z52" s="72"/>
      <c r="AA52" s="72"/>
      <c r="AB52" s="72"/>
      <c r="AC52" s="2"/>
      <c r="AD52" s="2"/>
      <c r="AE52" s="2"/>
      <c r="AF52" s="2"/>
    </row>
    <row r="53" spans="2:63" x14ac:dyDescent="0.25">
      <c r="B53" s="6"/>
      <c r="C53" s="6"/>
      <c r="D53" s="6"/>
      <c r="E53" s="7"/>
      <c r="F53" s="9"/>
      <c r="G53" s="143"/>
      <c r="H53" s="11"/>
      <c r="K53" s="11"/>
      <c r="L53" s="11"/>
      <c r="M53" s="11"/>
      <c r="N53" s="21"/>
      <c r="O53" s="21"/>
      <c r="T53" s="2"/>
      <c r="U53" s="2"/>
      <c r="V53" s="72"/>
      <c r="W53" s="72"/>
      <c r="X53" s="72"/>
      <c r="Y53" s="72"/>
      <c r="Z53" s="72"/>
      <c r="AA53" s="72"/>
      <c r="AB53" s="72"/>
      <c r="AC53" s="2"/>
      <c r="AD53" s="2"/>
      <c r="AE53" s="2"/>
      <c r="AF53" s="2"/>
    </row>
    <row r="54" spans="2:63" x14ac:dyDescent="0.25">
      <c r="B54" s="6"/>
      <c r="C54" s="6"/>
      <c r="D54" s="6"/>
      <c r="E54" s="7"/>
      <c r="F54" s="9"/>
      <c r="G54" s="143"/>
      <c r="H54" s="11"/>
      <c r="K54" s="11"/>
      <c r="L54" s="11"/>
      <c r="M54" s="11"/>
      <c r="N54" s="21"/>
      <c r="O54" s="21"/>
    </row>
    <row r="55" spans="2:63" x14ac:dyDescent="0.25">
      <c r="B55" s="6"/>
      <c r="C55" s="6"/>
      <c r="D55" s="6"/>
      <c r="E55" s="7"/>
      <c r="F55" s="9"/>
      <c r="G55" s="143"/>
      <c r="H55" s="11"/>
      <c r="I55" s="23"/>
      <c r="J55" s="11"/>
      <c r="K55" s="11"/>
      <c r="L55" s="11"/>
      <c r="M55" s="11"/>
      <c r="N55" s="21"/>
      <c r="O55" s="21"/>
    </row>
    <row r="56" spans="2:63" x14ac:dyDescent="0.25">
      <c r="B56" s="6"/>
      <c r="C56" s="6"/>
      <c r="D56" s="6"/>
      <c r="E56" s="7"/>
      <c r="F56" s="9"/>
      <c r="G56" s="143"/>
      <c r="H56" s="11"/>
      <c r="I56" s="23"/>
      <c r="J56" s="11"/>
      <c r="K56" s="11"/>
      <c r="L56" s="11"/>
      <c r="M56" s="11"/>
      <c r="N56" s="21"/>
      <c r="O56" s="21"/>
    </row>
    <row r="57" spans="2:63" x14ac:dyDescent="0.25">
      <c r="E57" s="5"/>
      <c r="F57" s="10"/>
    </row>
    <row r="58" spans="2:63" x14ac:dyDescent="0.25">
      <c r="E58" s="5"/>
      <c r="F58" s="10"/>
    </row>
    <row r="59" spans="2:63" s="12" customFormat="1" x14ac:dyDescent="0.25">
      <c r="B59" s="114"/>
      <c r="C59" s="114"/>
      <c r="D59" s="114"/>
      <c r="E59" s="5"/>
      <c r="F59" s="10"/>
      <c r="G59" s="144"/>
      <c r="H59" s="1"/>
      <c r="I59" s="22"/>
      <c r="J59" s="1"/>
      <c r="K59" s="1"/>
      <c r="L59" s="1"/>
      <c r="M59" s="1"/>
      <c r="N59" s="20"/>
      <c r="O59" s="20"/>
      <c r="T59" s="114"/>
      <c r="U59" s="114"/>
      <c r="V59" s="37"/>
      <c r="W59" s="37"/>
      <c r="X59" s="37"/>
      <c r="Y59" s="37"/>
      <c r="Z59" s="37"/>
      <c r="AA59" s="37"/>
      <c r="AB59" s="37"/>
      <c r="AC59" s="114"/>
      <c r="AD59" s="114"/>
      <c r="AE59" s="114"/>
      <c r="AF59" s="114"/>
      <c r="AG59" s="114"/>
      <c r="AH59" s="114"/>
      <c r="AI59" s="114"/>
      <c r="AJ59" s="114"/>
      <c r="AK59" s="114"/>
      <c r="AL59" s="114"/>
      <c r="AM59" s="114"/>
      <c r="AN59" s="114"/>
      <c r="AO59" s="114"/>
      <c r="AP59" s="114"/>
      <c r="AQ59" s="114"/>
      <c r="AR59" s="114"/>
      <c r="AS59" s="114"/>
      <c r="AT59" s="114"/>
      <c r="AU59" s="114"/>
      <c r="AV59" s="114"/>
      <c r="AW59" s="114"/>
      <c r="AX59" s="114"/>
      <c r="AY59" s="114"/>
      <c r="AZ59" s="114"/>
      <c r="BA59" s="114"/>
      <c r="BB59" s="114"/>
      <c r="BC59" s="114"/>
      <c r="BD59" s="114"/>
      <c r="BE59" s="114"/>
      <c r="BF59" s="114"/>
      <c r="BG59" s="114"/>
      <c r="BH59" s="114"/>
      <c r="BI59" s="114"/>
      <c r="BJ59" s="114"/>
      <c r="BK59" s="114"/>
    </row>
    <row r="60" spans="2:63" s="12" customFormat="1" x14ac:dyDescent="0.25">
      <c r="B60" s="114"/>
      <c r="C60" s="114"/>
      <c r="D60" s="114"/>
      <c r="E60" s="5"/>
      <c r="F60" s="10"/>
      <c r="G60" s="144"/>
      <c r="H60" s="1"/>
      <c r="I60" s="22"/>
      <c r="J60" s="1"/>
      <c r="K60" s="1"/>
      <c r="L60" s="1"/>
      <c r="M60" s="1"/>
      <c r="N60" s="20"/>
      <c r="O60" s="20"/>
      <c r="T60" s="114"/>
      <c r="U60" s="114"/>
      <c r="V60" s="37"/>
      <c r="W60" s="37"/>
      <c r="X60" s="37"/>
      <c r="Y60" s="37"/>
      <c r="Z60" s="37"/>
      <c r="AA60" s="37"/>
      <c r="AB60" s="37"/>
      <c r="AC60" s="114"/>
      <c r="AD60" s="114"/>
      <c r="AE60" s="114"/>
      <c r="AF60" s="114"/>
      <c r="AG60" s="114"/>
      <c r="AH60" s="114"/>
      <c r="AI60" s="114"/>
      <c r="AJ60" s="114"/>
      <c r="AK60" s="114"/>
      <c r="AL60" s="114"/>
      <c r="AM60" s="114"/>
      <c r="AN60" s="114"/>
      <c r="AO60" s="114"/>
      <c r="AP60" s="114"/>
      <c r="AQ60" s="114"/>
      <c r="AR60" s="114"/>
      <c r="AS60" s="114"/>
      <c r="AT60" s="114"/>
      <c r="AU60" s="114"/>
      <c r="AV60" s="114"/>
      <c r="AW60" s="114"/>
      <c r="AX60" s="114"/>
      <c r="AY60" s="114"/>
      <c r="AZ60" s="114"/>
      <c r="BA60" s="114"/>
      <c r="BB60" s="114"/>
      <c r="BC60" s="114"/>
      <c r="BD60" s="114"/>
      <c r="BE60" s="114"/>
      <c r="BF60" s="114"/>
      <c r="BG60" s="114"/>
      <c r="BH60" s="114"/>
      <c r="BI60" s="114"/>
      <c r="BJ60" s="114"/>
      <c r="BK60" s="114"/>
    </row>
    <row r="61" spans="2:63" s="12" customFormat="1" x14ac:dyDescent="0.25">
      <c r="B61" s="114"/>
      <c r="C61" s="114"/>
      <c r="D61" s="114"/>
      <c r="E61" s="5"/>
      <c r="F61" s="10"/>
      <c r="G61" s="144"/>
      <c r="H61" s="1"/>
      <c r="I61" s="22"/>
      <c r="J61" s="1"/>
      <c r="K61" s="1"/>
      <c r="L61" s="1"/>
      <c r="M61" s="1"/>
      <c r="N61" s="20"/>
      <c r="O61" s="20"/>
      <c r="T61" s="114"/>
      <c r="U61" s="114"/>
      <c r="V61" s="37"/>
      <c r="W61" s="37"/>
      <c r="X61" s="37"/>
      <c r="Y61" s="37"/>
      <c r="Z61" s="37"/>
      <c r="AA61" s="37"/>
      <c r="AB61" s="37"/>
      <c r="AC61" s="114"/>
      <c r="AD61" s="114"/>
      <c r="AE61" s="114"/>
      <c r="AF61" s="114"/>
      <c r="AG61" s="114"/>
      <c r="AH61" s="114"/>
      <c r="AI61" s="114"/>
      <c r="AJ61" s="114"/>
      <c r="AK61" s="114"/>
      <c r="AL61" s="114"/>
      <c r="AM61" s="114"/>
      <c r="AN61" s="114"/>
      <c r="AO61" s="114"/>
      <c r="AP61" s="114"/>
      <c r="AQ61" s="114"/>
      <c r="AR61" s="114"/>
      <c r="AS61" s="114"/>
      <c r="AT61" s="114"/>
      <c r="AU61" s="114"/>
      <c r="AV61" s="114"/>
      <c r="AW61" s="114"/>
      <c r="AX61" s="114"/>
      <c r="AY61" s="114"/>
      <c r="AZ61" s="114"/>
      <c r="BA61" s="114"/>
      <c r="BB61" s="114"/>
      <c r="BC61" s="114"/>
      <c r="BD61" s="114"/>
      <c r="BE61" s="114"/>
      <c r="BF61" s="114"/>
      <c r="BG61" s="114"/>
      <c r="BH61" s="114"/>
      <c r="BI61" s="114"/>
      <c r="BJ61" s="114"/>
      <c r="BK61" s="114"/>
    </row>
    <row r="62" spans="2:63" s="12" customFormat="1" x14ac:dyDescent="0.25">
      <c r="B62" s="114"/>
      <c r="C62" s="114"/>
      <c r="D62" s="114"/>
      <c r="E62" s="5"/>
      <c r="F62" s="10"/>
      <c r="G62" s="144"/>
      <c r="H62" s="1"/>
      <c r="I62" s="22"/>
      <c r="J62" s="1"/>
      <c r="K62" s="1"/>
      <c r="L62" s="1"/>
      <c r="M62" s="1"/>
      <c r="N62" s="20"/>
      <c r="O62" s="20"/>
      <c r="P62" s="114"/>
      <c r="Q62" s="114"/>
      <c r="R62" s="114"/>
      <c r="S62" s="114"/>
      <c r="T62" s="114"/>
      <c r="U62" s="114"/>
      <c r="V62" s="37"/>
      <c r="W62" s="37"/>
      <c r="X62" s="37"/>
      <c r="Y62" s="37"/>
      <c r="Z62" s="37"/>
      <c r="AA62" s="37"/>
      <c r="AB62" s="37"/>
      <c r="AC62" s="114"/>
      <c r="AD62" s="114"/>
      <c r="AE62" s="114"/>
      <c r="AF62" s="114"/>
      <c r="AG62" s="114"/>
      <c r="AH62" s="114"/>
      <c r="AI62" s="114"/>
      <c r="AJ62" s="114"/>
      <c r="AK62" s="114"/>
      <c r="AL62" s="114"/>
      <c r="AM62" s="114"/>
      <c r="AN62" s="114"/>
      <c r="AO62" s="114"/>
      <c r="AP62" s="114"/>
      <c r="AQ62" s="114"/>
      <c r="AR62" s="114"/>
      <c r="AS62" s="114"/>
      <c r="AT62" s="114"/>
      <c r="AU62" s="114"/>
      <c r="AV62" s="114"/>
      <c r="AW62" s="114"/>
      <c r="AX62" s="114"/>
      <c r="AY62" s="114"/>
      <c r="AZ62" s="114"/>
      <c r="BA62" s="114"/>
      <c r="BB62" s="114"/>
      <c r="BC62" s="114"/>
      <c r="BD62" s="114"/>
      <c r="BE62" s="114"/>
      <c r="BF62" s="114"/>
      <c r="BG62" s="114"/>
      <c r="BH62" s="114"/>
      <c r="BI62" s="114"/>
      <c r="BJ62" s="114"/>
      <c r="BK62" s="114"/>
    </row>
    <row r="63" spans="2:63" s="12" customFormat="1" x14ac:dyDescent="0.25">
      <c r="B63" s="114"/>
      <c r="C63" s="114"/>
      <c r="D63" s="114"/>
      <c r="E63" s="5"/>
      <c r="F63" s="10"/>
      <c r="G63" s="144"/>
      <c r="H63" s="1"/>
      <c r="I63" s="22"/>
      <c r="J63" s="1"/>
      <c r="K63" s="1"/>
      <c r="L63" s="1"/>
      <c r="M63" s="1"/>
      <c r="N63" s="20"/>
      <c r="O63" s="20"/>
      <c r="P63" s="114"/>
      <c r="Q63" s="114"/>
      <c r="R63" s="114"/>
      <c r="S63" s="114"/>
      <c r="T63" s="114"/>
      <c r="U63" s="114"/>
      <c r="V63" s="37"/>
      <c r="W63" s="37"/>
      <c r="X63" s="37"/>
      <c r="Y63" s="37"/>
      <c r="Z63" s="37"/>
      <c r="AA63" s="37"/>
      <c r="AB63" s="37"/>
      <c r="AC63" s="114"/>
      <c r="AD63" s="114"/>
      <c r="AE63" s="114"/>
      <c r="AF63" s="114"/>
      <c r="AG63" s="114"/>
      <c r="AH63" s="114"/>
      <c r="AI63" s="114"/>
      <c r="AJ63" s="114"/>
      <c r="AK63" s="114"/>
      <c r="AL63" s="114"/>
      <c r="AM63" s="114"/>
      <c r="AN63" s="114"/>
      <c r="AO63" s="114"/>
      <c r="AP63" s="114"/>
      <c r="AQ63" s="114"/>
      <c r="AR63" s="114"/>
      <c r="AS63" s="114"/>
      <c r="AT63" s="114"/>
      <c r="AU63" s="114"/>
      <c r="AV63" s="114"/>
      <c r="AW63" s="114"/>
      <c r="AX63" s="114"/>
      <c r="AY63" s="114"/>
      <c r="AZ63" s="114"/>
      <c r="BA63" s="114"/>
      <c r="BB63" s="114"/>
      <c r="BC63" s="114"/>
      <c r="BD63" s="114"/>
      <c r="BE63" s="114"/>
      <c r="BF63" s="114"/>
      <c r="BG63" s="114"/>
      <c r="BH63" s="114"/>
      <c r="BI63" s="114"/>
      <c r="BJ63" s="114"/>
      <c r="BK63" s="114"/>
    </row>
    <row r="64" spans="2:63" s="12" customFormat="1" x14ac:dyDescent="0.25">
      <c r="B64" s="114"/>
      <c r="C64" s="114"/>
      <c r="D64" s="114"/>
      <c r="E64" s="5"/>
      <c r="F64" s="10"/>
      <c r="G64" s="144"/>
      <c r="H64" s="1"/>
      <c r="I64" s="22"/>
      <c r="J64" s="1"/>
      <c r="K64" s="1"/>
      <c r="L64" s="1"/>
      <c r="M64" s="1"/>
      <c r="N64" s="20"/>
      <c r="O64" s="20"/>
      <c r="P64" s="114"/>
      <c r="Q64" s="114"/>
      <c r="R64" s="114"/>
      <c r="S64" s="114"/>
      <c r="T64" s="114"/>
      <c r="U64" s="114"/>
      <c r="V64" s="37"/>
      <c r="W64" s="37"/>
      <c r="X64" s="37"/>
      <c r="Y64" s="37"/>
      <c r="Z64" s="37"/>
      <c r="AA64" s="37"/>
      <c r="AB64" s="37"/>
      <c r="AC64" s="114"/>
      <c r="AD64" s="114"/>
      <c r="AE64" s="114"/>
      <c r="AF64" s="114"/>
      <c r="AG64" s="114"/>
      <c r="AH64" s="114"/>
      <c r="AI64" s="114"/>
      <c r="AJ64" s="114"/>
      <c r="AK64" s="114"/>
      <c r="AL64" s="114"/>
      <c r="AM64" s="114"/>
      <c r="AN64" s="114"/>
      <c r="AO64" s="114"/>
      <c r="AP64" s="114"/>
      <c r="AQ64" s="114"/>
      <c r="AR64" s="114"/>
      <c r="AS64" s="114"/>
      <c r="AT64" s="114"/>
      <c r="AU64" s="114"/>
      <c r="AV64" s="114"/>
      <c r="AW64" s="114"/>
      <c r="AX64" s="114"/>
      <c r="AY64" s="114"/>
      <c r="AZ64" s="114"/>
      <c r="BA64" s="114"/>
      <c r="BB64" s="114"/>
      <c r="BC64" s="114"/>
      <c r="BD64" s="114"/>
      <c r="BE64" s="114"/>
      <c r="BF64" s="114"/>
      <c r="BG64" s="114"/>
      <c r="BH64" s="114"/>
      <c r="BI64" s="114"/>
      <c r="BJ64" s="114"/>
      <c r="BK64" s="114"/>
    </row>
  </sheetData>
  <autoFilter ref="F3:N26" xr:uid="{00000000-0009-0000-0000-000004000000}"/>
  <mergeCells count="9">
    <mergeCell ref="V4:X4"/>
    <mergeCell ref="V8:X8"/>
    <mergeCell ref="B46:M47"/>
    <mergeCell ref="B1:E2"/>
    <mergeCell ref="F1:H2"/>
    <mergeCell ref="L1:M1"/>
    <mergeCell ref="L2:M2"/>
    <mergeCell ref="P2:S2"/>
    <mergeCell ref="V3:X3"/>
  </mergeCells>
  <conditionalFormatting sqref="V4">
    <cfRule type="cellIs" dxfId="11559" priority="898" operator="lessThan">
      <formula>0</formula>
    </cfRule>
    <cfRule type="cellIs" dxfId="11558" priority="899" operator="greaterThan">
      <formula>0</formula>
    </cfRule>
    <cfRule type="cellIs" dxfId="11557" priority="900" operator="equal">
      <formula>0</formula>
    </cfRule>
  </conditionalFormatting>
  <conditionalFormatting sqref="V9:Y9">
    <cfRule type="cellIs" dxfId="11556" priority="895" operator="lessThan">
      <formula>0</formula>
    </cfRule>
    <cfRule type="cellIs" dxfId="11555" priority="896" operator="greaterThan">
      <formula>0</formula>
    </cfRule>
    <cfRule type="cellIs" dxfId="11554" priority="897" operator="equal">
      <formula>0</formula>
    </cfRule>
  </conditionalFormatting>
  <conditionalFormatting sqref="S7:S30">
    <cfRule type="cellIs" dxfId="11553" priority="893" operator="notEqual">
      <formula>0</formula>
    </cfRule>
    <cfRule type="cellIs" dxfId="11552" priority="894" operator="equal">
      <formula>0</formula>
    </cfRule>
  </conditionalFormatting>
  <conditionalFormatting sqref="V7:Y7">
    <cfRule type="cellIs" dxfId="11551" priority="901" operator="lessThan">
      <formula>0</formula>
    </cfRule>
    <cfRule type="cellIs" dxfId="11550" priority="902" operator="greaterThan">
      <formula>0</formula>
    </cfRule>
    <cfRule type="cellIs" dxfId="11549" priority="903" operator="equal">
      <formula>0</formula>
    </cfRule>
  </conditionalFormatting>
  <conditionalFormatting sqref="U4">
    <cfRule type="containsText" dxfId="11548" priority="904" operator="containsText" text="NO">
      <formula>NOT(ISERROR(SEARCH("NO",U4)))</formula>
    </cfRule>
    <cfRule type="containsText" dxfId="11547" priority="905" operator="containsText" text="SI">
      <formula>NOT(ISERROR(SEARCH("SI",U4)))</formula>
    </cfRule>
  </conditionalFormatting>
  <conditionalFormatting sqref="F45:H45 K4:L4 F12:F44 G5:H44 J5:L45">
    <cfRule type="expression" dxfId="11546" priority="906">
      <formula>SEARCH("caricato",$N4)&gt;0</formula>
    </cfRule>
    <cfRule type="expression" dxfId="11545" priority="907">
      <formula>SEARCH("da fare",$N4)&gt;0</formula>
    </cfRule>
    <cfRule type="expression" dxfId="11544" priority="908">
      <formula>SEARCH("attesa tcl",$N4)&gt;0</formula>
    </cfRule>
    <cfRule type="expression" dxfId="11543" priority="909">
      <formula>SEARCH("fermata",$N4)&gt;0</formula>
    </cfRule>
    <cfRule type="expression" dxfId="11542" priority="910">
      <formula>SEARCH("canone",$N4)&gt;0</formula>
    </cfRule>
  </conditionalFormatting>
  <conditionalFormatting sqref="G4:H4 J4">
    <cfRule type="expression" dxfId="11541" priority="888">
      <formula>SEARCH("caricato",$N4)&gt;0</formula>
    </cfRule>
    <cfRule type="expression" dxfId="11540" priority="889">
      <formula>SEARCH("da fare",$N4)&gt;0</formula>
    </cfRule>
    <cfRule type="expression" dxfId="11539" priority="890">
      <formula>SEARCH("attesa tcl",$N4)&gt;0</formula>
    </cfRule>
    <cfRule type="expression" dxfId="11538" priority="891">
      <formula>SEARCH("fermata",$N4)&gt;0</formula>
    </cfRule>
    <cfRule type="expression" dxfId="11537" priority="892">
      <formula>SEARCH("canone",$N4)&gt;0</formula>
    </cfRule>
  </conditionalFormatting>
  <conditionalFormatting sqref="F4:F5">
    <cfRule type="expression" dxfId="11536" priority="878">
      <formula>SEARCH("caricato",$N4)&gt;0</formula>
    </cfRule>
    <cfRule type="expression" dxfId="11535" priority="879">
      <formula>SEARCH("da fare",$N4)&gt;0</formula>
    </cfRule>
    <cfRule type="expression" dxfId="11534" priority="880">
      <formula>SEARCH("attesa tcl",$N4)&gt;0</formula>
    </cfRule>
    <cfRule type="expression" dxfId="11533" priority="881">
      <formula>SEARCH("fermata",$N4)&gt;0</formula>
    </cfRule>
    <cfRule type="expression" dxfId="11532" priority="882">
      <formula>SEARCH("canone",$N4)&gt;0</formula>
    </cfRule>
  </conditionalFormatting>
  <conditionalFormatting sqref="F4:F5">
    <cfRule type="expression" dxfId="11531" priority="873">
      <formula>SEARCH("caricato",$N4)&gt;0</formula>
    </cfRule>
    <cfRule type="expression" dxfId="11530" priority="874">
      <formula>SEARCH("da fare",$N4)&gt;0</formula>
    </cfRule>
    <cfRule type="expression" dxfId="11529" priority="875">
      <formula>SEARCH("attesa tcl",$N4)&gt;0</formula>
    </cfRule>
    <cfRule type="expression" dxfId="11528" priority="876">
      <formula>SEARCH("fermata",$N4)&gt;0</formula>
    </cfRule>
    <cfRule type="expression" dxfId="11527" priority="877">
      <formula>SEARCH("canone",$N4)&gt;0</formula>
    </cfRule>
  </conditionalFormatting>
  <conditionalFormatting sqref="F9">
    <cfRule type="expression" dxfId="11526" priority="868">
      <formula>SEARCH("caricato",$N9)&gt;0</formula>
    </cfRule>
    <cfRule type="expression" dxfId="11525" priority="869">
      <formula>SEARCH("da fare",$N9)&gt;0</formula>
    </cfRule>
    <cfRule type="expression" dxfId="11524" priority="870">
      <formula>SEARCH("attesa tcl",$N9)&gt;0</formula>
    </cfRule>
    <cfRule type="expression" dxfId="11523" priority="871">
      <formula>SEARCH("fermata",$N9)&gt;0</formula>
    </cfRule>
    <cfRule type="expression" dxfId="11522" priority="872">
      <formula>SEARCH("canone",$N9)&gt;0</formula>
    </cfRule>
  </conditionalFormatting>
  <conditionalFormatting sqref="F10:F11">
    <cfRule type="expression" dxfId="11521" priority="863">
      <formula>SEARCH("caricato",$N10)&gt;0</formula>
    </cfRule>
    <cfRule type="expression" dxfId="11520" priority="864">
      <formula>SEARCH("da fare",$N10)&gt;0</formula>
    </cfRule>
    <cfRule type="expression" dxfId="11519" priority="865">
      <formula>SEARCH("attesa tcl",$N10)&gt;0</formula>
    </cfRule>
    <cfRule type="expression" dxfId="11518" priority="866">
      <formula>SEARCH("fermata",$N10)&gt;0</formula>
    </cfRule>
    <cfRule type="expression" dxfId="11517" priority="867">
      <formula>SEARCH("canone",$N10)&gt;0</formula>
    </cfRule>
  </conditionalFormatting>
  <conditionalFormatting sqref="G10:H10 J10">
    <cfRule type="expression" dxfId="11516" priority="858">
      <formula>SEARCH("caricato",$N10)&gt;0</formula>
    </cfRule>
    <cfRule type="expression" dxfId="11515" priority="859">
      <formula>SEARCH("da fare",$N10)&gt;0</formula>
    </cfRule>
    <cfRule type="expression" dxfId="11514" priority="860">
      <formula>SEARCH("attesa tcl",$N10)&gt;0</formula>
    </cfRule>
    <cfRule type="expression" dxfId="11513" priority="861">
      <formula>SEARCH("fermata",$N10)&gt;0</formula>
    </cfRule>
    <cfRule type="expression" dxfId="11512" priority="862">
      <formula>SEARCH("canone",$N10)&gt;0</formula>
    </cfRule>
  </conditionalFormatting>
  <conditionalFormatting sqref="G6:H6 J6">
    <cfRule type="expression" dxfId="11511" priority="853">
      <formula>SEARCH("caricato",$N6)&gt;0</formula>
    </cfRule>
    <cfRule type="expression" dxfId="11510" priority="854">
      <formula>SEARCH("da fare",$N6)&gt;0</formula>
    </cfRule>
    <cfRule type="expression" dxfId="11509" priority="855">
      <formula>SEARCH("attesa tcl",$N6)&gt;0</formula>
    </cfRule>
    <cfRule type="expression" dxfId="11508" priority="856">
      <formula>SEARCH("fermata",$N6)&gt;0</formula>
    </cfRule>
    <cfRule type="expression" dxfId="11507" priority="857">
      <formula>SEARCH("canone",$N6)&gt;0</formula>
    </cfRule>
  </conditionalFormatting>
  <conditionalFormatting sqref="F9">
    <cfRule type="expression" dxfId="11506" priority="848">
      <formula>SEARCH("caricato",$N9)&gt;0</formula>
    </cfRule>
    <cfRule type="expression" dxfId="11505" priority="849">
      <formula>SEARCH("da fare",$N9)&gt;0</formula>
    </cfRule>
    <cfRule type="expression" dxfId="11504" priority="850">
      <formula>SEARCH("attesa tcl",$N9)&gt;0</formula>
    </cfRule>
    <cfRule type="expression" dxfId="11503" priority="851">
      <formula>SEARCH("fermata",$N9)&gt;0</formula>
    </cfRule>
    <cfRule type="expression" dxfId="11502" priority="852">
      <formula>SEARCH("canone",$N9)&gt;0</formula>
    </cfRule>
  </conditionalFormatting>
  <conditionalFormatting sqref="F10:F11">
    <cfRule type="expression" dxfId="11501" priority="843">
      <formula>SEARCH("caricato",$N10)&gt;0</formula>
    </cfRule>
    <cfRule type="expression" dxfId="11500" priority="844">
      <formula>SEARCH("da fare",$N10)&gt;0</formula>
    </cfRule>
    <cfRule type="expression" dxfId="11499" priority="845">
      <formula>SEARCH("attesa tcl",$N10)&gt;0</formula>
    </cfRule>
    <cfRule type="expression" dxfId="11498" priority="846">
      <formula>SEARCH("fermata",$N10)&gt;0</formula>
    </cfRule>
    <cfRule type="expression" dxfId="11497" priority="847">
      <formula>SEARCH("canone",$N10)&gt;0</formula>
    </cfRule>
  </conditionalFormatting>
  <conditionalFormatting sqref="G12:H12 J12">
    <cfRule type="expression" dxfId="11496" priority="838">
      <formula>SEARCH("caricato",$N12)&gt;0</formula>
    </cfRule>
    <cfRule type="expression" dxfId="11495" priority="839">
      <formula>SEARCH("da fare",$N12)&gt;0</formula>
    </cfRule>
    <cfRule type="expression" dxfId="11494" priority="840">
      <formula>SEARCH("attesa tcl",$N12)&gt;0</formula>
    </cfRule>
    <cfRule type="expression" dxfId="11493" priority="841">
      <formula>SEARCH("fermata",$N12)&gt;0</formula>
    </cfRule>
    <cfRule type="expression" dxfId="11492" priority="842">
      <formula>SEARCH("canone",$N12)&gt;0</formula>
    </cfRule>
  </conditionalFormatting>
  <conditionalFormatting sqref="G8:H8 J8">
    <cfRule type="expression" dxfId="11491" priority="833">
      <formula>SEARCH("caricato",$N8)&gt;0</formula>
    </cfRule>
    <cfRule type="expression" dxfId="11490" priority="834">
      <formula>SEARCH("da fare",$N8)&gt;0</formula>
    </cfRule>
    <cfRule type="expression" dxfId="11489" priority="835">
      <formula>SEARCH("attesa tcl",$N8)&gt;0</formula>
    </cfRule>
    <cfRule type="expression" dxfId="11488" priority="836">
      <formula>SEARCH("fermata",$N8)&gt;0</formula>
    </cfRule>
    <cfRule type="expression" dxfId="11487" priority="837">
      <formula>SEARCH("canone",$N8)&gt;0</formula>
    </cfRule>
  </conditionalFormatting>
  <conditionalFormatting sqref="F6:F7">
    <cfRule type="expression" dxfId="11486" priority="828">
      <formula>SEARCH("caricato",$N6)&gt;0</formula>
    </cfRule>
    <cfRule type="expression" dxfId="11485" priority="829">
      <formula>SEARCH("da fare",$N6)&gt;0</formula>
    </cfRule>
    <cfRule type="expression" dxfId="11484" priority="830">
      <formula>SEARCH("attesa tcl",$N6)&gt;0</formula>
    </cfRule>
    <cfRule type="expression" dxfId="11483" priority="831">
      <formula>SEARCH("fermata",$N6)&gt;0</formula>
    </cfRule>
    <cfRule type="expression" dxfId="11482" priority="832">
      <formula>SEARCH("canone",$N6)&gt;0</formula>
    </cfRule>
  </conditionalFormatting>
  <conditionalFormatting sqref="F6:F7">
    <cfRule type="expression" dxfId="11481" priority="823">
      <formula>SEARCH("caricato",$N6)&gt;0</formula>
    </cfRule>
    <cfRule type="expression" dxfId="11480" priority="824">
      <formula>SEARCH("da fare",$N6)&gt;0</formula>
    </cfRule>
    <cfRule type="expression" dxfId="11479" priority="825">
      <formula>SEARCH("attesa tcl",$N6)&gt;0</formula>
    </cfRule>
    <cfRule type="expression" dxfId="11478" priority="826">
      <formula>SEARCH("fermata",$N6)&gt;0</formula>
    </cfRule>
    <cfRule type="expression" dxfId="11477" priority="827">
      <formula>SEARCH("canone",$N6)&gt;0</formula>
    </cfRule>
  </conditionalFormatting>
  <conditionalFormatting sqref="G12:H12 J12">
    <cfRule type="expression" dxfId="11476" priority="818">
      <formula>SEARCH("caricato",$N12)&gt;0</formula>
    </cfRule>
    <cfRule type="expression" dxfId="11475" priority="819">
      <formula>SEARCH("da fare",$N12)&gt;0</formula>
    </cfRule>
    <cfRule type="expression" dxfId="11474" priority="820">
      <formula>SEARCH("attesa tcl",$N12)&gt;0</formula>
    </cfRule>
    <cfRule type="expression" dxfId="11473" priority="821">
      <formula>SEARCH("fermata",$N12)&gt;0</formula>
    </cfRule>
    <cfRule type="expression" dxfId="11472" priority="822">
      <formula>SEARCH("canone",$N12)&gt;0</formula>
    </cfRule>
  </conditionalFormatting>
  <conditionalFormatting sqref="F14:F15">
    <cfRule type="expression" dxfId="11471" priority="813">
      <formula>SEARCH("caricato",$N14)&gt;0</formula>
    </cfRule>
    <cfRule type="expression" dxfId="11470" priority="814">
      <formula>SEARCH("da fare",$N14)&gt;0</formula>
    </cfRule>
    <cfRule type="expression" dxfId="11469" priority="815">
      <formula>SEARCH("attesa tcl",$N14)&gt;0</formula>
    </cfRule>
    <cfRule type="expression" dxfId="11468" priority="816">
      <formula>SEARCH("fermata",$N14)&gt;0</formula>
    </cfRule>
    <cfRule type="expression" dxfId="11467" priority="817">
      <formula>SEARCH("canone",$N14)&gt;0</formula>
    </cfRule>
  </conditionalFormatting>
  <conditionalFormatting sqref="G14:H14 J14">
    <cfRule type="expression" dxfId="11466" priority="808">
      <formula>SEARCH("caricato",$N14)&gt;0</formula>
    </cfRule>
    <cfRule type="expression" dxfId="11465" priority="809">
      <formula>SEARCH("da fare",$N14)&gt;0</formula>
    </cfRule>
    <cfRule type="expression" dxfId="11464" priority="810">
      <formula>SEARCH("attesa tcl",$N14)&gt;0</formula>
    </cfRule>
    <cfRule type="expression" dxfId="11463" priority="811">
      <formula>SEARCH("fermata",$N14)&gt;0</formula>
    </cfRule>
    <cfRule type="expression" dxfId="11462" priority="812">
      <formula>SEARCH("canone",$N14)&gt;0</formula>
    </cfRule>
  </conditionalFormatting>
  <conditionalFormatting sqref="F12:F13">
    <cfRule type="expression" dxfId="11461" priority="803">
      <formula>SEARCH("caricato",$N12)&gt;0</formula>
    </cfRule>
    <cfRule type="expression" dxfId="11460" priority="804">
      <formula>SEARCH("da fare",$N12)&gt;0</formula>
    </cfRule>
    <cfRule type="expression" dxfId="11459" priority="805">
      <formula>SEARCH("attesa tcl",$N12)&gt;0</formula>
    </cfRule>
    <cfRule type="expression" dxfId="11458" priority="806">
      <formula>SEARCH("fermata",$N12)&gt;0</formula>
    </cfRule>
    <cfRule type="expression" dxfId="11457" priority="807">
      <formula>SEARCH("canone",$N12)&gt;0</formula>
    </cfRule>
  </conditionalFormatting>
  <conditionalFormatting sqref="F12:F13">
    <cfRule type="expression" dxfId="11456" priority="798">
      <formula>SEARCH("caricato",$N12)&gt;0</formula>
    </cfRule>
    <cfRule type="expression" dxfId="11455" priority="799">
      <formula>SEARCH("da fare",$N12)&gt;0</formula>
    </cfRule>
    <cfRule type="expression" dxfId="11454" priority="800">
      <formula>SEARCH("attesa tcl",$N12)&gt;0</formula>
    </cfRule>
    <cfRule type="expression" dxfId="11453" priority="801">
      <formula>SEARCH("fermata",$N12)&gt;0</formula>
    </cfRule>
    <cfRule type="expression" dxfId="11452" priority="802">
      <formula>SEARCH("canone",$N12)&gt;0</formula>
    </cfRule>
  </conditionalFormatting>
  <conditionalFormatting sqref="F6:F7">
    <cfRule type="expression" dxfId="11451" priority="793">
      <formula>SEARCH("caricato",$N6)&gt;0</formula>
    </cfRule>
    <cfRule type="expression" dxfId="11450" priority="794">
      <formula>SEARCH("da fare",$N6)&gt;0</formula>
    </cfRule>
    <cfRule type="expression" dxfId="11449" priority="795">
      <formula>SEARCH("attesa tcl",$N6)&gt;0</formula>
    </cfRule>
    <cfRule type="expression" dxfId="11448" priority="796">
      <formula>SEARCH("fermata",$N6)&gt;0</formula>
    </cfRule>
    <cfRule type="expression" dxfId="11447" priority="797">
      <formula>SEARCH("canone",$N6)&gt;0</formula>
    </cfRule>
  </conditionalFormatting>
  <conditionalFormatting sqref="F9">
    <cfRule type="expression" dxfId="11446" priority="788">
      <formula>SEARCH("caricato",$N9)&gt;0</formula>
    </cfRule>
    <cfRule type="expression" dxfId="11445" priority="789">
      <formula>SEARCH("da fare",$N9)&gt;0</formula>
    </cfRule>
    <cfRule type="expression" dxfId="11444" priority="790">
      <formula>SEARCH("attesa tcl",$N9)&gt;0</formula>
    </cfRule>
    <cfRule type="expression" dxfId="11443" priority="791">
      <formula>SEARCH("fermata",$N9)&gt;0</formula>
    </cfRule>
    <cfRule type="expression" dxfId="11442" priority="792">
      <formula>SEARCH("canone",$N9)&gt;0</formula>
    </cfRule>
  </conditionalFormatting>
  <conditionalFormatting sqref="G8:H8 J8">
    <cfRule type="expression" dxfId="11441" priority="783">
      <formula>SEARCH("caricato",$N8)&gt;0</formula>
    </cfRule>
    <cfRule type="expression" dxfId="11440" priority="784">
      <formula>SEARCH("da fare",$N8)&gt;0</formula>
    </cfRule>
    <cfRule type="expression" dxfId="11439" priority="785">
      <formula>SEARCH("attesa tcl",$N8)&gt;0</formula>
    </cfRule>
    <cfRule type="expression" dxfId="11438" priority="786">
      <formula>SEARCH("fermata",$N8)&gt;0</formula>
    </cfRule>
    <cfRule type="expression" dxfId="11437" priority="787">
      <formula>SEARCH("canone",$N8)&gt;0</formula>
    </cfRule>
  </conditionalFormatting>
  <conditionalFormatting sqref="G4:H4 J4">
    <cfRule type="expression" dxfId="11436" priority="778">
      <formula>SEARCH("caricato",$N4)&gt;0</formula>
    </cfRule>
    <cfRule type="expression" dxfId="11435" priority="779">
      <formula>SEARCH("da fare",$N4)&gt;0</formula>
    </cfRule>
    <cfRule type="expression" dxfId="11434" priority="780">
      <formula>SEARCH("attesa tcl",$N4)&gt;0</formula>
    </cfRule>
    <cfRule type="expression" dxfId="11433" priority="781">
      <formula>SEARCH("fermata",$N4)&gt;0</formula>
    </cfRule>
    <cfRule type="expression" dxfId="11432" priority="782">
      <formula>SEARCH("canone",$N4)&gt;0</formula>
    </cfRule>
  </conditionalFormatting>
  <conditionalFormatting sqref="F6:F7">
    <cfRule type="expression" dxfId="11431" priority="773">
      <formula>SEARCH("caricato",$N6)&gt;0</formula>
    </cfRule>
    <cfRule type="expression" dxfId="11430" priority="774">
      <formula>SEARCH("da fare",$N6)&gt;0</formula>
    </cfRule>
    <cfRule type="expression" dxfId="11429" priority="775">
      <formula>SEARCH("attesa tcl",$N6)&gt;0</formula>
    </cfRule>
    <cfRule type="expression" dxfId="11428" priority="776">
      <formula>SEARCH("fermata",$N6)&gt;0</formula>
    </cfRule>
    <cfRule type="expression" dxfId="11427" priority="777">
      <formula>SEARCH("canone",$N6)&gt;0</formula>
    </cfRule>
  </conditionalFormatting>
  <conditionalFormatting sqref="F9">
    <cfRule type="expression" dxfId="11426" priority="768">
      <formula>SEARCH("caricato",$N9)&gt;0</formula>
    </cfRule>
    <cfRule type="expression" dxfId="11425" priority="769">
      <formula>SEARCH("da fare",$N9)&gt;0</formula>
    </cfRule>
    <cfRule type="expression" dxfId="11424" priority="770">
      <formula>SEARCH("attesa tcl",$N9)&gt;0</formula>
    </cfRule>
    <cfRule type="expression" dxfId="11423" priority="771">
      <formula>SEARCH("fermata",$N9)&gt;0</formula>
    </cfRule>
    <cfRule type="expression" dxfId="11422" priority="772">
      <formula>SEARCH("canone",$N9)&gt;0</formula>
    </cfRule>
  </conditionalFormatting>
  <conditionalFormatting sqref="G10:H10 J10">
    <cfRule type="expression" dxfId="11421" priority="763">
      <formula>SEARCH("caricato",$N10)&gt;0</formula>
    </cfRule>
    <cfRule type="expression" dxfId="11420" priority="764">
      <formula>SEARCH("da fare",$N10)&gt;0</formula>
    </cfRule>
    <cfRule type="expression" dxfId="11419" priority="765">
      <formula>SEARCH("attesa tcl",$N10)&gt;0</formula>
    </cfRule>
    <cfRule type="expression" dxfId="11418" priority="766">
      <formula>SEARCH("fermata",$N10)&gt;0</formula>
    </cfRule>
    <cfRule type="expression" dxfId="11417" priority="767">
      <formula>SEARCH("canone",$N10)&gt;0</formula>
    </cfRule>
  </conditionalFormatting>
  <conditionalFormatting sqref="G6:H6 J6">
    <cfRule type="expression" dxfId="11416" priority="758">
      <formula>SEARCH("caricato",$N6)&gt;0</formula>
    </cfRule>
    <cfRule type="expression" dxfId="11415" priority="759">
      <formula>SEARCH("da fare",$N6)&gt;0</formula>
    </cfRule>
    <cfRule type="expression" dxfId="11414" priority="760">
      <formula>SEARCH("attesa tcl",$N6)&gt;0</formula>
    </cfRule>
    <cfRule type="expression" dxfId="11413" priority="761">
      <formula>SEARCH("fermata",$N6)&gt;0</formula>
    </cfRule>
    <cfRule type="expression" dxfId="11412" priority="762">
      <formula>SEARCH("canone",$N6)&gt;0</formula>
    </cfRule>
  </conditionalFormatting>
  <conditionalFormatting sqref="F4:F5">
    <cfRule type="expression" dxfId="11411" priority="753">
      <formula>SEARCH("caricato",$N4)&gt;0</formula>
    </cfRule>
    <cfRule type="expression" dxfId="11410" priority="754">
      <formula>SEARCH("da fare",$N4)&gt;0</formula>
    </cfRule>
    <cfRule type="expression" dxfId="11409" priority="755">
      <formula>SEARCH("attesa tcl",$N4)&gt;0</formula>
    </cfRule>
    <cfRule type="expression" dxfId="11408" priority="756">
      <formula>SEARCH("fermata",$N4)&gt;0</formula>
    </cfRule>
    <cfRule type="expression" dxfId="11407" priority="757">
      <formula>SEARCH("canone",$N4)&gt;0</formula>
    </cfRule>
  </conditionalFormatting>
  <conditionalFormatting sqref="F4:F5">
    <cfRule type="expression" dxfId="11406" priority="748">
      <formula>SEARCH("caricato",$N4)&gt;0</formula>
    </cfRule>
    <cfRule type="expression" dxfId="11405" priority="749">
      <formula>SEARCH("da fare",$N4)&gt;0</formula>
    </cfRule>
    <cfRule type="expression" dxfId="11404" priority="750">
      <formula>SEARCH("attesa tcl",$N4)&gt;0</formula>
    </cfRule>
    <cfRule type="expression" dxfId="11403" priority="751">
      <formula>SEARCH("fermata",$N4)&gt;0</formula>
    </cfRule>
    <cfRule type="expression" dxfId="11402" priority="752">
      <formula>SEARCH("canone",$N4)&gt;0</formula>
    </cfRule>
  </conditionalFormatting>
  <conditionalFormatting sqref="G10:H10 J10">
    <cfRule type="expression" dxfId="11401" priority="718">
      <formula>SEARCH("caricato",$N10)&gt;0</formula>
    </cfRule>
    <cfRule type="expression" dxfId="11400" priority="719">
      <formula>SEARCH("da fare",$N10)&gt;0</formula>
    </cfRule>
    <cfRule type="expression" dxfId="11399" priority="720">
      <formula>SEARCH("attesa tcl",$N10)&gt;0</formula>
    </cfRule>
    <cfRule type="expression" dxfId="11398" priority="721">
      <formula>SEARCH("fermata",$N10)&gt;0</formula>
    </cfRule>
    <cfRule type="expression" dxfId="11397" priority="722">
      <formula>SEARCH("canone",$N10)&gt;0</formula>
    </cfRule>
  </conditionalFormatting>
  <conditionalFormatting sqref="F12:F13">
    <cfRule type="expression" dxfId="11396" priority="713">
      <formula>SEARCH("caricato",$N12)&gt;0</formula>
    </cfRule>
    <cfRule type="expression" dxfId="11395" priority="714">
      <formula>SEARCH("da fare",$N12)&gt;0</formula>
    </cfRule>
    <cfRule type="expression" dxfId="11394" priority="715">
      <formula>SEARCH("attesa tcl",$N12)&gt;0</formula>
    </cfRule>
    <cfRule type="expression" dxfId="11393" priority="716">
      <formula>SEARCH("fermata",$N12)&gt;0</formula>
    </cfRule>
    <cfRule type="expression" dxfId="11392" priority="717">
      <formula>SEARCH("canone",$N12)&gt;0</formula>
    </cfRule>
  </conditionalFormatting>
  <conditionalFormatting sqref="G12:H12 J12">
    <cfRule type="expression" dxfId="11391" priority="708">
      <formula>SEARCH("caricato",$N12)&gt;0</formula>
    </cfRule>
    <cfRule type="expression" dxfId="11390" priority="709">
      <formula>SEARCH("da fare",$N12)&gt;0</formula>
    </cfRule>
    <cfRule type="expression" dxfId="11389" priority="710">
      <formula>SEARCH("attesa tcl",$N12)&gt;0</formula>
    </cfRule>
    <cfRule type="expression" dxfId="11388" priority="711">
      <formula>SEARCH("fermata",$N12)&gt;0</formula>
    </cfRule>
    <cfRule type="expression" dxfId="11387" priority="712">
      <formula>SEARCH("canone",$N12)&gt;0</formula>
    </cfRule>
  </conditionalFormatting>
  <conditionalFormatting sqref="F10:F11">
    <cfRule type="expression" dxfId="11386" priority="703">
      <formula>SEARCH("caricato",$N10)&gt;0</formula>
    </cfRule>
    <cfRule type="expression" dxfId="11385" priority="704">
      <formula>SEARCH("da fare",$N10)&gt;0</formula>
    </cfRule>
    <cfRule type="expression" dxfId="11384" priority="705">
      <formula>SEARCH("attesa tcl",$N10)&gt;0</formula>
    </cfRule>
    <cfRule type="expression" dxfId="11383" priority="706">
      <formula>SEARCH("fermata",$N10)&gt;0</formula>
    </cfRule>
    <cfRule type="expression" dxfId="11382" priority="707">
      <formula>SEARCH("canone",$N10)&gt;0</formula>
    </cfRule>
  </conditionalFormatting>
  <conditionalFormatting sqref="F10:F11">
    <cfRule type="expression" dxfId="11381" priority="698">
      <formula>SEARCH("caricato",$N10)&gt;0</formula>
    </cfRule>
    <cfRule type="expression" dxfId="11380" priority="699">
      <formula>SEARCH("da fare",$N10)&gt;0</formula>
    </cfRule>
    <cfRule type="expression" dxfId="11379" priority="700">
      <formula>SEARCH("attesa tcl",$N10)&gt;0</formula>
    </cfRule>
    <cfRule type="expression" dxfId="11378" priority="701">
      <formula>SEARCH("fermata",$N10)&gt;0</formula>
    </cfRule>
    <cfRule type="expression" dxfId="11377" priority="702">
      <formula>SEARCH("canone",$N10)&gt;0</formula>
    </cfRule>
  </conditionalFormatting>
  <conditionalFormatting sqref="F17">
    <cfRule type="expression" dxfId="11376" priority="693">
      <formula>SEARCH("caricato",$N17)&gt;0</formula>
    </cfRule>
    <cfRule type="expression" dxfId="11375" priority="694">
      <formula>SEARCH("da fare",$N17)&gt;0</formula>
    </cfRule>
    <cfRule type="expression" dxfId="11374" priority="695">
      <formula>SEARCH("attesa tcl",$N17)&gt;0</formula>
    </cfRule>
    <cfRule type="expression" dxfId="11373" priority="696">
      <formula>SEARCH("fermata",$N17)&gt;0</formula>
    </cfRule>
    <cfRule type="expression" dxfId="11372" priority="697">
      <formula>SEARCH("canone",$N17)&gt;0</formula>
    </cfRule>
  </conditionalFormatting>
  <conditionalFormatting sqref="F17">
    <cfRule type="expression" dxfId="11371" priority="688">
      <formula>SEARCH("caricato",$N17)&gt;0</formula>
    </cfRule>
    <cfRule type="expression" dxfId="11370" priority="689">
      <formula>SEARCH("da fare",$N17)&gt;0</formula>
    </cfRule>
    <cfRule type="expression" dxfId="11369" priority="690">
      <formula>SEARCH("attesa tcl",$N17)&gt;0</formula>
    </cfRule>
    <cfRule type="expression" dxfId="11368" priority="691">
      <formula>SEARCH("fermata",$N17)&gt;0</formula>
    </cfRule>
    <cfRule type="expression" dxfId="11367" priority="692">
      <formula>SEARCH("canone",$N17)&gt;0</formula>
    </cfRule>
  </conditionalFormatting>
  <conditionalFormatting sqref="F17">
    <cfRule type="expression" dxfId="11366" priority="683">
      <formula>SEARCH("caricato",$N17)&gt;0</formula>
    </cfRule>
    <cfRule type="expression" dxfId="11365" priority="684">
      <formula>SEARCH("da fare",$N17)&gt;0</formula>
    </cfRule>
    <cfRule type="expression" dxfId="11364" priority="685">
      <formula>SEARCH("attesa tcl",$N17)&gt;0</formula>
    </cfRule>
    <cfRule type="expression" dxfId="11363" priority="686">
      <formula>SEARCH("fermata",$N17)&gt;0</formula>
    </cfRule>
    <cfRule type="expression" dxfId="11362" priority="687">
      <formula>SEARCH("canone",$N17)&gt;0</formula>
    </cfRule>
  </conditionalFormatting>
  <conditionalFormatting sqref="F17">
    <cfRule type="expression" dxfId="11361" priority="678">
      <formula>SEARCH("caricato",$N17)&gt;0</formula>
    </cfRule>
    <cfRule type="expression" dxfId="11360" priority="679">
      <formula>SEARCH("da fare",$N17)&gt;0</formula>
    </cfRule>
    <cfRule type="expression" dxfId="11359" priority="680">
      <formula>SEARCH("attesa tcl",$N17)&gt;0</formula>
    </cfRule>
    <cfRule type="expression" dxfId="11358" priority="681">
      <formula>SEARCH("fermata",$N17)&gt;0</formula>
    </cfRule>
    <cfRule type="expression" dxfId="11357" priority="682">
      <formula>SEARCH("canone",$N17)&gt;0</formula>
    </cfRule>
  </conditionalFormatting>
  <conditionalFormatting sqref="G14:H14 J14">
    <cfRule type="expression" dxfId="11356" priority="673">
      <formula>SEARCH("caricato",$N14)&gt;0</formula>
    </cfRule>
    <cfRule type="expression" dxfId="11355" priority="674">
      <formula>SEARCH("da fare",$N14)&gt;0</formula>
    </cfRule>
    <cfRule type="expression" dxfId="11354" priority="675">
      <formula>SEARCH("attesa tcl",$N14)&gt;0</formula>
    </cfRule>
    <cfRule type="expression" dxfId="11353" priority="676">
      <formula>SEARCH("fermata",$N14)&gt;0</formula>
    </cfRule>
    <cfRule type="expression" dxfId="11352" priority="677">
      <formula>SEARCH("canone",$N14)&gt;0</formula>
    </cfRule>
  </conditionalFormatting>
  <conditionalFormatting sqref="G14:H14 J14">
    <cfRule type="expression" dxfId="11351" priority="668">
      <formula>SEARCH("caricato",$N14)&gt;0</formula>
    </cfRule>
    <cfRule type="expression" dxfId="11350" priority="669">
      <formula>SEARCH("da fare",$N14)&gt;0</formula>
    </cfRule>
    <cfRule type="expression" dxfId="11349" priority="670">
      <formula>SEARCH("attesa tcl",$N14)&gt;0</formula>
    </cfRule>
    <cfRule type="expression" dxfId="11348" priority="671">
      <formula>SEARCH("fermata",$N14)&gt;0</formula>
    </cfRule>
    <cfRule type="expression" dxfId="11347" priority="672">
      <formula>SEARCH("canone",$N14)&gt;0</formula>
    </cfRule>
  </conditionalFormatting>
  <conditionalFormatting sqref="F16:F17">
    <cfRule type="expression" dxfId="11346" priority="663">
      <formula>SEARCH("caricato",$N16)&gt;0</formula>
    </cfRule>
    <cfRule type="expression" dxfId="11345" priority="664">
      <formula>SEARCH("da fare",$N16)&gt;0</formula>
    </cfRule>
    <cfRule type="expression" dxfId="11344" priority="665">
      <formula>SEARCH("attesa tcl",$N16)&gt;0</formula>
    </cfRule>
    <cfRule type="expression" dxfId="11343" priority="666">
      <formula>SEARCH("fermata",$N16)&gt;0</formula>
    </cfRule>
    <cfRule type="expression" dxfId="11342" priority="667">
      <formula>SEARCH("canone",$N16)&gt;0</formula>
    </cfRule>
  </conditionalFormatting>
  <conditionalFormatting sqref="G16:H16 J16">
    <cfRule type="expression" dxfId="11341" priority="658">
      <formula>SEARCH("caricato",$N16)&gt;0</formula>
    </cfRule>
    <cfRule type="expression" dxfId="11340" priority="659">
      <formula>SEARCH("da fare",$N16)&gt;0</formula>
    </cfRule>
    <cfRule type="expression" dxfId="11339" priority="660">
      <formula>SEARCH("attesa tcl",$N16)&gt;0</formula>
    </cfRule>
    <cfRule type="expression" dxfId="11338" priority="661">
      <formula>SEARCH("fermata",$N16)&gt;0</formula>
    </cfRule>
    <cfRule type="expression" dxfId="11337" priority="662">
      <formula>SEARCH("canone",$N16)&gt;0</formula>
    </cfRule>
  </conditionalFormatting>
  <conditionalFormatting sqref="F14:F15">
    <cfRule type="expression" dxfId="11336" priority="653">
      <formula>SEARCH("caricato",$N14)&gt;0</formula>
    </cfRule>
    <cfRule type="expression" dxfId="11335" priority="654">
      <formula>SEARCH("da fare",$N14)&gt;0</formula>
    </cfRule>
    <cfRule type="expression" dxfId="11334" priority="655">
      <formula>SEARCH("attesa tcl",$N14)&gt;0</formula>
    </cfRule>
    <cfRule type="expression" dxfId="11333" priority="656">
      <formula>SEARCH("fermata",$N14)&gt;0</formula>
    </cfRule>
    <cfRule type="expression" dxfId="11332" priority="657">
      <formula>SEARCH("canone",$N14)&gt;0</formula>
    </cfRule>
  </conditionalFormatting>
  <conditionalFormatting sqref="F14:F15">
    <cfRule type="expression" dxfId="11331" priority="648">
      <formula>SEARCH("caricato",$N14)&gt;0</formula>
    </cfRule>
    <cfRule type="expression" dxfId="11330" priority="649">
      <formula>SEARCH("da fare",$N14)&gt;0</formula>
    </cfRule>
    <cfRule type="expression" dxfId="11329" priority="650">
      <formula>SEARCH("attesa tcl",$N14)&gt;0</formula>
    </cfRule>
    <cfRule type="expression" dxfId="11328" priority="651">
      <formula>SEARCH("fermata",$N14)&gt;0</formula>
    </cfRule>
    <cfRule type="expression" dxfId="11327" priority="652">
      <formula>SEARCH("canone",$N14)&gt;0</formula>
    </cfRule>
  </conditionalFormatting>
  <conditionalFormatting sqref="F14:F15">
    <cfRule type="expression" dxfId="11326" priority="643">
      <formula>SEARCH("caricato",$N14)&gt;0</formula>
    </cfRule>
    <cfRule type="expression" dxfId="11325" priority="644">
      <formula>SEARCH("da fare",$N14)&gt;0</formula>
    </cfRule>
    <cfRule type="expression" dxfId="11324" priority="645">
      <formula>SEARCH("attesa tcl",$N14)&gt;0</formula>
    </cfRule>
    <cfRule type="expression" dxfId="11323" priority="646">
      <formula>SEARCH("fermata",$N14)&gt;0</formula>
    </cfRule>
    <cfRule type="expression" dxfId="11322" priority="647">
      <formula>SEARCH("canone",$N14)&gt;0</formula>
    </cfRule>
  </conditionalFormatting>
  <conditionalFormatting sqref="G14:H14 J14">
    <cfRule type="expression" dxfId="11321" priority="638">
      <formula>SEARCH("caricato",$N14)&gt;0</formula>
    </cfRule>
    <cfRule type="expression" dxfId="11320" priority="639">
      <formula>SEARCH("da fare",$N14)&gt;0</formula>
    </cfRule>
    <cfRule type="expression" dxfId="11319" priority="640">
      <formula>SEARCH("attesa tcl",$N14)&gt;0</formula>
    </cfRule>
    <cfRule type="expression" dxfId="11318" priority="641">
      <formula>SEARCH("fermata",$N14)&gt;0</formula>
    </cfRule>
    <cfRule type="expression" dxfId="11317" priority="642">
      <formula>SEARCH("canone",$N14)&gt;0</formula>
    </cfRule>
  </conditionalFormatting>
  <conditionalFormatting sqref="F19">
    <cfRule type="expression" dxfId="11316" priority="633">
      <formula>SEARCH("caricato",$N19)&gt;0</formula>
    </cfRule>
    <cfRule type="expression" dxfId="11315" priority="634">
      <formula>SEARCH("da fare",$N19)&gt;0</formula>
    </cfRule>
    <cfRule type="expression" dxfId="11314" priority="635">
      <formula>SEARCH("attesa tcl",$N19)&gt;0</formula>
    </cfRule>
    <cfRule type="expression" dxfId="11313" priority="636">
      <formula>SEARCH("fermata",$N19)&gt;0</formula>
    </cfRule>
    <cfRule type="expression" dxfId="11312" priority="637">
      <formula>SEARCH("canone",$N19)&gt;0</formula>
    </cfRule>
  </conditionalFormatting>
  <conditionalFormatting sqref="F19">
    <cfRule type="expression" dxfId="11311" priority="628">
      <formula>SEARCH("caricato",$N19)&gt;0</formula>
    </cfRule>
    <cfRule type="expression" dxfId="11310" priority="629">
      <formula>SEARCH("da fare",$N19)&gt;0</formula>
    </cfRule>
    <cfRule type="expression" dxfId="11309" priority="630">
      <formula>SEARCH("attesa tcl",$N19)&gt;0</formula>
    </cfRule>
    <cfRule type="expression" dxfId="11308" priority="631">
      <formula>SEARCH("fermata",$N19)&gt;0</formula>
    </cfRule>
    <cfRule type="expression" dxfId="11307" priority="632">
      <formula>SEARCH("canone",$N19)&gt;0</formula>
    </cfRule>
  </conditionalFormatting>
  <conditionalFormatting sqref="F19">
    <cfRule type="expression" dxfId="11306" priority="623">
      <formula>SEARCH("caricato",$N19)&gt;0</formula>
    </cfRule>
    <cfRule type="expression" dxfId="11305" priority="624">
      <formula>SEARCH("da fare",$N19)&gt;0</formula>
    </cfRule>
    <cfRule type="expression" dxfId="11304" priority="625">
      <formula>SEARCH("attesa tcl",$N19)&gt;0</formula>
    </cfRule>
    <cfRule type="expression" dxfId="11303" priority="626">
      <formula>SEARCH("fermata",$N19)&gt;0</formula>
    </cfRule>
    <cfRule type="expression" dxfId="11302" priority="627">
      <formula>SEARCH("canone",$N19)&gt;0</formula>
    </cfRule>
  </conditionalFormatting>
  <conditionalFormatting sqref="F19">
    <cfRule type="expression" dxfId="11301" priority="618">
      <formula>SEARCH("caricato",$N19)&gt;0</formula>
    </cfRule>
    <cfRule type="expression" dxfId="11300" priority="619">
      <formula>SEARCH("da fare",$N19)&gt;0</formula>
    </cfRule>
    <cfRule type="expression" dxfId="11299" priority="620">
      <formula>SEARCH("attesa tcl",$N19)&gt;0</formula>
    </cfRule>
    <cfRule type="expression" dxfId="11298" priority="621">
      <formula>SEARCH("fermata",$N19)&gt;0</formula>
    </cfRule>
    <cfRule type="expression" dxfId="11297" priority="622">
      <formula>SEARCH("canone",$N19)&gt;0</formula>
    </cfRule>
  </conditionalFormatting>
  <conditionalFormatting sqref="M5">
    <cfRule type="expression" dxfId="11296" priority="608">
      <formula>SEARCH("caricato",$N5)&gt;0</formula>
    </cfRule>
    <cfRule type="expression" dxfId="11295" priority="609">
      <formula>SEARCH("da fare",$N5)&gt;0</formula>
    </cfRule>
    <cfRule type="expression" dxfId="11294" priority="610">
      <formula>SEARCH("attesa tcl",$N5)&gt;0</formula>
    </cfRule>
    <cfRule type="expression" dxfId="11293" priority="611">
      <formula>SEARCH("fermata",$N5)&gt;0</formula>
    </cfRule>
    <cfRule type="expression" dxfId="11292" priority="612">
      <formula>SEARCH("canone",$N5)&gt;0</formula>
    </cfRule>
  </conditionalFormatting>
  <conditionalFormatting sqref="M4">
    <cfRule type="expression" dxfId="11291" priority="613">
      <formula>SEARCH("caricato",$N4)&gt;0</formula>
    </cfRule>
    <cfRule type="expression" dxfId="11290" priority="614">
      <formula>SEARCH("da fare",$N4)&gt;0</formula>
    </cfRule>
    <cfRule type="expression" dxfId="11289" priority="615">
      <formula>SEARCH("attesa tcl",$N4)&gt;0</formula>
    </cfRule>
    <cfRule type="expression" dxfId="11288" priority="616">
      <formula>SEARCH("fermata",$N4)&gt;0</formula>
    </cfRule>
    <cfRule type="expression" dxfId="11287" priority="617">
      <formula>SEARCH("canone",$N4)&gt;0</formula>
    </cfRule>
  </conditionalFormatting>
  <conditionalFormatting sqref="M6:M45">
    <cfRule type="expression" dxfId="11286" priority="603">
      <formula>SEARCH("caricato",$N6)&gt;0</formula>
    </cfRule>
    <cfRule type="expression" dxfId="11285" priority="604">
      <formula>SEARCH("da fare",$N6)&gt;0</formula>
    </cfRule>
    <cfRule type="expression" dxfId="11284" priority="605">
      <formula>SEARCH("attesa tcl",$N6)&gt;0</formula>
    </cfRule>
    <cfRule type="expression" dxfId="11283" priority="606">
      <formula>SEARCH("fermata",$N6)&gt;0</formula>
    </cfRule>
    <cfRule type="expression" dxfId="11282" priority="607">
      <formula>SEARCH("canone",$N6)&gt;0</formula>
    </cfRule>
  </conditionalFormatting>
  <conditionalFormatting sqref="F8">
    <cfRule type="expression" dxfId="11281" priority="598">
      <formula>SEARCH("caricato",$N8)&gt;0</formula>
    </cfRule>
    <cfRule type="expression" dxfId="11280" priority="599">
      <formula>SEARCH("da fare",$N8)&gt;0</formula>
    </cfRule>
    <cfRule type="expression" dxfId="11279" priority="600">
      <formula>SEARCH("attesa tcl",$N8)&gt;0</formula>
    </cfRule>
    <cfRule type="expression" dxfId="11278" priority="601">
      <formula>SEARCH("fermata",$N8)&gt;0</formula>
    </cfRule>
    <cfRule type="expression" dxfId="11277" priority="602">
      <formula>SEARCH("canone",$N8)&gt;0</formula>
    </cfRule>
  </conditionalFormatting>
  <conditionalFormatting sqref="F8">
    <cfRule type="expression" dxfId="11276" priority="593">
      <formula>SEARCH("caricato",$N8)&gt;0</formula>
    </cfRule>
    <cfRule type="expression" dxfId="11275" priority="594">
      <formula>SEARCH("da fare",$N8)&gt;0</formula>
    </cfRule>
    <cfRule type="expression" dxfId="11274" priority="595">
      <formula>SEARCH("attesa tcl",$N8)&gt;0</formula>
    </cfRule>
    <cfRule type="expression" dxfId="11273" priority="596">
      <formula>SEARCH("fermata",$N8)&gt;0</formula>
    </cfRule>
    <cfRule type="expression" dxfId="11272" priority="597">
      <formula>SEARCH("canone",$N8)&gt;0</formula>
    </cfRule>
  </conditionalFormatting>
  <conditionalFormatting sqref="F8">
    <cfRule type="expression" dxfId="11271" priority="588">
      <formula>SEARCH("caricato",$N8)&gt;0</formula>
    </cfRule>
    <cfRule type="expression" dxfId="11270" priority="589">
      <formula>SEARCH("da fare",$N8)&gt;0</formula>
    </cfRule>
    <cfRule type="expression" dxfId="11269" priority="590">
      <formula>SEARCH("attesa tcl",$N8)&gt;0</formula>
    </cfRule>
    <cfRule type="expression" dxfId="11268" priority="591">
      <formula>SEARCH("fermata",$N8)&gt;0</formula>
    </cfRule>
    <cfRule type="expression" dxfId="11267" priority="592">
      <formula>SEARCH("canone",$N8)&gt;0</formula>
    </cfRule>
  </conditionalFormatting>
  <conditionalFormatting sqref="F8">
    <cfRule type="expression" dxfId="11266" priority="583">
      <formula>SEARCH("caricato",$N8)&gt;0</formula>
    </cfRule>
    <cfRule type="expression" dxfId="11265" priority="584">
      <formula>SEARCH("da fare",$N8)&gt;0</formula>
    </cfRule>
    <cfRule type="expression" dxfId="11264" priority="585">
      <formula>SEARCH("attesa tcl",$N8)&gt;0</formula>
    </cfRule>
    <cfRule type="expression" dxfId="11263" priority="586">
      <formula>SEARCH("fermata",$N8)&gt;0</formula>
    </cfRule>
    <cfRule type="expression" dxfId="11262" priority="587">
      <formula>SEARCH("canone",$N8)&gt;0</formula>
    </cfRule>
  </conditionalFormatting>
  <conditionalFormatting sqref="P4:Q4">
    <cfRule type="cellIs" dxfId="11261" priority="544" operator="lessThan">
      <formula>0</formula>
    </cfRule>
    <cfRule type="cellIs" dxfId="11260" priority="545" operator="greaterThan">
      <formula>0</formula>
    </cfRule>
    <cfRule type="cellIs" dxfId="11259" priority="546" operator="equal">
      <formula>0</formula>
    </cfRule>
  </conditionalFormatting>
  <conditionalFormatting sqref="S4">
    <cfRule type="cellIs" dxfId="11258" priority="541" operator="lessThan">
      <formula>0</formula>
    </cfRule>
    <cfRule type="cellIs" dxfId="11257" priority="542" operator="greaterThan">
      <formula>0</formula>
    </cfRule>
    <cfRule type="cellIs" dxfId="11256" priority="543" operator="equal">
      <formula>0</formula>
    </cfRule>
  </conditionalFormatting>
  <conditionalFormatting sqref="T4">
    <cfRule type="containsText" dxfId="11255" priority="539" operator="containsText" text="NO">
      <formula>NOT(ISERROR(SEARCH("NO",T4)))</formula>
    </cfRule>
    <cfRule type="containsText" dxfId="11254" priority="540" operator="containsText" text="SI">
      <formula>NOT(ISERROR(SEARCH("SI",T4)))</formula>
    </cfRule>
  </conditionalFormatting>
  <conditionalFormatting sqref="R4">
    <cfRule type="cellIs" dxfId="11253" priority="536" operator="lessThan">
      <formula>0</formula>
    </cfRule>
    <cfRule type="cellIs" dxfId="11252" priority="537" operator="greaterThan">
      <formula>0</formula>
    </cfRule>
    <cfRule type="cellIs" dxfId="11251" priority="538" operator="equal">
      <formula>0</formula>
    </cfRule>
  </conditionalFormatting>
  <conditionalFormatting sqref="I4">
    <cfRule type="expression" dxfId="11250" priority="531">
      <formula>SEARCH("caricato",$N4)&gt;0</formula>
    </cfRule>
    <cfRule type="expression" dxfId="11249" priority="532">
      <formula>SEARCH("da fare",$N4)&gt;0</formula>
    </cfRule>
    <cfRule type="expression" dxfId="11248" priority="533">
      <formula>SEARCH("attesa tcl",$N4)&gt;0</formula>
    </cfRule>
    <cfRule type="expression" dxfId="11247" priority="534">
      <formula>SEARCH("fermata",$N4)&gt;0</formula>
    </cfRule>
    <cfRule type="expression" dxfId="11246" priority="535">
      <formula>SEARCH("canone",$N4)&gt;0</formula>
    </cfRule>
  </conditionalFormatting>
  <conditionalFormatting sqref="I4">
    <cfRule type="expression" dxfId="11245" priority="526">
      <formula>SEARCH("caricato",$N4)&gt;0</formula>
    </cfRule>
    <cfRule type="expression" dxfId="11244" priority="527">
      <formula>SEARCH("da fare",$N4)&gt;0</formula>
    </cfRule>
    <cfRule type="expression" dxfId="11243" priority="528">
      <formula>SEARCH("attesa tcl",$N4)&gt;0</formula>
    </cfRule>
    <cfRule type="expression" dxfId="11242" priority="529">
      <formula>SEARCH("fermata",$N4)&gt;0</formula>
    </cfRule>
    <cfRule type="expression" dxfId="11241" priority="530">
      <formula>SEARCH("canone",$N4)&gt;0</formula>
    </cfRule>
  </conditionalFormatting>
  <conditionalFormatting sqref="I4">
    <cfRule type="expression" dxfId="11240" priority="521">
      <formula>SEARCH("caricato",$N4)&gt;0</formula>
    </cfRule>
    <cfRule type="expression" dxfId="11239" priority="522">
      <formula>SEARCH("da fare",$N4)&gt;0</formula>
    </cfRule>
    <cfRule type="expression" dxfId="11238" priority="523">
      <formula>SEARCH("attesa tcl",$N4)&gt;0</formula>
    </cfRule>
    <cfRule type="expression" dxfId="11237" priority="524">
      <formula>SEARCH("fermata",$N4)&gt;0</formula>
    </cfRule>
    <cfRule type="expression" dxfId="11236" priority="525">
      <formula>SEARCH("canone",$N4)&gt;0</formula>
    </cfRule>
  </conditionalFormatting>
  <conditionalFormatting sqref="I4">
    <cfRule type="expression" dxfId="11235" priority="516">
      <formula>SEARCH("caricato",$N4)&gt;0</formula>
    </cfRule>
    <cfRule type="expression" dxfId="11234" priority="517">
      <formula>SEARCH("da fare",$N4)&gt;0</formula>
    </cfRule>
    <cfRule type="expression" dxfId="11233" priority="518">
      <formula>SEARCH("attesa tcl",$N4)&gt;0</formula>
    </cfRule>
    <cfRule type="expression" dxfId="11232" priority="519">
      <formula>SEARCH("fermata",$N4)&gt;0</formula>
    </cfRule>
    <cfRule type="expression" dxfId="11231" priority="520">
      <formula>SEARCH("canone",$N4)&gt;0</formula>
    </cfRule>
  </conditionalFormatting>
  <conditionalFormatting sqref="I4">
    <cfRule type="expression" dxfId="11230" priority="511">
      <formula>SEARCH("caricato",$N4)&gt;0</formula>
    </cfRule>
    <cfRule type="expression" dxfId="11229" priority="512">
      <formula>SEARCH("da fare",$N4)&gt;0</formula>
    </cfRule>
    <cfRule type="expression" dxfId="11228" priority="513">
      <formula>SEARCH("attesa tcl",$N4)&gt;0</formula>
    </cfRule>
    <cfRule type="expression" dxfId="11227" priority="514">
      <formula>SEARCH("fermata",$N4)&gt;0</formula>
    </cfRule>
    <cfRule type="expression" dxfId="11226" priority="515">
      <formula>SEARCH("canone",$N4)&gt;0</formula>
    </cfRule>
  </conditionalFormatting>
  <conditionalFormatting sqref="I4">
    <cfRule type="expression" dxfId="11225" priority="506">
      <formula>SEARCH("caricato",$N4)&gt;0</formula>
    </cfRule>
    <cfRule type="expression" dxfId="11224" priority="507">
      <formula>SEARCH("da fare",$N4)&gt;0</formula>
    </cfRule>
    <cfRule type="expression" dxfId="11223" priority="508">
      <formula>SEARCH("attesa tcl",$N4)&gt;0</formula>
    </cfRule>
    <cfRule type="expression" dxfId="11222" priority="509">
      <formula>SEARCH("fermata",$N4)&gt;0</formula>
    </cfRule>
    <cfRule type="expression" dxfId="11221" priority="510">
      <formula>SEARCH("canone",$N4)&gt;0</formula>
    </cfRule>
  </conditionalFormatting>
  <conditionalFormatting sqref="I5 I16:I45 I8:I13">
    <cfRule type="expression" dxfId="11220" priority="501">
      <formula>SEARCH("caricato",$N5)&gt;0</formula>
    </cfRule>
    <cfRule type="expression" dxfId="11219" priority="502">
      <formula>SEARCH("da fare",$N5)&gt;0</formula>
    </cfRule>
    <cfRule type="expression" dxfId="11218" priority="503">
      <formula>SEARCH("attesa tcl",$N5)&gt;0</formula>
    </cfRule>
    <cfRule type="expression" dxfId="11217" priority="504">
      <formula>SEARCH("fermata",$N5)&gt;0</formula>
    </cfRule>
    <cfRule type="expression" dxfId="11216" priority="505">
      <formula>SEARCH("canone",$N5)&gt;0</formula>
    </cfRule>
  </conditionalFormatting>
  <conditionalFormatting sqref="I5 I16:I45 I8:I13">
    <cfRule type="expression" dxfId="11215" priority="496">
      <formula>SEARCH("caricato",$N5)&gt;0</formula>
    </cfRule>
    <cfRule type="expression" dxfId="11214" priority="497">
      <formula>SEARCH("da fare",$N5)&gt;0</formula>
    </cfRule>
    <cfRule type="expression" dxfId="11213" priority="498">
      <formula>SEARCH("attesa tcl",$N5)&gt;0</formula>
    </cfRule>
    <cfRule type="expression" dxfId="11212" priority="499">
      <formula>SEARCH("fermata",$N5)&gt;0</formula>
    </cfRule>
    <cfRule type="expression" dxfId="11211" priority="500">
      <formula>SEARCH("canone",$N5)&gt;0</formula>
    </cfRule>
  </conditionalFormatting>
  <conditionalFormatting sqref="I5 I16:I45 I8:I13">
    <cfRule type="expression" dxfId="11210" priority="491">
      <formula>SEARCH("caricato",$N5)&gt;0</formula>
    </cfRule>
    <cfRule type="expression" dxfId="11209" priority="492">
      <formula>SEARCH("da fare",$N5)&gt;0</formula>
    </cfRule>
    <cfRule type="expression" dxfId="11208" priority="493">
      <formula>SEARCH("attesa tcl",$N5)&gt;0</formula>
    </cfRule>
    <cfRule type="expression" dxfId="11207" priority="494">
      <formula>SEARCH("fermata",$N5)&gt;0</formula>
    </cfRule>
    <cfRule type="expression" dxfId="11206" priority="495">
      <formula>SEARCH("canone",$N5)&gt;0</formula>
    </cfRule>
  </conditionalFormatting>
  <conditionalFormatting sqref="I5 I16:I45 I8:I13">
    <cfRule type="expression" dxfId="11205" priority="486">
      <formula>SEARCH("caricato",$N5)&gt;0</formula>
    </cfRule>
    <cfRule type="expression" dxfId="11204" priority="487">
      <formula>SEARCH("da fare",$N5)&gt;0</formula>
    </cfRule>
    <cfRule type="expression" dxfId="11203" priority="488">
      <formula>SEARCH("attesa tcl",$N5)&gt;0</formula>
    </cfRule>
    <cfRule type="expression" dxfId="11202" priority="489">
      <formula>SEARCH("fermata",$N5)&gt;0</formula>
    </cfRule>
    <cfRule type="expression" dxfId="11201" priority="490">
      <formula>SEARCH("canone",$N5)&gt;0</formula>
    </cfRule>
  </conditionalFormatting>
  <conditionalFormatting sqref="I5 I16:I45 I8:I13">
    <cfRule type="expression" dxfId="11200" priority="481">
      <formula>SEARCH("caricato",$N5)&gt;0</formula>
    </cfRule>
    <cfRule type="expression" dxfId="11199" priority="482">
      <formula>SEARCH("da fare",$N5)&gt;0</formula>
    </cfRule>
    <cfRule type="expression" dxfId="11198" priority="483">
      <formula>SEARCH("attesa tcl",$N5)&gt;0</formula>
    </cfRule>
    <cfRule type="expression" dxfId="11197" priority="484">
      <formula>SEARCH("fermata",$N5)&gt;0</formula>
    </cfRule>
    <cfRule type="expression" dxfId="11196" priority="485">
      <formula>SEARCH("canone",$N5)&gt;0</formula>
    </cfRule>
  </conditionalFormatting>
  <conditionalFormatting sqref="I5 I16:I45 I8:I13">
    <cfRule type="expression" dxfId="11195" priority="476">
      <formula>SEARCH("caricato",$N5)&gt;0</formula>
    </cfRule>
    <cfRule type="expression" dxfId="11194" priority="477">
      <formula>SEARCH("da fare",$N5)&gt;0</formula>
    </cfRule>
    <cfRule type="expression" dxfId="11193" priority="478">
      <formula>SEARCH("attesa tcl",$N5)&gt;0</formula>
    </cfRule>
    <cfRule type="expression" dxfId="11192" priority="479">
      <formula>SEARCH("fermata",$N5)&gt;0</formula>
    </cfRule>
    <cfRule type="expression" dxfId="11191" priority="480">
      <formula>SEARCH("canone",$N5)&gt;0</formula>
    </cfRule>
  </conditionalFormatting>
  <conditionalFormatting sqref="H8">
    <cfRule type="expression" dxfId="11190" priority="471">
      <formula>SEARCH("caricato",$N8)&gt;0</formula>
    </cfRule>
    <cfRule type="expression" dxfId="11189" priority="472">
      <formula>SEARCH("da fare",$N8)&gt;0</formula>
    </cfRule>
    <cfRule type="expression" dxfId="11188" priority="473">
      <formula>SEARCH("attesa tcl",$N8)&gt;0</formula>
    </cfRule>
    <cfRule type="expression" dxfId="11187" priority="474">
      <formula>SEARCH("fermata",$N8)&gt;0</formula>
    </cfRule>
    <cfRule type="expression" dxfId="11186" priority="475">
      <formula>SEARCH("canone",$N8)&gt;0</formula>
    </cfRule>
  </conditionalFormatting>
  <conditionalFormatting sqref="H8">
    <cfRule type="expression" dxfId="11185" priority="466">
      <formula>SEARCH("caricato",$N8)&gt;0</formula>
    </cfRule>
    <cfRule type="expression" dxfId="11184" priority="467">
      <formula>SEARCH("da fare",$N8)&gt;0</formula>
    </cfRule>
    <cfRule type="expression" dxfId="11183" priority="468">
      <formula>SEARCH("attesa tcl",$N8)&gt;0</formula>
    </cfRule>
    <cfRule type="expression" dxfId="11182" priority="469">
      <formula>SEARCH("fermata",$N8)&gt;0</formula>
    </cfRule>
    <cfRule type="expression" dxfId="11181" priority="470">
      <formula>SEARCH("canone",$N8)&gt;0</formula>
    </cfRule>
  </conditionalFormatting>
  <conditionalFormatting sqref="H10">
    <cfRule type="expression" dxfId="11180" priority="461">
      <formula>SEARCH("caricato",$N10)&gt;0</formula>
    </cfRule>
    <cfRule type="expression" dxfId="11179" priority="462">
      <formula>SEARCH("da fare",$N10)&gt;0</formula>
    </cfRule>
    <cfRule type="expression" dxfId="11178" priority="463">
      <formula>SEARCH("attesa tcl",$N10)&gt;0</formula>
    </cfRule>
    <cfRule type="expression" dxfId="11177" priority="464">
      <formula>SEARCH("fermata",$N10)&gt;0</formula>
    </cfRule>
    <cfRule type="expression" dxfId="11176" priority="465">
      <formula>SEARCH("canone",$N10)&gt;0</formula>
    </cfRule>
  </conditionalFormatting>
  <conditionalFormatting sqref="H10">
    <cfRule type="expression" dxfId="11175" priority="456">
      <formula>SEARCH("caricato",$N10)&gt;0</formula>
    </cfRule>
    <cfRule type="expression" dxfId="11174" priority="457">
      <formula>SEARCH("da fare",$N10)&gt;0</formula>
    </cfRule>
    <cfRule type="expression" dxfId="11173" priority="458">
      <formula>SEARCH("attesa tcl",$N10)&gt;0</formula>
    </cfRule>
    <cfRule type="expression" dxfId="11172" priority="459">
      <formula>SEARCH("fermata",$N10)&gt;0</formula>
    </cfRule>
    <cfRule type="expression" dxfId="11171" priority="460">
      <formula>SEARCH("canone",$N10)&gt;0</formula>
    </cfRule>
  </conditionalFormatting>
  <conditionalFormatting sqref="H12">
    <cfRule type="expression" dxfId="11170" priority="451">
      <formula>SEARCH("caricato",$N12)&gt;0</formula>
    </cfRule>
    <cfRule type="expression" dxfId="11169" priority="452">
      <formula>SEARCH("da fare",$N12)&gt;0</formula>
    </cfRule>
    <cfRule type="expression" dxfId="11168" priority="453">
      <formula>SEARCH("attesa tcl",$N12)&gt;0</formula>
    </cfRule>
    <cfRule type="expression" dxfId="11167" priority="454">
      <formula>SEARCH("fermata",$N12)&gt;0</formula>
    </cfRule>
    <cfRule type="expression" dxfId="11166" priority="455">
      <formula>SEARCH("canone",$N12)&gt;0</formula>
    </cfRule>
  </conditionalFormatting>
  <conditionalFormatting sqref="H12">
    <cfRule type="expression" dxfId="11165" priority="446">
      <formula>SEARCH("caricato",$N12)&gt;0</formula>
    </cfRule>
    <cfRule type="expression" dxfId="11164" priority="447">
      <formula>SEARCH("da fare",$N12)&gt;0</formula>
    </cfRule>
    <cfRule type="expression" dxfId="11163" priority="448">
      <formula>SEARCH("attesa tcl",$N12)&gt;0</formula>
    </cfRule>
    <cfRule type="expression" dxfId="11162" priority="449">
      <formula>SEARCH("fermata",$N12)&gt;0</formula>
    </cfRule>
    <cfRule type="expression" dxfId="11161" priority="450">
      <formula>SEARCH("canone",$N12)&gt;0</formula>
    </cfRule>
  </conditionalFormatting>
  <conditionalFormatting sqref="H14">
    <cfRule type="expression" dxfId="11160" priority="441">
      <formula>SEARCH("caricato",$N14)&gt;0</formula>
    </cfRule>
    <cfRule type="expression" dxfId="11159" priority="442">
      <formula>SEARCH("da fare",$N14)&gt;0</formula>
    </cfRule>
    <cfRule type="expression" dxfId="11158" priority="443">
      <formula>SEARCH("attesa tcl",$N14)&gt;0</formula>
    </cfRule>
    <cfRule type="expression" dxfId="11157" priority="444">
      <formula>SEARCH("fermata",$N14)&gt;0</formula>
    </cfRule>
    <cfRule type="expression" dxfId="11156" priority="445">
      <formula>SEARCH("canone",$N14)&gt;0</formula>
    </cfRule>
  </conditionalFormatting>
  <conditionalFormatting sqref="H14">
    <cfRule type="expression" dxfId="11155" priority="436">
      <formula>SEARCH("caricato",$N14)&gt;0</formula>
    </cfRule>
    <cfRule type="expression" dxfId="11154" priority="437">
      <formula>SEARCH("da fare",$N14)&gt;0</formula>
    </cfRule>
    <cfRule type="expression" dxfId="11153" priority="438">
      <formula>SEARCH("attesa tcl",$N14)&gt;0</formula>
    </cfRule>
    <cfRule type="expression" dxfId="11152" priority="439">
      <formula>SEARCH("fermata",$N14)&gt;0</formula>
    </cfRule>
    <cfRule type="expression" dxfId="11151" priority="440">
      <formula>SEARCH("canone",$N14)&gt;0</formula>
    </cfRule>
  </conditionalFormatting>
  <conditionalFormatting sqref="I6:I7">
    <cfRule type="expression" dxfId="11150" priority="431">
      <formula>SEARCH("caricato",$N6)&gt;0</formula>
    </cfRule>
    <cfRule type="expression" dxfId="11149" priority="432">
      <formula>SEARCH("da fare",$N6)&gt;0</formula>
    </cfRule>
    <cfRule type="expression" dxfId="11148" priority="433">
      <formula>SEARCH("attesa tcl",$N6)&gt;0</formula>
    </cfRule>
    <cfRule type="expression" dxfId="11147" priority="434">
      <formula>SEARCH("fermata",$N6)&gt;0</formula>
    </cfRule>
    <cfRule type="expression" dxfId="11146" priority="435">
      <formula>SEARCH("canone",$N6)&gt;0</formula>
    </cfRule>
  </conditionalFormatting>
  <conditionalFormatting sqref="I6:I7">
    <cfRule type="expression" dxfId="11145" priority="426">
      <formula>SEARCH("caricato",$N6)&gt;0</formula>
    </cfRule>
    <cfRule type="expression" dxfId="11144" priority="427">
      <formula>SEARCH("da fare",$N6)&gt;0</formula>
    </cfRule>
    <cfRule type="expression" dxfId="11143" priority="428">
      <formula>SEARCH("attesa tcl",$N6)&gt;0</formula>
    </cfRule>
    <cfRule type="expression" dxfId="11142" priority="429">
      <formula>SEARCH("fermata",$N6)&gt;0</formula>
    </cfRule>
    <cfRule type="expression" dxfId="11141" priority="430">
      <formula>SEARCH("canone",$N6)&gt;0</formula>
    </cfRule>
  </conditionalFormatting>
  <conditionalFormatting sqref="I6:I7">
    <cfRule type="expression" dxfId="11140" priority="421">
      <formula>SEARCH("caricato",$N6)&gt;0</formula>
    </cfRule>
    <cfRule type="expression" dxfId="11139" priority="422">
      <formula>SEARCH("da fare",$N6)&gt;0</formula>
    </cfRule>
    <cfRule type="expression" dxfId="11138" priority="423">
      <formula>SEARCH("attesa tcl",$N6)&gt;0</formula>
    </cfRule>
    <cfRule type="expression" dxfId="11137" priority="424">
      <formula>SEARCH("fermata",$N6)&gt;0</formula>
    </cfRule>
    <cfRule type="expression" dxfId="11136" priority="425">
      <formula>SEARCH("canone",$N6)&gt;0</formula>
    </cfRule>
  </conditionalFormatting>
  <conditionalFormatting sqref="I6:I7">
    <cfRule type="expression" dxfId="11135" priority="416">
      <formula>SEARCH("caricato",$N6)&gt;0</formula>
    </cfRule>
    <cfRule type="expression" dxfId="11134" priority="417">
      <formula>SEARCH("da fare",$N6)&gt;0</formula>
    </cfRule>
    <cfRule type="expression" dxfId="11133" priority="418">
      <formula>SEARCH("attesa tcl",$N6)&gt;0</formula>
    </cfRule>
    <cfRule type="expression" dxfId="11132" priority="419">
      <formula>SEARCH("fermata",$N6)&gt;0</formula>
    </cfRule>
    <cfRule type="expression" dxfId="11131" priority="420">
      <formula>SEARCH("canone",$N6)&gt;0</formula>
    </cfRule>
  </conditionalFormatting>
  <conditionalFormatting sqref="I6:I7">
    <cfRule type="expression" dxfId="11130" priority="411">
      <formula>SEARCH("caricato",$N6)&gt;0</formula>
    </cfRule>
    <cfRule type="expression" dxfId="11129" priority="412">
      <formula>SEARCH("da fare",$N6)&gt;0</formula>
    </cfRule>
    <cfRule type="expression" dxfId="11128" priority="413">
      <formula>SEARCH("attesa tcl",$N6)&gt;0</formula>
    </cfRule>
    <cfRule type="expression" dxfId="11127" priority="414">
      <formula>SEARCH("fermata",$N6)&gt;0</formula>
    </cfRule>
    <cfRule type="expression" dxfId="11126" priority="415">
      <formula>SEARCH("canone",$N6)&gt;0</formula>
    </cfRule>
  </conditionalFormatting>
  <conditionalFormatting sqref="I6:I7">
    <cfRule type="expression" dxfId="11125" priority="406">
      <formula>SEARCH("caricato",$N6)&gt;0</formula>
    </cfRule>
    <cfRule type="expression" dxfId="11124" priority="407">
      <formula>SEARCH("da fare",$N6)&gt;0</formula>
    </cfRule>
    <cfRule type="expression" dxfId="11123" priority="408">
      <formula>SEARCH("attesa tcl",$N6)&gt;0</formula>
    </cfRule>
    <cfRule type="expression" dxfId="11122" priority="409">
      <formula>SEARCH("fermata",$N6)&gt;0</formula>
    </cfRule>
    <cfRule type="expression" dxfId="11121" priority="410">
      <formula>SEARCH("canone",$N6)&gt;0</formula>
    </cfRule>
  </conditionalFormatting>
  <conditionalFormatting sqref="I12:I13">
    <cfRule type="expression" dxfId="11120" priority="401">
      <formula>SEARCH("caricato",$N12)&gt;0</formula>
    </cfRule>
    <cfRule type="expression" dxfId="11119" priority="402">
      <formula>SEARCH("da fare",$N12)&gt;0</formula>
    </cfRule>
    <cfRule type="expression" dxfId="11118" priority="403">
      <formula>SEARCH("attesa tcl",$N12)&gt;0</formula>
    </cfRule>
    <cfRule type="expression" dxfId="11117" priority="404">
      <formula>SEARCH("fermata",$N12)&gt;0</formula>
    </cfRule>
    <cfRule type="expression" dxfId="11116" priority="405">
      <formula>SEARCH("canone",$N12)&gt;0</formula>
    </cfRule>
  </conditionalFormatting>
  <conditionalFormatting sqref="I12:I13">
    <cfRule type="expression" dxfId="11115" priority="396">
      <formula>SEARCH("caricato",$N12)&gt;0</formula>
    </cfRule>
    <cfRule type="expression" dxfId="11114" priority="397">
      <formula>SEARCH("da fare",$N12)&gt;0</formula>
    </cfRule>
    <cfRule type="expression" dxfId="11113" priority="398">
      <formula>SEARCH("attesa tcl",$N12)&gt;0</formula>
    </cfRule>
    <cfRule type="expression" dxfId="11112" priority="399">
      <formula>SEARCH("fermata",$N12)&gt;0</formula>
    </cfRule>
    <cfRule type="expression" dxfId="11111" priority="400">
      <formula>SEARCH("canone",$N12)&gt;0</formula>
    </cfRule>
  </conditionalFormatting>
  <conditionalFormatting sqref="I12:I13">
    <cfRule type="expression" dxfId="11110" priority="391">
      <formula>SEARCH("caricato",$N12)&gt;0</formula>
    </cfRule>
    <cfRule type="expression" dxfId="11109" priority="392">
      <formula>SEARCH("da fare",$N12)&gt;0</formula>
    </cfRule>
    <cfRule type="expression" dxfId="11108" priority="393">
      <formula>SEARCH("attesa tcl",$N12)&gt;0</formula>
    </cfRule>
    <cfRule type="expression" dxfId="11107" priority="394">
      <formula>SEARCH("fermata",$N12)&gt;0</formula>
    </cfRule>
    <cfRule type="expression" dxfId="11106" priority="395">
      <formula>SEARCH("canone",$N12)&gt;0</formula>
    </cfRule>
  </conditionalFormatting>
  <conditionalFormatting sqref="I12:I13">
    <cfRule type="expression" dxfId="11105" priority="386">
      <formula>SEARCH("caricato",$N12)&gt;0</formula>
    </cfRule>
    <cfRule type="expression" dxfId="11104" priority="387">
      <formula>SEARCH("da fare",$N12)&gt;0</formula>
    </cfRule>
    <cfRule type="expression" dxfId="11103" priority="388">
      <formula>SEARCH("attesa tcl",$N12)&gt;0</formula>
    </cfRule>
    <cfRule type="expression" dxfId="11102" priority="389">
      <formula>SEARCH("fermata",$N12)&gt;0</formula>
    </cfRule>
    <cfRule type="expression" dxfId="11101" priority="390">
      <formula>SEARCH("canone",$N12)&gt;0</formula>
    </cfRule>
  </conditionalFormatting>
  <conditionalFormatting sqref="I12:I13">
    <cfRule type="expression" dxfId="11100" priority="381">
      <formula>SEARCH("caricato",$N12)&gt;0</formula>
    </cfRule>
    <cfRule type="expression" dxfId="11099" priority="382">
      <formula>SEARCH("da fare",$N12)&gt;0</formula>
    </cfRule>
    <cfRule type="expression" dxfId="11098" priority="383">
      <formula>SEARCH("attesa tcl",$N12)&gt;0</formula>
    </cfRule>
    <cfRule type="expression" dxfId="11097" priority="384">
      <formula>SEARCH("fermata",$N12)&gt;0</formula>
    </cfRule>
    <cfRule type="expression" dxfId="11096" priority="385">
      <formula>SEARCH("canone",$N12)&gt;0</formula>
    </cfRule>
  </conditionalFormatting>
  <conditionalFormatting sqref="I12:I13">
    <cfRule type="expression" dxfId="11095" priority="376">
      <formula>SEARCH("caricato",$N12)&gt;0</formula>
    </cfRule>
    <cfRule type="expression" dxfId="11094" priority="377">
      <formula>SEARCH("da fare",$N12)&gt;0</formula>
    </cfRule>
    <cfRule type="expression" dxfId="11093" priority="378">
      <formula>SEARCH("attesa tcl",$N12)&gt;0</formula>
    </cfRule>
    <cfRule type="expression" dxfId="11092" priority="379">
      <formula>SEARCH("fermata",$N12)&gt;0</formula>
    </cfRule>
    <cfRule type="expression" dxfId="11091" priority="380">
      <formula>SEARCH("canone",$N12)&gt;0</formula>
    </cfRule>
  </conditionalFormatting>
  <conditionalFormatting sqref="I14:I15">
    <cfRule type="expression" dxfId="11090" priority="371">
      <formula>SEARCH("caricato",$N14)&gt;0</formula>
    </cfRule>
    <cfRule type="expression" dxfId="11089" priority="372">
      <formula>SEARCH("da fare",$N14)&gt;0</formula>
    </cfRule>
    <cfRule type="expression" dxfId="11088" priority="373">
      <formula>SEARCH("attesa tcl",$N14)&gt;0</formula>
    </cfRule>
    <cfRule type="expression" dxfId="11087" priority="374">
      <formula>SEARCH("fermata",$N14)&gt;0</formula>
    </cfRule>
    <cfRule type="expression" dxfId="11086" priority="375">
      <formula>SEARCH("canone",$N14)&gt;0</formula>
    </cfRule>
  </conditionalFormatting>
  <conditionalFormatting sqref="I14:I15">
    <cfRule type="expression" dxfId="11085" priority="366">
      <formula>SEARCH("caricato",$N14)&gt;0</formula>
    </cfRule>
    <cfRule type="expression" dxfId="11084" priority="367">
      <formula>SEARCH("da fare",$N14)&gt;0</formula>
    </cfRule>
    <cfRule type="expression" dxfId="11083" priority="368">
      <formula>SEARCH("attesa tcl",$N14)&gt;0</formula>
    </cfRule>
    <cfRule type="expression" dxfId="11082" priority="369">
      <formula>SEARCH("fermata",$N14)&gt;0</formula>
    </cfRule>
    <cfRule type="expression" dxfId="11081" priority="370">
      <formula>SEARCH("canone",$N14)&gt;0</formula>
    </cfRule>
  </conditionalFormatting>
  <conditionalFormatting sqref="I14:I15">
    <cfRule type="expression" dxfId="11080" priority="361">
      <formula>SEARCH("caricato",$N14)&gt;0</formula>
    </cfRule>
    <cfRule type="expression" dxfId="11079" priority="362">
      <formula>SEARCH("da fare",$N14)&gt;0</formula>
    </cfRule>
    <cfRule type="expression" dxfId="11078" priority="363">
      <formula>SEARCH("attesa tcl",$N14)&gt;0</formula>
    </cfRule>
    <cfRule type="expression" dxfId="11077" priority="364">
      <formula>SEARCH("fermata",$N14)&gt;0</formula>
    </cfRule>
    <cfRule type="expression" dxfId="11076" priority="365">
      <formula>SEARCH("canone",$N14)&gt;0</formula>
    </cfRule>
  </conditionalFormatting>
  <conditionalFormatting sqref="I14:I15">
    <cfRule type="expression" dxfId="11075" priority="356">
      <formula>SEARCH("caricato",$N14)&gt;0</formula>
    </cfRule>
    <cfRule type="expression" dxfId="11074" priority="357">
      <formula>SEARCH("da fare",$N14)&gt;0</formula>
    </cfRule>
    <cfRule type="expression" dxfId="11073" priority="358">
      <formula>SEARCH("attesa tcl",$N14)&gt;0</formula>
    </cfRule>
    <cfRule type="expression" dxfId="11072" priority="359">
      <formula>SEARCH("fermata",$N14)&gt;0</formula>
    </cfRule>
    <cfRule type="expression" dxfId="11071" priority="360">
      <formula>SEARCH("canone",$N14)&gt;0</formula>
    </cfRule>
  </conditionalFormatting>
  <conditionalFormatting sqref="I14:I15">
    <cfRule type="expression" dxfId="11070" priority="351">
      <formula>SEARCH("caricato",$N14)&gt;0</formula>
    </cfRule>
    <cfRule type="expression" dxfId="11069" priority="352">
      <formula>SEARCH("da fare",$N14)&gt;0</formula>
    </cfRule>
    <cfRule type="expression" dxfId="11068" priority="353">
      <formula>SEARCH("attesa tcl",$N14)&gt;0</formula>
    </cfRule>
    <cfRule type="expression" dxfId="11067" priority="354">
      <formula>SEARCH("fermata",$N14)&gt;0</formula>
    </cfRule>
    <cfRule type="expression" dxfId="11066" priority="355">
      <formula>SEARCH("canone",$N14)&gt;0</formula>
    </cfRule>
  </conditionalFormatting>
  <conditionalFormatting sqref="I14:I15">
    <cfRule type="expression" dxfId="11065" priority="346">
      <formula>SEARCH("caricato",$N14)&gt;0</formula>
    </cfRule>
    <cfRule type="expression" dxfId="11064" priority="347">
      <formula>SEARCH("da fare",$N14)&gt;0</formula>
    </cfRule>
    <cfRule type="expression" dxfId="11063" priority="348">
      <formula>SEARCH("attesa tcl",$N14)&gt;0</formula>
    </cfRule>
    <cfRule type="expression" dxfId="11062" priority="349">
      <formula>SEARCH("fermata",$N14)&gt;0</formula>
    </cfRule>
    <cfRule type="expression" dxfId="11061" priority="350">
      <formula>SEARCH("canone",$N14)&gt;0</formula>
    </cfRule>
  </conditionalFormatting>
  <conditionalFormatting sqref="F11">
    <cfRule type="expression" dxfId="11060" priority="341">
      <formula>SEARCH("caricato",$N11)&gt;0</formula>
    </cfRule>
    <cfRule type="expression" dxfId="11059" priority="342">
      <formula>SEARCH("da fare",$N11)&gt;0</formula>
    </cfRule>
    <cfRule type="expression" dxfId="11058" priority="343">
      <formula>SEARCH("attesa tcl",$N11)&gt;0</formula>
    </cfRule>
    <cfRule type="expression" dxfId="11057" priority="344">
      <formula>SEARCH("fermata",$N11)&gt;0</formula>
    </cfRule>
    <cfRule type="expression" dxfId="11056" priority="345">
      <formula>SEARCH("canone",$N11)&gt;0</formula>
    </cfRule>
  </conditionalFormatting>
  <conditionalFormatting sqref="F12:F13">
    <cfRule type="expression" dxfId="11055" priority="336">
      <formula>SEARCH("caricato",$N12)&gt;0</formula>
    </cfRule>
    <cfRule type="expression" dxfId="11054" priority="337">
      <formula>SEARCH("da fare",$N12)&gt;0</formula>
    </cfRule>
    <cfRule type="expression" dxfId="11053" priority="338">
      <formula>SEARCH("attesa tcl",$N12)&gt;0</formula>
    </cfRule>
    <cfRule type="expression" dxfId="11052" priority="339">
      <formula>SEARCH("fermata",$N12)&gt;0</formula>
    </cfRule>
    <cfRule type="expression" dxfId="11051" priority="340">
      <formula>SEARCH("canone",$N12)&gt;0</formula>
    </cfRule>
  </conditionalFormatting>
  <conditionalFormatting sqref="G12:H12 J12">
    <cfRule type="expression" dxfId="11050" priority="331">
      <formula>SEARCH("caricato",$N12)&gt;0</formula>
    </cfRule>
    <cfRule type="expression" dxfId="11049" priority="332">
      <formula>SEARCH("da fare",$N12)&gt;0</formula>
    </cfRule>
    <cfRule type="expression" dxfId="11048" priority="333">
      <formula>SEARCH("attesa tcl",$N12)&gt;0</formula>
    </cfRule>
    <cfRule type="expression" dxfId="11047" priority="334">
      <formula>SEARCH("fermata",$N12)&gt;0</formula>
    </cfRule>
    <cfRule type="expression" dxfId="11046" priority="335">
      <formula>SEARCH("canone",$N12)&gt;0</formula>
    </cfRule>
  </conditionalFormatting>
  <conditionalFormatting sqref="G8:H8 J8">
    <cfRule type="expression" dxfId="11045" priority="326">
      <formula>SEARCH("caricato",$N8)&gt;0</formula>
    </cfRule>
    <cfRule type="expression" dxfId="11044" priority="327">
      <formula>SEARCH("da fare",$N8)&gt;0</formula>
    </cfRule>
    <cfRule type="expression" dxfId="11043" priority="328">
      <formula>SEARCH("attesa tcl",$N8)&gt;0</formula>
    </cfRule>
    <cfRule type="expression" dxfId="11042" priority="329">
      <formula>SEARCH("fermata",$N8)&gt;0</formula>
    </cfRule>
    <cfRule type="expression" dxfId="11041" priority="330">
      <formula>SEARCH("canone",$N8)&gt;0</formula>
    </cfRule>
  </conditionalFormatting>
  <conditionalFormatting sqref="F11">
    <cfRule type="expression" dxfId="11040" priority="321">
      <formula>SEARCH("caricato",$N11)&gt;0</formula>
    </cfRule>
    <cfRule type="expression" dxfId="11039" priority="322">
      <formula>SEARCH("da fare",$N11)&gt;0</formula>
    </cfRule>
    <cfRule type="expression" dxfId="11038" priority="323">
      <formula>SEARCH("attesa tcl",$N11)&gt;0</formula>
    </cfRule>
    <cfRule type="expression" dxfId="11037" priority="324">
      <formula>SEARCH("fermata",$N11)&gt;0</formula>
    </cfRule>
    <cfRule type="expression" dxfId="11036" priority="325">
      <formula>SEARCH("canone",$N11)&gt;0</formula>
    </cfRule>
  </conditionalFormatting>
  <conditionalFormatting sqref="F12:F13">
    <cfRule type="expression" dxfId="11035" priority="316">
      <formula>SEARCH("caricato",$N12)&gt;0</formula>
    </cfRule>
    <cfRule type="expression" dxfId="11034" priority="317">
      <formula>SEARCH("da fare",$N12)&gt;0</formula>
    </cfRule>
    <cfRule type="expression" dxfId="11033" priority="318">
      <formula>SEARCH("attesa tcl",$N12)&gt;0</formula>
    </cfRule>
    <cfRule type="expression" dxfId="11032" priority="319">
      <formula>SEARCH("fermata",$N12)&gt;0</formula>
    </cfRule>
    <cfRule type="expression" dxfId="11031" priority="320">
      <formula>SEARCH("canone",$N12)&gt;0</formula>
    </cfRule>
  </conditionalFormatting>
  <conditionalFormatting sqref="G14:H14 J14">
    <cfRule type="expression" dxfId="11030" priority="311">
      <formula>SEARCH("caricato",$N14)&gt;0</formula>
    </cfRule>
    <cfRule type="expression" dxfId="11029" priority="312">
      <formula>SEARCH("da fare",$N14)&gt;0</formula>
    </cfRule>
    <cfRule type="expression" dxfId="11028" priority="313">
      <formula>SEARCH("attesa tcl",$N14)&gt;0</formula>
    </cfRule>
    <cfRule type="expression" dxfId="11027" priority="314">
      <formula>SEARCH("fermata",$N14)&gt;0</formula>
    </cfRule>
    <cfRule type="expression" dxfId="11026" priority="315">
      <formula>SEARCH("canone",$N14)&gt;0</formula>
    </cfRule>
  </conditionalFormatting>
  <conditionalFormatting sqref="G10:H10 J10">
    <cfRule type="expression" dxfId="11025" priority="306">
      <formula>SEARCH("caricato",$N10)&gt;0</formula>
    </cfRule>
    <cfRule type="expression" dxfId="11024" priority="307">
      <formula>SEARCH("da fare",$N10)&gt;0</formula>
    </cfRule>
    <cfRule type="expression" dxfId="11023" priority="308">
      <formula>SEARCH("attesa tcl",$N10)&gt;0</formula>
    </cfRule>
    <cfRule type="expression" dxfId="11022" priority="309">
      <formula>SEARCH("fermata",$N10)&gt;0</formula>
    </cfRule>
    <cfRule type="expression" dxfId="11021" priority="310">
      <formula>SEARCH("canone",$N10)&gt;0</formula>
    </cfRule>
  </conditionalFormatting>
  <conditionalFormatting sqref="F8:F9">
    <cfRule type="expression" dxfId="11020" priority="301">
      <formula>SEARCH("caricato",$N8)&gt;0</formula>
    </cfRule>
    <cfRule type="expression" dxfId="11019" priority="302">
      <formula>SEARCH("da fare",$N8)&gt;0</formula>
    </cfRule>
    <cfRule type="expression" dxfId="11018" priority="303">
      <formula>SEARCH("attesa tcl",$N8)&gt;0</formula>
    </cfRule>
    <cfRule type="expression" dxfId="11017" priority="304">
      <formula>SEARCH("fermata",$N8)&gt;0</formula>
    </cfRule>
    <cfRule type="expression" dxfId="11016" priority="305">
      <formula>SEARCH("canone",$N8)&gt;0</formula>
    </cfRule>
  </conditionalFormatting>
  <conditionalFormatting sqref="F8:F9">
    <cfRule type="expression" dxfId="11015" priority="296">
      <formula>SEARCH("caricato",$N8)&gt;0</formula>
    </cfRule>
    <cfRule type="expression" dxfId="11014" priority="297">
      <formula>SEARCH("da fare",$N8)&gt;0</formula>
    </cfRule>
    <cfRule type="expression" dxfId="11013" priority="298">
      <formula>SEARCH("attesa tcl",$N8)&gt;0</formula>
    </cfRule>
    <cfRule type="expression" dxfId="11012" priority="299">
      <formula>SEARCH("fermata",$N8)&gt;0</formula>
    </cfRule>
    <cfRule type="expression" dxfId="11011" priority="300">
      <formula>SEARCH("canone",$N8)&gt;0</formula>
    </cfRule>
  </conditionalFormatting>
  <conditionalFormatting sqref="G14:H14 J14">
    <cfRule type="expression" dxfId="11010" priority="291">
      <formula>SEARCH("caricato",$N14)&gt;0</formula>
    </cfRule>
    <cfRule type="expression" dxfId="11009" priority="292">
      <formula>SEARCH("da fare",$N14)&gt;0</formula>
    </cfRule>
    <cfRule type="expression" dxfId="11008" priority="293">
      <formula>SEARCH("attesa tcl",$N14)&gt;0</formula>
    </cfRule>
    <cfRule type="expression" dxfId="11007" priority="294">
      <formula>SEARCH("fermata",$N14)&gt;0</formula>
    </cfRule>
    <cfRule type="expression" dxfId="11006" priority="295">
      <formula>SEARCH("canone",$N14)&gt;0</formula>
    </cfRule>
  </conditionalFormatting>
  <conditionalFormatting sqref="F16:F17">
    <cfRule type="expression" dxfId="11005" priority="286">
      <formula>SEARCH("caricato",$N16)&gt;0</formula>
    </cfRule>
    <cfRule type="expression" dxfId="11004" priority="287">
      <formula>SEARCH("da fare",$N16)&gt;0</formula>
    </cfRule>
    <cfRule type="expression" dxfId="11003" priority="288">
      <formula>SEARCH("attesa tcl",$N16)&gt;0</formula>
    </cfRule>
    <cfRule type="expression" dxfId="11002" priority="289">
      <formula>SEARCH("fermata",$N16)&gt;0</formula>
    </cfRule>
    <cfRule type="expression" dxfId="11001" priority="290">
      <formula>SEARCH("canone",$N16)&gt;0</formula>
    </cfRule>
  </conditionalFormatting>
  <conditionalFormatting sqref="G16:H16 J16">
    <cfRule type="expression" dxfId="11000" priority="281">
      <formula>SEARCH("caricato",$N16)&gt;0</formula>
    </cfRule>
    <cfRule type="expression" dxfId="10999" priority="282">
      <formula>SEARCH("da fare",$N16)&gt;0</formula>
    </cfRule>
    <cfRule type="expression" dxfId="10998" priority="283">
      <formula>SEARCH("attesa tcl",$N16)&gt;0</formula>
    </cfRule>
    <cfRule type="expression" dxfId="10997" priority="284">
      <formula>SEARCH("fermata",$N16)&gt;0</formula>
    </cfRule>
    <cfRule type="expression" dxfId="10996" priority="285">
      <formula>SEARCH("canone",$N16)&gt;0</formula>
    </cfRule>
  </conditionalFormatting>
  <conditionalFormatting sqref="F14:F15">
    <cfRule type="expression" dxfId="10995" priority="276">
      <formula>SEARCH("caricato",$N14)&gt;0</formula>
    </cfRule>
    <cfRule type="expression" dxfId="10994" priority="277">
      <formula>SEARCH("da fare",$N14)&gt;0</formula>
    </cfRule>
    <cfRule type="expression" dxfId="10993" priority="278">
      <formula>SEARCH("attesa tcl",$N14)&gt;0</formula>
    </cfRule>
    <cfRule type="expression" dxfId="10992" priority="279">
      <formula>SEARCH("fermata",$N14)&gt;0</formula>
    </cfRule>
    <cfRule type="expression" dxfId="10991" priority="280">
      <formula>SEARCH("canone",$N14)&gt;0</formula>
    </cfRule>
  </conditionalFormatting>
  <conditionalFormatting sqref="F14:F15">
    <cfRule type="expression" dxfId="10990" priority="271">
      <formula>SEARCH("caricato",$N14)&gt;0</formula>
    </cfRule>
    <cfRule type="expression" dxfId="10989" priority="272">
      <formula>SEARCH("da fare",$N14)&gt;0</formula>
    </cfRule>
    <cfRule type="expression" dxfId="10988" priority="273">
      <formula>SEARCH("attesa tcl",$N14)&gt;0</formula>
    </cfRule>
    <cfRule type="expression" dxfId="10987" priority="274">
      <formula>SEARCH("fermata",$N14)&gt;0</formula>
    </cfRule>
    <cfRule type="expression" dxfId="10986" priority="275">
      <formula>SEARCH("canone",$N14)&gt;0</formula>
    </cfRule>
  </conditionalFormatting>
  <conditionalFormatting sqref="F8:F9">
    <cfRule type="expression" dxfId="10985" priority="266">
      <formula>SEARCH("caricato",$N8)&gt;0</formula>
    </cfRule>
    <cfRule type="expression" dxfId="10984" priority="267">
      <formula>SEARCH("da fare",$N8)&gt;0</formula>
    </cfRule>
    <cfRule type="expression" dxfId="10983" priority="268">
      <formula>SEARCH("attesa tcl",$N8)&gt;0</formula>
    </cfRule>
    <cfRule type="expression" dxfId="10982" priority="269">
      <formula>SEARCH("fermata",$N8)&gt;0</formula>
    </cfRule>
    <cfRule type="expression" dxfId="10981" priority="270">
      <formula>SEARCH("canone",$N8)&gt;0</formula>
    </cfRule>
  </conditionalFormatting>
  <conditionalFormatting sqref="F11">
    <cfRule type="expression" dxfId="10980" priority="261">
      <formula>SEARCH("caricato",$N11)&gt;0</formula>
    </cfRule>
    <cfRule type="expression" dxfId="10979" priority="262">
      <formula>SEARCH("da fare",$N11)&gt;0</formula>
    </cfRule>
    <cfRule type="expression" dxfId="10978" priority="263">
      <formula>SEARCH("attesa tcl",$N11)&gt;0</formula>
    </cfRule>
    <cfRule type="expression" dxfId="10977" priority="264">
      <formula>SEARCH("fermata",$N11)&gt;0</formula>
    </cfRule>
    <cfRule type="expression" dxfId="10976" priority="265">
      <formula>SEARCH("canone",$N11)&gt;0</formula>
    </cfRule>
  </conditionalFormatting>
  <conditionalFormatting sqref="G10:H10 J10">
    <cfRule type="expression" dxfId="10975" priority="256">
      <formula>SEARCH("caricato",$N10)&gt;0</formula>
    </cfRule>
    <cfRule type="expression" dxfId="10974" priority="257">
      <formula>SEARCH("da fare",$N10)&gt;0</formula>
    </cfRule>
    <cfRule type="expression" dxfId="10973" priority="258">
      <formula>SEARCH("attesa tcl",$N10)&gt;0</formula>
    </cfRule>
    <cfRule type="expression" dxfId="10972" priority="259">
      <formula>SEARCH("fermata",$N10)&gt;0</formula>
    </cfRule>
    <cfRule type="expression" dxfId="10971" priority="260">
      <formula>SEARCH("canone",$N10)&gt;0</formula>
    </cfRule>
  </conditionalFormatting>
  <conditionalFormatting sqref="F8:F9">
    <cfRule type="expression" dxfId="10970" priority="251">
      <formula>SEARCH("caricato",$N8)&gt;0</formula>
    </cfRule>
    <cfRule type="expression" dxfId="10969" priority="252">
      <formula>SEARCH("da fare",$N8)&gt;0</formula>
    </cfRule>
    <cfRule type="expression" dxfId="10968" priority="253">
      <formula>SEARCH("attesa tcl",$N8)&gt;0</formula>
    </cfRule>
    <cfRule type="expression" dxfId="10967" priority="254">
      <formula>SEARCH("fermata",$N8)&gt;0</formula>
    </cfRule>
    <cfRule type="expression" dxfId="10966" priority="255">
      <formula>SEARCH("canone",$N8)&gt;0</formula>
    </cfRule>
  </conditionalFormatting>
  <conditionalFormatting sqref="F11">
    <cfRule type="expression" dxfId="10965" priority="246">
      <formula>SEARCH("caricato",$N11)&gt;0</formula>
    </cfRule>
    <cfRule type="expression" dxfId="10964" priority="247">
      <formula>SEARCH("da fare",$N11)&gt;0</formula>
    </cfRule>
    <cfRule type="expression" dxfId="10963" priority="248">
      <formula>SEARCH("attesa tcl",$N11)&gt;0</formula>
    </cfRule>
    <cfRule type="expression" dxfId="10962" priority="249">
      <formula>SEARCH("fermata",$N11)&gt;0</formula>
    </cfRule>
    <cfRule type="expression" dxfId="10961" priority="250">
      <formula>SEARCH("canone",$N11)&gt;0</formula>
    </cfRule>
  </conditionalFormatting>
  <conditionalFormatting sqref="G12:H12 J12">
    <cfRule type="expression" dxfId="10960" priority="241">
      <formula>SEARCH("caricato",$N12)&gt;0</formula>
    </cfRule>
    <cfRule type="expression" dxfId="10959" priority="242">
      <formula>SEARCH("da fare",$N12)&gt;0</formula>
    </cfRule>
    <cfRule type="expression" dxfId="10958" priority="243">
      <formula>SEARCH("attesa tcl",$N12)&gt;0</formula>
    </cfRule>
    <cfRule type="expression" dxfId="10957" priority="244">
      <formula>SEARCH("fermata",$N12)&gt;0</formula>
    </cfRule>
    <cfRule type="expression" dxfId="10956" priority="245">
      <formula>SEARCH("canone",$N12)&gt;0</formula>
    </cfRule>
  </conditionalFormatting>
  <conditionalFormatting sqref="G8:H8 J8">
    <cfRule type="expression" dxfId="10955" priority="236">
      <formula>SEARCH("caricato",$N8)&gt;0</formula>
    </cfRule>
    <cfRule type="expression" dxfId="10954" priority="237">
      <formula>SEARCH("da fare",$N8)&gt;0</formula>
    </cfRule>
    <cfRule type="expression" dxfId="10953" priority="238">
      <formula>SEARCH("attesa tcl",$N8)&gt;0</formula>
    </cfRule>
    <cfRule type="expression" dxfId="10952" priority="239">
      <formula>SEARCH("fermata",$N8)&gt;0</formula>
    </cfRule>
    <cfRule type="expression" dxfId="10951" priority="240">
      <formula>SEARCH("canone",$N8)&gt;0</formula>
    </cfRule>
  </conditionalFormatting>
  <conditionalFormatting sqref="G12:H12 J12">
    <cfRule type="expression" dxfId="10950" priority="231">
      <formula>SEARCH("caricato",$N12)&gt;0</formula>
    </cfRule>
    <cfRule type="expression" dxfId="10949" priority="232">
      <formula>SEARCH("da fare",$N12)&gt;0</formula>
    </cfRule>
    <cfRule type="expression" dxfId="10948" priority="233">
      <formula>SEARCH("attesa tcl",$N12)&gt;0</formula>
    </cfRule>
    <cfRule type="expression" dxfId="10947" priority="234">
      <formula>SEARCH("fermata",$N12)&gt;0</formula>
    </cfRule>
    <cfRule type="expression" dxfId="10946" priority="235">
      <formula>SEARCH("canone",$N12)&gt;0</formula>
    </cfRule>
  </conditionalFormatting>
  <conditionalFormatting sqref="F14:F15">
    <cfRule type="expression" dxfId="10945" priority="226">
      <formula>SEARCH("caricato",$N14)&gt;0</formula>
    </cfRule>
    <cfRule type="expression" dxfId="10944" priority="227">
      <formula>SEARCH("da fare",$N14)&gt;0</formula>
    </cfRule>
    <cfRule type="expression" dxfId="10943" priority="228">
      <formula>SEARCH("attesa tcl",$N14)&gt;0</formula>
    </cfRule>
    <cfRule type="expression" dxfId="10942" priority="229">
      <formula>SEARCH("fermata",$N14)&gt;0</formula>
    </cfRule>
    <cfRule type="expression" dxfId="10941" priority="230">
      <formula>SEARCH("canone",$N14)&gt;0</formula>
    </cfRule>
  </conditionalFormatting>
  <conditionalFormatting sqref="G14:H14 J14">
    <cfRule type="expression" dxfId="10940" priority="221">
      <formula>SEARCH("caricato",$N14)&gt;0</formula>
    </cfRule>
    <cfRule type="expression" dxfId="10939" priority="222">
      <formula>SEARCH("da fare",$N14)&gt;0</formula>
    </cfRule>
    <cfRule type="expression" dxfId="10938" priority="223">
      <formula>SEARCH("attesa tcl",$N14)&gt;0</formula>
    </cfRule>
    <cfRule type="expression" dxfId="10937" priority="224">
      <formula>SEARCH("fermata",$N14)&gt;0</formula>
    </cfRule>
    <cfRule type="expression" dxfId="10936" priority="225">
      <formula>SEARCH("canone",$N14)&gt;0</formula>
    </cfRule>
  </conditionalFormatting>
  <conditionalFormatting sqref="F12:F13">
    <cfRule type="expression" dxfId="10935" priority="216">
      <formula>SEARCH("caricato",$N12)&gt;0</formula>
    </cfRule>
    <cfRule type="expression" dxfId="10934" priority="217">
      <formula>SEARCH("da fare",$N12)&gt;0</formula>
    </cfRule>
    <cfRule type="expression" dxfId="10933" priority="218">
      <formula>SEARCH("attesa tcl",$N12)&gt;0</formula>
    </cfRule>
    <cfRule type="expression" dxfId="10932" priority="219">
      <formula>SEARCH("fermata",$N12)&gt;0</formula>
    </cfRule>
    <cfRule type="expression" dxfId="10931" priority="220">
      <formula>SEARCH("canone",$N12)&gt;0</formula>
    </cfRule>
  </conditionalFormatting>
  <conditionalFormatting sqref="F12:F13">
    <cfRule type="expression" dxfId="10930" priority="211">
      <formula>SEARCH("caricato",$N12)&gt;0</formula>
    </cfRule>
    <cfRule type="expression" dxfId="10929" priority="212">
      <formula>SEARCH("da fare",$N12)&gt;0</formula>
    </cfRule>
    <cfRule type="expression" dxfId="10928" priority="213">
      <formula>SEARCH("attesa tcl",$N12)&gt;0</formula>
    </cfRule>
    <cfRule type="expression" dxfId="10927" priority="214">
      <formula>SEARCH("fermata",$N12)&gt;0</formula>
    </cfRule>
    <cfRule type="expression" dxfId="10926" priority="215">
      <formula>SEARCH("canone",$N12)&gt;0</formula>
    </cfRule>
  </conditionalFormatting>
  <conditionalFormatting sqref="F19">
    <cfRule type="expression" dxfId="10925" priority="206">
      <formula>SEARCH("caricato",$N19)&gt;0</formula>
    </cfRule>
    <cfRule type="expression" dxfId="10924" priority="207">
      <formula>SEARCH("da fare",$N19)&gt;0</formula>
    </cfRule>
    <cfRule type="expression" dxfId="10923" priority="208">
      <formula>SEARCH("attesa tcl",$N19)&gt;0</formula>
    </cfRule>
    <cfRule type="expression" dxfId="10922" priority="209">
      <formula>SEARCH("fermata",$N19)&gt;0</formula>
    </cfRule>
    <cfRule type="expression" dxfId="10921" priority="210">
      <formula>SEARCH("canone",$N19)&gt;0</formula>
    </cfRule>
  </conditionalFormatting>
  <conditionalFormatting sqref="F19">
    <cfRule type="expression" dxfId="10920" priority="201">
      <formula>SEARCH("caricato",$N19)&gt;0</formula>
    </cfRule>
    <cfRule type="expression" dxfId="10919" priority="202">
      <formula>SEARCH("da fare",$N19)&gt;0</formula>
    </cfRule>
    <cfRule type="expression" dxfId="10918" priority="203">
      <formula>SEARCH("attesa tcl",$N19)&gt;0</formula>
    </cfRule>
    <cfRule type="expression" dxfId="10917" priority="204">
      <formula>SEARCH("fermata",$N19)&gt;0</formula>
    </cfRule>
    <cfRule type="expression" dxfId="10916" priority="205">
      <formula>SEARCH("canone",$N19)&gt;0</formula>
    </cfRule>
  </conditionalFormatting>
  <conditionalFormatting sqref="F19">
    <cfRule type="expression" dxfId="10915" priority="196">
      <formula>SEARCH("caricato",$N19)&gt;0</formula>
    </cfRule>
    <cfRule type="expression" dxfId="10914" priority="197">
      <formula>SEARCH("da fare",$N19)&gt;0</formula>
    </cfRule>
    <cfRule type="expression" dxfId="10913" priority="198">
      <formula>SEARCH("attesa tcl",$N19)&gt;0</formula>
    </cfRule>
    <cfRule type="expression" dxfId="10912" priority="199">
      <formula>SEARCH("fermata",$N19)&gt;0</formula>
    </cfRule>
    <cfRule type="expression" dxfId="10911" priority="200">
      <formula>SEARCH("canone",$N19)&gt;0</formula>
    </cfRule>
  </conditionalFormatting>
  <conditionalFormatting sqref="F19">
    <cfRule type="expression" dxfId="10910" priority="191">
      <formula>SEARCH("caricato",$N19)&gt;0</formula>
    </cfRule>
    <cfRule type="expression" dxfId="10909" priority="192">
      <formula>SEARCH("da fare",$N19)&gt;0</formula>
    </cfRule>
    <cfRule type="expression" dxfId="10908" priority="193">
      <formula>SEARCH("attesa tcl",$N19)&gt;0</formula>
    </cfRule>
    <cfRule type="expression" dxfId="10907" priority="194">
      <formula>SEARCH("fermata",$N19)&gt;0</formula>
    </cfRule>
    <cfRule type="expression" dxfId="10906" priority="195">
      <formula>SEARCH("canone",$N19)&gt;0</formula>
    </cfRule>
  </conditionalFormatting>
  <conditionalFormatting sqref="G16:H16 J16">
    <cfRule type="expression" dxfId="10905" priority="186">
      <formula>SEARCH("caricato",$N16)&gt;0</formula>
    </cfRule>
    <cfRule type="expression" dxfId="10904" priority="187">
      <formula>SEARCH("da fare",$N16)&gt;0</formula>
    </cfRule>
    <cfRule type="expression" dxfId="10903" priority="188">
      <formula>SEARCH("attesa tcl",$N16)&gt;0</formula>
    </cfRule>
    <cfRule type="expression" dxfId="10902" priority="189">
      <formula>SEARCH("fermata",$N16)&gt;0</formula>
    </cfRule>
    <cfRule type="expression" dxfId="10901" priority="190">
      <formula>SEARCH("canone",$N16)&gt;0</formula>
    </cfRule>
  </conditionalFormatting>
  <conditionalFormatting sqref="G16:H16 J16">
    <cfRule type="expression" dxfId="10900" priority="181">
      <formula>SEARCH("caricato",$N16)&gt;0</formula>
    </cfRule>
    <cfRule type="expression" dxfId="10899" priority="182">
      <formula>SEARCH("da fare",$N16)&gt;0</formula>
    </cfRule>
    <cfRule type="expression" dxfId="10898" priority="183">
      <formula>SEARCH("attesa tcl",$N16)&gt;0</formula>
    </cfRule>
    <cfRule type="expression" dxfId="10897" priority="184">
      <formula>SEARCH("fermata",$N16)&gt;0</formula>
    </cfRule>
    <cfRule type="expression" dxfId="10896" priority="185">
      <formula>SEARCH("canone",$N16)&gt;0</formula>
    </cfRule>
  </conditionalFormatting>
  <conditionalFormatting sqref="F18:F19">
    <cfRule type="expression" dxfId="10895" priority="176">
      <formula>SEARCH("caricato",$N18)&gt;0</formula>
    </cfRule>
    <cfRule type="expression" dxfId="10894" priority="177">
      <formula>SEARCH("da fare",$N18)&gt;0</formula>
    </cfRule>
    <cfRule type="expression" dxfId="10893" priority="178">
      <formula>SEARCH("attesa tcl",$N18)&gt;0</formula>
    </cfRule>
    <cfRule type="expression" dxfId="10892" priority="179">
      <formula>SEARCH("fermata",$N18)&gt;0</formula>
    </cfRule>
    <cfRule type="expression" dxfId="10891" priority="180">
      <formula>SEARCH("canone",$N18)&gt;0</formula>
    </cfRule>
  </conditionalFormatting>
  <conditionalFormatting sqref="G18:H18 J18">
    <cfRule type="expression" dxfId="10890" priority="171">
      <formula>SEARCH("caricato",$N18)&gt;0</formula>
    </cfRule>
    <cfRule type="expression" dxfId="10889" priority="172">
      <formula>SEARCH("da fare",$N18)&gt;0</formula>
    </cfRule>
    <cfRule type="expression" dxfId="10888" priority="173">
      <formula>SEARCH("attesa tcl",$N18)&gt;0</formula>
    </cfRule>
    <cfRule type="expression" dxfId="10887" priority="174">
      <formula>SEARCH("fermata",$N18)&gt;0</formula>
    </cfRule>
    <cfRule type="expression" dxfId="10886" priority="175">
      <formula>SEARCH("canone",$N18)&gt;0</formula>
    </cfRule>
  </conditionalFormatting>
  <conditionalFormatting sqref="F16:F17">
    <cfRule type="expression" dxfId="10885" priority="166">
      <formula>SEARCH("caricato",$N16)&gt;0</formula>
    </cfRule>
    <cfRule type="expression" dxfId="10884" priority="167">
      <formula>SEARCH("da fare",$N16)&gt;0</formula>
    </cfRule>
    <cfRule type="expression" dxfId="10883" priority="168">
      <formula>SEARCH("attesa tcl",$N16)&gt;0</formula>
    </cfRule>
    <cfRule type="expression" dxfId="10882" priority="169">
      <formula>SEARCH("fermata",$N16)&gt;0</formula>
    </cfRule>
    <cfRule type="expression" dxfId="10881" priority="170">
      <formula>SEARCH("canone",$N16)&gt;0</formula>
    </cfRule>
  </conditionalFormatting>
  <conditionalFormatting sqref="F16:F17">
    <cfRule type="expression" dxfId="10880" priority="161">
      <formula>SEARCH("caricato",$N16)&gt;0</formula>
    </cfRule>
    <cfRule type="expression" dxfId="10879" priority="162">
      <formula>SEARCH("da fare",$N16)&gt;0</formula>
    </cfRule>
    <cfRule type="expression" dxfId="10878" priority="163">
      <formula>SEARCH("attesa tcl",$N16)&gt;0</formula>
    </cfRule>
    <cfRule type="expression" dxfId="10877" priority="164">
      <formula>SEARCH("fermata",$N16)&gt;0</formula>
    </cfRule>
    <cfRule type="expression" dxfId="10876" priority="165">
      <formula>SEARCH("canone",$N16)&gt;0</formula>
    </cfRule>
  </conditionalFormatting>
  <conditionalFormatting sqref="F16:F17">
    <cfRule type="expression" dxfId="10875" priority="156">
      <formula>SEARCH("caricato",$N16)&gt;0</formula>
    </cfRule>
    <cfRule type="expression" dxfId="10874" priority="157">
      <formula>SEARCH("da fare",$N16)&gt;0</formula>
    </cfRule>
    <cfRule type="expression" dxfId="10873" priority="158">
      <formula>SEARCH("attesa tcl",$N16)&gt;0</formula>
    </cfRule>
    <cfRule type="expression" dxfId="10872" priority="159">
      <formula>SEARCH("fermata",$N16)&gt;0</formula>
    </cfRule>
    <cfRule type="expression" dxfId="10871" priority="160">
      <formula>SEARCH("canone",$N16)&gt;0</formula>
    </cfRule>
  </conditionalFormatting>
  <conditionalFormatting sqref="G16:H16 J16">
    <cfRule type="expression" dxfId="10870" priority="151">
      <formula>SEARCH("caricato",$N16)&gt;0</formula>
    </cfRule>
    <cfRule type="expression" dxfId="10869" priority="152">
      <formula>SEARCH("da fare",$N16)&gt;0</formula>
    </cfRule>
    <cfRule type="expression" dxfId="10868" priority="153">
      <formula>SEARCH("attesa tcl",$N16)&gt;0</formula>
    </cfRule>
    <cfRule type="expression" dxfId="10867" priority="154">
      <formula>SEARCH("fermata",$N16)&gt;0</formula>
    </cfRule>
    <cfRule type="expression" dxfId="10866" priority="155">
      <formula>SEARCH("canone",$N16)&gt;0</formula>
    </cfRule>
  </conditionalFormatting>
  <conditionalFormatting sqref="F10">
    <cfRule type="expression" dxfId="10865" priority="146">
      <formula>SEARCH("caricato",$N10)&gt;0</formula>
    </cfRule>
    <cfRule type="expression" dxfId="10864" priority="147">
      <formula>SEARCH("da fare",$N10)&gt;0</formula>
    </cfRule>
    <cfRule type="expression" dxfId="10863" priority="148">
      <formula>SEARCH("attesa tcl",$N10)&gt;0</formula>
    </cfRule>
    <cfRule type="expression" dxfId="10862" priority="149">
      <formula>SEARCH("fermata",$N10)&gt;0</formula>
    </cfRule>
    <cfRule type="expression" dxfId="10861" priority="150">
      <formula>SEARCH("canone",$N10)&gt;0</formula>
    </cfRule>
  </conditionalFormatting>
  <conditionalFormatting sqref="F10">
    <cfRule type="expression" dxfId="10860" priority="141">
      <formula>SEARCH("caricato",$N10)&gt;0</formula>
    </cfRule>
    <cfRule type="expression" dxfId="10859" priority="142">
      <formula>SEARCH("da fare",$N10)&gt;0</formula>
    </cfRule>
    <cfRule type="expression" dxfId="10858" priority="143">
      <formula>SEARCH("attesa tcl",$N10)&gt;0</formula>
    </cfRule>
    <cfRule type="expression" dxfId="10857" priority="144">
      <formula>SEARCH("fermata",$N10)&gt;0</formula>
    </cfRule>
    <cfRule type="expression" dxfId="10856" priority="145">
      <formula>SEARCH("canone",$N10)&gt;0</formula>
    </cfRule>
  </conditionalFormatting>
  <conditionalFormatting sqref="F10">
    <cfRule type="expression" dxfId="10855" priority="136">
      <formula>SEARCH("caricato",$N10)&gt;0</formula>
    </cfRule>
    <cfRule type="expression" dxfId="10854" priority="137">
      <formula>SEARCH("da fare",$N10)&gt;0</formula>
    </cfRule>
    <cfRule type="expression" dxfId="10853" priority="138">
      <formula>SEARCH("attesa tcl",$N10)&gt;0</formula>
    </cfRule>
    <cfRule type="expression" dxfId="10852" priority="139">
      <formula>SEARCH("fermata",$N10)&gt;0</formula>
    </cfRule>
    <cfRule type="expression" dxfId="10851" priority="140">
      <formula>SEARCH("canone",$N10)&gt;0</formula>
    </cfRule>
  </conditionalFormatting>
  <conditionalFormatting sqref="F10">
    <cfRule type="expression" dxfId="10850" priority="131">
      <formula>SEARCH("caricato",$N10)&gt;0</formula>
    </cfRule>
    <cfRule type="expression" dxfId="10849" priority="132">
      <formula>SEARCH("da fare",$N10)&gt;0</formula>
    </cfRule>
    <cfRule type="expression" dxfId="10848" priority="133">
      <formula>SEARCH("attesa tcl",$N10)&gt;0</formula>
    </cfRule>
    <cfRule type="expression" dxfId="10847" priority="134">
      <formula>SEARCH("fermata",$N10)&gt;0</formula>
    </cfRule>
    <cfRule type="expression" dxfId="10846" priority="135">
      <formula>SEARCH("canone",$N10)&gt;0</formula>
    </cfRule>
  </conditionalFormatting>
  <conditionalFormatting sqref="H10">
    <cfRule type="expression" dxfId="10845" priority="126">
      <formula>SEARCH("caricato",$N10)&gt;0</formula>
    </cfRule>
    <cfRule type="expression" dxfId="10844" priority="127">
      <formula>SEARCH("da fare",$N10)&gt;0</formula>
    </cfRule>
    <cfRule type="expression" dxfId="10843" priority="128">
      <formula>SEARCH("attesa tcl",$N10)&gt;0</formula>
    </cfRule>
    <cfRule type="expression" dxfId="10842" priority="129">
      <formula>SEARCH("fermata",$N10)&gt;0</formula>
    </cfRule>
    <cfRule type="expression" dxfId="10841" priority="130">
      <formula>SEARCH("canone",$N10)&gt;0</formula>
    </cfRule>
  </conditionalFormatting>
  <conditionalFormatting sqref="H10">
    <cfRule type="expression" dxfId="10840" priority="121">
      <formula>SEARCH("caricato",$N10)&gt;0</formula>
    </cfRule>
    <cfRule type="expression" dxfId="10839" priority="122">
      <formula>SEARCH("da fare",$N10)&gt;0</formula>
    </cfRule>
    <cfRule type="expression" dxfId="10838" priority="123">
      <formula>SEARCH("attesa tcl",$N10)&gt;0</formula>
    </cfRule>
    <cfRule type="expression" dxfId="10837" priority="124">
      <formula>SEARCH("fermata",$N10)&gt;0</formula>
    </cfRule>
    <cfRule type="expression" dxfId="10836" priority="125">
      <formula>SEARCH("canone",$N10)&gt;0</formula>
    </cfRule>
  </conditionalFormatting>
  <conditionalFormatting sqref="H12">
    <cfRule type="expression" dxfId="10835" priority="116">
      <formula>SEARCH("caricato",$N12)&gt;0</formula>
    </cfRule>
    <cfRule type="expression" dxfId="10834" priority="117">
      <formula>SEARCH("da fare",$N12)&gt;0</formula>
    </cfRule>
    <cfRule type="expression" dxfId="10833" priority="118">
      <formula>SEARCH("attesa tcl",$N12)&gt;0</formula>
    </cfRule>
    <cfRule type="expression" dxfId="10832" priority="119">
      <formula>SEARCH("fermata",$N12)&gt;0</formula>
    </cfRule>
    <cfRule type="expression" dxfId="10831" priority="120">
      <formula>SEARCH("canone",$N12)&gt;0</formula>
    </cfRule>
  </conditionalFormatting>
  <conditionalFormatting sqref="H12">
    <cfRule type="expression" dxfId="10830" priority="111">
      <formula>SEARCH("caricato",$N12)&gt;0</formula>
    </cfRule>
    <cfRule type="expression" dxfId="10829" priority="112">
      <formula>SEARCH("da fare",$N12)&gt;0</formula>
    </cfRule>
    <cfRule type="expression" dxfId="10828" priority="113">
      <formula>SEARCH("attesa tcl",$N12)&gt;0</formula>
    </cfRule>
    <cfRule type="expression" dxfId="10827" priority="114">
      <formula>SEARCH("fermata",$N12)&gt;0</formula>
    </cfRule>
    <cfRule type="expression" dxfId="10826" priority="115">
      <formula>SEARCH("canone",$N12)&gt;0</formula>
    </cfRule>
  </conditionalFormatting>
  <conditionalFormatting sqref="H14">
    <cfRule type="expression" dxfId="10825" priority="106">
      <formula>SEARCH("caricato",$N14)&gt;0</formula>
    </cfRule>
    <cfRule type="expression" dxfId="10824" priority="107">
      <formula>SEARCH("da fare",$N14)&gt;0</formula>
    </cfRule>
    <cfRule type="expression" dxfId="10823" priority="108">
      <formula>SEARCH("attesa tcl",$N14)&gt;0</formula>
    </cfRule>
    <cfRule type="expression" dxfId="10822" priority="109">
      <formula>SEARCH("fermata",$N14)&gt;0</formula>
    </cfRule>
    <cfRule type="expression" dxfId="10821" priority="110">
      <formula>SEARCH("canone",$N14)&gt;0</formula>
    </cfRule>
  </conditionalFormatting>
  <conditionalFormatting sqref="H14">
    <cfRule type="expression" dxfId="10820" priority="101">
      <formula>SEARCH("caricato",$N14)&gt;0</formula>
    </cfRule>
    <cfRule type="expression" dxfId="10819" priority="102">
      <formula>SEARCH("da fare",$N14)&gt;0</formula>
    </cfRule>
    <cfRule type="expression" dxfId="10818" priority="103">
      <formula>SEARCH("attesa tcl",$N14)&gt;0</formula>
    </cfRule>
    <cfRule type="expression" dxfId="10817" priority="104">
      <formula>SEARCH("fermata",$N14)&gt;0</formula>
    </cfRule>
    <cfRule type="expression" dxfId="10816" priority="105">
      <formula>SEARCH("canone",$N14)&gt;0</formula>
    </cfRule>
  </conditionalFormatting>
  <conditionalFormatting sqref="H16">
    <cfRule type="expression" dxfId="10815" priority="96">
      <formula>SEARCH("caricato",$N16)&gt;0</formula>
    </cfRule>
    <cfRule type="expression" dxfId="10814" priority="97">
      <formula>SEARCH("da fare",$N16)&gt;0</formula>
    </cfRule>
    <cfRule type="expression" dxfId="10813" priority="98">
      <formula>SEARCH("attesa tcl",$N16)&gt;0</formula>
    </cfRule>
    <cfRule type="expression" dxfId="10812" priority="99">
      <formula>SEARCH("fermata",$N16)&gt;0</formula>
    </cfRule>
    <cfRule type="expression" dxfId="10811" priority="100">
      <formula>SEARCH("canone",$N16)&gt;0</formula>
    </cfRule>
  </conditionalFormatting>
  <conditionalFormatting sqref="H16">
    <cfRule type="expression" dxfId="10810" priority="91">
      <formula>SEARCH("caricato",$N16)&gt;0</formula>
    </cfRule>
    <cfRule type="expression" dxfId="10809" priority="92">
      <formula>SEARCH("da fare",$N16)&gt;0</formula>
    </cfRule>
    <cfRule type="expression" dxfId="10808" priority="93">
      <formula>SEARCH("attesa tcl",$N16)&gt;0</formula>
    </cfRule>
    <cfRule type="expression" dxfId="10807" priority="94">
      <formula>SEARCH("fermata",$N16)&gt;0</formula>
    </cfRule>
    <cfRule type="expression" dxfId="10806" priority="95">
      <formula>SEARCH("canone",$N16)&gt;0</formula>
    </cfRule>
  </conditionalFormatting>
  <conditionalFormatting sqref="I8:I9">
    <cfRule type="expression" dxfId="10805" priority="86">
      <formula>SEARCH("caricato",$N8)&gt;0</formula>
    </cfRule>
    <cfRule type="expression" dxfId="10804" priority="87">
      <formula>SEARCH("da fare",$N8)&gt;0</formula>
    </cfRule>
    <cfRule type="expression" dxfId="10803" priority="88">
      <formula>SEARCH("attesa tcl",$N8)&gt;0</formula>
    </cfRule>
    <cfRule type="expression" dxfId="10802" priority="89">
      <formula>SEARCH("fermata",$N8)&gt;0</formula>
    </cfRule>
    <cfRule type="expression" dxfId="10801" priority="90">
      <formula>SEARCH("canone",$N8)&gt;0</formula>
    </cfRule>
  </conditionalFormatting>
  <conditionalFormatting sqref="I8:I9">
    <cfRule type="expression" dxfId="10800" priority="81">
      <formula>SEARCH("caricato",$N8)&gt;0</formula>
    </cfRule>
    <cfRule type="expression" dxfId="10799" priority="82">
      <formula>SEARCH("da fare",$N8)&gt;0</formula>
    </cfRule>
    <cfRule type="expression" dxfId="10798" priority="83">
      <formula>SEARCH("attesa tcl",$N8)&gt;0</formula>
    </cfRule>
    <cfRule type="expression" dxfId="10797" priority="84">
      <formula>SEARCH("fermata",$N8)&gt;0</formula>
    </cfRule>
    <cfRule type="expression" dxfId="10796" priority="85">
      <formula>SEARCH("canone",$N8)&gt;0</formula>
    </cfRule>
  </conditionalFormatting>
  <conditionalFormatting sqref="I8:I9">
    <cfRule type="expression" dxfId="10795" priority="76">
      <formula>SEARCH("caricato",$N8)&gt;0</formula>
    </cfRule>
    <cfRule type="expression" dxfId="10794" priority="77">
      <formula>SEARCH("da fare",$N8)&gt;0</formula>
    </cfRule>
    <cfRule type="expression" dxfId="10793" priority="78">
      <formula>SEARCH("attesa tcl",$N8)&gt;0</formula>
    </cfRule>
    <cfRule type="expression" dxfId="10792" priority="79">
      <formula>SEARCH("fermata",$N8)&gt;0</formula>
    </cfRule>
    <cfRule type="expression" dxfId="10791" priority="80">
      <formula>SEARCH("canone",$N8)&gt;0</formula>
    </cfRule>
  </conditionalFormatting>
  <conditionalFormatting sqref="I8:I9">
    <cfRule type="expression" dxfId="10790" priority="71">
      <formula>SEARCH("caricato",$N8)&gt;0</formula>
    </cfRule>
    <cfRule type="expression" dxfId="10789" priority="72">
      <formula>SEARCH("da fare",$N8)&gt;0</formula>
    </cfRule>
    <cfRule type="expression" dxfId="10788" priority="73">
      <formula>SEARCH("attesa tcl",$N8)&gt;0</formula>
    </cfRule>
    <cfRule type="expression" dxfId="10787" priority="74">
      <formula>SEARCH("fermata",$N8)&gt;0</formula>
    </cfRule>
    <cfRule type="expression" dxfId="10786" priority="75">
      <formula>SEARCH("canone",$N8)&gt;0</formula>
    </cfRule>
  </conditionalFormatting>
  <conditionalFormatting sqref="I8:I9">
    <cfRule type="expression" dxfId="10785" priority="66">
      <formula>SEARCH("caricato",$N8)&gt;0</formula>
    </cfRule>
    <cfRule type="expression" dxfId="10784" priority="67">
      <formula>SEARCH("da fare",$N8)&gt;0</formula>
    </cfRule>
    <cfRule type="expression" dxfId="10783" priority="68">
      <formula>SEARCH("attesa tcl",$N8)&gt;0</formula>
    </cfRule>
    <cfRule type="expression" dxfId="10782" priority="69">
      <formula>SEARCH("fermata",$N8)&gt;0</formula>
    </cfRule>
    <cfRule type="expression" dxfId="10781" priority="70">
      <formula>SEARCH("canone",$N8)&gt;0</formula>
    </cfRule>
  </conditionalFormatting>
  <conditionalFormatting sqref="I8:I9">
    <cfRule type="expression" dxfId="10780" priority="61">
      <formula>SEARCH("caricato",$N8)&gt;0</formula>
    </cfRule>
    <cfRule type="expression" dxfId="10779" priority="62">
      <formula>SEARCH("da fare",$N8)&gt;0</formula>
    </cfRule>
    <cfRule type="expression" dxfId="10778" priority="63">
      <formula>SEARCH("attesa tcl",$N8)&gt;0</formula>
    </cfRule>
    <cfRule type="expression" dxfId="10777" priority="64">
      <formula>SEARCH("fermata",$N8)&gt;0</formula>
    </cfRule>
    <cfRule type="expression" dxfId="10776" priority="65">
      <formula>SEARCH("canone",$N8)&gt;0</formula>
    </cfRule>
  </conditionalFormatting>
  <conditionalFormatting sqref="I14:I15">
    <cfRule type="expression" dxfId="10775" priority="56">
      <formula>SEARCH("caricato",$N14)&gt;0</formula>
    </cfRule>
    <cfRule type="expression" dxfId="10774" priority="57">
      <formula>SEARCH("da fare",$N14)&gt;0</formula>
    </cfRule>
    <cfRule type="expression" dxfId="10773" priority="58">
      <formula>SEARCH("attesa tcl",$N14)&gt;0</formula>
    </cfRule>
    <cfRule type="expression" dxfId="10772" priority="59">
      <formula>SEARCH("fermata",$N14)&gt;0</formula>
    </cfRule>
    <cfRule type="expression" dxfId="10771" priority="60">
      <formula>SEARCH("canone",$N14)&gt;0</formula>
    </cfRule>
  </conditionalFormatting>
  <conditionalFormatting sqref="I14:I15">
    <cfRule type="expression" dxfId="10770" priority="51">
      <formula>SEARCH("caricato",$N14)&gt;0</formula>
    </cfRule>
    <cfRule type="expression" dxfId="10769" priority="52">
      <formula>SEARCH("da fare",$N14)&gt;0</formula>
    </cfRule>
    <cfRule type="expression" dxfId="10768" priority="53">
      <formula>SEARCH("attesa tcl",$N14)&gt;0</formula>
    </cfRule>
    <cfRule type="expression" dxfId="10767" priority="54">
      <formula>SEARCH("fermata",$N14)&gt;0</formula>
    </cfRule>
    <cfRule type="expression" dxfId="10766" priority="55">
      <formula>SEARCH("canone",$N14)&gt;0</formula>
    </cfRule>
  </conditionalFormatting>
  <conditionalFormatting sqref="I14:I15">
    <cfRule type="expression" dxfId="10765" priority="46">
      <formula>SEARCH("caricato",$N14)&gt;0</formula>
    </cfRule>
    <cfRule type="expression" dxfId="10764" priority="47">
      <formula>SEARCH("da fare",$N14)&gt;0</formula>
    </cfRule>
    <cfRule type="expression" dxfId="10763" priority="48">
      <formula>SEARCH("attesa tcl",$N14)&gt;0</formula>
    </cfRule>
    <cfRule type="expression" dxfId="10762" priority="49">
      <formula>SEARCH("fermata",$N14)&gt;0</formula>
    </cfRule>
    <cfRule type="expression" dxfId="10761" priority="50">
      <formula>SEARCH("canone",$N14)&gt;0</formula>
    </cfRule>
  </conditionalFormatting>
  <conditionalFormatting sqref="I14:I15">
    <cfRule type="expression" dxfId="10760" priority="41">
      <formula>SEARCH("caricato",$N14)&gt;0</formula>
    </cfRule>
    <cfRule type="expression" dxfId="10759" priority="42">
      <formula>SEARCH("da fare",$N14)&gt;0</formula>
    </cfRule>
    <cfRule type="expression" dxfId="10758" priority="43">
      <formula>SEARCH("attesa tcl",$N14)&gt;0</formula>
    </cfRule>
    <cfRule type="expression" dxfId="10757" priority="44">
      <formula>SEARCH("fermata",$N14)&gt;0</formula>
    </cfRule>
    <cfRule type="expression" dxfId="10756" priority="45">
      <formula>SEARCH("canone",$N14)&gt;0</formula>
    </cfRule>
  </conditionalFormatting>
  <conditionalFormatting sqref="I14:I15">
    <cfRule type="expression" dxfId="10755" priority="36">
      <formula>SEARCH("caricato",$N14)&gt;0</formula>
    </cfRule>
    <cfRule type="expression" dxfId="10754" priority="37">
      <formula>SEARCH("da fare",$N14)&gt;0</formula>
    </cfRule>
    <cfRule type="expression" dxfId="10753" priority="38">
      <formula>SEARCH("attesa tcl",$N14)&gt;0</formula>
    </cfRule>
    <cfRule type="expression" dxfId="10752" priority="39">
      <formula>SEARCH("fermata",$N14)&gt;0</formula>
    </cfRule>
    <cfRule type="expression" dxfId="10751" priority="40">
      <formula>SEARCH("canone",$N14)&gt;0</formula>
    </cfRule>
  </conditionalFormatting>
  <conditionalFormatting sqref="I14:I15">
    <cfRule type="expression" dxfId="10750" priority="31">
      <formula>SEARCH("caricato",$N14)&gt;0</formula>
    </cfRule>
    <cfRule type="expression" dxfId="10749" priority="32">
      <formula>SEARCH("da fare",$N14)&gt;0</formula>
    </cfRule>
    <cfRule type="expression" dxfId="10748" priority="33">
      <formula>SEARCH("attesa tcl",$N14)&gt;0</formula>
    </cfRule>
    <cfRule type="expression" dxfId="10747" priority="34">
      <formula>SEARCH("fermata",$N14)&gt;0</formula>
    </cfRule>
    <cfRule type="expression" dxfId="10746" priority="35">
      <formula>SEARCH("canone",$N14)&gt;0</formula>
    </cfRule>
  </conditionalFormatting>
  <conditionalFormatting sqref="I16:I17">
    <cfRule type="expression" dxfId="10745" priority="26">
      <formula>SEARCH("caricato",$N16)&gt;0</formula>
    </cfRule>
    <cfRule type="expression" dxfId="10744" priority="27">
      <formula>SEARCH("da fare",$N16)&gt;0</formula>
    </cfRule>
    <cfRule type="expression" dxfId="10743" priority="28">
      <formula>SEARCH("attesa tcl",$N16)&gt;0</formula>
    </cfRule>
    <cfRule type="expression" dxfId="10742" priority="29">
      <formula>SEARCH("fermata",$N16)&gt;0</formula>
    </cfRule>
    <cfRule type="expression" dxfId="10741" priority="30">
      <formula>SEARCH("canone",$N16)&gt;0</formula>
    </cfRule>
  </conditionalFormatting>
  <conditionalFormatting sqref="I16:I17">
    <cfRule type="expression" dxfId="10740" priority="21">
      <formula>SEARCH("caricato",$N16)&gt;0</formula>
    </cfRule>
    <cfRule type="expression" dxfId="10739" priority="22">
      <formula>SEARCH("da fare",$N16)&gt;0</formula>
    </cfRule>
    <cfRule type="expression" dxfId="10738" priority="23">
      <formula>SEARCH("attesa tcl",$N16)&gt;0</formula>
    </cfRule>
    <cfRule type="expression" dxfId="10737" priority="24">
      <formula>SEARCH("fermata",$N16)&gt;0</formula>
    </cfRule>
    <cfRule type="expression" dxfId="10736" priority="25">
      <formula>SEARCH("canone",$N16)&gt;0</formula>
    </cfRule>
  </conditionalFormatting>
  <conditionalFormatting sqref="I16:I17">
    <cfRule type="expression" dxfId="10735" priority="16">
      <formula>SEARCH("caricato",$N16)&gt;0</formula>
    </cfRule>
    <cfRule type="expression" dxfId="10734" priority="17">
      <formula>SEARCH("da fare",$N16)&gt;0</formula>
    </cfRule>
    <cfRule type="expression" dxfId="10733" priority="18">
      <formula>SEARCH("attesa tcl",$N16)&gt;0</formula>
    </cfRule>
    <cfRule type="expression" dxfId="10732" priority="19">
      <formula>SEARCH("fermata",$N16)&gt;0</formula>
    </cfRule>
    <cfRule type="expression" dxfId="10731" priority="20">
      <formula>SEARCH("canone",$N16)&gt;0</formula>
    </cfRule>
  </conditionalFormatting>
  <conditionalFormatting sqref="I16:I17">
    <cfRule type="expression" dxfId="10730" priority="11">
      <formula>SEARCH("caricato",$N16)&gt;0</formula>
    </cfRule>
    <cfRule type="expression" dxfId="10729" priority="12">
      <formula>SEARCH("da fare",$N16)&gt;0</formula>
    </cfRule>
    <cfRule type="expression" dxfId="10728" priority="13">
      <formula>SEARCH("attesa tcl",$N16)&gt;0</formula>
    </cfRule>
    <cfRule type="expression" dxfId="10727" priority="14">
      <formula>SEARCH("fermata",$N16)&gt;0</formula>
    </cfRule>
    <cfRule type="expression" dxfId="10726" priority="15">
      <formula>SEARCH("canone",$N16)&gt;0</formula>
    </cfRule>
  </conditionalFormatting>
  <conditionalFormatting sqref="I16:I17">
    <cfRule type="expression" dxfId="10725" priority="6">
      <formula>SEARCH("caricato",$N16)&gt;0</formula>
    </cfRule>
    <cfRule type="expression" dxfId="10724" priority="7">
      <formula>SEARCH("da fare",$N16)&gt;0</formula>
    </cfRule>
    <cfRule type="expression" dxfId="10723" priority="8">
      <formula>SEARCH("attesa tcl",$N16)&gt;0</formula>
    </cfRule>
    <cfRule type="expression" dxfId="10722" priority="9">
      <formula>SEARCH("fermata",$N16)&gt;0</formula>
    </cfRule>
    <cfRule type="expression" dxfId="10721" priority="10">
      <formula>SEARCH("canone",$N16)&gt;0</formula>
    </cfRule>
  </conditionalFormatting>
  <conditionalFormatting sqref="I16:I17">
    <cfRule type="expression" dxfId="10720" priority="1">
      <formula>SEARCH("caricato",$N16)&gt;0</formula>
    </cfRule>
    <cfRule type="expression" dxfId="10719" priority="2">
      <formula>SEARCH("da fare",$N16)&gt;0</formula>
    </cfRule>
    <cfRule type="expression" dxfId="10718" priority="3">
      <formula>SEARCH("attesa tcl",$N16)&gt;0</formula>
    </cfRule>
    <cfRule type="expression" dxfId="10717" priority="4">
      <formula>SEARCH("fermata",$N16)&gt;0</formula>
    </cfRule>
    <cfRule type="expression" dxfId="10716" priority="5">
      <formula>SEARCH("canone",$N16)&gt;0</formula>
    </cfRule>
  </conditionalFormatting>
  <dataValidations count="1">
    <dataValidation type="list" allowBlank="1" showInputMessage="1" showErrorMessage="1" sqref="U4" xr:uid="{550DC6EF-0E44-44C3-BFD4-5C64C24494CC}">
      <formula1>"SI,NO,si,no,"</formula1>
    </dataValidation>
  </dataValidations>
  <printOptions horizontalCentered="1" verticalCentered="1"/>
  <pageMargins left="0.25" right="0.25" top="0.25" bottom="0.25" header="0.3" footer="0.3"/>
  <pageSetup paperSize="9" scale="25" fitToHeight="0" pageOrder="overThenDown" orientation="landscape" blackAndWhite="1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3345" r:id="rId4" name="Button 1">
              <controlPr defaultSize="0" print="0" autoFill="0" autoPict="0" macro="[0]!CopiaModificaEseguiMacroEsterne_Optimized">
                <anchor moveWithCells="1" sizeWithCells="1">
                  <from>
                    <xdr:col>7</xdr:col>
                    <xdr:colOff>0</xdr:colOff>
                    <xdr:row>0</xdr:row>
                    <xdr:rowOff>9525</xdr:rowOff>
                  </from>
                  <to>
                    <xdr:col>7</xdr:col>
                    <xdr:colOff>1819275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346" r:id="rId5" name="Button 2">
              <controlPr defaultSize="0" print="0" autoFill="0" autoPict="0" macro="[0]!RegolaAltezzaRigheEAreeDiStampa">
                <anchor moveWithCells="1" sizeWithCells="1">
                  <from>
                    <xdr:col>5</xdr:col>
                    <xdr:colOff>0</xdr:colOff>
                    <xdr:row>0</xdr:row>
                    <xdr:rowOff>0</xdr:rowOff>
                  </from>
                  <to>
                    <xdr:col>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347" r:id="rId6" name="Button 3">
              <controlPr defaultSize="0" print="0" autoFill="0" autoPict="0" macro="[0]!RegolaAltezzaRigheEAreeDiStampa">
                <anchor moveWithCells="1" sizeWithCells="1">
                  <from>
                    <xdr:col>5</xdr:col>
                    <xdr:colOff>0</xdr:colOff>
                    <xdr:row>0</xdr:row>
                    <xdr:rowOff>0</xdr:rowOff>
                  </from>
                  <to>
                    <xdr:col>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348" r:id="rId7" name="Button 4">
              <controlPr defaultSize="0" print="0" autoFill="0" autoPict="0" macro="[0]!cancellaGiornaliera">
                <anchor moveWithCells="1" sizeWithCells="1">
                  <from>
                    <xdr:col>13</xdr:col>
                    <xdr:colOff>0</xdr:colOff>
                    <xdr:row>0</xdr:row>
                    <xdr:rowOff>0</xdr:rowOff>
                  </from>
                  <to>
                    <xdr:col>13</xdr:col>
                    <xdr:colOff>1990725</xdr:colOff>
                    <xdr:row>1</xdr:row>
                    <xdr:rowOff>438150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349" r:id="rId8" name="Button 5">
              <controlPr defaultSize="0" print="0" autoFill="0" autoPict="0" macro="[0]!CopiaModificaEseguiMacroEsterne_Optimized">
                <anchor moveWithCells="1" sizeWithCells="1">
                  <from>
                    <xdr:col>7</xdr:col>
                    <xdr:colOff>0</xdr:colOff>
                    <xdr:row>0</xdr:row>
                    <xdr:rowOff>9525</xdr:rowOff>
                  </from>
                  <to>
                    <xdr:col>7</xdr:col>
                    <xdr:colOff>1819275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350" r:id="rId9" name="Button 6">
              <controlPr defaultSize="0" print="0" autoFill="0" autoPict="0" macro="[1]!RegolaAltezzaRigheEAreeDiStampa">
                <anchor moveWithCells="1" sizeWithCells="1">
                  <from>
                    <xdr:col>5</xdr:col>
                    <xdr:colOff>0</xdr:colOff>
                    <xdr:row>0</xdr:row>
                    <xdr:rowOff>0</xdr:rowOff>
                  </from>
                  <to>
                    <xdr:col>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351" r:id="rId10" name="Button 7">
              <controlPr defaultSize="0" print="0" autoFill="0" autoPict="0" macro="[0]!RegolaAltezzaRigheEAreeDiStampa">
                <anchor moveWithCells="1" sizeWithCells="1">
                  <from>
                    <xdr:col>5</xdr:col>
                    <xdr:colOff>0</xdr:colOff>
                    <xdr:row>0</xdr:row>
                    <xdr:rowOff>0</xdr:rowOff>
                  </from>
                  <to>
                    <xdr:col>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352" r:id="rId11" name="Button 8">
              <controlPr defaultSize="0" print="0" autoFill="0" autoPict="0" macro="[0]!ComparaPdLeCopiaValori">
                <anchor moveWithCells="1" sizeWithCells="1">
                  <from>
                    <xdr:col>9</xdr:col>
                    <xdr:colOff>19050</xdr:colOff>
                    <xdr:row>0</xdr:row>
                    <xdr:rowOff>0</xdr:rowOff>
                  </from>
                  <to>
                    <xdr:col>10</xdr:col>
                    <xdr:colOff>1104900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4F5BF9-725E-494A-B58F-B26EDCC6FC8E}">
  <sheetPr codeName="Foglio41">
    <pageSetUpPr fitToPage="1"/>
  </sheetPr>
  <dimension ref="A1:BK64"/>
  <sheetViews>
    <sheetView zoomScale="55" zoomScaleNormal="55" workbookViewId="0">
      <selection activeCell="I8" sqref="I8"/>
    </sheetView>
  </sheetViews>
  <sheetFormatPr defaultColWidth="8.85546875" defaultRowHeight="23.25" x14ac:dyDescent="0.25"/>
  <cols>
    <col min="1" max="1" width="5.7109375" style="114" customWidth="1"/>
    <col min="2" max="2" width="5.85546875" style="114" customWidth="1"/>
    <col min="3" max="3" width="4.5703125" style="114" customWidth="1"/>
    <col min="4" max="4" width="4.42578125" style="114" customWidth="1"/>
    <col min="5" max="5" width="3.5703125" style="114" customWidth="1"/>
    <col min="6" max="6" width="30.7109375" style="1" customWidth="1"/>
    <col min="7" max="7" width="76.28515625" style="144" customWidth="1"/>
    <col min="8" max="8" width="26.5703125" style="1" customWidth="1"/>
    <col min="9" max="9" width="29" style="22" customWidth="1"/>
    <col min="10" max="10" width="20" style="1" customWidth="1"/>
    <col min="11" max="12" width="16.7109375" style="1" customWidth="1"/>
    <col min="13" max="13" width="24.28515625" style="1" customWidth="1"/>
    <col min="14" max="14" width="29.140625" style="20" customWidth="1"/>
    <col min="15" max="15" width="1.85546875" style="20" customWidth="1"/>
    <col min="16" max="16" width="27.5703125" style="114" customWidth="1"/>
    <col min="17" max="18" width="24.140625" style="114" customWidth="1"/>
    <col min="19" max="19" width="25.85546875" style="114" bestFit="1" customWidth="1"/>
    <col min="20" max="20" width="30" style="114" bestFit="1" customWidth="1"/>
    <col min="21" max="21" width="28.7109375" style="114" customWidth="1"/>
    <col min="22" max="25" width="18.7109375" style="37" customWidth="1"/>
    <col min="26" max="28" width="18.7109375" style="37" hidden="1" customWidth="1"/>
    <col min="29" max="29" width="30" style="114" hidden="1" customWidth="1"/>
    <col min="30" max="30" width="12.28515625" style="114" hidden="1" customWidth="1"/>
    <col min="31" max="31" width="10.5703125" style="114" hidden="1" customWidth="1"/>
    <col min="32" max="32" width="11.7109375" style="114" hidden="1" customWidth="1"/>
    <col min="33" max="34" width="9.7109375" style="114" hidden="1" customWidth="1"/>
    <col min="35" max="35" width="8" style="114" hidden="1" customWidth="1"/>
    <col min="36" max="36" width="8.28515625" style="114" hidden="1" customWidth="1"/>
    <col min="37" max="37" width="9.7109375" style="114" hidden="1" customWidth="1"/>
    <col min="38" max="38" width="11.42578125" style="114" hidden="1" customWidth="1"/>
    <col min="39" max="39" width="8.28515625" style="114" hidden="1" customWidth="1"/>
    <col min="40" max="40" width="8.7109375" style="114" hidden="1" customWidth="1"/>
    <col min="41" max="41" width="25.140625" style="114" bestFit="1" customWidth="1"/>
    <col min="42" max="42" width="11.7109375" style="114" customWidth="1"/>
    <col min="43" max="47" width="10.140625" style="114" customWidth="1"/>
    <col min="48" max="63" width="16.5703125" style="114" customWidth="1"/>
    <col min="64" max="72" width="8.85546875" style="114"/>
    <col min="73" max="74" width="15.42578125" style="114" bestFit="1" customWidth="1"/>
    <col min="75" max="75" width="17.5703125" style="114" bestFit="1" customWidth="1"/>
    <col min="76" max="76" width="13.42578125" style="114" bestFit="1" customWidth="1"/>
    <col min="77" max="77" width="12.28515625" style="114" bestFit="1" customWidth="1"/>
    <col min="78" max="78" width="13.42578125" style="114" bestFit="1" customWidth="1"/>
    <col min="79" max="79" width="0" style="114" hidden="1" customWidth="1"/>
    <col min="80" max="16384" width="8.85546875" style="114"/>
  </cols>
  <sheetData>
    <row r="1" spans="1:41" ht="35.25" customHeight="1" x14ac:dyDescent="0.25">
      <c r="B1" s="200"/>
      <c r="C1" s="201"/>
      <c r="D1" s="201"/>
      <c r="E1" s="202"/>
      <c r="F1" s="203" t="s">
        <v>212</v>
      </c>
      <c r="G1" s="204"/>
      <c r="H1" s="204"/>
      <c r="I1" s="155">
        <f>DATE(RIEPILOGO!U14,RIEPILOGO!X13,20)</f>
        <v>46101</v>
      </c>
      <c r="K1" s="132"/>
      <c r="L1" s="206">
        <v>46101</v>
      </c>
      <c r="M1" s="206"/>
      <c r="N1" s="128"/>
    </row>
    <row r="2" spans="1:41" ht="35.25" customHeight="1" x14ac:dyDescent="0.5">
      <c r="B2" s="200"/>
      <c r="C2" s="201"/>
      <c r="D2" s="201"/>
      <c r="E2" s="202"/>
      <c r="F2" s="205"/>
      <c r="G2" s="205"/>
      <c r="H2" s="205"/>
      <c r="K2" s="151"/>
      <c r="L2" s="207" t="str">
        <f>TEXT(L1, "gggg")</f>
        <v>venerdì</v>
      </c>
      <c r="M2" s="207"/>
      <c r="N2" s="129"/>
      <c r="O2" s="19"/>
      <c r="P2" s="199" t="s">
        <v>215</v>
      </c>
      <c r="Q2" s="199"/>
      <c r="R2" s="199"/>
      <c r="S2" s="199"/>
      <c r="T2" s="13"/>
    </row>
    <row r="3" spans="1:41" ht="66" customHeight="1" x14ac:dyDescent="0.25">
      <c r="A3" s="127"/>
      <c r="B3" s="16" t="s">
        <v>2</v>
      </c>
      <c r="C3" s="16" t="s">
        <v>3</v>
      </c>
      <c r="D3" s="16" t="s">
        <v>5</v>
      </c>
      <c r="E3" s="16" t="s">
        <v>4</v>
      </c>
      <c r="F3" s="130" t="s">
        <v>1</v>
      </c>
      <c r="G3" s="142" t="s">
        <v>128</v>
      </c>
      <c r="H3" s="130" t="s">
        <v>9</v>
      </c>
      <c r="I3" s="131" t="s">
        <v>0</v>
      </c>
      <c r="J3" s="130" t="s">
        <v>11</v>
      </c>
      <c r="K3" s="130" t="s">
        <v>6</v>
      </c>
      <c r="L3" s="130" t="s">
        <v>7</v>
      </c>
      <c r="M3" s="130" t="s">
        <v>8</v>
      </c>
      <c r="N3" s="130" t="s">
        <v>22</v>
      </c>
      <c r="O3" s="16"/>
      <c r="P3" s="46" t="s">
        <v>202</v>
      </c>
      <c r="Q3" s="46" t="s">
        <v>203</v>
      </c>
      <c r="R3" s="46" t="s">
        <v>262</v>
      </c>
      <c r="S3" s="46" t="s">
        <v>204</v>
      </c>
      <c r="T3" s="46" t="s">
        <v>34</v>
      </c>
      <c r="U3" s="47" t="s">
        <v>25</v>
      </c>
      <c r="V3" s="192" t="s">
        <v>216</v>
      </c>
      <c r="W3" s="193"/>
      <c r="X3" s="194"/>
      <c r="Y3" s="121"/>
      <c r="AD3" s="37"/>
    </row>
    <row r="4" spans="1:41" ht="80.099999999999994" customHeight="1" x14ac:dyDescent="0.25">
      <c r="A4" s="112" t="str">
        <f>IFERROR(INDEX(Tabella256[cognomenome], MATCH(F4, Tabella256[cognome], 0)), "")</f>
        <v>Spinali D.</v>
      </c>
      <c r="B4" s="110"/>
      <c r="C4" s="110"/>
      <c r="D4" s="111"/>
      <c r="E4" s="111"/>
      <c r="F4" s="30" t="s">
        <v>132</v>
      </c>
      <c r="G4" s="56" t="s">
        <v>506</v>
      </c>
      <c r="H4" s="31" t="s">
        <v>285</v>
      </c>
      <c r="I4" s="32" t="str">
        <f>IF(ISERROR(SEARCH("canone extra", N4)),
    IF(ISERROR(SEARCH("caldarella2", N4)),
        IF(ISERROR(SEARCH("messina", N4)),
            IF(ISERROR(SEARCH("agusta", N4)),
                IF(ISERROR(SEARCH("caldarella", N4)),
                    "",
                    $X$6
                ),
                $W$6
            ),
            $V$6
        ),
        $Y$6
    ),
    $AO$6
)</f>
        <v>5400274437
canone</v>
      </c>
      <c r="J4" s="33" t="s">
        <v>505</v>
      </c>
      <c r="K4" s="34" t="s">
        <v>281</v>
      </c>
      <c r="L4" s="34" t="s">
        <v>332</v>
      </c>
      <c r="M4" s="31">
        <f>IF(AN4=0,"",AN4)</f>
        <v>5</v>
      </c>
      <c r="N4" s="35" t="s">
        <v>291</v>
      </c>
      <c r="O4" s="35"/>
      <c r="P4" s="18">
        <f>IF(OR($L$1=RIEPILOGO!$T$2,$L$1=RIEPILOGO!$T$3,$L$1=RIEPILOGO!$T$4,$L$1=RIEPILOGO!$T$5),"FESTIVO",
  IF(L2="sabato","SABATO",
    IF(L2="domenica","DOMENICA",
      IF(RIEPILOGO!V19="ABILITATO",
        IFERROR((SUMIF(N4:N45,"*canone messina*",M4:M45)/(IF(WEEKDAY(L1,2)=5,10,16.5)))-1,-1),
        0))))</f>
        <v>0</v>
      </c>
      <c r="Q4" s="18">
        <f>IF(OR($L$1=RIEPILOGO!$T$2,$L$1=RIEPILOGO!$T$3,$L$1=RIEPILOGO!$T$4,$L$1=RIEPILOGO!$T$5),"FESTIVO",
  IF(L2="sabato","SABATO",
    IF(L2="domenica","DOMENICA",
      IF(RIEPILOGO!V19="ABILITATO",
        IFERROR((SUMIF(N4:N45,"canone caldarella",M4:M45)/(IF(WEEKDAY(L1,2)=5,10,16.5)))-1,-1),
        0))))</f>
        <v>0</v>
      </c>
      <c r="R4" s="18">
        <f>IF(OR($L$1=RIEPILOGO!$T$2,$L$1=RIEPILOGO!$T$3,$L$1=RIEPILOGO!$T$4,$L$1=RIEPILOGO!$T$5),"FESTIVO",
  IF(L2="sabato","SABATO",
    IF(L2="domenica","DOMENICA",
      IF(RIEPILOGO!U19="ABILITATO",
        IFERROR((SUMIF(N4:N45,"*canone agusta*",M4:M45)/(IF(WEEKDAY(L1,2)=5,10,16.5)))-1,-1),
        0))))</f>
        <v>0</v>
      </c>
      <c r="S4" s="18">
        <f>IF(OR($L$1=RIEPILOGO!$T$2,$L$1=RIEPILOGO!$T$3,$L$1=RIEPILOGO!$T$4,$L$1=RIEPILOGO!$T$5),"FESTIVO",
  IF(L2="sabato","SABATO",
    IF(L2="domenica","DOMENICA",
      IF(RIEPILOGO!W19="ABILITATO",
        IFERROR((SUMIF(N4:N45,"*canone caldarella2*",M4:M45)/(IF(WEEKDAY(L1,2)=5,10,16.5)))-1,-1),
        0))))</f>
        <v>0</v>
      </c>
      <c r="T4" s="18" t="str">
        <f>IF(COUNTBLANK(P7:P30)=ROWS(P7:P30),"NO",IF(SUM(Q7:Q30)=SUM(R7:R30),"SI","NO"))</f>
        <v>SI</v>
      </c>
      <c r="U4" s="18" t="s">
        <v>39</v>
      </c>
      <c r="V4" s="195">
        <f ca="1">RIEPILOGO!M33</f>
        <v>-6.0606060606060552E-2</v>
      </c>
      <c r="W4" s="196"/>
      <c r="X4" s="197"/>
      <c r="Y4" s="122"/>
      <c r="AD4" s="114" t="str">
        <f>IFERROR(IF(SEARCH("assistenza", N4) &gt; 0, TRUE, ""), "NO")</f>
        <v>NO</v>
      </c>
      <c r="AG4" s="3">
        <f t="shared" ref="AG4:AH45" si="0">IF(K4="24:00",24,(HOUR(K4)+MINUTE(K4)/60))</f>
        <v>7.75</v>
      </c>
      <c r="AH4" s="3">
        <f t="shared" si="0"/>
        <v>12.75</v>
      </c>
      <c r="AI4" s="3">
        <f t="shared" ref="AI4:AI45" si="1">IF(AM4=TRUE,(HOUR(AJ4)+MINUTE(AJ4)/60),0)</f>
        <v>0</v>
      </c>
      <c r="AJ4" s="4">
        <v>3.125E-2</v>
      </c>
      <c r="AK4" s="3">
        <f t="shared" ref="AK4:AK45" si="2">AH4-AG4</f>
        <v>5</v>
      </c>
      <c r="AL4" s="53" t="s">
        <v>30</v>
      </c>
      <c r="AM4" s="8" t="b">
        <f t="shared" ref="AM4:AM45" si="3">IF(AND(AG4&lt;12.75,AH4&gt;12,AD4="NO"),OR($L$2="lunedì",($L$2="martedì"),($L$2="mercoledì"),($L$2="giovedì")))</f>
        <v>0</v>
      </c>
      <c r="AN4" s="15">
        <f t="shared" ref="AN4:AN45" si="4">IF(AM4=TRUE,AK4-AI4, AK4*1)</f>
        <v>5</v>
      </c>
    </row>
    <row r="5" spans="1:41" ht="80.099999999999994" customHeight="1" thickBot="1" x14ac:dyDescent="0.95">
      <c r="A5" s="112" t="str">
        <f>IFERROR(INDEX(Tabella256[cognomenome], MATCH(F5, Tabella256[cognome], 0)), "")</f>
        <v>Maggio C.</v>
      </c>
      <c r="B5" s="28"/>
      <c r="C5" s="28"/>
      <c r="D5" s="29"/>
      <c r="E5" s="29"/>
      <c r="F5" s="30" t="s">
        <v>266</v>
      </c>
      <c r="G5" s="56" t="str">
        <f>IF(G4="","",G4)</f>
        <v>10240639   11.RIPRISTINO 07T220BR
10240641   RIPRISTINO 07F223R-</v>
      </c>
      <c r="H5" s="31" t="str">
        <f>IF(H4="","",H4)</f>
        <v>Caldarella</v>
      </c>
      <c r="I5" s="32" t="str">
        <f t="shared" ref="I5:I45" si="5">IF(ISERROR(SEARCH("canone extra", N5)),
    IF(ISERROR(SEARCH("caldarella2", N5)),
        IF(ISERROR(SEARCH("messina", N5)),
            IF(ISERROR(SEARCH("agusta", N5)),
                IF(ISERROR(SEARCH("caldarella", N5)),
                    "",
                    $X$6
                ),
                $W$6
            ),
            $V$6
        ),
        $Y$6
    ),
    $AO$6
)</f>
        <v>5400274437
canone</v>
      </c>
      <c r="J5" s="33" t="str">
        <f>IF(J4="","",J4)</f>
        <v>573890/C
573891/C</v>
      </c>
      <c r="K5" s="34" t="s">
        <v>281</v>
      </c>
      <c r="L5" s="34" t="s">
        <v>332</v>
      </c>
      <c r="M5" s="31">
        <f>IF(AN5=0,"",AN5)</f>
        <v>5</v>
      </c>
      <c r="N5" s="35" t="s">
        <v>291</v>
      </c>
      <c r="O5" s="35"/>
      <c r="P5" s="109"/>
      <c r="Q5" s="109"/>
      <c r="R5" s="109"/>
      <c r="S5" s="109"/>
      <c r="V5" s="14" t="s">
        <v>35</v>
      </c>
      <c r="W5" s="14" t="s">
        <v>260</v>
      </c>
      <c r="X5" s="14" t="s">
        <v>36</v>
      </c>
      <c r="Y5" s="14" t="s">
        <v>207</v>
      </c>
      <c r="Z5" s="14" t="s">
        <v>35</v>
      </c>
      <c r="AA5" s="14" t="s">
        <v>260</v>
      </c>
      <c r="AB5" s="14" t="s">
        <v>36</v>
      </c>
      <c r="AC5" s="14" t="s">
        <v>207</v>
      </c>
      <c r="AD5" s="114" t="str">
        <f t="shared" ref="AD5:AD45" si="6">IFERROR(IF(SEARCH("assistenza", N5) &gt; 0, TRUE, ""), "NO")</f>
        <v>NO</v>
      </c>
      <c r="AG5" s="3">
        <f t="shared" si="0"/>
        <v>7.75</v>
      </c>
      <c r="AH5" s="3">
        <f t="shared" si="0"/>
        <v>12.75</v>
      </c>
      <c r="AI5" s="3">
        <f t="shared" si="1"/>
        <v>0</v>
      </c>
      <c r="AJ5" s="4">
        <v>3.125E-2</v>
      </c>
      <c r="AK5" s="3">
        <f t="shared" si="2"/>
        <v>5</v>
      </c>
      <c r="AL5" s="53" t="s">
        <v>30</v>
      </c>
      <c r="AM5" s="8" t="b">
        <f t="shared" si="3"/>
        <v>0</v>
      </c>
      <c r="AN5" s="15">
        <f t="shared" si="4"/>
        <v>5</v>
      </c>
      <c r="AO5" s="14" t="s">
        <v>238</v>
      </c>
    </row>
    <row r="6" spans="1:41" ht="80.099999999999994" customHeight="1" x14ac:dyDescent="0.25">
      <c r="A6" s="112" t="str">
        <f>IFERROR(INDEX(Tabella256[cognomenome], MATCH(F6, Tabella256[cognome], 0)), "")</f>
        <v>Tarascio B.</v>
      </c>
      <c r="B6" s="28"/>
      <c r="C6" s="28"/>
      <c r="D6" s="29"/>
      <c r="E6" s="29"/>
      <c r="F6" s="30" t="s">
        <v>157</v>
      </c>
      <c r="G6" s="56" t="s">
        <v>508</v>
      </c>
      <c r="H6" s="31" t="s">
        <v>285</v>
      </c>
      <c r="I6" s="32" t="str">
        <f t="shared" si="5"/>
        <v>5400274434
canone</v>
      </c>
      <c r="J6" s="33" t="s">
        <v>507</v>
      </c>
      <c r="K6" s="34" t="s">
        <v>281</v>
      </c>
      <c r="L6" s="34" t="s">
        <v>332</v>
      </c>
      <c r="M6" s="31">
        <f t="shared" ref="M6:M45" si="7">IF(AN6=0,"",AN6)</f>
        <v>5</v>
      </c>
      <c r="N6" s="35" t="s">
        <v>312</v>
      </c>
      <c r="O6" s="35"/>
      <c r="P6" s="73" t="s">
        <v>23</v>
      </c>
      <c r="Q6" s="74" t="s">
        <v>20</v>
      </c>
      <c r="R6" s="74" t="s">
        <v>21</v>
      </c>
      <c r="S6" s="75" t="s">
        <v>24</v>
      </c>
      <c r="T6" s="2"/>
      <c r="V6" s="32" t="str">
        <f>RIEPILOGO!$S$17</f>
        <v>5400274443
canone</v>
      </c>
      <c r="W6" s="32" t="str">
        <f>RIEPILOGO!$U$17</f>
        <v>5400274437
canone</v>
      </c>
      <c r="X6" s="32" t="str">
        <f>RIEPILOGO!$V$17</f>
        <v>5400274434
canone</v>
      </c>
      <c r="Y6" s="32" t="str">
        <f>RIEPILOGO!$W$17</f>
        <v xml:space="preserve">
canone</v>
      </c>
      <c r="AD6" s="114" t="str">
        <f t="shared" si="6"/>
        <v>NO</v>
      </c>
      <c r="AG6" s="3">
        <f t="shared" si="0"/>
        <v>7.75</v>
      </c>
      <c r="AH6" s="3">
        <f t="shared" si="0"/>
        <v>12.75</v>
      </c>
      <c r="AI6" s="3">
        <f t="shared" si="1"/>
        <v>0</v>
      </c>
      <c r="AJ6" s="4">
        <v>3.125E-2</v>
      </c>
      <c r="AK6" s="3">
        <f t="shared" si="2"/>
        <v>5</v>
      </c>
      <c r="AL6" s="53" t="s">
        <v>30</v>
      </c>
      <c r="AM6" s="8" t="b">
        <f t="shared" si="3"/>
        <v>0</v>
      </c>
      <c r="AN6" s="15">
        <f t="shared" si="4"/>
        <v>5</v>
      </c>
      <c r="AO6" s="32">
        <f>RIEPILOGO!$X$17</f>
        <v>0</v>
      </c>
    </row>
    <row r="7" spans="1:41" ht="80.099999999999994" customHeight="1" x14ac:dyDescent="0.25">
      <c r="A7" s="112" t="str">
        <f>IFERROR(INDEX(Tabella256[cognomenome], MATCH(F7, Tabella256[cognome], 0)), "")</f>
        <v>Partesano V.</v>
      </c>
      <c r="B7" s="28"/>
      <c r="C7" s="28"/>
      <c r="D7" s="29"/>
      <c r="E7" s="29"/>
      <c r="F7" s="30" t="s">
        <v>149</v>
      </c>
      <c r="G7" s="56" t="str">
        <f>IF(G6="","",G6)</f>
        <v>10240622   RIPRISTINO 07T209CO</v>
      </c>
      <c r="H7" s="31" t="str">
        <f>IF(H6="","",H6)</f>
        <v>Caldarella</v>
      </c>
      <c r="I7" s="32" t="str">
        <f t="shared" si="5"/>
        <v>5400274434
canone</v>
      </c>
      <c r="J7" s="33" t="str">
        <f>IF(J6="","",J6)</f>
        <v>573888/C</v>
      </c>
      <c r="K7" s="34" t="s">
        <v>281</v>
      </c>
      <c r="L7" s="34" t="s">
        <v>332</v>
      </c>
      <c r="M7" s="31">
        <f t="shared" si="7"/>
        <v>5</v>
      </c>
      <c r="N7" s="35" t="s">
        <v>312</v>
      </c>
      <c r="O7" s="35"/>
      <c r="P7" s="76" t="s">
        <v>12</v>
      </c>
      <c r="Q7" s="18">
        <f>IF(ISBLANK(P7), 99, SUMIF($F$4:$F$45,"*"&amp;P7&amp;"*",$M$4:$M$45))</f>
        <v>9</v>
      </c>
      <c r="R7" s="18">
        <v>9</v>
      </c>
      <c r="S7" s="77">
        <f t="shared" ref="S7:S30" si="8">R7-Q7</f>
        <v>0</v>
      </c>
      <c r="T7" s="2"/>
      <c r="V7" s="66">
        <f ca="1">RIEPILOGO!N33</f>
        <v>-3.0303030303030276E-2</v>
      </c>
      <c r="W7" s="66">
        <f ca="1">RIEPILOGO!P33</f>
        <v>-1.5151515151515138E-2</v>
      </c>
      <c r="X7" s="66">
        <f ca="1">RIEPILOGO!O33</f>
        <v>-1.5151515151515138E-2</v>
      </c>
      <c r="Y7" s="66">
        <f ca="1">RIEPILOGO!Q33</f>
        <v>0</v>
      </c>
      <c r="Z7" s="71">
        <f ca="1">V7</f>
        <v>-3.0303030303030276E-2</v>
      </c>
      <c r="AA7" s="71">
        <f ca="1">W7</f>
        <v>-1.5151515151515138E-2</v>
      </c>
      <c r="AB7" s="71">
        <f ca="1">X7</f>
        <v>-1.5151515151515138E-2</v>
      </c>
      <c r="AC7" s="71">
        <f ca="1">Y7</f>
        <v>0</v>
      </c>
      <c r="AD7" s="114" t="str">
        <f t="shared" si="6"/>
        <v>NO</v>
      </c>
      <c r="AG7" s="3">
        <f t="shared" si="0"/>
        <v>7.75</v>
      </c>
      <c r="AH7" s="3">
        <f t="shared" si="0"/>
        <v>12.75</v>
      </c>
      <c r="AI7" s="3">
        <f t="shared" si="1"/>
        <v>0</v>
      </c>
      <c r="AJ7" s="4">
        <v>3.125E-2</v>
      </c>
      <c r="AK7" s="3">
        <f t="shared" si="2"/>
        <v>5</v>
      </c>
      <c r="AL7" s="53" t="s">
        <v>30</v>
      </c>
      <c r="AM7" s="8" t="b">
        <f t="shared" si="3"/>
        <v>0</v>
      </c>
      <c r="AN7" s="15">
        <f t="shared" si="4"/>
        <v>5</v>
      </c>
    </row>
    <row r="8" spans="1:41" ht="80.099999999999994" customHeight="1" x14ac:dyDescent="0.45">
      <c r="A8" s="112" t="str">
        <f>IFERROR(INDEX(Tabella256[cognomenome], MATCH(F8, Tabella256[cognome], 0)), "")</f>
        <v>Garro L.</v>
      </c>
      <c r="B8" s="28"/>
      <c r="C8" s="28"/>
      <c r="D8" s="29"/>
      <c r="E8" s="29"/>
      <c r="F8" s="30" t="s">
        <v>137</v>
      </c>
      <c r="G8" s="56" t="s">
        <v>432</v>
      </c>
      <c r="H8" s="31" t="s">
        <v>285</v>
      </c>
      <c r="I8" s="32" t="s">
        <v>582</v>
      </c>
      <c r="J8" s="33" t="s">
        <v>431</v>
      </c>
      <c r="K8" s="34" t="s">
        <v>281</v>
      </c>
      <c r="L8" s="34" t="s">
        <v>332</v>
      </c>
      <c r="M8" s="31">
        <f t="shared" si="7"/>
        <v>5</v>
      </c>
      <c r="N8" s="35"/>
      <c r="O8" s="35"/>
      <c r="P8" s="76" t="s">
        <v>289</v>
      </c>
      <c r="Q8" s="18">
        <f t="shared" ref="Q8:Q30" si="9">IF(ISBLANK(P8), 99, SUMIF($F$4:$F$45,"*"&amp;P8&amp;"*",$M$4:$M$45))</f>
        <v>5</v>
      </c>
      <c r="R8" s="18">
        <v>5</v>
      </c>
      <c r="S8" s="77">
        <f t="shared" si="8"/>
        <v>0</v>
      </c>
      <c r="T8" s="2"/>
      <c r="V8" s="198" t="s">
        <v>116</v>
      </c>
      <c r="W8" s="198"/>
      <c r="X8" s="198"/>
      <c r="Y8" s="123"/>
      <c r="AD8" s="114" t="str">
        <f>IFERROR(IF(SEARCH("assistenza", N8) &gt; 0, TRUE, ""), "NO")</f>
        <v>NO</v>
      </c>
      <c r="AG8" s="3">
        <f t="shared" si="0"/>
        <v>7.75</v>
      </c>
      <c r="AH8" s="3">
        <f t="shared" si="0"/>
        <v>12.75</v>
      </c>
      <c r="AI8" s="3">
        <f t="shared" si="1"/>
        <v>0</v>
      </c>
      <c r="AJ8" s="4">
        <v>3.125E-2</v>
      </c>
      <c r="AK8" s="3">
        <f t="shared" si="2"/>
        <v>5</v>
      </c>
      <c r="AL8" s="53" t="s">
        <v>30</v>
      </c>
      <c r="AM8" s="8" t="b">
        <f t="shared" si="3"/>
        <v>0</v>
      </c>
      <c r="AN8" s="15">
        <f t="shared" si="4"/>
        <v>5</v>
      </c>
    </row>
    <row r="9" spans="1:41" ht="80.099999999999994" customHeight="1" x14ac:dyDescent="0.25">
      <c r="A9" s="112" t="str">
        <f>IFERROR(INDEX(Tabella256[cognomenome], MATCH(F9, Tabella256[cognome], 0)), "")</f>
        <v>Garro S.</v>
      </c>
      <c r="B9" s="28"/>
      <c r="C9" s="28"/>
      <c r="D9" s="29"/>
      <c r="E9" s="29"/>
      <c r="F9" s="30" t="s">
        <v>138</v>
      </c>
      <c r="G9" s="56" t="str">
        <f>IF(G8="","",G8)</f>
        <v>1200-MAX  E OFF SITE CONTROLLO  RIPRISTINO E MOVIMENTAZIONE  KV e HIC. . Proseguimento del permesso n 566045/C</v>
      </c>
      <c r="H9" s="31" t="str">
        <f>IF(H8="","",H8)</f>
        <v>Caldarella</v>
      </c>
      <c r="I9" s="32" t="s">
        <v>582</v>
      </c>
      <c r="J9" s="33" t="str">
        <f>IF(J8="","",J8)</f>
        <v>575292/C</v>
      </c>
      <c r="K9" s="34" t="s">
        <v>281</v>
      </c>
      <c r="L9" s="34" t="s">
        <v>332</v>
      </c>
      <c r="M9" s="31">
        <f t="shared" si="7"/>
        <v>5</v>
      </c>
      <c r="N9" s="35"/>
      <c r="O9" s="35"/>
      <c r="P9" s="76" t="s">
        <v>15</v>
      </c>
      <c r="Q9" s="18">
        <f t="shared" si="9"/>
        <v>9</v>
      </c>
      <c r="R9" s="18">
        <v>9</v>
      </c>
      <c r="S9" s="77">
        <f t="shared" si="8"/>
        <v>0</v>
      </c>
      <c r="T9" s="2"/>
      <c r="V9" s="66">
        <f ca="1">IF(Z7&gt;0,"SATURATO DI "&amp;8.25*Z7,8.25*Z7)</f>
        <v>-0.24999999999999978</v>
      </c>
      <c r="W9" s="66">
        <f ca="1">IF(AA7&gt;0,"SATURATO DI "&amp;8.25*AA7,8.25*AA7)</f>
        <v>-0.12499999999999989</v>
      </c>
      <c r="X9" s="66">
        <f ca="1">IF(AB7&gt;0,"SATURATO DI "&amp;8.25*AB7,8.25*AB7)</f>
        <v>-0.12499999999999989</v>
      </c>
      <c r="Y9" s="66">
        <f ca="1">IF(AC7&gt;0,"SATURATO DI "&amp;8.25*AC7,8.25*AC7)</f>
        <v>0</v>
      </c>
      <c r="AD9" s="114" t="str">
        <f t="shared" si="6"/>
        <v>NO</v>
      </c>
      <c r="AG9" s="3">
        <f t="shared" si="0"/>
        <v>7.75</v>
      </c>
      <c r="AH9" s="3">
        <f t="shared" si="0"/>
        <v>12.75</v>
      </c>
      <c r="AI9" s="3">
        <f t="shared" si="1"/>
        <v>0</v>
      </c>
      <c r="AJ9" s="4">
        <v>3.125E-2</v>
      </c>
      <c r="AK9" s="3">
        <f t="shared" si="2"/>
        <v>5</v>
      </c>
      <c r="AL9" s="53" t="s">
        <v>30</v>
      </c>
      <c r="AM9" s="8" t="b">
        <f t="shared" si="3"/>
        <v>0</v>
      </c>
      <c r="AN9" s="15">
        <f t="shared" si="4"/>
        <v>5</v>
      </c>
    </row>
    <row r="10" spans="1:41" ht="80.099999999999994" customHeight="1" x14ac:dyDescent="0.25">
      <c r="A10" s="112" t="str">
        <f>IFERROR(INDEX(Tabella256[cognomenome], MATCH(F10, Tabella256[cognome], 0)), "")</f>
        <v>Riciputo A.</v>
      </c>
      <c r="B10" s="28"/>
      <c r="C10" s="28"/>
      <c r="D10" s="29"/>
      <c r="E10" s="29"/>
      <c r="F10" s="30" t="s">
        <v>134</v>
      </c>
      <c r="G10" s="56" t="s">
        <v>510</v>
      </c>
      <c r="H10" s="31" t="s">
        <v>284</v>
      </c>
      <c r="I10" s="32" t="str">
        <f t="shared" si="5"/>
        <v>5400274443
canone</v>
      </c>
      <c r="J10" s="33" t="s">
        <v>509</v>
      </c>
      <c r="K10" s="34" t="s">
        <v>281</v>
      </c>
      <c r="L10" s="34" t="s">
        <v>332</v>
      </c>
      <c r="M10" s="31">
        <f t="shared" si="7"/>
        <v>5</v>
      </c>
      <c r="N10" s="35" t="s">
        <v>313</v>
      </c>
      <c r="O10" s="35"/>
      <c r="P10" s="76" t="s">
        <v>14</v>
      </c>
      <c r="Q10" s="18">
        <f t="shared" si="9"/>
        <v>5</v>
      </c>
      <c r="R10" s="18">
        <v>5</v>
      </c>
      <c r="S10" s="77">
        <f t="shared" si="8"/>
        <v>0</v>
      </c>
      <c r="T10" s="2"/>
      <c r="AD10" s="114" t="str">
        <f t="shared" si="6"/>
        <v>NO</v>
      </c>
      <c r="AG10" s="3">
        <f t="shared" si="0"/>
        <v>7.75</v>
      </c>
      <c r="AH10" s="3">
        <f t="shared" si="0"/>
        <v>12.75</v>
      </c>
      <c r="AI10" s="3">
        <f t="shared" si="1"/>
        <v>0</v>
      </c>
      <c r="AJ10" s="4">
        <v>3.125E-2</v>
      </c>
      <c r="AK10" s="3">
        <f t="shared" si="2"/>
        <v>5</v>
      </c>
      <c r="AL10" s="53" t="s">
        <v>30</v>
      </c>
      <c r="AM10" s="8" t="b">
        <f t="shared" si="3"/>
        <v>0</v>
      </c>
      <c r="AN10" s="15">
        <f t="shared" si="4"/>
        <v>5</v>
      </c>
    </row>
    <row r="11" spans="1:41" ht="80.099999999999994" customHeight="1" x14ac:dyDescent="0.25">
      <c r="A11" s="112" t="str">
        <f>IFERROR(INDEX(Tabella256[cognomenome], MATCH(F11, Tabella256[cognome], 0)), "")</f>
        <v>Mira A.</v>
      </c>
      <c r="B11" s="28"/>
      <c r="C11" s="28"/>
      <c r="D11" s="29"/>
      <c r="E11" s="29"/>
      <c r="F11" s="30" t="s">
        <v>265</v>
      </c>
      <c r="G11" s="56" t="str">
        <f>IF(G10="","",G10)</f>
        <v>Ripristino funzionalita' sonda antitrabocco</v>
      </c>
      <c r="H11" s="31" t="str">
        <f>IF(H10="","",H10)</f>
        <v>Messina</v>
      </c>
      <c r="I11" s="32" t="str">
        <f t="shared" si="5"/>
        <v>5400274443
canone</v>
      </c>
      <c r="J11" s="33" t="str">
        <f>IF(J10="","",J10)</f>
        <v>576768/C</v>
      </c>
      <c r="K11" s="34" t="s">
        <v>281</v>
      </c>
      <c r="L11" s="34" t="s">
        <v>332</v>
      </c>
      <c r="M11" s="31">
        <f t="shared" si="7"/>
        <v>5</v>
      </c>
      <c r="N11" s="35" t="s">
        <v>313</v>
      </c>
      <c r="O11" s="35"/>
      <c r="P11" s="76" t="s">
        <v>16</v>
      </c>
      <c r="Q11" s="18">
        <f t="shared" si="9"/>
        <v>5</v>
      </c>
      <c r="R11" s="18">
        <v>5</v>
      </c>
      <c r="S11" s="77">
        <f t="shared" si="8"/>
        <v>0</v>
      </c>
      <c r="T11" s="2"/>
      <c r="AD11" s="114" t="str">
        <f t="shared" si="6"/>
        <v>NO</v>
      </c>
      <c r="AG11" s="3">
        <f t="shared" si="0"/>
        <v>7.75</v>
      </c>
      <c r="AH11" s="3">
        <f t="shared" si="0"/>
        <v>12.75</v>
      </c>
      <c r="AI11" s="3">
        <f t="shared" si="1"/>
        <v>0</v>
      </c>
      <c r="AJ11" s="4">
        <v>3.125E-2</v>
      </c>
      <c r="AK11" s="3">
        <f t="shared" si="2"/>
        <v>5</v>
      </c>
      <c r="AL11" s="53" t="s">
        <v>30</v>
      </c>
      <c r="AM11" s="8" t="b">
        <f t="shared" si="3"/>
        <v>0</v>
      </c>
      <c r="AN11" s="15">
        <f t="shared" si="4"/>
        <v>5</v>
      </c>
    </row>
    <row r="12" spans="1:41" ht="81" x14ac:dyDescent="0.25">
      <c r="A12" s="112" t="str">
        <f>IFERROR(INDEX(Tabella256[cognomenome], MATCH(F12, Tabella256[cognome], 0)), "")</f>
        <v>Spinali D.</v>
      </c>
      <c r="B12" s="28"/>
      <c r="C12" s="28"/>
      <c r="D12" s="29"/>
      <c r="E12" s="29"/>
      <c r="F12" s="30" t="s">
        <v>132</v>
      </c>
      <c r="G12" s="56" t="s">
        <v>512</v>
      </c>
      <c r="H12" s="31" t="s">
        <v>285</v>
      </c>
      <c r="I12" s="32" t="s">
        <v>511</v>
      </c>
      <c r="J12" s="33" t="s">
        <v>513</v>
      </c>
      <c r="K12" s="34" t="s">
        <v>332</v>
      </c>
      <c r="L12" s="34" t="s">
        <v>282</v>
      </c>
      <c r="M12" s="31">
        <f t="shared" si="7"/>
        <v>4</v>
      </c>
      <c r="N12" s="35"/>
      <c r="O12" s="35"/>
      <c r="P12" s="76" t="s">
        <v>17</v>
      </c>
      <c r="Q12" s="18">
        <f t="shared" si="9"/>
        <v>5</v>
      </c>
      <c r="R12" s="18">
        <v>5</v>
      </c>
      <c r="S12" s="77">
        <f t="shared" si="8"/>
        <v>0</v>
      </c>
      <c r="T12" s="2"/>
      <c r="AD12" s="114" t="str">
        <f t="shared" si="6"/>
        <v>NO</v>
      </c>
      <c r="AG12" s="3">
        <f t="shared" si="0"/>
        <v>12.75</v>
      </c>
      <c r="AH12" s="3">
        <f t="shared" si="0"/>
        <v>16.75</v>
      </c>
      <c r="AI12" s="3">
        <f t="shared" si="1"/>
        <v>0</v>
      </c>
      <c r="AJ12" s="4">
        <v>3.125E-2</v>
      </c>
      <c r="AK12" s="3">
        <f t="shared" si="2"/>
        <v>4</v>
      </c>
      <c r="AL12" s="53" t="s">
        <v>30</v>
      </c>
      <c r="AM12" s="8" t="b">
        <f t="shared" si="3"/>
        <v>0</v>
      </c>
      <c r="AN12" s="15">
        <f t="shared" si="4"/>
        <v>4</v>
      </c>
    </row>
    <row r="13" spans="1:41" ht="81" x14ac:dyDescent="0.25">
      <c r="A13" s="112" t="str">
        <f>IFERROR(INDEX(Tabella256[cognomenome], MATCH(F13, Tabella256[cognome], 0)), "")</f>
        <v>Tarascio B.</v>
      </c>
      <c r="B13" s="28"/>
      <c r="C13" s="28"/>
      <c r="D13" s="29"/>
      <c r="E13" s="29"/>
      <c r="F13" s="30" t="s">
        <v>157</v>
      </c>
      <c r="G13" s="56" t="str">
        <f>IF(G12="","",G12)</f>
        <v>10241966 -10241967 per stasatura fotocellula e controllo FR702 aria Maxi,
1200M L 709 IC PER CONTROLLO LIVELLO CALDAIA MAXI SULF</v>
      </c>
      <c r="H13" s="31" t="str">
        <f>IF(H12="","",H12)</f>
        <v>Caldarella</v>
      </c>
      <c r="I13" s="32" t="s">
        <v>511</v>
      </c>
      <c r="J13" s="33" t="str">
        <f>IF(J12="","",J12)</f>
        <v>576933/C
577159/C</v>
      </c>
      <c r="K13" s="34" t="s">
        <v>332</v>
      </c>
      <c r="L13" s="34" t="s">
        <v>282</v>
      </c>
      <c r="M13" s="31">
        <f t="shared" si="7"/>
        <v>4</v>
      </c>
      <c r="N13" s="35"/>
      <c r="O13" s="35"/>
      <c r="P13" s="76" t="s">
        <v>13</v>
      </c>
      <c r="Q13" s="18">
        <f t="shared" si="9"/>
        <v>5</v>
      </c>
      <c r="R13" s="18">
        <v>5</v>
      </c>
      <c r="S13" s="77">
        <f t="shared" si="8"/>
        <v>0</v>
      </c>
      <c r="T13" s="2"/>
      <c r="AD13" s="114" t="str">
        <f t="shared" si="6"/>
        <v>NO</v>
      </c>
      <c r="AG13" s="3">
        <f t="shared" si="0"/>
        <v>12.75</v>
      </c>
      <c r="AH13" s="3">
        <f t="shared" si="0"/>
        <v>16.75</v>
      </c>
      <c r="AI13" s="3">
        <f t="shared" si="1"/>
        <v>0</v>
      </c>
      <c r="AJ13" s="4">
        <v>3.125E-2</v>
      </c>
      <c r="AK13" s="3">
        <f t="shared" si="2"/>
        <v>4</v>
      </c>
      <c r="AL13" s="53" t="s">
        <v>30</v>
      </c>
      <c r="AM13" s="8" t="b">
        <f t="shared" si="3"/>
        <v>0</v>
      </c>
      <c r="AN13" s="15">
        <f t="shared" si="4"/>
        <v>4</v>
      </c>
    </row>
    <row r="14" spans="1:41" ht="80.099999999999994" customHeight="1" x14ac:dyDescent="0.25">
      <c r="A14" s="112" t="str">
        <f>IFERROR(INDEX(Tabella256[cognomenome], MATCH(F14, Tabella256[cognome], 0)), "")</f>
        <v>Millo F.</v>
      </c>
      <c r="B14" s="28"/>
      <c r="C14" s="28"/>
      <c r="D14" s="29"/>
      <c r="E14" s="29"/>
      <c r="F14" s="30" t="s">
        <v>148</v>
      </c>
      <c r="G14" s="56" t="s">
        <v>130</v>
      </c>
      <c r="H14" s="31"/>
      <c r="I14" s="32" t="str">
        <f t="shared" si="5"/>
        <v/>
      </c>
      <c r="J14" s="33"/>
      <c r="K14" s="34" t="s">
        <v>281</v>
      </c>
      <c r="L14" s="34" t="s">
        <v>282</v>
      </c>
      <c r="M14" s="31">
        <f t="shared" si="7"/>
        <v>9</v>
      </c>
      <c r="N14" s="35"/>
      <c r="O14" s="35"/>
      <c r="P14" s="76" t="s">
        <v>288</v>
      </c>
      <c r="Q14" s="18">
        <f t="shared" si="9"/>
        <v>5</v>
      </c>
      <c r="R14" s="18">
        <v>5</v>
      </c>
      <c r="S14" s="77">
        <f t="shared" si="8"/>
        <v>0</v>
      </c>
      <c r="T14" s="2"/>
      <c r="AD14" s="114" t="str">
        <f t="shared" si="6"/>
        <v>NO</v>
      </c>
      <c r="AG14" s="3">
        <f t="shared" si="0"/>
        <v>7.75</v>
      </c>
      <c r="AH14" s="3">
        <f t="shared" si="0"/>
        <v>16.75</v>
      </c>
      <c r="AI14" s="3">
        <f t="shared" si="1"/>
        <v>0</v>
      </c>
      <c r="AJ14" s="4">
        <v>3.125E-2</v>
      </c>
      <c r="AK14" s="3">
        <f t="shared" si="2"/>
        <v>9</v>
      </c>
      <c r="AL14" s="53" t="s">
        <v>30</v>
      </c>
      <c r="AM14" s="8" t="b">
        <f t="shared" si="3"/>
        <v>0</v>
      </c>
      <c r="AN14" s="15">
        <f t="shared" si="4"/>
        <v>9</v>
      </c>
    </row>
    <row r="15" spans="1:41" ht="80.099999999999994" customHeight="1" x14ac:dyDescent="0.25">
      <c r="A15" s="112" t="str">
        <f>IFERROR(INDEX(Tabella256[cognomenome], MATCH(F15, Tabella256[cognome], 0)), "")</f>
        <v>Allegretti G.</v>
      </c>
      <c r="B15" s="28"/>
      <c r="C15" s="28"/>
      <c r="D15" s="29"/>
      <c r="E15" s="29"/>
      <c r="F15" s="30" t="s">
        <v>163</v>
      </c>
      <c r="G15" s="56" t="str">
        <f>IF(G14="","",G14)</f>
        <v>C.P.</v>
      </c>
      <c r="H15" s="31" t="str">
        <f>IF(H14="","",H14)</f>
        <v/>
      </c>
      <c r="I15" s="32" t="str">
        <f t="shared" si="5"/>
        <v/>
      </c>
      <c r="J15" s="33" t="str">
        <f>IF(J14="","",J14)</f>
        <v/>
      </c>
      <c r="K15" s="34" t="s">
        <v>286</v>
      </c>
      <c r="L15" s="34" t="s">
        <v>282</v>
      </c>
      <c r="M15" s="31">
        <f t="shared" si="7"/>
        <v>10</v>
      </c>
      <c r="N15" s="35"/>
      <c r="O15" s="35"/>
      <c r="P15" s="76" t="s">
        <v>18</v>
      </c>
      <c r="Q15" s="18">
        <f t="shared" si="9"/>
        <v>9</v>
      </c>
      <c r="R15" s="18">
        <v>9</v>
      </c>
      <c r="S15" s="77">
        <f t="shared" si="8"/>
        <v>0</v>
      </c>
      <c r="T15" s="2"/>
      <c r="AD15" s="114" t="str">
        <f t="shared" si="6"/>
        <v>NO</v>
      </c>
      <c r="AG15" s="3">
        <f t="shared" si="0"/>
        <v>6.75</v>
      </c>
      <c r="AH15" s="3">
        <f t="shared" si="0"/>
        <v>16.75</v>
      </c>
      <c r="AI15" s="3">
        <f t="shared" si="1"/>
        <v>0</v>
      </c>
      <c r="AJ15" s="4">
        <v>3.125E-2</v>
      </c>
      <c r="AK15" s="3">
        <f t="shared" si="2"/>
        <v>10</v>
      </c>
      <c r="AL15" s="53" t="s">
        <v>30</v>
      </c>
      <c r="AM15" s="8" t="b">
        <f t="shared" si="3"/>
        <v>0</v>
      </c>
      <c r="AN15" s="15">
        <f t="shared" si="4"/>
        <v>10</v>
      </c>
    </row>
    <row r="16" spans="1:41" ht="80.099999999999994" customHeight="1" x14ac:dyDescent="0.25">
      <c r="A16" s="112" t="str">
        <f>IFERROR(INDEX(Tabella256[cognomenome], MATCH(F16, Tabella256[cognome], 0)), "")</f>
        <v>Aricò E.</v>
      </c>
      <c r="B16" s="28"/>
      <c r="C16" s="28"/>
      <c r="D16" s="29"/>
      <c r="E16" s="29"/>
      <c r="F16" s="30" t="s">
        <v>267</v>
      </c>
      <c r="G16" s="56" t="s">
        <v>130</v>
      </c>
      <c r="H16" s="31"/>
      <c r="I16" s="32" t="str">
        <f t="shared" si="5"/>
        <v/>
      </c>
      <c r="J16" s="33"/>
      <c r="K16" s="34" t="s">
        <v>281</v>
      </c>
      <c r="L16" s="34" t="s">
        <v>332</v>
      </c>
      <c r="M16" s="31">
        <f t="shared" si="7"/>
        <v>5</v>
      </c>
      <c r="N16" s="35"/>
      <c r="O16" s="35"/>
      <c r="P16" s="76" t="s">
        <v>19</v>
      </c>
      <c r="Q16" s="18">
        <f t="shared" si="9"/>
        <v>10</v>
      </c>
      <c r="R16" s="18">
        <v>10</v>
      </c>
      <c r="S16" s="77">
        <f t="shared" si="8"/>
        <v>0</v>
      </c>
      <c r="T16" s="2"/>
      <c r="AD16" s="114" t="str">
        <f t="shared" si="6"/>
        <v>NO</v>
      </c>
      <c r="AG16" s="3">
        <f t="shared" si="0"/>
        <v>7.75</v>
      </c>
      <c r="AH16" s="3">
        <f t="shared" si="0"/>
        <v>12.75</v>
      </c>
      <c r="AI16" s="3">
        <f t="shared" si="1"/>
        <v>0</v>
      </c>
      <c r="AJ16" s="4">
        <v>3.125E-2</v>
      </c>
      <c r="AK16" s="3">
        <f t="shared" si="2"/>
        <v>5</v>
      </c>
      <c r="AL16" s="53" t="s">
        <v>30</v>
      </c>
      <c r="AM16" s="8" t="b">
        <f t="shared" si="3"/>
        <v>0</v>
      </c>
      <c r="AN16" s="15">
        <f t="shared" si="4"/>
        <v>5</v>
      </c>
    </row>
    <row r="17" spans="1:40" ht="80.099999999999994" customHeight="1" x14ac:dyDescent="0.25">
      <c r="A17" s="112" t="str">
        <f>IFERROR(INDEX(Tabella256[cognomenome], MATCH(F17, Tabella256[cognome], 0)), "")</f>
        <v/>
      </c>
      <c r="B17" s="28"/>
      <c r="C17" s="28"/>
      <c r="D17" s="29"/>
      <c r="E17" s="29"/>
      <c r="F17" s="30"/>
      <c r="G17" s="56"/>
      <c r="H17" s="31" t="str">
        <f>IF(H16="","",H16)</f>
        <v/>
      </c>
      <c r="I17" s="32" t="str">
        <f t="shared" si="5"/>
        <v/>
      </c>
      <c r="J17" s="33" t="str">
        <f>IF(J16="","",J16)</f>
        <v/>
      </c>
      <c r="K17" s="34"/>
      <c r="L17" s="34"/>
      <c r="M17" s="31" t="str">
        <f t="shared" si="7"/>
        <v/>
      </c>
      <c r="N17" s="35"/>
      <c r="O17" s="35"/>
      <c r="P17" s="76" t="s">
        <v>256</v>
      </c>
      <c r="Q17" s="18">
        <f t="shared" si="9"/>
        <v>5</v>
      </c>
      <c r="R17" s="18">
        <v>5</v>
      </c>
      <c r="S17" s="77">
        <f t="shared" si="8"/>
        <v>0</v>
      </c>
      <c r="T17" s="2"/>
      <c r="AD17" s="114" t="str">
        <f t="shared" si="6"/>
        <v>NO</v>
      </c>
      <c r="AG17" s="3">
        <f t="shared" si="0"/>
        <v>0</v>
      </c>
      <c r="AH17" s="3">
        <f t="shared" si="0"/>
        <v>0</v>
      </c>
      <c r="AI17" s="3">
        <f t="shared" si="1"/>
        <v>0</v>
      </c>
      <c r="AJ17" s="4">
        <v>3.125E-2</v>
      </c>
      <c r="AK17" s="3">
        <f t="shared" si="2"/>
        <v>0</v>
      </c>
      <c r="AL17" s="53" t="s">
        <v>30</v>
      </c>
      <c r="AM17" s="8" t="b">
        <f t="shared" si="3"/>
        <v>0</v>
      </c>
      <c r="AN17" s="15">
        <f t="shared" si="4"/>
        <v>0</v>
      </c>
    </row>
    <row r="18" spans="1:40" ht="80.099999999999994" customHeight="1" x14ac:dyDescent="0.25">
      <c r="A18" s="112" t="str">
        <f>IFERROR(INDEX(Tabella256[cognomenome], MATCH(F18, Tabella256[cognome], 0)), "")</f>
        <v/>
      </c>
      <c r="B18" s="28"/>
      <c r="C18" s="28"/>
      <c r="D18" s="29"/>
      <c r="E18" s="29"/>
      <c r="F18" s="30"/>
      <c r="G18" s="56"/>
      <c r="H18" s="31"/>
      <c r="I18" s="32" t="str">
        <f t="shared" si="5"/>
        <v/>
      </c>
      <c r="J18" s="33"/>
      <c r="K18" s="34"/>
      <c r="L18" s="34"/>
      <c r="M18" s="31" t="str">
        <f t="shared" si="7"/>
        <v/>
      </c>
      <c r="N18" s="35"/>
      <c r="O18" s="35"/>
      <c r="P18" s="76"/>
      <c r="Q18" s="18">
        <f t="shared" si="9"/>
        <v>99</v>
      </c>
      <c r="R18" s="18">
        <v>99</v>
      </c>
      <c r="S18" s="77">
        <f t="shared" si="8"/>
        <v>0</v>
      </c>
      <c r="T18" s="2"/>
      <c r="AD18" s="114" t="str">
        <f t="shared" si="6"/>
        <v>NO</v>
      </c>
      <c r="AG18" s="3">
        <f t="shared" si="0"/>
        <v>0</v>
      </c>
      <c r="AH18" s="3">
        <f t="shared" si="0"/>
        <v>0</v>
      </c>
      <c r="AI18" s="3">
        <f t="shared" si="1"/>
        <v>0</v>
      </c>
      <c r="AJ18" s="4">
        <v>3.125E-2</v>
      </c>
      <c r="AK18" s="3">
        <f t="shared" si="2"/>
        <v>0</v>
      </c>
      <c r="AL18" s="53" t="s">
        <v>30</v>
      </c>
      <c r="AM18" s="8" t="b">
        <f t="shared" si="3"/>
        <v>0</v>
      </c>
      <c r="AN18" s="15">
        <f t="shared" si="4"/>
        <v>0</v>
      </c>
    </row>
    <row r="19" spans="1:40" ht="80.099999999999994" customHeight="1" x14ac:dyDescent="0.25">
      <c r="A19" s="112" t="str">
        <f>IFERROR(INDEX(Tabella256[cognomenome], MATCH(F19, Tabella256[cognome], 0)), "")</f>
        <v/>
      </c>
      <c r="B19" s="28"/>
      <c r="C19" s="28"/>
      <c r="D19" s="29"/>
      <c r="E19" s="29"/>
      <c r="F19" s="30"/>
      <c r="G19" s="56" t="str">
        <f>IF(G18="","",G18)</f>
        <v/>
      </c>
      <c r="H19" s="31" t="str">
        <f>IF(H18="","",H18)</f>
        <v/>
      </c>
      <c r="I19" s="32" t="str">
        <f t="shared" si="5"/>
        <v/>
      </c>
      <c r="J19" s="33" t="str">
        <f>IF(J18="","",J18)</f>
        <v/>
      </c>
      <c r="K19" s="34"/>
      <c r="L19" s="34"/>
      <c r="M19" s="31" t="str">
        <f t="shared" si="7"/>
        <v/>
      </c>
      <c r="N19" s="35"/>
      <c r="O19" s="35"/>
      <c r="P19" s="76"/>
      <c r="Q19" s="18">
        <f t="shared" si="9"/>
        <v>99</v>
      </c>
      <c r="R19" s="18">
        <v>99</v>
      </c>
      <c r="S19" s="77">
        <f>R19-Q19</f>
        <v>0</v>
      </c>
      <c r="T19" s="2"/>
      <c r="AD19" s="114" t="str">
        <f t="shared" si="6"/>
        <v>NO</v>
      </c>
      <c r="AG19" s="3">
        <f t="shared" si="0"/>
        <v>0</v>
      </c>
      <c r="AH19" s="3">
        <f t="shared" si="0"/>
        <v>0</v>
      </c>
      <c r="AI19" s="3">
        <f t="shared" si="1"/>
        <v>0</v>
      </c>
      <c r="AJ19" s="4">
        <v>3.125E-2</v>
      </c>
      <c r="AK19" s="3">
        <f t="shared" si="2"/>
        <v>0</v>
      </c>
      <c r="AL19" s="53" t="s">
        <v>30</v>
      </c>
      <c r="AM19" s="8" t="b">
        <f t="shared" si="3"/>
        <v>0</v>
      </c>
      <c r="AN19" s="15">
        <f t="shared" si="4"/>
        <v>0</v>
      </c>
    </row>
    <row r="20" spans="1:40" ht="80.099999999999994" customHeight="1" x14ac:dyDescent="0.25">
      <c r="A20" s="112" t="str">
        <f>IFERROR(INDEX(Tabella256[cognomenome], MATCH(F20, Tabella256[cognome], 0)), "")</f>
        <v/>
      </c>
      <c r="B20" s="28"/>
      <c r="C20" s="28"/>
      <c r="D20" s="29"/>
      <c r="E20" s="29"/>
      <c r="F20" s="30"/>
      <c r="G20" s="56"/>
      <c r="H20" s="31"/>
      <c r="I20" s="32" t="str">
        <f t="shared" si="5"/>
        <v/>
      </c>
      <c r="J20" s="33"/>
      <c r="K20" s="34"/>
      <c r="L20" s="34"/>
      <c r="M20" s="31" t="str">
        <f t="shared" si="7"/>
        <v/>
      </c>
      <c r="N20" s="35"/>
      <c r="O20" s="35"/>
      <c r="P20" s="76"/>
      <c r="Q20" s="18">
        <f t="shared" si="9"/>
        <v>99</v>
      </c>
      <c r="R20" s="18">
        <v>99</v>
      </c>
      <c r="S20" s="77">
        <f t="shared" si="8"/>
        <v>0</v>
      </c>
      <c r="T20" s="2"/>
      <c r="U20" s="2"/>
      <c r="W20" s="72"/>
      <c r="X20" s="72"/>
      <c r="Y20" s="72"/>
      <c r="Z20" s="72"/>
      <c r="AA20" s="72"/>
      <c r="AB20" s="72"/>
      <c r="AC20" s="2"/>
      <c r="AD20" s="114" t="str">
        <f t="shared" si="6"/>
        <v>NO</v>
      </c>
      <c r="AG20" s="3">
        <f t="shared" si="0"/>
        <v>0</v>
      </c>
      <c r="AH20" s="3">
        <f t="shared" si="0"/>
        <v>0</v>
      </c>
      <c r="AI20" s="3">
        <f t="shared" si="1"/>
        <v>0</v>
      </c>
      <c r="AJ20" s="4">
        <v>3.125E-2</v>
      </c>
      <c r="AK20" s="3">
        <f t="shared" si="2"/>
        <v>0</v>
      </c>
      <c r="AL20" s="53" t="s">
        <v>30</v>
      </c>
      <c r="AM20" s="8" t="b">
        <f t="shared" si="3"/>
        <v>0</v>
      </c>
      <c r="AN20" s="15">
        <f t="shared" si="4"/>
        <v>0</v>
      </c>
    </row>
    <row r="21" spans="1:40" ht="80.099999999999994" customHeight="1" x14ac:dyDescent="0.25">
      <c r="A21" s="112" t="str">
        <f>IFERROR(INDEX(Tabella256[cognomenome], MATCH(F21, Tabella256[cognome], 0)), "")</f>
        <v/>
      </c>
      <c r="B21" s="28"/>
      <c r="C21" s="28"/>
      <c r="D21" s="29"/>
      <c r="E21" s="29"/>
      <c r="F21" s="30"/>
      <c r="G21" s="56" t="str">
        <f>IF(G20="","",G20)</f>
        <v/>
      </c>
      <c r="H21" s="31" t="str">
        <f>IF(H20="","",H20)</f>
        <v/>
      </c>
      <c r="I21" s="32" t="str">
        <f t="shared" si="5"/>
        <v/>
      </c>
      <c r="J21" s="33" t="str">
        <f>IF(J20="","",J20)</f>
        <v/>
      </c>
      <c r="K21" s="34"/>
      <c r="L21" s="34"/>
      <c r="M21" s="31" t="str">
        <f t="shared" si="7"/>
        <v/>
      </c>
      <c r="N21" s="35"/>
      <c r="O21" s="35"/>
      <c r="P21" s="76"/>
      <c r="Q21" s="18">
        <f t="shared" si="9"/>
        <v>99</v>
      </c>
      <c r="R21" s="18">
        <v>99</v>
      </c>
      <c r="S21" s="77">
        <f t="shared" si="8"/>
        <v>0</v>
      </c>
      <c r="T21" s="2"/>
      <c r="U21" s="2"/>
      <c r="W21" s="72"/>
      <c r="X21" s="72"/>
      <c r="Y21" s="72"/>
      <c r="Z21" s="72"/>
      <c r="AA21" s="72"/>
      <c r="AB21" s="72"/>
      <c r="AC21" s="2"/>
      <c r="AD21" s="114" t="str">
        <f t="shared" si="6"/>
        <v>NO</v>
      </c>
      <c r="AG21" s="3">
        <f t="shared" si="0"/>
        <v>0</v>
      </c>
      <c r="AH21" s="3">
        <f t="shared" si="0"/>
        <v>0</v>
      </c>
      <c r="AI21" s="3">
        <f t="shared" si="1"/>
        <v>0</v>
      </c>
      <c r="AJ21" s="4">
        <v>3.125E-2</v>
      </c>
      <c r="AK21" s="3">
        <f t="shared" si="2"/>
        <v>0</v>
      </c>
      <c r="AL21" s="53" t="s">
        <v>30</v>
      </c>
      <c r="AM21" s="8" t="b">
        <f t="shared" si="3"/>
        <v>0</v>
      </c>
      <c r="AN21" s="15">
        <f t="shared" si="4"/>
        <v>0</v>
      </c>
    </row>
    <row r="22" spans="1:40" ht="80.099999999999994" customHeight="1" x14ac:dyDescent="0.25">
      <c r="A22" s="112" t="str">
        <f>IFERROR(INDEX(Tabella256[cognomenome], MATCH(F22, Tabella256[cognome], 0)), "")</f>
        <v/>
      </c>
      <c r="B22" s="28"/>
      <c r="C22" s="28"/>
      <c r="D22" s="29"/>
      <c r="E22" s="29"/>
      <c r="F22" s="30"/>
      <c r="G22" s="56"/>
      <c r="H22" s="31"/>
      <c r="I22" s="32" t="str">
        <f t="shared" si="5"/>
        <v/>
      </c>
      <c r="J22" s="33"/>
      <c r="K22" s="34"/>
      <c r="L22" s="34"/>
      <c r="M22" s="31" t="str">
        <f t="shared" si="7"/>
        <v/>
      </c>
      <c r="N22" s="36"/>
      <c r="O22" s="36"/>
      <c r="P22" s="76"/>
      <c r="Q22" s="18">
        <f t="shared" si="9"/>
        <v>99</v>
      </c>
      <c r="R22" s="18">
        <v>99</v>
      </c>
      <c r="S22" s="77">
        <f t="shared" si="8"/>
        <v>0</v>
      </c>
      <c r="T22" s="2"/>
      <c r="U22" s="2"/>
      <c r="AB22" s="72"/>
      <c r="AC22" s="2"/>
      <c r="AD22" s="114" t="str">
        <f t="shared" si="6"/>
        <v>NO</v>
      </c>
      <c r="AG22" s="3">
        <f t="shared" si="0"/>
        <v>0</v>
      </c>
      <c r="AH22" s="3">
        <f t="shared" si="0"/>
        <v>0</v>
      </c>
      <c r="AI22" s="3">
        <f t="shared" si="1"/>
        <v>0</v>
      </c>
      <c r="AJ22" s="4">
        <v>3.125E-2</v>
      </c>
      <c r="AK22" s="3">
        <f t="shared" si="2"/>
        <v>0</v>
      </c>
      <c r="AL22" s="53" t="s">
        <v>30</v>
      </c>
      <c r="AM22" s="8" t="b">
        <f t="shared" si="3"/>
        <v>0</v>
      </c>
      <c r="AN22" s="15">
        <f t="shared" si="4"/>
        <v>0</v>
      </c>
    </row>
    <row r="23" spans="1:40" ht="80.099999999999994" customHeight="1" x14ac:dyDescent="0.25">
      <c r="A23" s="112" t="str">
        <f>IFERROR(INDEX(Tabella256[cognomenome], MATCH(F23, Tabella256[cognome], 0)), "")</f>
        <v/>
      </c>
      <c r="B23" s="28"/>
      <c r="C23" s="28"/>
      <c r="D23" s="29"/>
      <c r="E23" s="29"/>
      <c r="F23" s="30"/>
      <c r="G23" s="56" t="str">
        <f>IF(G22="","",G22)</f>
        <v/>
      </c>
      <c r="H23" s="31" t="str">
        <f>IF(H22="","",H22)</f>
        <v/>
      </c>
      <c r="I23" s="32" t="str">
        <f t="shared" si="5"/>
        <v/>
      </c>
      <c r="J23" s="33" t="str">
        <f>IF(J22="","",J22)</f>
        <v/>
      </c>
      <c r="K23" s="34"/>
      <c r="L23" s="34"/>
      <c r="M23" s="31" t="str">
        <f t="shared" si="7"/>
        <v/>
      </c>
      <c r="N23" s="36"/>
      <c r="O23" s="36"/>
      <c r="P23" s="76"/>
      <c r="Q23" s="18">
        <f t="shared" si="9"/>
        <v>99</v>
      </c>
      <c r="R23" s="18">
        <v>99</v>
      </c>
      <c r="S23" s="77">
        <f t="shared" si="8"/>
        <v>0</v>
      </c>
      <c r="T23" s="2"/>
      <c r="U23" s="2"/>
      <c r="AB23" s="72"/>
      <c r="AC23" s="2"/>
      <c r="AD23" s="114" t="str">
        <f t="shared" si="6"/>
        <v>NO</v>
      </c>
      <c r="AG23" s="3">
        <f t="shared" si="0"/>
        <v>0</v>
      </c>
      <c r="AH23" s="3">
        <f t="shared" si="0"/>
        <v>0</v>
      </c>
      <c r="AI23" s="3">
        <f t="shared" si="1"/>
        <v>0</v>
      </c>
      <c r="AJ23" s="4">
        <v>3.125E-2</v>
      </c>
      <c r="AK23" s="3">
        <f t="shared" si="2"/>
        <v>0</v>
      </c>
      <c r="AL23" s="53" t="s">
        <v>30</v>
      </c>
      <c r="AM23" s="8" t="b">
        <f t="shared" si="3"/>
        <v>0</v>
      </c>
      <c r="AN23" s="15">
        <f t="shared" si="4"/>
        <v>0</v>
      </c>
    </row>
    <row r="24" spans="1:40" ht="80.099999999999994" customHeight="1" x14ac:dyDescent="0.25">
      <c r="A24" s="112" t="str">
        <f>IFERROR(INDEX(Tabella256[cognomenome], MATCH(F24, Tabella256[cognome], 0)), "")</f>
        <v/>
      </c>
      <c r="B24" s="28"/>
      <c r="C24" s="28"/>
      <c r="D24" s="29"/>
      <c r="E24" s="29"/>
      <c r="F24" s="30"/>
      <c r="G24" s="56"/>
      <c r="H24" s="31"/>
      <c r="I24" s="32" t="str">
        <f t="shared" si="5"/>
        <v/>
      </c>
      <c r="J24" s="33"/>
      <c r="K24" s="34"/>
      <c r="L24" s="34"/>
      <c r="M24" s="31" t="str">
        <f t="shared" si="7"/>
        <v/>
      </c>
      <c r="N24" s="35"/>
      <c r="O24" s="35"/>
      <c r="P24" s="76"/>
      <c r="Q24" s="18">
        <f t="shared" si="9"/>
        <v>99</v>
      </c>
      <c r="R24" s="18">
        <v>99</v>
      </c>
      <c r="S24" s="77">
        <f t="shared" si="8"/>
        <v>0</v>
      </c>
      <c r="T24" s="2"/>
      <c r="U24" s="2"/>
      <c r="AB24" s="72"/>
      <c r="AC24" s="2"/>
      <c r="AD24" s="114" t="str">
        <f t="shared" si="6"/>
        <v>NO</v>
      </c>
      <c r="AG24" s="3">
        <f t="shared" si="0"/>
        <v>0</v>
      </c>
      <c r="AH24" s="3">
        <f t="shared" si="0"/>
        <v>0</v>
      </c>
      <c r="AI24" s="3">
        <f t="shared" si="1"/>
        <v>0</v>
      </c>
      <c r="AJ24" s="4">
        <v>3.125E-2</v>
      </c>
      <c r="AK24" s="3">
        <f t="shared" si="2"/>
        <v>0</v>
      </c>
      <c r="AL24" s="53" t="s">
        <v>30</v>
      </c>
      <c r="AM24" s="8" t="b">
        <f t="shared" si="3"/>
        <v>0</v>
      </c>
      <c r="AN24" s="15">
        <f t="shared" si="4"/>
        <v>0</v>
      </c>
    </row>
    <row r="25" spans="1:40" ht="80.099999999999994" customHeight="1" x14ac:dyDescent="0.25">
      <c r="A25" s="112" t="str">
        <f>IFERROR(INDEX(Tabella256[cognomenome], MATCH(F25, Tabella256[cognome], 0)), "")</f>
        <v/>
      </c>
      <c r="B25" s="28"/>
      <c r="C25" s="28"/>
      <c r="D25" s="29"/>
      <c r="E25" s="29"/>
      <c r="F25" s="30"/>
      <c r="G25" s="56" t="str">
        <f>IF(G24="","",G24)</f>
        <v/>
      </c>
      <c r="H25" s="31" t="str">
        <f>IF(H24="","",H24)</f>
        <v/>
      </c>
      <c r="I25" s="32" t="str">
        <f t="shared" si="5"/>
        <v/>
      </c>
      <c r="J25" s="33" t="str">
        <f>IF(J24="","",J24)</f>
        <v/>
      </c>
      <c r="K25" s="34"/>
      <c r="L25" s="34"/>
      <c r="M25" s="31" t="str">
        <f t="shared" si="7"/>
        <v/>
      </c>
      <c r="N25" s="35"/>
      <c r="O25" s="35"/>
      <c r="P25" s="76"/>
      <c r="Q25" s="18">
        <f t="shared" si="9"/>
        <v>99</v>
      </c>
      <c r="R25" s="18">
        <v>99</v>
      </c>
      <c r="S25" s="77">
        <f t="shared" si="8"/>
        <v>0</v>
      </c>
      <c r="T25" s="2"/>
      <c r="U25" s="2"/>
      <c r="V25" s="72"/>
      <c r="W25" s="72"/>
      <c r="X25" s="72"/>
      <c r="Y25" s="72"/>
      <c r="Z25" s="72"/>
      <c r="AA25" s="72"/>
      <c r="AB25" s="72"/>
      <c r="AC25" s="2"/>
      <c r="AD25" s="114" t="str">
        <f t="shared" si="6"/>
        <v>NO</v>
      </c>
      <c r="AG25" s="3">
        <f t="shared" si="0"/>
        <v>0</v>
      </c>
      <c r="AH25" s="3">
        <f t="shared" si="0"/>
        <v>0</v>
      </c>
      <c r="AI25" s="3">
        <f t="shared" si="1"/>
        <v>0</v>
      </c>
      <c r="AJ25" s="4">
        <v>3.125E-2</v>
      </c>
      <c r="AK25" s="3">
        <f t="shared" si="2"/>
        <v>0</v>
      </c>
      <c r="AL25" s="53" t="s">
        <v>30</v>
      </c>
      <c r="AM25" s="8" t="b">
        <f t="shared" si="3"/>
        <v>0</v>
      </c>
      <c r="AN25" s="15">
        <f t="shared" si="4"/>
        <v>0</v>
      </c>
    </row>
    <row r="26" spans="1:40" ht="80.099999999999994" customHeight="1" x14ac:dyDescent="0.25">
      <c r="A26" s="112" t="str">
        <f>IFERROR(INDEX(Tabella256[cognomenome], MATCH(F26, Tabella256[cognome], 0)), "")</f>
        <v/>
      </c>
      <c r="B26" s="28"/>
      <c r="C26" s="28"/>
      <c r="D26" s="29"/>
      <c r="E26" s="29"/>
      <c r="F26" s="30"/>
      <c r="G26" s="56"/>
      <c r="H26" s="31"/>
      <c r="I26" s="32" t="str">
        <f t="shared" si="5"/>
        <v/>
      </c>
      <c r="J26" s="33"/>
      <c r="K26" s="34"/>
      <c r="L26" s="34"/>
      <c r="M26" s="31" t="str">
        <f t="shared" si="7"/>
        <v/>
      </c>
      <c r="N26" s="35"/>
      <c r="O26" s="35"/>
      <c r="P26" s="76"/>
      <c r="Q26" s="18">
        <f t="shared" si="9"/>
        <v>99</v>
      </c>
      <c r="R26" s="18">
        <v>99</v>
      </c>
      <c r="S26" s="77">
        <f t="shared" si="8"/>
        <v>0</v>
      </c>
      <c r="T26" s="2"/>
      <c r="U26" s="2"/>
      <c r="V26" s="72"/>
      <c r="W26" s="72"/>
      <c r="X26" s="72"/>
      <c r="Y26" s="72"/>
      <c r="Z26" s="72"/>
      <c r="AA26" s="72"/>
      <c r="AB26" s="72"/>
      <c r="AC26" s="2"/>
      <c r="AD26" s="114" t="str">
        <f t="shared" si="6"/>
        <v>NO</v>
      </c>
      <c r="AG26" s="3">
        <f t="shared" si="0"/>
        <v>0</v>
      </c>
      <c r="AH26" s="3">
        <f t="shared" si="0"/>
        <v>0</v>
      </c>
      <c r="AI26" s="3">
        <f t="shared" si="1"/>
        <v>0</v>
      </c>
      <c r="AJ26" s="4">
        <v>3.125E-2</v>
      </c>
      <c r="AK26" s="3">
        <f t="shared" si="2"/>
        <v>0</v>
      </c>
      <c r="AL26" s="53" t="s">
        <v>30</v>
      </c>
      <c r="AM26" s="8" t="b">
        <f t="shared" si="3"/>
        <v>0</v>
      </c>
      <c r="AN26" s="15">
        <f t="shared" si="4"/>
        <v>0</v>
      </c>
    </row>
    <row r="27" spans="1:40" ht="80.099999999999994" customHeight="1" x14ac:dyDescent="0.25">
      <c r="A27" s="112" t="str">
        <f>IFERROR(INDEX(Tabella256[cognomenome], MATCH(F27, Tabella256[cognome], 0)), "")</f>
        <v/>
      </c>
      <c r="B27" s="28"/>
      <c r="C27" s="28"/>
      <c r="D27" s="29"/>
      <c r="E27" s="29"/>
      <c r="F27" s="30"/>
      <c r="G27" s="56" t="str">
        <f>IF(G26="","",G26)</f>
        <v/>
      </c>
      <c r="H27" s="31" t="str">
        <f>IF(H26="","",H26)</f>
        <v/>
      </c>
      <c r="I27" s="32" t="str">
        <f t="shared" si="5"/>
        <v/>
      </c>
      <c r="J27" s="33" t="str">
        <f>IF(J26="","",J26)</f>
        <v/>
      </c>
      <c r="K27" s="34"/>
      <c r="L27" s="34"/>
      <c r="M27" s="31" t="str">
        <f t="shared" si="7"/>
        <v/>
      </c>
      <c r="N27" s="35"/>
      <c r="O27" s="35"/>
      <c r="P27" s="76"/>
      <c r="Q27" s="18">
        <f t="shared" si="9"/>
        <v>99</v>
      </c>
      <c r="R27" s="18">
        <v>99</v>
      </c>
      <c r="S27" s="77">
        <f t="shared" si="8"/>
        <v>0</v>
      </c>
      <c r="T27" s="2"/>
      <c r="U27" s="2"/>
      <c r="V27" s="72"/>
      <c r="W27" s="72"/>
      <c r="X27" s="72"/>
      <c r="Y27" s="72"/>
      <c r="Z27" s="72"/>
      <c r="AA27" s="72"/>
      <c r="AB27" s="72"/>
      <c r="AC27" s="2"/>
      <c r="AD27" s="114" t="str">
        <f t="shared" si="6"/>
        <v>NO</v>
      </c>
      <c r="AG27" s="3">
        <f t="shared" si="0"/>
        <v>0</v>
      </c>
      <c r="AH27" s="3">
        <f t="shared" si="0"/>
        <v>0</v>
      </c>
      <c r="AI27" s="3">
        <f t="shared" si="1"/>
        <v>0</v>
      </c>
      <c r="AJ27" s="4">
        <v>3.125E-2</v>
      </c>
      <c r="AK27" s="3">
        <f t="shared" si="2"/>
        <v>0</v>
      </c>
      <c r="AL27" s="53" t="s">
        <v>30</v>
      </c>
      <c r="AM27" s="8" t="b">
        <f t="shared" si="3"/>
        <v>0</v>
      </c>
      <c r="AN27" s="15">
        <f t="shared" si="4"/>
        <v>0</v>
      </c>
    </row>
    <row r="28" spans="1:40" ht="80.099999999999994" customHeight="1" x14ac:dyDescent="0.25">
      <c r="A28" s="112" t="str">
        <f>IFERROR(INDEX(Tabella256[cognomenome], MATCH(F28, Tabella256[cognome], 0)), "")</f>
        <v/>
      </c>
      <c r="B28" s="28"/>
      <c r="C28" s="28"/>
      <c r="D28" s="29"/>
      <c r="E28" s="29"/>
      <c r="F28" s="30"/>
      <c r="G28" s="56"/>
      <c r="H28" s="31"/>
      <c r="I28" s="32" t="str">
        <f t="shared" si="5"/>
        <v/>
      </c>
      <c r="J28" s="33"/>
      <c r="K28" s="34"/>
      <c r="L28" s="34"/>
      <c r="M28" s="31" t="str">
        <f t="shared" si="7"/>
        <v/>
      </c>
      <c r="N28" s="35"/>
      <c r="O28" s="35"/>
      <c r="P28" s="76"/>
      <c r="Q28" s="18">
        <f t="shared" si="9"/>
        <v>99</v>
      </c>
      <c r="R28" s="18">
        <v>99</v>
      </c>
      <c r="S28" s="77">
        <f t="shared" si="8"/>
        <v>0</v>
      </c>
      <c r="T28" s="2"/>
      <c r="U28" s="2"/>
      <c r="V28" s="72"/>
      <c r="W28" s="72"/>
      <c r="X28" s="72"/>
      <c r="Y28" s="72"/>
      <c r="Z28" s="72"/>
      <c r="AA28" s="72"/>
      <c r="AB28" s="72"/>
      <c r="AC28" s="2"/>
      <c r="AD28" s="114" t="str">
        <f t="shared" si="6"/>
        <v>NO</v>
      </c>
      <c r="AG28" s="3">
        <f t="shared" si="0"/>
        <v>0</v>
      </c>
      <c r="AH28" s="3">
        <f t="shared" si="0"/>
        <v>0</v>
      </c>
      <c r="AI28" s="3">
        <f t="shared" si="1"/>
        <v>0</v>
      </c>
      <c r="AJ28" s="4">
        <v>3.125E-2</v>
      </c>
      <c r="AK28" s="3">
        <f t="shared" si="2"/>
        <v>0</v>
      </c>
      <c r="AL28" s="53" t="s">
        <v>30</v>
      </c>
      <c r="AM28" s="8" t="b">
        <f t="shared" si="3"/>
        <v>0</v>
      </c>
      <c r="AN28" s="15">
        <f t="shared" si="4"/>
        <v>0</v>
      </c>
    </row>
    <row r="29" spans="1:40" ht="80.099999999999994" customHeight="1" x14ac:dyDescent="0.25">
      <c r="A29" s="112" t="str">
        <f>IFERROR(INDEX(Tabella256[cognomenome], MATCH(F29, Tabella256[cognome], 0)), "")</f>
        <v/>
      </c>
      <c r="B29" s="28"/>
      <c r="C29" s="28"/>
      <c r="D29" s="29"/>
      <c r="E29" s="29"/>
      <c r="F29" s="30"/>
      <c r="G29" s="56" t="str">
        <f>IF(G28="","",G28)</f>
        <v/>
      </c>
      <c r="H29" s="31" t="str">
        <f>IF(H28="","",H28)</f>
        <v/>
      </c>
      <c r="I29" s="32" t="str">
        <f t="shared" si="5"/>
        <v/>
      </c>
      <c r="J29" s="33" t="str">
        <f>IF(J28="","",J28)</f>
        <v/>
      </c>
      <c r="K29" s="34"/>
      <c r="L29" s="34"/>
      <c r="M29" s="31" t="str">
        <f t="shared" si="7"/>
        <v/>
      </c>
      <c r="N29" s="35"/>
      <c r="O29" s="35"/>
      <c r="P29" s="76"/>
      <c r="Q29" s="18">
        <f t="shared" si="9"/>
        <v>99</v>
      </c>
      <c r="R29" s="18">
        <v>99</v>
      </c>
      <c r="S29" s="77">
        <f t="shared" si="8"/>
        <v>0</v>
      </c>
      <c r="T29" s="2"/>
      <c r="U29" s="2"/>
      <c r="V29" s="72"/>
      <c r="W29" s="72"/>
      <c r="X29" s="72"/>
      <c r="Y29" s="72"/>
      <c r="Z29" s="72"/>
      <c r="AA29" s="72"/>
      <c r="AB29" s="72"/>
      <c r="AC29" s="2"/>
      <c r="AD29" s="114" t="str">
        <f t="shared" si="6"/>
        <v>NO</v>
      </c>
      <c r="AG29" s="3">
        <f t="shared" si="0"/>
        <v>0</v>
      </c>
      <c r="AH29" s="3">
        <f t="shared" si="0"/>
        <v>0</v>
      </c>
      <c r="AI29" s="3">
        <f t="shared" si="1"/>
        <v>0</v>
      </c>
      <c r="AJ29" s="4">
        <v>3.125E-2</v>
      </c>
      <c r="AK29" s="3">
        <f t="shared" si="2"/>
        <v>0</v>
      </c>
      <c r="AL29" s="53" t="s">
        <v>30</v>
      </c>
      <c r="AM29" s="8" t="b">
        <f t="shared" si="3"/>
        <v>0</v>
      </c>
      <c r="AN29" s="15">
        <f t="shared" si="4"/>
        <v>0</v>
      </c>
    </row>
    <row r="30" spans="1:40" ht="80.099999999999994" customHeight="1" thickBot="1" x14ac:dyDescent="0.3">
      <c r="A30" s="112" t="str">
        <f>IFERROR(INDEX(Tabella256[cognomenome], MATCH(F30, Tabella256[cognome], 0)), "")</f>
        <v/>
      </c>
      <c r="B30" s="28"/>
      <c r="C30" s="28"/>
      <c r="D30" s="29"/>
      <c r="E30" s="29"/>
      <c r="F30" s="30"/>
      <c r="G30" s="56"/>
      <c r="H30" s="31"/>
      <c r="I30" s="32" t="str">
        <f t="shared" si="5"/>
        <v/>
      </c>
      <c r="J30" s="33"/>
      <c r="K30" s="34"/>
      <c r="L30" s="34"/>
      <c r="M30" s="31" t="str">
        <f t="shared" si="7"/>
        <v/>
      </c>
      <c r="N30" s="35"/>
      <c r="O30" s="35"/>
      <c r="P30" s="78"/>
      <c r="Q30" s="79">
        <f t="shared" si="9"/>
        <v>99</v>
      </c>
      <c r="R30" s="79">
        <v>99</v>
      </c>
      <c r="S30" s="80">
        <f t="shared" si="8"/>
        <v>0</v>
      </c>
      <c r="T30" s="2"/>
      <c r="U30" s="2"/>
      <c r="V30" s="72"/>
      <c r="W30" s="72"/>
      <c r="X30" s="72"/>
      <c r="Y30" s="72"/>
      <c r="Z30" s="72"/>
      <c r="AA30" s="72"/>
      <c r="AB30" s="72"/>
      <c r="AC30" s="2"/>
      <c r="AD30" s="114" t="str">
        <f t="shared" si="6"/>
        <v>NO</v>
      </c>
      <c r="AG30" s="3">
        <f t="shared" si="0"/>
        <v>0</v>
      </c>
      <c r="AH30" s="3">
        <f t="shared" si="0"/>
        <v>0</v>
      </c>
      <c r="AI30" s="3">
        <f t="shared" si="1"/>
        <v>0</v>
      </c>
      <c r="AJ30" s="4">
        <v>3.125E-2</v>
      </c>
      <c r="AK30" s="3">
        <f t="shared" si="2"/>
        <v>0</v>
      </c>
      <c r="AL30" s="53" t="s">
        <v>30</v>
      </c>
      <c r="AM30" s="8" t="b">
        <f t="shared" si="3"/>
        <v>0</v>
      </c>
      <c r="AN30" s="15">
        <f t="shared" si="4"/>
        <v>0</v>
      </c>
    </row>
    <row r="31" spans="1:40" ht="80.099999999999994" customHeight="1" x14ac:dyDescent="0.25">
      <c r="A31" s="112" t="str">
        <f>IFERROR(INDEX(Tabella256[cognomenome], MATCH(F31, Tabella256[cognome], 0)), "")</f>
        <v/>
      </c>
      <c r="B31" s="28"/>
      <c r="C31" s="28"/>
      <c r="D31" s="29"/>
      <c r="E31" s="29"/>
      <c r="F31" s="30"/>
      <c r="G31" s="56" t="str">
        <f>IF(G30="","",G30)</f>
        <v/>
      </c>
      <c r="H31" s="31" t="str">
        <f>IF(H30="","",H30)</f>
        <v/>
      </c>
      <c r="I31" s="32" t="str">
        <f t="shared" si="5"/>
        <v/>
      </c>
      <c r="J31" s="33" t="str">
        <f>IF(J30="","",J30)</f>
        <v/>
      </c>
      <c r="K31" s="34"/>
      <c r="L31" s="34"/>
      <c r="M31" s="31" t="str">
        <f t="shared" si="7"/>
        <v/>
      </c>
      <c r="N31" s="2"/>
      <c r="O31" s="2"/>
      <c r="P31" s="2"/>
      <c r="Q31" s="2"/>
      <c r="R31" s="2"/>
      <c r="S31" s="2"/>
      <c r="T31" s="2"/>
      <c r="U31" s="2"/>
      <c r="V31" s="72"/>
      <c r="W31" s="72"/>
      <c r="X31" s="72"/>
      <c r="Y31" s="72"/>
      <c r="Z31" s="72"/>
      <c r="AA31" s="72"/>
      <c r="AB31" s="72"/>
      <c r="AC31" s="2"/>
      <c r="AD31" s="114" t="str">
        <f t="shared" si="6"/>
        <v>NO</v>
      </c>
      <c r="AG31" s="3">
        <f t="shared" si="0"/>
        <v>0</v>
      </c>
      <c r="AH31" s="3">
        <f t="shared" si="0"/>
        <v>0</v>
      </c>
      <c r="AI31" s="3">
        <f t="shared" si="1"/>
        <v>0</v>
      </c>
      <c r="AJ31" s="4">
        <v>3.125E-2</v>
      </c>
      <c r="AK31" s="3">
        <f t="shared" si="2"/>
        <v>0</v>
      </c>
      <c r="AL31" s="53" t="s">
        <v>30</v>
      </c>
      <c r="AM31" s="8" t="b">
        <f t="shared" si="3"/>
        <v>0</v>
      </c>
      <c r="AN31" s="15">
        <f t="shared" si="4"/>
        <v>0</v>
      </c>
    </row>
    <row r="32" spans="1:40" ht="80.099999999999994" customHeight="1" x14ac:dyDescent="0.25">
      <c r="A32" s="112" t="str">
        <f>IFERROR(INDEX(Tabella256[cognomenome], MATCH(F32, Tabella256[cognome], 0)), "")</f>
        <v/>
      </c>
      <c r="B32" s="28"/>
      <c r="C32" s="28"/>
      <c r="D32" s="29"/>
      <c r="E32" s="29"/>
      <c r="F32" s="30"/>
      <c r="G32" s="56"/>
      <c r="H32" s="31"/>
      <c r="I32" s="32" t="str">
        <f t="shared" si="5"/>
        <v/>
      </c>
      <c r="J32" s="33"/>
      <c r="K32" s="34"/>
      <c r="L32" s="34"/>
      <c r="M32" s="31" t="str">
        <f t="shared" si="7"/>
        <v/>
      </c>
      <c r="N32" s="35"/>
      <c r="O32" s="35"/>
      <c r="P32" s="2"/>
      <c r="Q32" s="2"/>
      <c r="R32" s="2"/>
      <c r="S32" s="2"/>
      <c r="T32" s="2"/>
      <c r="U32" s="2"/>
      <c r="W32" s="72"/>
      <c r="X32" s="72"/>
      <c r="Y32" s="72"/>
      <c r="Z32" s="72"/>
      <c r="AA32" s="72"/>
      <c r="AB32" s="72"/>
      <c r="AC32" s="2"/>
      <c r="AD32" s="114" t="str">
        <f t="shared" si="6"/>
        <v>NO</v>
      </c>
      <c r="AG32" s="3">
        <f t="shared" si="0"/>
        <v>0</v>
      </c>
      <c r="AH32" s="3">
        <f t="shared" si="0"/>
        <v>0</v>
      </c>
      <c r="AI32" s="3">
        <f t="shared" si="1"/>
        <v>0</v>
      </c>
      <c r="AJ32" s="4">
        <v>3.125E-2</v>
      </c>
      <c r="AK32" s="3">
        <f t="shared" si="2"/>
        <v>0</v>
      </c>
      <c r="AL32" s="53" t="s">
        <v>30</v>
      </c>
      <c r="AM32" s="8" t="b">
        <f t="shared" si="3"/>
        <v>0</v>
      </c>
      <c r="AN32" s="15">
        <f t="shared" si="4"/>
        <v>0</v>
      </c>
    </row>
    <row r="33" spans="1:40" ht="80.099999999999994" customHeight="1" x14ac:dyDescent="0.25">
      <c r="A33" s="112" t="str">
        <f>IFERROR(INDEX(Tabella256[cognomenome], MATCH(F33, Tabella256[cognome], 0)), "")</f>
        <v/>
      </c>
      <c r="B33" s="28"/>
      <c r="C33" s="28"/>
      <c r="D33" s="29"/>
      <c r="E33" s="29"/>
      <c r="F33" s="30"/>
      <c r="G33" s="56" t="str">
        <f>IF(G32="","",G32)</f>
        <v/>
      </c>
      <c r="H33" s="31" t="str">
        <f>IF(H32="","",H32)</f>
        <v/>
      </c>
      <c r="I33" s="32" t="str">
        <f t="shared" si="5"/>
        <v/>
      </c>
      <c r="J33" s="33" t="str">
        <f>IF(J32="","",J32)</f>
        <v/>
      </c>
      <c r="K33" s="34"/>
      <c r="L33" s="34"/>
      <c r="M33" s="31" t="str">
        <f t="shared" si="7"/>
        <v/>
      </c>
      <c r="N33" s="35"/>
      <c r="O33" s="35"/>
      <c r="P33" s="2"/>
      <c r="Q33" s="2"/>
      <c r="R33" s="2"/>
      <c r="S33" s="2"/>
      <c r="T33" s="2"/>
      <c r="U33" s="2"/>
      <c r="AA33" s="72"/>
      <c r="AB33" s="72"/>
      <c r="AC33" s="2"/>
      <c r="AD33" s="114" t="str">
        <f t="shared" si="6"/>
        <v>NO</v>
      </c>
      <c r="AG33" s="3">
        <f t="shared" si="0"/>
        <v>0</v>
      </c>
      <c r="AH33" s="3">
        <f t="shared" si="0"/>
        <v>0</v>
      </c>
      <c r="AI33" s="3">
        <f t="shared" si="1"/>
        <v>0</v>
      </c>
      <c r="AJ33" s="4">
        <v>3.125E-2</v>
      </c>
      <c r="AK33" s="3">
        <f t="shared" si="2"/>
        <v>0</v>
      </c>
      <c r="AL33" s="53" t="s">
        <v>30</v>
      </c>
      <c r="AM33" s="8" t="b">
        <f t="shared" si="3"/>
        <v>0</v>
      </c>
      <c r="AN33" s="15">
        <f t="shared" si="4"/>
        <v>0</v>
      </c>
    </row>
    <row r="34" spans="1:40" ht="80.099999999999994" customHeight="1" x14ac:dyDescent="0.25">
      <c r="A34" s="112" t="str">
        <f>IFERROR(INDEX(Tabella256[cognomenome], MATCH(F34, Tabella256[cognome], 0)), "")</f>
        <v/>
      </c>
      <c r="B34" s="28"/>
      <c r="C34" s="28"/>
      <c r="D34" s="29"/>
      <c r="E34" s="29"/>
      <c r="F34" s="30"/>
      <c r="G34" s="56"/>
      <c r="H34" s="31"/>
      <c r="I34" s="32" t="str">
        <f t="shared" si="5"/>
        <v/>
      </c>
      <c r="J34" s="33"/>
      <c r="K34" s="34"/>
      <c r="L34" s="34"/>
      <c r="M34" s="31" t="str">
        <f t="shared" si="7"/>
        <v/>
      </c>
      <c r="N34" s="35"/>
      <c r="O34" s="35"/>
      <c r="P34" s="2"/>
      <c r="Q34" s="2"/>
      <c r="R34" s="2"/>
      <c r="S34" s="2"/>
      <c r="T34" s="2"/>
      <c r="U34" s="2"/>
      <c r="AA34" s="72"/>
      <c r="AB34" s="72"/>
      <c r="AC34" s="2"/>
      <c r="AD34" s="114" t="str">
        <f t="shared" si="6"/>
        <v>NO</v>
      </c>
      <c r="AG34" s="3">
        <f t="shared" si="0"/>
        <v>0</v>
      </c>
      <c r="AH34" s="3">
        <f t="shared" si="0"/>
        <v>0</v>
      </c>
      <c r="AI34" s="3">
        <f t="shared" si="1"/>
        <v>0</v>
      </c>
      <c r="AJ34" s="4">
        <v>3.125E-2</v>
      </c>
      <c r="AK34" s="3">
        <f t="shared" si="2"/>
        <v>0</v>
      </c>
      <c r="AL34" s="53" t="s">
        <v>30</v>
      </c>
      <c r="AM34" s="8" t="b">
        <f t="shared" si="3"/>
        <v>0</v>
      </c>
      <c r="AN34" s="15">
        <f t="shared" si="4"/>
        <v>0</v>
      </c>
    </row>
    <row r="35" spans="1:40" ht="80.099999999999994" customHeight="1" x14ac:dyDescent="0.25">
      <c r="A35" s="112" t="str">
        <f>IFERROR(INDEX(Tabella256[cognomenome], MATCH(F35, Tabella256[cognome], 0)), "")</f>
        <v/>
      </c>
      <c r="B35" s="28"/>
      <c r="C35" s="28"/>
      <c r="D35" s="29"/>
      <c r="E35" s="29"/>
      <c r="F35" s="30"/>
      <c r="G35" s="56" t="str">
        <f>IF(G34="","",G34)</f>
        <v/>
      </c>
      <c r="H35" s="31" t="str">
        <f>IF(H34="","",H34)</f>
        <v/>
      </c>
      <c r="I35" s="32" t="str">
        <f t="shared" si="5"/>
        <v/>
      </c>
      <c r="J35" s="33" t="str">
        <f>IF(J34="","",J34)</f>
        <v/>
      </c>
      <c r="K35" s="34"/>
      <c r="L35" s="34"/>
      <c r="M35" s="31" t="str">
        <f t="shared" si="7"/>
        <v/>
      </c>
      <c r="N35" s="35"/>
      <c r="O35" s="35"/>
      <c r="P35" s="2"/>
      <c r="Q35" s="2"/>
      <c r="R35" s="2"/>
      <c r="S35" s="2"/>
      <c r="T35" s="2"/>
      <c r="U35" s="2"/>
      <c r="AA35" s="72"/>
      <c r="AB35" s="72"/>
      <c r="AC35" s="2"/>
      <c r="AD35" s="114" t="str">
        <f t="shared" si="6"/>
        <v>NO</v>
      </c>
      <c r="AG35" s="3">
        <f t="shared" si="0"/>
        <v>0</v>
      </c>
      <c r="AH35" s="3">
        <f t="shared" si="0"/>
        <v>0</v>
      </c>
      <c r="AI35" s="3">
        <f t="shared" si="1"/>
        <v>0</v>
      </c>
      <c r="AJ35" s="4">
        <v>3.125E-2</v>
      </c>
      <c r="AK35" s="3">
        <f t="shared" si="2"/>
        <v>0</v>
      </c>
      <c r="AL35" s="53" t="s">
        <v>30</v>
      </c>
      <c r="AM35" s="8" t="b">
        <f t="shared" si="3"/>
        <v>0</v>
      </c>
      <c r="AN35" s="15">
        <f t="shared" si="4"/>
        <v>0</v>
      </c>
    </row>
    <row r="36" spans="1:40" ht="80.099999999999994" customHeight="1" x14ac:dyDescent="0.25">
      <c r="A36" s="112" t="str">
        <f>IFERROR(INDEX(Tabella256[cognomenome], MATCH(F36, Tabella256[cognome], 0)), "")</f>
        <v/>
      </c>
      <c r="B36" s="28"/>
      <c r="C36" s="28"/>
      <c r="D36" s="29"/>
      <c r="E36" s="29"/>
      <c r="F36" s="30"/>
      <c r="G36" s="56"/>
      <c r="H36" s="31"/>
      <c r="I36" s="32" t="str">
        <f t="shared" si="5"/>
        <v/>
      </c>
      <c r="J36" s="33"/>
      <c r="K36" s="34"/>
      <c r="L36" s="34"/>
      <c r="M36" s="31" t="str">
        <f t="shared" si="7"/>
        <v/>
      </c>
      <c r="N36" s="35"/>
      <c r="O36" s="35"/>
      <c r="P36" s="2"/>
      <c r="Q36" s="2"/>
      <c r="R36" s="2"/>
      <c r="S36" s="2"/>
      <c r="T36" s="2"/>
      <c r="U36" s="2"/>
      <c r="AA36" s="72"/>
      <c r="AB36" s="72"/>
      <c r="AC36" s="2"/>
      <c r="AD36" s="114" t="str">
        <f t="shared" si="6"/>
        <v>NO</v>
      </c>
      <c r="AG36" s="3">
        <f t="shared" si="0"/>
        <v>0</v>
      </c>
      <c r="AH36" s="3">
        <f t="shared" si="0"/>
        <v>0</v>
      </c>
      <c r="AI36" s="3">
        <f t="shared" si="1"/>
        <v>0</v>
      </c>
      <c r="AJ36" s="4">
        <v>3.125E-2</v>
      </c>
      <c r="AK36" s="3">
        <f t="shared" si="2"/>
        <v>0</v>
      </c>
      <c r="AL36" s="53" t="s">
        <v>30</v>
      </c>
      <c r="AM36" s="8" t="b">
        <f t="shared" si="3"/>
        <v>0</v>
      </c>
      <c r="AN36" s="15">
        <f t="shared" si="4"/>
        <v>0</v>
      </c>
    </row>
    <row r="37" spans="1:40" ht="80.099999999999994" customHeight="1" x14ac:dyDescent="0.25">
      <c r="A37" s="112" t="str">
        <f>IFERROR(INDEX(Tabella256[cognomenome], MATCH(F37, Tabella256[cognome], 0)), "")</f>
        <v/>
      </c>
      <c r="B37" s="28"/>
      <c r="C37" s="28"/>
      <c r="D37" s="29"/>
      <c r="E37" s="29"/>
      <c r="F37" s="30"/>
      <c r="G37" s="56" t="str">
        <f>IF(G36="","",G36)</f>
        <v/>
      </c>
      <c r="H37" s="31" t="str">
        <f>IF(H36="","",H36)</f>
        <v/>
      </c>
      <c r="I37" s="32" t="str">
        <f t="shared" si="5"/>
        <v/>
      </c>
      <c r="J37" s="33" t="str">
        <f>IF(J36="","",J36)</f>
        <v/>
      </c>
      <c r="K37" s="34"/>
      <c r="L37" s="34"/>
      <c r="M37" s="31" t="str">
        <f t="shared" si="7"/>
        <v/>
      </c>
      <c r="N37" s="35"/>
      <c r="O37" s="35"/>
      <c r="P37" s="2"/>
      <c r="Q37" s="2"/>
      <c r="R37" s="2"/>
      <c r="S37" s="2"/>
      <c r="T37" s="2"/>
      <c r="U37" s="2"/>
      <c r="AA37" s="72"/>
      <c r="AB37" s="72"/>
      <c r="AC37" s="2"/>
      <c r="AD37" s="114" t="str">
        <f t="shared" si="6"/>
        <v>NO</v>
      </c>
      <c r="AG37" s="3">
        <f t="shared" si="0"/>
        <v>0</v>
      </c>
      <c r="AH37" s="3">
        <f t="shared" si="0"/>
        <v>0</v>
      </c>
      <c r="AI37" s="3">
        <f t="shared" si="1"/>
        <v>0</v>
      </c>
      <c r="AJ37" s="4">
        <v>3.125E-2</v>
      </c>
      <c r="AK37" s="3">
        <f t="shared" si="2"/>
        <v>0</v>
      </c>
      <c r="AL37" s="53" t="s">
        <v>30</v>
      </c>
      <c r="AM37" s="8" t="b">
        <f t="shared" si="3"/>
        <v>0</v>
      </c>
      <c r="AN37" s="15">
        <f t="shared" si="4"/>
        <v>0</v>
      </c>
    </row>
    <row r="38" spans="1:40" ht="80.099999999999994" customHeight="1" x14ac:dyDescent="0.25">
      <c r="A38" s="112" t="str">
        <f>IFERROR(INDEX(Tabella256[cognomenome], MATCH(F38, Tabella256[cognome], 0)), "")</f>
        <v/>
      </c>
      <c r="B38" s="28"/>
      <c r="C38" s="28"/>
      <c r="D38" s="29"/>
      <c r="E38" s="29"/>
      <c r="F38" s="30"/>
      <c r="G38" s="56"/>
      <c r="H38" s="31"/>
      <c r="I38" s="32" t="str">
        <f t="shared" si="5"/>
        <v/>
      </c>
      <c r="J38" s="33"/>
      <c r="K38" s="34"/>
      <c r="L38" s="34"/>
      <c r="M38" s="31" t="str">
        <f t="shared" si="7"/>
        <v/>
      </c>
      <c r="N38" s="35"/>
      <c r="O38" s="35"/>
      <c r="P38" s="2"/>
      <c r="Q38" s="2"/>
      <c r="R38" s="2"/>
      <c r="S38" s="2"/>
      <c r="T38" s="2"/>
      <c r="U38" s="2"/>
      <c r="AA38" s="72"/>
      <c r="AB38" s="72"/>
      <c r="AC38" s="2"/>
      <c r="AD38" s="114" t="str">
        <f t="shared" si="6"/>
        <v>NO</v>
      </c>
      <c r="AG38" s="3">
        <f t="shared" si="0"/>
        <v>0</v>
      </c>
      <c r="AH38" s="3">
        <f t="shared" si="0"/>
        <v>0</v>
      </c>
      <c r="AI38" s="3">
        <f t="shared" si="1"/>
        <v>0</v>
      </c>
      <c r="AJ38" s="4">
        <v>3.125E-2</v>
      </c>
      <c r="AK38" s="3">
        <f t="shared" si="2"/>
        <v>0</v>
      </c>
      <c r="AL38" s="53" t="s">
        <v>30</v>
      </c>
      <c r="AM38" s="8" t="b">
        <f t="shared" si="3"/>
        <v>0</v>
      </c>
      <c r="AN38" s="15">
        <f t="shared" si="4"/>
        <v>0</v>
      </c>
    </row>
    <row r="39" spans="1:40" ht="80.099999999999994" customHeight="1" x14ac:dyDescent="0.25">
      <c r="A39" s="112" t="str">
        <f>IFERROR(INDEX(Tabella256[cognomenome], MATCH(F39, Tabella256[cognome], 0)), "")</f>
        <v/>
      </c>
      <c r="B39" s="28"/>
      <c r="C39" s="28"/>
      <c r="D39" s="29"/>
      <c r="E39" s="29"/>
      <c r="F39" s="30"/>
      <c r="G39" s="56" t="str">
        <f>IF(G38="","",G38)</f>
        <v/>
      </c>
      <c r="H39" s="31" t="str">
        <f>IF(H38="","",H38)</f>
        <v/>
      </c>
      <c r="I39" s="32" t="str">
        <f t="shared" si="5"/>
        <v/>
      </c>
      <c r="J39" s="33" t="str">
        <f>IF(J38="","",J38)</f>
        <v/>
      </c>
      <c r="K39" s="34"/>
      <c r="L39" s="34"/>
      <c r="M39" s="31" t="str">
        <f t="shared" si="7"/>
        <v/>
      </c>
      <c r="N39" s="35"/>
      <c r="O39" s="35"/>
      <c r="P39" s="2"/>
      <c r="Q39" s="2"/>
      <c r="R39" s="2"/>
      <c r="S39" s="2"/>
      <c r="T39" s="2"/>
      <c r="U39" s="2"/>
      <c r="V39" s="72"/>
      <c r="W39" s="72"/>
      <c r="X39" s="72"/>
      <c r="Y39" s="72"/>
      <c r="Z39" s="72"/>
      <c r="AA39" s="72"/>
      <c r="AB39" s="72"/>
      <c r="AC39" s="2"/>
      <c r="AD39" s="114" t="str">
        <f t="shared" si="6"/>
        <v>NO</v>
      </c>
      <c r="AG39" s="3">
        <f t="shared" si="0"/>
        <v>0</v>
      </c>
      <c r="AH39" s="3">
        <f t="shared" si="0"/>
        <v>0</v>
      </c>
      <c r="AI39" s="3">
        <f t="shared" si="1"/>
        <v>0</v>
      </c>
      <c r="AJ39" s="4">
        <v>3.125E-2</v>
      </c>
      <c r="AK39" s="3">
        <f t="shared" si="2"/>
        <v>0</v>
      </c>
      <c r="AL39" s="53" t="s">
        <v>30</v>
      </c>
      <c r="AM39" s="8" t="b">
        <f t="shared" si="3"/>
        <v>0</v>
      </c>
      <c r="AN39" s="15">
        <f t="shared" si="4"/>
        <v>0</v>
      </c>
    </row>
    <row r="40" spans="1:40" ht="80.099999999999994" customHeight="1" x14ac:dyDescent="0.25">
      <c r="A40" s="112" t="str">
        <f>IFERROR(INDEX(Tabella256[cognomenome], MATCH(F40, Tabella256[cognome], 0)), "")</f>
        <v/>
      </c>
      <c r="B40" s="28"/>
      <c r="C40" s="28"/>
      <c r="D40" s="29"/>
      <c r="E40" s="29"/>
      <c r="F40" s="30"/>
      <c r="G40" s="56"/>
      <c r="H40" s="31"/>
      <c r="I40" s="32" t="str">
        <f t="shared" si="5"/>
        <v/>
      </c>
      <c r="J40" s="33"/>
      <c r="K40" s="34"/>
      <c r="L40" s="34"/>
      <c r="M40" s="31" t="str">
        <f t="shared" si="7"/>
        <v/>
      </c>
      <c r="N40" s="35"/>
      <c r="O40" s="35"/>
      <c r="P40" s="2"/>
      <c r="Q40" s="2"/>
      <c r="R40" s="2"/>
      <c r="S40" s="2"/>
      <c r="T40" s="2"/>
      <c r="U40" s="2"/>
      <c r="AB40" s="72"/>
      <c r="AC40" s="2"/>
      <c r="AD40" s="114" t="str">
        <f t="shared" si="6"/>
        <v>NO</v>
      </c>
      <c r="AG40" s="3">
        <f t="shared" si="0"/>
        <v>0</v>
      </c>
      <c r="AH40" s="3">
        <f t="shared" si="0"/>
        <v>0</v>
      </c>
      <c r="AI40" s="3">
        <f t="shared" si="1"/>
        <v>0</v>
      </c>
      <c r="AJ40" s="4">
        <v>3.125E-2</v>
      </c>
      <c r="AK40" s="3">
        <f t="shared" si="2"/>
        <v>0</v>
      </c>
      <c r="AL40" s="53" t="s">
        <v>30</v>
      </c>
      <c r="AM40" s="8" t="b">
        <f t="shared" si="3"/>
        <v>0</v>
      </c>
      <c r="AN40" s="15">
        <f t="shared" si="4"/>
        <v>0</v>
      </c>
    </row>
    <row r="41" spans="1:40" ht="80.099999999999994" customHeight="1" x14ac:dyDescent="0.25">
      <c r="A41" s="112" t="str">
        <f>IFERROR(INDEX(Tabella256[cognomenome], MATCH(F41, Tabella256[cognome], 0)), "")</f>
        <v/>
      </c>
      <c r="B41" s="28"/>
      <c r="C41" s="28"/>
      <c r="D41" s="29"/>
      <c r="E41" s="29"/>
      <c r="F41" s="30"/>
      <c r="G41" s="56" t="str">
        <f>IF(G40="","",G40)</f>
        <v/>
      </c>
      <c r="H41" s="31" t="str">
        <f>IF(H40="","",H40)</f>
        <v/>
      </c>
      <c r="I41" s="32" t="str">
        <f t="shared" si="5"/>
        <v/>
      </c>
      <c r="J41" s="33" t="str">
        <f>IF(J40="","",J40)</f>
        <v/>
      </c>
      <c r="K41" s="34"/>
      <c r="L41" s="34"/>
      <c r="M41" s="31" t="str">
        <f t="shared" si="7"/>
        <v/>
      </c>
      <c r="N41" s="35"/>
      <c r="O41" s="35"/>
      <c r="P41" s="2"/>
      <c r="Q41" s="2"/>
      <c r="R41" s="2"/>
      <c r="S41" s="2"/>
      <c r="T41" s="37"/>
      <c r="U41" s="2"/>
      <c r="AB41" s="72"/>
      <c r="AC41" s="2"/>
      <c r="AD41" s="114" t="str">
        <f t="shared" si="6"/>
        <v>NO</v>
      </c>
      <c r="AG41" s="3">
        <f t="shared" si="0"/>
        <v>0</v>
      </c>
      <c r="AH41" s="3">
        <f t="shared" si="0"/>
        <v>0</v>
      </c>
      <c r="AI41" s="3">
        <f t="shared" si="1"/>
        <v>0</v>
      </c>
      <c r="AJ41" s="4">
        <v>3.125E-2</v>
      </c>
      <c r="AK41" s="3">
        <f t="shared" si="2"/>
        <v>0</v>
      </c>
      <c r="AL41" s="53" t="s">
        <v>30</v>
      </c>
      <c r="AM41" s="8" t="b">
        <f t="shared" si="3"/>
        <v>0</v>
      </c>
      <c r="AN41" s="15">
        <f t="shared" si="4"/>
        <v>0</v>
      </c>
    </row>
    <row r="42" spans="1:40" ht="80.099999999999994" customHeight="1" x14ac:dyDescent="0.25">
      <c r="A42" s="112" t="str">
        <f>IFERROR(INDEX(Tabella256[cognomenome], MATCH(F42, Tabella256[cognome], 0)), "")</f>
        <v/>
      </c>
      <c r="B42" s="28"/>
      <c r="C42" s="28"/>
      <c r="D42" s="29"/>
      <c r="E42" s="29"/>
      <c r="F42" s="30"/>
      <c r="G42" s="56"/>
      <c r="H42" s="31"/>
      <c r="I42" s="32" t="str">
        <f t="shared" si="5"/>
        <v/>
      </c>
      <c r="J42" s="33"/>
      <c r="K42" s="34"/>
      <c r="L42" s="34"/>
      <c r="M42" s="31" t="str">
        <f t="shared" si="7"/>
        <v/>
      </c>
      <c r="N42" s="35"/>
      <c r="O42" s="35"/>
      <c r="P42" s="2"/>
      <c r="Q42" s="2"/>
      <c r="R42" s="2"/>
      <c r="S42" s="2"/>
      <c r="T42" s="37"/>
      <c r="U42" s="2"/>
      <c r="AB42" s="72"/>
      <c r="AC42" s="2"/>
      <c r="AD42" s="114" t="str">
        <f t="shared" si="6"/>
        <v>NO</v>
      </c>
      <c r="AG42" s="3">
        <f t="shared" si="0"/>
        <v>0</v>
      </c>
      <c r="AH42" s="3">
        <f t="shared" si="0"/>
        <v>0</v>
      </c>
      <c r="AI42" s="3">
        <f t="shared" si="1"/>
        <v>0</v>
      </c>
      <c r="AJ42" s="4">
        <v>3.125E-2</v>
      </c>
      <c r="AK42" s="3">
        <f t="shared" si="2"/>
        <v>0</v>
      </c>
      <c r="AL42" s="53" t="s">
        <v>30</v>
      </c>
      <c r="AM42" s="8" t="b">
        <f t="shared" si="3"/>
        <v>0</v>
      </c>
      <c r="AN42" s="15">
        <f t="shared" si="4"/>
        <v>0</v>
      </c>
    </row>
    <row r="43" spans="1:40" ht="80.099999999999994" customHeight="1" x14ac:dyDescent="0.25">
      <c r="A43" s="112" t="str">
        <f>IFERROR(INDEX(Tabella256[cognomenome], MATCH(F43, Tabella256[cognome], 0)), "")</f>
        <v/>
      </c>
      <c r="B43" s="28"/>
      <c r="C43" s="28"/>
      <c r="D43" s="29"/>
      <c r="E43" s="29"/>
      <c r="F43" s="30"/>
      <c r="G43" s="56" t="str">
        <f>IF(G42="","",G42)</f>
        <v/>
      </c>
      <c r="H43" s="31" t="str">
        <f>IF(H42="","",H42)</f>
        <v/>
      </c>
      <c r="I43" s="32" t="str">
        <f t="shared" si="5"/>
        <v/>
      </c>
      <c r="J43" s="33" t="str">
        <f>IF(J42="","",J42)</f>
        <v/>
      </c>
      <c r="K43" s="34"/>
      <c r="L43" s="34"/>
      <c r="M43" s="31" t="str">
        <f t="shared" si="7"/>
        <v/>
      </c>
      <c r="N43" s="35"/>
      <c r="O43" s="35"/>
      <c r="P43" s="2"/>
      <c r="Q43" s="2"/>
      <c r="R43" s="2"/>
      <c r="S43" s="2"/>
      <c r="T43" s="37"/>
      <c r="U43" s="2"/>
      <c r="AB43" s="72"/>
      <c r="AC43" s="2"/>
      <c r="AD43" s="114" t="str">
        <f t="shared" si="6"/>
        <v>NO</v>
      </c>
      <c r="AG43" s="3">
        <f t="shared" si="0"/>
        <v>0</v>
      </c>
      <c r="AH43" s="3">
        <f t="shared" si="0"/>
        <v>0</v>
      </c>
      <c r="AI43" s="3">
        <f t="shared" si="1"/>
        <v>0</v>
      </c>
      <c r="AJ43" s="4">
        <v>3.125E-2</v>
      </c>
      <c r="AK43" s="3">
        <f t="shared" si="2"/>
        <v>0</v>
      </c>
      <c r="AL43" s="53" t="s">
        <v>30</v>
      </c>
      <c r="AM43" s="8" t="b">
        <f t="shared" si="3"/>
        <v>0</v>
      </c>
      <c r="AN43" s="15">
        <f t="shared" si="4"/>
        <v>0</v>
      </c>
    </row>
    <row r="44" spans="1:40" ht="80.099999999999994" customHeight="1" x14ac:dyDescent="0.25">
      <c r="A44" s="112" t="str">
        <f>IFERROR(INDEX(Tabella256[cognomenome], MATCH(F44, Tabella256[cognome], 0)), "")</f>
        <v/>
      </c>
      <c r="B44" s="28"/>
      <c r="C44" s="28"/>
      <c r="D44" s="29"/>
      <c r="E44" s="29"/>
      <c r="F44" s="30"/>
      <c r="G44" s="56"/>
      <c r="H44" s="31"/>
      <c r="I44" s="32" t="str">
        <f t="shared" si="5"/>
        <v/>
      </c>
      <c r="J44" s="33"/>
      <c r="K44" s="34"/>
      <c r="L44" s="34"/>
      <c r="M44" s="31" t="str">
        <f t="shared" si="7"/>
        <v/>
      </c>
      <c r="N44" s="35"/>
      <c r="O44" s="35"/>
      <c r="P44" s="2"/>
      <c r="Q44" s="2"/>
      <c r="R44" s="2"/>
      <c r="S44" s="2"/>
      <c r="T44" s="37"/>
      <c r="U44" s="2"/>
      <c r="AB44" s="72"/>
      <c r="AC44" s="2"/>
      <c r="AD44" s="114" t="str">
        <f t="shared" si="6"/>
        <v>NO</v>
      </c>
      <c r="AG44" s="3">
        <f t="shared" si="0"/>
        <v>0</v>
      </c>
      <c r="AH44" s="3">
        <f t="shared" si="0"/>
        <v>0</v>
      </c>
      <c r="AI44" s="3">
        <f t="shared" si="1"/>
        <v>0</v>
      </c>
      <c r="AJ44" s="4">
        <v>3.125E-2</v>
      </c>
      <c r="AK44" s="3">
        <f t="shared" si="2"/>
        <v>0</v>
      </c>
      <c r="AL44" s="53" t="s">
        <v>30</v>
      </c>
      <c r="AM44" s="8" t="b">
        <f t="shared" si="3"/>
        <v>0</v>
      </c>
      <c r="AN44" s="15">
        <f t="shared" si="4"/>
        <v>0</v>
      </c>
    </row>
    <row r="45" spans="1:40" ht="80.099999999999994" customHeight="1" x14ac:dyDescent="0.25">
      <c r="A45" s="112" t="str">
        <f>IFERROR(INDEX(Tabella256[cognomenome], MATCH(F45, Tabella256[cognome], 0)), "")</f>
        <v/>
      </c>
      <c r="B45" s="28"/>
      <c r="C45" s="28"/>
      <c r="D45" s="29"/>
      <c r="E45" s="29"/>
      <c r="F45" s="30"/>
      <c r="G45" s="56" t="str">
        <f>IF(G44="","",G44)</f>
        <v/>
      </c>
      <c r="H45" s="31" t="str">
        <f>IF(H44="","",H44)</f>
        <v/>
      </c>
      <c r="I45" s="32" t="str">
        <f t="shared" si="5"/>
        <v/>
      </c>
      <c r="J45" s="33" t="str">
        <f>IF(J44="","",J44)</f>
        <v/>
      </c>
      <c r="K45" s="34"/>
      <c r="L45" s="34"/>
      <c r="M45" s="31" t="str">
        <f t="shared" si="7"/>
        <v/>
      </c>
      <c r="N45" s="35"/>
      <c r="O45" s="35"/>
      <c r="P45" s="2"/>
      <c r="Q45" s="2"/>
      <c r="R45" s="2"/>
      <c r="S45" s="2"/>
      <c r="T45" s="2"/>
      <c r="U45" s="2"/>
      <c r="V45" s="72"/>
      <c r="W45" s="72"/>
      <c r="X45" s="72"/>
      <c r="Y45" s="72"/>
      <c r="Z45" s="72"/>
      <c r="AA45" s="72"/>
      <c r="AB45" s="72"/>
      <c r="AC45" s="2"/>
      <c r="AD45" s="114" t="str">
        <f t="shared" si="6"/>
        <v>NO</v>
      </c>
      <c r="AG45" s="3">
        <f t="shared" si="0"/>
        <v>0</v>
      </c>
      <c r="AH45" s="3">
        <f t="shared" si="0"/>
        <v>0</v>
      </c>
      <c r="AI45" s="3">
        <f t="shared" si="1"/>
        <v>0</v>
      </c>
      <c r="AJ45" s="4">
        <v>3.125E-2</v>
      </c>
      <c r="AK45" s="3">
        <f t="shared" si="2"/>
        <v>0</v>
      </c>
      <c r="AL45" s="53" t="s">
        <v>30</v>
      </c>
      <c r="AM45" s="8" t="b">
        <f t="shared" si="3"/>
        <v>0</v>
      </c>
      <c r="AN45" s="15">
        <f t="shared" si="4"/>
        <v>0</v>
      </c>
    </row>
    <row r="46" spans="1:40" x14ac:dyDescent="0.25">
      <c r="B46" s="191" t="str">
        <f>IF(I32="","",I32)</f>
        <v/>
      </c>
      <c r="C46" s="191"/>
      <c r="D46" s="191"/>
      <c r="E46" s="191"/>
      <c r="F46" s="191"/>
      <c r="G46" s="191"/>
      <c r="H46" s="191"/>
      <c r="I46" s="191"/>
      <c r="J46" s="191"/>
      <c r="K46" s="191"/>
      <c r="L46" s="191"/>
      <c r="M46" s="191"/>
      <c r="N46" s="19"/>
      <c r="O46" s="19"/>
      <c r="P46" s="2"/>
      <c r="Q46" s="2"/>
      <c r="R46" s="2"/>
      <c r="S46" s="2"/>
      <c r="T46" s="2"/>
      <c r="U46" s="2"/>
      <c r="V46" s="72"/>
      <c r="W46" s="72"/>
      <c r="X46" s="72"/>
      <c r="Y46" s="72"/>
      <c r="Z46" s="72"/>
      <c r="AA46" s="72"/>
      <c r="AB46" s="72"/>
      <c r="AC46" s="2"/>
      <c r="AD46" s="2"/>
      <c r="AG46" s="24"/>
      <c r="AH46" s="24"/>
      <c r="AI46" s="24"/>
      <c r="AJ46" s="25"/>
      <c r="AK46" s="24"/>
      <c r="AL46" s="26"/>
      <c r="AM46" s="27"/>
    </row>
    <row r="47" spans="1:40" x14ac:dyDescent="0.25">
      <c r="B47" s="191"/>
      <c r="C47" s="191"/>
      <c r="D47" s="191"/>
      <c r="E47" s="191"/>
      <c r="F47" s="191"/>
      <c r="G47" s="191"/>
      <c r="H47" s="191"/>
      <c r="I47" s="191"/>
      <c r="J47" s="191"/>
      <c r="K47" s="191"/>
      <c r="L47" s="191"/>
      <c r="M47" s="191"/>
      <c r="P47" s="2"/>
      <c r="Q47" s="2"/>
      <c r="R47" s="2"/>
      <c r="S47" s="2"/>
    </row>
    <row r="48" spans="1:40" x14ac:dyDescent="0.25">
      <c r="B48" s="6"/>
      <c r="C48" s="6"/>
      <c r="D48" s="6"/>
      <c r="E48" s="7"/>
      <c r="F48" s="9"/>
      <c r="G48" s="143"/>
      <c r="H48" s="11"/>
      <c r="K48" s="11"/>
      <c r="L48" s="11"/>
      <c r="M48" s="11"/>
      <c r="N48" s="21"/>
      <c r="O48" s="21"/>
      <c r="P48" s="2"/>
      <c r="Q48" s="2"/>
      <c r="R48" s="2"/>
      <c r="S48" s="2"/>
      <c r="T48" s="2"/>
      <c r="U48" s="2"/>
      <c r="V48" s="72"/>
      <c r="W48" s="72"/>
      <c r="X48" s="72"/>
      <c r="Y48" s="72"/>
      <c r="Z48" s="72"/>
      <c r="AA48" s="72"/>
      <c r="AB48" s="72"/>
      <c r="AC48" s="2"/>
      <c r="AD48" s="2"/>
      <c r="AE48" s="2"/>
      <c r="AF48" s="2"/>
    </row>
    <row r="49" spans="2:63" x14ac:dyDescent="0.25">
      <c r="B49" s="6"/>
      <c r="C49" s="6"/>
      <c r="D49" s="6"/>
      <c r="E49" s="7"/>
      <c r="F49" s="9"/>
      <c r="G49" s="143"/>
      <c r="H49" s="11"/>
      <c r="K49" s="11"/>
      <c r="L49" s="11"/>
      <c r="M49" s="11"/>
      <c r="N49" s="21"/>
      <c r="O49" s="21"/>
      <c r="P49" s="2"/>
      <c r="Q49" s="2"/>
      <c r="R49" s="2"/>
      <c r="S49" s="2"/>
      <c r="T49" s="2"/>
      <c r="U49" s="2"/>
      <c r="V49" s="72"/>
      <c r="W49" s="72"/>
      <c r="X49" s="72"/>
      <c r="Y49" s="72"/>
      <c r="Z49" s="72"/>
      <c r="AA49" s="72"/>
      <c r="AB49" s="72"/>
      <c r="AC49" s="2"/>
      <c r="AD49" s="2"/>
      <c r="AE49" s="2"/>
      <c r="AF49" s="2"/>
    </row>
    <row r="50" spans="2:63" x14ac:dyDescent="0.25">
      <c r="B50" s="6"/>
      <c r="C50" s="6"/>
      <c r="D50" s="6"/>
      <c r="E50" s="7"/>
      <c r="F50" s="9"/>
      <c r="G50" s="143"/>
      <c r="H50" s="11"/>
      <c r="K50" s="11"/>
      <c r="L50" s="11"/>
      <c r="M50" s="11"/>
      <c r="N50" s="21"/>
      <c r="O50" s="21"/>
      <c r="T50" s="2"/>
      <c r="U50" s="2"/>
      <c r="V50" s="72"/>
      <c r="W50" s="72"/>
      <c r="X50" s="72"/>
      <c r="Y50" s="72"/>
      <c r="Z50" s="72"/>
      <c r="AA50" s="72"/>
      <c r="AB50" s="72"/>
      <c r="AC50" s="2"/>
      <c r="AD50" s="2"/>
      <c r="AE50" s="2"/>
      <c r="AF50" s="2"/>
    </row>
    <row r="51" spans="2:63" x14ac:dyDescent="0.25">
      <c r="B51" s="6"/>
      <c r="C51" s="6"/>
      <c r="D51" s="6"/>
      <c r="E51" s="7"/>
      <c r="F51" s="9"/>
      <c r="G51" s="143"/>
      <c r="H51" s="11"/>
      <c r="K51" s="11"/>
      <c r="L51" s="11"/>
      <c r="M51" s="11"/>
      <c r="N51" s="21"/>
      <c r="O51" s="21"/>
      <c r="T51" s="2"/>
      <c r="U51" s="2"/>
      <c r="V51" s="72"/>
      <c r="W51" s="72"/>
      <c r="X51" s="72"/>
      <c r="Y51" s="72"/>
      <c r="Z51" s="72"/>
      <c r="AA51" s="72"/>
      <c r="AB51" s="72"/>
      <c r="AC51" s="2"/>
      <c r="AD51" s="2"/>
      <c r="AE51" s="2"/>
      <c r="AF51" s="2"/>
    </row>
    <row r="52" spans="2:63" x14ac:dyDescent="0.25">
      <c r="B52" s="6"/>
      <c r="C52" s="6"/>
      <c r="D52" s="6"/>
      <c r="E52" s="7"/>
      <c r="F52" s="9"/>
      <c r="G52" s="143"/>
      <c r="H52" s="11"/>
      <c r="K52" s="11"/>
      <c r="L52" s="11"/>
      <c r="M52" s="11"/>
      <c r="N52" s="21"/>
      <c r="O52" s="21"/>
      <c r="T52" s="2"/>
      <c r="U52" s="2"/>
      <c r="V52" s="72"/>
      <c r="W52" s="72"/>
      <c r="X52" s="72"/>
      <c r="Y52" s="72"/>
      <c r="Z52" s="72"/>
      <c r="AA52" s="72"/>
      <c r="AB52" s="72"/>
      <c r="AC52" s="2"/>
      <c r="AD52" s="2"/>
      <c r="AE52" s="2"/>
      <c r="AF52" s="2"/>
    </row>
    <row r="53" spans="2:63" x14ac:dyDescent="0.25">
      <c r="B53" s="6"/>
      <c r="C53" s="6"/>
      <c r="D53" s="6"/>
      <c r="E53" s="7"/>
      <c r="F53" s="9"/>
      <c r="G53" s="143"/>
      <c r="H53" s="11"/>
      <c r="K53" s="11"/>
      <c r="L53" s="11"/>
      <c r="M53" s="11"/>
      <c r="N53" s="21"/>
      <c r="O53" s="21"/>
      <c r="T53" s="2"/>
      <c r="U53" s="2"/>
      <c r="V53" s="72"/>
      <c r="W53" s="72"/>
      <c r="X53" s="72"/>
      <c r="Y53" s="72"/>
      <c r="Z53" s="72"/>
      <c r="AA53" s="72"/>
      <c r="AB53" s="72"/>
      <c r="AC53" s="2"/>
      <c r="AD53" s="2"/>
      <c r="AE53" s="2"/>
      <c r="AF53" s="2"/>
    </row>
    <row r="54" spans="2:63" x14ac:dyDescent="0.25">
      <c r="B54" s="6"/>
      <c r="C54" s="6"/>
      <c r="D54" s="6"/>
      <c r="E54" s="7"/>
      <c r="F54" s="9"/>
      <c r="G54" s="143"/>
      <c r="H54" s="11"/>
      <c r="K54" s="11"/>
      <c r="L54" s="11"/>
      <c r="M54" s="11"/>
      <c r="N54" s="21"/>
      <c r="O54" s="21"/>
    </row>
    <row r="55" spans="2:63" x14ac:dyDescent="0.25">
      <c r="B55" s="6"/>
      <c r="C55" s="6"/>
      <c r="D55" s="6"/>
      <c r="E55" s="7"/>
      <c r="F55" s="9"/>
      <c r="G55" s="143"/>
      <c r="H55" s="11"/>
      <c r="I55" s="23"/>
      <c r="J55" s="11"/>
      <c r="K55" s="11"/>
      <c r="L55" s="11"/>
      <c r="M55" s="11"/>
      <c r="N55" s="21"/>
      <c r="O55" s="21"/>
    </row>
    <row r="56" spans="2:63" x14ac:dyDescent="0.25">
      <c r="B56" s="6"/>
      <c r="C56" s="6"/>
      <c r="D56" s="6"/>
      <c r="E56" s="7"/>
      <c r="F56" s="9"/>
      <c r="G56" s="143"/>
      <c r="H56" s="11"/>
      <c r="I56" s="23"/>
      <c r="J56" s="11"/>
      <c r="K56" s="11"/>
      <c r="L56" s="11"/>
      <c r="M56" s="11"/>
      <c r="N56" s="21"/>
      <c r="O56" s="21"/>
    </row>
    <row r="57" spans="2:63" x14ac:dyDescent="0.25">
      <c r="E57" s="5"/>
      <c r="F57" s="10"/>
    </row>
    <row r="58" spans="2:63" x14ac:dyDescent="0.25">
      <c r="E58" s="5"/>
      <c r="F58" s="10"/>
    </row>
    <row r="59" spans="2:63" s="12" customFormat="1" x14ac:dyDescent="0.25">
      <c r="B59" s="114"/>
      <c r="C59" s="114"/>
      <c r="D59" s="114"/>
      <c r="E59" s="5"/>
      <c r="F59" s="10"/>
      <c r="G59" s="144"/>
      <c r="H59" s="1"/>
      <c r="I59" s="22"/>
      <c r="J59" s="1"/>
      <c r="K59" s="1"/>
      <c r="L59" s="1"/>
      <c r="M59" s="1"/>
      <c r="N59" s="20"/>
      <c r="O59" s="20"/>
      <c r="T59" s="114"/>
      <c r="U59" s="114"/>
      <c r="V59" s="37"/>
      <c r="W59" s="37"/>
      <c r="X59" s="37"/>
      <c r="Y59" s="37"/>
      <c r="Z59" s="37"/>
      <c r="AA59" s="37"/>
      <c r="AB59" s="37"/>
      <c r="AC59" s="114"/>
      <c r="AD59" s="114"/>
      <c r="AE59" s="114"/>
      <c r="AF59" s="114"/>
      <c r="AG59" s="114"/>
      <c r="AH59" s="114"/>
      <c r="AI59" s="114"/>
      <c r="AJ59" s="114"/>
      <c r="AK59" s="114"/>
      <c r="AL59" s="114"/>
      <c r="AM59" s="114"/>
      <c r="AN59" s="114"/>
      <c r="AO59" s="114"/>
      <c r="AP59" s="114"/>
      <c r="AQ59" s="114"/>
      <c r="AR59" s="114"/>
      <c r="AS59" s="114"/>
      <c r="AT59" s="114"/>
      <c r="AU59" s="114"/>
      <c r="AV59" s="114"/>
      <c r="AW59" s="114"/>
      <c r="AX59" s="114"/>
      <c r="AY59" s="114"/>
      <c r="AZ59" s="114"/>
      <c r="BA59" s="114"/>
      <c r="BB59" s="114"/>
      <c r="BC59" s="114"/>
      <c r="BD59" s="114"/>
      <c r="BE59" s="114"/>
      <c r="BF59" s="114"/>
      <c r="BG59" s="114"/>
      <c r="BH59" s="114"/>
      <c r="BI59" s="114"/>
      <c r="BJ59" s="114"/>
      <c r="BK59" s="114"/>
    </row>
    <row r="60" spans="2:63" s="12" customFormat="1" x14ac:dyDescent="0.25">
      <c r="B60" s="114"/>
      <c r="C60" s="114"/>
      <c r="D60" s="114"/>
      <c r="E60" s="5"/>
      <c r="F60" s="10"/>
      <c r="G60" s="144"/>
      <c r="H60" s="1"/>
      <c r="I60" s="22"/>
      <c r="J60" s="1"/>
      <c r="K60" s="1"/>
      <c r="L60" s="1"/>
      <c r="M60" s="1"/>
      <c r="N60" s="20"/>
      <c r="O60" s="20"/>
      <c r="T60" s="114"/>
      <c r="U60" s="114"/>
      <c r="V60" s="37"/>
      <c r="W60" s="37"/>
      <c r="X60" s="37"/>
      <c r="Y60" s="37"/>
      <c r="Z60" s="37"/>
      <c r="AA60" s="37"/>
      <c r="AB60" s="37"/>
      <c r="AC60" s="114"/>
      <c r="AD60" s="114"/>
      <c r="AE60" s="114"/>
      <c r="AF60" s="114"/>
      <c r="AG60" s="114"/>
      <c r="AH60" s="114"/>
      <c r="AI60" s="114"/>
      <c r="AJ60" s="114"/>
      <c r="AK60" s="114"/>
      <c r="AL60" s="114"/>
      <c r="AM60" s="114"/>
      <c r="AN60" s="114"/>
      <c r="AO60" s="114"/>
      <c r="AP60" s="114"/>
      <c r="AQ60" s="114"/>
      <c r="AR60" s="114"/>
      <c r="AS60" s="114"/>
      <c r="AT60" s="114"/>
      <c r="AU60" s="114"/>
      <c r="AV60" s="114"/>
      <c r="AW60" s="114"/>
      <c r="AX60" s="114"/>
      <c r="AY60" s="114"/>
      <c r="AZ60" s="114"/>
      <c r="BA60" s="114"/>
      <c r="BB60" s="114"/>
      <c r="BC60" s="114"/>
      <c r="BD60" s="114"/>
      <c r="BE60" s="114"/>
      <c r="BF60" s="114"/>
      <c r="BG60" s="114"/>
      <c r="BH60" s="114"/>
      <c r="BI60" s="114"/>
      <c r="BJ60" s="114"/>
      <c r="BK60" s="114"/>
    </row>
    <row r="61" spans="2:63" s="12" customFormat="1" x14ac:dyDescent="0.25">
      <c r="B61" s="114"/>
      <c r="C61" s="114"/>
      <c r="D61" s="114"/>
      <c r="E61" s="5"/>
      <c r="F61" s="10"/>
      <c r="G61" s="144"/>
      <c r="H61" s="1"/>
      <c r="I61" s="22"/>
      <c r="J61" s="1"/>
      <c r="K61" s="1"/>
      <c r="L61" s="1"/>
      <c r="M61" s="1"/>
      <c r="N61" s="20"/>
      <c r="O61" s="20"/>
      <c r="T61" s="114"/>
      <c r="U61" s="114"/>
      <c r="V61" s="37"/>
      <c r="W61" s="37"/>
      <c r="X61" s="37"/>
      <c r="Y61" s="37"/>
      <c r="Z61" s="37"/>
      <c r="AA61" s="37"/>
      <c r="AB61" s="37"/>
      <c r="AC61" s="114"/>
      <c r="AD61" s="114"/>
      <c r="AE61" s="114"/>
      <c r="AF61" s="114"/>
      <c r="AG61" s="114"/>
      <c r="AH61" s="114"/>
      <c r="AI61" s="114"/>
      <c r="AJ61" s="114"/>
      <c r="AK61" s="114"/>
      <c r="AL61" s="114"/>
      <c r="AM61" s="114"/>
      <c r="AN61" s="114"/>
      <c r="AO61" s="114"/>
      <c r="AP61" s="114"/>
      <c r="AQ61" s="114"/>
      <c r="AR61" s="114"/>
      <c r="AS61" s="114"/>
      <c r="AT61" s="114"/>
      <c r="AU61" s="114"/>
      <c r="AV61" s="114"/>
      <c r="AW61" s="114"/>
      <c r="AX61" s="114"/>
      <c r="AY61" s="114"/>
      <c r="AZ61" s="114"/>
      <c r="BA61" s="114"/>
      <c r="BB61" s="114"/>
      <c r="BC61" s="114"/>
      <c r="BD61" s="114"/>
      <c r="BE61" s="114"/>
      <c r="BF61" s="114"/>
      <c r="BG61" s="114"/>
      <c r="BH61" s="114"/>
      <c r="BI61" s="114"/>
      <c r="BJ61" s="114"/>
      <c r="BK61" s="114"/>
    </row>
    <row r="62" spans="2:63" s="12" customFormat="1" x14ac:dyDescent="0.25">
      <c r="B62" s="114"/>
      <c r="C62" s="114"/>
      <c r="D62" s="114"/>
      <c r="E62" s="5"/>
      <c r="F62" s="10"/>
      <c r="G62" s="144"/>
      <c r="H62" s="1"/>
      <c r="I62" s="22"/>
      <c r="J62" s="1"/>
      <c r="K62" s="1"/>
      <c r="L62" s="1"/>
      <c r="M62" s="1"/>
      <c r="N62" s="20"/>
      <c r="O62" s="20"/>
      <c r="P62" s="114"/>
      <c r="Q62" s="114"/>
      <c r="R62" s="114"/>
      <c r="S62" s="114"/>
      <c r="T62" s="114"/>
      <c r="U62" s="114"/>
      <c r="V62" s="37"/>
      <c r="W62" s="37"/>
      <c r="X62" s="37"/>
      <c r="Y62" s="37"/>
      <c r="Z62" s="37"/>
      <c r="AA62" s="37"/>
      <c r="AB62" s="37"/>
      <c r="AC62" s="114"/>
      <c r="AD62" s="114"/>
      <c r="AE62" s="114"/>
      <c r="AF62" s="114"/>
      <c r="AG62" s="114"/>
      <c r="AH62" s="114"/>
      <c r="AI62" s="114"/>
      <c r="AJ62" s="114"/>
      <c r="AK62" s="114"/>
      <c r="AL62" s="114"/>
      <c r="AM62" s="114"/>
      <c r="AN62" s="114"/>
      <c r="AO62" s="114"/>
      <c r="AP62" s="114"/>
      <c r="AQ62" s="114"/>
      <c r="AR62" s="114"/>
      <c r="AS62" s="114"/>
      <c r="AT62" s="114"/>
      <c r="AU62" s="114"/>
      <c r="AV62" s="114"/>
      <c r="AW62" s="114"/>
      <c r="AX62" s="114"/>
      <c r="AY62" s="114"/>
      <c r="AZ62" s="114"/>
      <c r="BA62" s="114"/>
      <c r="BB62" s="114"/>
      <c r="BC62" s="114"/>
      <c r="BD62" s="114"/>
      <c r="BE62" s="114"/>
      <c r="BF62" s="114"/>
      <c r="BG62" s="114"/>
      <c r="BH62" s="114"/>
      <c r="BI62" s="114"/>
      <c r="BJ62" s="114"/>
      <c r="BK62" s="114"/>
    </row>
    <row r="63" spans="2:63" s="12" customFormat="1" x14ac:dyDescent="0.25">
      <c r="B63" s="114"/>
      <c r="C63" s="114"/>
      <c r="D63" s="114"/>
      <c r="E63" s="5"/>
      <c r="F63" s="10"/>
      <c r="G63" s="144"/>
      <c r="H63" s="1"/>
      <c r="I63" s="22"/>
      <c r="J63" s="1"/>
      <c r="K63" s="1"/>
      <c r="L63" s="1"/>
      <c r="M63" s="1"/>
      <c r="N63" s="20"/>
      <c r="O63" s="20"/>
      <c r="P63" s="114"/>
      <c r="Q63" s="114"/>
      <c r="R63" s="114"/>
      <c r="S63" s="114"/>
      <c r="T63" s="114"/>
      <c r="U63" s="114"/>
      <c r="V63" s="37"/>
      <c r="W63" s="37"/>
      <c r="X63" s="37"/>
      <c r="Y63" s="37"/>
      <c r="Z63" s="37"/>
      <c r="AA63" s="37"/>
      <c r="AB63" s="37"/>
      <c r="AC63" s="114"/>
      <c r="AD63" s="114"/>
      <c r="AE63" s="114"/>
      <c r="AF63" s="114"/>
      <c r="AG63" s="114"/>
      <c r="AH63" s="114"/>
      <c r="AI63" s="114"/>
      <c r="AJ63" s="114"/>
      <c r="AK63" s="114"/>
      <c r="AL63" s="114"/>
      <c r="AM63" s="114"/>
      <c r="AN63" s="114"/>
      <c r="AO63" s="114"/>
      <c r="AP63" s="114"/>
      <c r="AQ63" s="114"/>
      <c r="AR63" s="114"/>
      <c r="AS63" s="114"/>
      <c r="AT63" s="114"/>
      <c r="AU63" s="114"/>
      <c r="AV63" s="114"/>
      <c r="AW63" s="114"/>
      <c r="AX63" s="114"/>
      <c r="AY63" s="114"/>
      <c r="AZ63" s="114"/>
      <c r="BA63" s="114"/>
      <c r="BB63" s="114"/>
      <c r="BC63" s="114"/>
      <c r="BD63" s="114"/>
      <c r="BE63" s="114"/>
      <c r="BF63" s="114"/>
      <c r="BG63" s="114"/>
      <c r="BH63" s="114"/>
      <c r="BI63" s="114"/>
      <c r="BJ63" s="114"/>
      <c r="BK63" s="114"/>
    </row>
    <row r="64" spans="2:63" s="12" customFormat="1" x14ac:dyDescent="0.25">
      <c r="B64" s="114"/>
      <c r="C64" s="114"/>
      <c r="D64" s="114"/>
      <c r="E64" s="5"/>
      <c r="F64" s="10"/>
      <c r="G64" s="144"/>
      <c r="H64" s="1"/>
      <c r="I64" s="22"/>
      <c r="J64" s="1"/>
      <c r="K64" s="1"/>
      <c r="L64" s="1"/>
      <c r="M64" s="1"/>
      <c r="N64" s="20"/>
      <c r="O64" s="20"/>
      <c r="P64" s="114"/>
      <c r="Q64" s="114"/>
      <c r="R64" s="114"/>
      <c r="S64" s="114"/>
      <c r="T64" s="114"/>
      <c r="U64" s="114"/>
      <c r="V64" s="37"/>
      <c r="W64" s="37"/>
      <c r="X64" s="37"/>
      <c r="Y64" s="37"/>
      <c r="Z64" s="37"/>
      <c r="AA64" s="37"/>
      <c r="AB64" s="37"/>
      <c r="AC64" s="114"/>
      <c r="AD64" s="114"/>
      <c r="AE64" s="114"/>
      <c r="AF64" s="114"/>
      <c r="AG64" s="114"/>
      <c r="AH64" s="114"/>
      <c r="AI64" s="114"/>
      <c r="AJ64" s="114"/>
      <c r="AK64" s="114"/>
      <c r="AL64" s="114"/>
      <c r="AM64" s="114"/>
      <c r="AN64" s="114"/>
      <c r="AO64" s="114"/>
      <c r="AP64" s="114"/>
      <c r="AQ64" s="114"/>
      <c r="AR64" s="114"/>
      <c r="AS64" s="114"/>
      <c r="AT64" s="114"/>
      <c r="AU64" s="114"/>
      <c r="AV64" s="114"/>
      <c r="AW64" s="114"/>
      <c r="AX64" s="114"/>
      <c r="AY64" s="114"/>
      <c r="AZ64" s="114"/>
      <c r="BA64" s="114"/>
      <c r="BB64" s="114"/>
      <c r="BC64" s="114"/>
      <c r="BD64" s="114"/>
      <c r="BE64" s="114"/>
      <c r="BF64" s="114"/>
      <c r="BG64" s="114"/>
      <c r="BH64" s="114"/>
      <c r="BI64" s="114"/>
      <c r="BJ64" s="114"/>
      <c r="BK64" s="114"/>
    </row>
  </sheetData>
  <autoFilter ref="F3:N26" xr:uid="{00000000-0009-0000-0000-000004000000}"/>
  <mergeCells count="9">
    <mergeCell ref="V4:X4"/>
    <mergeCell ref="V8:X8"/>
    <mergeCell ref="B46:M47"/>
    <mergeCell ref="B1:E2"/>
    <mergeCell ref="F1:H2"/>
    <mergeCell ref="L1:M1"/>
    <mergeCell ref="L2:M2"/>
    <mergeCell ref="P2:S2"/>
    <mergeCell ref="V3:X3"/>
  </mergeCells>
  <conditionalFormatting sqref="V4">
    <cfRule type="cellIs" dxfId="10715" priority="678" operator="lessThan">
      <formula>0</formula>
    </cfRule>
    <cfRule type="cellIs" dxfId="10714" priority="679" operator="greaterThan">
      <formula>0</formula>
    </cfRule>
    <cfRule type="cellIs" dxfId="10713" priority="680" operator="equal">
      <formula>0</formula>
    </cfRule>
  </conditionalFormatting>
  <conditionalFormatting sqref="V9:Y9">
    <cfRule type="cellIs" dxfId="10712" priority="675" operator="lessThan">
      <formula>0</formula>
    </cfRule>
    <cfRule type="cellIs" dxfId="10711" priority="676" operator="greaterThan">
      <formula>0</formula>
    </cfRule>
    <cfRule type="cellIs" dxfId="10710" priority="677" operator="equal">
      <formula>0</formula>
    </cfRule>
  </conditionalFormatting>
  <conditionalFormatting sqref="S7:S30">
    <cfRule type="cellIs" dxfId="10709" priority="673" operator="notEqual">
      <formula>0</formula>
    </cfRule>
    <cfRule type="cellIs" dxfId="10708" priority="674" operator="equal">
      <formula>0</formula>
    </cfRule>
  </conditionalFormatting>
  <conditionalFormatting sqref="V7:Y7">
    <cfRule type="cellIs" dxfId="10707" priority="681" operator="lessThan">
      <formula>0</formula>
    </cfRule>
    <cfRule type="cellIs" dxfId="10706" priority="682" operator="greaterThan">
      <formula>0</formula>
    </cfRule>
    <cfRule type="cellIs" dxfId="10705" priority="683" operator="equal">
      <formula>0</formula>
    </cfRule>
  </conditionalFormatting>
  <conditionalFormatting sqref="U4">
    <cfRule type="containsText" dxfId="10704" priority="684" operator="containsText" text="NO">
      <formula>NOT(ISERROR(SEARCH("NO",U4)))</formula>
    </cfRule>
    <cfRule type="containsText" dxfId="10703" priority="685" operator="containsText" text="SI">
      <formula>NOT(ISERROR(SEARCH("SI",U4)))</formula>
    </cfRule>
  </conditionalFormatting>
  <conditionalFormatting sqref="F45:H45 G5:H5 K4:L4 F14:F44 G7:H7 G6 G8 G9:H11 G13:H44 G12 J5:L45">
    <cfRule type="expression" dxfId="10702" priority="686">
      <formula>SEARCH("caricato",$N4)&gt;0</formula>
    </cfRule>
    <cfRule type="expression" dxfId="10701" priority="687">
      <formula>SEARCH("da fare",$N4)&gt;0</formula>
    </cfRule>
    <cfRule type="expression" dxfId="10700" priority="688">
      <formula>SEARCH("attesa tcl",$N4)&gt;0</formula>
    </cfRule>
    <cfRule type="expression" dxfId="10699" priority="689">
      <formula>SEARCH("fermata",$N4)&gt;0</formula>
    </cfRule>
    <cfRule type="expression" dxfId="10698" priority="690">
      <formula>SEARCH("canone",$N4)&gt;0</formula>
    </cfRule>
  </conditionalFormatting>
  <conditionalFormatting sqref="G4:H4 J4">
    <cfRule type="expression" dxfId="10697" priority="668">
      <formula>SEARCH("caricato",$N4)&gt;0</formula>
    </cfRule>
    <cfRule type="expression" dxfId="10696" priority="669">
      <formula>SEARCH("da fare",$N4)&gt;0</formula>
    </cfRule>
    <cfRule type="expression" dxfId="10695" priority="670">
      <formula>SEARCH("attesa tcl",$N4)&gt;0</formula>
    </cfRule>
    <cfRule type="expression" dxfId="10694" priority="671">
      <formula>SEARCH("fermata",$N4)&gt;0</formula>
    </cfRule>
    <cfRule type="expression" dxfId="10693" priority="672">
      <formula>SEARCH("canone",$N4)&gt;0</formula>
    </cfRule>
  </conditionalFormatting>
  <conditionalFormatting sqref="F4:F5">
    <cfRule type="expression" dxfId="10692" priority="658">
      <formula>SEARCH("caricato",$N4)&gt;0</formula>
    </cfRule>
    <cfRule type="expression" dxfId="10691" priority="659">
      <formula>SEARCH("da fare",$N4)&gt;0</formula>
    </cfRule>
    <cfRule type="expression" dxfId="10690" priority="660">
      <formula>SEARCH("attesa tcl",$N4)&gt;0</formula>
    </cfRule>
    <cfRule type="expression" dxfId="10689" priority="661">
      <formula>SEARCH("fermata",$N4)&gt;0</formula>
    </cfRule>
    <cfRule type="expression" dxfId="10688" priority="662">
      <formula>SEARCH("canone",$N4)&gt;0</formula>
    </cfRule>
  </conditionalFormatting>
  <conditionalFormatting sqref="F4:F5">
    <cfRule type="expression" dxfId="10687" priority="653">
      <formula>SEARCH("caricato",$N4)&gt;0</formula>
    </cfRule>
    <cfRule type="expression" dxfId="10686" priority="654">
      <formula>SEARCH("da fare",$N4)&gt;0</formula>
    </cfRule>
    <cfRule type="expression" dxfId="10685" priority="655">
      <formula>SEARCH("attesa tcl",$N4)&gt;0</formula>
    </cfRule>
    <cfRule type="expression" dxfId="10684" priority="656">
      <formula>SEARCH("fermata",$N4)&gt;0</formula>
    </cfRule>
    <cfRule type="expression" dxfId="10683" priority="657">
      <formula>SEARCH("canone",$N4)&gt;0</formula>
    </cfRule>
  </conditionalFormatting>
  <conditionalFormatting sqref="F9">
    <cfRule type="expression" dxfId="10682" priority="648">
      <formula>SEARCH("caricato",$N9)&gt;0</formula>
    </cfRule>
    <cfRule type="expression" dxfId="10681" priority="649">
      <formula>SEARCH("da fare",$N9)&gt;0</formula>
    </cfRule>
    <cfRule type="expression" dxfId="10680" priority="650">
      <formula>SEARCH("attesa tcl",$N9)&gt;0</formula>
    </cfRule>
    <cfRule type="expression" dxfId="10679" priority="651">
      <formula>SEARCH("fermata",$N9)&gt;0</formula>
    </cfRule>
    <cfRule type="expression" dxfId="10678" priority="652">
      <formula>SEARCH("canone",$N9)&gt;0</formula>
    </cfRule>
  </conditionalFormatting>
  <conditionalFormatting sqref="F10:F11">
    <cfRule type="expression" dxfId="10677" priority="643">
      <formula>SEARCH("caricato",$N10)&gt;0</formula>
    </cfRule>
    <cfRule type="expression" dxfId="10676" priority="644">
      <formula>SEARCH("da fare",$N10)&gt;0</formula>
    </cfRule>
    <cfRule type="expression" dxfId="10675" priority="645">
      <formula>SEARCH("attesa tcl",$N10)&gt;0</formula>
    </cfRule>
    <cfRule type="expression" dxfId="10674" priority="646">
      <formula>SEARCH("fermata",$N10)&gt;0</formula>
    </cfRule>
    <cfRule type="expression" dxfId="10673" priority="647">
      <formula>SEARCH("canone",$N10)&gt;0</formula>
    </cfRule>
  </conditionalFormatting>
  <conditionalFormatting sqref="G10:H10 J10">
    <cfRule type="expression" dxfId="10672" priority="638">
      <formula>SEARCH("caricato",$N10)&gt;0</formula>
    </cfRule>
    <cfRule type="expression" dxfId="10671" priority="639">
      <formula>SEARCH("da fare",$N10)&gt;0</formula>
    </cfRule>
    <cfRule type="expression" dxfId="10670" priority="640">
      <formula>SEARCH("attesa tcl",$N10)&gt;0</formula>
    </cfRule>
    <cfRule type="expression" dxfId="10669" priority="641">
      <formula>SEARCH("fermata",$N10)&gt;0</formula>
    </cfRule>
    <cfRule type="expression" dxfId="10668" priority="642">
      <formula>SEARCH("canone",$N10)&gt;0</formula>
    </cfRule>
  </conditionalFormatting>
  <conditionalFormatting sqref="G6 J6">
    <cfRule type="expression" dxfId="10667" priority="633">
      <formula>SEARCH("caricato",$N6)&gt;0</formula>
    </cfRule>
    <cfRule type="expression" dxfId="10666" priority="634">
      <formula>SEARCH("da fare",$N6)&gt;0</formula>
    </cfRule>
    <cfRule type="expression" dxfId="10665" priority="635">
      <formula>SEARCH("attesa tcl",$N6)&gt;0</formula>
    </cfRule>
    <cfRule type="expression" dxfId="10664" priority="636">
      <formula>SEARCH("fermata",$N6)&gt;0</formula>
    </cfRule>
    <cfRule type="expression" dxfId="10663" priority="637">
      <formula>SEARCH("canone",$N6)&gt;0</formula>
    </cfRule>
  </conditionalFormatting>
  <conditionalFormatting sqref="F9">
    <cfRule type="expression" dxfId="10662" priority="628">
      <formula>SEARCH("caricato",$N9)&gt;0</formula>
    </cfRule>
    <cfRule type="expression" dxfId="10661" priority="629">
      <formula>SEARCH("da fare",$N9)&gt;0</formula>
    </cfRule>
    <cfRule type="expression" dxfId="10660" priority="630">
      <formula>SEARCH("attesa tcl",$N9)&gt;0</formula>
    </cfRule>
    <cfRule type="expression" dxfId="10659" priority="631">
      <formula>SEARCH("fermata",$N9)&gt;0</formula>
    </cfRule>
    <cfRule type="expression" dxfId="10658" priority="632">
      <formula>SEARCH("canone",$N9)&gt;0</formula>
    </cfRule>
  </conditionalFormatting>
  <conditionalFormatting sqref="F10:F11">
    <cfRule type="expression" dxfId="10657" priority="623">
      <formula>SEARCH("caricato",$N10)&gt;0</formula>
    </cfRule>
    <cfRule type="expression" dxfId="10656" priority="624">
      <formula>SEARCH("da fare",$N10)&gt;0</formula>
    </cfRule>
    <cfRule type="expression" dxfId="10655" priority="625">
      <formula>SEARCH("attesa tcl",$N10)&gt;0</formula>
    </cfRule>
    <cfRule type="expression" dxfId="10654" priority="626">
      <formula>SEARCH("fermata",$N10)&gt;0</formula>
    </cfRule>
    <cfRule type="expression" dxfId="10653" priority="627">
      <formula>SEARCH("canone",$N10)&gt;0</formula>
    </cfRule>
  </conditionalFormatting>
  <conditionalFormatting sqref="G12 J12">
    <cfRule type="expression" dxfId="10652" priority="618">
      <formula>SEARCH("caricato",$N12)&gt;0</formula>
    </cfRule>
    <cfRule type="expression" dxfId="10651" priority="619">
      <formula>SEARCH("da fare",$N12)&gt;0</formula>
    </cfRule>
    <cfRule type="expression" dxfId="10650" priority="620">
      <formula>SEARCH("attesa tcl",$N12)&gt;0</formula>
    </cfRule>
    <cfRule type="expression" dxfId="10649" priority="621">
      <formula>SEARCH("fermata",$N12)&gt;0</formula>
    </cfRule>
    <cfRule type="expression" dxfId="10648" priority="622">
      <formula>SEARCH("canone",$N12)&gt;0</formula>
    </cfRule>
  </conditionalFormatting>
  <conditionalFormatting sqref="G8 J8">
    <cfRule type="expression" dxfId="10647" priority="613">
      <formula>SEARCH("caricato",$N8)&gt;0</formula>
    </cfRule>
    <cfRule type="expression" dxfId="10646" priority="614">
      <formula>SEARCH("da fare",$N8)&gt;0</formula>
    </cfRule>
    <cfRule type="expression" dxfId="10645" priority="615">
      <formula>SEARCH("attesa tcl",$N8)&gt;0</formula>
    </cfRule>
    <cfRule type="expression" dxfId="10644" priority="616">
      <formula>SEARCH("fermata",$N8)&gt;0</formula>
    </cfRule>
    <cfRule type="expression" dxfId="10643" priority="617">
      <formula>SEARCH("canone",$N8)&gt;0</formula>
    </cfRule>
  </conditionalFormatting>
  <conditionalFormatting sqref="F6:F7">
    <cfRule type="expression" dxfId="10642" priority="608">
      <formula>SEARCH("caricato",$N6)&gt;0</formula>
    </cfRule>
    <cfRule type="expression" dxfId="10641" priority="609">
      <formula>SEARCH("da fare",$N6)&gt;0</formula>
    </cfRule>
    <cfRule type="expression" dxfId="10640" priority="610">
      <formula>SEARCH("attesa tcl",$N6)&gt;0</formula>
    </cfRule>
    <cfRule type="expression" dxfId="10639" priority="611">
      <formula>SEARCH("fermata",$N6)&gt;0</formula>
    </cfRule>
    <cfRule type="expression" dxfId="10638" priority="612">
      <formula>SEARCH("canone",$N6)&gt;0</formula>
    </cfRule>
  </conditionalFormatting>
  <conditionalFormatting sqref="F6:F7">
    <cfRule type="expression" dxfId="10637" priority="603">
      <formula>SEARCH("caricato",$N6)&gt;0</formula>
    </cfRule>
    <cfRule type="expression" dxfId="10636" priority="604">
      <formula>SEARCH("da fare",$N6)&gt;0</formula>
    </cfRule>
    <cfRule type="expression" dxfId="10635" priority="605">
      <formula>SEARCH("attesa tcl",$N6)&gt;0</formula>
    </cfRule>
    <cfRule type="expression" dxfId="10634" priority="606">
      <formula>SEARCH("fermata",$N6)&gt;0</formula>
    </cfRule>
    <cfRule type="expression" dxfId="10633" priority="607">
      <formula>SEARCH("canone",$N6)&gt;0</formula>
    </cfRule>
  </conditionalFormatting>
  <conditionalFormatting sqref="G12 J12">
    <cfRule type="expression" dxfId="10632" priority="598">
      <formula>SEARCH("caricato",$N12)&gt;0</formula>
    </cfRule>
    <cfRule type="expression" dxfId="10631" priority="599">
      <formula>SEARCH("da fare",$N12)&gt;0</formula>
    </cfRule>
    <cfRule type="expression" dxfId="10630" priority="600">
      <formula>SEARCH("attesa tcl",$N12)&gt;0</formula>
    </cfRule>
    <cfRule type="expression" dxfId="10629" priority="601">
      <formula>SEARCH("fermata",$N12)&gt;0</formula>
    </cfRule>
    <cfRule type="expression" dxfId="10628" priority="602">
      <formula>SEARCH("canone",$N12)&gt;0</formula>
    </cfRule>
  </conditionalFormatting>
  <conditionalFormatting sqref="F14:F15">
    <cfRule type="expression" dxfId="10627" priority="593">
      <formula>SEARCH("caricato",$N14)&gt;0</formula>
    </cfRule>
    <cfRule type="expression" dxfId="10626" priority="594">
      <formula>SEARCH("da fare",$N14)&gt;0</formula>
    </cfRule>
    <cfRule type="expression" dxfId="10625" priority="595">
      <formula>SEARCH("attesa tcl",$N14)&gt;0</formula>
    </cfRule>
    <cfRule type="expression" dxfId="10624" priority="596">
      <formula>SEARCH("fermata",$N14)&gt;0</formula>
    </cfRule>
    <cfRule type="expression" dxfId="10623" priority="597">
      <formula>SEARCH("canone",$N14)&gt;0</formula>
    </cfRule>
  </conditionalFormatting>
  <conditionalFormatting sqref="G14:H14 J14">
    <cfRule type="expression" dxfId="10622" priority="588">
      <formula>SEARCH("caricato",$N14)&gt;0</formula>
    </cfRule>
    <cfRule type="expression" dxfId="10621" priority="589">
      <formula>SEARCH("da fare",$N14)&gt;0</formula>
    </cfRule>
    <cfRule type="expression" dxfId="10620" priority="590">
      <formula>SEARCH("attesa tcl",$N14)&gt;0</formula>
    </cfRule>
    <cfRule type="expression" dxfId="10619" priority="591">
      <formula>SEARCH("fermata",$N14)&gt;0</formula>
    </cfRule>
    <cfRule type="expression" dxfId="10618" priority="592">
      <formula>SEARCH("canone",$N14)&gt;0</formula>
    </cfRule>
  </conditionalFormatting>
  <conditionalFormatting sqref="F6:F7">
    <cfRule type="expression" dxfId="10617" priority="573">
      <formula>SEARCH("caricato",$N6)&gt;0</formula>
    </cfRule>
    <cfRule type="expression" dxfId="10616" priority="574">
      <formula>SEARCH("da fare",$N6)&gt;0</formula>
    </cfRule>
    <cfRule type="expression" dxfId="10615" priority="575">
      <formula>SEARCH("attesa tcl",$N6)&gt;0</formula>
    </cfRule>
    <cfRule type="expression" dxfId="10614" priority="576">
      <formula>SEARCH("fermata",$N6)&gt;0</formula>
    </cfRule>
    <cfRule type="expression" dxfId="10613" priority="577">
      <formula>SEARCH("canone",$N6)&gt;0</formula>
    </cfRule>
  </conditionalFormatting>
  <conditionalFormatting sqref="F9">
    <cfRule type="expression" dxfId="10612" priority="568">
      <formula>SEARCH("caricato",$N9)&gt;0</formula>
    </cfRule>
    <cfRule type="expression" dxfId="10611" priority="569">
      <formula>SEARCH("da fare",$N9)&gt;0</formula>
    </cfRule>
    <cfRule type="expression" dxfId="10610" priority="570">
      <formula>SEARCH("attesa tcl",$N9)&gt;0</formula>
    </cfRule>
    <cfRule type="expression" dxfId="10609" priority="571">
      <formula>SEARCH("fermata",$N9)&gt;0</formula>
    </cfRule>
    <cfRule type="expression" dxfId="10608" priority="572">
      <formula>SEARCH("canone",$N9)&gt;0</formula>
    </cfRule>
  </conditionalFormatting>
  <conditionalFormatting sqref="G8 J8">
    <cfRule type="expression" dxfId="10607" priority="563">
      <formula>SEARCH("caricato",$N8)&gt;0</formula>
    </cfRule>
    <cfRule type="expression" dxfId="10606" priority="564">
      <formula>SEARCH("da fare",$N8)&gt;0</formula>
    </cfRule>
    <cfRule type="expression" dxfId="10605" priority="565">
      <formula>SEARCH("attesa tcl",$N8)&gt;0</formula>
    </cfRule>
    <cfRule type="expression" dxfId="10604" priority="566">
      <formula>SEARCH("fermata",$N8)&gt;0</formula>
    </cfRule>
    <cfRule type="expression" dxfId="10603" priority="567">
      <formula>SEARCH("canone",$N8)&gt;0</formula>
    </cfRule>
  </conditionalFormatting>
  <conditionalFormatting sqref="G4:H4 J4">
    <cfRule type="expression" dxfId="10602" priority="558">
      <formula>SEARCH("caricato",$N4)&gt;0</formula>
    </cfRule>
    <cfRule type="expression" dxfId="10601" priority="559">
      <formula>SEARCH("da fare",$N4)&gt;0</formula>
    </cfRule>
    <cfRule type="expression" dxfId="10600" priority="560">
      <formula>SEARCH("attesa tcl",$N4)&gt;0</formula>
    </cfRule>
    <cfRule type="expression" dxfId="10599" priority="561">
      <formula>SEARCH("fermata",$N4)&gt;0</formula>
    </cfRule>
    <cfRule type="expression" dxfId="10598" priority="562">
      <formula>SEARCH("canone",$N4)&gt;0</formula>
    </cfRule>
  </conditionalFormatting>
  <conditionalFormatting sqref="F6:F7">
    <cfRule type="expression" dxfId="10597" priority="553">
      <formula>SEARCH("caricato",$N6)&gt;0</formula>
    </cfRule>
    <cfRule type="expression" dxfId="10596" priority="554">
      <formula>SEARCH("da fare",$N6)&gt;0</formula>
    </cfRule>
    <cfRule type="expression" dxfId="10595" priority="555">
      <formula>SEARCH("attesa tcl",$N6)&gt;0</formula>
    </cfRule>
    <cfRule type="expression" dxfId="10594" priority="556">
      <formula>SEARCH("fermata",$N6)&gt;0</formula>
    </cfRule>
    <cfRule type="expression" dxfId="10593" priority="557">
      <formula>SEARCH("canone",$N6)&gt;0</formula>
    </cfRule>
  </conditionalFormatting>
  <conditionalFormatting sqref="F9">
    <cfRule type="expression" dxfId="10592" priority="548">
      <formula>SEARCH("caricato",$N9)&gt;0</formula>
    </cfRule>
    <cfRule type="expression" dxfId="10591" priority="549">
      <formula>SEARCH("da fare",$N9)&gt;0</formula>
    </cfRule>
    <cfRule type="expression" dxfId="10590" priority="550">
      <formula>SEARCH("attesa tcl",$N9)&gt;0</formula>
    </cfRule>
    <cfRule type="expression" dxfId="10589" priority="551">
      <formula>SEARCH("fermata",$N9)&gt;0</formula>
    </cfRule>
    <cfRule type="expression" dxfId="10588" priority="552">
      <formula>SEARCH("canone",$N9)&gt;0</formula>
    </cfRule>
  </conditionalFormatting>
  <conditionalFormatting sqref="G10:H10 J10">
    <cfRule type="expression" dxfId="10587" priority="543">
      <formula>SEARCH("caricato",$N10)&gt;0</formula>
    </cfRule>
    <cfRule type="expression" dxfId="10586" priority="544">
      <formula>SEARCH("da fare",$N10)&gt;0</formula>
    </cfRule>
    <cfRule type="expression" dxfId="10585" priority="545">
      <formula>SEARCH("attesa tcl",$N10)&gt;0</formula>
    </cfRule>
    <cfRule type="expression" dxfId="10584" priority="546">
      <formula>SEARCH("fermata",$N10)&gt;0</formula>
    </cfRule>
    <cfRule type="expression" dxfId="10583" priority="547">
      <formula>SEARCH("canone",$N10)&gt;0</formula>
    </cfRule>
  </conditionalFormatting>
  <conditionalFormatting sqref="G6 J6">
    <cfRule type="expression" dxfId="10582" priority="538">
      <formula>SEARCH("caricato",$N6)&gt;0</formula>
    </cfRule>
    <cfRule type="expression" dxfId="10581" priority="539">
      <formula>SEARCH("da fare",$N6)&gt;0</formula>
    </cfRule>
    <cfRule type="expression" dxfId="10580" priority="540">
      <formula>SEARCH("attesa tcl",$N6)&gt;0</formula>
    </cfRule>
    <cfRule type="expression" dxfId="10579" priority="541">
      <formula>SEARCH("fermata",$N6)&gt;0</formula>
    </cfRule>
    <cfRule type="expression" dxfId="10578" priority="542">
      <formula>SEARCH("canone",$N6)&gt;0</formula>
    </cfRule>
  </conditionalFormatting>
  <conditionalFormatting sqref="F4:F5">
    <cfRule type="expression" dxfId="10577" priority="533">
      <formula>SEARCH("caricato",$N4)&gt;0</formula>
    </cfRule>
    <cfRule type="expression" dxfId="10576" priority="534">
      <formula>SEARCH("da fare",$N4)&gt;0</formula>
    </cfRule>
    <cfRule type="expression" dxfId="10575" priority="535">
      <formula>SEARCH("attesa tcl",$N4)&gt;0</formula>
    </cfRule>
    <cfRule type="expression" dxfId="10574" priority="536">
      <formula>SEARCH("fermata",$N4)&gt;0</formula>
    </cfRule>
    <cfRule type="expression" dxfId="10573" priority="537">
      <formula>SEARCH("canone",$N4)&gt;0</formula>
    </cfRule>
  </conditionalFormatting>
  <conditionalFormatting sqref="F4:F5">
    <cfRule type="expression" dxfId="10572" priority="528">
      <formula>SEARCH("caricato",$N4)&gt;0</formula>
    </cfRule>
    <cfRule type="expression" dxfId="10571" priority="529">
      <formula>SEARCH("da fare",$N4)&gt;0</formula>
    </cfRule>
    <cfRule type="expression" dxfId="10570" priority="530">
      <formula>SEARCH("attesa tcl",$N4)&gt;0</formula>
    </cfRule>
    <cfRule type="expression" dxfId="10569" priority="531">
      <formula>SEARCH("fermata",$N4)&gt;0</formula>
    </cfRule>
    <cfRule type="expression" dxfId="10568" priority="532">
      <formula>SEARCH("canone",$N4)&gt;0</formula>
    </cfRule>
  </conditionalFormatting>
  <conditionalFormatting sqref="G10:H10 J10">
    <cfRule type="expression" dxfId="10567" priority="498">
      <formula>SEARCH("caricato",$N10)&gt;0</formula>
    </cfRule>
    <cfRule type="expression" dxfId="10566" priority="499">
      <formula>SEARCH("da fare",$N10)&gt;0</formula>
    </cfRule>
    <cfRule type="expression" dxfId="10565" priority="500">
      <formula>SEARCH("attesa tcl",$N10)&gt;0</formula>
    </cfRule>
    <cfRule type="expression" dxfId="10564" priority="501">
      <formula>SEARCH("fermata",$N10)&gt;0</formula>
    </cfRule>
    <cfRule type="expression" dxfId="10563" priority="502">
      <formula>SEARCH("canone",$N10)&gt;0</formula>
    </cfRule>
  </conditionalFormatting>
  <conditionalFormatting sqref="G12 J12">
    <cfRule type="expression" dxfId="10562" priority="488">
      <formula>SEARCH("caricato",$N12)&gt;0</formula>
    </cfRule>
    <cfRule type="expression" dxfId="10561" priority="489">
      <formula>SEARCH("da fare",$N12)&gt;0</formula>
    </cfRule>
    <cfRule type="expression" dxfId="10560" priority="490">
      <formula>SEARCH("attesa tcl",$N12)&gt;0</formula>
    </cfRule>
    <cfRule type="expression" dxfId="10559" priority="491">
      <formula>SEARCH("fermata",$N12)&gt;0</formula>
    </cfRule>
    <cfRule type="expression" dxfId="10558" priority="492">
      <formula>SEARCH("canone",$N12)&gt;0</formula>
    </cfRule>
  </conditionalFormatting>
  <conditionalFormatting sqref="F10:F11">
    <cfRule type="expression" dxfId="10557" priority="483">
      <formula>SEARCH("caricato",$N10)&gt;0</formula>
    </cfRule>
    <cfRule type="expression" dxfId="10556" priority="484">
      <formula>SEARCH("da fare",$N10)&gt;0</formula>
    </cfRule>
    <cfRule type="expression" dxfId="10555" priority="485">
      <formula>SEARCH("attesa tcl",$N10)&gt;0</formula>
    </cfRule>
    <cfRule type="expression" dxfId="10554" priority="486">
      <formula>SEARCH("fermata",$N10)&gt;0</formula>
    </cfRule>
    <cfRule type="expression" dxfId="10553" priority="487">
      <formula>SEARCH("canone",$N10)&gt;0</formula>
    </cfRule>
  </conditionalFormatting>
  <conditionalFormatting sqref="F10:F11">
    <cfRule type="expression" dxfId="10552" priority="478">
      <formula>SEARCH("caricato",$N10)&gt;0</formula>
    </cfRule>
    <cfRule type="expression" dxfId="10551" priority="479">
      <formula>SEARCH("da fare",$N10)&gt;0</formula>
    </cfRule>
    <cfRule type="expression" dxfId="10550" priority="480">
      <formula>SEARCH("attesa tcl",$N10)&gt;0</formula>
    </cfRule>
    <cfRule type="expression" dxfId="10549" priority="481">
      <formula>SEARCH("fermata",$N10)&gt;0</formula>
    </cfRule>
    <cfRule type="expression" dxfId="10548" priority="482">
      <formula>SEARCH("canone",$N10)&gt;0</formula>
    </cfRule>
  </conditionalFormatting>
  <conditionalFormatting sqref="F17">
    <cfRule type="expression" dxfId="10547" priority="473">
      <formula>SEARCH("caricato",$N17)&gt;0</formula>
    </cfRule>
    <cfRule type="expression" dxfId="10546" priority="474">
      <formula>SEARCH("da fare",$N17)&gt;0</formula>
    </cfRule>
    <cfRule type="expression" dxfId="10545" priority="475">
      <formula>SEARCH("attesa tcl",$N17)&gt;0</formula>
    </cfRule>
    <cfRule type="expression" dxfId="10544" priority="476">
      <formula>SEARCH("fermata",$N17)&gt;0</formula>
    </cfRule>
    <cfRule type="expression" dxfId="10543" priority="477">
      <formula>SEARCH("canone",$N17)&gt;0</formula>
    </cfRule>
  </conditionalFormatting>
  <conditionalFormatting sqref="F17">
    <cfRule type="expression" dxfId="10542" priority="468">
      <formula>SEARCH("caricato",$N17)&gt;0</formula>
    </cfRule>
    <cfRule type="expression" dxfId="10541" priority="469">
      <formula>SEARCH("da fare",$N17)&gt;0</formula>
    </cfRule>
    <cfRule type="expression" dxfId="10540" priority="470">
      <formula>SEARCH("attesa tcl",$N17)&gt;0</formula>
    </cfRule>
    <cfRule type="expression" dxfId="10539" priority="471">
      <formula>SEARCH("fermata",$N17)&gt;0</formula>
    </cfRule>
    <cfRule type="expression" dxfId="10538" priority="472">
      <formula>SEARCH("canone",$N17)&gt;0</formula>
    </cfRule>
  </conditionalFormatting>
  <conditionalFormatting sqref="F17">
    <cfRule type="expression" dxfId="10537" priority="463">
      <formula>SEARCH("caricato",$N17)&gt;0</formula>
    </cfRule>
    <cfRule type="expression" dxfId="10536" priority="464">
      <formula>SEARCH("da fare",$N17)&gt;0</formula>
    </cfRule>
    <cfRule type="expression" dxfId="10535" priority="465">
      <formula>SEARCH("attesa tcl",$N17)&gt;0</formula>
    </cfRule>
    <cfRule type="expression" dxfId="10534" priority="466">
      <formula>SEARCH("fermata",$N17)&gt;0</formula>
    </cfRule>
    <cfRule type="expression" dxfId="10533" priority="467">
      <formula>SEARCH("canone",$N17)&gt;0</formula>
    </cfRule>
  </conditionalFormatting>
  <conditionalFormatting sqref="F17">
    <cfRule type="expression" dxfId="10532" priority="458">
      <formula>SEARCH("caricato",$N17)&gt;0</formula>
    </cfRule>
    <cfRule type="expression" dxfId="10531" priority="459">
      <formula>SEARCH("da fare",$N17)&gt;0</formula>
    </cfRule>
    <cfRule type="expression" dxfId="10530" priority="460">
      <formula>SEARCH("attesa tcl",$N17)&gt;0</formula>
    </cfRule>
    <cfRule type="expression" dxfId="10529" priority="461">
      <formula>SEARCH("fermata",$N17)&gt;0</formula>
    </cfRule>
    <cfRule type="expression" dxfId="10528" priority="462">
      <formula>SEARCH("canone",$N17)&gt;0</formula>
    </cfRule>
  </conditionalFormatting>
  <conditionalFormatting sqref="G14:H14 J14">
    <cfRule type="expression" dxfId="10527" priority="453">
      <formula>SEARCH("caricato",$N14)&gt;0</formula>
    </cfRule>
    <cfRule type="expression" dxfId="10526" priority="454">
      <formula>SEARCH("da fare",$N14)&gt;0</formula>
    </cfRule>
    <cfRule type="expression" dxfId="10525" priority="455">
      <formula>SEARCH("attesa tcl",$N14)&gt;0</formula>
    </cfRule>
    <cfRule type="expression" dxfId="10524" priority="456">
      <formula>SEARCH("fermata",$N14)&gt;0</formula>
    </cfRule>
    <cfRule type="expression" dxfId="10523" priority="457">
      <formula>SEARCH("canone",$N14)&gt;0</formula>
    </cfRule>
  </conditionalFormatting>
  <conditionalFormatting sqref="G14:H14 J14">
    <cfRule type="expression" dxfId="10522" priority="448">
      <formula>SEARCH("caricato",$N14)&gt;0</formula>
    </cfRule>
    <cfRule type="expression" dxfId="10521" priority="449">
      <formula>SEARCH("da fare",$N14)&gt;0</formula>
    </cfRule>
    <cfRule type="expression" dxfId="10520" priority="450">
      <formula>SEARCH("attesa tcl",$N14)&gt;0</formula>
    </cfRule>
    <cfRule type="expression" dxfId="10519" priority="451">
      <formula>SEARCH("fermata",$N14)&gt;0</formula>
    </cfRule>
    <cfRule type="expression" dxfId="10518" priority="452">
      <formula>SEARCH("canone",$N14)&gt;0</formula>
    </cfRule>
  </conditionalFormatting>
  <conditionalFormatting sqref="F16:F17">
    <cfRule type="expression" dxfId="10517" priority="443">
      <formula>SEARCH("caricato",$N16)&gt;0</formula>
    </cfRule>
    <cfRule type="expression" dxfId="10516" priority="444">
      <formula>SEARCH("da fare",$N16)&gt;0</formula>
    </cfRule>
    <cfRule type="expression" dxfId="10515" priority="445">
      <formula>SEARCH("attesa tcl",$N16)&gt;0</formula>
    </cfRule>
    <cfRule type="expression" dxfId="10514" priority="446">
      <formula>SEARCH("fermata",$N16)&gt;0</formula>
    </cfRule>
    <cfRule type="expression" dxfId="10513" priority="447">
      <formula>SEARCH("canone",$N16)&gt;0</formula>
    </cfRule>
  </conditionalFormatting>
  <conditionalFormatting sqref="G16:H16 J16">
    <cfRule type="expression" dxfId="10512" priority="438">
      <formula>SEARCH("caricato",$N16)&gt;0</formula>
    </cfRule>
    <cfRule type="expression" dxfId="10511" priority="439">
      <formula>SEARCH("da fare",$N16)&gt;0</formula>
    </cfRule>
    <cfRule type="expression" dxfId="10510" priority="440">
      <formula>SEARCH("attesa tcl",$N16)&gt;0</formula>
    </cfRule>
    <cfRule type="expression" dxfId="10509" priority="441">
      <formula>SEARCH("fermata",$N16)&gt;0</formula>
    </cfRule>
    <cfRule type="expression" dxfId="10508" priority="442">
      <formula>SEARCH("canone",$N16)&gt;0</formula>
    </cfRule>
  </conditionalFormatting>
  <conditionalFormatting sqref="F14:F15">
    <cfRule type="expression" dxfId="10507" priority="433">
      <formula>SEARCH("caricato",$N14)&gt;0</formula>
    </cfRule>
    <cfRule type="expression" dxfId="10506" priority="434">
      <formula>SEARCH("da fare",$N14)&gt;0</formula>
    </cfRule>
    <cfRule type="expression" dxfId="10505" priority="435">
      <formula>SEARCH("attesa tcl",$N14)&gt;0</formula>
    </cfRule>
    <cfRule type="expression" dxfId="10504" priority="436">
      <formula>SEARCH("fermata",$N14)&gt;0</formula>
    </cfRule>
    <cfRule type="expression" dxfId="10503" priority="437">
      <formula>SEARCH("canone",$N14)&gt;0</formula>
    </cfRule>
  </conditionalFormatting>
  <conditionalFormatting sqref="F14:F15">
    <cfRule type="expression" dxfId="10502" priority="428">
      <formula>SEARCH("caricato",$N14)&gt;0</formula>
    </cfRule>
    <cfRule type="expression" dxfId="10501" priority="429">
      <formula>SEARCH("da fare",$N14)&gt;0</formula>
    </cfRule>
    <cfRule type="expression" dxfId="10500" priority="430">
      <formula>SEARCH("attesa tcl",$N14)&gt;0</formula>
    </cfRule>
    <cfRule type="expression" dxfId="10499" priority="431">
      <formula>SEARCH("fermata",$N14)&gt;0</formula>
    </cfRule>
    <cfRule type="expression" dxfId="10498" priority="432">
      <formula>SEARCH("canone",$N14)&gt;0</formula>
    </cfRule>
  </conditionalFormatting>
  <conditionalFormatting sqref="F14:F15">
    <cfRule type="expression" dxfId="10497" priority="423">
      <formula>SEARCH("caricato",$N14)&gt;0</formula>
    </cfRule>
    <cfRule type="expression" dxfId="10496" priority="424">
      <formula>SEARCH("da fare",$N14)&gt;0</formula>
    </cfRule>
    <cfRule type="expression" dxfId="10495" priority="425">
      <formula>SEARCH("attesa tcl",$N14)&gt;0</formula>
    </cfRule>
    <cfRule type="expression" dxfId="10494" priority="426">
      <formula>SEARCH("fermata",$N14)&gt;0</formula>
    </cfRule>
    <cfRule type="expression" dxfId="10493" priority="427">
      <formula>SEARCH("canone",$N14)&gt;0</formula>
    </cfRule>
  </conditionalFormatting>
  <conditionalFormatting sqref="G14:H14 J14">
    <cfRule type="expression" dxfId="10492" priority="418">
      <formula>SEARCH("caricato",$N14)&gt;0</formula>
    </cfRule>
    <cfRule type="expression" dxfId="10491" priority="419">
      <formula>SEARCH("da fare",$N14)&gt;0</formula>
    </cfRule>
    <cfRule type="expression" dxfId="10490" priority="420">
      <formula>SEARCH("attesa tcl",$N14)&gt;0</formula>
    </cfRule>
    <cfRule type="expression" dxfId="10489" priority="421">
      <formula>SEARCH("fermata",$N14)&gt;0</formula>
    </cfRule>
    <cfRule type="expression" dxfId="10488" priority="422">
      <formula>SEARCH("canone",$N14)&gt;0</formula>
    </cfRule>
  </conditionalFormatting>
  <conditionalFormatting sqref="F19">
    <cfRule type="expression" dxfId="10487" priority="413">
      <formula>SEARCH("caricato",$N19)&gt;0</formula>
    </cfRule>
    <cfRule type="expression" dxfId="10486" priority="414">
      <formula>SEARCH("da fare",$N19)&gt;0</formula>
    </cfRule>
    <cfRule type="expression" dxfId="10485" priority="415">
      <formula>SEARCH("attesa tcl",$N19)&gt;0</formula>
    </cfRule>
    <cfRule type="expression" dxfId="10484" priority="416">
      <formula>SEARCH("fermata",$N19)&gt;0</formula>
    </cfRule>
    <cfRule type="expression" dxfId="10483" priority="417">
      <formula>SEARCH("canone",$N19)&gt;0</formula>
    </cfRule>
  </conditionalFormatting>
  <conditionalFormatting sqref="F19">
    <cfRule type="expression" dxfId="10482" priority="408">
      <formula>SEARCH("caricato",$N19)&gt;0</formula>
    </cfRule>
    <cfRule type="expression" dxfId="10481" priority="409">
      <formula>SEARCH("da fare",$N19)&gt;0</formula>
    </cfRule>
    <cfRule type="expression" dxfId="10480" priority="410">
      <formula>SEARCH("attesa tcl",$N19)&gt;0</formula>
    </cfRule>
    <cfRule type="expression" dxfId="10479" priority="411">
      <formula>SEARCH("fermata",$N19)&gt;0</formula>
    </cfRule>
    <cfRule type="expression" dxfId="10478" priority="412">
      <formula>SEARCH("canone",$N19)&gt;0</formula>
    </cfRule>
  </conditionalFormatting>
  <conditionalFormatting sqref="F19">
    <cfRule type="expression" dxfId="10477" priority="403">
      <formula>SEARCH("caricato",$N19)&gt;0</formula>
    </cfRule>
    <cfRule type="expression" dxfId="10476" priority="404">
      <formula>SEARCH("da fare",$N19)&gt;0</formula>
    </cfRule>
    <cfRule type="expression" dxfId="10475" priority="405">
      <formula>SEARCH("attesa tcl",$N19)&gt;0</formula>
    </cfRule>
    <cfRule type="expression" dxfId="10474" priority="406">
      <formula>SEARCH("fermata",$N19)&gt;0</formula>
    </cfRule>
    <cfRule type="expression" dxfId="10473" priority="407">
      <formula>SEARCH("canone",$N19)&gt;0</formula>
    </cfRule>
  </conditionalFormatting>
  <conditionalFormatting sqref="F19">
    <cfRule type="expression" dxfId="10472" priority="398">
      <formula>SEARCH("caricato",$N19)&gt;0</formula>
    </cfRule>
    <cfRule type="expression" dxfId="10471" priority="399">
      <formula>SEARCH("da fare",$N19)&gt;0</formula>
    </cfRule>
    <cfRule type="expression" dxfId="10470" priority="400">
      <formula>SEARCH("attesa tcl",$N19)&gt;0</formula>
    </cfRule>
    <cfRule type="expression" dxfId="10469" priority="401">
      <formula>SEARCH("fermata",$N19)&gt;0</formula>
    </cfRule>
    <cfRule type="expression" dxfId="10468" priority="402">
      <formula>SEARCH("canone",$N19)&gt;0</formula>
    </cfRule>
  </conditionalFormatting>
  <conditionalFormatting sqref="M5">
    <cfRule type="expression" dxfId="10467" priority="388">
      <formula>SEARCH("caricato",$N5)&gt;0</formula>
    </cfRule>
    <cfRule type="expression" dxfId="10466" priority="389">
      <formula>SEARCH("da fare",$N5)&gt;0</formula>
    </cfRule>
    <cfRule type="expression" dxfId="10465" priority="390">
      <formula>SEARCH("attesa tcl",$N5)&gt;0</formula>
    </cfRule>
    <cfRule type="expression" dxfId="10464" priority="391">
      <formula>SEARCH("fermata",$N5)&gt;0</formula>
    </cfRule>
    <cfRule type="expression" dxfId="10463" priority="392">
      <formula>SEARCH("canone",$N5)&gt;0</formula>
    </cfRule>
  </conditionalFormatting>
  <conditionalFormatting sqref="M4">
    <cfRule type="expression" dxfId="10462" priority="393">
      <formula>SEARCH("caricato",$N4)&gt;0</formula>
    </cfRule>
    <cfRule type="expression" dxfId="10461" priority="394">
      <formula>SEARCH("da fare",$N4)&gt;0</formula>
    </cfRule>
    <cfRule type="expression" dxfId="10460" priority="395">
      <formula>SEARCH("attesa tcl",$N4)&gt;0</formula>
    </cfRule>
    <cfRule type="expression" dxfId="10459" priority="396">
      <formula>SEARCH("fermata",$N4)&gt;0</formula>
    </cfRule>
    <cfRule type="expression" dxfId="10458" priority="397">
      <formula>SEARCH("canone",$N4)&gt;0</formula>
    </cfRule>
  </conditionalFormatting>
  <conditionalFormatting sqref="M6:M45">
    <cfRule type="expression" dxfId="10457" priority="383">
      <formula>SEARCH("caricato",$N6)&gt;0</formula>
    </cfRule>
    <cfRule type="expression" dxfId="10456" priority="384">
      <formula>SEARCH("da fare",$N6)&gt;0</formula>
    </cfRule>
    <cfRule type="expression" dxfId="10455" priority="385">
      <formula>SEARCH("attesa tcl",$N6)&gt;0</formula>
    </cfRule>
    <cfRule type="expression" dxfId="10454" priority="386">
      <formula>SEARCH("fermata",$N6)&gt;0</formula>
    </cfRule>
    <cfRule type="expression" dxfId="10453" priority="387">
      <formula>SEARCH("canone",$N6)&gt;0</formula>
    </cfRule>
  </conditionalFormatting>
  <conditionalFormatting sqref="F8">
    <cfRule type="expression" dxfId="10452" priority="378">
      <formula>SEARCH("caricato",$N8)&gt;0</formula>
    </cfRule>
    <cfRule type="expression" dxfId="10451" priority="379">
      <formula>SEARCH("da fare",$N8)&gt;0</formula>
    </cfRule>
    <cfRule type="expression" dxfId="10450" priority="380">
      <formula>SEARCH("attesa tcl",$N8)&gt;0</formula>
    </cfRule>
    <cfRule type="expression" dxfId="10449" priority="381">
      <formula>SEARCH("fermata",$N8)&gt;0</formula>
    </cfRule>
    <cfRule type="expression" dxfId="10448" priority="382">
      <formula>SEARCH("canone",$N8)&gt;0</formula>
    </cfRule>
  </conditionalFormatting>
  <conditionalFormatting sqref="F8">
    <cfRule type="expression" dxfId="10447" priority="373">
      <formula>SEARCH("caricato",$N8)&gt;0</formula>
    </cfRule>
    <cfRule type="expression" dxfId="10446" priority="374">
      <formula>SEARCH("da fare",$N8)&gt;0</formula>
    </cfRule>
    <cfRule type="expression" dxfId="10445" priority="375">
      <formula>SEARCH("attesa tcl",$N8)&gt;0</formula>
    </cfRule>
    <cfRule type="expression" dxfId="10444" priority="376">
      <formula>SEARCH("fermata",$N8)&gt;0</formula>
    </cfRule>
    <cfRule type="expression" dxfId="10443" priority="377">
      <formula>SEARCH("canone",$N8)&gt;0</formula>
    </cfRule>
  </conditionalFormatting>
  <conditionalFormatting sqref="F8">
    <cfRule type="expression" dxfId="10442" priority="368">
      <formula>SEARCH("caricato",$N8)&gt;0</formula>
    </cfRule>
    <cfRule type="expression" dxfId="10441" priority="369">
      <formula>SEARCH("da fare",$N8)&gt;0</formula>
    </cfRule>
    <cfRule type="expression" dxfId="10440" priority="370">
      <formula>SEARCH("attesa tcl",$N8)&gt;0</formula>
    </cfRule>
    <cfRule type="expression" dxfId="10439" priority="371">
      <formula>SEARCH("fermata",$N8)&gt;0</formula>
    </cfRule>
    <cfRule type="expression" dxfId="10438" priority="372">
      <formula>SEARCH("canone",$N8)&gt;0</formula>
    </cfRule>
  </conditionalFormatting>
  <conditionalFormatting sqref="F8">
    <cfRule type="expression" dxfId="10437" priority="363">
      <formula>SEARCH("caricato",$N8)&gt;0</formula>
    </cfRule>
    <cfRule type="expression" dxfId="10436" priority="364">
      <formula>SEARCH("da fare",$N8)&gt;0</formula>
    </cfRule>
    <cfRule type="expression" dxfId="10435" priority="365">
      <formula>SEARCH("attesa tcl",$N8)&gt;0</formula>
    </cfRule>
    <cfRule type="expression" dxfId="10434" priority="366">
      <formula>SEARCH("fermata",$N8)&gt;0</formula>
    </cfRule>
    <cfRule type="expression" dxfId="10433" priority="367">
      <formula>SEARCH("canone",$N8)&gt;0</formula>
    </cfRule>
  </conditionalFormatting>
  <conditionalFormatting sqref="P4:Q4">
    <cfRule type="cellIs" dxfId="10432" priority="324" operator="lessThan">
      <formula>0</formula>
    </cfRule>
    <cfRule type="cellIs" dxfId="10431" priority="325" operator="greaterThan">
      <formula>0</formula>
    </cfRule>
    <cfRule type="cellIs" dxfId="10430" priority="326" operator="equal">
      <formula>0</formula>
    </cfRule>
  </conditionalFormatting>
  <conditionalFormatting sqref="S4">
    <cfRule type="cellIs" dxfId="10429" priority="321" operator="lessThan">
      <formula>0</formula>
    </cfRule>
    <cfRule type="cellIs" dxfId="10428" priority="322" operator="greaterThan">
      <formula>0</formula>
    </cfRule>
    <cfRule type="cellIs" dxfId="10427" priority="323" operator="equal">
      <formula>0</formula>
    </cfRule>
  </conditionalFormatting>
  <conditionalFormatting sqref="T4">
    <cfRule type="containsText" dxfId="10426" priority="319" operator="containsText" text="NO">
      <formula>NOT(ISERROR(SEARCH("NO",T4)))</formula>
    </cfRule>
    <cfRule type="containsText" dxfId="10425" priority="320" operator="containsText" text="SI">
      <formula>NOT(ISERROR(SEARCH("SI",T4)))</formula>
    </cfRule>
  </conditionalFormatting>
  <conditionalFormatting sqref="R4">
    <cfRule type="cellIs" dxfId="10424" priority="316" operator="lessThan">
      <formula>0</formula>
    </cfRule>
    <cfRule type="cellIs" dxfId="10423" priority="317" operator="greaterThan">
      <formula>0</formula>
    </cfRule>
    <cfRule type="cellIs" dxfId="10422" priority="318" operator="equal">
      <formula>0</formula>
    </cfRule>
  </conditionalFormatting>
  <conditionalFormatting sqref="I4">
    <cfRule type="expression" dxfId="10421" priority="311">
      <formula>SEARCH("caricato",$N4)&gt;0</formula>
    </cfRule>
    <cfRule type="expression" dxfId="10420" priority="312">
      <formula>SEARCH("da fare",$N4)&gt;0</formula>
    </cfRule>
    <cfRule type="expression" dxfId="10419" priority="313">
      <formula>SEARCH("attesa tcl",$N4)&gt;0</formula>
    </cfRule>
    <cfRule type="expression" dxfId="10418" priority="314">
      <formula>SEARCH("fermata",$N4)&gt;0</formula>
    </cfRule>
    <cfRule type="expression" dxfId="10417" priority="315">
      <formula>SEARCH("canone",$N4)&gt;0</formula>
    </cfRule>
  </conditionalFormatting>
  <conditionalFormatting sqref="I4">
    <cfRule type="expression" dxfId="10416" priority="306">
      <formula>SEARCH("caricato",$N4)&gt;0</formula>
    </cfRule>
    <cfRule type="expression" dxfId="10415" priority="307">
      <formula>SEARCH("da fare",$N4)&gt;0</formula>
    </cfRule>
    <cfRule type="expression" dxfId="10414" priority="308">
      <formula>SEARCH("attesa tcl",$N4)&gt;0</formula>
    </cfRule>
    <cfRule type="expression" dxfId="10413" priority="309">
      <formula>SEARCH("fermata",$N4)&gt;0</formula>
    </cfRule>
    <cfRule type="expression" dxfId="10412" priority="310">
      <formula>SEARCH("canone",$N4)&gt;0</formula>
    </cfRule>
  </conditionalFormatting>
  <conditionalFormatting sqref="I4">
    <cfRule type="expression" dxfId="10411" priority="301">
      <formula>SEARCH("caricato",$N4)&gt;0</formula>
    </cfRule>
    <cfRule type="expression" dxfId="10410" priority="302">
      <formula>SEARCH("da fare",$N4)&gt;0</formula>
    </cfRule>
    <cfRule type="expression" dxfId="10409" priority="303">
      <formula>SEARCH("attesa tcl",$N4)&gt;0</formula>
    </cfRule>
    <cfRule type="expression" dxfId="10408" priority="304">
      <formula>SEARCH("fermata",$N4)&gt;0</formula>
    </cfRule>
    <cfRule type="expression" dxfId="10407" priority="305">
      <formula>SEARCH("canone",$N4)&gt;0</formula>
    </cfRule>
  </conditionalFormatting>
  <conditionalFormatting sqref="I4">
    <cfRule type="expression" dxfId="10406" priority="296">
      <formula>SEARCH("caricato",$N4)&gt;0</formula>
    </cfRule>
    <cfRule type="expression" dxfId="10405" priority="297">
      <formula>SEARCH("da fare",$N4)&gt;0</formula>
    </cfRule>
    <cfRule type="expression" dxfId="10404" priority="298">
      <formula>SEARCH("attesa tcl",$N4)&gt;0</formula>
    </cfRule>
    <cfRule type="expression" dxfId="10403" priority="299">
      <formula>SEARCH("fermata",$N4)&gt;0</formula>
    </cfRule>
    <cfRule type="expression" dxfId="10402" priority="300">
      <formula>SEARCH("canone",$N4)&gt;0</formula>
    </cfRule>
  </conditionalFormatting>
  <conditionalFormatting sqref="I4">
    <cfRule type="expression" dxfId="10401" priority="291">
      <formula>SEARCH("caricato",$N4)&gt;0</formula>
    </cfRule>
    <cfRule type="expression" dxfId="10400" priority="292">
      <formula>SEARCH("da fare",$N4)&gt;0</formula>
    </cfRule>
    <cfRule type="expression" dxfId="10399" priority="293">
      <formula>SEARCH("attesa tcl",$N4)&gt;0</formula>
    </cfRule>
    <cfRule type="expression" dxfId="10398" priority="294">
      <formula>SEARCH("fermata",$N4)&gt;0</formula>
    </cfRule>
    <cfRule type="expression" dxfId="10397" priority="295">
      <formula>SEARCH("canone",$N4)&gt;0</formula>
    </cfRule>
  </conditionalFormatting>
  <conditionalFormatting sqref="I4">
    <cfRule type="expression" dxfId="10396" priority="286">
      <formula>SEARCH("caricato",$N4)&gt;0</formula>
    </cfRule>
    <cfRule type="expression" dxfId="10395" priority="287">
      <formula>SEARCH("da fare",$N4)&gt;0</formula>
    </cfRule>
    <cfRule type="expression" dxfId="10394" priority="288">
      <formula>SEARCH("attesa tcl",$N4)&gt;0</formula>
    </cfRule>
    <cfRule type="expression" dxfId="10393" priority="289">
      <formula>SEARCH("fermata",$N4)&gt;0</formula>
    </cfRule>
    <cfRule type="expression" dxfId="10392" priority="290">
      <formula>SEARCH("canone",$N4)&gt;0</formula>
    </cfRule>
  </conditionalFormatting>
  <conditionalFormatting sqref="I5:I7 I10:I11 I14:I45">
    <cfRule type="expression" dxfId="10391" priority="281">
      <formula>SEARCH("caricato",$N5)&gt;0</formula>
    </cfRule>
    <cfRule type="expression" dxfId="10390" priority="282">
      <formula>SEARCH("da fare",$N5)&gt;0</formula>
    </cfRule>
    <cfRule type="expression" dxfId="10389" priority="283">
      <formula>SEARCH("attesa tcl",$N5)&gt;0</formula>
    </cfRule>
    <cfRule type="expression" dxfId="10388" priority="284">
      <formula>SEARCH("fermata",$N5)&gt;0</formula>
    </cfRule>
    <cfRule type="expression" dxfId="10387" priority="285">
      <formula>SEARCH("canone",$N5)&gt;0</formula>
    </cfRule>
  </conditionalFormatting>
  <conditionalFormatting sqref="I5:I7 I10:I11 I14:I45">
    <cfRule type="expression" dxfId="10386" priority="276">
      <formula>SEARCH("caricato",$N5)&gt;0</formula>
    </cfRule>
    <cfRule type="expression" dxfId="10385" priority="277">
      <formula>SEARCH("da fare",$N5)&gt;0</formula>
    </cfRule>
    <cfRule type="expression" dxfId="10384" priority="278">
      <formula>SEARCH("attesa tcl",$N5)&gt;0</formula>
    </cfRule>
    <cfRule type="expression" dxfId="10383" priority="279">
      <formula>SEARCH("fermata",$N5)&gt;0</formula>
    </cfRule>
    <cfRule type="expression" dxfId="10382" priority="280">
      <formula>SEARCH("canone",$N5)&gt;0</formula>
    </cfRule>
  </conditionalFormatting>
  <conditionalFormatting sqref="I5:I7 I10:I11 I14:I45">
    <cfRule type="expression" dxfId="10381" priority="271">
      <formula>SEARCH("caricato",$N5)&gt;0</formula>
    </cfRule>
    <cfRule type="expression" dxfId="10380" priority="272">
      <formula>SEARCH("da fare",$N5)&gt;0</formula>
    </cfRule>
    <cfRule type="expression" dxfId="10379" priority="273">
      <formula>SEARCH("attesa tcl",$N5)&gt;0</formula>
    </cfRule>
    <cfRule type="expression" dxfId="10378" priority="274">
      <formula>SEARCH("fermata",$N5)&gt;0</formula>
    </cfRule>
    <cfRule type="expression" dxfId="10377" priority="275">
      <formula>SEARCH("canone",$N5)&gt;0</formula>
    </cfRule>
  </conditionalFormatting>
  <conditionalFormatting sqref="I5:I7 I10:I11 I14:I45">
    <cfRule type="expression" dxfId="10376" priority="266">
      <formula>SEARCH("caricato",$N5)&gt;0</formula>
    </cfRule>
    <cfRule type="expression" dxfId="10375" priority="267">
      <formula>SEARCH("da fare",$N5)&gt;0</formula>
    </cfRule>
    <cfRule type="expression" dxfId="10374" priority="268">
      <formula>SEARCH("attesa tcl",$N5)&gt;0</formula>
    </cfRule>
    <cfRule type="expression" dxfId="10373" priority="269">
      <formula>SEARCH("fermata",$N5)&gt;0</formula>
    </cfRule>
    <cfRule type="expression" dxfId="10372" priority="270">
      <formula>SEARCH("canone",$N5)&gt;0</formula>
    </cfRule>
  </conditionalFormatting>
  <conditionalFormatting sqref="I5:I7 I10:I11 I14:I45">
    <cfRule type="expression" dxfId="10371" priority="261">
      <formula>SEARCH("caricato",$N5)&gt;0</formula>
    </cfRule>
    <cfRule type="expression" dxfId="10370" priority="262">
      <formula>SEARCH("da fare",$N5)&gt;0</formula>
    </cfRule>
    <cfRule type="expression" dxfId="10369" priority="263">
      <formula>SEARCH("attesa tcl",$N5)&gt;0</formula>
    </cfRule>
    <cfRule type="expression" dxfId="10368" priority="264">
      <formula>SEARCH("fermata",$N5)&gt;0</formula>
    </cfRule>
    <cfRule type="expression" dxfId="10367" priority="265">
      <formula>SEARCH("canone",$N5)&gt;0</formula>
    </cfRule>
  </conditionalFormatting>
  <conditionalFormatting sqref="I5:I7 I10:I11 I14:I45">
    <cfRule type="expression" dxfId="10366" priority="256">
      <formula>SEARCH("caricato",$N5)&gt;0</formula>
    </cfRule>
    <cfRule type="expression" dxfId="10365" priority="257">
      <formula>SEARCH("da fare",$N5)&gt;0</formula>
    </cfRule>
    <cfRule type="expression" dxfId="10364" priority="258">
      <formula>SEARCH("attesa tcl",$N5)&gt;0</formula>
    </cfRule>
    <cfRule type="expression" dxfId="10363" priority="259">
      <formula>SEARCH("fermata",$N5)&gt;0</formula>
    </cfRule>
    <cfRule type="expression" dxfId="10362" priority="260">
      <formula>SEARCH("canone",$N5)&gt;0</formula>
    </cfRule>
  </conditionalFormatting>
  <conditionalFormatting sqref="F16">
    <cfRule type="expression" dxfId="10361" priority="251">
      <formula>SEARCH("caricato",$N16)&gt;0</formula>
    </cfRule>
    <cfRule type="expression" dxfId="10360" priority="252">
      <formula>SEARCH("da fare",$N16)&gt;0</formula>
    </cfRule>
    <cfRule type="expression" dxfId="10359" priority="253">
      <formula>SEARCH("attesa tcl",$N16)&gt;0</formula>
    </cfRule>
    <cfRule type="expression" dxfId="10358" priority="254">
      <formula>SEARCH("fermata",$N16)&gt;0</formula>
    </cfRule>
    <cfRule type="expression" dxfId="10357" priority="255">
      <formula>SEARCH("canone",$N16)&gt;0</formula>
    </cfRule>
  </conditionalFormatting>
  <conditionalFormatting sqref="F14:F15">
    <cfRule type="expression" dxfId="10356" priority="246">
      <formula>SEARCH("caricato",$N14)&gt;0</formula>
    </cfRule>
    <cfRule type="expression" dxfId="10355" priority="247">
      <formula>SEARCH("da fare",$N14)&gt;0</formula>
    </cfRule>
    <cfRule type="expression" dxfId="10354" priority="248">
      <formula>SEARCH("attesa tcl",$N14)&gt;0</formula>
    </cfRule>
    <cfRule type="expression" dxfId="10353" priority="249">
      <formula>SEARCH("fermata",$N14)&gt;0</formula>
    </cfRule>
    <cfRule type="expression" dxfId="10352" priority="250">
      <formula>SEARCH("canone",$N14)&gt;0</formula>
    </cfRule>
  </conditionalFormatting>
  <conditionalFormatting sqref="F14:F15">
    <cfRule type="expression" dxfId="10351" priority="241">
      <formula>SEARCH("caricato",$N14)&gt;0</formula>
    </cfRule>
    <cfRule type="expression" dxfId="10350" priority="242">
      <formula>SEARCH("da fare",$N14)&gt;0</formula>
    </cfRule>
    <cfRule type="expression" dxfId="10349" priority="243">
      <formula>SEARCH("attesa tcl",$N14)&gt;0</formula>
    </cfRule>
    <cfRule type="expression" dxfId="10348" priority="244">
      <formula>SEARCH("fermata",$N14)&gt;0</formula>
    </cfRule>
    <cfRule type="expression" dxfId="10347" priority="245">
      <formula>SEARCH("canone",$N14)&gt;0</formula>
    </cfRule>
  </conditionalFormatting>
  <conditionalFormatting sqref="F14:F15">
    <cfRule type="expression" dxfId="10346" priority="236">
      <formula>SEARCH("caricato",$N14)&gt;0</formula>
    </cfRule>
    <cfRule type="expression" dxfId="10345" priority="237">
      <formula>SEARCH("da fare",$N14)&gt;0</formula>
    </cfRule>
    <cfRule type="expression" dxfId="10344" priority="238">
      <formula>SEARCH("attesa tcl",$N14)&gt;0</formula>
    </cfRule>
    <cfRule type="expression" dxfId="10343" priority="239">
      <formula>SEARCH("fermata",$N14)&gt;0</formula>
    </cfRule>
    <cfRule type="expression" dxfId="10342" priority="240">
      <formula>SEARCH("canone",$N14)&gt;0</formula>
    </cfRule>
  </conditionalFormatting>
  <conditionalFormatting sqref="F16">
    <cfRule type="expression" dxfId="10341" priority="231">
      <formula>SEARCH("caricato",$N16)&gt;0</formula>
    </cfRule>
    <cfRule type="expression" dxfId="10340" priority="232">
      <formula>SEARCH("da fare",$N16)&gt;0</formula>
    </cfRule>
    <cfRule type="expression" dxfId="10339" priority="233">
      <formula>SEARCH("attesa tcl",$N16)&gt;0</formula>
    </cfRule>
    <cfRule type="expression" dxfId="10338" priority="234">
      <formula>SEARCH("fermata",$N16)&gt;0</formula>
    </cfRule>
    <cfRule type="expression" dxfId="10337" priority="235">
      <formula>SEARCH("canone",$N16)&gt;0</formula>
    </cfRule>
  </conditionalFormatting>
  <conditionalFormatting sqref="F16">
    <cfRule type="expression" dxfId="10336" priority="226">
      <formula>SEARCH("caricato",$N16)&gt;0</formula>
    </cfRule>
    <cfRule type="expression" dxfId="10335" priority="227">
      <formula>SEARCH("da fare",$N16)&gt;0</formula>
    </cfRule>
    <cfRule type="expression" dxfId="10334" priority="228">
      <formula>SEARCH("attesa tcl",$N16)&gt;0</formula>
    </cfRule>
    <cfRule type="expression" dxfId="10333" priority="229">
      <formula>SEARCH("fermata",$N16)&gt;0</formula>
    </cfRule>
    <cfRule type="expression" dxfId="10332" priority="230">
      <formula>SEARCH("canone",$N16)&gt;0</formula>
    </cfRule>
  </conditionalFormatting>
  <conditionalFormatting sqref="F16">
    <cfRule type="expression" dxfId="10331" priority="221">
      <formula>SEARCH("caricato",$N16)&gt;0</formula>
    </cfRule>
    <cfRule type="expression" dxfId="10330" priority="222">
      <formula>SEARCH("da fare",$N16)&gt;0</formula>
    </cfRule>
    <cfRule type="expression" dxfId="10329" priority="223">
      <formula>SEARCH("attesa tcl",$N16)&gt;0</formula>
    </cfRule>
    <cfRule type="expression" dxfId="10328" priority="224">
      <formula>SEARCH("fermata",$N16)&gt;0</formula>
    </cfRule>
    <cfRule type="expression" dxfId="10327" priority="225">
      <formula>SEARCH("canone",$N16)&gt;0</formula>
    </cfRule>
  </conditionalFormatting>
  <conditionalFormatting sqref="F13">
    <cfRule type="expression" dxfId="10326" priority="216">
      <formula>SEARCH("caricato",$N13)&gt;0</formula>
    </cfRule>
    <cfRule type="expression" dxfId="10325" priority="217">
      <formula>SEARCH("da fare",$N13)&gt;0</formula>
    </cfRule>
    <cfRule type="expression" dxfId="10324" priority="218">
      <formula>SEARCH("attesa tcl",$N13)&gt;0</formula>
    </cfRule>
    <cfRule type="expression" dxfId="10323" priority="219">
      <formula>SEARCH("fermata",$N13)&gt;0</formula>
    </cfRule>
    <cfRule type="expression" dxfId="10322" priority="220">
      <formula>SEARCH("canone",$N13)&gt;0</formula>
    </cfRule>
  </conditionalFormatting>
  <conditionalFormatting sqref="F13">
    <cfRule type="expression" dxfId="10321" priority="211">
      <formula>SEARCH("caricato",$N13)&gt;0</formula>
    </cfRule>
    <cfRule type="expression" dxfId="10320" priority="212">
      <formula>SEARCH("da fare",$N13)&gt;0</formula>
    </cfRule>
    <cfRule type="expression" dxfId="10319" priority="213">
      <formula>SEARCH("attesa tcl",$N13)&gt;0</formula>
    </cfRule>
    <cfRule type="expression" dxfId="10318" priority="214">
      <formula>SEARCH("fermata",$N13)&gt;0</formula>
    </cfRule>
    <cfRule type="expression" dxfId="10317" priority="215">
      <formula>SEARCH("canone",$N13)&gt;0</formula>
    </cfRule>
  </conditionalFormatting>
  <conditionalFormatting sqref="F13">
    <cfRule type="expression" dxfId="10316" priority="206">
      <formula>SEARCH("caricato",$N13)&gt;0</formula>
    </cfRule>
    <cfRule type="expression" dxfId="10315" priority="207">
      <formula>SEARCH("da fare",$N13)&gt;0</formula>
    </cfRule>
    <cfRule type="expression" dxfId="10314" priority="208">
      <formula>SEARCH("attesa tcl",$N13)&gt;0</formula>
    </cfRule>
    <cfRule type="expression" dxfId="10313" priority="209">
      <formula>SEARCH("fermata",$N13)&gt;0</formula>
    </cfRule>
    <cfRule type="expression" dxfId="10312" priority="210">
      <formula>SEARCH("canone",$N13)&gt;0</formula>
    </cfRule>
  </conditionalFormatting>
  <conditionalFormatting sqref="F13">
    <cfRule type="expression" dxfId="10311" priority="201">
      <formula>SEARCH("caricato",$N13)&gt;0</formula>
    </cfRule>
    <cfRule type="expression" dxfId="10310" priority="202">
      <formula>SEARCH("da fare",$N13)&gt;0</formula>
    </cfRule>
    <cfRule type="expression" dxfId="10309" priority="203">
      <formula>SEARCH("attesa tcl",$N13)&gt;0</formula>
    </cfRule>
    <cfRule type="expression" dxfId="10308" priority="204">
      <formula>SEARCH("fermata",$N13)&gt;0</formula>
    </cfRule>
    <cfRule type="expression" dxfId="10307" priority="205">
      <formula>SEARCH("canone",$N13)&gt;0</formula>
    </cfRule>
  </conditionalFormatting>
  <conditionalFormatting sqref="F12">
    <cfRule type="expression" dxfId="10306" priority="196">
      <formula>SEARCH("caricato",$N12)&gt;0</formula>
    </cfRule>
    <cfRule type="expression" dxfId="10305" priority="197">
      <formula>SEARCH("da fare",$N12)&gt;0</formula>
    </cfRule>
    <cfRule type="expression" dxfId="10304" priority="198">
      <formula>SEARCH("attesa tcl",$N12)&gt;0</formula>
    </cfRule>
    <cfRule type="expression" dxfId="10303" priority="199">
      <formula>SEARCH("fermata",$N12)&gt;0</formula>
    </cfRule>
    <cfRule type="expression" dxfId="10302" priority="200">
      <formula>SEARCH("canone",$N12)&gt;0</formula>
    </cfRule>
  </conditionalFormatting>
  <conditionalFormatting sqref="F12">
    <cfRule type="expression" dxfId="10301" priority="191">
      <formula>SEARCH("caricato",$N12)&gt;0</formula>
    </cfRule>
    <cfRule type="expression" dxfId="10300" priority="192">
      <formula>SEARCH("da fare",$N12)&gt;0</formula>
    </cfRule>
    <cfRule type="expression" dxfId="10299" priority="193">
      <formula>SEARCH("attesa tcl",$N12)&gt;0</formula>
    </cfRule>
    <cfRule type="expression" dxfId="10298" priority="194">
      <formula>SEARCH("fermata",$N12)&gt;0</formula>
    </cfRule>
    <cfRule type="expression" dxfId="10297" priority="195">
      <formula>SEARCH("canone",$N12)&gt;0</formula>
    </cfRule>
  </conditionalFormatting>
  <conditionalFormatting sqref="F12">
    <cfRule type="expression" dxfId="10296" priority="186">
      <formula>SEARCH("caricato",$N12)&gt;0</formula>
    </cfRule>
    <cfRule type="expression" dxfId="10295" priority="187">
      <formula>SEARCH("da fare",$N12)&gt;0</formula>
    </cfRule>
    <cfRule type="expression" dxfId="10294" priority="188">
      <formula>SEARCH("attesa tcl",$N12)&gt;0</formula>
    </cfRule>
    <cfRule type="expression" dxfId="10293" priority="189">
      <formula>SEARCH("fermata",$N12)&gt;0</formula>
    </cfRule>
    <cfRule type="expression" dxfId="10292" priority="190">
      <formula>SEARCH("canone",$N12)&gt;0</formula>
    </cfRule>
  </conditionalFormatting>
  <conditionalFormatting sqref="F12">
    <cfRule type="expression" dxfId="10291" priority="181">
      <formula>SEARCH("caricato",$N12)&gt;0</formula>
    </cfRule>
    <cfRule type="expression" dxfId="10290" priority="182">
      <formula>SEARCH("da fare",$N12)&gt;0</formula>
    </cfRule>
    <cfRule type="expression" dxfId="10289" priority="183">
      <formula>SEARCH("attesa tcl",$N12)&gt;0</formula>
    </cfRule>
    <cfRule type="expression" dxfId="10288" priority="184">
      <formula>SEARCH("fermata",$N12)&gt;0</formula>
    </cfRule>
    <cfRule type="expression" dxfId="10287" priority="185">
      <formula>SEARCH("canone",$N12)&gt;0</formula>
    </cfRule>
  </conditionalFormatting>
  <conditionalFormatting sqref="H6">
    <cfRule type="expression" dxfId="10286" priority="176">
      <formula>SEARCH("caricato",$N6)&gt;0</formula>
    </cfRule>
    <cfRule type="expression" dxfId="10285" priority="177">
      <formula>SEARCH("da fare",$N6)&gt;0</formula>
    </cfRule>
    <cfRule type="expression" dxfId="10284" priority="178">
      <formula>SEARCH("attesa tcl",$N6)&gt;0</formula>
    </cfRule>
    <cfRule type="expression" dxfId="10283" priority="179">
      <formula>SEARCH("fermata",$N6)&gt;0</formula>
    </cfRule>
    <cfRule type="expression" dxfId="10282" priority="180">
      <formula>SEARCH("canone",$N6)&gt;0</formula>
    </cfRule>
  </conditionalFormatting>
  <conditionalFormatting sqref="H6">
    <cfRule type="expression" dxfId="10281" priority="171">
      <formula>SEARCH("caricato",$N6)&gt;0</formula>
    </cfRule>
    <cfRule type="expression" dxfId="10280" priority="172">
      <formula>SEARCH("da fare",$N6)&gt;0</formula>
    </cfRule>
    <cfRule type="expression" dxfId="10279" priority="173">
      <formula>SEARCH("attesa tcl",$N6)&gt;0</formula>
    </cfRule>
    <cfRule type="expression" dxfId="10278" priority="174">
      <formula>SEARCH("fermata",$N6)&gt;0</formula>
    </cfRule>
    <cfRule type="expression" dxfId="10277" priority="175">
      <formula>SEARCH("canone",$N6)&gt;0</formula>
    </cfRule>
  </conditionalFormatting>
  <conditionalFormatting sqref="H8">
    <cfRule type="expression" dxfId="10276" priority="166">
      <formula>SEARCH("caricato",$N8)&gt;0</formula>
    </cfRule>
    <cfRule type="expression" dxfId="10275" priority="167">
      <formula>SEARCH("da fare",$N8)&gt;0</formula>
    </cfRule>
    <cfRule type="expression" dxfId="10274" priority="168">
      <formula>SEARCH("attesa tcl",$N8)&gt;0</formula>
    </cfRule>
    <cfRule type="expression" dxfId="10273" priority="169">
      <formula>SEARCH("fermata",$N8)&gt;0</formula>
    </cfRule>
    <cfRule type="expression" dxfId="10272" priority="170">
      <formula>SEARCH("canone",$N8)&gt;0</formula>
    </cfRule>
  </conditionalFormatting>
  <conditionalFormatting sqref="H8">
    <cfRule type="expression" dxfId="10271" priority="161">
      <formula>SEARCH("caricato",$N8)&gt;0</formula>
    </cfRule>
    <cfRule type="expression" dxfId="10270" priority="162">
      <formula>SEARCH("da fare",$N8)&gt;0</formula>
    </cfRule>
    <cfRule type="expression" dxfId="10269" priority="163">
      <formula>SEARCH("attesa tcl",$N8)&gt;0</formula>
    </cfRule>
    <cfRule type="expression" dxfId="10268" priority="164">
      <formula>SEARCH("fermata",$N8)&gt;0</formula>
    </cfRule>
    <cfRule type="expression" dxfId="10267" priority="165">
      <formula>SEARCH("canone",$N8)&gt;0</formula>
    </cfRule>
  </conditionalFormatting>
  <conditionalFormatting sqref="H12">
    <cfRule type="expression" dxfId="10266" priority="156">
      <formula>SEARCH("caricato",$N12)&gt;0</formula>
    </cfRule>
    <cfRule type="expression" dxfId="10265" priority="157">
      <formula>SEARCH("da fare",$N12)&gt;0</formula>
    </cfRule>
    <cfRule type="expression" dxfId="10264" priority="158">
      <formula>SEARCH("attesa tcl",$N12)&gt;0</formula>
    </cfRule>
    <cfRule type="expression" dxfId="10263" priority="159">
      <formula>SEARCH("fermata",$N12)&gt;0</formula>
    </cfRule>
    <cfRule type="expression" dxfId="10262" priority="160">
      <formula>SEARCH("canone",$N12)&gt;0</formula>
    </cfRule>
  </conditionalFormatting>
  <conditionalFormatting sqref="H12">
    <cfRule type="expression" dxfId="10261" priority="151">
      <formula>SEARCH("caricato",$N12)&gt;0</formula>
    </cfRule>
    <cfRule type="expression" dxfId="10260" priority="152">
      <formula>SEARCH("da fare",$N12)&gt;0</formula>
    </cfRule>
    <cfRule type="expression" dxfId="10259" priority="153">
      <formula>SEARCH("attesa tcl",$N12)&gt;0</formula>
    </cfRule>
    <cfRule type="expression" dxfId="10258" priority="154">
      <formula>SEARCH("fermata",$N12)&gt;0</formula>
    </cfRule>
    <cfRule type="expression" dxfId="10257" priority="155">
      <formula>SEARCH("canone",$N12)&gt;0</formula>
    </cfRule>
  </conditionalFormatting>
  <conditionalFormatting sqref="I12">
    <cfRule type="expression" dxfId="10256" priority="116">
      <formula>SEARCH("caricato",$N12)&gt;0</formula>
    </cfRule>
    <cfRule type="expression" dxfId="10255" priority="117">
      <formula>SEARCH("da fare",$N12)&gt;0</formula>
    </cfRule>
    <cfRule type="expression" dxfId="10254" priority="118">
      <formula>SEARCH("attesa tcl",$N12)&gt;0</formula>
    </cfRule>
    <cfRule type="expression" dxfId="10253" priority="119">
      <formula>SEARCH("fermata",$N12)&gt;0</formula>
    </cfRule>
    <cfRule type="expression" dxfId="10252" priority="120">
      <formula>SEARCH("canone",$N12)&gt;0</formula>
    </cfRule>
  </conditionalFormatting>
  <conditionalFormatting sqref="I12">
    <cfRule type="expression" dxfId="10251" priority="111">
      <formula>SEARCH("caricato",$N12)&gt;0</formula>
    </cfRule>
    <cfRule type="expression" dxfId="10250" priority="112">
      <formula>SEARCH("da fare",$N12)&gt;0</formula>
    </cfRule>
    <cfRule type="expression" dxfId="10249" priority="113">
      <formula>SEARCH("attesa tcl",$N12)&gt;0</formula>
    </cfRule>
    <cfRule type="expression" dxfId="10248" priority="114">
      <formula>SEARCH("fermata",$N12)&gt;0</formula>
    </cfRule>
    <cfRule type="expression" dxfId="10247" priority="115">
      <formula>SEARCH("canone",$N12)&gt;0</formula>
    </cfRule>
  </conditionalFormatting>
  <conditionalFormatting sqref="I12">
    <cfRule type="expression" dxfId="10246" priority="106">
      <formula>SEARCH("caricato",$N12)&gt;0</formula>
    </cfRule>
    <cfRule type="expression" dxfId="10245" priority="107">
      <formula>SEARCH("da fare",$N12)&gt;0</formula>
    </cfRule>
    <cfRule type="expression" dxfId="10244" priority="108">
      <formula>SEARCH("attesa tcl",$N12)&gt;0</formula>
    </cfRule>
    <cfRule type="expression" dxfId="10243" priority="109">
      <formula>SEARCH("fermata",$N12)&gt;0</formula>
    </cfRule>
    <cfRule type="expression" dxfId="10242" priority="110">
      <formula>SEARCH("canone",$N12)&gt;0</formula>
    </cfRule>
  </conditionalFormatting>
  <conditionalFormatting sqref="I12">
    <cfRule type="expression" dxfId="10241" priority="101">
      <formula>SEARCH("caricato",$N12)&gt;0</formula>
    </cfRule>
    <cfRule type="expression" dxfId="10240" priority="102">
      <formula>SEARCH("da fare",$N12)&gt;0</formula>
    </cfRule>
    <cfRule type="expression" dxfId="10239" priority="103">
      <formula>SEARCH("attesa tcl",$N12)&gt;0</formula>
    </cfRule>
    <cfRule type="expression" dxfId="10238" priority="104">
      <formula>SEARCH("fermata",$N12)&gt;0</formula>
    </cfRule>
    <cfRule type="expression" dxfId="10237" priority="105">
      <formula>SEARCH("canone",$N12)&gt;0</formula>
    </cfRule>
  </conditionalFormatting>
  <conditionalFormatting sqref="I12">
    <cfRule type="expression" dxfId="10236" priority="96">
      <formula>SEARCH("caricato",$N12)&gt;0</formula>
    </cfRule>
    <cfRule type="expression" dxfId="10235" priority="97">
      <formula>SEARCH("da fare",$N12)&gt;0</formula>
    </cfRule>
    <cfRule type="expression" dxfId="10234" priority="98">
      <formula>SEARCH("attesa tcl",$N12)&gt;0</formula>
    </cfRule>
    <cfRule type="expression" dxfId="10233" priority="99">
      <formula>SEARCH("fermata",$N12)&gt;0</formula>
    </cfRule>
    <cfRule type="expression" dxfId="10232" priority="100">
      <formula>SEARCH("canone",$N12)&gt;0</formula>
    </cfRule>
  </conditionalFormatting>
  <conditionalFormatting sqref="I12">
    <cfRule type="expression" dxfId="10231" priority="91">
      <formula>SEARCH("caricato",$N12)&gt;0</formula>
    </cfRule>
    <cfRule type="expression" dxfId="10230" priority="92">
      <formula>SEARCH("da fare",$N12)&gt;0</formula>
    </cfRule>
    <cfRule type="expression" dxfId="10229" priority="93">
      <formula>SEARCH("attesa tcl",$N12)&gt;0</formula>
    </cfRule>
    <cfRule type="expression" dxfId="10228" priority="94">
      <formula>SEARCH("fermata",$N12)&gt;0</formula>
    </cfRule>
    <cfRule type="expression" dxfId="10227" priority="95">
      <formula>SEARCH("canone",$N12)&gt;0</formula>
    </cfRule>
  </conditionalFormatting>
  <conditionalFormatting sqref="I13">
    <cfRule type="expression" dxfId="10226" priority="86">
      <formula>SEARCH("caricato",$N13)&gt;0</formula>
    </cfRule>
    <cfRule type="expression" dxfId="10225" priority="87">
      <formula>SEARCH("da fare",$N13)&gt;0</formula>
    </cfRule>
    <cfRule type="expression" dxfId="10224" priority="88">
      <formula>SEARCH("attesa tcl",$N13)&gt;0</formula>
    </cfRule>
    <cfRule type="expression" dxfId="10223" priority="89">
      <formula>SEARCH("fermata",$N13)&gt;0</formula>
    </cfRule>
    <cfRule type="expression" dxfId="10222" priority="90">
      <formula>SEARCH("canone",$N13)&gt;0</formula>
    </cfRule>
  </conditionalFormatting>
  <conditionalFormatting sqref="I13">
    <cfRule type="expression" dxfId="10221" priority="81">
      <formula>SEARCH("caricato",$N13)&gt;0</formula>
    </cfRule>
    <cfRule type="expression" dxfId="10220" priority="82">
      <formula>SEARCH("da fare",$N13)&gt;0</formula>
    </cfRule>
    <cfRule type="expression" dxfId="10219" priority="83">
      <formula>SEARCH("attesa tcl",$N13)&gt;0</formula>
    </cfRule>
    <cfRule type="expression" dxfId="10218" priority="84">
      <formula>SEARCH("fermata",$N13)&gt;0</formula>
    </cfRule>
    <cfRule type="expression" dxfId="10217" priority="85">
      <formula>SEARCH("canone",$N13)&gt;0</formula>
    </cfRule>
  </conditionalFormatting>
  <conditionalFormatting sqref="I13">
    <cfRule type="expression" dxfId="10216" priority="76">
      <formula>SEARCH("caricato",$N13)&gt;0</formula>
    </cfRule>
    <cfRule type="expression" dxfId="10215" priority="77">
      <formula>SEARCH("da fare",$N13)&gt;0</formula>
    </cfRule>
    <cfRule type="expression" dxfId="10214" priority="78">
      <formula>SEARCH("attesa tcl",$N13)&gt;0</formula>
    </cfRule>
    <cfRule type="expression" dxfId="10213" priority="79">
      <formula>SEARCH("fermata",$N13)&gt;0</formula>
    </cfRule>
    <cfRule type="expression" dxfId="10212" priority="80">
      <formula>SEARCH("canone",$N13)&gt;0</formula>
    </cfRule>
  </conditionalFormatting>
  <conditionalFormatting sqref="I13">
    <cfRule type="expression" dxfId="10211" priority="71">
      <formula>SEARCH("caricato",$N13)&gt;0</formula>
    </cfRule>
    <cfRule type="expression" dxfId="10210" priority="72">
      <formula>SEARCH("da fare",$N13)&gt;0</formula>
    </cfRule>
    <cfRule type="expression" dxfId="10209" priority="73">
      <formula>SEARCH("attesa tcl",$N13)&gt;0</formula>
    </cfRule>
    <cfRule type="expression" dxfId="10208" priority="74">
      <formula>SEARCH("fermata",$N13)&gt;0</formula>
    </cfRule>
    <cfRule type="expression" dxfId="10207" priority="75">
      <formula>SEARCH("canone",$N13)&gt;0</formula>
    </cfRule>
  </conditionalFormatting>
  <conditionalFormatting sqref="I13">
    <cfRule type="expression" dxfId="10206" priority="66">
      <formula>SEARCH("caricato",$N13)&gt;0</formula>
    </cfRule>
    <cfRule type="expression" dxfId="10205" priority="67">
      <formula>SEARCH("da fare",$N13)&gt;0</formula>
    </cfRule>
    <cfRule type="expression" dxfId="10204" priority="68">
      <formula>SEARCH("attesa tcl",$N13)&gt;0</formula>
    </cfRule>
    <cfRule type="expression" dxfId="10203" priority="69">
      <formula>SEARCH("fermata",$N13)&gt;0</formula>
    </cfRule>
    <cfRule type="expression" dxfId="10202" priority="70">
      <formula>SEARCH("canone",$N13)&gt;0</formula>
    </cfRule>
  </conditionalFormatting>
  <conditionalFormatting sqref="I13">
    <cfRule type="expression" dxfId="10201" priority="61">
      <formula>SEARCH("caricato",$N13)&gt;0</formula>
    </cfRule>
    <cfRule type="expression" dxfId="10200" priority="62">
      <formula>SEARCH("da fare",$N13)&gt;0</formula>
    </cfRule>
    <cfRule type="expression" dxfId="10199" priority="63">
      <formula>SEARCH("attesa tcl",$N13)&gt;0</formula>
    </cfRule>
    <cfRule type="expression" dxfId="10198" priority="64">
      <formula>SEARCH("fermata",$N13)&gt;0</formula>
    </cfRule>
    <cfRule type="expression" dxfId="10197" priority="65">
      <formula>SEARCH("canone",$N13)&gt;0</formula>
    </cfRule>
  </conditionalFormatting>
  <conditionalFormatting sqref="I8">
    <cfRule type="expression" dxfId="10196" priority="56">
      <formula>SEARCH("caricato",$N8)&gt;0</formula>
    </cfRule>
    <cfRule type="expression" dxfId="10195" priority="57">
      <formula>SEARCH("da fare",$N8)&gt;0</formula>
    </cfRule>
    <cfRule type="expression" dxfId="10194" priority="58">
      <formula>SEARCH("attesa tcl",$N8)&gt;0</formula>
    </cfRule>
    <cfRule type="expression" dxfId="10193" priority="59">
      <formula>SEARCH("fermata",$N8)&gt;0</formula>
    </cfRule>
    <cfRule type="expression" dxfId="10192" priority="60">
      <formula>SEARCH("canone",$N8)&gt;0</formula>
    </cfRule>
  </conditionalFormatting>
  <conditionalFormatting sqref="I8">
    <cfRule type="expression" dxfId="10191" priority="51">
      <formula>SEARCH("caricato",$N8)&gt;0</formula>
    </cfRule>
    <cfRule type="expression" dxfId="10190" priority="52">
      <formula>SEARCH("da fare",$N8)&gt;0</formula>
    </cfRule>
    <cfRule type="expression" dxfId="10189" priority="53">
      <formula>SEARCH("attesa tcl",$N8)&gt;0</formula>
    </cfRule>
    <cfRule type="expression" dxfId="10188" priority="54">
      <formula>SEARCH("fermata",$N8)&gt;0</formula>
    </cfRule>
    <cfRule type="expression" dxfId="10187" priority="55">
      <formula>SEARCH("canone",$N8)&gt;0</formula>
    </cfRule>
  </conditionalFormatting>
  <conditionalFormatting sqref="I8">
    <cfRule type="expression" dxfId="10186" priority="46">
      <formula>SEARCH("caricato",$N8)&gt;0</formula>
    </cfRule>
    <cfRule type="expression" dxfId="10185" priority="47">
      <formula>SEARCH("da fare",$N8)&gt;0</formula>
    </cfRule>
    <cfRule type="expression" dxfId="10184" priority="48">
      <formula>SEARCH("attesa tcl",$N8)&gt;0</formula>
    </cfRule>
    <cfRule type="expression" dxfId="10183" priority="49">
      <formula>SEARCH("fermata",$N8)&gt;0</formula>
    </cfRule>
    <cfRule type="expression" dxfId="10182" priority="50">
      <formula>SEARCH("canone",$N8)&gt;0</formula>
    </cfRule>
  </conditionalFormatting>
  <conditionalFormatting sqref="I8">
    <cfRule type="expression" dxfId="10181" priority="41">
      <formula>SEARCH("caricato",$N8)&gt;0</formula>
    </cfRule>
    <cfRule type="expression" dxfId="10180" priority="42">
      <formula>SEARCH("da fare",$N8)&gt;0</formula>
    </cfRule>
    <cfRule type="expression" dxfId="10179" priority="43">
      <formula>SEARCH("attesa tcl",$N8)&gt;0</formula>
    </cfRule>
    <cfRule type="expression" dxfId="10178" priority="44">
      <formula>SEARCH("fermata",$N8)&gt;0</formula>
    </cfRule>
    <cfRule type="expression" dxfId="10177" priority="45">
      <formula>SEARCH("canone",$N8)&gt;0</formula>
    </cfRule>
  </conditionalFormatting>
  <conditionalFormatting sqref="I8">
    <cfRule type="expression" dxfId="10176" priority="36">
      <formula>SEARCH("caricato",$N8)&gt;0</formula>
    </cfRule>
    <cfRule type="expression" dxfId="10175" priority="37">
      <formula>SEARCH("da fare",$N8)&gt;0</formula>
    </cfRule>
    <cfRule type="expression" dxfId="10174" priority="38">
      <formula>SEARCH("attesa tcl",$N8)&gt;0</formula>
    </cfRule>
    <cfRule type="expression" dxfId="10173" priority="39">
      <formula>SEARCH("fermata",$N8)&gt;0</formula>
    </cfRule>
    <cfRule type="expression" dxfId="10172" priority="40">
      <formula>SEARCH("canone",$N8)&gt;0</formula>
    </cfRule>
  </conditionalFormatting>
  <conditionalFormatting sqref="I8">
    <cfRule type="expression" dxfId="10171" priority="31">
      <formula>SEARCH("caricato",$N8)&gt;0</formula>
    </cfRule>
    <cfRule type="expression" dxfId="10170" priority="32">
      <formula>SEARCH("da fare",$N8)&gt;0</formula>
    </cfRule>
    <cfRule type="expression" dxfId="10169" priority="33">
      <formula>SEARCH("attesa tcl",$N8)&gt;0</formula>
    </cfRule>
    <cfRule type="expression" dxfId="10168" priority="34">
      <formula>SEARCH("fermata",$N8)&gt;0</formula>
    </cfRule>
    <cfRule type="expression" dxfId="10167" priority="35">
      <formula>SEARCH("canone",$N8)&gt;0</formula>
    </cfRule>
  </conditionalFormatting>
  <conditionalFormatting sqref="I9">
    <cfRule type="expression" dxfId="10166" priority="26">
      <formula>SEARCH("caricato",$N9)&gt;0</formula>
    </cfRule>
    <cfRule type="expression" dxfId="10165" priority="27">
      <formula>SEARCH("da fare",$N9)&gt;0</formula>
    </cfRule>
    <cfRule type="expression" dxfId="10164" priority="28">
      <formula>SEARCH("attesa tcl",$N9)&gt;0</formula>
    </cfRule>
    <cfRule type="expression" dxfId="10163" priority="29">
      <formula>SEARCH("fermata",$N9)&gt;0</formula>
    </cfRule>
    <cfRule type="expression" dxfId="10162" priority="30">
      <formula>SEARCH("canone",$N9)&gt;0</formula>
    </cfRule>
  </conditionalFormatting>
  <conditionalFormatting sqref="I9">
    <cfRule type="expression" dxfId="10161" priority="21">
      <formula>SEARCH("caricato",$N9)&gt;0</formula>
    </cfRule>
    <cfRule type="expression" dxfId="10160" priority="22">
      <formula>SEARCH("da fare",$N9)&gt;0</formula>
    </cfRule>
    <cfRule type="expression" dxfId="10159" priority="23">
      <formula>SEARCH("attesa tcl",$N9)&gt;0</formula>
    </cfRule>
    <cfRule type="expression" dxfId="10158" priority="24">
      <formula>SEARCH("fermata",$N9)&gt;0</formula>
    </cfRule>
    <cfRule type="expression" dxfId="10157" priority="25">
      <formula>SEARCH("canone",$N9)&gt;0</formula>
    </cfRule>
  </conditionalFormatting>
  <conditionalFormatting sqref="I9">
    <cfRule type="expression" dxfId="10156" priority="16">
      <formula>SEARCH("caricato",$N9)&gt;0</formula>
    </cfRule>
    <cfRule type="expression" dxfId="10155" priority="17">
      <formula>SEARCH("da fare",$N9)&gt;0</formula>
    </cfRule>
    <cfRule type="expression" dxfId="10154" priority="18">
      <formula>SEARCH("attesa tcl",$N9)&gt;0</formula>
    </cfRule>
    <cfRule type="expression" dxfId="10153" priority="19">
      <formula>SEARCH("fermata",$N9)&gt;0</formula>
    </cfRule>
    <cfRule type="expression" dxfId="10152" priority="20">
      <formula>SEARCH("canone",$N9)&gt;0</formula>
    </cfRule>
  </conditionalFormatting>
  <conditionalFormatting sqref="I9">
    <cfRule type="expression" dxfId="10151" priority="11">
      <formula>SEARCH("caricato",$N9)&gt;0</formula>
    </cfRule>
    <cfRule type="expression" dxfId="10150" priority="12">
      <formula>SEARCH("da fare",$N9)&gt;0</formula>
    </cfRule>
    <cfRule type="expression" dxfId="10149" priority="13">
      <formula>SEARCH("attesa tcl",$N9)&gt;0</formula>
    </cfRule>
    <cfRule type="expression" dxfId="10148" priority="14">
      <formula>SEARCH("fermata",$N9)&gt;0</formula>
    </cfRule>
    <cfRule type="expression" dxfId="10147" priority="15">
      <formula>SEARCH("canone",$N9)&gt;0</formula>
    </cfRule>
  </conditionalFormatting>
  <conditionalFormatting sqref="I9">
    <cfRule type="expression" dxfId="10146" priority="6">
      <formula>SEARCH("caricato",$N9)&gt;0</formula>
    </cfRule>
    <cfRule type="expression" dxfId="10145" priority="7">
      <formula>SEARCH("da fare",$N9)&gt;0</formula>
    </cfRule>
    <cfRule type="expression" dxfId="10144" priority="8">
      <formula>SEARCH("attesa tcl",$N9)&gt;0</formula>
    </cfRule>
    <cfRule type="expression" dxfId="10143" priority="9">
      <formula>SEARCH("fermata",$N9)&gt;0</formula>
    </cfRule>
    <cfRule type="expression" dxfId="10142" priority="10">
      <formula>SEARCH("canone",$N9)&gt;0</formula>
    </cfRule>
  </conditionalFormatting>
  <conditionalFormatting sqref="I9">
    <cfRule type="expression" dxfId="10141" priority="1">
      <formula>SEARCH("caricato",$N9)&gt;0</formula>
    </cfRule>
    <cfRule type="expression" dxfId="10140" priority="2">
      <formula>SEARCH("da fare",$N9)&gt;0</formula>
    </cfRule>
    <cfRule type="expression" dxfId="10139" priority="3">
      <formula>SEARCH("attesa tcl",$N9)&gt;0</formula>
    </cfRule>
    <cfRule type="expression" dxfId="10138" priority="4">
      <formula>SEARCH("fermata",$N9)&gt;0</formula>
    </cfRule>
    <cfRule type="expression" dxfId="10137" priority="5">
      <formula>SEARCH("canone",$N9)&gt;0</formula>
    </cfRule>
  </conditionalFormatting>
  <dataValidations count="1">
    <dataValidation type="list" allowBlank="1" showInputMessage="1" showErrorMessage="1" sqref="U4" xr:uid="{0707BB81-94E6-4867-8845-5A930343FFE1}">
      <formula1>"SI,NO,si,no,"</formula1>
    </dataValidation>
  </dataValidations>
  <printOptions horizontalCentered="1" verticalCentered="1"/>
  <pageMargins left="0.25" right="0.25" top="0.25" bottom="0.25" header="0.3" footer="0.3"/>
  <pageSetup paperSize="9" scale="55" fitToHeight="0" pageOrder="overThenDown" orientation="landscape" blackAndWhite="1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4369" r:id="rId4" name="Button 1">
              <controlPr defaultSize="0" print="0" autoFill="0" autoPict="0" macro="[0]!CopiaModificaEseguiMacroEsterne_Optimized">
                <anchor moveWithCells="1" sizeWithCells="1">
                  <from>
                    <xdr:col>7</xdr:col>
                    <xdr:colOff>0</xdr:colOff>
                    <xdr:row>0</xdr:row>
                    <xdr:rowOff>9525</xdr:rowOff>
                  </from>
                  <to>
                    <xdr:col>7</xdr:col>
                    <xdr:colOff>1819275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4370" r:id="rId5" name="Button 2">
              <controlPr defaultSize="0" print="0" autoFill="0" autoPict="0" macro="[0]!RegolaAltezzaRigheEAreeDiStampa">
                <anchor moveWithCells="1" sizeWithCells="1">
                  <from>
                    <xdr:col>5</xdr:col>
                    <xdr:colOff>0</xdr:colOff>
                    <xdr:row>0</xdr:row>
                    <xdr:rowOff>0</xdr:rowOff>
                  </from>
                  <to>
                    <xdr:col>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4371" r:id="rId6" name="Button 3">
              <controlPr defaultSize="0" print="0" autoFill="0" autoPict="0" macro="[0]!RegolaAltezzaRigheEAreeDiStampa">
                <anchor moveWithCells="1" sizeWithCells="1">
                  <from>
                    <xdr:col>5</xdr:col>
                    <xdr:colOff>0</xdr:colOff>
                    <xdr:row>0</xdr:row>
                    <xdr:rowOff>0</xdr:rowOff>
                  </from>
                  <to>
                    <xdr:col>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4372" r:id="rId7" name="Button 4">
              <controlPr defaultSize="0" print="0" autoFill="0" autoPict="0" macro="[0]!cancellaGiornaliera">
                <anchor moveWithCells="1" sizeWithCells="1">
                  <from>
                    <xdr:col>13</xdr:col>
                    <xdr:colOff>0</xdr:colOff>
                    <xdr:row>0</xdr:row>
                    <xdr:rowOff>0</xdr:rowOff>
                  </from>
                  <to>
                    <xdr:col>13</xdr:col>
                    <xdr:colOff>1990725</xdr:colOff>
                    <xdr:row>1</xdr:row>
                    <xdr:rowOff>438150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4373" r:id="rId8" name="Button 5">
              <controlPr defaultSize="0" print="0" autoFill="0" autoPict="0" macro="[0]!CopiaModificaEseguiMacroEsterne_Optimized">
                <anchor moveWithCells="1" sizeWithCells="1">
                  <from>
                    <xdr:col>7</xdr:col>
                    <xdr:colOff>0</xdr:colOff>
                    <xdr:row>0</xdr:row>
                    <xdr:rowOff>9525</xdr:rowOff>
                  </from>
                  <to>
                    <xdr:col>7</xdr:col>
                    <xdr:colOff>1819275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4374" r:id="rId9" name="Button 6">
              <controlPr defaultSize="0" print="0" autoFill="0" autoPict="0" macro="[1]!RegolaAltezzaRigheEAreeDiStampa">
                <anchor moveWithCells="1" sizeWithCells="1">
                  <from>
                    <xdr:col>5</xdr:col>
                    <xdr:colOff>0</xdr:colOff>
                    <xdr:row>0</xdr:row>
                    <xdr:rowOff>0</xdr:rowOff>
                  </from>
                  <to>
                    <xdr:col>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4375" r:id="rId10" name="Button 7">
              <controlPr defaultSize="0" print="0" autoFill="0" autoPict="0" macro="[0]!RegolaAltezzaRigheEAreeDiStampa">
                <anchor moveWithCells="1" sizeWithCells="1">
                  <from>
                    <xdr:col>5</xdr:col>
                    <xdr:colOff>0</xdr:colOff>
                    <xdr:row>0</xdr:row>
                    <xdr:rowOff>0</xdr:rowOff>
                  </from>
                  <to>
                    <xdr:col>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4376" r:id="rId11" name="Button 8">
              <controlPr defaultSize="0" print="0" autoFill="0" autoPict="0" macro="[0]!ComparaPdLeCopiaValori">
                <anchor moveWithCells="1" sizeWithCells="1">
                  <from>
                    <xdr:col>9</xdr:col>
                    <xdr:colOff>19050</xdr:colOff>
                    <xdr:row>0</xdr:row>
                    <xdr:rowOff>0</xdr:rowOff>
                  </from>
                  <to>
                    <xdr:col>10</xdr:col>
                    <xdr:colOff>1104900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D77D35-6FC8-49D3-9611-BF6966164A49}">
  <sheetPr codeName="Foglio42">
    <tabColor rgb="FFFF0000"/>
    <pageSetUpPr fitToPage="1"/>
  </sheetPr>
  <dimension ref="A1:BK64"/>
  <sheetViews>
    <sheetView zoomScale="55" zoomScaleNormal="55" workbookViewId="0"/>
  </sheetViews>
  <sheetFormatPr defaultColWidth="8.85546875" defaultRowHeight="23.25" x14ac:dyDescent="0.25"/>
  <cols>
    <col min="1" max="1" width="5.7109375" style="114" customWidth="1"/>
    <col min="2" max="2" width="5.85546875" style="114" customWidth="1"/>
    <col min="3" max="3" width="4.5703125" style="114" customWidth="1"/>
    <col min="4" max="4" width="4.42578125" style="114" customWidth="1"/>
    <col min="5" max="5" width="3.5703125" style="114" customWidth="1"/>
    <col min="6" max="6" width="30.7109375" style="1" customWidth="1"/>
    <col min="7" max="7" width="76.28515625" style="144" customWidth="1"/>
    <col min="8" max="8" width="26.5703125" style="1" customWidth="1"/>
    <col min="9" max="9" width="29" style="22" customWidth="1"/>
    <col min="10" max="10" width="20" style="1" customWidth="1"/>
    <col min="11" max="12" width="16.7109375" style="1" customWidth="1"/>
    <col min="13" max="13" width="24.28515625" style="1" customWidth="1"/>
    <col min="14" max="14" width="29.140625" style="20" customWidth="1"/>
    <col min="15" max="15" width="1.85546875" style="20" customWidth="1"/>
    <col min="16" max="16" width="27.5703125" style="114" customWidth="1"/>
    <col min="17" max="18" width="24.140625" style="114" customWidth="1"/>
    <col min="19" max="19" width="25.85546875" style="114" bestFit="1" customWidth="1"/>
    <col min="20" max="20" width="30" style="114" bestFit="1" customWidth="1"/>
    <col min="21" max="21" width="28.7109375" style="114" customWidth="1"/>
    <col min="22" max="25" width="18.7109375" style="37" customWidth="1"/>
    <col min="26" max="28" width="18.7109375" style="37" hidden="1" customWidth="1"/>
    <col min="29" max="29" width="30" style="114" hidden="1" customWidth="1"/>
    <col min="30" max="30" width="12.28515625" style="114" hidden="1" customWidth="1"/>
    <col min="31" max="31" width="10.5703125" style="114" hidden="1" customWidth="1"/>
    <col min="32" max="32" width="11.7109375" style="114" hidden="1" customWidth="1"/>
    <col min="33" max="34" width="9.7109375" style="114" hidden="1" customWidth="1"/>
    <col min="35" max="35" width="8" style="114" hidden="1" customWidth="1"/>
    <col min="36" max="36" width="8.28515625" style="114" hidden="1" customWidth="1"/>
    <col min="37" max="37" width="9.7109375" style="114" hidden="1" customWidth="1"/>
    <col min="38" max="38" width="11.42578125" style="114" hidden="1" customWidth="1"/>
    <col min="39" max="39" width="8.28515625" style="114" hidden="1" customWidth="1"/>
    <col min="40" max="40" width="8.7109375" style="114" hidden="1" customWidth="1"/>
    <col min="41" max="41" width="25.140625" style="114" bestFit="1" customWidth="1"/>
    <col min="42" max="42" width="11.7109375" style="114" customWidth="1"/>
    <col min="43" max="47" width="10.140625" style="114" customWidth="1"/>
    <col min="48" max="63" width="16.5703125" style="114" customWidth="1"/>
    <col min="64" max="72" width="8.85546875" style="114"/>
    <col min="73" max="74" width="15.42578125" style="114" bestFit="1" customWidth="1"/>
    <col min="75" max="75" width="17.5703125" style="114" bestFit="1" customWidth="1"/>
    <col min="76" max="76" width="13.42578125" style="114" bestFit="1" customWidth="1"/>
    <col min="77" max="77" width="12.28515625" style="114" bestFit="1" customWidth="1"/>
    <col min="78" max="78" width="13.42578125" style="114" bestFit="1" customWidth="1"/>
    <col min="79" max="79" width="0" style="114" hidden="1" customWidth="1"/>
    <col min="80" max="16384" width="8.85546875" style="114"/>
  </cols>
  <sheetData>
    <row r="1" spans="1:41" ht="35.25" customHeight="1" x14ac:dyDescent="0.25">
      <c r="B1" s="200"/>
      <c r="C1" s="201"/>
      <c r="D1" s="201"/>
      <c r="E1" s="202"/>
      <c r="F1" s="203" t="s">
        <v>212</v>
      </c>
      <c r="G1" s="204"/>
      <c r="H1" s="204"/>
      <c r="I1" s="155">
        <f>DATE(RIEPILOGO!U14,RIEPILOGO!X13,21)</f>
        <v>46102</v>
      </c>
      <c r="K1" s="132"/>
      <c r="L1" s="206">
        <v>46102</v>
      </c>
      <c r="M1" s="206"/>
      <c r="N1" s="128"/>
    </row>
    <row r="2" spans="1:41" ht="35.25" customHeight="1" x14ac:dyDescent="0.5">
      <c r="B2" s="200"/>
      <c r="C2" s="201"/>
      <c r="D2" s="201"/>
      <c r="E2" s="202"/>
      <c r="F2" s="205"/>
      <c r="G2" s="205"/>
      <c r="H2" s="205"/>
      <c r="K2" s="151"/>
      <c r="L2" s="207" t="str">
        <f>TEXT(L1, "gggg")</f>
        <v>sabato</v>
      </c>
      <c r="M2" s="207"/>
      <c r="N2" s="129"/>
      <c r="O2" s="19"/>
      <c r="P2" s="199" t="s">
        <v>215</v>
      </c>
      <c r="Q2" s="199"/>
      <c r="R2" s="199"/>
      <c r="S2" s="199"/>
      <c r="T2" s="13"/>
    </row>
    <row r="3" spans="1:41" ht="66" customHeight="1" x14ac:dyDescent="0.25">
      <c r="A3" s="127"/>
      <c r="B3" s="16" t="s">
        <v>2</v>
      </c>
      <c r="C3" s="16" t="s">
        <v>3</v>
      </c>
      <c r="D3" s="16" t="s">
        <v>5</v>
      </c>
      <c r="E3" s="16" t="s">
        <v>4</v>
      </c>
      <c r="F3" s="130" t="s">
        <v>1</v>
      </c>
      <c r="G3" s="142" t="s">
        <v>128</v>
      </c>
      <c r="H3" s="130" t="s">
        <v>9</v>
      </c>
      <c r="I3" s="131" t="s">
        <v>0</v>
      </c>
      <c r="J3" s="130" t="s">
        <v>11</v>
      </c>
      <c r="K3" s="130" t="s">
        <v>6</v>
      </c>
      <c r="L3" s="130" t="s">
        <v>7</v>
      </c>
      <c r="M3" s="130" t="s">
        <v>8</v>
      </c>
      <c r="N3" s="130" t="s">
        <v>22</v>
      </c>
      <c r="O3" s="16"/>
      <c r="P3" s="46" t="s">
        <v>202</v>
      </c>
      <c r="Q3" s="46" t="s">
        <v>203</v>
      </c>
      <c r="R3" s="46" t="s">
        <v>262</v>
      </c>
      <c r="S3" s="46" t="s">
        <v>204</v>
      </c>
      <c r="T3" s="46" t="s">
        <v>34</v>
      </c>
      <c r="U3" s="47" t="s">
        <v>25</v>
      </c>
      <c r="V3" s="192" t="s">
        <v>216</v>
      </c>
      <c r="W3" s="193"/>
      <c r="X3" s="194"/>
      <c r="Y3" s="121"/>
      <c r="AD3" s="37"/>
    </row>
    <row r="4" spans="1:41" ht="80.099999999999994" customHeight="1" x14ac:dyDescent="0.25">
      <c r="A4" s="112" t="str">
        <f>IFERROR(INDEX(Tabella256[cognomenome], MATCH(F4, Tabella256[cognome], 0)), "")</f>
        <v>Spinali D.</v>
      </c>
      <c r="B4" s="110"/>
      <c r="C4" s="110"/>
      <c r="D4" s="111"/>
      <c r="E4" s="111"/>
      <c r="F4" s="30" t="s">
        <v>132</v>
      </c>
      <c r="G4" s="56" t="s">
        <v>515</v>
      </c>
      <c r="H4" s="31" t="s">
        <v>285</v>
      </c>
      <c r="I4" s="32" t="s">
        <v>511</v>
      </c>
      <c r="J4" s="33" t="s">
        <v>514</v>
      </c>
      <c r="K4" s="34" t="s">
        <v>340</v>
      </c>
      <c r="L4" s="34" t="s">
        <v>341</v>
      </c>
      <c r="M4" s="31">
        <f>IF(AN4=0,"",AN4)</f>
        <v>6</v>
      </c>
      <c r="N4" s="35"/>
      <c r="O4" s="35"/>
      <c r="P4" s="18" t="str">
        <f>IF(OR($L$1=RIEPILOGO!$T$2,$L$1=RIEPILOGO!$T$3,$L$1=RIEPILOGO!$T$4,$L$1=RIEPILOGO!$T$5),"FESTIVO",
  IF(L2="sabato","SABATO",
    IF(L2="domenica","DOMENICA",
      IF(RIEPILOGO!V19="ABILITATO",
        IFERROR((SUMIF(N4:N45,"*canone messina*",M4:M45)/(IF(WEEKDAY(L1,2)=5,10,16.5)))-1,-1),
        0))))</f>
        <v>SABATO</v>
      </c>
      <c r="Q4" s="18" t="str">
        <f>IF(OR($L$1=RIEPILOGO!$T$2,$L$1=RIEPILOGO!$T$3,$L$1=RIEPILOGO!$T$4,$L$1=RIEPILOGO!$T$5),"FESTIVO",
  IF(L2="sabato","SABATO",
    IF(L2="domenica","DOMENICA",
      IF(RIEPILOGO!V19="ABILITATO",
        IFERROR((SUMIF(N4:N45,"canone caldarella",M4:M45)/(IF(WEEKDAY(L1,2)=5,10,16.5)))-1,-1),
        0))))</f>
        <v>SABATO</v>
      </c>
      <c r="R4" s="18" t="str">
        <f>IF(OR($L$1=RIEPILOGO!$T$2,$L$1=RIEPILOGO!$T$3,$L$1=RIEPILOGO!$T$4,$L$1=RIEPILOGO!$T$5),"FESTIVO",
  IF(L2="sabato","SABATO",
    IF(L2="domenica","DOMENICA",
      IF(RIEPILOGO!U19="ABILITATO",
        IFERROR((SUMIF(N4:N45,"*canone agusta*",M4:M45)/(IF(WEEKDAY(L1,2)=5,10,16.5)))-1,-1),
        0))))</f>
        <v>SABATO</v>
      </c>
      <c r="S4" s="18" t="str">
        <f>IF(OR($L$1=RIEPILOGO!$T$2,$L$1=RIEPILOGO!$T$3,$L$1=RIEPILOGO!$T$4,$L$1=RIEPILOGO!$T$5),"FESTIVO",
  IF(L2="sabato","SABATO",
    IF(L2="domenica","DOMENICA",
      IF(RIEPILOGO!W19="ABILITATO",
        IFERROR((SUMIF(N4:N45,"*canone caldarella2*",M4:M45)/(IF(WEEKDAY(L1,2)=5,10,16.5)))-1,-1),
        0))))</f>
        <v>SABATO</v>
      </c>
      <c r="T4" s="18" t="str">
        <f>IF(COUNTBLANK(P7:P30)=ROWS(P7:P30),"NO",IF(SUM(Q7:Q30)=SUM(R7:R30),"SI","NO"))</f>
        <v>SI</v>
      </c>
      <c r="U4" s="18" t="s">
        <v>39</v>
      </c>
      <c r="V4" s="195">
        <f ca="1">RIEPILOGO!M33</f>
        <v>-6.0606060606060552E-2</v>
      </c>
      <c r="W4" s="196"/>
      <c r="X4" s="197"/>
      <c r="Y4" s="122"/>
      <c r="AD4" s="114" t="str">
        <f>IFERROR(IF(SEARCH("assistenza", N4) &gt; 0, TRUE, ""), "NO")</f>
        <v>NO</v>
      </c>
      <c r="AG4" s="3">
        <f t="shared" ref="AG4:AH45" si="0">IF(K4="24:00",24,(HOUR(K4)+MINUTE(K4)/60))</f>
        <v>7</v>
      </c>
      <c r="AH4" s="3">
        <f t="shared" si="0"/>
        <v>13</v>
      </c>
      <c r="AI4" s="3">
        <f t="shared" ref="AI4:AI45" si="1">IF(AM4=TRUE,(HOUR(AJ4)+MINUTE(AJ4)/60),0)</f>
        <v>0</v>
      </c>
      <c r="AJ4" s="4">
        <v>3.125E-2</v>
      </c>
      <c r="AK4" s="3">
        <f t="shared" ref="AK4:AK45" si="2">AH4-AG4</f>
        <v>6</v>
      </c>
      <c r="AL4" s="53" t="s">
        <v>30</v>
      </c>
      <c r="AM4" s="8" t="b">
        <f t="shared" ref="AM4:AM45" si="3">IF(AND(AG4&lt;12.75,AH4&gt;12,AD4="NO"),OR($L$2="lunedì",($L$2="martedì"),($L$2="mercoledì"),($L$2="giovedì")))</f>
        <v>0</v>
      </c>
      <c r="AN4" s="15">
        <f t="shared" ref="AN4:AN45" si="4">IF(AM4=TRUE,AK4-AI4, AK4*1)</f>
        <v>6</v>
      </c>
    </row>
    <row r="5" spans="1:41" ht="80.099999999999994" customHeight="1" thickBot="1" x14ac:dyDescent="0.95">
      <c r="A5" s="112" t="str">
        <f>IFERROR(INDEX(Tabella256[cognomenome], MATCH(F5, Tabella256[cognome], 0)), "")</f>
        <v>Tarascio B.</v>
      </c>
      <c r="B5" s="28"/>
      <c r="C5" s="28"/>
      <c r="D5" s="29"/>
      <c r="E5" s="29"/>
      <c r="F5" s="30" t="s">
        <v>157</v>
      </c>
      <c r="G5" s="56" t="str">
        <f>IF(G4="","",G4)</f>
        <v>10242013 1200M L 709 IC PER CONTROLLO LIVELLO CALDAIA MAXI SULF</v>
      </c>
      <c r="H5" s="31" t="str">
        <f>IF(H4="","",H4)</f>
        <v>Caldarella</v>
      </c>
      <c r="I5" s="32" t="s">
        <v>511</v>
      </c>
      <c r="J5" s="33" t="str">
        <f>IF(J4="","",J4)</f>
        <v>577159/C</v>
      </c>
      <c r="K5" s="34" t="s">
        <v>340</v>
      </c>
      <c r="L5" s="34" t="s">
        <v>341</v>
      </c>
      <c r="M5" s="31">
        <f>IF(AN5=0,"",AN5)</f>
        <v>6</v>
      </c>
      <c r="N5" s="35"/>
      <c r="O5" s="35"/>
      <c r="P5" s="109"/>
      <c r="Q5" s="109"/>
      <c r="R5" s="109"/>
      <c r="S5" s="109"/>
      <c r="V5" s="14" t="s">
        <v>35</v>
      </c>
      <c r="W5" s="14" t="s">
        <v>260</v>
      </c>
      <c r="X5" s="14" t="s">
        <v>36</v>
      </c>
      <c r="Y5" s="14" t="s">
        <v>207</v>
      </c>
      <c r="Z5" s="14" t="s">
        <v>35</v>
      </c>
      <c r="AA5" s="14" t="s">
        <v>260</v>
      </c>
      <c r="AB5" s="14" t="s">
        <v>36</v>
      </c>
      <c r="AC5" s="14" t="s">
        <v>207</v>
      </c>
      <c r="AD5" s="114" t="str">
        <f t="shared" ref="AD5:AD45" si="5">IFERROR(IF(SEARCH("assistenza", N5) &gt; 0, TRUE, ""), "NO")</f>
        <v>NO</v>
      </c>
      <c r="AG5" s="3">
        <f t="shared" si="0"/>
        <v>7</v>
      </c>
      <c r="AH5" s="3">
        <f t="shared" si="0"/>
        <v>13</v>
      </c>
      <c r="AI5" s="3">
        <f t="shared" si="1"/>
        <v>0</v>
      </c>
      <c r="AJ5" s="4">
        <v>3.125E-2</v>
      </c>
      <c r="AK5" s="3">
        <f t="shared" si="2"/>
        <v>6</v>
      </c>
      <c r="AL5" s="53" t="s">
        <v>30</v>
      </c>
      <c r="AM5" s="8" t="b">
        <f t="shared" si="3"/>
        <v>0</v>
      </c>
      <c r="AN5" s="15">
        <f t="shared" si="4"/>
        <v>6</v>
      </c>
      <c r="AO5" s="14" t="s">
        <v>238</v>
      </c>
    </row>
    <row r="6" spans="1:41" ht="80.099999999999994" customHeight="1" x14ac:dyDescent="0.25">
      <c r="A6" s="112" t="str">
        <f>IFERROR(INDEX(Tabella256[cognomenome], MATCH(F6, Tabella256[cognome], 0)), "")</f>
        <v>Garro L.</v>
      </c>
      <c r="B6" s="28"/>
      <c r="C6" s="28"/>
      <c r="D6" s="29"/>
      <c r="E6" s="29"/>
      <c r="F6" s="30" t="s">
        <v>137</v>
      </c>
      <c r="G6" s="56" t="s">
        <v>517</v>
      </c>
      <c r="H6" s="31" t="s">
        <v>285</v>
      </c>
      <c r="I6" s="32" t="s">
        <v>511</v>
      </c>
      <c r="J6" s="33" t="s">
        <v>516</v>
      </c>
      <c r="K6" s="34" t="s">
        <v>340</v>
      </c>
      <c r="L6" s="34" t="s">
        <v>341</v>
      </c>
      <c r="M6" s="31">
        <f t="shared" ref="M6:M45" si="6">IF(AN6=0,"",AN6)</f>
        <v>6</v>
      </c>
      <c r="N6" s="35"/>
      <c r="O6" s="35"/>
      <c r="P6" s="73" t="s">
        <v>23</v>
      </c>
      <c r="Q6" s="74" t="s">
        <v>20</v>
      </c>
      <c r="R6" s="74" t="s">
        <v>21</v>
      </c>
      <c r="S6" s="75" t="s">
        <v>24</v>
      </c>
      <c r="T6" s="2"/>
      <c r="V6" s="32" t="str">
        <f>RIEPILOGO!$S$17</f>
        <v>5400274443
canone</v>
      </c>
      <c r="W6" s="32" t="str">
        <f>RIEPILOGO!$U$17</f>
        <v>5400274437
canone</v>
      </c>
      <c r="X6" s="32" t="str">
        <f>RIEPILOGO!$V$17</f>
        <v>5400274434
canone</v>
      </c>
      <c r="Y6" s="32" t="str">
        <f>RIEPILOGO!$W$17</f>
        <v xml:space="preserve">
canone</v>
      </c>
      <c r="AD6" s="114" t="str">
        <f t="shared" si="5"/>
        <v>NO</v>
      </c>
      <c r="AG6" s="3">
        <f t="shared" si="0"/>
        <v>7</v>
      </c>
      <c r="AH6" s="3">
        <f t="shared" si="0"/>
        <v>13</v>
      </c>
      <c r="AI6" s="3">
        <f t="shared" si="1"/>
        <v>0</v>
      </c>
      <c r="AJ6" s="4">
        <v>3.125E-2</v>
      </c>
      <c r="AK6" s="3">
        <f t="shared" si="2"/>
        <v>6</v>
      </c>
      <c r="AL6" s="53" t="s">
        <v>30</v>
      </c>
      <c r="AM6" s="8" t="b">
        <f t="shared" si="3"/>
        <v>0</v>
      </c>
      <c r="AN6" s="15">
        <f t="shared" si="4"/>
        <v>6</v>
      </c>
      <c r="AO6" s="32">
        <f>RIEPILOGO!$X$17</f>
        <v>0</v>
      </c>
    </row>
    <row r="7" spans="1:41" ht="80.099999999999994" customHeight="1" x14ac:dyDescent="0.25">
      <c r="A7" s="112" t="str">
        <f>IFERROR(INDEX(Tabella256[cognomenome], MATCH(F7, Tabella256[cognome], 0)), "")</f>
        <v>Maggio C.</v>
      </c>
      <c r="B7" s="28"/>
      <c r="C7" s="28"/>
      <c r="D7" s="29"/>
      <c r="E7" s="29"/>
      <c r="F7" s="30" t="s">
        <v>266</v>
      </c>
      <c r="G7" s="56" t="str">
        <f>IF(G6="","",G6)</f>
        <v>1200/1 TCV405 montaggio servomotore e prove funzionali con sala controllo</v>
      </c>
      <c r="H7" s="31" t="str">
        <f>IF(H6="","",H6)</f>
        <v>Caldarella</v>
      </c>
      <c r="I7" s="32" t="s">
        <v>511</v>
      </c>
      <c r="J7" s="33" t="str">
        <f>IF(J6="","",J6)</f>
        <v>577191/C</v>
      </c>
      <c r="K7" s="34" t="s">
        <v>340</v>
      </c>
      <c r="L7" s="34" t="s">
        <v>341</v>
      </c>
      <c r="M7" s="31">
        <f t="shared" si="6"/>
        <v>6</v>
      </c>
      <c r="N7" s="35"/>
      <c r="O7" s="35"/>
      <c r="P7" s="76" t="s">
        <v>12</v>
      </c>
      <c r="Q7" s="18">
        <f>IF(ISBLANK(P7), 99, SUMIF($F$4:$F$45,"*"&amp;P7&amp;"*",$M$4:$M$45))</f>
        <v>6</v>
      </c>
      <c r="R7" s="18">
        <v>6</v>
      </c>
      <c r="S7" s="77">
        <f t="shared" ref="S7:S30" si="7">R7-Q7</f>
        <v>0</v>
      </c>
      <c r="T7" s="2"/>
      <c r="V7" s="66">
        <f ca="1">RIEPILOGO!N33</f>
        <v>-3.0303030303030276E-2</v>
      </c>
      <c r="W7" s="66">
        <f ca="1">RIEPILOGO!P33</f>
        <v>-1.5151515151515138E-2</v>
      </c>
      <c r="X7" s="66">
        <f ca="1">RIEPILOGO!O33</f>
        <v>-1.5151515151515138E-2</v>
      </c>
      <c r="Y7" s="66">
        <f ca="1">RIEPILOGO!Q33</f>
        <v>0</v>
      </c>
      <c r="Z7" s="71">
        <f ca="1">V7</f>
        <v>-3.0303030303030276E-2</v>
      </c>
      <c r="AA7" s="71">
        <f ca="1">W7</f>
        <v>-1.5151515151515138E-2</v>
      </c>
      <c r="AB7" s="71">
        <f ca="1">X7</f>
        <v>-1.5151515151515138E-2</v>
      </c>
      <c r="AC7" s="71">
        <f ca="1">Y7</f>
        <v>0</v>
      </c>
      <c r="AD7" s="114" t="str">
        <f t="shared" si="5"/>
        <v>NO</v>
      </c>
      <c r="AG7" s="3">
        <f t="shared" si="0"/>
        <v>7</v>
      </c>
      <c r="AH7" s="3">
        <f t="shared" si="0"/>
        <v>13</v>
      </c>
      <c r="AI7" s="3">
        <f t="shared" si="1"/>
        <v>0</v>
      </c>
      <c r="AJ7" s="4">
        <v>3.125E-2</v>
      </c>
      <c r="AK7" s="3">
        <f t="shared" si="2"/>
        <v>6</v>
      </c>
      <c r="AL7" s="53" t="s">
        <v>30</v>
      </c>
      <c r="AM7" s="8" t="b">
        <f t="shared" si="3"/>
        <v>0</v>
      </c>
      <c r="AN7" s="15">
        <f t="shared" si="4"/>
        <v>6</v>
      </c>
    </row>
    <row r="8" spans="1:41" ht="80.099999999999994" customHeight="1" x14ac:dyDescent="0.45">
      <c r="A8" s="112" t="str">
        <f>IFERROR(INDEX(Tabella256[cognomenome], MATCH(F8, Tabella256[cognome], 0)), "")</f>
        <v/>
      </c>
      <c r="B8" s="28"/>
      <c r="C8" s="28"/>
      <c r="D8" s="29"/>
      <c r="E8" s="29"/>
      <c r="F8" s="30"/>
      <c r="G8" s="56"/>
      <c r="H8" s="31"/>
      <c r="I8" s="32" t="str">
        <f t="shared" ref="I8:I45" si="8">IF(ISERROR(SEARCH("canone extra", N8)),
    IF(ISERROR(SEARCH("caldarella2", N8)),
        IF(ISERROR(SEARCH("messina", N8)),
            IF(ISERROR(SEARCH("agusta", N8)),
                IF(ISERROR(SEARCH("caldarella", N8)),
                    "",
                    $X$6
                ),
                $W$6
            ),
            $V$6
        ),
        $Y$6
    ),
    $AO$6
)</f>
        <v/>
      </c>
      <c r="J8" s="33"/>
      <c r="K8" s="34"/>
      <c r="L8" s="34"/>
      <c r="M8" s="31" t="str">
        <f t="shared" si="6"/>
        <v/>
      </c>
      <c r="N8" s="35"/>
      <c r="O8" s="35"/>
      <c r="P8" s="76" t="s">
        <v>15</v>
      </c>
      <c r="Q8" s="18">
        <f t="shared" ref="Q8:Q30" si="9">IF(ISBLANK(P8), 99, SUMIF($F$4:$F$45,"*"&amp;P8&amp;"*",$M$4:$M$45))</f>
        <v>6</v>
      </c>
      <c r="R8" s="18">
        <v>6</v>
      </c>
      <c r="S8" s="77">
        <f t="shared" si="7"/>
        <v>0</v>
      </c>
      <c r="T8" s="2"/>
      <c r="V8" s="198" t="s">
        <v>116</v>
      </c>
      <c r="W8" s="198"/>
      <c r="X8" s="198"/>
      <c r="Y8" s="123"/>
      <c r="AD8" s="114" t="str">
        <f>IFERROR(IF(SEARCH("assistenza", N8) &gt; 0, TRUE, ""), "NO")</f>
        <v>NO</v>
      </c>
      <c r="AG8" s="3">
        <f t="shared" si="0"/>
        <v>0</v>
      </c>
      <c r="AH8" s="3">
        <f t="shared" si="0"/>
        <v>0</v>
      </c>
      <c r="AI8" s="3">
        <f t="shared" si="1"/>
        <v>0</v>
      </c>
      <c r="AJ8" s="4">
        <v>3.125E-2</v>
      </c>
      <c r="AK8" s="3">
        <f t="shared" si="2"/>
        <v>0</v>
      </c>
      <c r="AL8" s="53" t="s">
        <v>30</v>
      </c>
      <c r="AM8" s="8" t="b">
        <f t="shared" si="3"/>
        <v>0</v>
      </c>
      <c r="AN8" s="15">
        <f t="shared" si="4"/>
        <v>0</v>
      </c>
    </row>
    <row r="9" spans="1:41" ht="80.099999999999994" customHeight="1" x14ac:dyDescent="0.25">
      <c r="A9" s="112" t="str">
        <f>IFERROR(INDEX(Tabella256[cognomenome], MATCH(F9, Tabella256[cognome], 0)), "")</f>
        <v/>
      </c>
      <c r="B9" s="28"/>
      <c r="C9" s="28"/>
      <c r="D9" s="29"/>
      <c r="E9" s="29"/>
      <c r="F9" s="30"/>
      <c r="G9" s="56" t="str">
        <f>IF(G8="","",G8)</f>
        <v/>
      </c>
      <c r="H9" s="31" t="str">
        <f>IF(H8="","",H8)</f>
        <v/>
      </c>
      <c r="I9" s="32" t="str">
        <f t="shared" si="8"/>
        <v/>
      </c>
      <c r="J9" s="33" t="str">
        <f>IF(J8="","",J8)</f>
        <v/>
      </c>
      <c r="K9" s="34"/>
      <c r="L9" s="34"/>
      <c r="M9" s="31" t="str">
        <f t="shared" si="6"/>
        <v/>
      </c>
      <c r="N9" s="35"/>
      <c r="O9" s="35"/>
      <c r="P9" s="76" t="s">
        <v>16</v>
      </c>
      <c r="Q9" s="18">
        <f t="shared" si="9"/>
        <v>6</v>
      </c>
      <c r="R9" s="18">
        <v>6</v>
      </c>
      <c r="S9" s="77">
        <f t="shared" si="7"/>
        <v>0</v>
      </c>
      <c r="T9" s="2"/>
      <c r="V9" s="66">
        <f ca="1">IF(Z7&gt;0,"SATURATO DI "&amp;8.25*Z7,8.25*Z7)</f>
        <v>-0.24999999999999978</v>
      </c>
      <c r="W9" s="66">
        <f ca="1">IF(AA7&gt;0,"SATURATO DI "&amp;8.25*AA7,8.25*AA7)</f>
        <v>-0.12499999999999989</v>
      </c>
      <c r="X9" s="66">
        <f ca="1">IF(AB7&gt;0,"SATURATO DI "&amp;8.25*AB7,8.25*AB7)</f>
        <v>-0.12499999999999989</v>
      </c>
      <c r="Y9" s="66">
        <f ca="1">IF(AC7&gt;0,"SATURATO DI "&amp;8.25*AC7,8.25*AC7)</f>
        <v>0</v>
      </c>
      <c r="AD9" s="114" t="str">
        <f t="shared" si="5"/>
        <v>NO</v>
      </c>
      <c r="AG9" s="3">
        <f t="shared" si="0"/>
        <v>0</v>
      </c>
      <c r="AH9" s="3">
        <f t="shared" si="0"/>
        <v>0</v>
      </c>
      <c r="AI9" s="3">
        <f t="shared" si="1"/>
        <v>0</v>
      </c>
      <c r="AJ9" s="4">
        <v>3.125E-2</v>
      </c>
      <c r="AK9" s="3">
        <f t="shared" si="2"/>
        <v>0</v>
      </c>
      <c r="AL9" s="53" t="s">
        <v>30</v>
      </c>
      <c r="AM9" s="8" t="b">
        <f t="shared" si="3"/>
        <v>0</v>
      </c>
      <c r="AN9" s="15">
        <f t="shared" si="4"/>
        <v>0</v>
      </c>
    </row>
    <row r="10" spans="1:41" ht="80.099999999999994" customHeight="1" x14ac:dyDescent="0.25">
      <c r="A10" s="112" t="str">
        <f>IFERROR(INDEX(Tabella256[cognomenome], MATCH(F10, Tabella256[cognome], 0)), "")</f>
        <v/>
      </c>
      <c r="B10" s="28"/>
      <c r="C10" s="28"/>
      <c r="D10" s="29"/>
      <c r="E10" s="29"/>
      <c r="F10" s="30"/>
      <c r="G10" s="56"/>
      <c r="H10" s="31"/>
      <c r="I10" s="32" t="str">
        <f t="shared" si="8"/>
        <v/>
      </c>
      <c r="J10" s="33"/>
      <c r="K10" s="34"/>
      <c r="L10" s="34"/>
      <c r="M10" s="31" t="str">
        <f t="shared" si="6"/>
        <v/>
      </c>
      <c r="N10" s="35"/>
      <c r="O10" s="35"/>
      <c r="P10" s="76" t="s">
        <v>289</v>
      </c>
      <c r="Q10" s="18">
        <f t="shared" si="9"/>
        <v>6</v>
      </c>
      <c r="R10" s="18">
        <v>6</v>
      </c>
      <c r="S10" s="77">
        <f t="shared" si="7"/>
        <v>0</v>
      </c>
      <c r="T10" s="2"/>
      <c r="AD10" s="114" t="str">
        <f t="shared" si="5"/>
        <v>NO</v>
      </c>
      <c r="AG10" s="3">
        <f t="shared" si="0"/>
        <v>0</v>
      </c>
      <c r="AH10" s="3">
        <f t="shared" si="0"/>
        <v>0</v>
      </c>
      <c r="AI10" s="3">
        <f t="shared" si="1"/>
        <v>0</v>
      </c>
      <c r="AJ10" s="4">
        <v>3.125E-2</v>
      </c>
      <c r="AK10" s="3">
        <f t="shared" si="2"/>
        <v>0</v>
      </c>
      <c r="AL10" s="53" t="s">
        <v>30</v>
      </c>
      <c r="AM10" s="8" t="b">
        <f t="shared" si="3"/>
        <v>0</v>
      </c>
      <c r="AN10" s="15">
        <f t="shared" si="4"/>
        <v>0</v>
      </c>
    </row>
    <row r="11" spans="1:41" ht="80.099999999999994" customHeight="1" x14ac:dyDescent="0.25">
      <c r="A11" s="112" t="str">
        <f>IFERROR(INDEX(Tabella256[cognomenome], MATCH(F11, Tabella256[cognome], 0)), "")</f>
        <v/>
      </c>
      <c r="B11" s="28"/>
      <c r="C11" s="28"/>
      <c r="D11" s="29"/>
      <c r="E11" s="29"/>
      <c r="F11" s="30"/>
      <c r="G11" s="56" t="str">
        <f>IF(G10="","",G10)</f>
        <v/>
      </c>
      <c r="H11" s="31" t="str">
        <f>IF(H10="","",H10)</f>
        <v/>
      </c>
      <c r="I11" s="32" t="str">
        <f t="shared" si="8"/>
        <v/>
      </c>
      <c r="J11" s="33" t="str">
        <f>IF(J10="","",J10)</f>
        <v/>
      </c>
      <c r="K11" s="34"/>
      <c r="L11" s="34"/>
      <c r="M11" s="31" t="str">
        <f t="shared" si="6"/>
        <v/>
      </c>
      <c r="N11" s="35"/>
      <c r="O11" s="35"/>
      <c r="P11" s="76"/>
      <c r="Q11" s="18">
        <f t="shared" si="9"/>
        <v>99</v>
      </c>
      <c r="R11" s="18">
        <v>99</v>
      </c>
      <c r="S11" s="77">
        <f t="shared" si="7"/>
        <v>0</v>
      </c>
      <c r="T11" s="2"/>
      <c r="AD11" s="114" t="str">
        <f t="shared" si="5"/>
        <v>NO</v>
      </c>
      <c r="AG11" s="3">
        <f t="shared" si="0"/>
        <v>0</v>
      </c>
      <c r="AH11" s="3">
        <f t="shared" si="0"/>
        <v>0</v>
      </c>
      <c r="AI11" s="3">
        <f t="shared" si="1"/>
        <v>0</v>
      </c>
      <c r="AJ11" s="4">
        <v>3.125E-2</v>
      </c>
      <c r="AK11" s="3">
        <f t="shared" si="2"/>
        <v>0</v>
      </c>
      <c r="AL11" s="53" t="s">
        <v>30</v>
      </c>
      <c r="AM11" s="8" t="b">
        <f t="shared" si="3"/>
        <v>0</v>
      </c>
      <c r="AN11" s="15">
        <f t="shared" si="4"/>
        <v>0</v>
      </c>
    </row>
    <row r="12" spans="1:41" ht="80.099999999999994" customHeight="1" x14ac:dyDescent="0.25">
      <c r="A12" s="112" t="str">
        <f>IFERROR(INDEX(Tabella256[cognomenome], MATCH(F12, Tabella256[cognome], 0)), "")</f>
        <v/>
      </c>
      <c r="B12" s="28"/>
      <c r="C12" s="28"/>
      <c r="D12" s="29"/>
      <c r="E12" s="29"/>
      <c r="F12" s="30"/>
      <c r="G12" s="56"/>
      <c r="H12" s="31"/>
      <c r="I12" s="32" t="str">
        <f t="shared" si="8"/>
        <v/>
      </c>
      <c r="J12" s="33"/>
      <c r="K12" s="34"/>
      <c r="L12" s="34"/>
      <c r="M12" s="31" t="str">
        <f t="shared" si="6"/>
        <v/>
      </c>
      <c r="N12" s="35"/>
      <c r="O12" s="35"/>
      <c r="P12" s="76"/>
      <c r="Q12" s="18">
        <f t="shared" si="9"/>
        <v>99</v>
      </c>
      <c r="R12" s="18">
        <v>99</v>
      </c>
      <c r="S12" s="77">
        <f t="shared" si="7"/>
        <v>0</v>
      </c>
      <c r="T12" s="2"/>
      <c r="AD12" s="114" t="str">
        <f t="shared" si="5"/>
        <v>NO</v>
      </c>
      <c r="AG12" s="3">
        <f t="shared" si="0"/>
        <v>0</v>
      </c>
      <c r="AH12" s="3">
        <f t="shared" si="0"/>
        <v>0</v>
      </c>
      <c r="AI12" s="3">
        <f t="shared" si="1"/>
        <v>0</v>
      </c>
      <c r="AJ12" s="4">
        <v>3.125E-2</v>
      </c>
      <c r="AK12" s="3">
        <f t="shared" si="2"/>
        <v>0</v>
      </c>
      <c r="AL12" s="53" t="s">
        <v>30</v>
      </c>
      <c r="AM12" s="8" t="b">
        <f t="shared" si="3"/>
        <v>0</v>
      </c>
      <c r="AN12" s="15">
        <f t="shared" si="4"/>
        <v>0</v>
      </c>
    </row>
    <row r="13" spans="1:41" ht="80.099999999999994" customHeight="1" x14ac:dyDescent="0.25">
      <c r="A13" s="112" t="str">
        <f>IFERROR(INDEX(Tabella256[cognomenome], MATCH(F13, Tabella256[cognome], 0)), "")</f>
        <v/>
      </c>
      <c r="B13" s="28"/>
      <c r="C13" s="28"/>
      <c r="D13" s="29"/>
      <c r="E13" s="29"/>
      <c r="F13" s="30"/>
      <c r="G13" s="56" t="str">
        <f>IF(G12="","",G12)</f>
        <v/>
      </c>
      <c r="H13" s="31" t="str">
        <f>IF(H12="","",H12)</f>
        <v/>
      </c>
      <c r="I13" s="32" t="str">
        <f t="shared" si="8"/>
        <v/>
      </c>
      <c r="J13" s="33" t="str">
        <f>IF(J12="","",J12)</f>
        <v/>
      </c>
      <c r="K13" s="34"/>
      <c r="L13" s="34"/>
      <c r="M13" s="31" t="str">
        <f t="shared" si="6"/>
        <v/>
      </c>
      <c r="N13" s="35"/>
      <c r="O13" s="35"/>
      <c r="P13" s="76"/>
      <c r="Q13" s="18">
        <f t="shared" si="9"/>
        <v>99</v>
      </c>
      <c r="R13" s="18">
        <v>99</v>
      </c>
      <c r="S13" s="77">
        <f t="shared" si="7"/>
        <v>0</v>
      </c>
      <c r="T13" s="2"/>
      <c r="AD13" s="114" t="str">
        <f t="shared" si="5"/>
        <v>NO</v>
      </c>
      <c r="AG13" s="3">
        <f t="shared" si="0"/>
        <v>0</v>
      </c>
      <c r="AH13" s="3">
        <f t="shared" si="0"/>
        <v>0</v>
      </c>
      <c r="AI13" s="3">
        <f t="shared" si="1"/>
        <v>0</v>
      </c>
      <c r="AJ13" s="4">
        <v>3.125E-2</v>
      </c>
      <c r="AK13" s="3">
        <f t="shared" si="2"/>
        <v>0</v>
      </c>
      <c r="AL13" s="53" t="s">
        <v>30</v>
      </c>
      <c r="AM13" s="8" t="b">
        <f t="shared" si="3"/>
        <v>0</v>
      </c>
      <c r="AN13" s="15">
        <f t="shared" si="4"/>
        <v>0</v>
      </c>
    </row>
    <row r="14" spans="1:41" ht="80.099999999999994" customHeight="1" x14ac:dyDescent="0.25">
      <c r="A14" s="112" t="str">
        <f>IFERROR(INDEX(Tabella256[cognomenome], MATCH(F14, Tabella256[cognome], 0)), "")</f>
        <v/>
      </c>
      <c r="B14" s="28"/>
      <c r="C14" s="28"/>
      <c r="D14" s="29"/>
      <c r="E14" s="29"/>
      <c r="F14" s="30"/>
      <c r="G14" s="56"/>
      <c r="H14" s="31"/>
      <c r="I14" s="32" t="str">
        <f t="shared" si="8"/>
        <v/>
      </c>
      <c r="J14" s="33"/>
      <c r="K14" s="34"/>
      <c r="L14" s="34"/>
      <c r="M14" s="31" t="str">
        <f t="shared" si="6"/>
        <v/>
      </c>
      <c r="N14" s="35"/>
      <c r="O14" s="35"/>
      <c r="P14" s="76"/>
      <c r="Q14" s="18">
        <f t="shared" si="9"/>
        <v>99</v>
      </c>
      <c r="R14" s="18">
        <v>99</v>
      </c>
      <c r="S14" s="77">
        <f t="shared" si="7"/>
        <v>0</v>
      </c>
      <c r="T14" s="2"/>
      <c r="AD14" s="114" t="str">
        <f t="shared" si="5"/>
        <v>NO</v>
      </c>
      <c r="AG14" s="3">
        <f t="shared" si="0"/>
        <v>0</v>
      </c>
      <c r="AH14" s="3">
        <f t="shared" si="0"/>
        <v>0</v>
      </c>
      <c r="AI14" s="3">
        <f t="shared" si="1"/>
        <v>0</v>
      </c>
      <c r="AJ14" s="4">
        <v>3.125E-2</v>
      </c>
      <c r="AK14" s="3">
        <f t="shared" si="2"/>
        <v>0</v>
      </c>
      <c r="AL14" s="53" t="s">
        <v>30</v>
      </c>
      <c r="AM14" s="8" t="b">
        <f t="shared" si="3"/>
        <v>0</v>
      </c>
      <c r="AN14" s="15">
        <f t="shared" si="4"/>
        <v>0</v>
      </c>
    </row>
    <row r="15" spans="1:41" ht="80.099999999999994" customHeight="1" x14ac:dyDescent="0.25">
      <c r="A15" s="112" t="str">
        <f>IFERROR(INDEX(Tabella256[cognomenome], MATCH(F15, Tabella256[cognome], 0)), "")</f>
        <v/>
      </c>
      <c r="B15" s="28"/>
      <c r="C15" s="28"/>
      <c r="D15" s="29"/>
      <c r="E15" s="29"/>
      <c r="F15" s="30"/>
      <c r="G15" s="56" t="str">
        <f>IF(G14="","",G14)</f>
        <v/>
      </c>
      <c r="H15" s="31" t="str">
        <f>IF(H14="","",H14)</f>
        <v/>
      </c>
      <c r="I15" s="32" t="str">
        <f t="shared" si="8"/>
        <v/>
      </c>
      <c r="J15" s="33" t="str">
        <f>IF(J14="","",J14)</f>
        <v/>
      </c>
      <c r="K15" s="34"/>
      <c r="L15" s="34"/>
      <c r="M15" s="31" t="str">
        <f t="shared" si="6"/>
        <v/>
      </c>
      <c r="N15" s="35"/>
      <c r="O15" s="35"/>
      <c r="P15" s="76"/>
      <c r="Q15" s="18">
        <f t="shared" si="9"/>
        <v>99</v>
      </c>
      <c r="R15" s="18">
        <v>99</v>
      </c>
      <c r="S15" s="77">
        <f t="shared" si="7"/>
        <v>0</v>
      </c>
      <c r="T15" s="2"/>
      <c r="AD15" s="114" t="str">
        <f t="shared" si="5"/>
        <v>NO</v>
      </c>
      <c r="AG15" s="3">
        <f t="shared" si="0"/>
        <v>0</v>
      </c>
      <c r="AH15" s="3">
        <f t="shared" si="0"/>
        <v>0</v>
      </c>
      <c r="AI15" s="3">
        <f t="shared" si="1"/>
        <v>0</v>
      </c>
      <c r="AJ15" s="4">
        <v>3.125E-2</v>
      </c>
      <c r="AK15" s="3">
        <f t="shared" si="2"/>
        <v>0</v>
      </c>
      <c r="AL15" s="53" t="s">
        <v>30</v>
      </c>
      <c r="AM15" s="8" t="b">
        <f t="shared" si="3"/>
        <v>0</v>
      </c>
      <c r="AN15" s="15">
        <f t="shared" si="4"/>
        <v>0</v>
      </c>
    </row>
    <row r="16" spans="1:41" ht="80.099999999999994" customHeight="1" x14ac:dyDescent="0.25">
      <c r="A16" s="112" t="str">
        <f>IFERROR(INDEX(Tabella256[cognomenome], MATCH(F16, Tabella256[cognome], 0)), "")</f>
        <v/>
      </c>
      <c r="B16" s="28"/>
      <c r="C16" s="28"/>
      <c r="D16" s="29"/>
      <c r="E16" s="29"/>
      <c r="F16" s="30"/>
      <c r="G16" s="56"/>
      <c r="H16" s="31"/>
      <c r="I16" s="32" t="str">
        <f t="shared" si="8"/>
        <v/>
      </c>
      <c r="J16" s="33"/>
      <c r="K16" s="34"/>
      <c r="L16" s="34"/>
      <c r="M16" s="31" t="str">
        <f t="shared" si="6"/>
        <v/>
      </c>
      <c r="N16" s="35"/>
      <c r="O16" s="35"/>
      <c r="P16" s="76"/>
      <c r="Q16" s="18">
        <f t="shared" si="9"/>
        <v>99</v>
      </c>
      <c r="R16" s="18">
        <v>99</v>
      </c>
      <c r="S16" s="77">
        <f t="shared" si="7"/>
        <v>0</v>
      </c>
      <c r="T16" s="2"/>
      <c r="AD16" s="114" t="str">
        <f t="shared" si="5"/>
        <v>NO</v>
      </c>
      <c r="AG16" s="3">
        <f t="shared" si="0"/>
        <v>0</v>
      </c>
      <c r="AH16" s="3">
        <f t="shared" si="0"/>
        <v>0</v>
      </c>
      <c r="AI16" s="3">
        <f t="shared" si="1"/>
        <v>0</v>
      </c>
      <c r="AJ16" s="4">
        <v>3.125E-2</v>
      </c>
      <c r="AK16" s="3">
        <f t="shared" si="2"/>
        <v>0</v>
      </c>
      <c r="AL16" s="53" t="s">
        <v>30</v>
      </c>
      <c r="AM16" s="8" t="b">
        <f t="shared" si="3"/>
        <v>0</v>
      </c>
      <c r="AN16" s="15">
        <f t="shared" si="4"/>
        <v>0</v>
      </c>
    </row>
    <row r="17" spans="1:40" ht="80.099999999999994" customHeight="1" x14ac:dyDescent="0.25">
      <c r="A17" s="112" t="str">
        <f>IFERROR(INDEX(Tabella256[cognomenome], MATCH(F17, Tabella256[cognome], 0)), "")</f>
        <v/>
      </c>
      <c r="B17" s="28"/>
      <c r="C17" s="28"/>
      <c r="D17" s="29"/>
      <c r="E17" s="29"/>
      <c r="F17" s="30"/>
      <c r="G17" s="56" t="str">
        <f>IF(G16="","",G16)</f>
        <v/>
      </c>
      <c r="H17" s="31" t="str">
        <f>IF(H16="","",H16)</f>
        <v/>
      </c>
      <c r="I17" s="32" t="str">
        <f t="shared" si="8"/>
        <v/>
      </c>
      <c r="J17" s="33" t="str">
        <f>IF(J16="","",J16)</f>
        <v/>
      </c>
      <c r="K17" s="34"/>
      <c r="L17" s="34"/>
      <c r="M17" s="31" t="str">
        <f t="shared" si="6"/>
        <v/>
      </c>
      <c r="N17" s="35"/>
      <c r="O17" s="35"/>
      <c r="P17" s="76"/>
      <c r="Q17" s="18">
        <f t="shared" si="9"/>
        <v>99</v>
      </c>
      <c r="R17" s="18">
        <v>99</v>
      </c>
      <c r="S17" s="77">
        <f t="shared" si="7"/>
        <v>0</v>
      </c>
      <c r="T17" s="2"/>
      <c r="AD17" s="114" t="str">
        <f t="shared" si="5"/>
        <v>NO</v>
      </c>
      <c r="AG17" s="3">
        <f t="shared" si="0"/>
        <v>0</v>
      </c>
      <c r="AH17" s="3">
        <f t="shared" si="0"/>
        <v>0</v>
      </c>
      <c r="AI17" s="3">
        <f t="shared" si="1"/>
        <v>0</v>
      </c>
      <c r="AJ17" s="4">
        <v>3.125E-2</v>
      </c>
      <c r="AK17" s="3">
        <f t="shared" si="2"/>
        <v>0</v>
      </c>
      <c r="AL17" s="53" t="s">
        <v>30</v>
      </c>
      <c r="AM17" s="8" t="b">
        <f t="shared" si="3"/>
        <v>0</v>
      </c>
      <c r="AN17" s="15">
        <f t="shared" si="4"/>
        <v>0</v>
      </c>
    </row>
    <row r="18" spans="1:40" ht="80.099999999999994" customHeight="1" x14ac:dyDescent="0.25">
      <c r="A18" s="112" t="str">
        <f>IFERROR(INDEX(Tabella256[cognomenome], MATCH(F18, Tabella256[cognome], 0)), "")</f>
        <v/>
      </c>
      <c r="B18" s="28"/>
      <c r="C18" s="28"/>
      <c r="D18" s="29"/>
      <c r="E18" s="29"/>
      <c r="F18" s="30"/>
      <c r="G18" s="56"/>
      <c r="H18" s="31"/>
      <c r="I18" s="32" t="str">
        <f t="shared" si="8"/>
        <v/>
      </c>
      <c r="J18" s="33"/>
      <c r="K18" s="34"/>
      <c r="L18" s="34"/>
      <c r="M18" s="31" t="str">
        <f t="shared" si="6"/>
        <v/>
      </c>
      <c r="N18" s="35"/>
      <c r="O18" s="35"/>
      <c r="P18" s="76"/>
      <c r="Q18" s="18">
        <f t="shared" si="9"/>
        <v>99</v>
      </c>
      <c r="R18" s="18">
        <v>99</v>
      </c>
      <c r="S18" s="77">
        <f t="shared" si="7"/>
        <v>0</v>
      </c>
      <c r="T18" s="2"/>
      <c r="AD18" s="114" t="str">
        <f t="shared" si="5"/>
        <v>NO</v>
      </c>
      <c r="AG18" s="3">
        <f t="shared" si="0"/>
        <v>0</v>
      </c>
      <c r="AH18" s="3">
        <f t="shared" si="0"/>
        <v>0</v>
      </c>
      <c r="AI18" s="3">
        <f t="shared" si="1"/>
        <v>0</v>
      </c>
      <c r="AJ18" s="4">
        <v>3.125E-2</v>
      </c>
      <c r="AK18" s="3">
        <f t="shared" si="2"/>
        <v>0</v>
      </c>
      <c r="AL18" s="53" t="s">
        <v>30</v>
      </c>
      <c r="AM18" s="8" t="b">
        <f t="shared" si="3"/>
        <v>0</v>
      </c>
      <c r="AN18" s="15">
        <f t="shared" si="4"/>
        <v>0</v>
      </c>
    </row>
    <row r="19" spans="1:40" ht="80.099999999999994" customHeight="1" x14ac:dyDescent="0.25">
      <c r="A19" s="112" t="str">
        <f>IFERROR(INDEX(Tabella256[cognomenome], MATCH(F19, Tabella256[cognome], 0)), "")</f>
        <v/>
      </c>
      <c r="B19" s="28"/>
      <c r="C19" s="28"/>
      <c r="D19" s="29"/>
      <c r="E19" s="29"/>
      <c r="F19" s="30"/>
      <c r="G19" s="56" t="str">
        <f>IF(G18="","",G18)</f>
        <v/>
      </c>
      <c r="H19" s="31" t="str">
        <f>IF(H18="","",H18)</f>
        <v/>
      </c>
      <c r="I19" s="32" t="str">
        <f t="shared" si="8"/>
        <v/>
      </c>
      <c r="J19" s="33" t="str">
        <f>IF(J18="","",J18)</f>
        <v/>
      </c>
      <c r="K19" s="34"/>
      <c r="L19" s="34"/>
      <c r="M19" s="31" t="str">
        <f t="shared" si="6"/>
        <v/>
      </c>
      <c r="N19" s="35"/>
      <c r="O19" s="35"/>
      <c r="P19" s="76"/>
      <c r="Q19" s="18">
        <f t="shared" si="9"/>
        <v>99</v>
      </c>
      <c r="R19" s="18">
        <v>99</v>
      </c>
      <c r="S19" s="77">
        <f>R19-Q19</f>
        <v>0</v>
      </c>
      <c r="T19" s="2"/>
      <c r="AD19" s="114" t="str">
        <f t="shared" si="5"/>
        <v>NO</v>
      </c>
      <c r="AG19" s="3">
        <f t="shared" si="0"/>
        <v>0</v>
      </c>
      <c r="AH19" s="3">
        <f t="shared" si="0"/>
        <v>0</v>
      </c>
      <c r="AI19" s="3">
        <f t="shared" si="1"/>
        <v>0</v>
      </c>
      <c r="AJ19" s="4">
        <v>3.125E-2</v>
      </c>
      <c r="AK19" s="3">
        <f t="shared" si="2"/>
        <v>0</v>
      </c>
      <c r="AL19" s="53" t="s">
        <v>30</v>
      </c>
      <c r="AM19" s="8" t="b">
        <f t="shared" si="3"/>
        <v>0</v>
      </c>
      <c r="AN19" s="15">
        <f t="shared" si="4"/>
        <v>0</v>
      </c>
    </row>
    <row r="20" spans="1:40" ht="80.099999999999994" customHeight="1" x14ac:dyDescent="0.25">
      <c r="A20" s="112" t="str">
        <f>IFERROR(INDEX(Tabella256[cognomenome], MATCH(F20, Tabella256[cognome], 0)), "")</f>
        <v/>
      </c>
      <c r="B20" s="28"/>
      <c r="C20" s="28"/>
      <c r="D20" s="29"/>
      <c r="E20" s="29"/>
      <c r="F20" s="30"/>
      <c r="G20" s="56"/>
      <c r="H20" s="31"/>
      <c r="I20" s="32" t="str">
        <f t="shared" si="8"/>
        <v/>
      </c>
      <c r="J20" s="33"/>
      <c r="K20" s="34"/>
      <c r="L20" s="34"/>
      <c r="M20" s="31" t="str">
        <f t="shared" si="6"/>
        <v/>
      </c>
      <c r="N20" s="35"/>
      <c r="O20" s="35"/>
      <c r="P20" s="76"/>
      <c r="Q20" s="18">
        <f t="shared" si="9"/>
        <v>99</v>
      </c>
      <c r="R20" s="18">
        <v>99</v>
      </c>
      <c r="S20" s="77">
        <f t="shared" si="7"/>
        <v>0</v>
      </c>
      <c r="T20" s="2"/>
      <c r="U20" s="2"/>
      <c r="W20" s="72"/>
      <c r="X20" s="72"/>
      <c r="Y20" s="72"/>
      <c r="Z20" s="72"/>
      <c r="AA20" s="72"/>
      <c r="AB20" s="72"/>
      <c r="AC20" s="2"/>
      <c r="AD20" s="114" t="str">
        <f t="shared" si="5"/>
        <v>NO</v>
      </c>
      <c r="AG20" s="3">
        <f t="shared" si="0"/>
        <v>0</v>
      </c>
      <c r="AH20" s="3">
        <f t="shared" si="0"/>
        <v>0</v>
      </c>
      <c r="AI20" s="3">
        <f t="shared" si="1"/>
        <v>0</v>
      </c>
      <c r="AJ20" s="4">
        <v>3.125E-2</v>
      </c>
      <c r="AK20" s="3">
        <f t="shared" si="2"/>
        <v>0</v>
      </c>
      <c r="AL20" s="53" t="s">
        <v>30</v>
      </c>
      <c r="AM20" s="8" t="b">
        <f t="shared" si="3"/>
        <v>0</v>
      </c>
      <c r="AN20" s="15">
        <f t="shared" si="4"/>
        <v>0</v>
      </c>
    </row>
    <row r="21" spans="1:40" ht="80.099999999999994" customHeight="1" x14ac:dyDescent="0.25">
      <c r="A21" s="112" t="str">
        <f>IFERROR(INDEX(Tabella256[cognomenome], MATCH(F21, Tabella256[cognome], 0)), "")</f>
        <v/>
      </c>
      <c r="B21" s="28"/>
      <c r="C21" s="28"/>
      <c r="D21" s="29"/>
      <c r="E21" s="29"/>
      <c r="F21" s="30"/>
      <c r="G21" s="56" t="str">
        <f>IF(G20="","",G20)</f>
        <v/>
      </c>
      <c r="H21" s="31" t="str">
        <f>IF(H20="","",H20)</f>
        <v/>
      </c>
      <c r="I21" s="32" t="str">
        <f t="shared" si="8"/>
        <v/>
      </c>
      <c r="J21" s="33" t="str">
        <f>IF(J20="","",J20)</f>
        <v/>
      </c>
      <c r="K21" s="34"/>
      <c r="L21" s="34"/>
      <c r="M21" s="31" t="str">
        <f t="shared" si="6"/>
        <v/>
      </c>
      <c r="N21" s="35"/>
      <c r="O21" s="35"/>
      <c r="P21" s="76"/>
      <c r="Q21" s="18">
        <f t="shared" si="9"/>
        <v>99</v>
      </c>
      <c r="R21" s="18">
        <v>99</v>
      </c>
      <c r="S21" s="77">
        <f t="shared" si="7"/>
        <v>0</v>
      </c>
      <c r="T21" s="2"/>
      <c r="U21" s="2"/>
      <c r="W21" s="72"/>
      <c r="X21" s="72"/>
      <c r="Y21" s="72"/>
      <c r="Z21" s="72"/>
      <c r="AA21" s="72"/>
      <c r="AB21" s="72"/>
      <c r="AC21" s="2"/>
      <c r="AD21" s="114" t="str">
        <f t="shared" si="5"/>
        <v>NO</v>
      </c>
      <c r="AG21" s="3">
        <f t="shared" si="0"/>
        <v>0</v>
      </c>
      <c r="AH21" s="3">
        <f t="shared" si="0"/>
        <v>0</v>
      </c>
      <c r="AI21" s="3">
        <f t="shared" si="1"/>
        <v>0</v>
      </c>
      <c r="AJ21" s="4">
        <v>3.125E-2</v>
      </c>
      <c r="AK21" s="3">
        <f t="shared" si="2"/>
        <v>0</v>
      </c>
      <c r="AL21" s="53" t="s">
        <v>30</v>
      </c>
      <c r="AM21" s="8" t="b">
        <f t="shared" si="3"/>
        <v>0</v>
      </c>
      <c r="AN21" s="15">
        <f t="shared" si="4"/>
        <v>0</v>
      </c>
    </row>
    <row r="22" spans="1:40" ht="80.099999999999994" customHeight="1" x14ac:dyDescent="0.25">
      <c r="A22" s="112" t="str">
        <f>IFERROR(INDEX(Tabella256[cognomenome], MATCH(F22, Tabella256[cognome], 0)), "")</f>
        <v/>
      </c>
      <c r="B22" s="28"/>
      <c r="C22" s="28"/>
      <c r="D22" s="29"/>
      <c r="E22" s="29"/>
      <c r="F22" s="30"/>
      <c r="G22" s="56"/>
      <c r="H22" s="31"/>
      <c r="I22" s="32" t="str">
        <f t="shared" si="8"/>
        <v/>
      </c>
      <c r="J22" s="33"/>
      <c r="K22" s="34"/>
      <c r="L22" s="34"/>
      <c r="M22" s="31" t="str">
        <f t="shared" si="6"/>
        <v/>
      </c>
      <c r="N22" s="36"/>
      <c r="O22" s="36"/>
      <c r="P22" s="76"/>
      <c r="Q22" s="18">
        <f t="shared" si="9"/>
        <v>99</v>
      </c>
      <c r="R22" s="18">
        <v>99</v>
      </c>
      <c r="S22" s="77">
        <f t="shared" si="7"/>
        <v>0</v>
      </c>
      <c r="T22" s="2"/>
      <c r="U22" s="2"/>
      <c r="AB22" s="72"/>
      <c r="AC22" s="2"/>
      <c r="AD22" s="114" t="str">
        <f t="shared" si="5"/>
        <v>NO</v>
      </c>
      <c r="AG22" s="3">
        <f t="shared" si="0"/>
        <v>0</v>
      </c>
      <c r="AH22" s="3">
        <f t="shared" si="0"/>
        <v>0</v>
      </c>
      <c r="AI22" s="3">
        <f t="shared" si="1"/>
        <v>0</v>
      </c>
      <c r="AJ22" s="4">
        <v>3.125E-2</v>
      </c>
      <c r="AK22" s="3">
        <f t="shared" si="2"/>
        <v>0</v>
      </c>
      <c r="AL22" s="53" t="s">
        <v>30</v>
      </c>
      <c r="AM22" s="8" t="b">
        <f t="shared" si="3"/>
        <v>0</v>
      </c>
      <c r="AN22" s="15">
        <f t="shared" si="4"/>
        <v>0</v>
      </c>
    </row>
    <row r="23" spans="1:40" ht="80.099999999999994" customHeight="1" x14ac:dyDescent="0.25">
      <c r="A23" s="112" t="str">
        <f>IFERROR(INDEX(Tabella256[cognomenome], MATCH(F23, Tabella256[cognome], 0)), "")</f>
        <v/>
      </c>
      <c r="B23" s="28"/>
      <c r="C23" s="28"/>
      <c r="D23" s="29"/>
      <c r="E23" s="29"/>
      <c r="F23" s="30"/>
      <c r="G23" s="56" t="str">
        <f>IF(G22="","",G22)</f>
        <v/>
      </c>
      <c r="H23" s="31" t="str">
        <f>IF(H22="","",H22)</f>
        <v/>
      </c>
      <c r="I23" s="32" t="str">
        <f t="shared" si="8"/>
        <v/>
      </c>
      <c r="J23" s="33" t="str">
        <f>IF(J22="","",J22)</f>
        <v/>
      </c>
      <c r="K23" s="34"/>
      <c r="L23" s="34"/>
      <c r="M23" s="31" t="str">
        <f t="shared" si="6"/>
        <v/>
      </c>
      <c r="N23" s="36"/>
      <c r="O23" s="36"/>
      <c r="P23" s="76"/>
      <c r="Q23" s="18">
        <f t="shared" si="9"/>
        <v>99</v>
      </c>
      <c r="R23" s="18">
        <v>99</v>
      </c>
      <c r="S23" s="77">
        <f t="shared" si="7"/>
        <v>0</v>
      </c>
      <c r="T23" s="2"/>
      <c r="U23" s="2"/>
      <c r="AB23" s="72"/>
      <c r="AC23" s="2"/>
      <c r="AD23" s="114" t="str">
        <f t="shared" si="5"/>
        <v>NO</v>
      </c>
      <c r="AG23" s="3">
        <f t="shared" si="0"/>
        <v>0</v>
      </c>
      <c r="AH23" s="3">
        <f t="shared" si="0"/>
        <v>0</v>
      </c>
      <c r="AI23" s="3">
        <f t="shared" si="1"/>
        <v>0</v>
      </c>
      <c r="AJ23" s="4">
        <v>3.125E-2</v>
      </c>
      <c r="AK23" s="3">
        <f t="shared" si="2"/>
        <v>0</v>
      </c>
      <c r="AL23" s="53" t="s">
        <v>30</v>
      </c>
      <c r="AM23" s="8" t="b">
        <f t="shared" si="3"/>
        <v>0</v>
      </c>
      <c r="AN23" s="15">
        <f t="shared" si="4"/>
        <v>0</v>
      </c>
    </row>
    <row r="24" spans="1:40" ht="80.099999999999994" customHeight="1" x14ac:dyDescent="0.25">
      <c r="A24" s="112" t="str">
        <f>IFERROR(INDEX(Tabella256[cognomenome], MATCH(F24, Tabella256[cognome], 0)), "")</f>
        <v/>
      </c>
      <c r="B24" s="28"/>
      <c r="C24" s="28"/>
      <c r="D24" s="29"/>
      <c r="E24" s="29"/>
      <c r="F24" s="30"/>
      <c r="G24" s="56"/>
      <c r="H24" s="31"/>
      <c r="I24" s="32" t="str">
        <f t="shared" si="8"/>
        <v/>
      </c>
      <c r="J24" s="33"/>
      <c r="K24" s="34"/>
      <c r="L24" s="34"/>
      <c r="M24" s="31" t="str">
        <f t="shared" si="6"/>
        <v/>
      </c>
      <c r="N24" s="35"/>
      <c r="O24" s="35"/>
      <c r="P24" s="76"/>
      <c r="Q24" s="18">
        <f t="shared" si="9"/>
        <v>99</v>
      </c>
      <c r="R24" s="18">
        <v>99</v>
      </c>
      <c r="S24" s="77">
        <f t="shared" si="7"/>
        <v>0</v>
      </c>
      <c r="T24" s="2"/>
      <c r="U24" s="2"/>
      <c r="AB24" s="72"/>
      <c r="AC24" s="2"/>
      <c r="AD24" s="114" t="str">
        <f t="shared" si="5"/>
        <v>NO</v>
      </c>
      <c r="AG24" s="3">
        <f t="shared" si="0"/>
        <v>0</v>
      </c>
      <c r="AH24" s="3">
        <f t="shared" si="0"/>
        <v>0</v>
      </c>
      <c r="AI24" s="3">
        <f t="shared" si="1"/>
        <v>0</v>
      </c>
      <c r="AJ24" s="4">
        <v>3.125E-2</v>
      </c>
      <c r="AK24" s="3">
        <f t="shared" si="2"/>
        <v>0</v>
      </c>
      <c r="AL24" s="53" t="s">
        <v>30</v>
      </c>
      <c r="AM24" s="8" t="b">
        <f t="shared" si="3"/>
        <v>0</v>
      </c>
      <c r="AN24" s="15">
        <f t="shared" si="4"/>
        <v>0</v>
      </c>
    </row>
    <row r="25" spans="1:40" ht="80.099999999999994" customHeight="1" x14ac:dyDescent="0.25">
      <c r="A25" s="112" t="str">
        <f>IFERROR(INDEX(Tabella256[cognomenome], MATCH(F25, Tabella256[cognome], 0)), "")</f>
        <v/>
      </c>
      <c r="B25" s="28"/>
      <c r="C25" s="28"/>
      <c r="D25" s="29"/>
      <c r="E25" s="29"/>
      <c r="F25" s="30"/>
      <c r="G25" s="56" t="str">
        <f>IF(G24="","",G24)</f>
        <v/>
      </c>
      <c r="H25" s="31" t="str">
        <f>IF(H24="","",H24)</f>
        <v/>
      </c>
      <c r="I25" s="32" t="str">
        <f t="shared" si="8"/>
        <v/>
      </c>
      <c r="J25" s="33" t="str">
        <f>IF(J24="","",J24)</f>
        <v/>
      </c>
      <c r="K25" s="34"/>
      <c r="L25" s="34"/>
      <c r="M25" s="31" t="str">
        <f t="shared" si="6"/>
        <v/>
      </c>
      <c r="N25" s="35"/>
      <c r="O25" s="35"/>
      <c r="P25" s="76"/>
      <c r="Q25" s="18">
        <f t="shared" si="9"/>
        <v>99</v>
      </c>
      <c r="R25" s="18">
        <v>99</v>
      </c>
      <c r="S25" s="77">
        <f t="shared" si="7"/>
        <v>0</v>
      </c>
      <c r="T25" s="2"/>
      <c r="U25" s="2"/>
      <c r="V25" s="72"/>
      <c r="W25" s="72"/>
      <c r="X25" s="72"/>
      <c r="Y25" s="72"/>
      <c r="Z25" s="72"/>
      <c r="AA25" s="72"/>
      <c r="AB25" s="72"/>
      <c r="AC25" s="2"/>
      <c r="AD25" s="114" t="str">
        <f t="shared" si="5"/>
        <v>NO</v>
      </c>
      <c r="AG25" s="3">
        <f t="shared" si="0"/>
        <v>0</v>
      </c>
      <c r="AH25" s="3">
        <f t="shared" si="0"/>
        <v>0</v>
      </c>
      <c r="AI25" s="3">
        <f t="shared" si="1"/>
        <v>0</v>
      </c>
      <c r="AJ25" s="4">
        <v>3.125E-2</v>
      </c>
      <c r="AK25" s="3">
        <f t="shared" si="2"/>
        <v>0</v>
      </c>
      <c r="AL25" s="53" t="s">
        <v>30</v>
      </c>
      <c r="AM25" s="8" t="b">
        <f t="shared" si="3"/>
        <v>0</v>
      </c>
      <c r="AN25" s="15">
        <f t="shared" si="4"/>
        <v>0</v>
      </c>
    </row>
    <row r="26" spans="1:40" ht="80.099999999999994" customHeight="1" x14ac:dyDescent="0.25">
      <c r="A26" s="112" t="str">
        <f>IFERROR(INDEX(Tabella256[cognomenome], MATCH(F26, Tabella256[cognome], 0)), "")</f>
        <v/>
      </c>
      <c r="B26" s="28"/>
      <c r="C26" s="28"/>
      <c r="D26" s="29"/>
      <c r="E26" s="29"/>
      <c r="F26" s="30"/>
      <c r="G26" s="56"/>
      <c r="H26" s="31"/>
      <c r="I26" s="32" t="str">
        <f t="shared" si="8"/>
        <v/>
      </c>
      <c r="J26" s="33"/>
      <c r="K26" s="34"/>
      <c r="L26" s="34"/>
      <c r="M26" s="31" t="str">
        <f t="shared" si="6"/>
        <v/>
      </c>
      <c r="N26" s="35"/>
      <c r="O26" s="35"/>
      <c r="P26" s="76"/>
      <c r="Q26" s="18">
        <f t="shared" si="9"/>
        <v>99</v>
      </c>
      <c r="R26" s="18">
        <v>99</v>
      </c>
      <c r="S26" s="77">
        <f t="shared" si="7"/>
        <v>0</v>
      </c>
      <c r="T26" s="2"/>
      <c r="U26" s="2"/>
      <c r="V26" s="72"/>
      <c r="W26" s="72"/>
      <c r="X26" s="72"/>
      <c r="Y26" s="72"/>
      <c r="Z26" s="72"/>
      <c r="AA26" s="72"/>
      <c r="AB26" s="72"/>
      <c r="AC26" s="2"/>
      <c r="AD26" s="114" t="str">
        <f t="shared" si="5"/>
        <v>NO</v>
      </c>
      <c r="AG26" s="3">
        <f t="shared" si="0"/>
        <v>0</v>
      </c>
      <c r="AH26" s="3">
        <f t="shared" si="0"/>
        <v>0</v>
      </c>
      <c r="AI26" s="3">
        <f t="shared" si="1"/>
        <v>0</v>
      </c>
      <c r="AJ26" s="4">
        <v>3.125E-2</v>
      </c>
      <c r="AK26" s="3">
        <f t="shared" si="2"/>
        <v>0</v>
      </c>
      <c r="AL26" s="53" t="s">
        <v>30</v>
      </c>
      <c r="AM26" s="8" t="b">
        <f t="shared" si="3"/>
        <v>0</v>
      </c>
      <c r="AN26" s="15">
        <f t="shared" si="4"/>
        <v>0</v>
      </c>
    </row>
    <row r="27" spans="1:40" ht="80.099999999999994" customHeight="1" x14ac:dyDescent="0.25">
      <c r="A27" s="112" t="str">
        <f>IFERROR(INDEX(Tabella256[cognomenome], MATCH(F27, Tabella256[cognome], 0)), "")</f>
        <v/>
      </c>
      <c r="B27" s="28"/>
      <c r="C27" s="28"/>
      <c r="D27" s="29"/>
      <c r="E27" s="29"/>
      <c r="F27" s="30"/>
      <c r="G27" s="56" t="str">
        <f>IF(G26="","",G26)</f>
        <v/>
      </c>
      <c r="H27" s="31" t="str">
        <f>IF(H26="","",H26)</f>
        <v/>
      </c>
      <c r="I27" s="32" t="str">
        <f t="shared" si="8"/>
        <v/>
      </c>
      <c r="J27" s="33" t="str">
        <f>IF(J26="","",J26)</f>
        <v/>
      </c>
      <c r="K27" s="34"/>
      <c r="L27" s="34"/>
      <c r="M27" s="31" t="str">
        <f t="shared" si="6"/>
        <v/>
      </c>
      <c r="N27" s="35"/>
      <c r="O27" s="35"/>
      <c r="P27" s="76"/>
      <c r="Q27" s="18">
        <f t="shared" si="9"/>
        <v>99</v>
      </c>
      <c r="R27" s="18">
        <v>99</v>
      </c>
      <c r="S27" s="77">
        <f t="shared" si="7"/>
        <v>0</v>
      </c>
      <c r="T27" s="2"/>
      <c r="U27" s="2"/>
      <c r="V27" s="72"/>
      <c r="W27" s="72"/>
      <c r="X27" s="72"/>
      <c r="Y27" s="72"/>
      <c r="Z27" s="72"/>
      <c r="AA27" s="72"/>
      <c r="AB27" s="72"/>
      <c r="AC27" s="2"/>
      <c r="AD27" s="114" t="str">
        <f t="shared" si="5"/>
        <v>NO</v>
      </c>
      <c r="AG27" s="3">
        <f t="shared" si="0"/>
        <v>0</v>
      </c>
      <c r="AH27" s="3">
        <f t="shared" si="0"/>
        <v>0</v>
      </c>
      <c r="AI27" s="3">
        <f t="shared" si="1"/>
        <v>0</v>
      </c>
      <c r="AJ27" s="4">
        <v>3.125E-2</v>
      </c>
      <c r="AK27" s="3">
        <f t="shared" si="2"/>
        <v>0</v>
      </c>
      <c r="AL27" s="53" t="s">
        <v>30</v>
      </c>
      <c r="AM27" s="8" t="b">
        <f t="shared" si="3"/>
        <v>0</v>
      </c>
      <c r="AN27" s="15">
        <f t="shared" si="4"/>
        <v>0</v>
      </c>
    </row>
    <row r="28" spans="1:40" ht="80.099999999999994" customHeight="1" x14ac:dyDescent="0.25">
      <c r="A28" s="112" t="str">
        <f>IFERROR(INDEX(Tabella256[cognomenome], MATCH(F28, Tabella256[cognome], 0)), "")</f>
        <v/>
      </c>
      <c r="B28" s="28"/>
      <c r="C28" s="28"/>
      <c r="D28" s="29"/>
      <c r="E28" s="29"/>
      <c r="F28" s="30"/>
      <c r="G28" s="56"/>
      <c r="H28" s="31"/>
      <c r="I28" s="32" t="str">
        <f t="shared" si="8"/>
        <v/>
      </c>
      <c r="J28" s="33"/>
      <c r="K28" s="34"/>
      <c r="L28" s="34"/>
      <c r="M28" s="31" t="str">
        <f t="shared" si="6"/>
        <v/>
      </c>
      <c r="N28" s="35"/>
      <c r="O28" s="35"/>
      <c r="P28" s="76"/>
      <c r="Q28" s="18">
        <f t="shared" si="9"/>
        <v>99</v>
      </c>
      <c r="R28" s="18">
        <v>99</v>
      </c>
      <c r="S28" s="77">
        <f t="shared" si="7"/>
        <v>0</v>
      </c>
      <c r="T28" s="2"/>
      <c r="U28" s="2"/>
      <c r="V28" s="72"/>
      <c r="W28" s="72"/>
      <c r="X28" s="72"/>
      <c r="Y28" s="72"/>
      <c r="Z28" s="72"/>
      <c r="AA28" s="72"/>
      <c r="AB28" s="72"/>
      <c r="AC28" s="2"/>
      <c r="AD28" s="114" t="str">
        <f t="shared" si="5"/>
        <v>NO</v>
      </c>
      <c r="AG28" s="3">
        <f t="shared" si="0"/>
        <v>0</v>
      </c>
      <c r="AH28" s="3">
        <f t="shared" si="0"/>
        <v>0</v>
      </c>
      <c r="AI28" s="3">
        <f t="shared" si="1"/>
        <v>0</v>
      </c>
      <c r="AJ28" s="4">
        <v>3.125E-2</v>
      </c>
      <c r="AK28" s="3">
        <f t="shared" si="2"/>
        <v>0</v>
      </c>
      <c r="AL28" s="53" t="s">
        <v>30</v>
      </c>
      <c r="AM28" s="8" t="b">
        <f t="shared" si="3"/>
        <v>0</v>
      </c>
      <c r="AN28" s="15">
        <f t="shared" si="4"/>
        <v>0</v>
      </c>
    </row>
    <row r="29" spans="1:40" ht="80.099999999999994" customHeight="1" x14ac:dyDescent="0.25">
      <c r="A29" s="112" t="str">
        <f>IFERROR(INDEX(Tabella256[cognomenome], MATCH(F29, Tabella256[cognome], 0)), "")</f>
        <v/>
      </c>
      <c r="B29" s="28"/>
      <c r="C29" s="28"/>
      <c r="D29" s="29"/>
      <c r="E29" s="29"/>
      <c r="F29" s="30"/>
      <c r="G29" s="56" t="str">
        <f>IF(G28="","",G28)</f>
        <v/>
      </c>
      <c r="H29" s="31" t="str">
        <f>IF(H28="","",H28)</f>
        <v/>
      </c>
      <c r="I29" s="32" t="str">
        <f t="shared" si="8"/>
        <v/>
      </c>
      <c r="J29" s="33" t="str">
        <f>IF(J28="","",J28)</f>
        <v/>
      </c>
      <c r="K29" s="34"/>
      <c r="L29" s="34"/>
      <c r="M29" s="31" t="str">
        <f t="shared" si="6"/>
        <v/>
      </c>
      <c r="N29" s="35"/>
      <c r="O29" s="35"/>
      <c r="P29" s="76"/>
      <c r="Q29" s="18">
        <f t="shared" si="9"/>
        <v>99</v>
      </c>
      <c r="R29" s="18">
        <v>99</v>
      </c>
      <c r="S29" s="77">
        <f t="shared" si="7"/>
        <v>0</v>
      </c>
      <c r="T29" s="2"/>
      <c r="U29" s="2"/>
      <c r="V29" s="72"/>
      <c r="W29" s="72"/>
      <c r="X29" s="72"/>
      <c r="Y29" s="72"/>
      <c r="Z29" s="72"/>
      <c r="AA29" s="72"/>
      <c r="AB29" s="72"/>
      <c r="AC29" s="2"/>
      <c r="AD29" s="114" t="str">
        <f t="shared" si="5"/>
        <v>NO</v>
      </c>
      <c r="AG29" s="3">
        <f t="shared" si="0"/>
        <v>0</v>
      </c>
      <c r="AH29" s="3">
        <f t="shared" si="0"/>
        <v>0</v>
      </c>
      <c r="AI29" s="3">
        <f t="shared" si="1"/>
        <v>0</v>
      </c>
      <c r="AJ29" s="4">
        <v>3.125E-2</v>
      </c>
      <c r="AK29" s="3">
        <f t="shared" si="2"/>
        <v>0</v>
      </c>
      <c r="AL29" s="53" t="s">
        <v>30</v>
      </c>
      <c r="AM29" s="8" t="b">
        <f t="shared" si="3"/>
        <v>0</v>
      </c>
      <c r="AN29" s="15">
        <f t="shared" si="4"/>
        <v>0</v>
      </c>
    </row>
    <row r="30" spans="1:40" ht="80.099999999999994" customHeight="1" thickBot="1" x14ac:dyDescent="0.3">
      <c r="A30" s="112" t="str">
        <f>IFERROR(INDEX(Tabella256[cognomenome], MATCH(F30, Tabella256[cognome], 0)), "")</f>
        <v/>
      </c>
      <c r="B30" s="28"/>
      <c r="C30" s="28"/>
      <c r="D30" s="29"/>
      <c r="E30" s="29"/>
      <c r="F30" s="30"/>
      <c r="G30" s="56"/>
      <c r="H30" s="31"/>
      <c r="I30" s="32" t="str">
        <f t="shared" si="8"/>
        <v/>
      </c>
      <c r="J30" s="33"/>
      <c r="K30" s="34"/>
      <c r="L30" s="34"/>
      <c r="M30" s="31" t="str">
        <f t="shared" si="6"/>
        <v/>
      </c>
      <c r="N30" s="35"/>
      <c r="O30" s="35"/>
      <c r="P30" s="78"/>
      <c r="Q30" s="79">
        <f t="shared" si="9"/>
        <v>99</v>
      </c>
      <c r="R30" s="79">
        <v>99</v>
      </c>
      <c r="S30" s="80">
        <f t="shared" si="7"/>
        <v>0</v>
      </c>
      <c r="T30" s="2"/>
      <c r="U30" s="2"/>
      <c r="V30" s="72"/>
      <c r="W30" s="72"/>
      <c r="X30" s="72"/>
      <c r="Y30" s="72"/>
      <c r="Z30" s="72"/>
      <c r="AA30" s="72"/>
      <c r="AB30" s="72"/>
      <c r="AC30" s="2"/>
      <c r="AD30" s="114" t="str">
        <f t="shared" si="5"/>
        <v>NO</v>
      </c>
      <c r="AG30" s="3">
        <f t="shared" si="0"/>
        <v>0</v>
      </c>
      <c r="AH30" s="3">
        <f t="shared" si="0"/>
        <v>0</v>
      </c>
      <c r="AI30" s="3">
        <f t="shared" si="1"/>
        <v>0</v>
      </c>
      <c r="AJ30" s="4">
        <v>3.125E-2</v>
      </c>
      <c r="AK30" s="3">
        <f t="shared" si="2"/>
        <v>0</v>
      </c>
      <c r="AL30" s="53" t="s">
        <v>30</v>
      </c>
      <c r="AM30" s="8" t="b">
        <f t="shared" si="3"/>
        <v>0</v>
      </c>
      <c r="AN30" s="15">
        <f t="shared" si="4"/>
        <v>0</v>
      </c>
    </row>
    <row r="31" spans="1:40" ht="80.099999999999994" customHeight="1" x14ac:dyDescent="0.25">
      <c r="A31" s="112" t="str">
        <f>IFERROR(INDEX(Tabella256[cognomenome], MATCH(F31, Tabella256[cognome], 0)), "")</f>
        <v/>
      </c>
      <c r="B31" s="28"/>
      <c r="C31" s="28"/>
      <c r="D31" s="29"/>
      <c r="E31" s="29"/>
      <c r="F31" s="30"/>
      <c r="G31" s="56" t="str">
        <f>IF(G30="","",G30)</f>
        <v/>
      </c>
      <c r="H31" s="31" t="str">
        <f>IF(H30="","",H30)</f>
        <v/>
      </c>
      <c r="I31" s="32" t="str">
        <f t="shared" si="8"/>
        <v/>
      </c>
      <c r="J31" s="33" t="str">
        <f>IF(J30="","",J30)</f>
        <v/>
      </c>
      <c r="K31" s="34"/>
      <c r="L31" s="34"/>
      <c r="M31" s="31" t="str">
        <f t="shared" si="6"/>
        <v/>
      </c>
      <c r="N31" s="2"/>
      <c r="O31" s="2"/>
      <c r="P31" s="2"/>
      <c r="Q31" s="2"/>
      <c r="R31" s="2"/>
      <c r="S31" s="2"/>
      <c r="T31" s="2"/>
      <c r="U31" s="2"/>
      <c r="V31" s="72"/>
      <c r="W31" s="72"/>
      <c r="X31" s="72"/>
      <c r="Y31" s="72"/>
      <c r="Z31" s="72"/>
      <c r="AA31" s="72"/>
      <c r="AB31" s="72"/>
      <c r="AC31" s="2"/>
      <c r="AD31" s="114" t="str">
        <f t="shared" si="5"/>
        <v>NO</v>
      </c>
      <c r="AG31" s="3">
        <f t="shared" si="0"/>
        <v>0</v>
      </c>
      <c r="AH31" s="3">
        <f t="shared" si="0"/>
        <v>0</v>
      </c>
      <c r="AI31" s="3">
        <f t="shared" si="1"/>
        <v>0</v>
      </c>
      <c r="AJ31" s="4">
        <v>3.125E-2</v>
      </c>
      <c r="AK31" s="3">
        <f t="shared" si="2"/>
        <v>0</v>
      </c>
      <c r="AL31" s="53" t="s">
        <v>30</v>
      </c>
      <c r="AM31" s="8" t="b">
        <f t="shared" si="3"/>
        <v>0</v>
      </c>
      <c r="AN31" s="15">
        <f t="shared" si="4"/>
        <v>0</v>
      </c>
    </row>
    <row r="32" spans="1:40" ht="80.099999999999994" customHeight="1" x14ac:dyDescent="0.25">
      <c r="A32" s="112" t="str">
        <f>IFERROR(INDEX(Tabella256[cognomenome], MATCH(F32, Tabella256[cognome], 0)), "")</f>
        <v/>
      </c>
      <c r="B32" s="28"/>
      <c r="C32" s="28"/>
      <c r="D32" s="29"/>
      <c r="E32" s="29"/>
      <c r="F32" s="30"/>
      <c r="G32" s="56"/>
      <c r="H32" s="31"/>
      <c r="I32" s="32" t="str">
        <f t="shared" si="8"/>
        <v/>
      </c>
      <c r="J32" s="33"/>
      <c r="K32" s="34"/>
      <c r="L32" s="34"/>
      <c r="M32" s="31" t="str">
        <f t="shared" si="6"/>
        <v/>
      </c>
      <c r="N32" s="35"/>
      <c r="O32" s="35"/>
      <c r="P32" s="2"/>
      <c r="Q32" s="2"/>
      <c r="R32" s="2"/>
      <c r="S32" s="2"/>
      <c r="T32" s="2"/>
      <c r="U32" s="2"/>
      <c r="W32" s="72"/>
      <c r="X32" s="72"/>
      <c r="Y32" s="72"/>
      <c r="Z32" s="72"/>
      <c r="AA32" s="72"/>
      <c r="AB32" s="72"/>
      <c r="AC32" s="2"/>
      <c r="AD32" s="114" t="str">
        <f t="shared" si="5"/>
        <v>NO</v>
      </c>
      <c r="AG32" s="3">
        <f t="shared" si="0"/>
        <v>0</v>
      </c>
      <c r="AH32" s="3">
        <f t="shared" si="0"/>
        <v>0</v>
      </c>
      <c r="AI32" s="3">
        <f t="shared" si="1"/>
        <v>0</v>
      </c>
      <c r="AJ32" s="4">
        <v>3.125E-2</v>
      </c>
      <c r="AK32" s="3">
        <f t="shared" si="2"/>
        <v>0</v>
      </c>
      <c r="AL32" s="53" t="s">
        <v>30</v>
      </c>
      <c r="AM32" s="8" t="b">
        <f t="shared" si="3"/>
        <v>0</v>
      </c>
      <c r="AN32" s="15">
        <f t="shared" si="4"/>
        <v>0</v>
      </c>
    </row>
    <row r="33" spans="1:40" ht="80.099999999999994" customHeight="1" x14ac:dyDescent="0.25">
      <c r="A33" s="112" t="str">
        <f>IFERROR(INDEX(Tabella256[cognomenome], MATCH(F33, Tabella256[cognome], 0)), "")</f>
        <v/>
      </c>
      <c r="B33" s="28"/>
      <c r="C33" s="28"/>
      <c r="D33" s="29"/>
      <c r="E33" s="29"/>
      <c r="F33" s="30"/>
      <c r="G33" s="56" t="str">
        <f>IF(G32="","",G32)</f>
        <v/>
      </c>
      <c r="H33" s="31" t="str">
        <f>IF(H32="","",H32)</f>
        <v/>
      </c>
      <c r="I33" s="32" t="str">
        <f t="shared" si="8"/>
        <v/>
      </c>
      <c r="J33" s="33" t="str">
        <f>IF(J32="","",J32)</f>
        <v/>
      </c>
      <c r="K33" s="34"/>
      <c r="L33" s="34"/>
      <c r="M33" s="31" t="str">
        <f t="shared" si="6"/>
        <v/>
      </c>
      <c r="N33" s="35"/>
      <c r="O33" s="35"/>
      <c r="P33" s="2"/>
      <c r="Q33" s="2"/>
      <c r="R33" s="2"/>
      <c r="S33" s="2"/>
      <c r="T33" s="2"/>
      <c r="U33" s="2"/>
      <c r="AA33" s="72"/>
      <c r="AB33" s="72"/>
      <c r="AC33" s="2"/>
      <c r="AD33" s="114" t="str">
        <f t="shared" si="5"/>
        <v>NO</v>
      </c>
      <c r="AG33" s="3">
        <f t="shared" si="0"/>
        <v>0</v>
      </c>
      <c r="AH33" s="3">
        <f t="shared" si="0"/>
        <v>0</v>
      </c>
      <c r="AI33" s="3">
        <f t="shared" si="1"/>
        <v>0</v>
      </c>
      <c r="AJ33" s="4">
        <v>3.125E-2</v>
      </c>
      <c r="AK33" s="3">
        <f t="shared" si="2"/>
        <v>0</v>
      </c>
      <c r="AL33" s="53" t="s">
        <v>30</v>
      </c>
      <c r="AM33" s="8" t="b">
        <f t="shared" si="3"/>
        <v>0</v>
      </c>
      <c r="AN33" s="15">
        <f t="shared" si="4"/>
        <v>0</v>
      </c>
    </row>
    <row r="34" spans="1:40" ht="80.099999999999994" customHeight="1" x14ac:dyDescent="0.25">
      <c r="A34" s="112" t="str">
        <f>IFERROR(INDEX(Tabella256[cognomenome], MATCH(F34, Tabella256[cognome], 0)), "")</f>
        <v/>
      </c>
      <c r="B34" s="28"/>
      <c r="C34" s="28"/>
      <c r="D34" s="29"/>
      <c r="E34" s="29"/>
      <c r="F34" s="30"/>
      <c r="G34" s="56"/>
      <c r="H34" s="31"/>
      <c r="I34" s="32" t="str">
        <f t="shared" si="8"/>
        <v/>
      </c>
      <c r="J34" s="33"/>
      <c r="K34" s="34"/>
      <c r="L34" s="34"/>
      <c r="M34" s="31" t="str">
        <f t="shared" si="6"/>
        <v/>
      </c>
      <c r="N34" s="35"/>
      <c r="O34" s="35"/>
      <c r="P34" s="2"/>
      <c r="Q34" s="2"/>
      <c r="R34" s="2"/>
      <c r="S34" s="2"/>
      <c r="T34" s="2"/>
      <c r="U34" s="2"/>
      <c r="AA34" s="72"/>
      <c r="AB34" s="72"/>
      <c r="AC34" s="2"/>
      <c r="AD34" s="114" t="str">
        <f t="shared" si="5"/>
        <v>NO</v>
      </c>
      <c r="AG34" s="3">
        <f t="shared" si="0"/>
        <v>0</v>
      </c>
      <c r="AH34" s="3">
        <f t="shared" si="0"/>
        <v>0</v>
      </c>
      <c r="AI34" s="3">
        <f t="shared" si="1"/>
        <v>0</v>
      </c>
      <c r="AJ34" s="4">
        <v>3.125E-2</v>
      </c>
      <c r="AK34" s="3">
        <f t="shared" si="2"/>
        <v>0</v>
      </c>
      <c r="AL34" s="53" t="s">
        <v>30</v>
      </c>
      <c r="AM34" s="8" t="b">
        <f t="shared" si="3"/>
        <v>0</v>
      </c>
      <c r="AN34" s="15">
        <f t="shared" si="4"/>
        <v>0</v>
      </c>
    </row>
    <row r="35" spans="1:40" ht="80.099999999999994" customHeight="1" x14ac:dyDescent="0.25">
      <c r="A35" s="112" t="str">
        <f>IFERROR(INDEX(Tabella256[cognomenome], MATCH(F35, Tabella256[cognome], 0)), "")</f>
        <v/>
      </c>
      <c r="B35" s="28"/>
      <c r="C35" s="28"/>
      <c r="D35" s="29"/>
      <c r="E35" s="29"/>
      <c r="F35" s="30"/>
      <c r="G35" s="56" t="str">
        <f>IF(G34="","",G34)</f>
        <v/>
      </c>
      <c r="H35" s="31" t="str">
        <f>IF(H34="","",H34)</f>
        <v/>
      </c>
      <c r="I35" s="32" t="str">
        <f t="shared" si="8"/>
        <v/>
      </c>
      <c r="J35" s="33" t="str">
        <f>IF(J34="","",J34)</f>
        <v/>
      </c>
      <c r="K35" s="34"/>
      <c r="L35" s="34"/>
      <c r="M35" s="31" t="str">
        <f t="shared" si="6"/>
        <v/>
      </c>
      <c r="N35" s="35"/>
      <c r="O35" s="35"/>
      <c r="P35" s="2"/>
      <c r="Q35" s="2"/>
      <c r="R35" s="2"/>
      <c r="S35" s="2"/>
      <c r="T35" s="2"/>
      <c r="U35" s="2"/>
      <c r="AA35" s="72"/>
      <c r="AB35" s="72"/>
      <c r="AC35" s="2"/>
      <c r="AD35" s="114" t="str">
        <f t="shared" si="5"/>
        <v>NO</v>
      </c>
      <c r="AG35" s="3">
        <f t="shared" si="0"/>
        <v>0</v>
      </c>
      <c r="AH35" s="3">
        <f t="shared" si="0"/>
        <v>0</v>
      </c>
      <c r="AI35" s="3">
        <f t="shared" si="1"/>
        <v>0</v>
      </c>
      <c r="AJ35" s="4">
        <v>3.125E-2</v>
      </c>
      <c r="AK35" s="3">
        <f t="shared" si="2"/>
        <v>0</v>
      </c>
      <c r="AL35" s="53" t="s">
        <v>30</v>
      </c>
      <c r="AM35" s="8" t="b">
        <f t="shared" si="3"/>
        <v>0</v>
      </c>
      <c r="AN35" s="15">
        <f t="shared" si="4"/>
        <v>0</v>
      </c>
    </row>
    <row r="36" spans="1:40" ht="80.099999999999994" customHeight="1" x14ac:dyDescent="0.25">
      <c r="A36" s="112" t="str">
        <f>IFERROR(INDEX(Tabella256[cognomenome], MATCH(F36, Tabella256[cognome], 0)), "")</f>
        <v/>
      </c>
      <c r="B36" s="28"/>
      <c r="C36" s="28"/>
      <c r="D36" s="29"/>
      <c r="E36" s="29"/>
      <c r="F36" s="30"/>
      <c r="G36" s="56"/>
      <c r="H36" s="31"/>
      <c r="I36" s="32" t="str">
        <f t="shared" si="8"/>
        <v/>
      </c>
      <c r="J36" s="33"/>
      <c r="K36" s="34"/>
      <c r="L36" s="34"/>
      <c r="M36" s="31" t="str">
        <f t="shared" si="6"/>
        <v/>
      </c>
      <c r="N36" s="35"/>
      <c r="O36" s="35"/>
      <c r="P36" s="2"/>
      <c r="Q36" s="2"/>
      <c r="R36" s="2"/>
      <c r="S36" s="2"/>
      <c r="T36" s="2"/>
      <c r="U36" s="2"/>
      <c r="AA36" s="72"/>
      <c r="AB36" s="72"/>
      <c r="AC36" s="2"/>
      <c r="AD36" s="114" t="str">
        <f t="shared" si="5"/>
        <v>NO</v>
      </c>
      <c r="AG36" s="3">
        <f t="shared" si="0"/>
        <v>0</v>
      </c>
      <c r="AH36" s="3">
        <f t="shared" si="0"/>
        <v>0</v>
      </c>
      <c r="AI36" s="3">
        <f t="shared" si="1"/>
        <v>0</v>
      </c>
      <c r="AJ36" s="4">
        <v>3.125E-2</v>
      </c>
      <c r="AK36" s="3">
        <f t="shared" si="2"/>
        <v>0</v>
      </c>
      <c r="AL36" s="53" t="s">
        <v>30</v>
      </c>
      <c r="AM36" s="8" t="b">
        <f t="shared" si="3"/>
        <v>0</v>
      </c>
      <c r="AN36" s="15">
        <f t="shared" si="4"/>
        <v>0</v>
      </c>
    </row>
    <row r="37" spans="1:40" ht="80.099999999999994" customHeight="1" x14ac:dyDescent="0.25">
      <c r="A37" s="112" t="str">
        <f>IFERROR(INDEX(Tabella256[cognomenome], MATCH(F37, Tabella256[cognome], 0)), "")</f>
        <v/>
      </c>
      <c r="B37" s="28"/>
      <c r="C37" s="28"/>
      <c r="D37" s="29"/>
      <c r="E37" s="29"/>
      <c r="F37" s="30"/>
      <c r="G37" s="56" t="str">
        <f>IF(G36="","",G36)</f>
        <v/>
      </c>
      <c r="H37" s="31" t="str">
        <f>IF(H36="","",H36)</f>
        <v/>
      </c>
      <c r="I37" s="32" t="str">
        <f t="shared" si="8"/>
        <v/>
      </c>
      <c r="J37" s="33" t="str">
        <f>IF(J36="","",J36)</f>
        <v/>
      </c>
      <c r="K37" s="34"/>
      <c r="L37" s="34"/>
      <c r="M37" s="31" t="str">
        <f t="shared" si="6"/>
        <v/>
      </c>
      <c r="N37" s="35"/>
      <c r="O37" s="35"/>
      <c r="P37" s="2"/>
      <c r="Q37" s="2"/>
      <c r="R37" s="2"/>
      <c r="S37" s="2"/>
      <c r="T37" s="2"/>
      <c r="U37" s="2"/>
      <c r="AA37" s="72"/>
      <c r="AB37" s="72"/>
      <c r="AC37" s="2"/>
      <c r="AD37" s="114" t="str">
        <f t="shared" si="5"/>
        <v>NO</v>
      </c>
      <c r="AG37" s="3">
        <f t="shared" si="0"/>
        <v>0</v>
      </c>
      <c r="AH37" s="3">
        <f t="shared" si="0"/>
        <v>0</v>
      </c>
      <c r="AI37" s="3">
        <f t="shared" si="1"/>
        <v>0</v>
      </c>
      <c r="AJ37" s="4">
        <v>3.125E-2</v>
      </c>
      <c r="AK37" s="3">
        <f t="shared" si="2"/>
        <v>0</v>
      </c>
      <c r="AL37" s="53" t="s">
        <v>30</v>
      </c>
      <c r="AM37" s="8" t="b">
        <f t="shared" si="3"/>
        <v>0</v>
      </c>
      <c r="AN37" s="15">
        <f t="shared" si="4"/>
        <v>0</v>
      </c>
    </row>
    <row r="38" spans="1:40" ht="80.099999999999994" customHeight="1" x14ac:dyDescent="0.25">
      <c r="A38" s="112" t="str">
        <f>IFERROR(INDEX(Tabella256[cognomenome], MATCH(F38, Tabella256[cognome], 0)), "")</f>
        <v/>
      </c>
      <c r="B38" s="28"/>
      <c r="C38" s="28"/>
      <c r="D38" s="29"/>
      <c r="E38" s="29"/>
      <c r="F38" s="30"/>
      <c r="G38" s="56"/>
      <c r="H38" s="31"/>
      <c r="I38" s="32" t="str">
        <f t="shared" si="8"/>
        <v/>
      </c>
      <c r="J38" s="33"/>
      <c r="K38" s="34"/>
      <c r="L38" s="34"/>
      <c r="M38" s="31" t="str">
        <f t="shared" si="6"/>
        <v/>
      </c>
      <c r="N38" s="35"/>
      <c r="O38" s="35"/>
      <c r="P38" s="2"/>
      <c r="Q38" s="2"/>
      <c r="R38" s="2"/>
      <c r="S38" s="2"/>
      <c r="T38" s="2"/>
      <c r="U38" s="2"/>
      <c r="AA38" s="72"/>
      <c r="AB38" s="72"/>
      <c r="AC38" s="2"/>
      <c r="AD38" s="114" t="str">
        <f t="shared" si="5"/>
        <v>NO</v>
      </c>
      <c r="AG38" s="3">
        <f t="shared" si="0"/>
        <v>0</v>
      </c>
      <c r="AH38" s="3">
        <f t="shared" si="0"/>
        <v>0</v>
      </c>
      <c r="AI38" s="3">
        <f t="shared" si="1"/>
        <v>0</v>
      </c>
      <c r="AJ38" s="4">
        <v>3.125E-2</v>
      </c>
      <c r="AK38" s="3">
        <f t="shared" si="2"/>
        <v>0</v>
      </c>
      <c r="AL38" s="53" t="s">
        <v>30</v>
      </c>
      <c r="AM38" s="8" t="b">
        <f t="shared" si="3"/>
        <v>0</v>
      </c>
      <c r="AN38" s="15">
        <f t="shared" si="4"/>
        <v>0</v>
      </c>
    </row>
    <row r="39" spans="1:40" ht="80.099999999999994" customHeight="1" x14ac:dyDescent="0.25">
      <c r="A39" s="112" t="str">
        <f>IFERROR(INDEX(Tabella256[cognomenome], MATCH(F39, Tabella256[cognome], 0)), "")</f>
        <v/>
      </c>
      <c r="B39" s="28"/>
      <c r="C39" s="28"/>
      <c r="D39" s="29"/>
      <c r="E39" s="29"/>
      <c r="F39" s="30"/>
      <c r="G39" s="56" t="str">
        <f>IF(G38="","",G38)</f>
        <v/>
      </c>
      <c r="H39" s="31" t="str">
        <f>IF(H38="","",H38)</f>
        <v/>
      </c>
      <c r="I39" s="32" t="str">
        <f t="shared" si="8"/>
        <v/>
      </c>
      <c r="J39" s="33" t="str">
        <f>IF(J38="","",J38)</f>
        <v/>
      </c>
      <c r="K39" s="34"/>
      <c r="L39" s="34"/>
      <c r="M39" s="31" t="str">
        <f t="shared" si="6"/>
        <v/>
      </c>
      <c r="N39" s="35"/>
      <c r="O39" s="35"/>
      <c r="P39" s="2"/>
      <c r="Q39" s="2"/>
      <c r="R39" s="2"/>
      <c r="S39" s="2"/>
      <c r="T39" s="2"/>
      <c r="U39" s="2"/>
      <c r="V39" s="72"/>
      <c r="W39" s="72"/>
      <c r="X39" s="72"/>
      <c r="Y39" s="72"/>
      <c r="Z39" s="72"/>
      <c r="AA39" s="72"/>
      <c r="AB39" s="72"/>
      <c r="AC39" s="2"/>
      <c r="AD39" s="114" t="str">
        <f t="shared" si="5"/>
        <v>NO</v>
      </c>
      <c r="AG39" s="3">
        <f t="shared" si="0"/>
        <v>0</v>
      </c>
      <c r="AH39" s="3">
        <f t="shared" si="0"/>
        <v>0</v>
      </c>
      <c r="AI39" s="3">
        <f t="shared" si="1"/>
        <v>0</v>
      </c>
      <c r="AJ39" s="4">
        <v>3.125E-2</v>
      </c>
      <c r="AK39" s="3">
        <f t="shared" si="2"/>
        <v>0</v>
      </c>
      <c r="AL39" s="53" t="s">
        <v>30</v>
      </c>
      <c r="AM39" s="8" t="b">
        <f t="shared" si="3"/>
        <v>0</v>
      </c>
      <c r="AN39" s="15">
        <f t="shared" si="4"/>
        <v>0</v>
      </c>
    </row>
    <row r="40" spans="1:40" ht="80.099999999999994" customHeight="1" x14ac:dyDescent="0.25">
      <c r="A40" s="112" t="str">
        <f>IFERROR(INDEX(Tabella256[cognomenome], MATCH(F40, Tabella256[cognome], 0)), "")</f>
        <v/>
      </c>
      <c r="B40" s="28"/>
      <c r="C40" s="28"/>
      <c r="D40" s="29"/>
      <c r="E40" s="29"/>
      <c r="F40" s="30"/>
      <c r="G40" s="56"/>
      <c r="H40" s="31"/>
      <c r="I40" s="32" t="str">
        <f t="shared" si="8"/>
        <v/>
      </c>
      <c r="J40" s="33"/>
      <c r="K40" s="34"/>
      <c r="L40" s="34"/>
      <c r="M40" s="31" t="str">
        <f t="shared" si="6"/>
        <v/>
      </c>
      <c r="N40" s="35"/>
      <c r="O40" s="35"/>
      <c r="P40" s="2"/>
      <c r="Q40" s="2"/>
      <c r="R40" s="2"/>
      <c r="S40" s="2"/>
      <c r="T40" s="2"/>
      <c r="U40" s="2"/>
      <c r="AB40" s="72"/>
      <c r="AC40" s="2"/>
      <c r="AD40" s="114" t="str">
        <f t="shared" si="5"/>
        <v>NO</v>
      </c>
      <c r="AG40" s="3">
        <f t="shared" si="0"/>
        <v>0</v>
      </c>
      <c r="AH40" s="3">
        <f t="shared" si="0"/>
        <v>0</v>
      </c>
      <c r="AI40" s="3">
        <f t="shared" si="1"/>
        <v>0</v>
      </c>
      <c r="AJ40" s="4">
        <v>3.125E-2</v>
      </c>
      <c r="AK40" s="3">
        <f t="shared" si="2"/>
        <v>0</v>
      </c>
      <c r="AL40" s="53" t="s">
        <v>30</v>
      </c>
      <c r="AM40" s="8" t="b">
        <f t="shared" si="3"/>
        <v>0</v>
      </c>
      <c r="AN40" s="15">
        <f t="shared" si="4"/>
        <v>0</v>
      </c>
    </row>
    <row r="41" spans="1:40" ht="80.099999999999994" customHeight="1" x14ac:dyDescent="0.25">
      <c r="A41" s="112" t="str">
        <f>IFERROR(INDEX(Tabella256[cognomenome], MATCH(F41, Tabella256[cognome], 0)), "")</f>
        <v/>
      </c>
      <c r="B41" s="28"/>
      <c r="C41" s="28"/>
      <c r="D41" s="29"/>
      <c r="E41" s="29"/>
      <c r="F41" s="30"/>
      <c r="G41" s="56" t="str">
        <f>IF(G40="","",G40)</f>
        <v/>
      </c>
      <c r="H41" s="31" t="str">
        <f>IF(H40="","",H40)</f>
        <v/>
      </c>
      <c r="I41" s="32" t="str">
        <f t="shared" si="8"/>
        <v/>
      </c>
      <c r="J41" s="33" t="str">
        <f>IF(J40="","",J40)</f>
        <v/>
      </c>
      <c r="K41" s="34"/>
      <c r="L41" s="34"/>
      <c r="M41" s="31" t="str">
        <f t="shared" si="6"/>
        <v/>
      </c>
      <c r="N41" s="35"/>
      <c r="O41" s="35"/>
      <c r="P41" s="2"/>
      <c r="Q41" s="2"/>
      <c r="R41" s="2"/>
      <c r="S41" s="2"/>
      <c r="T41" s="37"/>
      <c r="U41" s="2"/>
      <c r="AB41" s="72"/>
      <c r="AC41" s="2"/>
      <c r="AD41" s="114" t="str">
        <f t="shared" si="5"/>
        <v>NO</v>
      </c>
      <c r="AG41" s="3">
        <f t="shared" si="0"/>
        <v>0</v>
      </c>
      <c r="AH41" s="3">
        <f t="shared" si="0"/>
        <v>0</v>
      </c>
      <c r="AI41" s="3">
        <f t="shared" si="1"/>
        <v>0</v>
      </c>
      <c r="AJ41" s="4">
        <v>3.125E-2</v>
      </c>
      <c r="AK41" s="3">
        <f t="shared" si="2"/>
        <v>0</v>
      </c>
      <c r="AL41" s="53" t="s">
        <v>30</v>
      </c>
      <c r="AM41" s="8" t="b">
        <f t="shared" si="3"/>
        <v>0</v>
      </c>
      <c r="AN41" s="15">
        <f t="shared" si="4"/>
        <v>0</v>
      </c>
    </row>
    <row r="42" spans="1:40" ht="80.099999999999994" customHeight="1" x14ac:dyDescent="0.25">
      <c r="A42" s="112" t="str">
        <f>IFERROR(INDEX(Tabella256[cognomenome], MATCH(F42, Tabella256[cognome], 0)), "")</f>
        <v/>
      </c>
      <c r="B42" s="28"/>
      <c r="C42" s="28"/>
      <c r="D42" s="29"/>
      <c r="E42" s="29"/>
      <c r="F42" s="30"/>
      <c r="G42" s="56"/>
      <c r="H42" s="31"/>
      <c r="I42" s="32" t="str">
        <f t="shared" si="8"/>
        <v/>
      </c>
      <c r="J42" s="33"/>
      <c r="K42" s="34"/>
      <c r="L42" s="34"/>
      <c r="M42" s="31" t="str">
        <f t="shared" si="6"/>
        <v/>
      </c>
      <c r="N42" s="35"/>
      <c r="O42" s="35"/>
      <c r="P42" s="2"/>
      <c r="Q42" s="2"/>
      <c r="R42" s="2"/>
      <c r="S42" s="2"/>
      <c r="T42" s="37"/>
      <c r="U42" s="2"/>
      <c r="AB42" s="72"/>
      <c r="AC42" s="2"/>
      <c r="AD42" s="114" t="str">
        <f t="shared" si="5"/>
        <v>NO</v>
      </c>
      <c r="AG42" s="3">
        <f t="shared" si="0"/>
        <v>0</v>
      </c>
      <c r="AH42" s="3">
        <f t="shared" si="0"/>
        <v>0</v>
      </c>
      <c r="AI42" s="3">
        <f t="shared" si="1"/>
        <v>0</v>
      </c>
      <c r="AJ42" s="4">
        <v>3.125E-2</v>
      </c>
      <c r="AK42" s="3">
        <f t="shared" si="2"/>
        <v>0</v>
      </c>
      <c r="AL42" s="53" t="s">
        <v>30</v>
      </c>
      <c r="AM42" s="8" t="b">
        <f t="shared" si="3"/>
        <v>0</v>
      </c>
      <c r="AN42" s="15">
        <f t="shared" si="4"/>
        <v>0</v>
      </c>
    </row>
    <row r="43" spans="1:40" ht="80.099999999999994" customHeight="1" x14ac:dyDescent="0.25">
      <c r="A43" s="112" t="str">
        <f>IFERROR(INDEX(Tabella256[cognomenome], MATCH(F43, Tabella256[cognome], 0)), "")</f>
        <v/>
      </c>
      <c r="B43" s="28"/>
      <c r="C43" s="28"/>
      <c r="D43" s="29"/>
      <c r="E43" s="29"/>
      <c r="F43" s="30"/>
      <c r="G43" s="56" t="str">
        <f>IF(G42="","",G42)</f>
        <v/>
      </c>
      <c r="H43" s="31" t="str">
        <f>IF(H42="","",H42)</f>
        <v/>
      </c>
      <c r="I43" s="32" t="str">
        <f t="shared" si="8"/>
        <v/>
      </c>
      <c r="J43" s="33" t="str">
        <f>IF(J42="","",J42)</f>
        <v/>
      </c>
      <c r="K43" s="34"/>
      <c r="L43" s="34"/>
      <c r="M43" s="31" t="str">
        <f t="shared" si="6"/>
        <v/>
      </c>
      <c r="N43" s="35"/>
      <c r="O43" s="35"/>
      <c r="P43" s="2"/>
      <c r="Q43" s="2"/>
      <c r="R43" s="2"/>
      <c r="S43" s="2"/>
      <c r="T43" s="37"/>
      <c r="U43" s="2"/>
      <c r="AB43" s="72"/>
      <c r="AC43" s="2"/>
      <c r="AD43" s="114" t="str">
        <f t="shared" si="5"/>
        <v>NO</v>
      </c>
      <c r="AG43" s="3">
        <f t="shared" si="0"/>
        <v>0</v>
      </c>
      <c r="AH43" s="3">
        <f t="shared" si="0"/>
        <v>0</v>
      </c>
      <c r="AI43" s="3">
        <f t="shared" si="1"/>
        <v>0</v>
      </c>
      <c r="AJ43" s="4">
        <v>3.125E-2</v>
      </c>
      <c r="AK43" s="3">
        <f t="shared" si="2"/>
        <v>0</v>
      </c>
      <c r="AL43" s="53" t="s">
        <v>30</v>
      </c>
      <c r="AM43" s="8" t="b">
        <f t="shared" si="3"/>
        <v>0</v>
      </c>
      <c r="AN43" s="15">
        <f t="shared" si="4"/>
        <v>0</v>
      </c>
    </row>
    <row r="44" spans="1:40" ht="80.099999999999994" customHeight="1" x14ac:dyDescent="0.25">
      <c r="A44" s="112" t="str">
        <f>IFERROR(INDEX(Tabella256[cognomenome], MATCH(F44, Tabella256[cognome], 0)), "")</f>
        <v/>
      </c>
      <c r="B44" s="28"/>
      <c r="C44" s="28"/>
      <c r="D44" s="29"/>
      <c r="E44" s="29"/>
      <c r="F44" s="30"/>
      <c r="G44" s="56"/>
      <c r="H44" s="31"/>
      <c r="I44" s="32" t="str">
        <f t="shared" si="8"/>
        <v/>
      </c>
      <c r="J44" s="33"/>
      <c r="K44" s="34"/>
      <c r="L44" s="34"/>
      <c r="M44" s="31" t="str">
        <f t="shared" si="6"/>
        <v/>
      </c>
      <c r="N44" s="35"/>
      <c r="O44" s="35"/>
      <c r="P44" s="2"/>
      <c r="Q44" s="2"/>
      <c r="R44" s="2"/>
      <c r="S44" s="2"/>
      <c r="T44" s="37"/>
      <c r="U44" s="2"/>
      <c r="AB44" s="72"/>
      <c r="AC44" s="2"/>
      <c r="AD44" s="114" t="str">
        <f t="shared" si="5"/>
        <v>NO</v>
      </c>
      <c r="AG44" s="3">
        <f t="shared" si="0"/>
        <v>0</v>
      </c>
      <c r="AH44" s="3">
        <f t="shared" si="0"/>
        <v>0</v>
      </c>
      <c r="AI44" s="3">
        <f t="shared" si="1"/>
        <v>0</v>
      </c>
      <c r="AJ44" s="4">
        <v>3.125E-2</v>
      </c>
      <c r="AK44" s="3">
        <f t="shared" si="2"/>
        <v>0</v>
      </c>
      <c r="AL44" s="53" t="s">
        <v>30</v>
      </c>
      <c r="AM44" s="8" t="b">
        <f t="shared" si="3"/>
        <v>0</v>
      </c>
      <c r="AN44" s="15">
        <f t="shared" si="4"/>
        <v>0</v>
      </c>
    </row>
    <row r="45" spans="1:40" ht="80.099999999999994" customHeight="1" x14ac:dyDescent="0.25">
      <c r="A45" s="112" t="str">
        <f>IFERROR(INDEX(Tabella256[cognomenome], MATCH(F45, Tabella256[cognome], 0)), "")</f>
        <v/>
      </c>
      <c r="B45" s="28"/>
      <c r="C45" s="28"/>
      <c r="D45" s="29"/>
      <c r="E45" s="29"/>
      <c r="F45" s="30"/>
      <c r="G45" s="56" t="str">
        <f>IF(G44="","",G44)</f>
        <v/>
      </c>
      <c r="H45" s="31" t="str">
        <f>IF(H44="","",H44)</f>
        <v/>
      </c>
      <c r="I45" s="32" t="str">
        <f t="shared" si="8"/>
        <v/>
      </c>
      <c r="J45" s="33" t="str">
        <f>IF(J44="","",J44)</f>
        <v/>
      </c>
      <c r="K45" s="34"/>
      <c r="L45" s="34"/>
      <c r="M45" s="31" t="str">
        <f t="shared" si="6"/>
        <v/>
      </c>
      <c r="N45" s="35"/>
      <c r="O45" s="35"/>
      <c r="P45" s="2"/>
      <c r="Q45" s="2"/>
      <c r="R45" s="2"/>
      <c r="S45" s="2"/>
      <c r="T45" s="2"/>
      <c r="U45" s="2"/>
      <c r="V45" s="72"/>
      <c r="W45" s="72"/>
      <c r="X45" s="72"/>
      <c r="Y45" s="72"/>
      <c r="Z45" s="72"/>
      <c r="AA45" s="72"/>
      <c r="AB45" s="72"/>
      <c r="AC45" s="2"/>
      <c r="AD45" s="114" t="str">
        <f t="shared" si="5"/>
        <v>NO</v>
      </c>
      <c r="AG45" s="3">
        <f t="shared" si="0"/>
        <v>0</v>
      </c>
      <c r="AH45" s="3">
        <f t="shared" si="0"/>
        <v>0</v>
      </c>
      <c r="AI45" s="3">
        <f t="shared" si="1"/>
        <v>0</v>
      </c>
      <c r="AJ45" s="4">
        <v>3.125E-2</v>
      </c>
      <c r="AK45" s="3">
        <f t="shared" si="2"/>
        <v>0</v>
      </c>
      <c r="AL45" s="53" t="s">
        <v>30</v>
      </c>
      <c r="AM45" s="8" t="b">
        <f t="shared" si="3"/>
        <v>0</v>
      </c>
      <c r="AN45" s="15">
        <f t="shared" si="4"/>
        <v>0</v>
      </c>
    </row>
    <row r="46" spans="1:40" x14ac:dyDescent="0.25">
      <c r="B46" s="191" t="str">
        <f>IF(I32="","",I32)</f>
        <v/>
      </c>
      <c r="C46" s="191"/>
      <c r="D46" s="191"/>
      <c r="E46" s="191"/>
      <c r="F46" s="191"/>
      <c r="G46" s="191"/>
      <c r="H46" s="191"/>
      <c r="I46" s="191"/>
      <c r="J46" s="191"/>
      <c r="K46" s="191"/>
      <c r="L46" s="191"/>
      <c r="M46" s="191"/>
      <c r="N46" s="19"/>
      <c r="O46" s="19"/>
      <c r="P46" s="2"/>
      <c r="Q46" s="2"/>
      <c r="R46" s="2"/>
      <c r="S46" s="2"/>
      <c r="T46" s="2"/>
      <c r="U46" s="2"/>
      <c r="V46" s="72"/>
      <c r="W46" s="72"/>
      <c r="X46" s="72"/>
      <c r="Y46" s="72"/>
      <c r="Z46" s="72"/>
      <c r="AA46" s="72"/>
      <c r="AB46" s="72"/>
      <c r="AC46" s="2"/>
      <c r="AD46" s="2"/>
      <c r="AG46" s="24"/>
      <c r="AH46" s="24"/>
      <c r="AI46" s="24"/>
      <c r="AJ46" s="25"/>
      <c r="AK46" s="24"/>
      <c r="AL46" s="26"/>
      <c r="AM46" s="27"/>
    </row>
    <row r="47" spans="1:40" x14ac:dyDescent="0.25">
      <c r="B47" s="191"/>
      <c r="C47" s="191"/>
      <c r="D47" s="191"/>
      <c r="E47" s="191"/>
      <c r="F47" s="191"/>
      <c r="G47" s="191"/>
      <c r="H47" s="191"/>
      <c r="I47" s="191"/>
      <c r="J47" s="191"/>
      <c r="K47" s="191"/>
      <c r="L47" s="191"/>
      <c r="M47" s="191"/>
      <c r="P47" s="2"/>
      <c r="Q47" s="2"/>
      <c r="R47" s="2"/>
      <c r="S47" s="2"/>
    </row>
    <row r="48" spans="1:40" x14ac:dyDescent="0.25">
      <c r="B48" s="6"/>
      <c r="C48" s="6"/>
      <c r="D48" s="6"/>
      <c r="E48" s="7"/>
      <c r="F48" s="9"/>
      <c r="G48" s="143"/>
      <c r="H48" s="11"/>
      <c r="K48" s="11"/>
      <c r="L48" s="11"/>
      <c r="M48" s="11"/>
      <c r="N48" s="21"/>
      <c r="O48" s="21"/>
      <c r="P48" s="2"/>
      <c r="Q48" s="2"/>
      <c r="R48" s="2"/>
      <c r="S48" s="2"/>
      <c r="T48" s="2"/>
      <c r="U48" s="2"/>
      <c r="V48" s="72"/>
      <c r="W48" s="72"/>
      <c r="X48" s="72"/>
      <c r="Y48" s="72"/>
      <c r="Z48" s="72"/>
      <c r="AA48" s="72"/>
      <c r="AB48" s="72"/>
      <c r="AC48" s="2"/>
      <c r="AD48" s="2"/>
      <c r="AE48" s="2"/>
      <c r="AF48" s="2"/>
    </row>
    <row r="49" spans="2:63" x14ac:dyDescent="0.25">
      <c r="B49" s="6"/>
      <c r="C49" s="6"/>
      <c r="D49" s="6"/>
      <c r="E49" s="7"/>
      <c r="F49" s="9"/>
      <c r="G49" s="143"/>
      <c r="H49" s="11"/>
      <c r="K49" s="11"/>
      <c r="L49" s="11"/>
      <c r="M49" s="11"/>
      <c r="N49" s="21"/>
      <c r="O49" s="21"/>
      <c r="P49" s="2"/>
      <c r="Q49" s="2"/>
      <c r="R49" s="2"/>
      <c r="S49" s="2"/>
      <c r="T49" s="2"/>
      <c r="U49" s="2"/>
      <c r="V49" s="72"/>
      <c r="W49" s="72"/>
      <c r="X49" s="72"/>
      <c r="Y49" s="72"/>
      <c r="Z49" s="72"/>
      <c r="AA49" s="72"/>
      <c r="AB49" s="72"/>
      <c r="AC49" s="2"/>
      <c r="AD49" s="2"/>
      <c r="AE49" s="2"/>
      <c r="AF49" s="2"/>
    </row>
    <row r="50" spans="2:63" x14ac:dyDescent="0.25">
      <c r="B50" s="6"/>
      <c r="C50" s="6"/>
      <c r="D50" s="6"/>
      <c r="E50" s="7"/>
      <c r="F50" s="9"/>
      <c r="G50" s="143"/>
      <c r="H50" s="11"/>
      <c r="K50" s="11"/>
      <c r="L50" s="11"/>
      <c r="M50" s="11"/>
      <c r="N50" s="21"/>
      <c r="O50" s="21"/>
      <c r="T50" s="2"/>
      <c r="U50" s="2"/>
      <c r="V50" s="72"/>
      <c r="W50" s="72"/>
      <c r="X50" s="72"/>
      <c r="Y50" s="72"/>
      <c r="Z50" s="72"/>
      <c r="AA50" s="72"/>
      <c r="AB50" s="72"/>
      <c r="AC50" s="2"/>
      <c r="AD50" s="2"/>
      <c r="AE50" s="2"/>
      <c r="AF50" s="2"/>
    </row>
    <row r="51" spans="2:63" x14ac:dyDescent="0.25">
      <c r="B51" s="6"/>
      <c r="C51" s="6"/>
      <c r="D51" s="6"/>
      <c r="E51" s="7"/>
      <c r="F51" s="9"/>
      <c r="G51" s="143"/>
      <c r="H51" s="11"/>
      <c r="K51" s="11"/>
      <c r="L51" s="11"/>
      <c r="M51" s="11"/>
      <c r="N51" s="21"/>
      <c r="O51" s="21"/>
      <c r="T51" s="2"/>
      <c r="U51" s="2"/>
      <c r="V51" s="72"/>
      <c r="W51" s="72"/>
      <c r="X51" s="72"/>
      <c r="Y51" s="72"/>
      <c r="Z51" s="72"/>
      <c r="AA51" s="72"/>
      <c r="AB51" s="72"/>
      <c r="AC51" s="2"/>
      <c r="AD51" s="2"/>
      <c r="AE51" s="2"/>
      <c r="AF51" s="2"/>
    </row>
    <row r="52" spans="2:63" x14ac:dyDescent="0.25">
      <c r="B52" s="6"/>
      <c r="C52" s="6"/>
      <c r="D52" s="6"/>
      <c r="E52" s="7"/>
      <c r="F52" s="9"/>
      <c r="G52" s="143"/>
      <c r="H52" s="11"/>
      <c r="K52" s="11"/>
      <c r="L52" s="11"/>
      <c r="M52" s="11"/>
      <c r="N52" s="21"/>
      <c r="O52" s="21"/>
      <c r="T52" s="2"/>
      <c r="U52" s="2"/>
      <c r="V52" s="72"/>
      <c r="W52" s="72"/>
      <c r="X52" s="72"/>
      <c r="Y52" s="72"/>
      <c r="Z52" s="72"/>
      <c r="AA52" s="72"/>
      <c r="AB52" s="72"/>
      <c r="AC52" s="2"/>
      <c r="AD52" s="2"/>
      <c r="AE52" s="2"/>
      <c r="AF52" s="2"/>
    </row>
    <row r="53" spans="2:63" x14ac:dyDescent="0.25">
      <c r="B53" s="6"/>
      <c r="C53" s="6"/>
      <c r="D53" s="6"/>
      <c r="E53" s="7"/>
      <c r="F53" s="9"/>
      <c r="G53" s="143"/>
      <c r="H53" s="11"/>
      <c r="K53" s="11"/>
      <c r="L53" s="11"/>
      <c r="M53" s="11"/>
      <c r="N53" s="21"/>
      <c r="O53" s="21"/>
      <c r="T53" s="2"/>
      <c r="U53" s="2"/>
      <c r="V53" s="72"/>
      <c r="W53" s="72"/>
      <c r="X53" s="72"/>
      <c r="Y53" s="72"/>
      <c r="Z53" s="72"/>
      <c r="AA53" s="72"/>
      <c r="AB53" s="72"/>
      <c r="AC53" s="2"/>
      <c r="AD53" s="2"/>
      <c r="AE53" s="2"/>
      <c r="AF53" s="2"/>
    </row>
    <row r="54" spans="2:63" x14ac:dyDescent="0.25">
      <c r="B54" s="6"/>
      <c r="C54" s="6"/>
      <c r="D54" s="6"/>
      <c r="E54" s="7"/>
      <c r="F54" s="9"/>
      <c r="G54" s="143"/>
      <c r="H54" s="11"/>
      <c r="K54" s="11"/>
      <c r="L54" s="11"/>
      <c r="M54" s="11"/>
      <c r="N54" s="21"/>
      <c r="O54" s="21"/>
    </row>
    <row r="55" spans="2:63" x14ac:dyDescent="0.25">
      <c r="B55" s="6"/>
      <c r="C55" s="6"/>
      <c r="D55" s="6"/>
      <c r="E55" s="7"/>
      <c r="F55" s="9"/>
      <c r="G55" s="143"/>
      <c r="H55" s="11"/>
      <c r="I55" s="23"/>
      <c r="J55" s="11"/>
      <c r="K55" s="11"/>
      <c r="L55" s="11"/>
      <c r="M55" s="11"/>
      <c r="N55" s="21"/>
      <c r="O55" s="21"/>
    </row>
    <row r="56" spans="2:63" x14ac:dyDescent="0.25">
      <c r="B56" s="6"/>
      <c r="C56" s="6"/>
      <c r="D56" s="6"/>
      <c r="E56" s="7"/>
      <c r="F56" s="9"/>
      <c r="G56" s="143"/>
      <c r="H56" s="11"/>
      <c r="I56" s="23"/>
      <c r="J56" s="11"/>
      <c r="K56" s="11"/>
      <c r="L56" s="11"/>
      <c r="M56" s="11"/>
      <c r="N56" s="21"/>
      <c r="O56" s="21"/>
    </row>
    <row r="57" spans="2:63" x14ac:dyDescent="0.25">
      <c r="E57" s="5"/>
      <c r="F57" s="10"/>
    </row>
    <row r="58" spans="2:63" x14ac:dyDescent="0.25">
      <c r="E58" s="5"/>
      <c r="F58" s="10"/>
    </row>
    <row r="59" spans="2:63" s="12" customFormat="1" x14ac:dyDescent="0.25">
      <c r="B59" s="114"/>
      <c r="C59" s="114"/>
      <c r="D59" s="114"/>
      <c r="E59" s="5"/>
      <c r="F59" s="10"/>
      <c r="G59" s="144"/>
      <c r="H59" s="1"/>
      <c r="I59" s="22"/>
      <c r="J59" s="1"/>
      <c r="K59" s="1"/>
      <c r="L59" s="1"/>
      <c r="M59" s="1"/>
      <c r="N59" s="20"/>
      <c r="O59" s="20"/>
      <c r="T59" s="114"/>
      <c r="U59" s="114"/>
      <c r="V59" s="37"/>
      <c r="W59" s="37"/>
      <c r="X59" s="37"/>
      <c r="Y59" s="37"/>
      <c r="Z59" s="37"/>
      <c r="AA59" s="37"/>
      <c r="AB59" s="37"/>
      <c r="AC59" s="114"/>
      <c r="AD59" s="114"/>
      <c r="AE59" s="114"/>
      <c r="AF59" s="114"/>
      <c r="AG59" s="114"/>
      <c r="AH59" s="114"/>
      <c r="AI59" s="114"/>
      <c r="AJ59" s="114"/>
      <c r="AK59" s="114"/>
      <c r="AL59" s="114"/>
      <c r="AM59" s="114"/>
      <c r="AN59" s="114"/>
      <c r="AO59" s="114"/>
      <c r="AP59" s="114"/>
      <c r="AQ59" s="114"/>
      <c r="AR59" s="114"/>
      <c r="AS59" s="114"/>
      <c r="AT59" s="114"/>
      <c r="AU59" s="114"/>
      <c r="AV59" s="114"/>
      <c r="AW59" s="114"/>
      <c r="AX59" s="114"/>
      <c r="AY59" s="114"/>
      <c r="AZ59" s="114"/>
      <c r="BA59" s="114"/>
      <c r="BB59" s="114"/>
      <c r="BC59" s="114"/>
      <c r="BD59" s="114"/>
      <c r="BE59" s="114"/>
      <c r="BF59" s="114"/>
      <c r="BG59" s="114"/>
      <c r="BH59" s="114"/>
      <c r="BI59" s="114"/>
      <c r="BJ59" s="114"/>
      <c r="BK59" s="114"/>
    </row>
    <row r="60" spans="2:63" s="12" customFormat="1" x14ac:dyDescent="0.25">
      <c r="B60" s="114"/>
      <c r="C60" s="114"/>
      <c r="D60" s="114"/>
      <c r="E60" s="5"/>
      <c r="F60" s="10"/>
      <c r="G60" s="144"/>
      <c r="H60" s="1"/>
      <c r="I60" s="22"/>
      <c r="J60" s="1"/>
      <c r="K60" s="1"/>
      <c r="L60" s="1"/>
      <c r="M60" s="1"/>
      <c r="N60" s="20"/>
      <c r="O60" s="20"/>
      <c r="T60" s="114"/>
      <c r="U60" s="114"/>
      <c r="V60" s="37"/>
      <c r="W60" s="37"/>
      <c r="X60" s="37"/>
      <c r="Y60" s="37"/>
      <c r="Z60" s="37"/>
      <c r="AA60" s="37"/>
      <c r="AB60" s="37"/>
      <c r="AC60" s="114"/>
      <c r="AD60" s="114"/>
      <c r="AE60" s="114"/>
      <c r="AF60" s="114"/>
      <c r="AG60" s="114"/>
      <c r="AH60" s="114"/>
      <c r="AI60" s="114"/>
      <c r="AJ60" s="114"/>
      <c r="AK60" s="114"/>
      <c r="AL60" s="114"/>
      <c r="AM60" s="114"/>
      <c r="AN60" s="114"/>
      <c r="AO60" s="114"/>
      <c r="AP60" s="114"/>
      <c r="AQ60" s="114"/>
      <c r="AR60" s="114"/>
      <c r="AS60" s="114"/>
      <c r="AT60" s="114"/>
      <c r="AU60" s="114"/>
      <c r="AV60" s="114"/>
      <c r="AW60" s="114"/>
      <c r="AX60" s="114"/>
      <c r="AY60" s="114"/>
      <c r="AZ60" s="114"/>
      <c r="BA60" s="114"/>
      <c r="BB60" s="114"/>
      <c r="BC60" s="114"/>
      <c r="BD60" s="114"/>
      <c r="BE60" s="114"/>
      <c r="BF60" s="114"/>
      <c r="BG60" s="114"/>
      <c r="BH60" s="114"/>
      <c r="BI60" s="114"/>
      <c r="BJ60" s="114"/>
      <c r="BK60" s="114"/>
    </row>
    <row r="61" spans="2:63" s="12" customFormat="1" x14ac:dyDescent="0.25">
      <c r="B61" s="114"/>
      <c r="C61" s="114"/>
      <c r="D61" s="114"/>
      <c r="E61" s="5"/>
      <c r="F61" s="10"/>
      <c r="G61" s="144"/>
      <c r="H61" s="1"/>
      <c r="I61" s="22"/>
      <c r="J61" s="1"/>
      <c r="K61" s="1"/>
      <c r="L61" s="1"/>
      <c r="M61" s="1"/>
      <c r="N61" s="20"/>
      <c r="O61" s="20"/>
      <c r="T61" s="114"/>
      <c r="U61" s="114"/>
      <c r="V61" s="37"/>
      <c r="W61" s="37"/>
      <c r="X61" s="37"/>
      <c r="Y61" s="37"/>
      <c r="Z61" s="37"/>
      <c r="AA61" s="37"/>
      <c r="AB61" s="37"/>
      <c r="AC61" s="114"/>
      <c r="AD61" s="114"/>
      <c r="AE61" s="114"/>
      <c r="AF61" s="114"/>
      <c r="AG61" s="114"/>
      <c r="AH61" s="114"/>
      <c r="AI61" s="114"/>
      <c r="AJ61" s="114"/>
      <c r="AK61" s="114"/>
      <c r="AL61" s="114"/>
      <c r="AM61" s="114"/>
      <c r="AN61" s="114"/>
      <c r="AO61" s="114"/>
      <c r="AP61" s="114"/>
      <c r="AQ61" s="114"/>
      <c r="AR61" s="114"/>
      <c r="AS61" s="114"/>
      <c r="AT61" s="114"/>
      <c r="AU61" s="114"/>
      <c r="AV61" s="114"/>
      <c r="AW61" s="114"/>
      <c r="AX61" s="114"/>
      <c r="AY61" s="114"/>
      <c r="AZ61" s="114"/>
      <c r="BA61" s="114"/>
      <c r="BB61" s="114"/>
      <c r="BC61" s="114"/>
      <c r="BD61" s="114"/>
      <c r="BE61" s="114"/>
      <c r="BF61" s="114"/>
      <c r="BG61" s="114"/>
      <c r="BH61" s="114"/>
      <c r="BI61" s="114"/>
      <c r="BJ61" s="114"/>
      <c r="BK61" s="114"/>
    </row>
    <row r="62" spans="2:63" s="12" customFormat="1" x14ac:dyDescent="0.25">
      <c r="B62" s="114"/>
      <c r="C62" s="114"/>
      <c r="D62" s="114"/>
      <c r="E62" s="5"/>
      <c r="F62" s="10"/>
      <c r="G62" s="144"/>
      <c r="H62" s="1"/>
      <c r="I62" s="22"/>
      <c r="J62" s="1"/>
      <c r="K62" s="1"/>
      <c r="L62" s="1"/>
      <c r="M62" s="1"/>
      <c r="N62" s="20"/>
      <c r="O62" s="20"/>
      <c r="P62" s="114"/>
      <c r="Q62" s="114"/>
      <c r="R62" s="114"/>
      <c r="S62" s="114"/>
      <c r="T62" s="114"/>
      <c r="U62" s="114"/>
      <c r="V62" s="37"/>
      <c r="W62" s="37"/>
      <c r="X62" s="37"/>
      <c r="Y62" s="37"/>
      <c r="Z62" s="37"/>
      <c r="AA62" s="37"/>
      <c r="AB62" s="37"/>
      <c r="AC62" s="114"/>
      <c r="AD62" s="114"/>
      <c r="AE62" s="114"/>
      <c r="AF62" s="114"/>
      <c r="AG62" s="114"/>
      <c r="AH62" s="114"/>
      <c r="AI62" s="114"/>
      <c r="AJ62" s="114"/>
      <c r="AK62" s="114"/>
      <c r="AL62" s="114"/>
      <c r="AM62" s="114"/>
      <c r="AN62" s="114"/>
      <c r="AO62" s="114"/>
      <c r="AP62" s="114"/>
      <c r="AQ62" s="114"/>
      <c r="AR62" s="114"/>
      <c r="AS62" s="114"/>
      <c r="AT62" s="114"/>
      <c r="AU62" s="114"/>
      <c r="AV62" s="114"/>
      <c r="AW62" s="114"/>
      <c r="AX62" s="114"/>
      <c r="AY62" s="114"/>
      <c r="AZ62" s="114"/>
      <c r="BA62" s="114"/>
      <c r="BB62" s="114"/>
      <c r="BC62" s="114"/>
      <c r="BD62" s="114"/>
      <c r="BE62" s="114"/>
      <c r="BF62" s="114"/>
      <c r="BG62" s="114"/>
      <c r="BH62" s="114"/>
      <c r="BI62" s="114"/>
      <c r="BJ62" s="114"/>
      <c r="BK62" s="114"/>
    </row>
    <row r="63" spans="2:63" s="12" customFormat="1" x14ac:dyDescent="0.25">
      <c r="B63" s="114"/>
      <c r="C63" s="114"/>
      <c r="D63" s="114"/>
      <c r="E63" s="5"/>
      <c r="F63" s="10"/>
      <c r="G63" s="144"/>
      <c r="H63" s="1"/>
      <c r="I63" s="22"/>
      <c r="J63" s="1"/>
      <c r="K63" s="1"/>
      <c r="L63" s="1"/>
      <c r="M63" s="1"/>
      <c r="N63" s="20"/>
      <c r="O63" s="20"/>
      <c r="P63" s="114"/>
      <c r="Q63" s="114"/>
      <c r="R63" s="114"/>
      <c r="S63" s="114"/>
      <c r="T63" s="114"/>
      <c r="U63" s="114"/>
      <c r="V63" s="37"/>
      <c r="W63" s="37"/>
      <c r="X63" s="37"/>
      <c r="Y63" s="37"/>
      <c r="Z63" s="37"/>
      <c r="AA63" s="37"/>
      <c r="AB63" s="37"/>
      <c r="AC63" s="114"/>
      <c r="AD63" s="114"/>
      <c r="AE63" s="114"/>
      <c r="AF63" s="114"/>
      <c r="AG63" s="114"/>
      <c r="AH63" s="114"/>
      <c r="AI63" s="114"/>
      <c r="AJ63" s="114"/>
      <c r="AK63" s="114"/>
      <c r="AL63" s="114"/>
      <c r="AM63" s="114"/>
      <c r="AN63" s="114"/>
      <c r="AO63" s="114"/>
      <c r="AP63" s="114"/>
      <c r="AQ63" s="114"/>
      <c r="AR63" s="114"/>
      <c r="AS63" s="114"/>
      <c r="AT63" s="114"/>
      <c r="AU63" s="114"/>
      <c r="AV63" s="114"/>
      <c r="AW63" s="114"/>
      <c r="AX63" s="114"/>
      <c r="AY63" s="114"/>
      <c r="AZ63" s="114"/>
      <c r="BA63" s="114"/>
      <c r="BB63" s="114"/>
      <c r="BC63" s="114"/>
      <c r="BD63" s="114"/>
      <c r="BE63" s="114"/>
      <c r="BF63" s="114"/>
      <c r="BG63" s="114"/>
      <c r="BH63" s="114"/>
      <c r="BI63" s="114"/>
      <c r="BJ63" s="114"/>
      <c r="BK63" s="114"/>
    </row>
    <row r="64" spans="2:63" s="12" customFormat="1" x14ac:dyDescent="0.25">
      <c r="B64" s="114"/>
      <c r="C64" s="114"/>
      <c r="D64" s="114"/>
      <c r="E64" s="5"/>
      <c r="F64" s="10"/>
      <c r="G64" s="144"/>
      <c r="H64" s="1"/>
      <c r="I64" s="22"/>
      <c r="J64" s="1"/>
      <c r="K64" s="1"/>
      <c r="L64" s="1"/>
      <c r="M64" s="1"/>
      <c r="N64" s="20"/>
      <c r="O64" s="20"/>
      <c r="P64" s="114"/>
      <c r="Q64" s="114"/>
      <c r="R64" s="114"/>
      <c r="S64" s="114"/>
      <c r="T64" s="114"/>
      <c r="U64" s="114"/>
      <c r="V64" s="37"/>
      <c r="W64" s="37"/>
      <c r="X64" s="37"/>
      <c r="Y64" s="37"/>
      <c r="Z64" s="37"/>
      <c r="AA64" s="37"/>
      <c r="AB64" s="37"/>
      <c r="AC64" s="114"/>
      <c r="AD64" s="114"/>
      <c r="AE64" s="114"/>
      <c r="AF64" s="114"/>
      <c r="AG64" s="114"/>
      <c r="AH64" s="114"/>
      <c r="AI64" s="114"/>
      <c r="AJ64" s="114"/>
      <c r="AK64" s="114"/>
      <c r="AL64" s="114"/>
      <c r="AM64" s="114"/>
      <c r="AN64" s="114"/>
      <c r="AO64" s="114"/>
      <c r="AP64" s="114"/>
      <c r="AQ64" s="114"/>
      <c r="AR64" s="114"/>
      <c r="AS64" s="114"/>
      <c r="AT64" s="114"/>
      <c r="AU64" s="114"/>
      <c r="AV64" s="114"/>
      <c r="AW64" s="114"/>
      <c r="AX64" s="114"/>
      <c r="AY64" s="114"/>
      <c r="AZ64" s="114"/>
      <c r="BA64" s="114"/>
      <c r="BB64" s="114"/>
      <c r="BC64" s="114"/>
      <c r="BD64" s="114"/>
      <c r="BE64" s="114"/>
      <c r="BF64" s="114"/>
      <c r="BG64" s="114"/>
      <c r="BH64" s="114"/>
      <c r="BI64" s="114"/>
      <c r="BJ64" s="114"/>
      <c r="BK64" s="114"/>
    </row>
  </sheetData>
  <autoFilter ref="F3:N26" xr:uid="{00000000-0009-0000-0000-000004000000}"/>
  <mergeCells count="9">
    <mergeCell ref="V4:X4"/>
    <mergeCell ref="V8:X8"/>
    <mergeCell ref="B46:M47"/>
    <mergeCell ref="B1:E2"/>
    <mergeCell ref="F1:H2"/>
    <mergeCell ref="L1:M1"/>
    <mergeCell ref="L2:M2"/>
    <mergeCell ref="P2:S2"/>
    <mergeCell ref="V3:X3"/>
  </mergeCells>
  <conditionalFormatting sqref="V4">
    <cfRule type="cellIs" dxfId="10136" priority="493" operator="lessThan">
      <formula>0</formula>
    </cfRule>
    <cfRule type="cellIs" dxfId="10135" priority="494" operator="greaterThan">
      <formula>0</formula>
    </cfRule>
    <cfRule type="cellIs" dxfId="10134" priority="495" operator="equal">
      <formula>0</formula>
    </cfRule>
  </conditionalFormatting>
  <conditionalFormatting sqref="V9:Y9">
    <cfRule type="cellIs" dxfId="10133" priority="490" operator="lessThan">
      <formula>0</formula>
    </cfRule>
    <cfRule type="cellIs" dxfId="10132" priority="491" operator="greaterThan">
      <formula>0</formula>
    </cfRule>
    <cfRule type="cellIs" dxfId="10131" priority="492" operator="equal">
      <formula>0</formula>
    </cfRule>
  </conditionalFormatting>
  <conditionalFormatting sqref="S7:S30">
    <cfRule type="cellIs" dxfId="10130" priority="488" operator="notEqual">
      <formula>0</formula>
    </cfRule>
    <cfRule type="cellIs" dxfId="10129" priority="489" operator="equal">
      <formula>0</formula>
    </cfRule>
  </conditionalFormatting>
  <conditionalFormatting sqref="V7:Y7">
    <cfRule type="cellIs" dxfId="10128" priority="496" operator="lessThan">
      <formula>0</formula>
    </cfRule>
    <cfRule type="cellIs" dxfId="10127" priority="497" operator="greaterThan">
      <formula>0</formula>
    </cfRule>
    <cfRule type="cellIs" dxfId="10126" priority="498" operator="equal">
      <formula>0</formula>
    </cfRule>
  </conditionalFormatting>
  <conditionalFormatting sqref="U4">
    <cfRule type="containsText" dxfId="10125" priority="499" operator="containsText" text="NO">
      <formula>NOT(ISERROR(SEARCH("NO",U4)))</formula>
    </cfRule>
    <cfRule type="containsText" dxfId="10124" priority="500" operator="containsText" text="SI">
      <formula>NOT(ISERROR(SEARCH("SI",U4)))</formula>
    </cfRule>
  </conditionalFormatting>
  <conditionalFormatting sqref="F45:H45 G5:H5 F12:F44 K4:L4 J5:L45 G7:H44 G6">
    <cfRule type="expression" dxfId="10123" priority="501">
      <formula>SEARCH("caricato",$N4)&gt;0</formula>
    </cfRule>
    <cfRule type="expression" dxfId="10122" priority="502">
      <formula>SEARCH("da fare",$N4)&gt;0</formula>
    </cfRule>
    <cfRule type="expression" dxfId="10121" priority="503">
      <formula>SEARCH("attesa tcl",$N4)&gt;0</formula>
    </cfRule>
    <cfRule type="expression" dxfId="10120" priority="504">
      <formula>SEARCH("fermata",$N4)&gt;0</formula>
    </cfRule>
    <cfRule type="expression" dxfId="10119" priority="505">
      <formula>SEARCH("canone",$N4)&gt;0</formula>
    </cfRule>
  </conditionalFormatting>
  <conditionalFormatting sqref="G4:H4 J4">
    <cfRule type="expression" dxfId="10118" priority="483">
      <formula>SEARCH("caricato",$N4)&gt;0</formula>
    </cfRule>
    <cfRule type="expression" dxfId="10117" priority="484">
      <formula>SEARCH("da fare",$N4)&gt;0</formula>
    </cfRule>
    <cfRule type="expression" dxfId="10116" priority="485">
      <formula>SEARCH("attesa tcl",$N4)&gt;0</formula>
    </cfRule>
    <cfRule type="expression" dxfId="10115" priority="486">
      <formula>SEARCH("fermata",$N4)&gt;0</formula>
    </cfRule>
    <cfRule type="expression" dxfId="10114" priority="487">
      <formula>SEARCH("canone",$N4)&gt;0</formula>
    </cfRule>
  </conditionalFormatting>
  <conditionalFormatting sqref="F4:F5">
    <cfRule type="expression" dxfId="10113" priority="473">
      <formula>SEARCH("caricato",$N4)&gt;0</formula>
    </cfRule>
    <cfRule type="expression" dxfId="10112" priority="474">
      <formula>SEARCH("da fare",$N4)&gt;0</formula>
    </cfRule>
    <cfRule type="expression" dxfId="10111" priority="475">
      <formula>SEARCH("attesa tcl",$N4)&gt;0</formula>
    </cfRule>
    <cfRule type="expression" dxfId="10110" priority="476">
      <formula>SEARCH("fermata",$N4)&gt;0</formula>
    </cfRule>
    <cfRule type="expression" dxfId="10109" priority="477">
      <formula>SEARCH("canone",$N4)&gt;0</formula>
    </cfRule>
  </conditionalFormatting>
  <conditionalFormatting sqref="F4:F5">
    <cfRule type="expression" dxfId="10108" priority="468">
      <formula>SEARCH("caricato",$N4)&gt;0</formula>
    </cfRule>
    <cfRule type="expression" dxfId="10107" priority="469">
      <formula>SEARCH("da fare",$N4)&gt;0</formula>
    </cfRule>
    <cfRule type="expression" dxfId="10106" priority="470">
      <formula>SEARCH("attesa tcl",$N4)&gt;0</formula>
    </cfRule>
    <cfRule type="expression" dxfId="10105" priority="471">
      <formula>SEARCH("fermata",$N4)&gt;0</formula>
    </cfRule>
    <cfRule type="expression" dxfId="10104" priority="472">
      <formula>SEARCH("canone",$N4)&gt;0</formula>
    </cfRule>
  </conditionalFormatting>
  <conditionalFormatting sqref="F9">
    <cfRule type="expression" dxfId="10103" priority="463">
      <formula>SEARCH("caricato",$N9)&gt;0</formula>
    </cfRule>
    <cfRule type="expression" dxfId="10102" priority="464">
      <formula>SEARCH("da fare",$N9)&gt;0</formula>
    </cfRule>
    <cfRule type="expression" dxfId="10101" priority="465">
      <formula>SEARCH("attesa tcl",$N9)&gt;0</formula>
    </cfRule>
    <cfRule type="expression" dxfId="10100" priority="466">
      <formula>SEARCH("fermata",$N9)&gt;0</formula>
    </cfRule>
    <cfRule type="expression" dxfId="10099" priority="467">
      <formula>SEARCH("canone",$N9)&gt;0</formula>
    </cfRule>
  </conditionalFormatting>
  <conditionalFormatting sqref="F10:F11">
    <cfRule type="expression" dxfId="10098" priority="458">
      <formula>SEARCH("caricato",$N10)&gt;0</formula>
    </cfRule>
    <cfRule type="expression" dxfId="10097" priority="459">
      <formula>SEARCH("da fare",$N10)&gt;0</formula>
    </cfRule>
    <cfRule type="expression" dxfId="10096" priority="460">
      <formula>SEARCH("attesa tcl",$N10)&gt;0</formula>
    </cfRule>
    <cfRule type="expression" dxfId="10095" priority="461">
      <formula>SEARCH("fermata",$N10)&gt;0</formula>
    </cfRule>
    <cfRule type="expression" dxfId="10094" priority="462">
      <formula>SEARCH("canone",$N10)&gt;0</formula>
    </cfRule>
  </conditionalFormatting>
  <conditionalFormatting sqref="G10:H10 J10">
    <cfRule type="expression" dxfId="10093" priority="453">
      <formula>SEARCH("caricato",$N10)&gt;0</formula>
    </cfRule>
    <cfRule type="expression" dxfId="10092" priority="454">
      <formula>SEARCH("da fare",$N10)&gt;0</formula>
    </cfRule>
    <cfRule type="expression" dxfId="10091" priority="455">
      <formula>SEARCH("attesa tcl",$N10)&gt;0</formula>
    </cfRule>
    <cfRule type="expression" dxfId="10090" priority="456">
      <formula>SEARCH("fermata",$N10)&gt;0</formula>
    </cfRule>
    <cfRule type="expression" dxfId="10089" priority="457">
      <formula>SEARCH("canone",$N10)&gt;0</formula>
    </cfRule>
  </conditionalFormatting>
  <conditionalFormatting sqref="G6 J6">
    <cfRule type="expression" dxfId="10088" priority="448">
      <formula>SEARCH("caricato",$N6)&gt;0</formula>
    </cfRule>
    <cfRule type="expression" dxfId="10087" priority="449">
      <formula>SEARCH("da fare",$N6)&gt;0</formula>
    </cfRule>
    <cfRule type="expression" dxfId="10086" priority="450">
      <formula>SEARCH("attesa tcl",$N6)&gt;0</formula>
    </cfRule>
    <cfRule type="expression" dxfId="10085" priority="451">
      <formula>SEARCH("fermata",$N6)&gt;0</formula>
    </cfRule>
    <cfRule type="expression" dxfId="10084" priority="452">
      <formula>SEARCH("canone",$N6)&gt;0</formula>
    </cfRule>
  </conditionalFormatting>
  <conditionalFormatting sqref="F9">
    <cfRule type="expression" dxfId="10083" priority="443">
      <formula>SEARCH("caricato",$N9)&gt;0</formula>
    </cfRule>
    <cfRule type="expression" dxfId="10082" priority="444">
      <formula>SEARCH("da fare",$N9)&gt;0</formula>
    </cfRule>
    <cfRule type="expression" dxfId="10081" priority="445">
      <formula>SEARCH("attesa tcl",$N9)&gt;0</formula>
    </cfRule>
    <cfRule type="expression" dxfId="10080" priority="446">
      <formula>SEARCH("fermata",$N9)&gt;0</formula>
    </cfRule>
    <cfRule type="expression" dxfId="10079" priority="447">
      <formula>SEARCH("canone",$N9)&gt;0</formula>
    </cfRule>
  </conditionalFormatting>
  <conditionalFormatting sqref="F10:F11">
    <cfRule type="expression" dxfId="10078" priority="438">
      <formula>SEARCH("caricato",$N10)&gt;0</formula>
    </cfRule>
    <cfRule type="expression" dxfId="10077" priority="439">
      <formula>SEARCH("da fare",$N10)&gt;0</formula>
    </cfRule>
    <cfRule type="expression" dxfId="10076" priority="440">
      <formula>SEARCH("attesa tcl",$N10)&gt;0</formula>
    </cfRule>
    <cfRule type="expression" dxfId="10075" priority="441">
      <formula>SEARCH("fermata",$N10)&gt;0</formula>
    </cfRule>
    <cfRule type="expression" dxfId="10074" priority="442">
      <formula>SEARCH("canone",$N10)&gt;0</formula>
    </cfRule>
  </conditionalFormatting>
  <conditionalFormatting sqref="G12:H12 J12">
    <cfRule type="expression" dxfId="10073" priority="433">
      <formula>SEARCH("caricato",$N12)&gt;0</formula>
    </cfRule>
    <cfRule type="expression" dxfId="10072" priority="434">
      <formula>SEARCH("da fare",$N12)&gt;0</formula>
    </cfRule>
    <cfRule type="expression" dxfId="10071" priority="435">
      <formula>SEARCH("attesa tcl",$N12)&gt;0</formula>
    </cfRule>
    <cfRule type="expression" dxfId="10070" priority="436">
      <formula>SEARCH("fermata",$N12)&gt;0</formula>
    </cfRule>
    <cfRule type="expression" dxfId="10069" priority="437">
      <formula>SEARCH("canone",$N12)&gt;0</formula>
    </cfRule>
  </conditionalFormatting>
  <conditionalFormatting sqref="G8:H8 J8">
    <cfRule type="expression" dxfId="10068" priority="428">
      <formula>SEARCH("caricato",$N8)&gt;0</formula>
    </cfRule>
    <cfRule type="expression" dxfId="10067" priority="429">
      <formula>SEARCH("da fare",$N8)&gt;0</formula>
    </cfRule>
    <cfRule type="expression" dxfId="10066" priority="430">
      <formula>SEARCH("attesa tcl",$N8)&gt;0</formula>
    </cfRule>
    <cfRule type="expression" dxfId="10065" priority="431">
      <formula>SEARCH("fermata",$N8)&gt;0</formula>
    </cfRule>
    <cfRule type="expression" dxfId="10064" priority="432">
      <formula>SEARCH("canone",$N8)&gt;0</formula>
    </cfRule>
  </conditionalFormatting>
  <conditionalFormatting sqref="F6:F7">
    <cfRule type="expression" dxfId="10063" priority="423">
      <formula>SEARCH("caricato",$N6)&gt;0</formula>
    </cfRule>
    <cfRule type="expression" dxfId="10062" priority="424">
      <formula>SEARCH("da fare",$N6)&gt;0</formula>
    </cfRule>
    <cfRule type="expression" dxfId="10061" priority="425">
      <formula>SEARCH("attesa tcl",$N6)&gt;0</formula>
    </cfRule>
    <cfRule type="expression" dxfId="10060" priority="426">
      <formula>SEARCH("fermata",$N6)&gt;0</formula>
    </cfRule>
    <cfRule type="expression" dxfId="10059" priority="427">
      <formula>SEARCH("canone",$N6)&gt;0</formula>
    </cfRule>
  </conditionalFormatting>
  <conditionalFormatting sqref="F6:F7">
    <cfRule type="expression" dxfId="10058" priority="418">
      <formula>SEARCH("caricato",$N6)&gt;0</formula>
    </cfRule>
    <cfRule type="expression" dxfId="10057" priority="419">
      <formula>SEARCH("da fare",$N6)&gt;0</formula>
    </cfRule>
    <cfRule type="expression" dxfId="10056" priority="420">
      <formula>SEARCH("attesa tcl",$N6)&gt;0</formula>
    </cfRule>
    <cfRule type="expression" dxfId="10055" priority="421">
      <formula>SEARCH("fermata",$N6)&gt;0</formula>
    </cfRule>
    <cfRule type="expression" dxfId="10054" priority="422">
      <formula>SEARCH("canone",$N6)&gt;0</formula>
    </cfRule>
  </conditionalFormatting>
  <conditionalFormatting sqref="G12:H12 J12">
    <cfRule type="expression" dxfId="10053" priority="413">
      <formula>SEARCH("caricato",$N12)&gt;0</formula>
    </cfRule>
    <cfRule type="expression" dxfId="10052" priority="414">
      <formula>SEARCH("da fare",$N12)&gt;0</formula>
    </cfRule>
    <cfRule type="expression" dxfId="10051" priority="415">
      <formula>SEARCH("attesa tcl",$N12)&gt;0</formula>
    </cfRule>
    <cfRule type="expression" dxfId="10050" priority="416">
      <formula>SEARCH("fermata",$N12)&gt;0</formula>
    </cfRule>
    <cfRule type="expression" dxfId="10049" priority="417">
      <formula>SEARCH("canone",$N12)&gt;0</formula>
    </cfRule>
  </conditionalFormatting>
  <conditionalFormatting sqref="F14:F15">
    <cfRule type="expression" dxfId="10048" priority="408">
      <formula>SEARCH("caricato",$N14)&gt;0</formula>
    </cfRule>
    <cfRule type="expression" dxfId="10047" priority="409">
      <formula>SEARCH("da fare",$N14)&gt;0</formula>
    </cfRule>
    <cfRule type="expression" dxfId="10046" priority="410">
      <formula>SEARCH("attesa tcl",$N14)&gt;0</formula>
    </cfRule>
    <cfRule type="expression" dxfId="10045" priority="411">
      <formula>SEARCH("fermata",$N14)&gt;0</formula>
    </cfRule>
    <cfRule type="expression" dxfId="10044" priority="412">
      <formula>SEARCH("canone",$N14)&gt;0</formula>
    </cfRule>
  </conditionalFormatting>
  <conditionalFormatting sqref="G14:H14 J14">
    <cfRule type="expression" dxfId="10043" priority="403">
      <formula>SEARCH("caricato",$N14)&gt;0</formula>
    </cfRule>
    <cfRule type="expression" dxfId="10042" priority="404">
      <formula>SEARCH("da fare",$N14)&gt;0</formula>
    </cfRule>
    <cfRule type="expression" dxfId="10041" priority="405">
      <formula>SEARCH("attesa tcl",$N14)&gt;0</formula>
    </cfRule>
    <cfRule type="expression" dxfId="10040" priority="406">
      <formula>SEARCH("fermata",$N14)&gt;0</formula>
    </cfRule>
    <cfRule type="expression" dxfId="10039" priority="407">
      <formula>SEARCH("canone",$N14)&gt;0</formula>
    </cfRule>
  </conditionalFormatting>
  <conditionalFormatting sqref="F12:F13">
    <cfRule type="expression" dxfId="10038" priority="398">
      <formula>SEARCH("caricato",$N12)&gt;0</formula>
    </cfRule>
    <cfRule type="expression" dxfId="10037" priority="399">
      <formula>SEARCH("da fare",$N12)&gt;0</formula>
    </cfRule>
    <cfRule type="expression" dxfId="10036" priority="400">
      <formula>SEARCH("attesa tcl",$N12)&gt;0</formula>
    </cfRule>
    <cfRule type="expression" dxfId="10035" priority="401">
      <formula>SEARCH("fermata",$N12)&gt;0</formula>
    </cfRule>
    <cfRule type="expression" dxfId="10034" priority="402">
      <formula>SEARCH("canone",$N12)&gt;0</formula>
    </cfRule>
  </conditionalFormatting>
  <conditionalFormatting sqref="F12:F13">
    <cfRule type="expression" dxfId="10033" priority="393">
      <formula>SEARCH("caricato",$N12)&gt;0</formula>
    </cfRule>
    <cfRule type="expression" dxfId="10032" priority="394">
      <formula>SEARCH("da fare",$N12)&gt;0</formula>
    </cfRule>
    <cfRule type="expression" dxfId="10031" priority="395">
      <formula>SEARCH("attesa tcl",$N12)&gt;0</formula>
    </cfRule>
    <cfRule type="expression" dxfId="10030" priority="396">
      <formula>SEARCH("fermata",$N12)&gt;0</formula>
    </cfRule>
    <cfRule type="expression" dxfId="10029" priority="397">
      <formula>SEARCH("canone",$N12)&gt;0</formula>
    </cfRule>
  </conditionalFormatting>
  <conditionalFormatting sqref="F6:F7">
    <cfRule type="expression" dxfId="10028" priority="388">
      <formula>SEARCH("caricato",$N6)&gt;0</formula>
    </cfRule>
    <cfRule type="expression" dxfId="10027" priority="389">
      <formula>SEARCH("da fare",$N6)&gt;0</formula>
    </cfRule>
    <cfRule type="expression" dxfId="10026" priority="390">
      <formula>SEARCH("attesa tcl",$N6)&gt;0</formula>
    </cfRule>
    <cfRule type="expression" dxfId="10025" priority="391">
      <formula>SEARCH("fermata",$N6)&gt;0</formula>
    </cfRule>
    <cfRule type="expression" dxfId="10024" priority="392">
      <formula>SEARCH("canone",$N6)&gt;0</formula>
    </cfRule>
  </conditionalFormatting>
  <conditionalFormatting sqref="F9">
    <cfRule type="expression" dxfId="10023" priority="383">
      <formula>SEARCH("caricato",$N9)&gt;0</formula>
    </cfRule>
    <cfRule type="expression" dxfId="10022" priority="384">
      <formula>SEARCH("da fare",$N9)&gt;0</formula>
    </cfRule>
    <cfRule type="expression" dxfId="10021" priority="385">
      <formula>SEARCH("attesa tcl",$N9)&gt;0</formula>
    </cfRule>
    <cfRule type="expression" dxfId="10020" priority="386">
      <formula>SEARCH("fermata",$N9)&gt;0</formula>
    </cfRule>
    <cfRule type="expression" dxfId="10019" priority="387">
      <formula>SEARCH("canone",$N9)&gt;0</formula>
    </cfRule>
  </conditionalFormatting>
  <conditionalFormatting sqref="G8:H8 J8">
    <cfRule type="expression" dxfId="10018" priority="378">
      <formula>SEARCH("caricato",$N8)&gt;0</formula>
    </cfRule>
    <cfRule type="expression" dxfId="10017" priority="379">
      <formula>SEARCH("da fare",$N8)&gt;0</formula>
    </cfRule>
    <cfRule type="expression" dxfId="10016" priority="380">
      <formula>SEARCH("attesa tcl",$N8)&gt;0</formula>
    </cfRule>
    <cfRule type="expression" dxfId="10015" priority="381">
      <formula>SEARCH("fermata",$N8)&gt;0</formula>
    </cfRule>
    <cfRule type="expression" dxfId="10014" priority="382">
      <formula>SEARCH("canone",$N8)&gt;0</formula>
    </cfRule>
  </conditionalFormatting>
  <conditionalFormatting sqref="G4:H4 J4">
    <cfRule type="expression" dxfId="10013" priority="373">
      <formula>SEARCH("caricato",$N4)&gt;0</formula>
    </cfRule>
    <cfRule type="expression" dxfId="10012" priority="374">
      <formula>SEARCH("da fare",$N4)&gt;0</formula>
    </cfRule>
    <cfRule type="expression" dxfId="10011" priority="375">
      <formula>SEARCH("attesa tcl",$N4)&gt;0</formula>
    </cfRule>
    <cfRule type="expression" dxfId="10010" priority="376">
      <formula>SEARCH("fermata",$N4)&gt;0</formula>
    </cfRule>
    <cfRule type="expression" dxfId="10009" priority="377">
      <formula>SEARCH("canone",$N4)&gt;0</formula>
    </cfRule>
  </conditionalFormatting>
  <conditionalFormatting sqref="F6:F7">
    <cfRule type="expression" dxfId="10008" priority="368">
      <formula>SEARCH("caricato",$N6)&gt;0</formula>
    </cfRule>
    <cfRule type="expression" dxfId="10007" priority="369">
      <formula>SEARCH("da fare",$N6)&gt;0</formula>
    </cfRule>
    <cfRule type="expression" dxfId="10006" priority="370">
      <formula>SEARCH("attesa tcl",$N6)&gt;0</formula>
    </cfRule>
    <cfRule type="expression" dxfId="10005" priority="371">
      <formula>SEARCH("fermata",$N6)&gt;0</formula>
    </cfRule>
    <cfRule type="expression" dxfId="10004" priority="372">
      <formula>SEARCH("canone",$N6)&gt;0</formula>
    </cfRule>
  </conditionalFormatting>
  <conditionalFormatting sqref="F9">
    <cfRule type="expression" dxfId="10003" priority="363">
      <formula>SEARCH("caricato",$N9)&gt;0</formula>
    </cfRule>
    <cfRule type="expression" dxfId="10002" priority="364">
      <formula>SEARCH("da fare",$N9)&gt;0</formula>
    </cfRule>
    <cfRule type="expression" dxfId="10001" priority="365">
      <formula>SEARCH("attesa tcl",$N9)&gt;0</formula>
    </cfRule>
    <cfRule type="expression" dxfId="10000" priority="366">
      <formula>SEARCH("fermata",$N9)&gt;0</formula>
    </cfRule>
    <cfRule type="expression" dxfId="9999" priority="367">
      <formula>SEARCH("canone",$N9)&gt;0</formula>
    </cfRule>
  </conditionalFormatting>
  <conditionalFormatting sqref="G10:H10 J10">
    <cfRule type="expression" dxfId="9998" priority="358">
      <formula>SEARCH("caricato",$N10)&gt;0</formula>
    </cfRule>
    <cfRule type="expression" dxfId="9997" priority="359">
      <formula>SEARCH("da fare",$N10)&gt;0</formula>
    </cfRule>
    <cfRule type="expression" dxfId="9996" priority="360">
      <formula>SEARCH("attesa tcl",$N10)&gt;0</formula>
    </cfRule>
    <cfRule type="expression" dxfId="9995" priority="361">
      <formula>SEARCH("fermata",$N10)&gt;0</formula>
    </cfRule>
    <cfRule type="expression" dxfId="9994" priority="362">
      <formula>SEARCH("canone",$N10)&gt;0</formula>
    </cfRule>
  </conditionalFormatting>
  <conditionalFormatting sqref="G6 J6">
    <cfRule type="expression" dxfId="9993" priority="353">
      <formula>SEARCH("caricato",$N6)&gt;0</formula>
    </cfRule>
    <cfRule type="expression" dxfId="9992" priority="354">
      <formula>SEARCH("da fare",$N6)&gt;0</formula>
    </cfRule>
    <cfRule type="expression" dxfId="9991" priority="355">
      <formula>SEARCH("attesa tcl",$N6)&gt;0</formula>
    </cfRule>
    <cfRule type="expression" dxfId="9990" priority="356">
      <formula>SEARCH("fermata",$N6)&gt;0</formula>
    </cfRule>
    <cfRule type="expression" dxfId="9989" priority="357">
      <formula>SEARCH("canone",$N6)&gt;0</formula>
    </cfRule>
  </conditionalFormatting>
  <conditionalFormatting sqref="F4:F5">
    <cfRule type="expression" dxfId="9988" priority="348">
      <formula>SEARCH("caricato",$N4)&gt;0</formula>
    </cfRule>
    <cfRule type="expression" dxfId="9987" priority="349">
      <formula>SEARCH("da fare",$N4)&gt;0</formula>
    </cfRule>
    <cfRule type="expression" dxfId="9986" priority="350">
      <formula>SEARCH("attesa tcl",$N4)&gt;0</formula>
    </cfRule>
    <cfRule type="expression" dxfId="9985" priority="351">
      <formula>SEARCH("fermata",$N4)&gt;0</formula>
    </cfRule>
    <cfRule type="expression" dxfId="9984" priority="352">
      <formula>SEARCH("canone",$N4)&gt;0</formula>
    </cfRule>
  </conditionalFormatting>
  <conditionalFormatting sqref="F4:F5">
    <cfRule type="expression" dxfId="9983" priority="343">
      <formula>SEARCH("caricato",$N4)&gt;0</formula>
    </cfRule>
    <cfRule type="expression" dxfId="9982" priority="344">
      <formula>SEARCH("da fare",$N4)&gt;0</formula>
    </cfRule>
    <cfRule type="expression" dxfId="9981" priority="345">
      <formula>SEARCH("attesa tcl",$N4)&gt;0</formula>
    </cfRule>
    <cfRule type="expression" dxfId="9980" priority="346">
      <formula>SEARCH("fermata",$N4)&gt;0</formula>
    </cfRule>
    <cfRule type="expression" dxfId="9979" priority="347">
      <formula>SEARCH("canone",$N4)&gt;0</formula>
    </cfRule>
  </conditionalFormatting>
  <conditionalFormatting sqref="G10:H10 J10">
    <cfRule type="expression" dxfId="9978" priority="313">
      <formula>SEARCH("caricato",$N10)&gt;0</formula>
    </cfRule>
    <cfRule type="expression" dxfId="9977" priority="314">
      <formula>SEARCH("da fare",$N10)&gt;0</formula>
    </cfRule>
    <cfRule type="expression" dxfId="9976" priority="315">
      <formula>SEARCH("attesa tcl",$N10)&gt;0</formula>
    </cfRule>
    <cfRule type="expression" dxfId="9975" priority="316">
      <formula>SEARCH("fermata",$N10)&gt;0</formula>
    </cfRule>
    <cfRule type="expression" dxfId="9974" priority="317">
      <formula>SEARCH("canone",$N10)&gt;0</formula>
    </cfRule>
  </conditionalFormatting>
  <conditionalFormatting sqref="F12:F13">
    <cfRule type="expression" dxfId="9973" priority="308">
      <formula>SEARCH("caricato",$N12)&gt;0</formula>
    </cfRule>
    <cfRule type="expression" dxfId="9972" priority="309">
      <formula>SEARCH("da fare",$N12)&gt;0</formula>
    </cfRule>
    <cfRule type="expression" dxfId="9971" priority="310">
      <formula>SEARCH("attesa tcl",$N12)&gt;0</formula>
    </cfRule>
    <cfRule type="expression" dxfId="9970" priority="311">
      <formula>SEARCH("fermata",$N12)&gt;0</formula>
    </cfRule>
    <cfRule type="expression" dxfId="9969" priority="312">
      <formula>SEARCH("canone",$N12)&gt;0</formula>
    </cfRule>
  </conditionalFormatting>
  <conditionalFormatting sqref="G12:H12 J12">
    <cfRule type="expression" dxfId="9968" priority="303">
      <formula>SEARCH("caricato",$N12)&gt;0</formula>
    </cfRule>
    <cfRule type="expression" dxfId="9967" priority="304">
      <formula>SEARCH("da fare",$N12)&gt;0</formula>
    </cfRule>
    <cfRule type="expression" dxfId="9966" priority="305">
      <formula>SEARCH("attesa tcl",$N12)&gt;0</formula>
    </cfRule>
    <cfRule type="expression" dxfId="9965" priority="306">
      <formula>SEARCH("fermata",$N12)&gt;0</formula>
    </cfRule>
    <cfRule type="expression" dxfId="9964" priority="307">
      <formula>SEARCH("canone",$N12)&gt;0</formula>
    </cfRule>
  </conditionalFormatting>
  <conditionalFormatting sqref="F10:F11">
    <cfRule type="expression" dxfId="9963" priority="298">
      <formula>SEARCH("caricato",$N10)&gt;0</formula>
    </cfRule>
    <cfRule type="expression" dxfId="9962" priority="299">
      <formula>SEARCH("da fare",$N10)&gt;0</formula>
    </cfRule>
    <cfRule type="expression" dxfId="9961" priority="300">
      <formula>SEARCH("attesa tcl",$N10)&gt;0</formula>
    </cfRule>
    <cfRule type="expression" dxfId="9960" priority="301">
      <formula>SEARCH("fermata",$N10)&gt;0</formula>
    </cfRule>
    <cfRule type="expression" dxfId="9959" priority="302">
      <formula>SEARCH("canone",$N10)&gt;0</formula>
    </cfRule>
  </conditionalFormatting>
  <conditionalFormatting sqref="F10:F11">
    <cfRule type="expression" dxfId="9958" priority="293">
      <formula>SEARCH("caricato",$N10)&gt;0</formula>
    </cfRule>
    <cfRule type="expression" dxfId="9957" priority="294">
      <formula>SEARCH("da fare",$N10)&gt;0</formula>
    </cfRule>
    <cfRule type="expression" dxfId="9956" priority="295">
      <formula>SEARCH("attesa tcl",$N10)&gt;0</formula>
    </cfRule>
    <cfRule type="expression" dxfId="9955" priority="296">
      <formula>SEARCH("fermata",$N10)&gt;0</formula>
    </cfRule>
    <cfRule type="expression" dxfId="9954" priority="297">
      <formula>SEARCH("canone",$N10)&gt;0</formula>
    </cfRule>
  </conditionalFormatting>
  <conditionalFormatting sqref="F17">
    <cfRule type="expression" dxfId="9953" priority="288">
      <formula>SEARCH("caricato",$N17)&gt;0</formula>
    </cfRule>
    <cfRule type="expression" dxfId="9952" priority="289">
      <formula>SEARCH("da fare",$N17)&gt;0</formula>
    </cfRule>
    <cfRule type="expression" dxfId="9951" priority="290">
      <formula>SEARCH("attesa tcl",$N17)&gt;0</formula>
    </cfRule>
    <cfRule type="expression" dxfId="9950" priority="291">
      <formula>SEARCH("fermata",$N17)&gt;0</formula>
    </cfRule>
    <cfRule type="expression" dxfId="9949" priority="292">
      <formula>SEARCH("canone",$N17)&gt;0</formula>
    </cfRule>
  </conditionalFormatting>
  <conditionalFormatting sqref="F17">
    <cfRule type="expression" dxfId="9948" priority="283">
      <formula>SEARCH("caricato",$N17)&gt;0</formula>
    </cfRule>
    <cfRule type="expression" dxfId="9947" priority="284">
      <formula>SEARCH("da fare",$N17)&gt;0</formula>
    </cfRule>
    <cfRule type="expression" dxfId="9946" priority="285">
      <formula>SEARCH("attesa tcl",$N17)&gt;0</formula>
    </cfRule>
    <cfRule type="expression" dxfId="9945" priority="286">
      <formula>SEARCH("fermata",$N17)&gt;0</formula>
    </cfRule>
    <cfRule type="expression" dxfId="9944" priority="287">
      <formula>SEARCH("canone",$N17)&gt;0</formula>
    </cfRule>
  </conditionalFormatting>
  <conditionalFormatting sqref="F17">
    <cfRule type="expression" dxfId="9943" priority="278">
      <formula>SEARCH("caricato",$N17)&gt;0</formula>
    </cfRule>
    <cfRule type="expression" dxfId="9942" priority="279">
      <formula>SEARCH("da fare",$N17)&gt;0</formula>
    </cfRule>
    <cfRule type="expression" dxfId="9941" priority="280">
      <formula>SEARCH("attesa tcl",$N17)&gt;0</formula>
    </cfRule>
    <cfRule type="expression" dxfId="9940" priority="281">
      <formula>SEARCH("fermata",$N17)&gt;0</formula>
    </cfRule>
    <cfRule type="expression" dxfId="9939" priority="282">
      <formula>SEARCH("canone",$N17)&gt;0</formula>
    </cfRule>
  </conditionalFormatting>
  <conditionalFormatting sqref="F17">
    <cfRule type="expression" dxfId="9938" priority="273">
      <formula>SEARCH("caricato",$N17)&gt;0</formula>
    </cfRule>
    <cfRule type="expression" dxfId="9937" priority="274">
      <formula>SEARCH("da fare",$N17)&gt;0</formula>
    </cfRule>
    <cfRule type="expression" dxfId="9936" priority="275">
      <formula>SEARCH("attesa tcl",$N17)&gt;0</formula>
    </cfRule>
    <cfRule type="expression" dxfId="9935" priority="276">
      <formula>SEARCH("fermata",$N17)&gt;0</formula>
    </cfRule>
    <cfRule type="expression" dxfId="9934" priority="277">
      <formula>SEARCH("canone",$N17)&gt;0</formula>
    </cfRule>
  </conditionalFormatting>
  <conditionalFormatting sqref="G14:H14 J14">
    <cfRule type="expression" dxfId="9933" priority="268">
      <formula>SEARCH("caricato",$N14)&gt;0</formula>
    </cfRule>
    <cfRule type="expression" dxfId="9932" priority="269">
      <formula>SEARCH("da fare",$N14)&gt;0</formula>
    </cfRule>
    <cfRule type="expression" dxfId="9931" priority="270">
      <formula>SEARCH("attesa tcl",$N14)&gt;0</formula>
    </cfRule>
    <cfRule type="expression" dxfId="9930" priority="271">
      <formula>SEARCH("fermata",$N14)&gt;0</formula>
    </cfRule>
    <cfRule type="expression" dxfId="9929" priority="272">
      <formula>SEARCH("canone",$N14)&gt;0</formula>
    </cfRule>
  </conditionalFormatting>
  <conditionalFormatting sqref="G14:H14 J14">
    <cfRule type="expression" dxfId="9928" priority="263">
      <formula>SEARCH("caricato",$N14)&gt;0</formula>
    </cfRule>
    <cfRule type="expression" dxfId="9927" priority="264">
      <formula>SEARCH("da fare",$N14)&gt;0</formula>
    </cfRule>
    <cfRule type="expression" dxfId="9926" priority="265">
      <formula>SEARCH("attesa tcl",$N14)&gt;0</formula>
    </cfRule>
    <cfRule type="expression" dxfId="9925" priority="266">
      <formula>SEARCH("fermata",$N14)&gt;0</formula>
    </cfRule>
    <cfRule type="expression" dxfId="9924" priority="267">
      <formula>SEARCH("canone",$N14)&gt;0</formula>
    </cfRule>
  </conditionalFormatting>
  <conditionalFormatting sqref="F16:F17">
    <cfRule type="expression" dxfId="9923" priority="258">
      <formula>SEARCH("caricato",$N16)&gt;0</formula>
    </cfRule>
    <cfRule type="expression" dxfId="9922" priority="259">
      <formula>SEARCH("da fare",$N16)&gt;0</formula>
    </cfRule>
    <cfRule type="expression" dxfId="9921" priority="260">
      <formula>SEARCH("attesa tcl",$N16)&gt;0</formula>
    </cfRule>
    <cfRule type="expression" dxfId="9920" priority="261">
      <formula>SEARCH("fermata",$N16)&gt;0</formula>
    </cfRule>
    <cfRule type="expression" dxfId="9919" priority="262">
      <formula>SEARCH("canone",$N16)&gt;0</formula>
    </cfRule>
  </conditionalFormatting>
  <conditionalFormatting sqref="G16:H16 J16">
    <cfRule type="expression" dxfId="9918" priority="253">
      <formula>SEARCH("caricato",$N16)&gt;0</formula>
    </cfRule>
    <cfRule type="expression" dxfId="9917" priority="254">
      <formula>SEARCH("da fare",$N16)&gt;0</formula>
    </cfRule>
    <cfRule type="expression" dxfId="9916" priority="255">
      <formula>SEARCH("attesa tcl",$N16)&gt;0</formula>
    </cfRule>
    <cfRule type="expression" dxfId="9915" priority="256">
      <formula>SEARCH("fermata",$N16)&gt;0</formula>
    </cfRule>
    <cfRule type="expression" dxfId="9914" priority="257">
      <formula>SEARCH("canone",$N16)&gt;0</formula>
    </cfRule>
  </conditionalFormatting>
  <conditionalFormatting sqref="F14:F15">
    <cfRule type="expression" dxfId="9913" priority="248">
      <formula>SEARCH("caricato",$N14)&gt;0</formula>
    </cfRule>
    <cfRule type="expression" dxfId="9912" priority="249">
      <formula>SEARCH("da fare",$N14)&gt;0</formula>
    </cfRule>
    <cfRule type="expression" dxfId="9911" priority="250">
      <formula>SEARCH("attesa tcl",$N14)&gt;0</formula>
    </cfRule>
    <cfRule type="expression" dxfId="9910" priority="251">
      <formula>SEARCH("fermata",$N14)&gt;0</formula>
    </cfRule>
    <cfRule type="expression" dxfId="9909" priority="252">
      <formula>SEARCH("canone",$N14)&gt;0</formula>
    </cfRule>
  </conditionalFormatting>
  <conditionalFormatting sqref="F14:F15">
    <cfRule type="expression" dxfId="9908" priority="243">
      <formula>SEARCH("caricato",$N14)&gt;0</formula>
    </cfRule>
    <cfRule type="expression" dxfId="9907" priority="244">
      <formula>SEARCH("da fare",$N14)&gt;0</formula>
    </cfRule>
    <cfRule type="expression" dxfId="9906" priority="245">
      <formula>SEARCH("attesa tcl",$N14)&gt;0</formula>
    </cfRule>
    <cfRule type="expression" dxfId="9905" priority="246">
      <formula>SEARCH("fermata",$N14)&gt;0</formula>
    </cfRule>
    <cfRule type="expression" dxfId="9904" priority="247">
      <formula>SEARCH("canone",$N14)&gt;0</formula>
    </cfRule>
  </conditionalFormatting>
  <conditionalFormatting sqref="F14:F15">
    <cfRule type="expression" dxfId="9903" priority="238">
      <formula>SEARCH("caricato",$N14)&gt;0</formula>
    </cfRule>
    <cfRule type="expression" dxfId="9902" priority="239">
      <formula>SEARCH("da fare",$N14)&gt;0</formula>
    </cfRule>
    <cfRule type="expression" dxfId="9901" priority="240">
      <formula>SEARCH("attesa tcl",$N14)&gt;0</formula>
    </cfRule>
    <cfRule type="expression" dxfId="9900" priority="241">
      <formula>SEARCH("fermata",$N14)&gt;0</formula>
    </cfRule>
    <cfRule type="expression" dxfId="9899" priority="242">
      <formula>SEARCH("canone",$N14)&gt;0</formula>
    </cfRule>
  </conditionalFormatting>
  <conditionalFormatting sqref="G14:H14 J14">
    <cfRule type="expression" dxfId="9898" priority="233">
      <formula>SEARCH("caricato",$N14)&gt;0</formula>
    </cfRule>
    <cfRule type="expression" dxfId="9897" priority="234">
      <formula>SEARCH("da fare",$N14)&gt;0</formula>
    </cfRule>
    <cfRule type="expression" dxfId="9896" priority="235">
      <formula>SEARCH("attesa tcl",$N14)&gt;0</formula>
    </cfRule>
    <cfRule type="expression" dxfId="9895" priority="236">
      <formula>SEARCH("fermata",$N14)&gt;0</formula>
    </cfRule>
    <cfRule type="expression" dxfId="9894" priority="237">
      <formula>SEARCH("canone",$N14)&gt;0</formula>
    </cfRule>
  </conditionalFormatting>
  <conditionalFormatting sqref="F19">
    <cfRule type="expression" dxfId="9893" priority="228">
      <formula>SEARCH("caricato",$N19)&gt;0</formula>
    </cfRule>
    <cfRule type="expression" dxfId="9892" priority="229">
      <formula>SEARCH("da fare",$N19)&gt;0</formula>
    </cfRule>
    <cfRule type="expression" dxfId="9891" priority="230">
      <formula>SEARCH("attesa tcl",$N19)&gt;0</formula>
    </cfRule>
    <cfRule type="expression" dxfId="9890" priority="231">
      <formula>SEARCH("fermata",$N19)&gt;0</formula>
    </cfRule>
    <cfRule type="expression" dxfId="9889" priority="232">
      <formula>SEARCH("canone",$N19)&gt;0</formula>
    </cfRule>
  </conditionalFormatting>
  <conditionalFormatting sqref="F19">
    <cfRule type="expression" dxfId="9888" priority="223">
      <formula>SEARCH("caricato",$N19)&gt;0</formula>
    </cfRule>
    <cfRule type="expression" dxfId="9887" priority="224">
      <formula>SEARCH("da fare",$N19)&gt;0</formula>
    </cfRule>
    <cfRule type="expression" dxfId="9886" priority="225">
      <formula>SEARCH("attesa tcl",$N19)&gt;0</formula>
    </cfRule>
    <cfRule type="expression" dxfId="9885" priority="226">
      <formula>SEARCH("fermata",$N19)&gt;0</formula>
    </cfRule>
    <cfRule type="expression" dxfId="9884" priority="227">
      <formula>SEARCH("canone",$N19)&gt;0</formula>
    </cfRule>
  </conditionalFormatting>
  <conditionalFormatting sqref="F19">
    <cfRule type="expression" dxfId="9883" priority="218">
      <formula>SEARCH("caricato",$N19)&gt;0</formula>
    </cfRule>
    <cfRule type="expression" dxfId="9882" priority="219">
      <formula>SEARCH("da fare",$N19)&gt;0</formula>
    </cfRule>
    <cfRule type="expression" dxfId="9881" priority="220">
      <formula>SEARCH("attesa tcl",$N19)&gt;0</formula>
    </cfRule>
    <cfRule type="expression" dxfId="9880" priority="221">
      <formula>SEARCH("fermata",$N19)&gt;0</formula>
    </cfRule>
    <cfRule type="expression" dxfId="9879" priority="222">
      <formula>SEARCH("canone",$N19)&gt;0</formula>
    </cfRule>
  </conditionalFormatting>
  <conditionalFormatting sqref="F19">
    <cfRule type="expression" dxfId="9878" priority="213">
      <formula>SEARCH("caricato",$N19)&gt;0</formula>
    </cfRule>
    <cfRule type="expression" dxfId="9877" priority="214">
      <formula>SEARCH("da fare",$N19)&gt;0</formula>
    </cfRule>
    <cfRule type="expression" dxfId="9876" priority="215">
      <formula>SEARCH("attesa tcl",$N19)&gt;0</formula>
    </cfRule>
    <cfRule type="expression" dxfId="9875" priority="216">
      <formula>SEARCH("fermata",$N19)&gt;0</formula>
    </cfRule>
    <cfRule type="expression" dxfId="9874" priority="217">
      <formula>SEARCH("canone",$N19)&gt;0</formula>
    </cfRule>
  </conditionalFormatting>
  <conditionalFormatting sqref="M5">
    <cfRule type="expression" dxfId="9873" priority="203">
      <formula>SEARCH("caricato",$N5)&gt;0</formula>
    </cfRule>
    <cfRule type="expression" dxfId="9872" priority="204">
      <formula>SEARCH("da fare",$N5)&gt;0</formula>
    </cfRule>
    <cfRule type="expression" dxfId="9871" priority="205">
      <formula>SEARCH("attesa tcl",$N5)&gt;0</formula>
    </cfRule>
    <cfRule type="expression" dxfId="9870" priority="206">
      <formula>SEARCH("fermata",$N5)&gt;0</formula>
    </cfRule>
    <cfRule type="expression" dxfId="9869" priority="207">
      <formula>SEARCH("canone",$N5)&gt;0</formula>
    </cfRule>
  </conditionalFormatting>
  <conditionalFormatting sqref="M4">
    <cfRule type="expression" dxfId="9868" priority="208">
      <formula>SEARCH("caricato",$N4)&gt;0</formula>
    </cfRule>
    <cfRule type="expression" dxfId="9867" priority="209">
      <formula>SEARCH("da fare",$N4)&gt;0</formula>
    </cfRule>
    <cfRule type="expression" dxfId="9866" priority="210">
      <formula>SEARCH("attesa tcl",$N4)&gt;0</formula>
    </cfRule>
    <cfRule type="expression" dxfId="9865" priority="211">
      <formula>SEARCH("fermata",$N4)&gt;0</formula>
    </cfRule>
    <cfRule type="expression" dxfId="9864" priority="212">
      <formula>SEARCH("canone",$N4)&gt;0</formula>
    </cfRule>
  </conditionalFormatting>
  <conditionalFormatting sqref="M6:M45">
    <cfRule type="expression" dxfId="9863" priority="198">
      <formula>SEARCH("caricato",$N6)&gt;0</formula>
    </cfRule>
    <cfRule type="expression" dxfId="9862" priority="199">
      <formula>SEARCH("da fare",$N6)&gt;0</formula>
    </cfRule>
    <cfRule type="expression" dxfId="9861" priority="200">
      <formula>SEARCH("attesa tcl",$N6)&gt;0</formula>
    </cfRule>
    <cfRule type="expression" dxfId="9860" priority="201">
      <formula>SEARCH("fermata",$N6)&gt;0</formula>
    </cfRule>
    <cfRule type="expression" dxfId="9859" priority="202">
      <formula>SEARCH("canone",$N6)&gt;0</formula>
    </cfRule>
  </conditionalFormatting>
  <conditionalFormatting sqref="F8">
    <cfRule type="expression" dxfId="9858" priority="193">
      <formula>SEARCH("caricato",$N8)&gt;0</formula>
    </cfRule>
    <cfRule type="expression" dxfId="9857" priority="194">
      <formula>SEARCH("da fare",$N8)&gt;0</formula>
    </cfRule>
    <cfRule type="expression" dxfId="9856" priority="195">
      <formula>SEARCH("attesa tcl",$N8)&gt;0</formula>
    </cfRule>
    <cfRule type="expression" dxfId="9855" priority="196">
      <formula>SEARCH("fermata",$N8)&gt;0</formula>
    </cfRule>
    <cfRule type="expression" dxfId="9854" priority="197">
      <formula>SEARCH("canone",$N8)&gt;0</formula>
    </cfRule>
  </conditionalFormatting>
  <conditionalFormatting sqref="F8">
    <cfRule type="expression" dxfId="9853" priority="188">
      <formula>SEARCH("caricato",$N8)&gt;0</formula>
    </cfRule>
    <cfRule type="expression" dxfId="9852" priority="189">
      <formula>SEARCH("da fare",$N8)&gt;0</formula>
    </cfRule>
    <cfRule type="expression" dxfId="9851" priority="190">
      <formula>SEARCH("attesa tcl",$N8)&gt;0</formula>
    </cfRule>
    <cfRule type="expression" dxfId="9850" priority="191">
      <formula>SEARCH("fermata",$N8)&gt;0</formula>
    </cfRule>
    <cfRule type="expression" dxfId="9849" priority="192">
      <formula>SEARCH("canone",$N8)&gt;0</formula>
    </cfRule>
  </conditionalFormatting>
  <conditionalFormatting sqref="F8">
    <cfRule type="expression" dxfId="9848" priority="183">
      <formula>SEARCH("caricato",$N8)&gt;0</formula>
    </cfRule>
    <cfRule type="expression" dxfId="9847" priority="184">
      <formula>SEARCH("da fare",$N8)&gt;0</formula>
    </cfRule>
    <cfRule type="expression" dxfId="9846" priority="185">
      <formula>SEARCH("attesa tcl",$N8)&gt;0</formula>
    </cfRule>
    <cfRule type="expression" dxfId="9845" priority="186">
      <formula>SEARCH("fermata",$N8)&gt;0</formula>
    </cfRule>
    <cfRule type="expression" dxfId="9844" priority="187">
      <formula>SEARCH("canone",$N8)&gt;0</formula>
    </cfRule>
  </conditionalFormatting>
  <conditionalFormatting sqref="F8">
    <cfRule type="expression" dxfId="9843" priority="178">
      <formula>SEARCH("caricato",$N8)&gt;0</formula>
    </cfRule>
    <cfRule type="expression" dxfId="9842" priority="179">
      <formula>SEARCH("da fare",$N8)&gt;0</formula>
    </cfRule>
    <cfRule type="expression" dxfId="9841" priority="180">
      <formula>SEARCH("attesa tcl",$N8)&gt;0</formula>
    </cfRule>
    <cfRule type="expression" dxfId="9840" priority="181">
      <formula>SEARCH("fermata",$N8)&gt;0</formula>
    </cfRule>
    <cfRule type="expression" dxfId="9839" priority="182">
      <formula>SEARCH("canone",$N8)&gt;0</formula>
    </cfRule>
  </conditionalFormatting>
  <conditionalFormatting sqref="P4:Q4">
    <cfRule type="cellIs" dxfId="9838" priority="139" operator="lessThan">
      <formula>0</formula>
    </cfRule>
    <cfRule type="cellIs" dxfId="9837" priority="140" operator="greaterThan">
      <formula>0</formula>
    </cfRule>
    <cfRule type="cellIs" dxfId="9836" priority="141" operator="equal">
      <formula>0</formula>
    </cfRule>
  </conditionalFormatting>
  <conditionalFormatting sqref="S4">
    <cfRule type="cellIs" dxfId="9835" priority="136" operator="lessThan">
      <formula>0</formula>
    </cfRule>
    <cfRule type="cellIs" dxfId="9834" priority="137" operator="greaterThan">
      <formula>0</formula>
    </cfRule>
    <cfRule type="cellIs" dxfId="9833" priority="138" operator="equal">
      <formula>0</formula>
    </cfRule>
  </conditionalFormatting>
  <conditionalFormatting sqref="T4">
    <cfRule type="containsText" dxfId="9832" priority="134" operator="containsText" text="NO">
      <formula>NOT(ISERROR(SEARCH("NO",T4)))</formula>
    </cfRule>
    <cfRule type="containsText" dxfId="9831" priority="135" operator="containsText" text="SI">
      <formula>NOT(ISERROR(SEARCH("SI",T4)))</formula>
    </cfRule>
  </conditionalFormatting>
  <conditionalFormatting sqref="R4">
    <cfRule type="cellIs" dxfId="9830" priority="131" operator="lessThan">
      <formula>0</formula>
    </cfRule>
    <cfRule type="cellIs" dxfId="9829" priority="132" operator="greaterThan">
      <formula>0</formula>
    </cfRule>
    <cfRule type="cellIs" dxfId="9828" priority="133" operator="equal">
      <formula>0</formula>
    </cfRule>
  </conditionalFormatting>
  <conditionalFormatting sqref="I8:I45">
    <cfRule type="expression" dxfId="9827" priority="96">
      <formula>SEARCH("caricato",$N8)&gt;0</formula>
    </cfRule>
    <cfRule type="expression" dxfId="9826" priority="97">
      <formula>SEARCH("da fare",$N8)&gt;0</formula>
    </cfRule>
    <cfRule type="expression" dxfId="9825" priority="98">
      <formula>SEARCH("attesa tcl",$N8)&gt;0</formula>
    </cfRule>
    <cfRule type="expression" dxfId="9824" priority="99">
      <formula>SEARCH("fermata",$N8)&gt;0</formula>
    </cfRule>
    <cfRule type="expression" dxfId="9823" priority="100">
      <formula>SEARCH("canone",$N8)&gt;0</formula>
    </cfRule>
  </conditionalFormatting>
  <conditionalFormatting sqref="I8:I45">
    <cfRule type="expression" dxfId="9822" priority="91">
      <formula>SEARCH("caricato",$N8)&gt;0</formula>
    </cfRule>
    <cfRule type="expression" dxfId="9821" priority="92">
      <formula>SEARCH("da fare",$N8)&gt;0</formula>
    </cfRule>
    <cfRule type="expression" dxfId="9820" priority="93">
      <formula>SEARCH("attesa tcl",$N8)&gt;0</formula>
    </cfRule>
    <cfRule type="expression" dxfId="9819" priority="94">
      <formula>SEARCH("fermata",$N8)&gt;0</formula>
    </cfRule>
    <cfRule type="expression" dxfId="9818" priority="95">
      <formula>SEARCH("canone",$N8)&gt;0</formula>
    </cfRule>
  </conditionalFormatting>
  <conditionalFormatting sqref="I8:I45">
    <cfRule type="expression" dxfId="9817" priority="86">
      <formula>SEARCH("caricato",$N8)&gt;0</formula>
    </cfRule>
    <cfRule type="expression" dxfId="9816" priority="87">
      <formula>SEARCH("da fare",$N8)&gt;0</formula>
    </cfRule>
    <cfRule type="expression" dxfId="9815" priority="88">
      <formula>SEARCH("attesa tcl",$N8)&gt;0</formula>
    </cfRule>
    <cfRule type="expression" dxfId="9814" priority="89">
      <formula>SEARCH("fermata",$N8)&gt;0</formula>
    </cfRule>
    <cfRule type="expression" dxfId="9813" priority="90">
      <formula>SEARCH("canone",$N8)&gt;0</formula>
    </cfRule>
  </conditionalFormatting>
  <conditionalFormatting sqref="I8:I45">
    <cfRule type="expression" dxfId="9812" priority="81">
      <formula>SEARCH("caricato",$N8)&gt;0</formula>
    </cfRule>
    <cfRule type="expression" dxfId="9811" priority="82">
      <formula>SEARCH("da fare",$N8)&gt;0</formula>
    </cfRule>
    <cfRule type="expression" dxfId="9810" priority="83">
      <formula>SEARCH("attesa tcl",$N8)&gt;0</formula>
    </cfRule>
    <cfRule type="expression" dxfId="9809" priority="84">
      <formula>SEARCH("fermata",$N8)&gt;0</formula>
    </cfRule>
    <cfRule type="expression" dxfId="9808" priority="85">
      <formula>SEARCH("canone",$N8)&gt;0</formula>
    </cfRule>
  </conditionalFormatting>
  <conditionalFormatting sqref="I8:I45">
    <cfRule type="expression" dxfId="9807" priority="76">
      <formula>SEARCH("caricato",$N8)&gt;0</formula>
    </cfRule>
    <cfRule type="expression" dxfId="9806" priority="77">
      <formula>SEARCH("da fare",$N8)&gt;0</formula>
    </cfRule>
    <cfRule type="expression" dxfId="9805" priority="78">
      <formula>SEARCH("attesa tcl",$N8)&gt;0</formula>
    </cfRule>
    <cfRule type="expression" dxfId="9804" priority="79">
      <formula>SEARCH("fermata",$N8)&gt;0</formula>
    </cfRule>
    <cfRule type="expression" dxfId="9803" priority="80">
      <formula>SEARCH("canone",$N8)&gt;0</formula>
    </cfRule>
  </conditionalFormatting>
  <conditionalFormatting sqref="I8:I45">
    <cfRule type="expression" dxfId="9802" priority="71">
      <formula>SEARCH("caricato",$N8)&gt;0</formula>
    </cfRule>
    <cfRule type="expression" dxfId="9801" priority="72">
      <formula>SEARCH("da fare",$N8)&gt;0</formula>
    </cfRule>
    <cfRule type="expression" dxfId="9800" priority="73">
      <formula>SEARCH("attesa tcl",$N8)&gt;0</formula>
    </cfRule>
    <cfRule type="expression" dxfId="9799" priority="74">
      <formula>SEARCH("fermata",$N8)&gt;0</formula>
    </cfRule>
    <cfRule type="expression" dxfId="9798" priority="75">
      <formula>SEARCH("canone",$N8)&gt;0</formula>
    </cfRule>
  </conditionalFormatting>
  <conditionalFormatting sqref="I4 I6">
    <cfRule type="expression" dxfId="9797" priority="66">
      <formula>SEARCH("caricato",$N4)&gt;0</formula>
    </cfRule>
    <cfRule type="expression" dxfId="9796" priority="67">
      <formula>SEARCH("da fare",$N4)&gt;0</formula>
    </cfRule>
    <cfRule type="expression" dxfId="9795" priority="68">
      <formula>SEARCH("attesa tcl",$N4)&gt;0</formula>
    </cfRule>
    <cfRule type="expression" dxfId="9794" priority="69">
      <formula>SEARCH("fermata",$N4)&gt;0</formula>
    </cfRule>
    <cfRule type="expression" dxfId="9793" priority="70">
      <formula>SEARCH("canone",$N4)&gt;0</formula>
    </cfRule>
  </conditionalFormatting>
  <conditionalFormatting sqref="I4 I6">
    <cfRule type="expression" dxfId="9792" priority="61">
      <formula>SEARCH("caricato",$N4)&gt;0</formula>
    </cfRule>
    <cfRule type="expression" dxfId="9791" priority="62">
      <formula>SEARCH("da fare",$N4)&gt;0</formula>
    </cfRule>
    <cfRule type="expression" dxfId="9790" priority="63">
      <formula>SEARCH("attesa tcl",$N4)&gt;0</formula>
    </cfRule>
    <cfRule type="expression" dxfId="9789" priority="64">
      <formula>SEARCH("fermata",$N4)&gt;0</formula>
    </cfRule>
    <cfRule type="expression" dxfId="9788" priority="65">
      <formula>SEARCH("canone",$N4)&gt;0</formula>
    </cfRule>
  </conditionalFormatting>
  <conditionalFormatting sqref="I4 I6">
    <cfRule type="expression" dxfId="9787" priority="56">
      <formula>SEARCH("caricato",$N4)&gt;0</formula>
    </cfRule>
    <cfRule type="expression" dxfId="9786" priority="57">
      <formula>SEARCH("da fare",$N4)&gt;0</formula>
    </cfRule>
    <cfRule type="expression" dxfId="9785" priority="58">
      <formula>SEARCH("attesa tcl",$N4)&gt;0</formula>
    </cfRule>
    <cfRule type="expression" dxfId="9784" priority="59">
      <formula>SEARCH("fermata",$N4)&gt;0</formula>
    </cfRule>
    <cfRule type="expression" dxfId="9783" priority="60">
      <formula>SEARCH("canone",$N4)&gt;0</formula>
    </cfRule>
  </conditionalFormatting>
  <conditionalFormatting sqref="I4 I6">
    <cfRule type="expression" dxfId="9782" priority="51">
      <formula>SEARCH("caricato",$N4)&gt;0</formula>
    </cfRule>
    <cfRule type="expression" dxfId="9781" priority="52">
      <formula>SEARCH("da fare",$N4)&gt;0</formula>
    </cfRule>
    <cfRule type="expression" dxfId="9780" priority="53">
      <formula>SEARCH("attesa tcl",$N4)&gt;0</formula>
    </cfRule>
    <cfRule type="expression" dxfId="9779" priority="54">
      <formula>SEARCH("fermata",$N4)&gt;0</formula>
    </cfRule>
    <cfRule type="expression" dxfId="9778" priority="55">
      <formula>SEARCH("canone",$N4)&gt;0</formula>
    </cfRule>
  </conditionalFormatting>
  <conditionalFormatting sqref="I4 I6">
    <cfRule type="expression" dxfId="9777" priority="46">
      <formula>SEARCH("caricato",$N4)&gt;0</formula>
    </cfRule>
    <cfRule type="expression" dxfId="9776" priority="47">
      <formula>SEARCH("da fare",$N4)&gt;0</formula>
    </cfRule>
    <cfRule type="expression" dxfId="9775" priority="48">
      <formula>SEARCH("attesa tcl",$N4)&gt;0</formula>
    </cfRule>
    <cfRule type="expression" dxfId="9774" priority="49">
      <formula>SEARCH("fermata",$N4)&gt;0</formula>
    </cfRule>
    <cfRule type="expression" dxfId="9773" priority="50">
      <formula>SEARCH("canone",$N4)&gt;0</formula>
    </cfRule>
  </conditionalFormatting>
  <conditionalFormatting sqref="I4 I6">
    <cfRule type="expression" dxfId="9772" priority="41">
      <formula>SEARCH("caricato",$N4)&gt;0</formula>
    </cfRule>
    <cfRule type="expression" dxfId="9771" priority="42">
      <formula>SEARCH("da fare",$N4)&gt;0</formula>
    </cfRule>
    <cfRule type="expression" dxfId="9770" priority="43">
      <formula>SEARCH("attesa tcl",$N4)&gt;0</formula>
    </cfRule>
    <cfRule type="expression" dxfId="9769" priority="44">
      <formula>SEARCH("fermata",$N4)&gt;0</formula>
    </cfRule>
    <cfRule type="expression" dxfId="9768" priority="45">
      <formula>SEARCH("canone",$N4)&gt;0</formula>
    </cfRule>
  </conditionalFormatting>
  <conditionalFormatting sqref="I5 I7">
    <cfRule type="expression" dxfId="9767" priority="36">
      <formula>SEARCH("caricato",$N5)&gt;0</formula>
    </cfRule>
    <cfRule type="expression" dxfId="9766" priority="37">
      <formula>SEARCH("da fare",$N5)&gt;0</formula>
    </cfRule>
    <cfRule type="expression" dxfId="9765" priority="38">
      <formula>SEARCH("attesa tcl",$N5)&gt;0</formula>
    </cfRule>
    <cfRule type="expression" dxfId="9764" priority="39">
      <formula>SEARCH("fermata",$N5)&gt;0</formula>
    </cfRule>
    <cfRule type="expression" dxfId="9763" priority="40">
      <formula>SEARCH("canone",$N5)&gt;0</formula>
    </cfRule>
  </conditionalFormatting>
  <conditionalFormatting sqref="I5 I7">
    <cfRule type="expression" dxfId="9762" priority="31">
      <formula>SEARCH("caricato",$N5)&gt;0</formula>
    </cfRule>
    <cfRule type="expression" dxfId="9761" priority="32">
      <formula>SEARCH("da fare",$N5)&gt;0</formula>
    </cfRule>
    <cfRule type="expression" dxfId="9760" priority="33">
      <formula>SEARCH("attesa tcl",$N5)&gt;0</formula>
    </cfRule>
    <cfRule type="expression" dxfId="9759" priority="34">
      <formula>SEARCH("fermata",$N5)&gt;0</formula>
    </cfRule>
    <cfRule type="expression" dxfId="9758" priority="35">
      <formula>SEARCH("canone",$N5)&gt;0</formula>
    </cfRule>
  </conditionalFormatting>
  <conditionalFormatting sqref="I5 I7">
    <cfRule type="expression" dxfId="9757" priority="26">
      <formula>SEARCH("caricato",$N5)&gt;0</formula>
    </cfRule>
    <cfRule type="expression" dxfId="9756" priority="27">
      <formula>SEARCH("da fare",$N5)&gt;0</formula>
    </cfRule>
    <cfRule type="expression" dxfId="9755" priority="28">
      <formula>SEARCH("attesa tcl",$N5)&gt;0</formula>
    </cfRule>
    <cfRule type="expression" dxfId="9754" priority="29">
      <formula>SEARCH("fermata",$N5)&gt;0</formula>
    </cfRule>
    <cfRule type="expression" dxfId="9753" priority="30">
      <formula>SEARCH("canone",$N5)&gt;0</formula>
    </cfRule>
  </conditionalFormatting>
  <conditionalFormatting sqref="I5 I7">
    <cfRule type="expression" dxfId="9752" priority="21">
      <formula>SEARCH("caricato",$N5)&gt;0</formula>
    </cfRule>
    <cfRule type="expression" dxfId="9751" priority="22">
      <formula>SEARCH("da fare",$N5)&gt;0</formula>
    </cfRule>
    <cfRule type="expression" dxfId="9750" priority="23">
      <formula>SEARCH("attesa tcl",$N5)&gt;0</formula>
    </cfRule>
    <cfRule type="expression" dxfId="9749" priority="24">
      <formula>SEARCH("fermata",$N5)&gt;0</formula>
    </cfRule>
    <cfRule type="expression" dxfId="9748" priority="25">
      <formula>SEARCH("canone",$N5)&gt;0</formula>
    </cfRule>
  </conditionalFormatting>
  <conditionalFormatting sqref="I5 I7">
    <cfRule type="expression" dxfId="9747" priority="16">
      <formula>SEARCH("caricato",$N5)&gt;0</formula>
    </cfRule>
    <cfRule type="expression" dxfId="9746" priority="17">
      <formula>SEARCH("da fare",$N5)&gt;0</formula>
    </cfRule>
    <cfRule type="expression" dxfId="9745" priority="18">
      <formula>SEARCH("attesa tcl",$N5)&gt;0</formula>
    </cfRule>
    <cfRule type="expression" dxfId="9744" priority="19">
      <formula>SEARCH("fermata",$N5)&gt;0</formula>
    </cfRule>
    <cfRule type="expression" dxfId="9743" priority="20">
      <formula>SEARCH("canone",$N5)&gt;0</formula>
    </cfRule>
  </conditionalFormatting>
  <conditionalFormatting sqref="I5 I7">
    <cfRule type="expression" dxfId="9742" priority="11">
      <formula>SEARCH("caricato",$N5)&gt;0</formula>
    </cfRule>
    <cfRule type="expression" dxfId="9741" priority="12">
      <formula>SEARCH("da fare",$N5)&gt;0</formula>
    </cfRule>
    <cfRule type="expression" dxfId="9740" priority="13">
      <formula>SEARCH("attesa tcl",$N5)&gt;0</formula>
    </cfRule>
    <cfRule type="expression" dxfId="9739" priority="14">
      <formula>SEARCH("fermata",$N5)&gt;0</formula>
    </cfRule>
    <cfRule type="expression" dxfId="9738" priority="15">
      <formula>SEARCH("canone",$N5)&gt;0</formula>
    </cfRule>
  </conditionalFormatting>
  <conditionalFormatting sqref="H6">
    <cfRule type="expression" dxfId="9737" priority="6">
      <formula>SEARCH("caricato",$N6)&gt;0</formula>
    </cfRule>
    <cfRule type="expression" dxfId="9736" priority="7">
      <formula>SEARCH("da fare",$N6)&gt;0</formula>
    </cfRule>
    <cfRule type="expression" dxfId="9735" priority="8">
      <formula>SEARCH("attesa tcl",$N6)&gt;0</formula>
    </cfRule>
    <cfRule type="expression" dxfId="9734" priority="9">
      <formula>SEARCH("fermata",$N6)&gt;0</formula>
    </cfRule>
    <cfRule type="expression" dxfId="9733" priority="10">
      <formula>SEARCH("canone",$N6)&gt;0</formula>
    </cfRule>
  </conditionalFormatting>
  <conditionalFormatting sqref="H6">
    <cfRule type="expression" dxfId="9732" priority="1">
      <formula>SEARCH("caricato",$N6)&gt;0</formula>
    </cfRule>
    <cfRule type="expression" dxfId="9731" priority="2">
      <formula>SEARCH("da fare",$N6)&gt;0</formula>
    </cfRule>
    <cfRule type="expression" dxfId="9730" priority="3">
      <formula>SEARCH("attesa tcl",$N6)&gt;0</formula>
    </cfRule>
    <cfRule type="expression" dxfId="9729" priority="4">
      <formula>SEARCH("fermata",$N6)&gt;0</formula>
    </cfRule>
    <cfRule type="expression" dxfId="9728" priority="5">
      <formula>SEARCH("canone",$N6)&gt;0</formula>
    </cfRule>
  </conditionalFormatting>
  <dataValidations count="1">
    <dataValidation type="list" allowBlank="1" showInputMessage="1" showErrorMessage="1" sqref="U4" xr:uid="{5EA3508F-BA61-44E1-A9B9-64C6E06E68E4}">
      <formula1>"SI,NO,si,no,"</formula1>
    </dataValidation>
  </dataValidations>
  <printOptions horizontalCentered="1" verticalCentered="1"/>
  <pageMargins left="0.25" right="0.25" top="0.25" bottom="0.25" header="0.3" footer="0.3"/>
  <pageSetup paperSize="9" scale="55" fitToHeight="0" pageOrder="overThenDown" orientation="landscape" blackAndWhite="1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5393" r:id="rId4" name="Button 1">
              <controlPr defaultSize="0" print="0" autoFill="0" autoPict="0" macro="[0]!CopiaModificaEseguiMacroEsterne_Optimized">
                <anchor moveWithCells="1" sizeWithCells="1">
                  <from>
                    <xdr:col>7</xdr:col>
                    <xdr:colOff>0</xdr:colOff>
                    <xdr:row>0</xdr:row>
                    <xdr:rowOff>9525</xdr:rowOff>
                  </from>
                  <to>
                    <xdr:col>7</xdr:col>
                    <xdr:colOff>1819275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5394" r:id="rId5" name="Button 2">
              <controlPr defaultSize="0" print="0" autoFill="0" autoPict="0" macro="[0]!RegolaAltezzaRigheEAreeDiStampa">
                <anchor moveWithCells="1" sizeWithCells="1">
                  <from>
                    <xdr:col>5</xdr:col>
                    <xdr:colOff>0</xdr:colOff>
                    <xdr:row>0</xdr:row>
                    <xdr:rowOff>0</xdr:rowOff>
                  </from>
                  <to>
                    <xdr:col>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5395" r:id="rId6" name="Button 3">
              <controlPr defaultSize="0" print="0" autoFill="0" autoPict="0" macro="[0]!RegolaAltezzaRigheEAreeDiStampa">
                <anchor moveWithCells="1" sizeWithCells="1">
                  <from>
                    <xdr:col>5</xdr:col>
                    <xdr:colOff>0</xdr:colOff>
                    <xdr:row>0</xdr:row>
                    <xdr:rowOff>0</xdr:rowOff>
                  </from>
                  <to>
                    <xdr:col>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5396" r:id="rId7" name="Button 4">
              <controlPr defaultSize="0" print="0" autoFill="0" autoPict="0" macro="[0]!cancellaGiornaliera">
                <anchor moveWithCells="1" sizeWithCells="1">
                  <from>
                    <xdr:col>13</xdr:col>
                    <xdr:colOff>0</xdr:colOff>
                    <xdr:row>0</xdr:row>
                    <xdr:rowOff>0</xdr:rowOff>
                  </from>
                  <to>
                    <xdr:col>13</xdr:col>
                    <xdr:colOff>1990725</xdr:colOff>
                    <xdr:row>1</xdr:row>
                    <xdr:rowOff>438150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5397" r:id="rId8" name="Button 5">
              <controlPr defaultSize="0" print="0" autoFill="0" autoPict="0" macro="[0]!CopiaModificaEseguiMacroEsterne_Optimized">
                <anchor moveWithCells="1" sizeWithCells="1">
                  <from>
                    <xdr:col>7</xdr:col>
                    <xdr:colOff>0</xdr:colOff>
                    <xdr:row>0</xdr:row>
                    <xdr:rowOff>9525</xdr:rowOff>
                  </from>
                  <to>
                    <xdr:col>7</xdr:col>
                    <xdr:colOff>1819275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5398" r:id="rId9" name="Button 6">
              <controlPr defaultSize="0" print="0" autoFill="0" autoPict="0" macro="[1]!RegolaAltezzaRigheEAreeDiStampa">
                <anchor moveWithCells="1" sizeWithCells="1">
                  <from>
                    <xdr:col>5</xdr:col>
                    <xdr:colOff>0</xdr:colOff>
                    <xdr:row>0</xdr:row>
                    <xdr:rowOff>0</xdr:rowOff>
                  </from>
                  <to>
                    <xdr:col>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5399" r:id="rId10" name="Button 7">
              <controlPr defaultSize="0" print="0" autoFill="0" autoPict="0" macro="[0]!RegolaAltezzaRigheEAreeDiStampa">
                <anchor moveWithCells="1" sizeWithCells="1">
                  <from>
                    <xdr:col>5</xdr:col>
                    <xdr:colOff>0</xdr:colOff>
                    <xdr:row>0</xdr:row>
                    <xdr:rowOff>0</xdr:rowOff>
                  </from>
                  <to>
                    <xdr:col>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5400" r:id="rId11" name="Button 8">
              <controlPr defaultSize="0" print="0" autoFill="0" autoPict="0" macro="[0]!ComparaPdLeCopiaValori">
                <anchor moveWithCells="1" sizeWithCells="1">
                  <from>
                    <xdr:col>9</xdr:col>
                    <xdr:colOff>19050</xdr:colOff>
                    <xdr:row>0</xdr:row>
                    <xdr:rowOff>0</xdr:rowOff>
                  </from>
                  <to>
                    <xdr:col>10</xdr:col>
                    <xdr:colOff>1104900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B80AD8-631E-4161-B39C-E22BA5EAAADA}">
  <sheetPr codeName="Foglio43">
    <tabColor rgb="FFFF0000"/>
    <pageSetUpPr fitToPage="1"/>
  </sheetPr>
  <dimension ref="A1:BK64"/>
  <sheetViews>
    <sheetView workbookViewId="0"/>
  </sheetViews>
  <sheetFormatPr defaultColWidth="8.85546875" defaultRowHeight="23.25" x14ac:dyDescent="0.25"/>
  <cols>
    <col min="1" max="1" width="5.7109375" style="114" customWidth="1"/>
    <col min="2" max="2" width="5.85546875" style="114" customWidth="1"/>
    <col min="3" max="3" width="4.5703125" style="114" customWidth="1"/>
    <col min="4" max="4" width="4.42578125" style="114" customWidth="1"/>
    <col min="5" max="5" width="3.5703125" style="114" customWidth="1"/>
    <col min="6" max="6" width="30.7109375" style="1" customWidth="1"/>
    <col min="7" max="7" width="76.28515625" style="144" customWidth="1"/>
    <col min="8" max="8" width="26.5703125" style="1" customWidth="1"/>
    <col min="9" max="9" width="29" style="22" customWidth="1"/>
    <col min="10" max="10" width="20" style="1" customWidth="1"/>
    <col min="11" max="12" width="16.7109375" style="1" customWidth="1"/>
    <col min="13" max="13" width="24.28515625" style="1" customWidth="1"/>
    <col min="14" max="14" width="29.140625" style="20" customWidth="1"/>
    <col min="15" max="15" width="1.85546875" style="20" customWidth="1"/>
    <col min="16" max="16" width="27.5703125" style="114" customWidth="1"/>
    <col min="17" max="18" width="24.140625" style="114" customWidth="1"/>
    <col min="19" max="19" width="25.85546875" style="114" bestFit="1" customWidth="1"/>
    <col min="20" max="20" width="30" style="114" bestFit="1" customWidth="1"/>
    <col min="21" max="21" width="28.7109375" style="114" customWidth="1"/>
    <col min="22" max="25" width="18.7109375" style="37" customWidth="1"/>
    <col min="26" max="28" width="18.7109375" style="37" hidden="1" customWidth="1"/>
    <col min="29" max="29" width="30" style="114" hidden="1" customWidth="1"/>
    <col min="30" max="30" width="12.28515625" style="114" hidden="1" customWidth="1"/>
    <col min="31" max="31" width="10.5703125" style="114" hidden="1" customWidth="1"/>
    <col min="32" max="32" width="11.7109375" style="114" hidden="1" customWidth="1"/>
    <col min="33" max="34" width="9.7109375" style="114" hidden="1" customWidth="1"/>
    <col min="35" max="35" width="8" style="114" hidden="1" customWidth="1"/>
    <col min="36" max="36" width="8.28515625" style="114" hidden="1" customWidth="1"/>
    <col min="37" max="37" width="9.7109375" style="114" hidden="1" customWidth="1"/>
    <col min="38" max="38" width="11.42578125" style="114" hidden="1" customWidth="1"/>
    <col min="39" max="39" width="8.28515625" style="114" hidden="1" customWidth="1"/>
    <col min="40" max="40" width="8.7109375" style="114" hidden="1" customWidth="1"/>
    <col min="41" max="41" width="25.140625" style="114" bestFit="1" customWidth="1"/>
    <col min="42" max="42" width="11.7109375" style="114" customWidth="1"/>
    <col min="43" max="47" width="10.140625" style="114" customWidth="1"/>
    <col min="48" max="63" width="16.5703125" style="114" customWidth="1"/>
    <col min="64" max="72" width="8.85546875" style="114"/>
    <col min="73" max="74" width="15.42578125" style="114" bestFit="1" customWidth="1"/>
    <col min="75" max="75" width="17.5703125" style="114" bestFit="1" customWidth="1"/>
    <col min="76" max="76" width="13.42578125" style="114" bestFit="1" customWidth="1"/>
    <col min="77" max="77" width="12.28515625" style="114" bestFit="1" customWidth="1"/>
    <col min="78" max="78" width="13.42578125" style="114" bestFit="1" customWidth="1"/>
    <col min="79" max="79" width="0" style="114" hidden="1" customWidth="1"/>
    <col min="80" max="16384" width="8.85546875" style="114"/>
  </cols>
  <sheetData>
    <row r="1" spans="1:41" ht="35.25" customHeight="1" x14ac:dyDescent="0.25">
      <c r="B1" s="200"/>
      <c r="C1" s="201"/>
      <c r="D1" s="201"/>
      <c r="E1" s="202"/>
      <c r="F1" s="203" t="s">
        <v>212</v>
      </c>
      <c r="G1" s="204"/>
      <c r="H1" s="204"/>
      <c r="I1" s="155">
        <f>DATE(RIEPILOGO!U14,RIEPILOGO!X13,22)</f>
        <v>46103</v>
      </c>
      <c r="K1" s="132"/>
      <c r="L1" s="206">
        <v>46103</v>
      </c>
      <c r="M1" s="206"/>
      <c r="N1" s="128"/>
    </row>
    <row r="2" spans="1:41" ht="35.25" customHeight="1" x14ac:dyDescent="0.5">
      <c r="B2" s="200"/>
      <c r="C2" s="201"/>
      <c r="D2" s="201"/>
      <c r="E2" s="202"/>
      <c r="F2" s="205"/>
      <c r="G2" s="205"/>
      <c r="H2" s="205"/>
      <c r="K2" s="151"/>
      <c r="L2" s="207" t="str">
        <f>TEXT(L1, "gggg")</f>
        <v>domenica</v>
      </c>
      <c r="M2" s="207"/>
      <c r="N2" s="129"/>
      <c r="O2" s="19"/>
      <c r="P2" s="199" t="s">
        <v>215</v>
      </c>
      <c r="Q2" s="199"/>
      <c r="R2" s="199"/>
      <c r="S2" s="199"/>
      <c r="T2" s="13"/>
    </row>
    <row r="3" spans="1:41" ht="66" customHeight="1" x14ac:dyDescent="0.25">
      <c r="A3" s="127"/>
      <c r="B3" s="16" t="s">
        <v>2</v>
      </c>
      <c r="C3" s="16" t="s">
        <v>3</v>
      </c>
      <c r="D3" s="16" t="s">
        <v>5</v>
      </c>
      <c r="E3" s="16" t="s">
        <v>4</v>
      </c>
      <c r="F3" s="130" t="s">
        <v>1</v>
      </c>
      <c r="G3" s="142" t="s">
        <v>128</v>
      </c>
      <c r="H3" s="130" t="s">
        <v>9</v>
      </c>
      <c r="I3" s="131" t="s">
        <v>0</v>
      </c>
      <c r="J3" s="130" t="s">
        <v>11</v>
      </c>
      <c r="K3" s="130" t="s">
        <v>6</v>
      </c>
      <c r="L3" s="130" t="s">
        <v>7</v>
      </c>
      <c r="M3" s="130" t="s">
        <v>8</v>
      </c>
      <c r="N3" s="130" t="s">
        <v>22</v>
      </c>
      <c r="O3" s="16"/>
      <c r="P3" s="46" t="s">
        <v>202</v>
      </c>
      <c r="Q3" s="46" t="s">
        <v>203</v>
      </c>
      <c r="R3" s="46" t="s">
        <v>262</v>
      </c>
      <c r="S3" s="46" t="s">
        <v>204</v>
      </c>
      <c r="T3" s="46" t="s">
        <v>34</v>
      </c>
      <c r="U3" s="47" t="s">
        <v>25</v>
      </c>
      <c r="V3" s="192" t="s">
        <v>216</v>
      </c>
      <c r="W3" s="193"/>
      <c r="X3" s="194"/>
      <c r="Y3" s="121"/>
      <c r="AD3" s="37"/>
    </row>
    <row r="4" spans="1:41" ht="80.099999999999994" customHeight="1" x14ac:dyDescent="0.25">
      <c r="A4" s="112" t="str">
        <f>IFERROR(INDEX(Tabella256[cognomenome], MATCH(F4, Tabella256[cognome], 0)), "")</f>
        <v/>
      </c>
      <c r="B4" s="110"/>
      <c r="C4" s="110"/>
      <c r="D4" s="111"/>
      <c r="E4" s="111"/>
      <c r="F4" s="30"/>
      <c r="G4" s="56"/>
      <c r="H4" s="31"/>
      <c r="I4" s="32" t="str">
        <f>IF(ISERROR(SEARCH("canone extra", N4)),
    IF(ISERROR(SEARCH("caldarella2", N4)),
        IF(ISERROR(SEARCH("messina", N4)),
            IF(ISERROR(SEARCH("agusta", N4)),
                IF(ISERROR(SEARCH("caldarella", N4)),
                    "",
                    $X$6
                ),
                $W$6
            ),
            $V$6
        ),
        $Y$6
    ),
    $AO$6
)</f>
        <v/>
      </c>
      <c r="J4" s="33"/>
      <c r="K4" s="34"/>
      <c r="L4" s="34"/>
      <c r="M4" s="31" t="str">
        <f>IF(AN4=0,"",AN4)</f>
        <v/>
      </c>
      <c r="N4" s="35"/>
      <c r="O4" s="35"/>
      <c r="P4" s="18" t="str">
        <f>IF(OR($L$1=RIEPILOGO!$T$2,$L$1=RIEPILOGO!$T$3,$L$1=RIEPILOGO!$T$4,$L$1=RIEPILOGO!$T$5),"FESTIVO",
  IF(L2="sabato","SABATO",
    IF(L2="domenica","DOMENICA",
      IF(RIEPILOGO!V19="ABILITATO",
        IFERROR((SUMIF(N4:N45,"*canone messina*",M4:M45)/(IF(WEEKDAY(L1,2)=5,10,16.5)))-1,-1),
        0))))</f>
        <v>DOMENICA</v>
      </c>
      <c r="Q4" s="18" t="str">
        <f>IF(OR($L$1=RIEPILOGO!$T$2,$L$1=RIEPILOGO!$T$3,$L$1=RIEPILOGO!$T$4,$L$1=RIEPILOGO!$T$5),"FESTIVO",
  IF(L2="sabato","SABATO",
    IF(L2="domenica","DOMENICA",
      IF(RIEPILOGO!V19="ABILITATO",
        IFERROR((SUMIF(N4:N45,"canone caldarella",M4:M45)/(IF(WEEKDAY(L1,2)=5,10,16.5)))-1,-1),
        0))))</f>
        <v>DOMENICA</v>
      </c>
      <c r="R4" s="18" t="str">
        <f>IF(OR($L$1=RIEPILOGO!$T$2,$L$1=RIEPILOGO!$T$3,$L$1=RIEPILOGO!$T$4,$L$1=RIEPILOGO!$T$5),"FESTIVO",
  IF(L2="sabato","SABATO",
    IF(L2="domenica","DOMENICA",
      IF(RIEPILOGO!U19="ABILITATO",
        IFERROR((SUMIF(N4:N45,"*canone agusta*",M4:M45)/(IF(WEEKDAY(L1,2)=5,10,16.5)))-1,-1),
        0))))</f>
        <v>DOMENICA</v>
      </c>
      <c r="S4" s="18" t="str">
        <f>IF(OR($L$1=RIEPILOGO!$T$2,$L$1=RIEPILOGO!$T$3,$L$1=RIEPILOGO!$T$4,$L$1=RIEPILOGO!$T$5),"FESTIVO",
  IF(L2="sabato","SABATO",
    IF(L2="domenica","DOMENICA",
      IF(RIEPILOGO!W19="ABILITATO",
        IFERROR((SUMIF(N4:N45,"*canone caldarella2*",M4:M45)/(IF(WEEKDAY(L1,2)=5,10,16.5)))-1,-1),
        0))))</f>
        <v>DOMENICA</v>
      </c>
      <c r="T4" s="18" t="str">
        <f>IF(COUNTBLANK(P7:P30)=ROWS(P7:P30),"NO",IF(SUM(Q7:Q30)=SUM(R7:R30),"SI","NO"))</f>
        <v>NO</v>
      </c>
      <c r="U4" s="18" t="s">
        <v>30</v>
      </c>
      <c r="V4" s="195">
        <f ca="1">RIEPILOGO!M33</f>
        <v>-6.0606060606060552E-2</v>
      </c>
      <c r="W4" s="196"/>
      <c r="X4" s="197"/>
      <c r="Y4" s="122"/>
      <c r="AD4" s="114" t="str">
        <f>IFERROR(IF(SEARCH("assistenza", N4) &gt; 0, TRUE, ""), "NO")</f>
        <v>NO</v>
      </c>
      <c r="AG4" s="3">
        <f t="shared" ref="AG4:AH45" si="0">IF(K4="24:00",24,(HOUR(K4)+MINUTE(K4)/60))</f>
        <v>0</v>
      </c>
      <c r="AH4" s="3">
        <f t="shared" si="0"/>
        <v>0</v>
      </c>
      <c r="AI4" s="3">
        <f t="shared" ref="AI4:AI45" si="1">IF(AM4=TRUE,(HOUR(AJ4)+MINUTE(AJ4)/60),0)</f>
        <v>0</v>
      </c>
      <c r="AJ4" s="4">
        <v>3.125E-2</v>
      </c>
      <c r="AK4" s="3">
        <f t="shared" ref="AK4:AK45" si="2">AH4-AG4</f>
        <v>0</v>
      </c>
      <c r="AL4" s="53" t="s">
        <v>30</v>
      </c>
      <c r="AM4" s="8" t="b">
        <f t="shared" ref="AM4:AM45" si="3">IF(AND(AG4&lt;12.75,AH4&gt;12,AD4="NO"),OR($L$2="lunedì",($L$2="martedì"),($L$2="mercoledì"),($L$2="giovedì")))</f>
        <v>0</v>
      </c>
      <c r="AN4" s="15">
        <f t="shared" ref="AN4:AN45" si="4">IF(AM4=TRUE,AK4-AI4, AK4*1)</f>
        <v>0</v>
      </c>
    </row>
    <row r="5" spans="1:41" ht="80.099999999999994" customHeight="1" thickBot="1" x14ac:dyDescent="0.95">
      <c r="A5" s="112" t="str">
        <f>IFERROR(INDEX(Tabella256[cognomenome], MATCH(F5, Tabella256[cognome], 0)), "")</f>
        <v/>
      </c>
      <c r="B5" s="28"/>
      <c r="C5" s="28"/>
      <c r="D5" s="29"/>
      <c r="E5" s="29"/>
      <c r="F5" s="30"/>
      <c r="G5" s="56" t="str">
        <f>IF(G4="","",G4)</f>
        <v/>
      </c>
      <c r="H5" s="31" t="str">
        <f>IF(H4="","",H4)</f>
        <v/>
      </c>
      <c r="I5" s="32" t="str">
        <f t="shared" ref="I5:I45" si="5">IF(ISERROR(SEARCH("canone extra", N5)),
    IF(ISERROR(SEARCH("caldarella2", N5)),
        IF(ISERROR(SEARCH("messina", N5)),
            IF(ISERROR(SEARCH("agusta", N5)),
                IF(ISERROR(SEARCH("caldarella", N5)),
                    "",
                    $X$6
                ),
                $W$6
            ),
            $V$6
        ),
        $Y$6
    ),
    $AO$6
)</f>
        <v/>
      </c>
      <c r="J5" s="33" t="str">
        <f>IF(J4="","",J4)</f>
        <v/>
      </c>
      <c r="K5" s="34"/>
      <c r="L5" s="34"/>
      <c r="M5" s="31" t="str">
        <f>IF(AN5=0,"",AN5)</f>
        <v/>
      </c>
      <c r="N5" s="35"/>
      <c r="O5" s="35"/>
      <c r="P5" s="109"/>
      <c r="Q5" s="109"/>
      <c r="R5" s="109"/>
      <c r="S5" s="109"/>
      <c r="V5" s="14" t="s">
        <v>35</v>
      </c>
      <c r="W5" s="14" t="s">
        <v>260</v>
      </c>
      <c r="X5" s="14" t="s">
        <v>36</v>
      </c>
      <c r="Y5" s="14" t="s">
        <v>207</v>
      </c>
      <c r="Z5" s="14" t="s">
        <v>35</v>
      </c>
      <c r="AA5" s="14" t="s">
        <v>260</v>
      </c>
      <c r="AB5" s="14" t="s">
        <v>36</v>
      </c>
      <c r="AC5" s="14" t="s">
        <v>207</v>
      </c>
      <c r="AD5" s="114" t="str">
        <f t="shared" ref="AD5:AD45" si="6">IFERROR(IF(SEARCH("assistenza", N5) &gt; 0, TRUE, ""), "NO")</f>
        <v>NO</v>
      </c>
      <c r="AG5" s="3">
        <f t="shared" si="0"/>
        <v>0</v>
      </c>
      <c r="AH5" s="3">
        <f t="shared" si="0"/>
        <v>0</v>
      </c>
      <c r="AI5" s="3">
        <f t="shared" si="1"/>
        <v>0</v>
      </c>
      <c r="AJ5" s="4">
        <v>3.125E-2</v>
      </c>
      <c r="AK5" s="3">
        <f t="shared" si="2"/>
        <v>0</v>
      </c>
      <c r="AL5" s="53" t="s">
        <v>30</v>
      </c>
      <c r="AM5" s="8" t="b">
        <f t="shared" si="3"/>
        <v>0</v>
      </c>
      <c r="AN5" s="15">
        <f t="shared" si="4"/>
        <v>0</v>
      </c>
      <c r="AO5" s="14" t="s">
        <v>238</v>
      </c>
    </row>
    <row r="6" spans="1:41" ht="80.099999999999994" customHeight="1" x14ac:dyDescent="0.25">
      <c r="A6" s="112" t="str">
        <f>IFERROR(INDEX(Tabella256[cognomenome], MATCH(F6, Tabella256[cognome], 0)), "")</f>
        <v/>
      </c>
      <c r="B6" s="28"/>
      <c r="C6" s="28"/>
      <c r="D6" s="29"/>
      <c r="E6" s="29"/>
      <c r="F6" s="30"/>
      <c r="G6" s="56"/>
      <c r="H6" s="31"/>
      <c r="I6" s="32" t="str">
        <f t="shared" si="5"/>
        <v/>
      </c>
      <c r="J6" s="33"/>
      <c r="K6" s="34"/>
      <c r="L6" s="34"/>
      <c r="M6" s="31" t="str">
        <f t="shared" ref="M6:M45" si="7">IF(AN6=0,"",AN6)</f>
        <v/>
      </c>
      <c r="N6" s="35"/>
      <c r="O6" s="35"/>
      <c r="P6" s="73" t="s">
        <v>23</v>
      </c>
      <c r="Q6" s="74" t="s">
        <v>20</v>
      </c>
      <c r="R6" s="74" t="s">
        <v>21</v>
      </c>
      <c r="S6" s="75" t="s">
        <v>24</v>
      </c>
      <c r="T6" s="2"/>
      <c r="V6" s="32" t="str">
        <f>RIEPILOGO!$S$17</f>
        <v>5400274443
canone</v>
      </c>
      <c r="W6" s="32" t="str">
        <f>RIEPILOGO!$U$17</f>
        <v>5400274437
canone</v>
      </c>
      <c r="X6" s="32" t="str">
        <f>RIEPILOGO!$V$17</f>
        <v>5400274434
canone</v>
      </c>
      <c r="Y6" s="32" t="str">
        <f>RIEPILOGO!$W$17</f>
        <v xml:space="preserve">
canone</v>
      </c>
      <c r="AD6" s="114" t="str">
        <f t="shared" si="6"/>
        <v>NO</v>
      </c>
      <c r="AG6" s="3">
        <f t="shared" si="0"/>
        <v>0</v>
      </c>
      <c r="AH6" s="3">
        <f t="shared" si="0"/>
        <v>0</v>
      </c>
      <c r="AI6" s="3">
        <f t="shared" si="1"/>
        <v>0</v>
      </c>
      <c r="AJ6" s="4">
        <v>3.125E-2</v>
      </c>
      <c r="AK6" s="3">
        <f t="shared" si="2"/>
        <v>0</v>
      </c>
      <c r="AL6" s="53" t="s">
        <v>30</v>
      </c>
      <c r="AM6" s="8" t="b">
        <f t="shared" si="3"/>
        <v>0</v>
      </c>
      <c r="AN6" s="15">
        <f t="shared" si="4"/>
        <v>0</v>
      </c>
      <c r="AO6" s="32">
        <f>RIEPILOGO!$X$17</f>
        <v>0</v>
      </c>
    </row>
    <row r="7" spans="1:41" ht="80.099999999999994" customHeight="1" x14ac:dyDescent="0.25">
      <c r="A7" s="112" t="str">
        <f>IFERROR(INDEX(Tabella256[cognomenome], MATCH(F7, Tabella256[cognome], 0)), "")</f>
        <v/>
      </c>
      <c r="B7" s="28"/>
      <c r="C7" s="28"/>
      <c r="D7" s="29"/>
      <c r="E7" s="29"/>
      <c r="F7" s="30"/>
      <c r="G7" s="56" t="str">
        <f>IF(G6="","",G6)</f>
        <v/>
      </c>
      <c r="H7" s="31" t="str">
        <f>IF(H6="","",H6)</f>
        <v/>
      </c>
      <c r="I7" s="32" t="str">
        <f t="shared" si="5"/>
        <v/>
      </c>
      <c r="J7" s="33" t="str">
        <f>IF(J6="","",J6)</f>
        <v/>
      </c>
      <c r="K7" s="34"/>
      <c r="L7" s="34"/>
      <c r="M7" s="31" t="str">
        <f t="shared" si="7"/>
        <v/>
      </c>
      <c r="N7" s="35"/>
      <c r="O7" s="35"/>
      <c r="P7" s="76"/>
      <c r="Q7" s="18">
        <f>IF(ISBLANK(P7), 99, SUMIF($F$4:$F$45,"*"&amp;P7&amp;"*",$M$4:$M$45))</f>
        <v>99</v>
      </c>
      <c r="R7" s="18">
        <v>99</v>
      </c>
      <c r="S7" s="77">
        <f t="shared" ref="S7:S30" si="8">R7-Q7</f>
        <v>0</v>
      </c>
      <c r="T7" s="2"/>
      <c r="V7" s="66">
        <f ca="1">RIEPILOGO!N33</f>
        <v>-3.0303030303030276E-2</v>
      </c>
      <c r="W7" s="66">
        <f ca="1">RIEPILOGO!P33</f>
        <v>-1.5151515151515138E-2</v>
      </c>
      <c r="X7" s="66">
        <f ca="1">RIEPILOGO!O33</f>
        <v>-1.5151515151515138E-2</v>
      </c>
      <c r="Y7" s="66">
        <f ca="1">RIEPILOGO!Q33</f>
        <v>0</v>
      </c>
      <c r="Z7" s="71">
        <f ca="1">V7</f>
        <v>-3.0303030303030276E-2</v>
      </c>
      <c r="AA7" s="71">
        <f ca="1">W7</f>
        <v>-1.5151515151515138E-2</v>
      </c>
      <c r="AB7" s="71">
        <f ca="1">X7</f>
        <v>-1.5151515151515138E-2</v>
      </c>
      <c r="AC7" s="71">
        <f ca="1">Y7</f>
        <v>0</v>
      </c>
      <c r="AD7" s="114" t="str">
        <f t="shared" si="6"/>
        <v>NO</v>
      </c>
      <c r="AG7" s="3">
        <f t="shared" si="0"/>
        <v>0</v>
      </c>
      <c r="AH7" s="3">
        <f t="shared" si="0"/>
        <v>0</v>
      </c>
      <c r="AI7" s="3">
        <f t="shared" si="1"/>
        <v>0</v>
      </c>
      <c r="AJ7" s="4">
        <v>3.125E-2</v>
      </c>
      <c r="AK7" s="3">
        <f t="shared" si="2"/>
        <v>0</v>
      </c>
      <c r="AL7" s="53" t="s">
        <v>30</v>
      </c>
      <c r="AM7" s="8" t="b">
        <f t="shared" si="3"/>
        <v>0</v>
      </c>
      <c r="AN7" s="15">
        <f t="shared" si="4"/>
        <v>0</v>
      </c>
    </row>
    <row r="8" spans="1:41" ht="80.099999999999994" customHeight="1" x14ac:dyDescent="0.45">
      <c r="A8" s="112" t="str">
        <f>IFERROR(INDEX(Tabella256[cognomenome], MATCH(F8, Tabella256[cognome], 0)), "")</f>
        <v/>
      </c>
      <c r="B8" s="28"/>
      <c r="C8" s="28"/>
      <c r="D8" s="29"/>
      <c r="E8" s="29"/>
      <c r="F8" s="30"/>
      <c r="G8" s="56"/>
      <c r="H8" s="31"/>
      <c r="I8" s="32" t="str">
        <f t="shared" si="5"/>
        <v/>
      </c>
      <c r="J8" s="33"/>
      <c r="K8" s="34"/>
      <c r="L8" s="34"/>
      <c r="M8" s="31" t="str">
        <f t="shared" si="7"/>
        <v/>
      </c>
      <c r="N8" s="35"/>
      <c r="O8" s="35"/>
      <c r="P8" s="76"/>
      <c r="Q8" s="18">
        <f t="shared" ref="Q8:Q30" si="9">IF(ISBLANK(P8), 99, SUMIF($F$4:$F$45,"*"&amp;P8&amp;"*",$M$4:$M$45))</f>
        <v>99</v>
      </c>
      <c r="R8" s="18">
        <v>99</v>
      </c>
      <c r="S8" s="77">
        <f t="shared" si="8"/>
        <v>0</v>
      </c>
      <c r="T8" s="2"/>
      <c r="V8" s="198" t="s">
        <v>116</v>
      </c>
      <c r="W8" s="198"/>
      <c r="X8" s="198"/>
      <c r="Y8" s="123"/>
      <c r="AD8" s="114" t="str">
        <f>IFERROR(IF(SEARCH("assistenza", N8) &gt; 0, TRUE, ""), "NO")</f>
        <v>NO</v>
      </c>
      <c r="AG8" s="3">
        <f t="shared" si="0"/>
        <v>0</v>
      </c>
      <c r="AH8" s="3">
        <f t="shared" si="0"/>
        <v>0</v>
      </c>
      <c r="AI8" s="3">
        <f t="shared" si="1"/>
        <v>0</v>
      </c>
      <c r="AJ8" s="4">
        <v>3.125E-2</v>
      </c>
      <c r="AK8" s="3">
        <f t="shared" si="2"/>
        <v>0</v>
      </c>
      <c r="AL8" s="53" t="s">
        <v>30</v>
      </c>
      <c r="AM8" s="8" t="b">
        <f t="shared" si="3"/>
        <v>0</v>
      </c>
      <c r="AN8" s="15">
        <f t="shared" si="4"/>
        <v>0</v>
      </c>
    </row>
    <row r="9" spans="1:41" ht="80.099999999999994" customHeight="1" x14ac:dyDescent="0.25">
      <c r="A9" s="112" t="str">
        <f>IFERROR(INDEX(Tabella256[cognomenome], MATCH(F9, Tabella256[cognome], 0)), "")</f>
        <v/>
      </c>
      <c r="B9" s="28"/>
      <c r="C9" s="28"/>
      <c r="D9" s="29"/>
      <c r="E9" s="29"/>
      <c r="F9" s="30"/>
      <c r="G9" s="56" t="str">
        <f>IF(G8="","",G8)</f>
        <v/>
      </c>
      <c r="H9" s="31" t="str">
        <f>IF(H8="","",H8)</f>
        <v/>
      </c>
      <c r="I9" s="32" t="str">
        <f t="shared" si="5"/>
        <v/>
      </c>
      <c r="J9" s="33" t="str">
        <f>IF(J8="","",J8)</f>
        <v/>
      </c>
      <c r="K9" s="34"/>
      <c r="L9" s="34"/>
      <c r="M9" s="31" t="str">
        <f t="shared" si="7"/>
        <v/>
      </c>
      <c r="N9" s="35"/>
      <c r="O9" s="35"/>
      <c r="P9" s="76"/>
      <c r="Q9" s="18">
        <f t="shared" si="9"/>
        <v>99</v>
      </c>
      <c r="R9" s="18">
        <v>99</v>
      </c>
      <c r="S9" s="77">
        <f t="shared" si="8"/>
        <v>0</v>
      </c>
      <c r="T9" s="2"/>
      <c r="V9" s="66">
        <f ca="1">IF(Z7&gt;0,"SATURATO DI "&amp;8.25*Z7,8.25*Z7)</f>
        <v>-0.24999999999999978</v>
      </c>
      <c r="W9" s="66">
        <f ca="1">IF(AA7&gt;0,"SATURATO DI "&amp;8.25*AA7,8.25*AA7)</f>
        <v>-0.12499999999999989</v>
      </c>
      <c r="X9" s="66">
        <f ca="1">IF(AB7&gt;0,"SATURATO DI "&amp;8.25*AB7,8.25*AB7)</f>
        <v>-0.12499999999999989</v>
      </c>
      <c r="Y9" s="66">
        <f ca="1">IF(AC7&gt;0,"SATURATO DI "&amp;8.25*AC7,8.25*AC7)</f>
        <v>0</v>
      </c>
      <c r="AD9" s="114" t="str">
        <f t="shared" si="6"/>
        <v>NO</v>
      </c>
      <c r="AG9" s="3">
        <f t="shared" si="0"/>
        <v>0</v>
      </c>
      <c r="AH9" s="3">
        <f t="shared" si="0"/>
        <v>0</v>
      </c>
      <c r="AI9" s="3">
        <f t="shared" si="1"/>
        <v>0</v>
      </c>
      <c r="AJ9" s="4">
        <v>3.125E-2</v>
      </c>
      <c r="AK9" s="3">
        <f t="shared" si="2"/>
        <v>0</v>
      </c>
      <c r="AL9" s="53" t="s">
        <v>30</v>
      </c>
      <c r="AM9" s="8" t="b">
        <f t="shared" si="3"/>
        <v>0</v>
      </c>
      <c r="AN9" s="15">
        <f t="shared" si="4"/>
        <v>0</v>
      </c>
    </row>
    <row r="10" spans="1:41" ht="80.099999999999994" customHeight="1" x14ac:dyDescent="0.25">
      <c r="A10" s="112" t="str">
        <f>IFERROR(INDEX(Tabella256[cognomenome], MATCH(F10, Tabella256[cognome], 0)), "")</f>
        <v/>
      </c>
      <c r="B10" s="28"/>
      <c r="C10" s="28"/>
      <c r="D10" s="29"/>
      <c r="E10" s="29"/>
      <c r="F10" s="30"/>
      <c r="G10" s="56"/>
      <c r="H10" s="31"/>
      <c r="I10" s="32" t="str">
        <f t="shared" si="5"/>
        <v/>
      </c>
      <c r="J10" s="33"/>
      <c r="K10" s="34"/>
      <c r="L10" s="34"/>
      <c r="M10" s="31" t="str">
        <f t="shared" si="7"/>
        <v/>
      </c>
      <c r="N10" s="35"/>
      <c r="O10" s="35"/>
      <c r="P10" s="76"/>
      <c r="Q10" s="18">
        <f t="shared" si="9"/>
        <v>99</v>
      </c>
      <c r="R10" s="18">
        <v>99</v>
      </c>
      <c r="S10" s="77">
        <f t="shared" si="8"/>
        <v>0</v>
      </c>
      <c r="T10" s="2"/>
      <c r="AD10" s="114" t="str">
        <f t="shared" si="6"/>
        <v>NO</v>
      </c>
      <c r="AG10" s="3">
        <f t="shared" si="0"/>
        <v>0</v>
      </c>
      <c r="AH10" s="3">
        <f t="shared" si="0"/>
        <v>0</v>
      </c>
      <c r="AI10" s="3">
        <f t="shared" si="1"/>
        <v>0</v>
      </c>
      <c r="AJ10" s="4">
        <v>3.125E-2</v>
      </c>
      <c r="AK10" s="3">
        <f t="shared" si="2"/>
        <v>0</v>
      </c>
      <c r="AL10" s="53" t="s">
        <v>30</v>
      </c>
      <c r="AM10" s="8" t="b">
        <f t="shared" si="3"/>
        <v>0</v>
      </c>
      <c r="AN10" s="15">
        <f t="shared" si="4"/>
        <v>0</v>
      </c>
    </row>
    <row r="11" spans="1:41" ht="80.099999999999994" customHeight="1" x14ac:dyDescent="0.25">
      <c r="A11" s="112" t="str">
        <f>IFERROR(INDEX(Tabella256[cognomenome], MATCH(F11, Tabella256[cognome], 0)), "")</f>
        <v/>
      </c>
      <c r="B11" s="28"/>
      <c r="C11" s="28"/>
      <c r="D11" s="29"/>
      <c r="E11" s="29"/>
      <c r="F11" s="30"/>
      <c r="G11" s="56" t="str">
        <f>IF(G10="","",G10)</f>
        <v/>
      </c>
      <c r="H11" s="31" t="str">
        <f>IF(H10="","",H10)</f>
        <v/>
      </c>
      <c r="I11" s="32" t="str">
        <f t="shared" si="5"/>
        <v/>
      </c>
      <c r="J11" s="33" t="str">
        <f>IF(J10="","",J10)</f>
        <v/>
      </c>
      <c r="K11" s="34"/>
      <c r="L11" s="34"/>
      <c r="M11" s="31" t="str">
        <f t="shared" si="7"/>
        <v/>
      </c>
      <c r="N11" s="35"/>
      <c r="O11" s="35"/>
      <c r="P11" s="76"/>
      <c r="Q11" s="18">
        <f t="shared" si="9"/>
        <v>99</v>
      </c>
      <c r="R11" s="18">
        <v>99</v>
      </c>
      <c r="S11" s="77">
        <f t="shared" si="8"/>
        <v>0</v>
      </c>
      <c r="T11" s="2"/>
      <c r="AD11" s="114" t="str">
        <f t="shared" si="6"/>
        <v>NO</v>
      </c>
      <c r="AG11" s="3">
        <f t="shared" si="0"/>
        <v>0</v>
      </c>
      <c r="AH11" s="3">
        <f t="shared" si="0"/>
        <v>0</v>
      </c>
      <c r="AI11" s="3">
        <f t="shared" si="1"/>
        <v>0</v>
      </c>
      <c r="AJ11" s="4">
        <v>3.125E-2</v>
      </c>
      <c r="AK11" s="3">
        <f t="shared" si="2"/>
        <v>0</v>
      </c>
      <c r="AL11" s="53" t="s">
        <v>30</v>
      </c>
      <c r="AM11" s="8" t="b">
        <f t="shared" si="3"/>
        <v>0</v>
      </c>
      <c r="AN11" s="15">
        <f t="shared" si="4"/>
        <v>0</v>
      </c>
    </row>
    <row r="12" spans="1:41" ht="80.099999999999994" customHeight="1" x14ac:dyDescent="0.25">
      <c r="A12" s="112" t="str">
        <f>IFERROR(INDEX(Tabella256[cognomenome], MATCH(F12, Tabella256[cognome], 0)), "")</f>
        <v/>
      </c>
      <c r="B12" s="28"/>
      <c r="C12" s="28"/>
      <c r="D12" s="29"/>
      <c r="E12" s="29"/>
      <c r="F12" s="30"/>
      <c r="G12" s="56"/>
      <c r="H12" s="31"/>
      <c r="I12" s="32" t="str">
        <f t="shared" si="5"/>
        <v/>
      </c>
      <c r="J12" s="33"/>
      <c r="K12" s="34"/>
      <c r="L12" s="34"/>
      <c r="M12" s="31" t="str">
        <f t="shared" si="7"/>
        <v/>
      </c>
      <c r="N12" s="35"/>
      <c r="O12" s="35"/>
      <c r="P12" s="76"/>
      <c r="Q12" s="18">
        <f t="shared" si="9"/>
        <v>99</v>
      </c>
      <c r="R12" s="18">
        <v>99</v>
      </c>
      <c r="S12" s="77">
        <f t="shared" si="8"/>
        <v>0</v>
      </c>
      <c r="T12" s="2"/>
      <c r="AD12" s="114" t="str">
        <f t="shared" si="6"/>
        <v>NO</v>
      </c>
      <c r="AG12" s="3">
        <f t="shared" si="0"/>
        <v>0</v>
      </c>
      <c r="AH12" s="3">
        <f t="shared" si="0"/>
        <v>0</v>
      </c>
      <c r="AI12" s="3">
        <f t="shared" si="1"/>
        <v>0</v>
      </c>
      <c r="AJ12" s="4">
        <v>3.125E-2</v>
      </c>
      <c r="AK12" s="3">
        <f t="shared" si="2"/>
        <v>0</v>
      </c>
      <c r="AL12" s="53" t="s">
        <v>30</v>
      </c>
      <c r="AM12" s="8" t="b">
        <f t="shared" si="3"/>
        <v>0</v>
      </c>
      <c r="AN12" s="15">
        <f t="shared" si="4"/>
        <v>0</v>
      </c>
    </row>
    <row r="13" spans="1:41" ht="80.099999999999994" customHeight="1" x14ac:dyDescent="0.25">
      <c r="A13" s="112" t="str">
        <f>IFERROR(INDEX(Tabella256[cognomenome], MATCH(F13, Tabella256[cognome], 0)), "")</f>
        <v/>
      </c>
      <c r="B13" s="28"/>
      <c r="C13" s="28"/>
      <c r="D13" s="29"/>
      <c r="E13" s="29"/>
      <c r="F13" s="30"/>
      <c r="G13" s="56" t="str">
        <f>IF(G12="","",G12)</f>
        <v/>
      </c>
      <c r="H13" s="31" t="str">
        <f>IF(H12="","",H12)</f>
        <v/>
      </c>
      <c r="I13" s="32" t="str">
        <f t="shared" si="5"/>
        <v/>
      </c>
      <c r="J13" s="33" t="str">
        <f>IF(J12="","",J12)</f>
        <v/>
      </c>
      <c r="K13" s="34"/>
      <c r="L13" s="34"/>
      <c r="M13" s="31" t="str">
        <f t="shared" si="7"/>
        <v/>
      </c>
      <c r="N13" s="35"/>
      <c r="O13" s="35"/>
      <c r="P13" s="76"/>
      <c r="Q13" s="18">
        <f t="shared" si="9"/>
        <v>99</v>
      </c>
      <c r="R13" s="18">
        <v>99</v>
      </c>
      <c r="S13" s="77">
        <f t="shared" si="8"/>
        <v>0</v>
      </c>
      <c r="T13" s="2"/>
      <c r="AD13" s="114" t="str">
        <f t="shared" si="6"/>
        <v>NO</v>
      </c>
      <c r="AG13" s="3">
        <f t="shared" si="0"/>
        <v>0</v>
      </c>
      <c r="AH13" s="3">
        <f t="shared" si="0"/>
        <v>0</v>
      </c>
      <c r="AI13" s="3">
        <f t="shared" si="1"/>
        <v>0</v>
      </c>
      <c r="AJ13" s="4">
        <v>3.125E-2</v>
      </c>
      <c r="AK13" s="3">
        <f t="shared" si="2"/>
        <v>0</v>
      </c>
      <c r="AL13" s="53" t="s">
        <v>30</v>
      </c>
      <c r="AM13" s="8" t="b">
        <f t="shared" si="3"/>
        <v>0</v>
      </c>
      <c r="AN13" s="15">
        <f t="shared" si="4"/>
        <v>0</v>
      </c>
    </row>
    <row r="14" spans="1:41" ht="80.099999999999994" customHeight="1" x14ac:dyDescent="0.25">
      <c r="A14" s="112" t="str">
        <f>IFERROR(INDEX(Tabella256[cognomenome], MATCH(F14, Tabella256[cognome], 0)), "")</f>
        <v/>
      </c>
      <c r="B14" s="28"/>
      <c r="C14" s="28"/>
      <c r="D14" s="29"/>
      <c r="E14" s="29"/>
      <c r="F14" s="30"/>
      <c r="G14" s="56"/>
      <c r="H14" s="31"/>
      <c r="I14" s="32" t="str">
        <f t="shared" si="5"/>
        <v/>
      </c>
      <c r="J14" s="33"/>
      <c r="K14" s="34"/>
      <c r="L14" s="34"/>
      <c r="M14" s="31" t="str">
        <f t="shared" si="7"/>
        <v/>
      </c>
      <c r="N14" s="35"/>
      <c r="O14" s="35"/>
      <c r="P14" s="76"/>
      <c r="Q14" s="18">
        <f t="shared" si="9"/>
        <v>99</v>
      </c>
      <c r="R14" s="18">
        <v>99</v>
      </c>
      <c r="S14" s="77">
        <f t="shared" si="8"/>
        <v>0</v>
      </c>
      <c r="T14" s="2"/>
      <c r="AD14" s="114" t="str">
        <f t="shared" si="6"/>
        <v>NO</v>
      </c>
      <c r="AG14" s="3">
        <f t="shared" si="0"/>
        <v>0</v>
      </c>
      <c r="AH14" s="3">
        <f t="shared" si="0"/>
        <v>0</v>
      </c>
      <c r="AI14" s="3">
        <f t="shared" si="1"/>
        <v>0</v>
      </c>
      <c r="AJ14" s="4">
        <v>3.125E-2</v>
      </c>
      <c r="AK14" s="3">
        <f t="shared" si="2"/>
        <v>0</v>
      </c>
      <c r="AL14" s="53" t="s">
        <v>30</v>
      </c>
      <c r="AM14" s="8" t="b">
        <f t="shared" si="3"/>
        <v>0</v>
      </c>
      <c r="AN14" s="15">
        <f t="shared" si="4"/>
        <v>0</v>
      </c>
    </row>
    <row r="15" spans="1:41" ht="80.099999999999994" customHeight="1" x14ac:dyDescent="0.25">
      <c r="A15" s="112" t="str">
        <f>IFERROR(INDEX(Tabella256[cognomenome], MATCH(F15, Tabella256[cognome], 0)), "")</f>
        <v/>
      </c>
      <c r="B15" s="28"/>
      <c r="C15" s="28"/>
      <c r="D15" s="29"/>
      <c r="E15" s="29"/>
      <c r="F15" s="30"/>
      <c r="G15" s="56" t="str">
        <f>IF(G14="","",G14)</f>
        <v/>
      </c>
      <c r="H15" s="31" t="str">
        <f>IF(H14="","",H14)</f>
        <v/>
      </c>
      <c r="I15" s="32" t="str">
        <f t="shared" si="5"/>
        <v/>
      </c>
      <c r="J15" s="33" t="str">
        <f>IF(J14="","",J14)</f>
        <v/>
      </c>
      <c r="K15" s="34"/>
      <c r="L15" s="34"/>
      <c r="M15" s="31" t="str">
        <f t="shared" si="7"/>
        <v/>
      </c>
      <c r="N15" s="35"/>
      <c r="O15" s="35"/>
      <c r="P15" s="76"/>
      <c r="Q15" s="18">
        <f t="shared" si="9"/>
        <v>99</v>
      </c>
      <c r="R15" s="18">
        <v>99</v>
      </c>
      <c r="S15" s="77">
        <f t="shared" si="8"/>
        <v>0</v>
      </c>
      <c r="T15" s="2"/>
      <c r="AD15" s="114" t="str">
        <f t="shared" si="6"/>
        <v>NO</v>
      </c>
      <c r="AG15" s="3">
        <f t="shared" si="0"/>
        <v>0</v>
      </c>
      <c r="AH15" s="3">
        <f t="shared" si="0"/>
        <v>0</v>
      </c>
      <c r="AI15" s="3">
        <f t="shared" si="1"/>
        <v>0</v>
      </c>
      <c r="AJ15" s="4">
        <v>3.125E-2</v>
      </c>
      <c r="AK15" s="3">
        <f t="shared" si="2"/>
        <v>0</v>
      </c>
      <c r="AL15" s="53" t="s">
        <v>30</v>
      </c>
      <c r="AM15" s="8" t="b">
        <f t="shared" si="3"/>
        <v>0</v>
      </c>
      <c r="AN15" s="15">
        <f t="shared" si="4"/>
        <v>0</v>
      </c>
    </row>
    <row r="16" spans="1:41" ht="80.099999999999994" customHeight="1" x14ac:dyDescent="0.25">
      <c r="A16" s="112" t="str">
        <f>IFERROR(INDEX(Tabella256[cognomenome], MATCH(F16, Tabella256[cognome], 0)), "")</f>
        <v/>
      </c>
      <c r="B16" s="28"/>
      <c r="C16" s="28"/>
      <c r="D16" s="29"/>
      <c r="E16" s="29"/>
      <c r="F16" s="30"/>
      <c r="G16" s="56"/>
      <c r="H16" s="31"/>
      <c r="I16" s="32" t="str">
        <f t="shared" si="5"/>
        <v/>
      </c>
      <c r="J16" s="33"/>
      <c r="K16" s="34"/>
      <c r="L16" s="34"/>
      <c r="M16" s="31" t="str">
        <f t="shared" si="7"/>
        <v/>
      </c>
      <c r="N16" s="35"/>
      <c r="O16" s="35"/>
      <c r="P16" s="76"/>
      <c r="Q16" s="18">
        <f t="shared" si="9"/>
        <v>99</v>
      </c>
      <c r="R16" s="18">
        <v>99</v>
      </c>
      <c r="S16" s="77">
        <f t="shared" si="8"/>
        <v>0</v>
      </c>
      <c r="T16" s="2"/>
      <c r="AD16" s="114" t="str">
        <f t="shared" si="6"/>
        <v>NO</v>
      </c>
      <c r="AG16" s="3">
        <f t="shared" si="0"/>
        <v>0</v>
      </c>
      <c r="AH16" s="3">
        <f t="shared" si="0"/>
        <v>0</v>
      </c>
      <c r="AI16" s="3">
        <f t="shared" si="1"/>
        <v>0</v>
      </c>
      <c r="AJ16" s="4">
        <v>3.125E-2</v>
      </c>
      <c r="AK16" s="3">
        <f t="shared" si="2"/>
        <v>0</v>
      </c>
      <c r="AL16" s="53" t="s">
        <v>30</v>
      </c>
      <c r="AM16" s="8" t="b">
        <f t="shared" si="3"/>
        <v>0</v>
      </c>
      <c r="AN16" s="15">
        <f t="shared" si="4"/>
        <v>0</v>
      </c>
    </row>
    <row r="17" spans="1:40" ht="80.099999999999994" customHeight="1" x14ac:dyDescent="0.25">
      <c r="A17" s="112" t="str">
        <f>IFERROR(INDEX(Tabella256[cognomenome], MATCH(F17, Tabella256[cognome], 0)), "")</f>
        <v/>
      </c>
      <c r="B17" s="28"/>
      <c r="C17" s="28"/>
      <c r="D17" s="29"/>
      <c r="E17" s="29"/>
      <c r="F17" s="30"/>
      <c r="G17" s="56" t="str">
        <f>IF(G16="","",G16)</f>
        <v/>
      </c>
      <c r="H17" s="31" t="str">
        <f>IF(H16="","",H16)</f>
        <v/>
      </c>
      <c r="I17" s="32" t="str">
        <f t="shared" si="5"/>
        <v/>
      </c>
      <c r="J17" s="33" t="str">
        <f>IF(J16="","",J16)</f>
        <v/>
      </c>
      <c r="K17" s="34"/>
      <c r="L17" s="34"/>
      <c r="M17" s="31" t="str">
        <f t="shared" si="7"/>
        <v/>
      </c>
      <c r="N17" s="35"/>
      <c r="O17" s="35"/>
      <c r="P17" s="76"/>
      <c r="Q17" s="18">
        <f t="shared" si="9"/>
        <v>99</v>
      </c>
      <c r="R17" s="18">
        <v>99</v>
      </c>
      <c r="S17" s="77">
        <f t="shared" si="8"/>
        <v>0</v>
      </c>
      <c r="T17" s="2"/>
      <c r="AD17" s="114" t="str">
        <f t="shared" si="6"/>
        <v>NO</v>
      </c>
      <c r="AG17" s="3">
        <f t="shared" si="0"/>
        <v>0</v>
      </c>
      <c r="AH17" s="3">
        <f t="shared" si="0"/>
        <v>0</v>
      </c>
      <c r="AI17" s="3">
        <f t="shared" si="1"/>
        <v>0</v>
      </c>
      <c r="AJ17" s="4">
        <v>3.125E-2</v>
      </c>
      <c r="AK17" s="3">
        <f t="shared" si="2"/>
        <v>0</v>
      </c>
      <c r="AL17" s="53" t="s">
        <v>30</v>
      </c>
      <c r="AM17" s="8" t="b">
        <f t="shared" si="3"/>
        <v>0</v>
      </c>
      <c r="AN17" s="15">
        <f t="shared" si="4"/>
        <v>0</v>
      </c>
    </row>
    <row r="18" spans="1:40" ht="80.099999999999994" customHeight="1" x14ac:dyDescent="0.25">
      <c r="A18" s="112" t="str">
        <f>IFERROR(INDEX(Tabella256[cognomenome], MATCH(F18, Tabella256[cognome], 0)), "")</f>
        <v/>
      </c>
      <c r="B18" s="28"/>
      <c r="C18" s="28"/>
      <c r="D18" s="29"/>
      <c r="E18" s="29"/>
      <c r="F18" s="30"/>
      <c r="G18" s="56"/>
      <c r="H18" s="31"/>
      <c r="I18" s="32" t="str">
        <f t="shared" si="5"/>
        <v/>
      </c>
      <c r="J18" s="33"/>
      <c r="K18" s="34"/>
      <c r="L18" s="34"/>
      <c r="M18" s="31" t="str">
        <f t="shared" si="7"/>
        <v/>
      </c>
      <c r="N18" s="35"/>
      <c r="O18" s="35"/>
      <c r="P18" s="76"/>
      <c r="Q18" s="18">
        <f t="shared" si="9"/>
        <v>99</v>
      </c>
      <c r="R18" s="18">
        <v>99</v>
      </c>
      <c r="S18" s="77">
        <f t="shared" si="8"/>
        <v>0</v>
      </c>
      <c r="T18" s="2"/>
      <c r="AD18" s="114" t="str">
        <f t="shared" si="6"/>
        <v>NO</v>
      </c>
      <c r="AG18" s="3">
        <f t="shared" si="0"/>
        <v>0</v>
      </c>
      <c r="AH18" s="3">
        <f t="shared" si="0"/>
        <v>0</v>
      </c>
      <c r="AI18" s="3">
        <f t="shared" si="1"/>
        <v>0</v>
      </c>
      <c r="AJ18" s="4">
        <v>3.125E-2</v>
      </c>
      <c r="AK18" s="3">
        <f t="shared" si="2"/>
        <v>0</v>
      </c>
      <c r="AL18" s="53" t="s">
        <v>30</v>
      </c>
      <c r="AM18" s="8" t="b">
        <f t="shared" si="3"/>
        <v>0</v>
      </c>
      <c r="AN18" s="15">
        <f t="shared" si="4"/>
        <v>0</v>
      </c>
    </row>
    <row r="19" spans="1:40" ht="80.099999999999994" customHeight="1" x14ac:dyDescent="0.25">
      <c r="A19" s="112" t="str">
        <f>IFERROR(INDEX(Tabella256[cognomenome], MATCH(F19, Tabella256[cognome], 0)), "")</f>
        <v/>
      </c>
      <c r="B19" s="28"/>
      <c r="C19" s="28"/>
      <c r="D19" s="29"/>
      <c r="E19" s="29"/>
      <c r="F19" s="30"/>
      <c r="G19" s="56" t="str">
        <f>IF(G18="","",G18)</f>
        <v/>
      </c>
      <c r="H19" s="31" t="str">
        <f>IF(H18="","",H18)</f>
        <v/>
      </c>
      <c r="I19" s="32" t="str">
        <f t="shared" si="5"/>
        <v/>
      </c>
      <c r="J19" s="33" t="str">
        <f>IF(J18="","",J18)</f>
        <v/>
      </c>
      <c r="K19" s="34"/>
      <c r="L19" s="34"/>
      <c r="M19" s="31" t="str">
        <f t="shared" si="7"/>
        <v/>
      </c>
      <c r="N19" s="35"/>
      <c r="O19" s="35"/>
      <c r="P19" s="76"/>
      <c r="Q19" s="18">
        <f t="shared" si="9"/>
        <v>99</v>
      </c>
      <c r="R19" s="18">
        <v>99</v>
      </c>
      <c r="S19" s="77">
        <f>R19-Q19</f>
        <v>0</v>
      </c>
      <c r="T19" s="2"/>
      <c r="AD19" s="114" t="str">
        <f t="shared" si="6"/>
        <v>NO</v>
      </c>
      <c r="AG19" s="3">
        <f t="shared" si="0"/>
        <v>0</v>
      </c>
      <c r="AH19" s="3">
        <f t="shared" si="0"/>
        <v>0</v>
      </c>
      <c r="AI19" s="3">
        <f t="shared" si="1"/>
        <v>0</v>
      </c>
      <c r="AJ19" s="4">
        <v>3.125E-2</v>
      </c>
      <c r="AK19" s="3">
        <f t="shared" si="2"/>
        <v>0</v>
      </c>
      <c r="AL19" s="53" t="s">
        <v>30</v>
      </c>
      <c r="AM19" s="8" t="b">
        <f t="shared" si="3"/>
        <v>0</v>
      </c>
      <c r="AN19" s="15">
        <f t="shared" si="4"/>
        <v>0</v>
      </c>
    </row>
    <row r="20" spans="1:40" ht="80.099999999999994" customHeight="1" x14ac:dyDescent="0.25">
      <c r="A20" s="112" t="str">
        <f>IFERROR(INDEX(Tabella256[cognomenome], MATCH(F20, Tabella256[cognome], 0)), "")</f>
        <v/>
      </c>
      <c r="B20" s="28"/>
      <c r="C20" s="28"/>
      <c r="D20" s="29"/>
      <c r="E20" s="29"/>
      <c r="F20" s="30"/>
      <c r="G20" s="56"/>
      <c r="H20" s="31"/>
      <c r="I20" s="32" t="str">
        <f t="shared" si="5"/>
        <v/>
      </c>
      <c r="J20" s="33"/>
      <c r="K20" s="34"/>
      <c r="L20" s="34"/>
      <c r="M20" s="31" t="str">
        <f t="shared" si="7"/>
        <v/>
      </c>
      <c r="N20" s="35"/>
      <c r="O20" s="35"/>
      <c r="P20" s="76"/>
      <c r="Q20" s="18">
        <f t="shared" si="9"/>
        <v>99</v>
      </c>
      <c r="R20" s="18">
        <v>99</v>
      </c>
      <c r="S20" s="77">
        <f t="shared" si="8"/>
        <v>0</v>
      </c>
      <c r="T20" s="2"/>
      <c r="U20" s="2"/>
      <c r="W20" s="72"/>
      <c r="X20" s="72"/>
      <c r="Y20" s="72"/>
      <c r="Z20" s="72"/>
      <c r="AA20" s="72"/>
      <c r="AB20" s="72"/>
      <c r="AC20" s="2"/>
      <c r="AD20" s="114" t="str">
        <f t="shared" si="6"/>
        <v>NO</v>
      </c>
      <c r="AG20" s="3">
        <f t="shared" si="0"/>
        <v>0</v>
      </c>
      <c r="AH20" s="3">
        <f t="shared" si="0"/>
        <v>0</v>
      </c>
      <c r="AI20" s="3">
        <f t="shared" si="1"/>
        <v>0</v>
      </c>
      <c r="AJ20" s="4">
        <v>3.125E-2</v>
      </c>
      <c r="AK20" s="3">
        <f t="shared" si="2"/>
        <v>0</v>
      </c>
      <c r="AL20" s="53" t="s">
        <v>30</v>
      </c>
      <c r="AM20" s="8" t="b">
        <f t="shared" si="3"/>
        <v>0</v>
      </c>
      <c r="AN20" s="15">
        <f t="shared" si="4"/>
        <v>0</v>
      </c>
    </row>
    <row r="21" spans="1:40" ht="80.099999999999994" customHeight="1" x14ac:dyDescent="0.25">
      <c r="A21" s="112" t="str">
        <f>IFERROR(INDEX(Tabella256[cognomenome], MATCH(F21, Tabella256[cognome], 0)), "")</f>
        <v/>
      </c>
      <c r="B21" s="28"/>
      <c r="C21" s="28"/>
      <c r="D21" s="29"/>
      <c r="E21" s="29"/>
      <c r="F21" s="30"/>
      <c r="G21" s="56" t="str">
        <f>IF(G20="","",G20)</f>
        <v/>
      </c>
      <c r="H21" s="31" t="str">
        <f>IF(H20="","",H20)</f>
        <v/>
      </c>
      <c r="I21" s="32" t="str">
        <f t="shared" si="5"/>
        <v/>
      </c>
      <c r="J21" s="33" t="str">
        <f>IF(J20="","",J20)</f>
        <v/>
      </c>
      <c r="K21" s="34"/>
      <c r="L21" s="34"/>
      <c r="M21" s="31" t="str">
        <f t="shared" si="7"/>
        <v/>
      </c>
      <c r="N21" s="35"/>
      <c r="O21" s="35"/>
      <c r="P21" s="76"/>
      <c r="Q21" s="18">
        <f t="shared" si="9"/>
        <v>99</v>
      </c>
      <c r="R21" s="18">
        <v>99</v>
      </c>
      <c r="S21" s="77">
        <f t="shared" si="8"/>
        <v>0</v>
      </c>
      <c r="T21" s="2"/>
      <c r="U21" s="2"/>
      <c r="W21" s="72"/>
      <c r="X21" s="72"/>
      <c r="Y21" s="72"/>
      <c r="Z21" s="72"/>
      <c r="AA21" s="72"/>
      <c r="AB21" s="72"/>
      <c r="AC21" s="2"/>
      <c r="AD21" s="114" t="str">
        <f t="shared" si="6"/>
        <v>NO</v>
      </c>
      <c r="AG21" s="3">
        <f t="shared" si="0"/>
        <v>0</v>
      </c>
      <c r="AH21" s="3">
        <f t="shared" si="0"/>
        <v>0</v>
      </c>
      <c r="AI21" s="3">
        <f t="shared" si="1"/>
        <v>0</v>
      </c>
      <c r="AJ21" s="4">
        <v>3.125E-2</v>
      </c>
      <c r="AK21" s="3">
        <f t="shared" si="2"/>
        <v>0</v>
      </c>
      <c r="AL21" s="53" t="s">
        <v>30</v>
      </c>
      <c r="AM21" s="8" t="b">
        <f t="shared" si="3"/>
        <v>0</v>
      </c>
      <c r="AN21" s="15">
        <f t="shared" si="4"/>
        <v>0</v>
      </c>
    </row>
    <row r="22" spans="1:40" ht="80.099999999999994" customHeight="1" x14ac:dyDescent="0.25">
      <c r="A22" s="112" t="str">
        <f>IFERROR(INDEX(Tabella256[cognomenome], MATCH(F22, Tabella256[cognome], 0)), "")</f>
        <v/>
      </c>
      <c r="B22" s="28"/>
      <c r="C22" s="28"/>
      <c r="D22" s="29"/>
      <c r="E22" s="29"/>
      <c r="F22" s="30"/>
      <c r="G22" s="56"/>
      <c r="H22" s="31"/>
      <c r="I22" s="32" t="str">
        <f t="shared" si="5"/>
        <v/>
      </c>
      <c r="J22" s="33"/>
      <c r="K22" s="34"/>
      <c r="L22" s="34"/>
      <c r="M22" s="31" t="str">
        <f t="shared" si="7"/>
        <v/>
      </c>
      <c r="N22" s="36"/>
      <c r="O22" s="36"/>
      <c r="P22" s="76"/>
      <c r="Q22" s="18">
        <f t="shared" si="9"/>
        <v>99</v>
      </c>
      <c r="R22" s="18">
        <v>99</v>
      </c>
      <c r="S22" s="77">
        <f t="shared" si="8"/>
        <v>0</v>
      </c>
      <c r="T22" s="2"/>
      <c r="U22" s="2"/>
      <c r="AB22" s="72"/>
      <c r="AC22" s="2"/>
      <c r="AD22" s="114" t="str">
        <f t="shared" si="6"/>
        <v>NO</v>
      </c>
      <c r="AG22" s="3">
        <f t="shared" si="0"/>
        <v>0</v>
      </c>
      <c r="AH22" s="3">
        <f t="shared" si="0"/>
        <v>0</v>
      </c>
      <c r="AI22" s="3">
        <f t="shared" si="1"/>
        <v>0</v>
      </c>
      <c r="AJ22" s="4">
        <v>3.125E-2</v>
      </c>
      <c r="AK22" s="3">
        <f t="shared" si="2"/>
        <v>0</v>
      </c>
      <c r="AL22" s="53" t="s">
        <v>30</v>
      </c>
      <c r="AM22" s="8" t="b">
        <f t="shared" si="3"/>
        <v>0</v>
      </c>
      <c r="AN22" s="15">
        <f t="shared" si="4"/>
        <v>0</v>
      </c>
    </row>
    <row r="23" spans="1:40" ht="80.099999999999994" customHeight="1" x14ac:dyDescent="0.25">
      <c r="A23" s="112" t="str">
        <f>IFERROR(INDEX(Tabella256[cognomenome], MATCH(F23, Tabella256[cognome], 0)), "")</f>
        <v/>
      </c>
      <c r="B23" s="28"/>
      <c r="C23" s="28"/>
      <c r="D23" s="29"/>
      <c r="E23" s="29"/>
      <c r="F23" s="30"/>
      <c r="G23" s="56" t="str">
        <f>IF(G22="","",G22)</f>
        <v/>
      </c>
      <c r="H23" s="31" t="str">
        <f>IF(H22="","",H22)</f>
        <v/>
      </c>
      <c r="I23" s="32" t="str">
        <f t="shared" si="5"/>
        <v/>
      </c>
      <c r="J23" s="33" t="str">
        <f>IF(J22="","",J22)</f>
        <v/>
      </c>
      <c r="K23" s="34"/>
      <c r="L23" s="34"/>
      <c r="M23" s="31" t="str">
        <f t="shared" si="7"/>
        <v/>
      </c>
      <c r="N23" s="36"/>
      <c r="O23" s="36"/>
      <c r="P23" s="76"/>
      <c r="Q23" s="18">
        <f t="shared" si="9"/>
        <v>99</v>
      </c>
      <c r="R23" s="18">
        <v>99</v>
      </c>
      <c r="S23" s="77">
        <f t="shared" si="8"/>
        <v>0</v>
      </c>
      <c r="T23" s="2"/>
      <c r="U23" s="2"/>
      <c r="AB23" s="72"/>
      <c r="AC23" s="2"/>
      <c r="AD23" s="114" t="str">
        <f t="shared" si="6"/>
        <v>NO</v>
      </c>
      <c r="AG23" s="3">
        <f t="shared" si="0"/>
        <v>0</v>
      </c>
      <c r="AH23" s="3">
        <f t="shared" si="0"/>
        <v>0</v>
      </c>
      <c r="AI23" s="3">
        <f t="shared" si="1"/>
        <v>0</v>
      </c>
      <c r="AJ23" s="4">
        <v>3.125E-2</v>
      </c>
      <c r="AK23" s="3">
        <f t="shared" si="2"/>
        <v>0</v>
      </c>
      <c r="AL23" s="53" t="s">
        <v>30</v>
      </c>
      <c r="AM23" s="8" t="b">
        <f t="shared" si="3"/>
        <v>0</v>
      </c>
      <c r="AN23" s="15">
        <f t="shared" si="4"/>
        <v>0</v>
      </c>
    </row>
    <row r="24" spans="1:40" ht="80.099999999999994" customHeight="1" x14ac:dyDescent="0.25">
      <c r="A24" s="112" t="str">
        <f>IFERROR(INDEX(Tabella256[cognomenome], MATCH(F24, Tabella256[cognome], 0)), "")</f>
        <v/>
      </c>
      <c r="B24" s="28"/>
      <c r="C24" s="28"/>
      <c r="D24" s="29"/>
      <c r="E24" s="29"/>
      <c r="F24" s="30"/>
      <c r="G24" s="56"/>
      <c r="H24" s="31"/>
      <c r="I24" s="32" t="str">
        <f t="shared" si="5"/>
        <v/>
      </c>
      <c r="J24" s="33"/>
      <c r="K24" s="34"/>
      <c r="L24" s="34"/>
      <c r="M24" s="31" t="str">
        <f t="shared" si="7"/>
        <v/>
      </c>
      <c r="N24" s="35"/>
      <c r="O24" s="35"/>
      <c r="P24" s="76"/>
      <c r="Q24" s="18">
        <f t="shared" si="9"/>
        <v>99</v>
      </c>
      <c r="R24" s="18">
        <v>99</v>
      </c>
      <c r="S24" s="77">
        <f t="shared" si="8"/>
        <v>0</v>
      </c>
      <c r="T24" s="2"/>
      <c r="U24" s="2"/>
      <c r="AB24" s="72"/>
      <c r="AC24" s="2"/>
      <c r="AD24" s="114" t="str">
        <f t="shared" si="6"/>
        <v>NO</v>
      </c>
      <c r="AG24" s="3">
        <f t="shared" si="0"/>
        <v>0</v>
      </c>
      <c r="AH24" s="3">
        <f t="shared" si="0"/>
        <v>0</v>
      </c>
      <c r="AI24" s="3">
        <f t="shared" si="1"/>
        <v>0</v>
      </c>
      <c r="AJ24" s="4">
        <v>3.125E-2</v>
      </c>
      <c r="AK24" s="3">
        <f t="shared" si="2"/>
        <v>0</v>
      </c>
      <c r="AL24" s="53" t="s">
        <v>30</v>
      </c>
      <c r="AM24" s="8" t="b">
        <f t="shared" si="3"/>
        <v>0</v>
      </c>
      <c r="AN24" s="15">
        <f t="shared" si="4"/>
        <v>0</v>
      </c>
    </row>
    <row r="25" spans="1:40" ht="80.099999999999994" customHeight="1" x14ac:dyDescent="0.25">
      <c r="A25" s="112" t="str">
        <f>IFERROR(INDEX(Tabella256[cognomenome], MATCH(F25, Tabella256[cognome], 0)), "")</f>
        <v/>
      </c>
      <c r="B25" s="28"/>
      <c r="C25" s="28"/>
      <c r="D25" s="29"/>
      <c r="E25" s="29"/>
      <c r="F25" s="30"/>
      <c r="G25" s="56" t="str">
        <f>IF(G24="","",G24)</f>
        <v/>
      </c>
      <c r="H25" s="31" t="str">
        <f>IF(H24="","",H24)</f>
        <v/>
      </c>
      <c r="I25" s="32" t="str">
        <f t="shared" si="5"/>
        <v/>
      </c>
      <c r="J25" s="33" t="str">
        <f>IF(J24="","",J24)</f>
        <v/>
      </c>
      <c r="K25" s="34"/>
      <c r="L25" s="34"/>
      <c r="M25" s="31" t="str">
        <f t="shared" si="7"/>
        <v/>
      </c>
      <c r="N25" s="35"/>
      <c r="O25" s="35"/>
      <c r="P25" s="76"/>
      <c r="Q25" s="18">
        <f t="shared" si="9"/>
        <v>99</v>
      </c>
      <c r="R25" s="18">
        <v>99</v>
      </c>
      <c r="S25" s="77">
        <f t="shared" si="8"/>
        <v>0</v>
      </c>
      <c r="T25" s="2"/>
      <c r="U25" s="2"/>
      <c r="V25" s="72"/>
      <c r="W25" s="72"/>
      <c r="X25" s="72"/>
      <c r="Y25" s="72"/>
      <c r="Z25" s="72"/>
      <c r="AA25" s="72"/>
      <c r="AB25" s="72"/>
      <c r="AC25" s="2"/>
      <c r="AD25" s="114" t="str">
        <f t="shared" si="6"/>
        <v>NO</v>
      </c>
      <c r="AG25" s="3">
        <f t="shared" si="0"/>
        <v>0</v>
      </c>
      <c r="AH25" s="3">
        <f t="shared" si="0"/>
        <v>0</v>
      </c>
      <c r="AI25" s="3">
        <f t="shared" si="1"/>
        <v>0</v>
      </c>
      <c r="AJ25" s="4">
        <v>3.125E-2</v>
      </c>
      <c r="AK25" s="3">
        <f t="shared" si="2"/>
        <v>0</v>
      </c>
      <c r="AL25" s="53" t="s">
        <v>30</v>
      </c>
      <c r="AM25" s="8" t="b">
        <f t="shared" si="3"/>
        <v>0</v>
      </c>
      <c r="AN25" s="15">
        <f t="shared" si="4"/>
        <v>0</v>
      </c>
    </row>
    <row r="26" spans="1:40" ht="80.099999999999994" customHeight="1" x14ac:dyDescent="0.25">
      <c r="A26" s="112" t="str">
        <f>IFERROR(INDEX(Tabella256[cognomenome], MATCH(F26, Tabella256[cognome], 0)), "")</f>
        <v/>
      </c>
      <c r="B26" s="28"/>
      <c r="C26" s="28"/>
      <c r="D26" s="29"/>
      <c r="E26" s="29"/>
      <c r="F26" s="30"/>
      <c r="G26" s="56"/>
      <c r="H26" s="31"/>
      <c r="I26" s="32" t="str">
        <f t="shared" si="5"/>
        <v/>
      </c>
      <c r="J26" s="33"/>
      <c r="K26" s="34"/>
      <c r="L26" s="34"/>
      <c r="M26" s="31" t="str">
        <f t="shared" si="7"/>
        <v/>
      </c>
      <c r="N26" s="35"/>
      <c r="O26" s="35"/>
      <c r="P26" s="76"/>
      <c r="Q26" s="18">
        <f t="shared" si="9"/>
        <v>99</v>
      </c>
      <c r="R26" s="18">
        <v>99</v>
      </c>
      <c r="S26" s="77">
        <f t="shared" si="8"/>
        <v>0</v>
      </c>
      <c r="T26" s="2"/>
      <c r="U26" s="2"/>
      <c r="V26" s="72"/>
      <c r="W26" s="72"/>
      <c r="X26" s="72"/>
      <c r="Y26" s="72"/>
      <c r="Z26" s="72"/>
      <c r="AA26" s="72"/>
      <c r="AB26" s="72"/>
      <c r="AC26" s="2"/>
      <c r="AD26" s="114" t="str">
        <f t="shared" si="6"/>
        <v>NO</v>
      </c>
      <c r="AG26" s="3">
        <f t="shared" si="0"/>
        <v>0</v>
      </c>
      <c r="AH26" s="3">
        <f t="shared" si="0"/>
        <v>0</v>
      </c>
      <c r="AI26" s="3">
        <f t="shared" si="1"/>
        <v>0</v>
      </c>
      <c r="AJ26" s="4">
        <v>3.125E-2</v>
      </c>
      <c r="AK26" s="3">
        <f t="shared" si="2"/>
        <v>0</v>
      </c>
      <c r="AL26" s="53" t="s">
        <v>30</v>
      </c>
      <c r="AM26" s="8" t="b">
        <f t="shared" si="3"/>
        <v>0</v>
      </c>
      <c r="AN26" s="15">
        <f t="shared" si="4"/>
        <v>0</v>
      </c>
    </row>
    <row r="27" spans="1:40" ht="80.099999999999994" customHeight="1" x14ac:dyDescent="0.25">
      <c r="A27" s="112" t="str">
        <f>IFERROR(INDEX(Tabella256[cognomenome], MATCH(F27, Tabella256[cognome], 0)), "")</f>
        <v/>
      </c>
      <c r="B27" s="28"/>
      <c r="C27" s="28"/>
      <c r="D27" s="29"/>
      <c r="E27" s="29"/>
      <c r="F27" s="30"/>
      <c r="G27" s="56" t="str">
        <f>IF(G26="","",G26)</f>
        <v/>
      </c>
      <c r="H27" s="31" t="str">
        <f>IF(H26="","",H26)</f>
        <v/>
      </c>
      <c r="I27" s="32" t="str">
        <f t="shared" si="5"/>
        <v/>
      </c>
      <c r="J27" s="33" t="str">
        <f>IF(J26="","",J26)</f>
        <v/>
      </c>
      <c r="K27" s="34"/>
      <c r="L27" s="34"/>
      <c r="M27" s="31" t="str">
        <f t="shared" si="7"/>
        <v/>
      </c>
      <c r="N27" s="35"/>
      <c r="O27" s="35"/>
      <c r="P27" s="76"/>
      <c r="Q27" s="18">
        <f t="shared" si="9"/>
        <v>99</v>
      </c>
      <c r="R27" s="18">
        <v>99</v>
      </c>
      <c r="S27" s="77">
        <f t="shared" si="8"/>
        <v>0</v>
      </c>
      <c r="T27" s="2"/>
      <c r="U27" s="2"/>
      <c r="V27" s="72"/>
      <c r="W27" s="72"/>
      <c r="X27" s="72"/>
      <c r="Y27" s="72"/>
      <c r="Z27" s="72"/>
      <c r="AA27" s="72"/>
      <c r="AB27" s="72"/>
      <c r="AC27" s="2"/>
      <c r="AD27" s="114" t="str">
        <f t="shared" si="6"/>
        <v>NO</v>
      </c>
      <c r="AG27" s="3">
        <f t="shared" si="0"/>
        <v>0</v>
      </c>
      <c r="AH27" s="3">
        <f t="shared" si="0"/>
        <v>0</v>
      </c>
      <c r="AI27" s="3">
        <f t="shared" si="1"/>
        <v>0</v>
      </c>
      <c r="AJ27" s="4">
        <v>3.125E-2</v>
      </c>
      <c r="AK27" s="3">
        <f t="shared" si="2"/>
        <v>0</v>
      </c>
      <c r="AL27" s="53" t="s">
        <v>30</v>
      </c>
      <c r="AM27" s="8" t="b">
        <f t="shared" si="3"/>
        <v>0</v>
      </c>
      <c r="AN27" s="15">
        <f t="shared" si="4"/>
        <v>0</v>
      </c>
    </row>
    <row r="28" spans="1:40" ht="80.099999999999994" customHeight="1" x14ac:dyDescent="0.25">
      <c r="A28" s="112" t="str">
        <f>IFERROR(INDEX(Tabella256[cognomenome], MATCH(F28, Tabella256[cognome], 0)), "")</f>
        <v/>
      </c>
      <c r="B28" s="28"/>
      <c r="C28" s="28"/>
      <c r="D28" s="29"/>
      <c r="E28" s="29"/>
      <c r="F28" s="30"/>
      <c r="G28" s="56"/>
      <c r="H28" s="31"/>
      <c r="I28" s="32" t="str">
        <f t="shared" si="5"/>
        <v/>
      </c>
      <c r="J28" s="33"/>
      <c r="K28" s="34"/>
      <c r="L28" s="34"/>
      <c r="M28" s="31" t="str">
        <f t="shared" si="7"/>
        <v/>
      </c>
      <c r="N28" s="35"/>
      <c r="O28" s="35"/>
      <c r="P28" s="76"/>
      <c r="Q28" s="18">
        <f t="shared" si="9"/>
        <v>99</v>
      </c>
      <c r="R28" s="18">
        <v>99</v>
      </c>
      <c r="S28" s="77">
        <f t="shared" si="8"/>
        <v>0</v>
      </c>
      <c r="T28" s="2"/>
      <c r="U28" s="2"/>
      <c r="V28" s="72"/>
      <c r="W28" s="72"/>
      <c r="X28" s="72"/>
      <c r="Y28" s="72"/>
      <c r="Z28" s="72"/>
      <c r="AA28" s="72"/>
      <c r="AB28" s="72"/>
      <c r="AC28" s="2"/>
      <c r="AD28" s="114" t="str">
        <f t="shared" si="6"/>
        <v>NO</v>
      </c>
      <c r="AG28" s="3">
        <f t="shared" si="0"/>
        <v>0</v>
      </c>
      <c r="AH28" s="3">
        <f t="shared" si="0"/>
        <v>0</v>
      </c>
      <c r="AI28" s="3">
        <f t="shared" si="1"/>
        <v>0</v>
      </c>
      <c r="AJ28" s="4">
        <v>3.125E-2</v>
      </c>
      <c r="AK28" s="3">
        <f t="shared" si="2"/>
        <v>0</v>
      </c>
      <c r="AL28" s="53" t="s">
        <v>30</v>
      </c>
      <c r="AM28" s="8" t="b">
        <f t="shared" si="3"/>
        <v>0</v>
      </c>
      <c r="AN28" s="15">
        <f t="shared" si="4"/>
        <v>0</v>
      </c>
    </row>
    <row r="29" spans="1:40" ht="80.099999999999994" customHeight="1" x14ac:dyDescent="0.25">
      <c r="A29" s="112" t="str">
        <f>IFERROR(INDEX(Tabella256[cognomenome], MATCH(F29, Tabella256[cognome], 0)), "")</f>
        <v/>
      </c>
      <c r="B29" s="28"/>
      <c r="C29" s="28"/>
      <c r="D29" s="29"/>
      <c r="E29" s="29"/>
      <c r="F29" s="30"/>
      <c r="G29" s="56" t="str">
        <f>IF(G28="","",G28)</f>
        <v/>
      </c>
      <c r="H29" s="31" t="str">
        <f>IF(H28="","",H28)</f>
        <v/>
      </c>
      <c r="I29" s="32" t="str">
        <f t="shared" si="5"/>
        <v/>
      </c>
      <c r="J29" s="33" t="str">
        <f>IF(J28="","",J28)</f>
        <v/>
      </c>
      <c r="K29" s="34"/>
      <c r="L29" s="34"/>
      <c r="M29" s="31" t="str">
        <f t="shared" si="7"/>
        <v/>
      </c>
      <c r="N29" s="35"/>
      <c r="O29" s="35"/>
      <c r="P29" s="76"/>
      <c r="Q29" s="18">
        <f t="shared" si="9"/>
        <v>99</v>
      </c>
      <c r="R29" s="18">
        <v>99</v>
      </c>
      <c r="S29" s="77">
        <f t="shared" si="8"/>
        <v>0</v>
      </c>
      <c r="T29" s="2"/>
      <c r="U29" s="2"/>
      <c r="V29" s="72"/>
      <c r="W29" s="72"/>
      <c r="X29" s="72"/>
      <c r="Y29" s="72"/>
      <c r="Z29" s="72"/>
      <c r="AA29" s="72"/>
      <c r="AB29" s="72"/>
      <c r="AC29" s="2"/>
      <c r="AD29" s="114" t="str">
        <f t="shared" si="6"/>
        <v>NO</v>
      </c>
      <c r="AG29" s="3">
        <f t="shared" si="0"/>
        <v>0</v>
      </c>
      <c r="AH29" s="3">
        <f t="shared" si="0"/>
        <v>0</v>
      </c>
      <c r="AI29" s="3">
        <f t="shared" si="1"/>
        <v>0</v>
      </c>
      <c r="AJ29" s="4">
        <v>3.125E-2</v>
      </c>
      <c r="AK29" s="3">
        <f t="shared" si="2"/>
        <v>0</v>
      </c>
      <c r="AL29" s="53" t="s">
        <v>30</v>
      </c>
      <c r="AM29" s="8" t="b">
        <f t="shared" si="3"/>
        <v>0</v>
      </c>
      <c r="AN29" s="15">
        <f t="shared" si="4"/>
        <v>0</v>
      </c>
    </row>
    <row r="30" spans="1:40" ht="80.099999999999994" customHeight="1" thickBot="1" x14ac:dyDescent="0.3">
      <c r="A30" s="112" t="str">
        <f>IFERROR(INDEX(Tabella256[cognomenome], MATCH(F30, Tabella256[cognome], 0)), "")</f>
        <v/>
      </c>
      <c r="B30" s="28"/>
      <c r="C30" s="28"/>
      <c r="D30" s="29"/>
      <c r="E30" s="29"/>
      <c r="F30" s="30"/>
      <c r="G30" s="56"/>
      <c r="H30" s="31"/>
      <c r="I30" s="32" t="str">
        <f t="shared" si="5"/>
        <v/>
      </c>
      <c r="J30" s="33"/>
      <c r="K30" s="34"/>
      <c r="L30" s="34"/>
      <c r="M30" s="31" t="str">
        <f t="shared" si="7"/>
        <v/>
      </c>
      <c r="N30" s="35"/>
      <c r="O30" s="35"/>
      <c r="P30" s="78"/>
      <c r="Q30" s="79">
        <f t="shared" si="9"/>
        <v>99</v>
      </c>
      <c r="R30" s="79">
        <v>99</v>
      </c>
      <c r="S30" s="80">
        <f t="shared" si="8"/>
        <v>0</v>
      </c>
      <c r="T30" s="2"/>
      <c r="U30" s="2"/>
      <c r="V30" s="72"/>
      <c r="W30" s="72"/>
      <c r="X30" s="72"/>
      <c r="Y30" s="72"/>
      <c r="Z30" s="72"/>
      <c r="AA30" s="72"/>
      <c r="AB30" s="72"/>
      <c r="AC30" s="2"/>
      <c r="AD30" s="114" t="str">
        <f t="shared" si="6"/>
        <v>NO</v>
      </c>
      <c r="AG30" s="3">
        <f t="shared" si="0"/>
        <v>0</v>
      </c>
      <c r="AH30" s="3">
        <f t="shared" si="0"/>
        <v>0</v>
      </c>
      <c r="AI30" s="3">
        <f t="shared" si="1"/>
        <v>0</v>
      </c>
      <c r="AJ30" s="4">
        <v>3.125E-2</v>
      </c>
      <c r="AK30" s="3">
        <f t="shared" si="2"/>
        <v>0</v>
      </c>
      <c r="AL30" s="53" t="s">
        <v>30</v>
      </c>
      <c r="AM30" s="8" t="b">
        <f t="shared" si="3"/>
        <v>0</v>
      </c>
      <c r="AN30" s="15">
        <f t="shared" si="4"/>
        <v>0</v>
      </c>
    </row>
    <row r="31" spans="1:40" ht="80.099999999999994" customHeight="1" x14ac:dyDescent="0.25">
      <c r="A31" s="112" t="str">
        <f>IFERROR(INDEX(Tabella256[cognomenome], MATCH(F31, Tabella256[cognome], 0)), "")</f>
        <v/>
      </c>
      <c r="B31" s="28"/>
      <c r="C31" s="28"/>
      <c r="D31" s="29"/>
      <c r="E31" s="29"/>
      <c r="F31" s="30"/>
      <c r="G31" s="56" t="str">
        <f>IF(G30="","",G30)</f>
        <v/>
      </c>
      <c r="H31" s="31" t="str">
        <f>IF(H30="","",H30)</f>
        <v/>
      </c>
      <c r="I31" s="32" t="str">
        <f t="shared" si="5"/>
        <v/>
      </c>
      <c r="J31" s="33" t="str">
        <f>IF(J30="","",J30)</f>
        <v/>
      </c>
      <c r="K31" s="34"/>
      <c r="L31" s="34"/>
      <c r="M31" s="31" t="str">
        <f t="shared" si="7"/>
        <v/>
      </c>
      <c r="N31" s="2"/>
      <c r="O31" s="2"/>
      <c r="P31" s="2"/>
      <c r="Q31" s="2"/>
      <c r="R31" s="2"/>
      <c r="S31" s="2"/>
      <c r="T31" s="2"/>
      <c r="U31" s="2"/>
      <c r="V31" s="72"/>
      <c r="W31" s="72"/>
      <c r="X31" s="72"/>
      <c r="Y31" s="72"/>
      <c r="Z31" s="72"/>
      <c r="AA31" s="72"/>
      <c r="AB31" s="72"/>
      <c r="AC31" s="2"/>
      <c r="AD31" s="114" t="str">
        <f t="shared" si="6"/>
        <v>NO</v>
      </c>
      <c r="AG31" s="3">
        <f t="shared" si="0"/>
        <v>0</v>
      </c>
      <c r="AH31" s="3">
        <f t="shared" si="0"/>
        <v>0</v>
      </c>
      <c r="AI31" s="3">
        <f t="shared" si="1"/>
        <v>0</v>
      </c>
      <c r="AJ31" s="4">
        <v>3.125E-2</v>
      </c>
      <c r="AK31" s="3">
        <f t="shared" si="2"/>
        <v>0</v>
      </c>
      <c r="AL31" s="53" t="s">
        <v>30</v>
      </c>
      <c r="AM31" s="8" t="b">
        <f t="shared" si="3"/>
        <v>0</v>
      </c>
      <c r="AN31" s="15">
        <f t="shared" si="4"/>
        <v>0</v>
      </c>
    </row>
    <row r="32" spans="1:40" ht="80.099999999999994" customHeight="1" x14ac:dyDescent="0.25">
      <c r="A32" s="112" t="str">
        <f>IFERROR(INDEX(Tabella256[cognomenome], MATCH(F32, Tabella256[cognome], 0)), "")</f>
        <v/>
      </c>
      <c r="B32" s="28"/>
      <c r="C32" s="28"/>
      <c r="D32" s="29"/>
      <c r="E32" s="29"/>
      <c r="F32" s="30"/>
      <c r="G32" s="56"/>
      <c r="H32" s="31"/>
      <c r="I32" s="32" t="str">
        <f t="shared" si="5"/>
        <v/>
      </c>
      <c r="J32" s="33"/>
      <c r="K32" s="34"/>
      <c r="L32" s="34"/>
      <c r="M32" s="31" t="str">
        <f t="shared" si="7"/>
        <v/>
      </c>
      <c r="N32" s="35"/>
      <c r="O32" s="35"/>
      <c r="P32" s="2"/>
      <c r="Q32" s="2"/>
      <c r="R32" s="2"/>
      <c r="S32" s="2"/>
      <c r="T32" s="2"/>
      <c r="U32" s="2"/>
      <c r="W32" s="72"/>
      <c r="X32" s="72"/>
      <c r="Y32" s="72"/>
      <c r="Z32" s="72"/>
      <c r="AA32" s="72"/>
      <c r="AB32" s="72"/>
      <c r="AC32" s="2"/>
      <c r="AD32" s="114" t="str">
        <f t="shared" si="6"/>
        <v>NO</v>
      </c>
      <c r="AG32" s="3">
        <f t="shared" si="0"/>
        <v>0</v>
      </c>
      <c r="AH32" s="3">
        <f t="shared" si="0"/>
        <v>0</v>
      </c>
      <c r="AI32" s="3">
        <f t="shared" si="1"/>
        <v>0</v>
      </c>
      <c r="AJ32" s="4">
        <v>3.125E-2</v>
      </c>
      <c r="AK32" s="3">
        <f t="shared" si="2"/>
        <v>0</v>
      </c>
      <c r="AL32" s="53" t="s">
        <v>30</v>
      </c>
      <c r="AM32" s="8" t="b">
        <f t="shared" si="3"/>
        <v>0</v>
      </c>
      <c r="AN32" s="15">
        <f t="shared" si="4"/>
        <v>0</v>
      </c>
    </row>
    <row r="33" spans="1:40" ht="80.099999999999994" customHeight="1" x14ac:dyDescent="0.25">
      <c r="A33" s="112" t="str">
        <f>IFERROR(INDEX(Tabella256[cognomenome], MATCH(F33, Tabella256[cognome], 0)), "")</f>
        <v/>
      </c>
      <c r="B33" s="28"/>
      <c r="C33" s="28"/>
      <c r="D33" s="29"/>
      <c r="E33" s="29"/>
      <c r="F33" s="30"/>
      <c r="G33" s="56" t="str">
        <f>IF(G32="","",G32)</f>
        <v/>
      </c>
      <c r="H33" s="31" t="str">
        <f>IF(H32="","",H32)</f>
        <v/>
      </c>
      <c r="I33" s="32" t="str">
        <f t="shared" si="5"/>
        <v/>
      </c>
      <c r="J33" s="33" t="str">
        <f>IF(J32="","",J32)</f>
        <v/>
      </c>
      <c r="K33" s="34"/>
      <c r="L33" s="34"/>
      <c r="M33" s="31" t="str">
        <f t="shared" si="7"/>
        <v/>
      </c>
      <c r="N33" s="35"/>
      <c r="O33" s="35"/>
      <c r="P33" s="2"/>
      <c r="Q33" s="2"/>
      <c r="R33" s="2"/>
      <c r="S33" s="2"/>
      <c r="T33" s="2"/>
      <c r="U33" s="2"/>
      <c r="AA33" s="72"/>
      <c r="AB33" s="72"/>
      <c r="AC33" s="2"/>
      <c r="AD33" s="114" t="str">
        <f t="shared" si="6"/>
        <v>NO</v>
      </c>
      <c r="AG33" s="3">
        <f t="shared" si="0"/>
        <v>0</v>
      </c>
      <c r="AH33" s="3">
        <f t="shared" si="0"/>
        <v>0</v>
      </c>
      <c r="AI33" s="3">
        <f t="shared" si="1"/>
        <v>0</v>
      </c>
      <c r="AJ33" s="4">
        <v>3.125E-2</v>
      </c>
      <c r="AK33" s="3">
        <f t="shared" si="2"/>
        <v>0</v>
      </c>
      <c r="AL33" s="53" t="s">
        <v>30</v>
      </c>
      <c r="AM33" s="8" t="b">
        <f t="shared" si="3"/>
        <v>0</v>
      </c>
      <c r="AN33" s="15">
        <f t="shared" si="4"/>
        <v>0</v>
      </c>
    </row>
    <row r="34" spans="1:40" ht="80.099999999999994" customHeight="1" x14ac:dyDescent="0.25">
      <c r="A34" s="112" t="str">
        <f>IFERROR(INDEX(Tabella256[cognomenome], MATCH(F34, Tabella256[cognome], 0)), "")</f>
        <v/>
      </c>
      <c r="B34" s="28"/>
      <c r="C34" s="28"/>
      <c r="D34" s="29"/>
      <c r="E34" s="29"/>
      <c r="F34" s="30"/>
      <c r="G34" s="56"/>
      <c r="H34" s="31"/>
      <c r="I34" s="32" t="str">
        <f t="shared" si="5"/>
        <v/>
      </c>
      <c r="J34" s="33"/>
      <c r="K34" s="34"/>
      <c r="L34" s="34"/>
      <c r="M34" s="31" t="str">
        <f t="shared" si="7"/>
        <v/>
      </c>
      <c r="N34" s="35"/>
      <c r="O34" s="35"/>
      <c r="P34" s="2"/>
      <c r="Q34" s="2"/>
      <c r="R34" s="2"/>
      <c r="S34" s="2"/>
      <c r="T34" s="2"/>
      <c r="U34" s="2"/>
      <c r="AA34" s="72"/>
      <c r="AB34" s="72"/>
      <c r="AC34" s="2"/>
      <c r="AD34" s="114" t="str">
        <f t="shared" si="6"/>
        <v>NO</v>
      </c>
      <c r="AG34" s="3">
        <f t="shared" si="0"/>
        <v>0</v>
      </c>
      <c r="AH34" s="3">
        <f t="shared" si="0"/>
        <v>0</v>
      </c>
      <c r="AI34" s="3">
        <f t="shared" si="1"/>
        <v>0</v>
      </c>
      <c r="AJ34" s="4">
        <v>3.125E-2</v>
      </c>
      <c r="AK34" s="3">
        <f t="shared" si="2"/>
        <v>0</v>
      </c>
      <c r="AL34" s="53" t="s">
        <v>30</v>
      </c>
      <c r="AM34" s="8" t="b">
        <f t="shared" si="3"/>
        <v>0</v>
      </c>
      <c r="AN34" s="15">
        <f t="shared" si="4"/>
        <v>0</v>
      </c>
    </row>
    <row r="35" spans="1:40" ht="80.099999999999994" customHeight="1" x14ac:dyDescent="0.25">
      <c r="A35" s="112" t="str">
        <f>IFERROR(INDEX(Tabella256[cognomenome], MATCH(F35, Tabella256[cognome], 0)), "")</f>
        <v/>
      </c>
      <c r="B35" s="28"/>
      <c r="C35" s="28"/>
      <c r="D35" s="29"/>
      <c r="E35" s="29"/>
      <c r="F35" s="30"/>
      <c r="G35" s="56" t="str">
        <f>IF(G34="","",G34)</f>
        <v/>
      </c>
      <c r="H35" s="31" t="str">
        <f>IF(H34="","",H34)</f>
        <v/>
      </c>
      <c r="I35" s="32" t="str">
        <f t="shared" si="5"/>
        <v/>
      </c>
      <c r="J35" s="33" t="str">
        <f>IF(J34="","",J34)</f>
        <v/>
      </c>
      <c r="K35" s="34"/>
      <c r="L35" s="34"/>
      <c r="M35" s="31" t="str">
        <f t="shared" si="7"/>
        <v/>
      </c>
      <c r="N35" s="35"/>
      <c r="O35" s="35"/>
      <c r="P35" s="2"/>
      <c r="Q35" s="2"/>
      <c r="R35" s="2"/>
      <c r="S35" s="2"/>
      <c r="T35" s="2"/>
      <c r="U35" s="2"/>
      <c r="AA35" s="72"/>
      <c r="AB35" s="72"/>
      <c r="AC35" s="2"/>
      <c r="AD35" s="114" t="str">
        <f t="shared" si="6"/>
        <v>NO</v>
      </c>
      <c r="AG35" s="3">
        <f t="shared" si="0"/>
        <v>0</v>
      </c>
      <c r="AH35" s="3">
        <f t="shared" si="0"/>
        <v>0</v>
      </c>
      <c r="AI35" s="3">
        <f t="shared" si="1"/>
        <v>0</v>
      </c>
      <c r="AJ35" s="4">
        <v>3.125E-2</v>
      </c>
      <c r="AK35" s="3">
        <f t="shared" si="2"/>
        <v>0</v>
      </c>
      <c r="AL35" s="53" t="s">
        <v>30</v>
      </c>
      <c r="AM35" s="8" t="b">
        <f t="shared" si="3"/>
        <v>0</v>
      </c>
      <c r="AN35" s="15">
        <f t="shared" si="4"/>
        <v>0</v>
      </c>
    </row>
    <row r="36" spans="1:40" ht="80.099999999999994" customHeight="1" x14ac:dyDescent="0.25">
      <c r="A36" s="112" t="str">
        <f>IFERROR(INDEX(Tabella256[cognomenome], MATCH(F36, Tabella256[cognome], 0)), "")</f>
        <v/>
      </c>
      <c r="B36" s="28"/>
      <c r="C36" s="28"/>
      <c r="D36" s="29"/>
      <c r="E36" s="29"/>
      <c r="F36" s="30"/>
      <c r="G36" s="56"/>
      <c r="H36" s="31"/>
      <c r="I36" s="32" t="str">
        <f t="shared" si="5"/>
        <v/>
      </c>
      <c r="J36" s="33"/>
      <c r="K36" s="34"/>
      <c r="L36" s="34"/>
      <c r="M36" s="31" t="str">
        <f t="shared" si="7"/>
        <v/>
      </c>
      <c r="N36" s="35"/>
      <c r="O36" s="35"/>
      <c r="P36" s="2"/>
      <c r="Q36" s="2"/>
      <c r="R36" s="2"/>
      <c r="S36" s="2"/>
      <c r="T36" s="2"/>
      <c r="U36" s="2"/>
      <c r="AA36" s="72"/>
      <c r="AB36" s="72"/>
      <c r="AC36" s="2"/>
      <c r="AD36" s="114" t="str">
        <f t="shared" si="6"/>
        <v>NO</v>
      </c>
      <c r="AG36" s="3">
        <f t="shared" si="0"/>
        <v>0</v>
      </c>
      <c r="AH36" s="3">
        <f t="shared" si="0"/>
        <v>0</v>
      </c>
      <c r="AI36" s="3">
        <f t="shared" si="1"/>
        <v>0</v>
      </c>
      <c r="AJ36" s="4">
        <v>3.125E-2</v>
      </c>
      <c r="AK36" s="3">
        <f t="shared" si="2"/>
        <v>0</v>
      </c>
      <c r="AL36" s="53" t="s">
        <v>30</v>
      </c>
      <c r="AM36" s="8" t="b">
        <f t="shared" si="3"/>
        <v>0</v>
      </c>
      <c r="AN36" s="15">
        <f t="shared" si="4"/>
        <v>0</v>
      </c>
    </row>
    <row r="37" spans="1:40" ht="80.099999999999994" customHeight="1" x14ac:dyDescent="0.25">
      <c r="A37" s="112" t="str">
        <f>IFERROR(INDEX(Tabella256[cognomenome], MATCH(F37, Tabella256[cognome], 0)), "")</f>
        <v/>
      </c>
      <c r="B37" s="28"/>
      <c r="C37" s="28"/>
      <c r="D37" s="29"/>
      <c r="E37" s="29"/>
      <c r="F37" s="30"/>
      <c r="G37" s="56" t="str">
        <f>IF(G36="","",G36)</f>
        <v/>
      </c>
      <c r="H37" s="31" t="str">
        <f>IF(H36="","",H36)</f>
        <v/>
      </c>
      <c r="I37" s="32" t="str">
        <f t="shared" si="5"/>
        <v/>
      </c>
      <c r="J37" s="33" t="str">
        <f>IF(J36="","",J36)</f>
        <v/>
      </c>
      <c r="K37" s="34"/>
      <c r="L37" s="34"/>
      <c r="M37" s="31" t="str">
        <f t="shared" si="7"/>
        <v/>
      </c>
      <c r="N37" s="35"/>
      <c r="O37" s="35"/>
      <c r="P37" s="2"/>
      <c r="Q37" s="2"/>
      <c r="R37" s="2"/>
      <c r="S37" s="2"/>
      <c r="T37" s="2"/>
      <c r="U37" s="2"/>
      <c r="AA37" s="72"/>
      <c r="AB37" s="72"/>
      <c r="AC37" s="2"/>
      <c r="AD37" s="114" t="str">
        <f t="shared" si="6"/>
        <v>NO</v>
      </c>
      <c r="AG37" s="3">
        <f t="shared" si="0"/>
        <v>0</v>
      </c>
      <c r="AH37" s="3">
        <f t="shared" si="0"/>
        <v>0</v>
      </c>
      <c r="AI37" s="3">
        <f t="shared" si="1"/>
        <v>0</v>
      </c>
      <c r="AJ37" s="4">
        <v>3.125E-2</v>
      </c>
      <c r="AK37" s="3">
        <f t="shared" si="2"/>
        <v>0</v>
      </c>
      <c r="AL37" s="53" t="s">
        <v>30</v>
      </c>
      <c r="AM37" s="8" t="b">
        <f t="shared" si="3"/>
        <v>0</v>
      </c>
      <c r="AN37" s="15">
        <f t="shared" si="4"/>
        <v>0</v>
      </c>
    </row>
    <row r="38" spans="1:40" ht="80.099999999999994" customHeight="1" x14ac:dyDescent="0.25">
      <c r="A38" s="112" t="str">
        <f>IFERROR(INDEX(Tabella256[cognomenome], MATCH(F38, Tabella256[cognome], 0)), "")</f>
        <v/>
      </c>
      <c r="B38" s="28"/>
      <c r="C38" s="28"/>
      <c r="D38" s="29"/>
      <c r="E38" s="29"/>
      <c r="F38" s="30"/>
      <c r="G38" s="56"/>
      <c r="H38" s="31"/>
      <c r="I38" s="32" t="str">
        <f t="shared" si="5"/>
        <v/>
      </c>
      <c r="J38" s="33"/>
      <c r="K38" s="34"/>
      <c r="L38" s="34"/>
      <c r="M38" s="31" t="str">
        <f t="shared" si="7"/>
        <v/>
      </c>
      <c r="N38" s="35"/>
      <c r="O38" s="35"/>
      <c r="P38" s="2"/>
      <c r="Q38" s="2"/>
      <c r="R38" s="2"/>
      <c r="S38" s="2"/>
      <c r="T38" s="2"/>
      <c r="U38" s="2"/>
      <c r="AA38" s="72"/>
      <c r="AB38" s="72"/>
      <c r="AC38" s="2"/>
      <c r="AD38" s="114" t="str">
        <f t="shared" si="6"/>
        <v>NO</v>
      </c>
      <c r="AG38" s="3">
        <f t="shared" si="0"/>
        <v>0</v>
      </c>
      <c r="AH38" s="3">
        <f t="shared" si="0"/>
        <v>0</v>
      </c>
      <c r="AI38" s="3">
        <f t="shared" si="1"/>
        <v>0</v>
      </c>
      <c r="AJ38" s="4">
        <v>3.125E-2</v>
      </c>
      <c r="AK38" s="3">
        <f t="shared" si="2"/>
        <v>0</v>
      </c>
      <c r="AL38" s="53" t="s">
        <v>30</v>
      </c>
      <c r="AM38" s="8" t="b">
        <f t="shared" si="3"/>
        <v>0</v>
      </c>
      <c r="AN38" s="15">
        <f t="shared" si="4"/>
        <v>0</v>
      </c>
    </row>
    <row r="39" spans="1:40" ht="80.099999999999994" customHeight="1" x14ac:dyDescent="0.25">
      <c r="A39" s="112" t="str">
        <f>IFERROR(INDEX(Tabella256[cognomenome], MATCH(F39, Tabella256[cognome], 0)), "")</f>
        <v/>
      </c>
      <c r="B39" s="28"/>
      <c r="C39" s="28"/>
      <c r="D39" s="29"/>
      <c r="E39" s="29"/>
      <c r="F39" s="30"/>
      <c r="G39" s="56" t="str">
        <f>IF(G38="","",G38)</f>
        <v/>
      </c>
      <c r="H39" s="31" t="str">
        <f>IF(H38="","",H38)</f>
        <v/>
      </c>
      <c r="I39" s="32" t="str">
        <f t="shared" si="5"/>
        <v/>
      </c>
      <c r="J39" s="33" t="str">
        <f>IF(J38="","",J38)</f>
        <v/>
      </c>
      <c r="K39" s="34"/>
      <c r="L39" s="34"/>
      <c r="M39" s="31" t="str">
        <f t="shared" si="7"/>
        <v/>
      </c>
      <c r="N39" s="35"/>
      <c r="O39" s="35"/>
      <c r="P39" s="2"/>
      <c r="Q39" s="2"/>
      <c r="R39" s="2"/>
      <c r="S39" s="2"/>
      <c r="T39" s="2"/>
      <c r="U39" s="2"/>
      <c r="V39" s="72"/>
      <c r="W39" s="72"/>
      <c r="X39" s="72"/>
      <c r="Y39" s="72"/>
      <c r="Z39" s="72"/>
      <c r="AA39" s="72"/>
      <c r="AB39" s="72"/>
      <c r="AC39" s="2"/>
      <c r="AD39" s="114" t="str">
        <f t="shared" si="6"/>
        <v>NO</v>
      </c>
      <c r="AG39" s="3">
        <f t="shared" si="0"/>
        <v>0</v>
      </c>
      <c r="AH39" s="3">
        <f t="shared" si="0"/>
        <v>0</v>
      </c>
      <c r="AI39" s="3">
        <f t="shared" si="1"/>
        <v>0</v>
      </c>
      <c r="AJ39" s="4">
        <v>3.125E-2</v>
      </c>
      <c r="AK39" s="3">
        <f t="shared" si="2"/>
        <v>0</v>
      </c>
      <c r="AL39" s="53" t="s">
        <v>30</v>
      </c>
      <c r="AM39" s="8" t="b">
        <f t="shared" si="3"/>
        <v>0</v>
      </c>
      <c r="AN39" s="15">
        <f t="shared" si="4"/>
        <v>0</v>
      </c>
    </row>
    <row r="40" spans="1:40" ht="80.099999999999994" customHeight="1" x14ac:dyDescent="0.25">
      <c r="A40" s="112" t="str">
        <f>IFERROR(INDEX(Tabella256[cognomenome], MATCH(F40, Tabella256[cognome], 0)), "")</f>
        <v/>
      </c>
      <c r="B40" s="28"/>
      <c r="C40" s="28"/>
      <c r="D40" s="29"/>
      <c r="E40" s="29"/>
      <c r="F40" s="30"/>
      <c r="G40" s="56"/>
      <c r="H40" s="31"/>
      <c r="I40" s="32" t="str">
        <f t="shared" si="5"/>
        <v/>
      </c>
      <c r="J40" s="33"/>
      <c r="K40" s="34"/>
      <c r="L40" s="34"/>
      <c r="M40" s="31" t="str">
        <f t="shared" si="7"/>
        <v/>
      </c>
      <c r="N40" s="35"/>
      <c r="O40" s="35"/>
      <c r="P40" s="2"/>
      <c r="Q40" s="2"/>
      <c r="R40" s="2"/>
      <c r="S40" s="2"/>
      <c r="T40" s="2"/>
      <c r="U40" s="2"/>
      <c r="AB40" s="72"/>
      <c r="AC40" s="2"/>
      <c r="AD40" s="114" t="str">
        <f t="shared" si="6"/>
        <v>NO</v>
      </c>
      <c r="AG40" s="3">
        <f t="shared" si="0"/>
        <v>0</v>
      </c>
      <c r="AH40" s="3">
        <f t="shared" si="0"/>
        <v>0</v>
      </c>
      <c r="AI40" s="3">
        <f t="shared" si="1"/>
        <v>0</v>
      </c>
      <c r="AJ40" s="4">
        <v>3.125E-2</v>
      </c>
      <c r="AK40" s="3">
        <f t="shared" si="2"/>
        <v>0</v>
      </c>
      <c r="AL40" s="53" t="s">
        <v>30</v>
      </c>
      <c r="AM40" s="8" t="b">
        <f t="shared" si="3"/>
        <v>0</v>
      </c>
      <c r="AN40" s="15">
        <f t="shared" si="4"/>
        <v>0</v>
      </c>
    </row>
    <row r="41" spans="1:40" ht="80.099999999999994" customHeight="1" x14ac:dyDescent="0.25">
      <c r="A41" s="112" t="str">
        <f>IFERROR(INDEX(Tabella256[cognomenome], MATCH(F41, Tabella256[cognome], 0)), "")</f>
        <v/>
      </c>
      <c r="B41" s="28"/>
      <c r="C41" s="28"/>
      <c r="D41" s="29"/>
      <c r="E41" s="29"/>
      <c r="F41" s="30"/>
      <c r="G41" s="56" t="str">
        <f>IF(G40="","",G40)</f>
        <v/>
      </c>
      <c r="H41" s="31" t="str">
        <f>IF(H40="","",H40)</f>
        <v/>
      </c>
      <c r="I41" s="32" t="str">
        <f t="shared" si="5"/>
        <v/>
      </c>
      <c r="J41" s="33" t="str">
        <f>IF(J40="","",J40)</f>
        <v/>
      </c>
      <c r="K41" s="34"/>
      <c r="L41" s="34"/>
      <c r="M41" s="31" t="str">
        <f t="shared" si="7"/>
        <v/>
      </c>
      <c r="N41" s="35"/>
      <c r="O41" s="35"/>
      <c r="P41" s="2"/>
      <c r="Q41" s="2"/>
      <c r="R41" s="2"/>
      <c r="S41" s="2"/>
      <c r="T41" s="37"/>
      <c r="U41" s="2"/>
      <c r="AB41" s="72"/>
      <c r="AC41" s="2"/>
      <c r="AD41" s="114" t="str">
        <f t="shared" si="6"/>
        <v>NO</v>
      </c>
      <c r="AG41" s="3">
        <f t="shared" si="0"/>
        <v>0</v>
      </c>
      <c r="AH41" s="3">
        <f t="shared" si="0"/>
        <v>0</v>
      </c>
      <c r="AI41" s="3">
        <f t="shared" si="1"/>
        <v>0</v>
      </c>
      <c r="AJ41" s="4">
        <v>3.125E-2</v>
      </c>
      <c r="AK41" s="3">
        <f t="shared" si="2"/>
        <v>0</v>
      </c>
      <c r="AL41" s="53" t="s">
        <v>30</v>
      </c>
      <c r="AM41" s="8" t="b">
        <f t="shared" si="3"/>
        <v>0</v>
      </c>
      <c r="AN41" s="15">
        <f t="shared" si="4"/>
        <v>0</v>
      </c>
    </row>
    <row r="42" spans="1:40" ht="80.099999999999994" customHeight="1" x14ac:dyDescent="0.25">
      <c r="A42" s="112" t="str">
        <f>IFERROR(INDEX(Tabella256[cognomenome], MATCH(F42, Tabella256[cognome], 0)), "")</f>
        <v/>
      </c>
      <c r="B42" s="28"/>
      <c r="C42" s="28"/>
      <c r="D42" s="29"/>
      <c r="E42" s="29"/>
      <c r="F42" s="30"/>
      <c r="G42" s="56"/>
      <c r="H42" s="31"/>
      <c r="I42" s="32" t="str">
        <f t="shared" si="5"/>
        <v/>
      </c>
      <c r="J42" s="33"/>
      <c r="K42" s="34"/>
      <c r="L42" s="34"/>
      <c r="M42" s="31" t="str">
        <f t="shared" si="7"/>
        <v/>
      </c>
      <c r="N42" s="35"/>
      <c r="O42" s="35"/>
      <c r="P42" s="2"/>
      <c r="Q42" s="2"/>
      <c r="R42" s="2"/>
      <c r="S42" s="2"/>
      <c r="T42" s="37"/>
      <c r="U42" s="2"/>
      <c r="AB42" s="72"/>
      <c r="AC42" s="2"/>
      <c r="AD42" s="114" t="str">
        <f t="shared" si="6"/>
        <v>NO</v>
      </c>
      <c r="AG42" s="3">
        <f t="shared" si="0"/>
        <v>0</v>
      </c>
      <c r="AH42" s="3">
        <f t="shared" si="0"/>
        <v>0</v>
      </c>
      <c r="AI42" s="3">
        <f t="shared" si="1"/>
        <v>0</v>
      </c>
      <c r="AJ42" s="4">
        <v>3.125E-2</v>
      </c>
      <c r="AK42" s="3">
        <f t="shared" si="2"/>
        <v>0</v>
      </c>
      <c r="AL42" s="53" t="s">
        <v>30</v>
      </c>
      <c r="AM42" s="8" t="b">
        <f t="shared" si="3"/>
        <v>0</v>
      </c>
      <c r="AN42" s="15">
        <f t="shared" si="4"/>
        <v>0</v>
      </c>
    </row>
    <row r="43" spans="1:40" ht="80.099999999999994" customHeight="1" x14ac:dyDescent="0.25">
      <c r="A43" s="112" t="str">
        <f>IFERROR(INDEX(Tabella256[cognomenome], MATCH(F43, Tabella256[cognome], 0)), "")</f>
        <v/>
      </c>
      <c r="B43" s="28"/>
      <c r="C43" s="28"/>
      <c r="D43" s="29"/>
      <c r="E43" s="29"/>
      <c r="F43" s="30"/>
      <c r="G43" s="56" t="str">
        <f>IF(G42="","",G42)</f>
        <v/>
      </c>
      <c r="H43" s="31" t="str">
        <f>IF(H42="","",H42)</f>
        <v/>
      </c>
      <c r="I43" s="32" t="str">
        <f t="shared" si="5"/>
        <v/>
      </c>
      <c r="J43" s="33" t="str">
        <f>IF(J42="","",J42)</f>
        <v/>
      </c>
      <c r="K43" s="34"/>
      <c r="L43" s="34"/>
      <c r="M43" s="31" t="str">
        <f t="shared" si="7"/>
        <v/>
      </c>
      <c r="N43" s="35"/>
      <c r="O43" s="35"/>
      <c r="P43" s="2"/>
      <c r="Q43" s="2"/>
      <c r="R43" s="2"/>
      <c r="S43" s="2"/>
      <c r="T43" s="37"/>
      <c r="U43" s="2"/>
      <c r="AB43" s="72"/>
      <c r="AC43" s="2"/>
      <c r="AD43" s="114" t="str">
        <f t="shared" si="6"/>
        <v>NO</v>
      </c>
      <c r="AG43" s="3">
        <f t="shared" si="0"/>
        <v>0</v>
      </c>
      <c r="AH43" s="3">
        <f t="shared" si="0"/>
        <v>0</v>
      </c>
      <c r="AI43" s="3">
        <f t="shared" si="1"/>
        <v>0</v>
      </c>
      <c r="AJ43" s="4">
        <v>3.125E-2</v>
      </c>
      <c r="AK43" s="3">
        <f t="shared" si="2"/>
        <v>0</v>
      </c>
      <c r="AL43" s="53" t="s">
        <v>30</v>
      </c>
      <c r="AM43" s="8" t="b">
        <f t="shared" si="3"/>
        <v>0</v>
      </c>
      <c r="AN43" s="15">
        <f t="shared" si="4"/>
        <v>0</v>
      </c>
    </row>
    <row r="44" spans="1:40" ht="80.099999999999994" customHeight="1" x14ac:dyDescent="0.25">
      <c r="A44" s="112" t="str">
        <f>IFERROR(INDEX(Tabella256[cognomenome], MATCH(F44, Tabella256[cognome], 0)), "")</f>
        <v/>
      </c>
      <c r="B44" s="28"/>
      <c r="C44" s="28"/>
      <c r="D44" s="29"/>
      <c r="E44" s="29"/>
      <c r="F44" s="30"/>
      <c r="G44" s="56"/>
      <c r="H44" s="31"/>
      <c r="I44" s="32" t="str">
        <f t="shared" si="5"/>
        <v/>
      </c>
      <c r="J44" s="33"/>
      <c r="K44" s="34"/>
      <c r="L44" s="34"/>
      <c r="M44" s="31" t="str">
        <f t="shared" si="7"/>
        <v/>
      </c>
      <c r="N44" s="35"/>
      <c r="O44" s="35"/>
      <c r="P44" s="2"/>
      <c r="Q44" s="2"/>
      <c r="R44" s="2"/>
      <c r="S44" s="2"/>
      <c r="T44" s="37"/>
      <c r="U44" s="2"/>
      <c r="AB44" s="72"/>
      <c r="AC44" s="2"/>
      <c r="AD44" s="114" t="str">
        <f t="shared" si="6"/>
        <v>NO</v>
      </c>
      <c r="AG44" s="3">
        <f t="shared" si="0"/>
        <v>0</v>
      </c>
      <c r="AH44" s="3">
        <f t="shared" si="0"/>
        <v>0</v>
      </c>
      <c r="AI44" s="3">
        <f t="shared" si="1"/>
        <v>0</v>
      </c>
      <c r="AJ44" s="4">
        <v>3.125E-2</v>
      </c>
      <c r="AK44" s="3">
        <f t="shared" si="2"/>
        <v>0</v>
      </c>
      <c r="AL44" s="53" t="s">
        <v>30</v>
      </c>
      <c r="AM44" s="8" t="b">
        <f t="shared" si="3"/>
        <v>0</v>
      </c>
      <c r="AN44" s="15">
        <f t="shared" si="4"/>
        <v>0</v>
      </c>
    </row>
    <row r="45" spans="1:40" ht="80.099999999999994" customHeight="1" x14ac:dyDescent="0.25">
      <c r="A45" s="112" t="str">
        <f>IFERROR(INDEX(Tabella256[cognomenome], MATCH(F45, Tabella256[cognome], 0)), "")</f>
        <v/>
      </c>
      <c r="B45" s="28"/>
      <c r="C45" s="28"/>
      <c r="D45" s="29"/>
      <c r="E45" s="29"/>
      <c r="F45" s="30"/>
      <c r="G45" s="56" t="str">
        <f>IF(G44="","",G44)</f>
        <v/>
      </c>
      <c r="H45" s="31" t="str">
        <f>IF(H44="","",H44)</f>
        <v/>
      </c>
      <c r="I45" s="32" t="str">
        <f t="shared" si="5"/>
        <v/>
      </c>
      <c r="J45" s="33" t="str">
        <f>IF(J44="","",J44)</f>
        <v/>
      </c>
      <c r="K45" s="34"/>
      <c r="L45" s="34"/>
      <c r="M45" s="31" t="str">
        <f t="shared" si="7"/>
        <v/>
      </c>
      <c r="N45" s="35"/>
      <c r="O45" s="35"/>
      <c r="P45" s="2"/>
      <c r="Q45" s="2"/>
      <c r="R45" s="2"/>
      <c r="S45" s="2"/>
      <c r="T45" s="2"/>
      <c r="U45" s="2"/>
      <c r="V45" s="72"/>
      <c r="W45" s="72"/>
      <c r="X45" s="72"/>
      <c r="Y45" s="72"/>
      <c r="Z45" s="72"/>
      <c r="AA45" s="72"/>
      <c r="AB45" s="72"/>
      <c r="AC45" s="2"/>
      <c r="AD45" s="114" t="str">
        <f t="shared" si="6"/>
        <v>NO</v>
      </c>
      <c r="AG45" s="3">
        <f t="shared" si="0"/>
        <v>0</v>
      </c>
      <c r="AH45" s="3">
        <f t="shared" si="0"/>
        <v>0</v>
      </c>
      <c r="AI45" s="3">
        <f t="shared" si="1"/>
        <v>0</v>
      </c>
      <c r="AJ45" s="4">
        <v>3.125E-2</v>
      </c>
      <c r="AK45" s="3">
        <f t="shared" si="2"/>
        <v>0</v>
      </c>
      <c r="AL45" s="53" t="s">
        <v>30</v>
      </c>
      <c r="AM45" s="8" t="b">
        <f t="shared" si="3"/>
        <v>0</v>
      </c>
      <c r="AN45" s="15">
        <f t="shared" si="4"/>
        <v>0</v>
      </c>
    </row>
    <row r="46" spans="1:40" x14ac:dyDescent="0.25">
      <c r="B46" s="191" t="str">
        <f>IF(I32="","",I32)</f>
        <v/>
      </c>
      <c r="C46" s="191"/>
      <c r="D46" s="191"/>
      <c r="E46" s="191"/>
      <c r="F46" s="191"/>
      <c r="G46" s="191"/>
      <c r="H46" s="191"/>
      <c r="I46" s="191"/>
      <c r="J46" s="191"/>
      <c r="K46" s="191"/>
      <c r="L46" s="191"/>
      <c r="M46" s="191"/>
      <c r="N46" s="19"/>
      <c r="O46" s="19"/>
      <c r="P46" s="2"/>
      <c r="Q46" s="2"/>
      <c r="R46" s="2"/>
      <c r="S46" s="2"/>
      <c r="T46" s="2"/>
      <c r="U46" s="2"/>
      <c r="V46" s="72"/>
      <c r="W46" s="72"/>
      <c r="X46" s="72"/>
      <c r="Y46" s="72"/>
      <c r="Z46" s="72"/>
      <c r="AA46" s="72"/>
      <c r="AB46" s="72"/>
      <c r="AC46" s="2"/>
      <c r="AD46" s="2"/>
      <c r="AG46" s="24"/>
      <c r="AH46" s="24"/>
      <c r="AI46" s="24"/>
      <c r="AJ46" s="25"/>
      <c r="AK46" s="24"/>
      <c r="AL46" s="26"/>
      <c r="AM46" s="27"/>
    </row>
    <row r="47" spans="1:40" x14ac:dyDescent="0.25">
      <c r="B47" s="191"/>
      <c r="C47" s="191"/>
      <c r="D47" s="191"/>
      <c r="E47" s="191"/>
      <c r="F47" s="191"/>
      <c r="G47" s="191"/>
      <c r="H47" s="191"/>
      <c r="I47" s="191"/>
      <c r="J47" s="191"/>
      <c r="K47" s="191"/>
      <c r="L47" s="191"/>
      <c r="M47" s="191"/>
      <c r="P47" s="2"/>
      <c r="Q47" s="2"/>
      <c r="R47" s="2"/>
      <c r="S47" s="2"/>
    </row>
    <row r="48" spans="1:40" x14ac:dyDescent="0.25">
      <c r="B48" s="6"/>
      <c r="C48" s="6"/>
      <c r="D48" s="6"/>
      <c r="E48" s="7"/>
      <c r="F48" s="9"/>
      <c r="G48" s="143"/>
      <c r="H48" s="11"/>
      <c r="K48" s="11"/>
      <c r="L48" s="11"/>
      <c r="M48" s="11"/>
      <c r="N48" s="21"/>
      <c r="O48" s="21"/>
      <c r="P48" s="2"/>
      <c r="Q48" s="2"/>
      <c r="R48" s="2"/>
      <c r="S48" s="2"/>
      <c r="T48" s="2"/>
      <c r="U48" s="2"/>
      <c r="V48" s="72"/>
      <c r="W48" s="72"/>
      <c r="X48" s="72"/>
      <c r="Y48" s="72"/>
      <c r="Z48" s="72"/>
      <c r="AA48" s="72"/>
      <c r="AB48" s="72"/>
      <c r="AC48" s="2"/>
      <c r="AD48" s="2"/>
      <c r="AE48" s="2"/>
      <c r="AF48" s="2"/>
    </row>
    <row r="49" spans="2:63" x14ac:dyDescent="0.25">
      <c r="B49" s="6"/>
      <c r="C49" s="6"/>
      <c r="D49" s="6"/>
      <c r="E49" s="7"/>
      <c r="F49" s="9"/>
      <c r="G49" s="143"/>
      <c r="H49" s="11"/>
      <c r="K49" s="11"/>
      <c r="L49" s="11"/>
      <c r="M49" s="11"/>
      <c r="N49" s="21"/>
      <c r="O49" s="21"/>
      <c r="P49" s="2"/>
      <c r="Q49" s="2"/>
      <c r="R49" s="2"/>
      <c r="S49" s="2"/>
      <c r="T49" s="2"/>
      <c r="U49" s="2"/>
      <c r="V49" s="72"/>
      <c r="W49" s="72"/>
      <c r="X49" s="72"/>
      <c r="Y49" s="72"/>
      <c r="Z49" s="72"/>
      <c r="AA49" s="72"/>
      <c r="AB49" s="72"/>
      <c r="AC49" s="2"/>
      <c r="AD49" s="2"/>
      <c r="AE49" s="2"/>
      <c r="AF49" s="2"/>
    </row>
    <row r="50" spans="2:63" x14ac:dyDescent="0.25">
      <c r="B50" s="6"/>
      <c r="C50" s="6"/>
      <c r="D50" s="6"/>
      <c r="E50" s="7"/>
      <c r="F50" s="9"/>
      <c r="G50" s="143"/>
      <c r="H50" s="11"/>
      <c r="K50" s="11"/>
      <c r="L50" s="11"/>
      <c r="M50" s="11"/>
      <c r="N50" s="21"/>
      <c r="O50" s="21"/>
      <c r="T50" s="2"/>
      <c r="U50" s="2"/>
      <c r="V50" s="72"/>
      <c r="W50" s="72"/>
      <c r="X50" s="72"/>
      <c r="Y50" s="72"/>
      <c r="Z50" s="72"/>
      <c r="AA50" s="72"/>
      <c r="AB50" s="72"/>
      <c r="AC50" s="2"/>
      <c r="AD50" s="2"/>
      <c r="AE50" s="2"/>
      <c r="AF50" s="2"/>
    </row>
    <row r="51" spans="2:63" x14ac:dyDescent="0.25">
      <c r="B51" s="6"/>
      <c r="C51" s="6"/>
      <c r="D51" s="6"/>
      <c r="E51" s="7"/>
      <c r="F51" s="9"/>
      <c r="G51" s="143"/>
      <c r="H51" s="11"/>
      <c r="K51" s="11"/>
      <c r="L51" s="11"/>
      <c r="M51" s="11"/>
      <c r="N51" s="21"/>
      <c r="O51" s="21"/>
      <c r="T51" s="2"/>
      <c r="U51" s="2"/>
      <c r="V51" s="72"/>
      <c r="W51" s="72"/>
      <c r="X51" s="72"/>
      <c r="Y51" s="72"/>
      <c r="Z51" s="72"/>
      <c r="AA51" s="72"/>
      <c r="AB51" s="72"/>
      <c r="AC51" s="2"/>
      <c r="AD51" s="2"/>
      <c r="AE51" s="2"/>
      <c r="AF51" s="2"/>
    </row>
    <row r="52" spans="2:63" x14ac:dyDescent="0.25">
      <c r="B52" s="6"/>
      <c r="C52" s="6"/>
      <c r="D52" s="6"/>
      <c r="E52" s="7"/>
      <c r="F52" s="9"/>
      <c r="G52" s="143"/>
      <c r="H52" s="11"/>
      <c r="K52" s="11"/>
      <c r="L52" s="11"/>
      <c r="M52" s="11"/>
      <c r="N52" s="21"/>
      <c r="O52" s="21"/>
      <c r="T52" s="2"/>
      <c r="U52" s="2"/>
      <c r="V52" s="72"/>
      <c r="W52" s="72"/>
      <c r="X52" s="72"/>
      <c r="Y52" s="72"/>
      <c r="Z52" s="72"/>
      <c r="AA52" s="72"/>
      <c r="AB52" s="72"/>
      <c r="AC52" s="2"/>
      <c r="AD52" s="2"/>
      <c r="AE52" s="2"/>
      <c r="AF52" s="2"/>
    </row>
    <row r="53" spans="2:63" x14ac:dyDescent="0.25">
      <c r="B53" s="6"/>
      <c r="C53" s="6"/>
      <c r="D53" s="6"/>
      <c r="E53" s="7"/>
      <c r="F53" s="9"/>
      <c r="G53" s="143"/>
      <c r="H53" s="11"/>
      <c r="K53" s="11"/>
      <c r="L53" s="11"/>
      <c r="M53" s="11"/>
      <c r="N53" s="21"/>
      <c r="O53" s="21"/>
      <c r="T53" s="2"/>
      <c r="U53" s="2"/>
      <c r="V53" s="72"/>
      <c r="W53" s="72"/>
      <c r="X53" s="72"/>
      <c r="Y53" s="72"/>
      <c r="Z53" s="72"/>
      <c r="AA53" s="72"/>
      <c r="AB53" s="72"/>
      <c r="AC53" s="2"/>
      <c r="AD53" s="2"/>
      <c r="AE53" s="2"/>
      <c r="AF53" s="2"/>
    </row>
    <row r="54" spans="2:63" x14ac:dyDescent="0.25">
      <c r="B54" s="6"/>
      <c r="C54" s="6"/>
      <c r="D54" s="6"/>
      <c r="E54" s="7"/>
      <c r="F54" s="9"/>
      <c r="G54" s="143"/>
      <c r="H54" s="11"/>
      <c r="K54" s="11"/>
      <c r="L54" s="11"/>
      <c r="M54" s="11"/>
      <c r="N54" s="21"/>
      <c r="O54" s="21"/>
    </row>
    <row r="55" spans="2:63" x14ac:dyDescent="0.25">
      <c r="B55" s="6"/>
      <c r="C55" s="6"/>
      <c r="D55" s="6"/>
      <c r="E55" s="7"/>
      <c r="F55" s="9"/>
      <c r="G55" s="143"/>
      <c r="H55" s="11"/>
      <c r="I55" s="23"/>
      <c r="J55" s="11"/>
      <c r="K55" s="11"/>
      <c r="L55" s="11"/>
      <c r="M55" s="11"/>
      <c r="N55" s="21"/>
      <c r="O55" s="21"/>
    </row>
    <row r="56" spans="2:63" x14ac:dyDescent="0.25">
      <c r="B56" s="6"/>
      <c r="C56" s="6"/>
      <c r="D56" s="6"/>
      <c r="E56" s="7"/>
      <c r="F56" s="9"/>
      <c r="G56" s="143"/>
      <c r="H56" s="11"/>
      <c r="I56" s="23"/>
      <c r="J56" s="11"/>
      <c r="K56" s="11"/>
      <c r="L56" s="11"/>
      <c r="M56" s="11"/>
      <c r="N56" s="21"/>
      <c r="O56" s="21"/>
    </row>
    <row r="57" spans="2:63" x14ac:dyDescent="0.25">
      <c r="E57" s="5"/>
      <c r="F57" s="10"/>
    </row>
    <row r="58" spans="2:63" x14ac:dyDescent="0.25">
      <c r="E58" s="5"/>
      <c r="F58" s="10"/>
    </row>
    <row r="59" spans="2:63" s="12" customFormat="1" x14ac:dyDescent="0.25">
      <c r="B59" s="114"/>
      <c r="C59" s="114"/>
      <c r="D59" s="114"/>
      <c r="E59" s="5"/>
      <c r="F59" s="10"/>
      <c r="G59" s="144"/>
      <c r="H59" s="1"/>
      <c r="I59" s="22"/>
      <c r="J59" s="1"/>
      <c r="K59" s="1"/>
      <c r="L59" s="1"/>
      <c r="M59" s="1"/>
      <c r="N59" s="20"/>
      <c r="O59" s="20"/>
      <c r="T59" s="114"/>
      <c r="U59" s="114"/>
      <c r="V59" s="37"/>
      <c r="W59" s="37"/>
      <c r="X59" s="37"/>
      <c r="Y59" s="37"/>
      <c r="Z59" s="37"/>
      <c r="AA59" s="37"/>
      <c r="AB59" s="37"/>
      <c r="AC59" s="114"/>
      <c r="AD59" s="114"/>
      <c r="AE59" s="114"/>
      <c r="AF59" s="114"/>
      <c r="AG59" s="114"/>
      <c r="AH59" s="114"/>
      <c r="AI59" s="114"/>
      <c r="AJ59" s="114"/>
      <c r="AK59" s="114"/>
      <c r="AL59" s="114"/>
      <c r="AM59" s="114"/>
      <c r="AN59" s="114"/>
      <c r="AO59" s="114"/>
      <c r="AP59" s="114"/>
      <c r="AQ59" s="114"/>
      <c r="AR59" s="114"/>
      <c r="AS59" s="114"/>
      <c r="AT59" s="114"/>
      <c r="AU59" s="114"/>
      <c r="AV59" s="114"/>
      <c r="AW59" s="114"/>
      <c r="AX59" s="114"/>
      <c r="AY59" s="114"/>
      <c r="AZ59" s="114"/>
      <c r="BA59" s="114"/>
      <c r="BB59" s="114"/>
      <c r="BC59" s="114"/>
      <c r="BD59" s="114"/>
      <c r="BE59" s="114"/>
      <c r="BF59" s="114"/>
      <c r="BG59" s="114"/>
      <c r="BH59" s="114"/>
      <c r="BI59" s="114"/>
      <c r="BJ59" s="114"/>
      <c r="BK59" s="114"/>
    </row>
    <row r="60" spans="2:63" s="12" customFormat="1" x14ac:dyDescent="0.25">
      <c r="B60" s="114"/>
      <c r="C60" s="114"/>
      <c r="D60" s="114"/>
      <c r="E60" s="5"/>
      <c r="F60" s="10"/>
      <c r="G60" s="144"/>
      <c r="H60" s="1"/>
      <c r="I60" s="22"/>
      <c r="J60" s="1"/>
      <c r="K60" s="1"/>
      <c r="L60" s="1"/>
      <c r="M60" s="1"/>
      <c r="N60" s="20"/>
      <c r="O60" s="20"/>
      <c r="T60" s="114"/>
      <c r="U60" s="114"/>
      <c r="V60" s="37"/>
      <c r="W60" s="37"/>
      <c r="X60" s="37"/>
      <c r="Y60" s="37"/>
      <c r="Z60" s="37"/>
      <c r="AA60" s="37"/>
      <c r="AB60" s="37"/>
      <c r="AC60" s="114"/>
      <c r="AD60" s="114"/>
      <c r="AE60" s="114"/>
      <c r="AF60" s="114"/>
      <c r="AG60" s="114"/>
      <c r="AH60" s="114"/>
      <c r="AI60" s="114"/>
      <c r="AJ60" s="114"/>
      <c r="AK60" s="114"/>
      <c r="AL60" s="114"/>
      <c r="AM60" s="114"/>
      <c r="AN60" s="114"/>
      <c r="AO60" s="114"/>
      <c r="AP60" s="114"/>
      <c r="AQ60" s="114"/>
      <c r="AR60" s="114"/>
      <c r="AS60" s="114"/>
      <c r="AT60" s="114"/>
      <c r="AU60" s="114"/>
      <c r="AV60" s="114"/>
      <c r="AW60" s="114"/>
      <c r="AX60" s="114"/>
      <c r="AY60" s="114"/>
      <c r="AZ60" s="114"/>
      <c r="BA60" s="114"/>
      <c r="BB60" s="114"/>
      <c r="BC60" s="114"/>
      <c r="BD60" s="114"/>
      <c r="BE60" s="114"/>
      <c r="BF60" s="114"/>
      <c r="BG60" s="114"/>
      <c r="BH60" s="114"/>
      <c r="BI60" s="114"/>
      <c r="BJ60" s="114"/>
      <c r="BK60" s="114"/>
    </row>
    <row r="61" spans="2:63" s="12" customFormat="1" x14ac:dyDescent="0.25">
      <c r="B61" s="114"/>
      <c r="C61" s="114"/>
      <c r="D61" s="114"/>
      <c r="E61" s="5"/>
      <c r="F61" s="10"/>
      <c r="G61" s="144"/>
      <c r="H61" s="1"/>
      <c r="I61" s="22"/>
      <c r="J61" s="1"/>
      <c r="K61" s="1"/>
      <c r="L61" s="1"/>
      <c r="M61" s="1"/>
      <c r="N61" s="20"/>
      <c r="O61" s="20"/>
      <c r="T61" s="114"/>
      <c r="U61" s="114"/>
      <c r="V61" s="37"/>
      <c r="W61" s="37"/>
      <c r="X61" s="37"/>
      <c r="Y61" s="37"/>
      <c r="Z61" s="37"/>
      <c r="AA61" s="37"/>
      <c r="AB61" s="37"/>
      <c r="AC61" s="114"/>
      <c r="AD61" s="114"/>
      <c r="AE61" s="114"/>
      <c r="AF61" s="114"/>
      <c r="AG61" s="114"/>
      <c r="AH61" s="114"/>
      <c r="AI61" s="114"/>
      <c r="AJ61" s="114"/>
      <c r="AK61" s="114"/>
      <c r="AL61" s="114"/>
      <c r="AM61" s="114"/>
      <c r="AN61" s="114"/>
      <c r="AO61" s="114"/>
      <c r="AP61" s="114"/>
      <c r="AQ61" s="114"/>
      <c r="AR61" s="114"/>
      <c r="AS61" s="114"/>
      <c r="AT61" s="114"/>
      <c r="AU61" s="114"/>
      <c r="AV61" s="114"/>
      <c r="AW61" s="114"/>
      <c r="AX61" s="114"/>
      <c r="AY61" s="114"/>
      <c r="AZ61" s="114"/>
      <c r="BA61" s="114"/>
      <c r="BB61" s="114"/>
      <c r="BC61" s="114"/>
      <c r="BD61" s="114"/>
      <c r="BE61" s="114"/>
      <c r="BF61" s="114"/>
      <c r="BG61" s="114"/>
      <c r="BH61" s="114"/>
      <c r="BI61" s="114"/>
      <c r="BJ61" s="114"/>
      <c r="BK61" s="114"/>
    </row>
    <row r="62" spans="2:63" s="12" customFormat="1" x14ac:dyDescent="0.25">
      <c r="B62" s="114"/>
      <c r="C62" s="114"/>
      <c r="D62" s="114"/>
      <c r="E62" s="5"/>
      <c r="F62" s="10"/>
      <c r="G62" s="144"/>
      <c r="H62" s="1"/>
      <c r="I62" s="22"/>
      <c r="J62" s="1"/>
      <c r="K62" s="1"/>
      <c r="L62" s="1"/>
      <c r="M62" s="1"/>
      <c r="N62" s="20"/>
      <c r="O62" s="20"/>
      <c r="P62" s="114"/>
      <c r="Q62" s="114"/>
      <c r="R62" s="114"/>
      <c r="S62" s="114"/>
      <c r="T62" s="114"/>
      <c r="U62" s="114"/>
      <c r="V62" s="37"/>
      <c r="W62" s="37"/>
      <c r="X62" s="37"/>
      <c r="Y62" s="37"/>
      <c r="Z62" s="37"/>
      <c r="AA62" s="37"/>
      <c r="AB62" s="37"/>
      <c r="AC62" s="114"/>
      <c r="AD62" s="114"/>
      <c r="AE62" s="114"/>
      <c r="AF62" s="114"/>
      <c r="AG62" s="114"/>
      <c r="AH62" s="114"/>
      <c r="AI62" s="114"/>
      <c r="AJ62" s="114"/>
      <c r="AK62" s="114"/>
      <c r="AL62" s="114"/>
      <c r="AM62" s="114"/>
      <c r="AN62" s="114"/>
      <c r="AO62" s="114"/>
      <c r="AP62" s="114"/>
      <c r="AQ62" s="114"/>
      <c r="AR62" s="114"/>
      <c r="AS62" s="114"/>
      <c r="AT62" s="114"/>
      <c r="AU62" s="114"/>
      <c r="AV62" s="114"/>
      <c r="AW62" s="114"/>
      <c r="AX62" s="114"/>
      <c r="AY62" s="114"/>
      <c r="AZ62" s="114"/>
      <c r="BA62" s="114"/>
      <c r="BB62" s="114"/>
      <c r="BC62" s="114"/>
      <c r="BD62" s="114"/>
      <c r="BE62" s="114"/>
      <c r="BF62" s="114"/>
      <c r="BG62" s="114"/>
      <c r="BH62" s="114"/>
      <c r="BI62" s="114"/>
      <c r="BJ62" s="114"/>
      <c r="BK62" s="114"/>
    </row>
    <row r="63" spans="2:63" s="12" customFormat="1" x14ac:dyDescent="0.25">
      <c r="B63" s="114"/>
      <c r="C63" s="114"/>
      <c r="D63" s="114"/>
      <c r="E63" s="5"/>
      <c r="F63" s="10"/>
      <c r="G63" s="144"/>
      <c r="H63" s="1"/>
      <c r="I63" s="22"/>
      <c r="J63" s="1"/>
      <c r="K63" s="1"/>
      <c r="L63" s="1"/>
      <c r="M63" s="1"/>
      <c r="N63" s="20"/>
      <c r="O63" s="20"/>
      <c r="P63" s="114"/>
      <c r="Q63" s="114"/>
      <c r="R63" s="114"/>
      <c r="S63" s="114"/>
      <c r="T63" s="114"/>
      <c r="U63" s="114"/>
      <c r="V63" s="37"/>
      <c r="W63" s="37"/>
      <c r="X63" s="37"/>
      <c r="Y63" s="37"/>
      <c r="Z63" s="37"/>
      <c r="AA63" s="37"/>
      <c r="AB63" s="37"/>
      <c r="AC63" s="114"/>
      <c r="AD63" s="114"/>
      <c r="AE63" s="114"/>
      <c r="AF63" s="114"/>
      <c r="AG63" s="114"/>
      <c r="AH63" s="114"/>
      <c r="AI63" s="114"/>
      <c r="AJ63" s="114"/>
      <c r="AK63" s="114"/>
      <c r="AL63" s="114"/>
      <c r="AM63" s="114"/>
      <c r="AN63" s="114"/>
      <c r="AO63" s="114"/>
      <c r="AP63" s="114"/>
      <c r="AQ63" s="114"/>
      <c r="AR63" s="114"/>
      <c r="AS63" s="114"/>
      <c r="AT63" s="114"/>
      <c r="AU63" s="114"/>
      <c r="AV63" s="114"/>
      <c r="AW63" s="114"/>
      <c r="AX63" s="114"/>
      <c r="AY63" s="114"/>
      <c r="AZ63" s="114"/>
      <c r="BA63" s="114"/>
      <c r="BB63" s="114"/>
      <c r="BC63" s="114"/>
      <c r="BD63" s="114"/>
      <c r="BE63" s="114"/>
      <c r="BF63" s="114"/>
      <c r="BG63" s="114"/>
      <c r="BH63" s="114"/>
      <c r="BI63" s="114"/>
      <c r="BJ63" s="114"/>
      <c r="BK63" s="114"/>
    </row>
    <row r="64" spans="2:63" s="12" customFormat="1" x14ac:dyDescent="0.25">
      <c r="B64" s="114"/>
      <c r="C64" s="114"/>
      <c r="D64" s="114"/>
      <c r="E64" s="5"/>
      <c r="F64" s="10"/>
      <c r="G64" s="144"/>
      <c r="H64" s="1"/>
      <c r="I64" s="22"/>
      <c r="J64" s="1"/>
      <c r="K64" s="1"/>
      <c r="L64" s="1"/>
      <c r="M64" s="1"/>
      <c r="N64" s="20"/>
      <c r="O64" s="20"/>
      <c r="P64" s="114"/>
      <c r="Q64" s="114"/>
      <c r="R64" s="114"/>
      <c r="S64" s="114"/>
      <c r="T64" s="114"/>
      <c r="U64" s="114"/>
      <c r="V64" s="37"/>
      <c r="W64" s="37"/>
      <c r="X64" s="37"/>
      <c r="Y64" s="37"/>
      <c r="Z64" s="37"/>
      <c r="AA64" s="37"/>
      <c r="AB64" s="37"/>
      <c r="AC64" s="114"/>
      <c r="AD64" s="114"/>
      <c r="AE64" s="114"/>
      <c r="AF64" s="114"/>
      <c r="AG64" s="114"/>
      <c r="AH64" s="114"/>
      <c r="AI64" s="114"/>
      <c r="AJ64" s="114"/>
      <c r="AK64" s="114"/>
      <c r="AL64" s="114"/>
      <c r="AM64" s="114"/>
      <c r="AN64" s="114"/>
      <c r="AO64" s="114"/>
      <c r="AP64" s="114"/>
      <c r="AQ64" s="114"/>
      <c r="AR64" s="114"/>
      <c r="AS64" s="114"/>
      <c r="AT64" s="114"/>
      <c r="AU64" s="114"/>
      <c r="AV64" s="114"/>
      <c r="AW64" s="114"/>
      <c r="AX64" s="114"/>
      <c r="AY64" s="114"/>
      <c r="AZ64" s="114"/>
      <c r="BA64" s="114"/>
      <c r="BB64" s="114"/>
      <c r="BC64" s="114"/>
      <c r="BD64" s="114"/>
      <c r="BE64" s="114"/>
      <c r="BF64" s="114"/>
      <c r="BG64" s="114"/>
      <c r="BH64" s="114"/>
      <c r="BI64" s="114"/>
      <c r="BJ64" s="114"/>
      <c r="BK64" s="114"/>
    </row>
  </sheetData>
  <autoFilter ref="F3:N26" xr:uid="{00000000-0009-0000-0000-000004000000}"/>
  <mergeCells count="9">
    <mergeCell ref="V4:X4"/>
    <mergeCell ref="V8:X8"/>
    <mergeCell ref="B46:M47"/>
    <mergeCell ref="B1:E2"/>
    <mergeCell ref="F1:H2"/>
    <mergeCell ref="L1:M1"/>
    <mergeCell ref="L2:M2"/>
    <mergeCell ref="P2:S2"/>
    <mergeCell ref="V3:X3"/>
  </mergeCells>
  <conditionalFormatting sqref="V4">
    <cfRule type="cellIs" dxfId="9727" priority="423" operator="lessThan">
      <formula>0</formula>
    </cfRule>
    <cfRule type="cellIs" dxfId="9726" priority="424" operator="greaterThan">
      <formula>0</formula>
    </cfRule>
    <cfRule type="cellIs" dxfId="9725" priority="425" operator="equal">
      <formula>0</formula>
    </cfRule>
  </conditionalFormatting>
  <conditionalFormatting sqref="V9:Y9">
    <cfRule type="cellIs" dxfId="9724" priority="420" operator="lessThan">
      <formula>0</formula>
    </cfRule>
    <cfRule type="cellIs" dxfId="9723" priority="421" operator="greaterThan">
      <formula>0</formula>
    </cfRule>
    <cfRule type="cellIs" dxfId="9722" priority="422" operator="equal">
      <formula>0</formula>
    </cfRule>
  </conditionalFormatting>
  <conditionalFormatting sqref="S7:S30">
    <cfRule type="cellIs" dxfId="9721" priority="418" operator="notEqual">
      <formula>0</formula>
    </cfRule>
    <cfRule type="cellIs" dxfId="9720" priority="419" operator="equal">
      <formula>0</formula>
    </cfRule>
  </conditionalFormatting>
  <conditionalFormatting sqref="V7:Y7">
    <cfRule type="cellIs" dxfId="9719" priority="426" operator="lessThan">
      <formula>0</formula>
    </cfRule>
    <cfRule type="cellIs" dxfId="9718" priority="427" operator="greaterThan">
      <formula>0</formula>
    </cfRule>
    <cfRule type="cellIs" dxfId="9717" priority="428" operator="equal">
      <formula>0</formula>
    </cfRule>
  </conditionalFormatting>
  <conditionalFormatting sqref="U4">
    <cfRule type="containsText" dxfId="9716" priority="429" operator="containsText" text="NO">
      <formula>NOT(ISERROR(SEARCH("NO",U4)))</formula>
    </cfRule>
    <cfRule type="containsText" dxfId="9715" priority="430" operator="containsText" text="SI">
      <formula>NOT(ISERROR(SEARCH("SI",U4)))</formula>
    </cfRule>
  </conditionalFormatting>
  <conditionalFormatting sqref="F45:H45 G5:H44 F12:F44 K4:L4 J5:L45">
    <cfRule type="expression" dxfId="9714" priority="431">
      <formula>SEARCH("caricato",$N4)&gt;0</formula>
    </cfRule>
    <cfRule type="expression" dxfId="9713" priority="432">
      <formula>SEARCH("da fare",$N4)&gt;0</formula>
    </cfRule>
    <cfRule type="expression" dxfId="9712" priority="433">
      <formula>SEARCH("attesa tcl",$N4)&gt;0</formula>
    </cfRule>
    <cfRule type="expression" dxfId="9711" priority="434">
      <formula>SEARCH("fermata",$N4)&gt;0</formula>
    </cfRule>
    <cfRule type="expression" dxfId="9710" priority="435">
      <formula>SEARCH("canone",$N4)&gt;0</formula>
    </cfRule>
  </conditionalFormatting>
  <conditionalFormatting sqref="G4:H4 J4">
    <cfRule type="expression" dxfId="9709" priority="413">
      <formula>SEARCH("caricato",$N4)&gt;0</formula>
    </cfRule>
    <cfRule type="expression" dxfId="9708" priority="414">
      <formula>SEARCH("da fare",$N4)&gt;0</formula>
    </cfRule>
    <cfRule type="expression" dxfId="9707" priority="415">
      <formula>SEARCH("attesa tcl",$N4)&gt;0</formula>
    </cfRule>
    <cfRule type="expression" dxfId="9706" priority="416">
      <formula>SEARCH("fermata",$N4)&gt;0</formula>
    </cfRule>
    <cfRule type="expression" dxfId="9705" priority="417">
      <formula>SEARCH("canone",$N4)&gt;0</formula>
    </cfRule>
  </conditionalFormatting>
  <conditionalFormatting sqref="F4:F5">
    <cfRule type="expression" dxfId="9704" priority="403">
      <formula>SEARCH("caricato",$N4)&gt;0</formula>
    </cfRule>
    <cfRule type="expression" dxfId="9703" priority="404">
      <formula>SEARCH("da fare",$N4)&gt;0</formula>
    </cfRule>
    <cfRule type="expression" dxfId="9702" priority="405">
      <formula>SEARCH("attesa tcl",$N4)&gt;0</formula>
    </cfRule>
    <cfRule type="expression" dxfId="9701" priority="406">
      <formula>SEARCH("fermata",$N4)&gt;0</formula>
    </cfRule>
    <cfRule type="expression" dxfId="9700" priority="407">
      <formula>SEARCH("canone",$N4)&gt;0</formula>
    </cfRule>
  </conditionalFormatting>
  <conditionalFormatting sqref="F4:F5">
    <cfRule type="expression" dxfId="9699" priority="398">
      <formula>SEARCH("caricato",$N4)&gt;0</formula>
    </cfRule>
    <cfRule type="expression" dxfId="9698" priority="399">
      <formula>SEARCH("da fare",$N4)&gt;0</formula>
    </cfRule>
    <cfRule type="expression" dxfId="9697" priority="400">
      <formula>SEARCH("attesa tcl",$N4)&gt;0</formula>
    </cfRule>
    <cfRule type="expression" dxfId="9696" priority="401">
      <formula>SEARCH("fermata",$N4)&gt;0</formula>
    </cfRule>
    <cfRule type="expression" dxfId="9695" priority="402">
      <formula>SEARCH("canone",$N4)&gt;0</formula>
    </cfRule>
  </conditionalFormatting>
  <conditionalFormatting sqref="F9">
    <cfRule type="expression" dxfId="9694" priority="393">
      <formula>SEARCH("caricato",$N9)&gt;0</formula>
    </cfRule>
    <cfRule type="expression" dxfId="9693" priority="394">
      <formula>SEARCH("da fare",$N9)&gt;0</formula>
    </cfRule>
    <cfRule type="expression" dxfId="9692" priority="395">
      <formula>SEARCH("attesa tcl",$N9)&gt;0</formula>
    </cfRule>
    <cfRule type="expression" dxfId="9691" priority="396">
      <formula>SEARCH("fermata",$N9)&gt;0</formula>
    </cfRule>
    <cfRule type="expression" dxfId="9690" priority="397">
      <formula>SEARCH("canone",$N9)&gt;0</formula>
    </cfRule>
  </conditionalFormatting>
  <conditionalFormatting sqref="F10:F11">
    <cfRule type="expression" dxfId="9689" priority="388">
      <formula>SEARCH("caricato",$N10)&gt;0</formula>
    </cfRule>
    <cfRule type="expression" dxfId="9688" priority="389">
      <formula>SEARCH("da fare",$N10)&gt;0</formula>
    </cfRule>
    <cfRule type="expression" dxfId="9687" priority="390">
      <formula>SEARCH("attesa tcl",$N10)&gt;0</formula>
    </cfRule>
    <cfRule type="expression" dxfId="9686" priority="391">
      <formula>SEARCH("fermata",$N10)&gt;0</formula>
    </cfRule>
    <cfRule type="expression" dxfId="9685" priority="392">
      <formula>SEARCH("canone",$N10)&gt;0</formula>
    </cfRule>
  </conditionalFormatting>
  <conditionalFormatting sqref="G10:H10 J10">
    <cfRule type="expression" dxfId="9684" priority="383">
      <formula>SEARCH("caricato",$N10)&gt;0</formula>
    </cfRule>
    <cfRule type="expression" dxfId="9683" priority="384">
      <formula>SEARCH("da fare",$N10)&gt;0</formula>
    </cfRule>
    <cfRule type="expression" dxfId="9682" priority="385">
      <formula>SEARCH("attesa tcl",$N10)&gt;0</formula>
    </cfRule>
    <cfRule type="expression" dxfId="9681" priority="386">
      <formula>SEARCH("fermata",$N10)&gt;0</formula>
    </cfRule>
    <cfRule type="expression" dxfId="9680" priority="387">
      <formula>SEARCH("canone",$N10)&gt;0</formula>
    </cfRule>
  </conditionalFormatting>
  <conditionalFormatting sqref="G6:H6 J6">
    <cfRule type="expression" dxfId="9679" priority="378">
      <formula>SEARCH("caricato",$N6)&gt;0</formula>
    </cfRule>
    <cfRule type="expression" dxfId="9678" priority="379">
      <formula>SEARCH("da fare",$N6)&gt;0</formula>
    </cfRule>
    <cfRule type="expression" dxfId="9677" priority="380">
      <formula>SEARCH("attesa tcl",$N6)&gt;0</formula>
    </cfRule>
    <cfRule type="expression" dxfId="9676" priority="381">
      <formula>SEARCH("fermata",$N6)&gt;0</formula>
    </cfRule>
    <cfRule type="expression" dxfId="9675" priority="382">
      <formula>SEARCH("canone",$N6)&gt;0</formula>
    </cfRule>
  </conditionalFormatting>
  <conditionalFormatting sqref="F9">
    <cfRule type="expression" dxfId="9674" priority="373">
      <formula>SEARCH("caricato",$N9)&gt;0</formula>
    </cfRule>
    <cfRule type="expression" dxfId="9673" priority="374">
      <formula>SEARCH("da fare",$N9)&gt;0</formula>
    </cfRule>
    <cfRule type="expression" dxfId="9672" priority="375">
      <formula>SEARCH("attesa tcl",$N9)&gt;0</formula>
    </cfRule>
    <cfRule type="expression" dxfId="9671" priority="376">
      <formula>SEARCH("fermata",$N9)&gt;0</formula>
    </cfRule>
    <cfRule type="expression" dxfId="9670" priority="377">
      <formula>SEARCH("canone",$N9)&gt;0</formula>
    </cfRule>
  </conditionalFormatting>
  <conditionalFormatting sqref="F10:F11">
    <cfRule type="expression" dxfId="9669" priority="368">
      <formula>SEARCH("caricato",$N10)&gt;0</formula>
    </cfRule>
    <cfRule type="expression" dxfId="9668" priority="369">
      <formula>SEARCH("da fare",$N10)&gt;0</formula>
    </cfRule>
    <cfRule type="expression" dxfId="9667" priority="370">
      <formula>SEARCH("attesa tcl",$N10)&gt;0</formula>
    </cfRule>
    <cfRule type="expression" dxfId="9666" priority="371">
      <formula>SEARCH("fermata",$N10)&gt;0</formula>
    </cfRule>
    <cfRule type="expression" dxfId="9665" priority="372">
      <formula>SEARCH("canone",$N10)&gt;0</formula>
    </cfRule>
  </conditionalFormatting>
  <conditionalFormatting sqref="G12:H12 J12">
    <cfRule type="expression" dxfId="9664" priority="363">
      <formula>SEARCH("caricato",$N12)&gt;0</formula>
    </cfRule>
    <cfRule type="expression" dxfId="9663" priority="364">
      <formula>SEARCH("da fare",$N12)&gt;0</formula>
    </cfRule>
    <cfRule type="expression" dxfId="9662" priority="365">
      <formula>SEARCH("attesa tcl",$N12)&gt;0</formula>
    </cfRule>
    <cfRule type="expression" dxfId="9661" priority="366">
      <formula>SEARCH("fermata",$N12)&gt;0</formula>
    </cfRule>
    <cfRule type="expression" dxfId="9660" priority="367">
      <formula>SEARCH("canone",$N12)&gt;0</formula>
    </cfRule>
  </conditionalFormatting>
  <conditionalFormatting sqref="G8:H8 J8">
    <cfRule type="expression" dxfId="9659" priority="358">
      <formula>SEARCH("caricato",$N8)&gt;0</formula>
    </cfRule>
    <cfRule type="expression" dxfId="9658" priority="359">
      <formula>SEARCH("da fare",$N8)&gt;0</formula>
    </cfRule>
    <cfRule type="expression" dxfId="9657" priority="360">
      <formula>SEARCH("attesa tcl",$N8)&gt;0</formula>
    </cfRule>
    <cfRule type="expression" dxfId="9656" priority="361">
      <formula>SEARCH("fermata",$N8)&gt;0</formula>
    </cfRule>
    <cfRule type="expression" dxfId="9655" priority="362">
      <formula>SEARCH("canone",$N8)&gt;0</formula>
    </cfRule>
  </conditionalFormatting>
  <conditionalFormatting sqref="F6:F7">
    <cfRule type="expression" dxfId="9654" priority="353">
      <formula>SEARCH("caricato",$N6)&gt;0</formula>
    </cfRule>
    <cfRule type="expression" dxfId="9653" priority="354">
      <formula>SEARCH("da fare",$N6)&gt;0</formula>
    </cfRule>
    <cfRule type="expression" dxfId="9652" priority="355">
      <formula>SEARCH("attesa tcl",$N6)&gt;0</formula>
    </cfRule>
    <cfRule type="expression" dxfId="9651" priority="356">
      <formula>SEARCH("fermata",$N6)&gt;0</formula>
    </cfRule>
    <cfRule type="expression" dxfId="9650" priority="357">
      <formula>SEARCH("canone",$N6)&gt;0</formula>
    </cfRule>
  </conditionalFormatting>
  <conditionalFormatting sqref="F6:F7">
    <cfRule type="expression" dxfId="9649" priority="348">
      <formula>SEARCH("caricato",$N6)&gt;0</formula>
    </cfRule>
    <cfRule type="expression" dxfId="9648" priority="349">
      <formula>SEARCH("da fare",$N6)&gt;0</formula>
    </cfRule>
    <cfRule type="expression" dxfId="9647" priority="350">
      <formula>SEARCH("attesa tcl",$N6)&gt;0</formula>
    </cfRule>
    <cfRule type="expression" dxfId="9646" priority="351">
      <formula>SEARCH("fermata",$N6)&gt;0</formula>
    </cfRule>
    <cfRule type="expression" dxfId="9645" priority="352">
      <formula>SEARCH("canone",$N6)&gt;0</formula>
    </cfRule>
  </conditionalFormatting>
  <conditionalFormatting sqref="G12:H12 J12">
    <cfRule type="expression" dxfId="9644" priority="343">
      <formula>SEARCH("caricato",$N12)&gt;0</formula>
    </cfRule>
    <cfRule type="expression" dxfId="9643" priority="344">
      <formula>SEARCH("da fare",$N12)&gt;0</formula>
    </cfRule>
    <cfRule type="expression" dxfId="9642" priority="345">
      <formula>SEARCH("attesa tcl",$N12)&gt;0</formula>
    </cfRule>
    <cfRule type="expression" dxfId="9641" priority="346">
      <formula>SEARCH("fermata",$N12)&gt;0</formula>
    </cfRule>
    <cfRule type="expression" dxfId="9640" priority="347">
      <formula>SEARCH("canone",$N12)&gt;0</formula>
    </cfRule>
  </conditionalFormatting>
  <conditionalFormatting sqref="F14:F15">
    <cfRule type="expression" dxfId="9639" priority="338">
      <formula>SEARCH("caricato",$N14)&gt;0</formula>
    </cfRule>
    <cfRule type="expression" dxfId="9638" priority="339">
      <formula>SEARCH("da fare",$N14)&gt;0</formula>
    </cfRule>
    <cfRule type="expression" dxfId="9637" priority="340">
      <formula>SEARCH("attesa tcl",$N14)&gt;0</formula>
    </cfRule>
    <cfRule type="expression" dxfId="9636" priority="341">
      <formula>SEARCH("fermata",$N14)&gt;0</formula>
    </cfRule>
    <cfRule type="expression" dxfId="9635" priority="342">
      <formula>SEARCH("canone",$N14)&gt;0</formula>
    </cfRule>
  </conditionalFormatting>
  <conditionalFormatting sqref="G14:H14 J14">
    <cfRule type="expression" dxfId="9634" priority="333">
      <formula>SEARCH("caricato",$N14)&gt;0</formula>
    </cfRule>
    <cfRule type="expression" dxfId="9633" priority="334">
      <formula>SEARCH("da fare",$N14)&gt;0</formula>
    </cfRule>
    <cfRule type="expression" dxfId="9632" priority="335">
      <formula>SEARCH("attesa tcl",$N14)&gt;0</formula>
    </cfRule>
    <cfRule type="expression" dxfId="9631" priority="336">
      <formula>SEARCH("fermata",$N14)&gt;0</formula>
    </cfRule>
    <cfRule type="expression" dxfId="9630" priority="337">
      <formula>SEARCH("canone",$N14)&gt;0</formula>
    </cfRule>
  </conditionalFormatting>
  <conditionalFormatting sqref="F12:F13">
    <cfRule type="expression" dxfId="9629" priority="328">
      <formula>SEARCH("caricato",$N12)&gt;0</formula>
    </cfRule>
    <cfRule type="expression" dxfId="9628" priority="329">
      <formula>SEARCH("da fare",$N12)&gt;0</formula>
    </cfRule>
    <cfRule type="expression" dxfId="9627" priority="330">
      <formula>SEARCH("attesa tcl",$N12)&gt;0</formula>
    </cfRule>
    <cfRule type="expression" dxfId="9626" priority="331">
      <formula>SEARCH("fermata",$N12)&gt;0</formula>
    </cfRule>
    <cfRule type="expression" dxfId="9625" priority="332">
      <formula>SEARCH("canone",$N12)&gt;0</formula>
    </cfRule>
  </conditionalFormatting>
  <conditionalFormatting sqref="F12:F13">
    <cfRule type="expression" dxfId="9624" priority="323">
      <formula>SEARCH("caricato",$N12)&gt;0</formula>
    </cfRule>
    <cfRule type="expression" dxfId="9623" priority="324">
      <formula>SEARCH("da fare",$N12)&gt;0</formula>
    </cfRule>
    <cfRule type="expression" dxfId="9622" priority="325">
      <formula>SEARCH("attesa tcl",$N12)&gt;0</formula>
    </cfRule>
    <cfRule type="expression" dxfId="9621" priority="326">
      <formula>SEARCH("fermata",$N12)&gt;0</formula>
    </cfRule>
    <cfRule type="expression" dxfId="9620" priority="327">
      <formula>SEARCH("canone",$N12)&gt;0</formula>
    </cfRule>
  </conditionalFormatting>
  <conditionalFormatting sqref="F6:F7">
    <cfRule type="expression" dxfId="9619" priority="318">
      <formula>SEARCH("caricato",$N6)&gt;0</formula>
    </cfRule>
    <cfRule type="expression" dxfId="9618" priority="319">
      <formula>SEARCH("da fare",$N6)&gt;0</formula>
    </cfRule>
    <cfRule type="expression" dxfId="9617" priority="320">
      <formula>SEARCH("attesa tcl",$N6)&gt;0</formula>
    </cfRule>
    <cfRule type="expression" dxfId="9616" priority="321">
      <formula>SEARCH("fermata",$N6)&gt;0</formula>
    </cfRule>
    <cfRule type="expression" dxfId="9615" priority="322">
      <formula>SEARCH("canone",$N6)&gt;0</formula>
    </cfRule>
  </conditionalFormatting>
  <conditionalFormatting sqref="F9">
    <cfRule type="expression" dxfId="9614" priority="313">
      <formula>SEARCH("caricato",$N9)&gt;0</formula>
    </cfRule>
    <cfRule type="expression" dxfId="9613" priority="314">
      <formula>SEARCH("da fare",$N9)&gt;0</formula>
    </cfRule>
    <cfRule type="expression" dxfId="9612" priority="315">
      <formula>SEARCH("attesa tcl",$N9)&gt;0</formula>
    </cfRule>
    <cfRule type="expression" dxfId="9611" priority="316">
      <formula>SEARCH("fermata",$N9)&gt;0</formula>
    </cfRule>
    <cfRule type="expression" dxfId="9610" priority="317">
      <formula>SEARCH("canone",$N9)&gt;0</formula>
    </cfRule>
  </conditionalFormatting>
  <conditionalFormatting sqref="G8:H8 J8">
    <cfRule type="expression" dxfId="9609" priority="308">
      <formula>SEARCH("caricato",$N8)&gt;0</formula>
    </cfRule>
    <cfRule type="expression" dxfId="9608" priority="309">
      <formula>SEARCH("da fare",$N8)&gt;0</formula>
    </cfRule>
    <cfRule type="expression" dxfId="9607" priority="310">
      <formula>SEARCH("attesa tcl",$N8)&gt;0</formula>
    </cfRule>
    <cfRule type="expression" dxfId="9606" priority="311">
      <formula>SEARCH("fermata",$N8)&gt;0</formula>
    </cfRule>
    <cfRule type="expression" dxfId="9605" priority="312">
      <formula>SEARCH("canone",$N8)&gt;0</formula>
    </cfRule>
  </conditionalFormatting>
  <conditionalFormatting sqref="G4:H4 J4">
    <cfRule type="expression" dxfId="9604" priority="303">
      <formula>SEARCH("caricato",$N4)&gt;0</formula>
    </cfRule>
    <cfRule type="expression" dxfId="9603" priority="304">
      <formula>SEARCH("da fare",$N4)&gt;0</formula>
    </cfRule>
    <cfRule type="expression" dxfId="9602" priority="305">
      <formula>SEARCH("attesa tcl",$N4)&gt;0</formula>
    </cfRule>
    <cfRule type="expression" dxfId="9601" priority="306">
      <formula>SEARCH("fermata",$N4)&gt;0</formula>
    </cfRule>
    <cfRule type="expression" dxfId="9600" priority="307">
      <formula>SEARCH("canone",$N4)&gt;0</formula>
    </cfRule>
  </conditionalFormatting>
  <conditionalFormatting sqref="F6:F7">
    <cfRule type="expression" dxfId="9599" priority="298">
      <formula>SEARCH("caricato",$N6)&gt;0</formula>
    </cfRule>
    <cfRule type="expression" dxfId="9598" priority="299">
      <formula>SEARCH("da fare",$N6)&gt;0</formula>
    </cfRule>
    <cfRule type="expression" dxfId="9597" priority="300">
      <formula>SEARCH("attesa tcl",$N6)&gt;0</formula>
    </cfRule>
    <cfRule type="expression" dxfId="9596" priority="301">
      <formula>SEARCH("fermata",$N6)&gt;0</formula>
    </cfRule>
    <cfRule type="expression" dxfId="9595" priority="302">
      <formula>SEARCH("canone",$N6)&gt;0</formula>
    </cfRule>
  </conditionalFormatting>
  <conditionalFormatting sqref="F9">
    <cfRule type="expression" dxfId="9594" priority="293">
      <formula>SEARCH("caricato",$N9)&gt;0</formula>
    </cfRule>
    <cfRule type="expression" dxfId="9593" priority="294">
      <formula>SEARCH("da fare",$N9)&gt;0</formula>
    </cfRule>
    <cfRule type="expression" dxfId="9592" priority="295">
      <formula>SEARCH("attesa tcl",$N9)&gt;0</formula>
    </cfRule>
    <cfRule type="expression" dxfId="9591" priority="296">
      <formula>SEARCH("fermata",$N9)&gt;0</formula>
    </cfRule>
    <cfRule type="expression" dxfId="9590" priority="297">
      <formula>SEARCH("canone",$N9)&gt;0</formula>
    </cfRule>
  </conditionalFormatting>
  <conditionalFormatting sqref="G10:H10 J10">
    <cfRule type="expression" dxfId="9589" priority="288">
      <formula>SEARCH("caricato",$N10)&gt;0</formula>
    </cfRule>
    <cfRule type="expression" dxfId="9588" priority="289">
      <formula>SEARCH("da fare",$N10)&gt;0</formula>
    </cfRule>
    <cfRule type="expression" dxfId="9587" priority="290">
      <formula>SEARCH("attesa tcl",$N10)&gt;0</formula>
    </cfRule>
    <cfRule type="expression" dxfId="9586" priority="291">
      <formula>SEARCH("fermata",$N10)&gt;0</formula>
    </cfRule>
    <cfRule type="expression" dxfId="9585" priority="292">
      <formula>SEARCH("canone",$N10)&gt;0</formula>
    </cfRule>
  </conditionalFormatting>
  <conditionalFormatting sqref="G6:H6 J6">
    <cfRule type="expression" dxfId="9584" priority="283">
      <formula>SEARCH("caricato",$N6)&gt;0</formula>
    </cfRule>
    <cfRule type="expression" dxfId="9583" priority="284">
      <formula>SEARCH("da fare",$N6)&gt;0</formula>
    </cfRule>
    <cfRule type="expression" dxfId="9582" priority="285">
      <formula>SEARCH("attesa tcl",$N6)&gt;0</formula>
    </cfRule>
    <cfRule type="expression" dxfId="9581" priority="286">
      <formula>SEARCH("fermata",$N6)&gt;0</formula>
    </cfRule>
    <cfRule type="expression" dxfId="9580" priority="287">
      <formula>SEARCH("canone",$N6)&gt;0</formula>
    </cfRule>
  </conditionalFormatting>
  <conditionalFormatting sqref="F4:F5">
    <cfRule type="expression" dxfId="9579" priority="278">
      <formula>SEARCH("caricato",$N4)&gt;0</formula>
    </cfRule>
    <cfRule type="expression" dxfId="9578" priority="279">
      <formula>SEARCH("da fare",$N4)&gt;0</formula>
    </cfRule>
    <cfRule type="expression" dxfId="9577" priority="280">
      <formula>SEARCH("attesa tcl",$N4)&gt;0</formula>
    </cfRule>
    <cfRule type="expression" dxfId="9576" priority="281">
      <formula>SEARCH("fermata",$N4)&gt;0</formula>
    </cfRule>
    <cfRule type="expression" dxfId="9575" priority="282">
      <formula>SEARCH("canone",$N4)&gt;0</formula>
    </cfRule>
  </conditionalFormatting>
  <conditionalFormatting sqref="F4:F5">
    <cfRule type="expression" dxfId="9574" priority="273">
      <formula>SEARCH("caricato",$N4)&gt;0</formula>
    </cfRule>
    <cfRule type="expression" dxfId="9573" priority="274">
      <formula>SEARCH("da fare",$N4)&gt;0</formula>
    </cfRule>
    <cfRule type="expression" dxfId="9572" priority="275">
      <formula>SEARCH("attesa tcl",$N4)&gt;0</formula>
    </cfRule>
    <cfRule type="expression" dxfId="9571" priority="276">
      <formula>SEARCH("fermata",$N4)&gt;0</formula>
    </cfRule>
    <cfRule type="expression" dxfId="9570" priority="277">
      <formula>SEARCH("canone",$N4)&gt;0</formula>
    </cfRule>
  </conditionalFormatting>
  <conditionalFormatting sqref="G10:H10 J10">
    <cfRule type="expression" dxfId="9569" priority="243">
      <formula>SEARCH("caricato",$N10)&gt;0</formula>
    </cfRule>
    <cfRule type="expression" dxfId="9568" priority="244">
      <formula>SEARCH("da fare",$N10)&gt;0</formula>
    </cfRule>
    <cfRule type="expression" dxfId="9567" priority="245">
      <formula>SEARCH("attesa tcl",$N10)&gt;0</formula>
    </cfRule>
    <cfRule type="expression" dxfId="9566" priority="246">
      <formula>SEARCH("fermata",$N10)&gt;0</formula>
    </cfRule>
    <cfRule type="expression" dxfId="9565" priority="247">
      <formula>SEARCH("canone",$N10)&gt;0</formula>
    </cfRule>
  </conditionalFormatting>
  <conditionalFormatting sqref="F12:F13">
    <cfRule type="expression" dxfId="9564" priority="238">
      <formula>SEARCH("caricato",$N12)&gt;0</formula>
    </cfRule>
    <cfRule type="expression" dxfId="9563" priority="239">
      <formula>SEARCH("da fare",$N12)&gt;0</formula>
    </cfRule>
    <cfRule type="expression" dxfId="9562" priority="240">
      <formula>SEARCH("attesa tcl",$N12)&gt;0</formula>
    </cfRule>
    <cfRule type="expression" dxfId="9561" priority="241">
      <formula>SEARCH("fermata",$N12)&gt;0</formula>
    </cfRule>
    <cfRule type="expression" dxfId="9560" priority="242">
      <formula>SEARCH("canone",$N12)&gt;0</formula>
    </cfRule>
  </conditionalFormatting>
  <conditionalFormatting sqref="G12:H12 J12">
    <cfRule type="expression" dxfId="9559" priority="233">
      <formula>SEARCH("caricato",$N12)&gt;0</formula>
    </cfRule>
    <cfRule type="expression" dxfId="9558" priority="234">
      <formula>SEARCH("da fare",$N12)&gt;0</formula>
    </cfRule>
    <cfRule type="expression" dxfId="9557" priority="235">
      <formula>SEARCH("attesa tcl",$N12)&gt;0</formula>
    </cfRule>
    <cfRule type="expression" dxfId="9556" priority="236">
      <formula>SEARCH("fermata",$N12)&gt;0</formula>
    </cfRule>
    <cfRule type="expression" dxfId="9555" priority="237">
      <formula>SEARCH("canone",$N12)&gt;0</formula>
    </cfRule>
  </conditionalFormatting>
  <conditionalFormatting sqref="F10:F11">
    <cfRule type="expression" dxfId="9554" priority="228">
      <formula>SEARCH("caricato",$N10)&gt;0</formula>
    </cfRule>
    <cfRule type="expression" dxfId="9553" priority="229">
      <formula>SEARCH("da fare",$N10)&gt;0</formula>
    </cfRule>
    <cfRule type="expression" dxfId="9552" priority="230">
      <formula>SEARCH("attesa tcl",$N10)&gt;0</formula>
    </cfRule>
    <cfRule type="expression" dxfId="9551" priority="231">
      <formula>SEARCH("fermata",$N10)&gt;0</formula>
    </cfRule>
    <cfRule type="expression" dxfId="9550" priority="232">
      <formula>SEARCH("canone",$N10)&gt;0</formula>
    </cfRule>
  </conditionalFormatting>
  <conditionalFormatting sqref="F10:F11">
    <cfRule type="expression" dxfId="9549" priority="223">
      <formula>SEARCH("caricato",$N10)&gt;0</formula>
    </cfRule>
    <cfRule type="expression" dxfId="9548" priority="224">
      <formula>SEARCH("da fare",$N10)&gt;0</formula>
    </cfRule>
    <cfRule type="expression" dxfId="9547" priority="225">
      <formula>SEARCH("attesa tcl",$N10)&gt;0</formula>
    </cfRule>
    <cfRule type="expression" dxfId="9546" priority="226">
      <formula>SEARCH("fermata",$N10)&gt;0</formula>
    </cfRule>
    <cfRule type="expression" dxfId="9545" priority="227">
      <formula>SEARCH("canone",$N10)&gt;0</formula>
    </cfRule>
  </conditionalFormatting>
  <conditionalFormatting sqref="F17">
    <cfRule type="expression" dxfId="9544" priority="218">
      <formula>SEARCH("caricato",$N17)&gt;0</formula>
    </cfRule>
    <cfRule type="expression" dxfId="9543" priority="219">
      <formula>SEARCH("da fare",$N17)&gt;0</formula>
    </cfRule>
    <cfRule type="expression" dxfId="9542" priority="220">
      <formula>SEARCH("attesa tcl",$N17)&gt;0</formula>
    </cfRule>
    <cfRule type="expression" dxfId="9541" priority="221">
      <formula>SEARCH("fermata",$N17)&gt;0</formula>
    </cfRule>
    <cfRule type="expression" dxfId="9540" priority="222">
      <formula>SEARCH("canone",$N17)&gt;0</formula>
    </cfRule>
  </conditionalFormatting>
  <conditionalFormatting sqref="F17">
    <cfRule type="expression" dxfId="9539" priority="213">
      <formula>SEARCH("caricato",$N17)&gt;0</formula>
    </cfRule>
    <cfRule type="expression" dxfId="9538" priority="214">
      <formula>SEARCH("da fare",$N17)&gt;0</formula>
    </cfRule>
    <cfRule type="expression" dxfId="9537" priority="215">
      <formula>SEARCH("attesa tcl",$N17)&gt;0</formula>
    </cfRule>
    <cfRule type="expression" dxfId="9536" priority="216">
      <formula>SEARCH("fermata",$N17)&gt;0</formula>
    </cfRule>
    <cfRule type="expression" dxfId="9535" priority="217">
      <formula>SEARCH("canone",$N17)&gt;0</formula>
    </cfRule>
  </conditionalFormatting>
  <conditionalFormatting sqref="F17">
    <cfRule type="expression" dxfId="9534" priority="208">
      <formula>SEARCH("caricato",$N17)&gt;0</formula>
    </cfRule>
    <cfRule type="expression" dxfId="9533" priority="209">
      <formula>SEARCH("da fare",$N17)&gt;0</formula>
    </cfRule>
    <cfRule type="expression" dxfId="9532" priority="210">
      <formula>SEARCH("attesa tcl",$N17)&gt;0</formula>
    </cfRule>
    <cfRule type="expression" dxfId="9531" priority="211">
      <formula>SEARCH("fermata",$N17)&gt;0</formula>
    </cfRule>
    <cfRule type="expression" dxfId="9530" priority="212">
      <formula>SEARCH("canone",$N17)&gt;0</formula>
    </cfRule>
  </conditionalFormatting>
  <conditionalFormatting sqref="F17">
    <cfRule type="expression" dxfId="9529" priority="203">
      <formula>SEARCH("caricato",$N17)&gt;0</formula>
    </cfRule>
    <cfRule type="expression" dxfId="9528" priority="204">
      <formula>SEARCH("da fare",$N17)&gt;0</formula>
    </cfRule>
    <cfRule type="expression" dxfId="9527" priority="205">
      <formula>SEARCH("attesa tcl",$N17)&gt;0</formula>
    </cfRule>
    <cfRule type="expression" dxfId="9526" priority="206">
      <formula>SEARCH("fermata",$N17)&gt;0</formula>
    </cfRule>
    <cfRule type="expression" dxfId="9525" priority="207">
      <formula>SEARCH("canone",$N17)&gt;0</formula>
    </cfRule>
  </conditionalFormatting>
  <conditionalFormatting sqref="G14:H14 J14">
    <cfRule type="expression" dxfId="9524" priority="198">
      <formula>SEARCH("caricato",$N14)&gt;0</formula>
    </cfRule>
    <cfRule type="expression" dxfId="9523" priority="199">
      <formula>SEARCH("da fare",$N14)&gt;0</formula>
    </cfRule>
    <cfRule type="expression" dxfId="9522" priority="200">
      <formula>SEARCH("attesa tcl",$N14)&gt;0</formula>
    </cfRule>
    <cfRule type="expression" dxfId="9521" priority="201">
      <formula>SEARCH("fermata",$N14)&gt;0</formula>
    </cfRule>
    <cfRule type="expression" dxfId="9520" priority="202">
      <formula>SEARCH("canone",$N14)&gt;0</formula>
    </cfRule>
  </conditionalFormatting>
  <conditionalFormatting sqref="G14:H14 J14">
    <cfRule type="expression" dxfId="9519" priority="193">
      <formula>SEARCH("caricato",$N14)&gt;0</formula>
    </cfRule>
    <cfRule type="expression" dxfId="9518" priority="194">
      <formula>SEARCH("da fare",$N14)&gt;0</formula>
    </cfRule>
    <cfRule type="expression" dxfId="9517" priority="195">
      <formula>SEARCH("attesa tcl",$N14)&gt;0</formula>
    </cfRule>
    <cfRule type="expression" dxfId="9516" priority="196">
      <formula>SEARCH("fermata",$N14)&gt;0</formula>
    </cfRule>
    <cfRule type="expression" dxfId="9515" priority="197">
      <formula>SEARCH("canone",$N14)&gt;0</formula>
    </cfRule>
  </conditionalFormatting>
  <conditionalFormatting sqref="F16:F17">
    <cfRule type="expression" dxfId="9514" priority="188">
      <formula>SEARCH("caricato",$N16)&gt;0</formula>
    </cfRule>
    <cfRule type="expression" dxfId="9513" priority="189">
      <formula>SEARCH("da fare",$N16)&gt;0</formula>
    </cfRule>
    <cfRule type="expression" dxfId="9512" priority="190">
      <formula>SEARCH("attesa tcl",$N16)&gt;0</formula>
    </cfRule>
    <cfRule type="expression" dxfId="9511" priority="191">
      <formula>SEARCH("fermata",$N16)&gt;0</formula>
    </cfRule>
    <cfRule type="expression" dxfId="9510" priority="192">
      <formula>SEARCH("canone",$N16)&gt;0</formula>
    </cfRule>
  </conditionalFormatting>
  <conditionalFormatting sqref="G16:H16 J16">
    <cfRule type="expression" dxfId="9509" priority="183">
      <formula>SEARCH("caricato",$N16)&gt;0</formula>
    </cfRule>
    <cfRule type="expression" dxfId="9508" priority="184">
      <formula>SEARCH("da fare",$N16)&gt;0</formula>
    </cfRule>
    <cfRule type="expression" dxfId="9507" priority="185">
      <formula>SEARCH("attesa tcl",$N16)&gt;0</formula>
    </cfRule>
    <cfRule type="expression" dxfId="9506" priority="186">
      <formula>SEARCH("fermata",$N16)&gt;0</formula>
    </cfRule>
    <cfRule type="expression" dxfId="9505" priority="187">
      <formula>SEARCH("canone",$N16)&gt;0</formula>
    </cfRule>
  </conditionalFormatting>
  <conditionalFormatting sqref="F14:F15">
    <cfRule type="expression" dxfId="9504" priority="178">
      <formula>SEARCH("caricato",$N14)&gt;0</formula>
    </cfRule>
    <cfRule type="expression" dxfId="9503" priority="179">
      <formula>SEARCH("da fare",$N14)&gt;0</formula>
    </cfRule>
    <cfRule type="expression" dxfId="9502" priority="180">
      <formula>SEARCH("attesa tcl",$N14)&gt;0</formula>
    </cfRule>
    <cfRule type="expression" dxfId="9501" priority="181">
      <formula>SEARCH("fermata",$N14)&gt;0</formula>
    </cfRule>
    <cfRule type="expression" dxfId="9500" priority="182">
      <formula>SEARCH("canone",$N14)&gt;0</formula>
    </cfRule>
  </conditionalFormatting>
  <conditionalFormatting sqref="F14:F15">
    <cfRule type="expression" dxfId="9499" priority="173">
      <formula>SEARCH("caricato",$N14)&gt;0</formula>
    </cfRule>
    <cfRule type="expression" dxfId="9498" priority="174">
      <formula>SEARCH("da fare",$N14)&gt;0</formula>
    </cfRule>
    <cfRule type="expression" dxfId="9497" priority="175">
      <formula>SEARCH("attesa tcl",$N14)&gt;0</formula>
    </cfRule>
    <cfRule type="expression" dxfId="9496" priority="176">
      <formula>SEARCH("fermata",$N14)&gt;0</formula>
    </cfRule>
    <cfRule type="expression" dxfId="9495" priority="177">
      <formula>SEARCH("canone",$N14)&gt;0</formula>
    </cfRule>
  </conditionalFormatting>
  <conditionalFormatting sqref="F14:F15">
    <cfRule type="expression" dxfId="9494" priority="168">
      <formula>SEARCH("caricato",$N14)&gt;0</formula>
    </cfRule>
    <cfRule type="expression" dxfId="9493" priority="169">
      <formula>SEARCH("da fare",$N14)&gt;0</formula>
    </cfRule>
    <cfRule type="expression" dxfId="9492" priority="170">
      <formula>SEARCH("attesa tcl",$N14)&gt;0</formula>
    </cfRule>
    <cfRule type="expression" dxfId="9491" priority="171">
      <formula>SEARCH("fermata",$N14)&gt;0</formula>
    </cfRule>
    <cfRule type="expression" dxfId="9490" priority="172">
      <formula>SEARCH("canone",$N14)&gt;0</formula>
    </cfRule>
  </conditionalFormatting>
  <conditionalFormatting sqref="G14:H14 J14">
    <cfRule type="expression" dxfId="9489" priority="163">
      <formula>SEARCH("caricato",$N14)&gt;0</formula>
    </cfRule>
    <cfRule type="expression" dxfId="9488" priority="164">
      <formula>SEARCH("da fare",$N14)&gt;0</formula>
    </cfRule>
    <cfRule type="expression" dxfId="9487" priority="165">
      <formula>SEARCH("attesa tcl",$N14)&gt;0</formula>
    </cfRule>
    <cfRule type="expression" dxfId="9486" priority="166">
      <formula>SEARCH("fermata",$N14)&gt;0</formula>
    </cfRule>
    <cfRule type="expression" dxfId="9485" priority="167">
      <formula>SEARCH("canone",$N14)&gt;0</formula>
    </cfRule>
  </conditionalFormatting>
  <conditionalFormatting sqref="F19">
    <cfRule type="expression" dxfId="9484" priority="158">
      <formula>SEARCH("caricato",$N19)&gt;0</formula>
    </cfRule>
    <cfRule type="expression" dxfId="9483" priority="159">
      <formula>SEARCH("da fare",$N19)&gt;0</formula>
    </cfRule>
    <cfRule type="expression" dxfId="9482" priority="160">
      <formula>SEARCH("attesa tcl",$N19)&gt;0</formula>
    </cfRule>
    <cfRule type="expression" dxfId="9481" priority="161">
      <formula>SEARCH("fermata",$N19)&gt;0</formula>
    </cfRule>
    <cfRule type="expression" dxfId="9480" priority="162">
      <formula>SEARCH("canone",$N19)&gt;0</formula>
    </cfRule>
  </conditionalFormatting>
  <conditionalFormatting sqref="F19">
    <cfRule type="expression" dxfId="9479" priority="153">
      <formula>SEARCH("caricato",$N19)&gt;0</formula>
    </cfRule>
    <cfRule type="expression" dxfId="9478" priority="154">
      <formula>SEARCH("da fare",$N19)&gt;0</formula>
    </cfRule>
    <cfRule type="expression" dxfId="9477" priority="155">
      <formula>SEARCH("attesa tcl",$N19)&gt;0</formula>
    </cfRule>
    <cfRule type="expression" dxfId="9476" priority="156">
      <formula>SEARCH("fermata",$N19)&gt;0</formula>
    </cfRule>
    <cfRule type="expression" dxfId="9475" priority="157">
      <formula>SEARCH("canone",$N19)&gt;0</formula>
    </cfRule>
  </conditionalFormatting>
  <conditionalFormatting sqref="F19">
    <cfRule type="expression" dxfId="9474" priority="148">
      <formula>SEARCH("caricato",$N19)&gt;0</formula>
    </cfRule>
    <cfRule type="expression" dxfId="9473" priority="149">
      <formula>SEARCH("da fare",$N19)&gt;0</formula>
    </cfRule>
    <cfRule type="expression" dxfId="9472" priority="150">
      <formula>SEARCH("attesa tcl",$N19)&gt;0</formula>
    </cfRule>
    <cfRule type="expression" dxfId="9471" priority="151">
      <formula>SEARCH("fermata",$N19)&gt;0</formula>
    </cfRule>
    <cfRule type="expression" dxfId="9470" priority="152">
      <formula>SEARCH("canone",$N19)&gt;0</formula>
    </cfRule>
  </conditionalFormatting>
  <conditionalFormatting sqref="F19">
    <cfRule type="expression" dxfId="9469" priority="143">
      <formula>SEARCH("caricato",$N19)&gt;0</formula>
    </cfRule>
    <cfRule type="expression" dxfId="9468" priority="144">
      <formula>SEARCH("da fare",$N19)&gt;0</formula>
    </cfRule>
    <cfRule type="expression" dxfId="9467" priority="145">
      <formula>SEARCH("attesa tcl",$N19)&gt;0</formula>
    </cfRule>
    <cfRule type="expression" dxfId="9466" priority="146">
      <formula>SEARCH("fermata",$N19)&gt;0</formula>
    </cfRule>
    <cfRule type="expression" dxfId="9465" priority="147">
      <formula>SEARCH("canone",$N19)&gt;0</formula>
    </cfRule>
  </conditionalFormatting>
  <conditionalFormatting sqref="M5">
    <cfRule type="expression" dxfId="9464" priority="133">
      <formula>SEARCH("caricato",$N5)&gt;0</formula>
    </cfRule>
    <cfRule type="expression" dxfId="9463" priority="134">
      <formula>SEARCH("da fare",$N5)&gt;0</formula>
    </cfRule>
    <cfRule type="expression" dxfId="9462" priority="135">
      <formula>SEARCH("attesa tcl",$N5)&gt;0</formula>
    </cfRule>
    <cfRule type="expression" dxfId="9461" priority="136">
      <formula>SEARCH("fermata",$N5)&gt;0</formula>
    </cfRule>
    <cfRule type="expression" dxfId="9460" priority="137">
      <formula>SEARCH("canone",$N5)&gt;0</formula>
    </cfRule>
  </conditionalFormatting>
  <conditionalFormatting sqref="M4">
    <cfRule type="expression" dxfId="9459" priority="138">
      <formula>SEARCH("caricato",$N4)&gt;0</formula>
    </cfRule>
    <cfRule type="expression" dxfId="9458" priority="139">
      <formula>SEARCH("da fare",$N4)&gt;0</formula>
    </cfRule>
    <cfRule type="expression" dxfId="9457" priority="140">
      <formula>SEARCH("attesa tcl",$N4)&gt;0</formula>
    </cfRule>
    <cfRule type="expression" dxfId="9456" priority="141">
      <formula>SEARCH("fermata",$N4)&gt;0</formula>
    </cfRule>
    <cfRule type="expression" dxfId="9455" priority="142">
      <formula>SEARCH("canone",$N4)&gt;0</formula>
    </cfRule>
  </conditionalFormatting>
  <conditionalFormatting sqref="M6:M45">
    <cfRule type="expression" dxfId="9454" priority="128">
      <formula>SEARCH("caricato",$N6)&gt;0</formula>
    </cfRule>
    <cfRule type="expression" dxfId="9453" priority="129">
      <formula>SEARCH("da fare",$N6)&gt;0</formula>
    </cfRule>
    <cfRule type="expression" dxfId="9452" priority="130">
      <formula>SEARCH("attesa tcl",$N6)&gt;0</formula>
    </cfRule>
    <cfRule type="expression" dxfId="9451" priority="131">
      <formula>SEARCH("fermata",$N6)&gt;0</formula>
    </cfRule>
    <cfRule type="expression" dxfId="9450" priority="132">
      <formula>SEARCH("canone",$N6)&gt;0</formula>
    </cfRule>
  </conditionalFormatting>
  <conditionalFormatting sqref="F8">
    <cfRule type="expression" dxfId="9449" priority="123">
      <formula>SEARCH("caricato",$N8)&gt;0</formula>
    </cfRule>
    <cfRule type="expression" dxfId="9448" priority="124">
      <formula>SEARCH("da fare",$N8)&gt;0</formula>
    </cfRule>
    <cfRule type="expression" dxfId="9447" priority="125">
      <formula>SEARCH("attesa tcl",$N8)&gt;0</formula>
    </cfRule>
    <cfRule type="expression" dxfId="9446" priority="126">
      <formula>SEARCH("fermata",$N8)&gt;0</formula>
    </cfRule>
    <cfRule type="expression" dxfId="9445" priority="127">
      <formula>SEARCH("canone",$N8)&gt;0</formula>
    </cfRule>
  </conditionalFormatting>
  <conditionalFormatting sqref="F8">
    <cfRule type="expression" dxfId="9444" priority="118">
      <formula>SEARCH("caricato",$N8)&gt;0</formula>
    </cfRule>
    <cfRule type="expression" dxfId="9443" priority="119">
      <formula>SEARCH("da fare",$N8)&gt;0</formula>
    </cfRule>
    <cfRule type="expression" dxfId="9442" priority="120">
      <formula>SEARCH("attesa tcl",$N8)&gt;0</formula>
    </cfRule>
    <cfRule type="expression" dxfId="9441" priority="121">
      <formula>SEARCH("fermata",$N8)&gt;0</formula>
    </cfRule>
    <cfRule type="expression" dxfId="9440" priority="122">
      <formula>SEARCH("canone",$N8)&gt;0</formula>
    </cfRule>
  </conditionalFormatting>
  <conditionalFormatting sqref="F8">
    <cfRule type="expression" dxfId="9439" priority="113">
      <formula>SEARCH("caricato",$N8)&gt;0</formula>
    </cfRule>
    <cfRule type="expression" dxfId="9438" priority="114">
      <formula>SEARCH("da fare",$N8)&gt;0</formula>
    </cfRule>
    <cfRule type="expression" dxfId="9437" priority="115">
      <formula>SEARCH("attesa tcl",$N8)&gt;0</formula>
    </cfRule>
    <cfRule type="expression" dxfId="9436" priority="116">
      <formula>SEARCH("fermata",$N8)&gt;0</formula>
    </cfRule>
    <cfRule type="expression" dxfId="9435" priority="117">
      <formula>SEARCH("canone",$N8)&gt;0</formula>
    </cfRule>
  </conditionalFormatting>
  <conditionalFormatting sqref="F8">
    <cfRule type="expression" dxfId="9434" priority="108">
      <formula>SEARCH("caricato",$N8)&gt;0</formula>
    </cfRule>
    <cfRule type="expression" dxfId="9433" priority="109">
      <formula>SEARCH("da fare",$N8)&gt;0</formula>
    </cfRule>
    <cfRule type="expression" dxfId="9432" priority="110">
      <formula>SEARCH("attesa tcl",$N8)&gt;0</formula>
    </cfRule>
    <cfRule type="expression" dxfId="9431" priority="111">
      <formula>SEARCH("fermata",$N8)&gt;0</formula>
    </cfRule>
    <cfRule type="expression" dxfId="9430" priority="112">
      <formula>SEARCH("canone",$N8)&gt;0</formula>
    </cfRule>
  </conditionalFormatting>
  <conditionalFormatting sqref="P4:Q4">
    <cfRule type="cellIs" dxfId="9429" priority="69" operator="lessThan">
      <formula>0</formula>
    </cfRule>
    <cfRule type="cellIs" dxfId="9428" priority="70" operator="greaterThan">
      <formula>0</formula>
    </cfRule>
    <cfRule type="cellIs" dxfId="9427" priority="71" operator="equal">
      <formula>0</formula>
    </cfRule>
  </conditionalFormatting>
  <conditionalFormatting sqref="S4">
    <cfRule type="cellIs" dxfId="9426" priority="66" operator="lessThan">
      <formula>0</formula>
    </cfRule>
    <cfRule type="cellIs" dxfId="9425" priority="67" operator="greaterThan">
      <formula>0</formula>
    </cfRule>
    <cfRule type="cellIs" dxfId="9424" priority="68" operator="equal">
      <formula>0</formula>
    </cfRule>
  </conditionalFormatting>
  <conditionalFormatting sqref="T4">
    <cfRule type="containsText" dxfId="9423" priority="64" operator="containsText" text="NO">
      <formula>NOT(ISERROR(SEARCH("NO",T4)))</formula>
    </cfRule>
    <cfRule type="containsText" dxfId="9422" priority="65" operator="containsText" text="SI">
      <formula>NOT(ISERROR(SEARCH("SI",T4)))</formula>
    </cfRule>
  </conditionalFormatting>
  <conditionalFormatting sqref="R4">
    <cfRule type="cellIs" dxfId="9421" priority="61" operator="lessThan">
      <formula>0</formula>
    </cfRule>
    <cfRule type="cellIs" dxfId="9420" priority="62" operator="greaterThan">
      <formula>0</formula>
    </cfRule>
    <cfRule type="cellIs" dxfId="9419" priority="63" operator="equal">
      <formula>0</formula>
    </cfRule>
  </conditionalFormatting>
  <conditionalFormatting sqref="I4">
    <cfRule type="expression" dxfId="9418" priority="56">
      <formula>SEARCH("caricato",$N4)&gt;0</formula>
    </cfRule>
    <cfRule type="expression" dxfId="9417" priority="57">
      <formula>SEARCH("da fare",$N4)&gt;0</formula>
    </cfRule>
    <cfRule type="expression" dxfId="9416" priority="58">
      <formula>SEARCH("attesa tcl",$N4)&gt;0</formula>
    </cfRule>
    <cfRule type="expression" dxfId="9415" priority="59">
      <formula>SEARCH("fermata",$N4)&gt;0</formula>
    </cfRule>
    <cfRule type="expression" dxfId="9414" priority="60">
      <formula>SEARCH("canone",$N4)&gt;0</formula>
    </cfRule>
  </conditionalFormatting>
  <conditionalFormatting sqref="I4">
    <cfRule type="expression" dxfId="9413" priority="51">
      <formula>SEARCH("caricato",$N4)&gt;0</formula>
    </cfRule>
    <cfRule type="expression" dxfId="9412" priority="52">
      <formula>SEARCH("da fare",$N4)&gt;0</formula>
    </cfRule>
    <cfRule type="expression" dxfId="9411" priority="53">
      <formula>SEARCH("attesa tcl",$N4)&gt;0</formula>
    </cfRule>
    <cfRule type="expression" dxfId="9410" priority="54">
      <formula>SEARCH("fermata",$N4)&gt;0</formula>
    </cfRule>
    <cfRule type="expression" dxfId="9409" priority="55">
      <formula>SEARCH("canone",$N4)&gt;0</formula>
    </cfRule>
  </conditionalFormatting>
  <conditionalFormatting sqref="I4">
    <cfRule type="expression" dxfId="9408" priority="46">
      <formula>SEARCH("caricato",$N4)&gt;0</formula>
    </cfRule>
    <cfRule type="expression" dxfId="9407" priority="47">
      <formula>SEARCH("da fare",$N4)&gt;0</formula>
    </cfRule>
    <cfRule type="expression" dxfId="9406" priority="48">
      <formula>SEARCH("attesa tcl",$N4)&gt;0</formula>
    </cfRule>
    <cfRule type="expression" dxfId="9405" priority="49">
      <formula>SEARCH("fermata",$N4)&gt;0</formula>
    </cfRule>
    <cfRule type="expression" dxfId="9404" priority="50">
      <formula>SEARCH("canone",$N4)&gt;0</formula>
    </cfRule>
  </conditionalFormatting>
  <conditionalFormatting sqref="I4">
    <cfRule type="expression" dxfId="9403" priority="41">
      <formula>SEARCH("caricato",$N4)&gt;0</formula>
    </cfRule>
    <cfRule type="expression" dxfId="9402" priority="42">
      <formula>SEARCH("da fare",$N4)&gt;0</formula>
    </cfRule>
    <cfRule type="expression" dxfId="9401" priority="43">
      <formula>SEARCH("attesa tcl",$N4)&gt;0</formula>
    </cfRule>
    <cfRule type="expression" dxfId="9400" priority="44">
      <formula>SEARCH("fermata",$N4)&gt;0</formula>
    </cfRule>
    <cfRule type="expression" dxfId="9399" priority="45">
      <formula>SEARCH("canone",$N4)&gt;0</formula>
    </cfRule>
  </conditionalFormatting>
  <conditionalFormatting sqref="I4">
    <cfRule type="expression" dxfId="9398" priority="36">
      <formula>SEARCH("caricato",$N4)&gt;0</formula>
    </cfRule>
    <cfRule type="expression" dxfId="9397" priority="37">
      <formula>SEARCH("da fare",$N4)&gt;0</formula>
    </cfRule>
    <cfRule type="expression" dxfId="9396" priority="38">
      <formula>SEARCH("attesa tcl",$N4)&gt;0</formula>
    </cfRule>
    <cfRule type="expression" dxfId="9395" priority="39">
      <formula>SEARCH("fermata",$N4)&gt;0</formula>
    </cfRule>
    <cfRule type="expression" dxfId="9394" priority="40">
      <formula>SEARCH("canone",$N4)&gt;0</formula>
    </cfRule>
  </conditionalFormatting>
  <conditionalFormatting sqref="I4">
    <cfRule type="expression" dxfId="9393" priority="31">
      <formula>SEARCH("caricato",$N4)&gt;0</formula>
    </cfRule>
    <cfRule type="expression" dxfId="9392" priority="32">
      <formula>SEARCH("da fare",$N4)&gt;0</formula>
    </cfRule>
    <cfRule type="expression" dxfId="9391" priority="33">
      <formula>SEARCH("attesa tcl",$N4)&gt;0</formula>
    </cfRule>
    <cfRule type="expression" dxfId="9390" priority="34">
      <formula>SEARCH("fermata",$N4)&gt;0</formula>
    </cfRule>
    <cfRule type="expression" dxfId="9389" priority="35">
      <formula>SEARCH("canone",$N4)&gt;0</formula>
    </cfRule>
  </conditionalFormatting>
  <conditionalFormatting sqref="I5:I45">
    <cfRule type="expression" dxfId="9388" priority="26">
      <formula>SEARCH("caricato",$N5)&gt;0</formula>
    </cfRule>
    <cfRule type="expression" dxfId="9387" priority="27">
      <formula>SEARCH("da fare",$N5)&gt;0</formula>
    </cfRule>
    <cfRule type="expression" dxfId="9386" priority="28">
      <formula>SEARCH("attesa tcl",$N5)&gt;0</formula>
    </cfRule>
    <cfRule type="expression" dxfId="9385" priority="29">
      <formula>SEARCH("fermata",$N5)&gt;0</formula>
    </cfRule>
    <cfRule type="expression" dxfId="9384" priority="30">
      <formula>SEARCH("canone",$N5)&gt;0</formula>
    </cfRule>
  </conditionalFormatting>
  <conditionalFormatting sqref="I5:I45">
    <cfRule type="expression" dxfId="9383" priority="21">
      <formula>SEARCH("caricato",$N5)&gt;0</formula>
    </cfRule>
    <cfRule type="expression" dxfId="9382" priority="22">
      <formula>SEARCH("da fare",$N5)&gt;0</formula>
    </cfRule>
    <cfRule type="expression" dxfId="9381" priority="23">
      <formula>SEARCH("attesa tcl",$N5)&gt;0</formula>
    </cfRule>
    <cfRule type="expression" dxfId="9380" priority="24">
      <formula>SEARCH("fermata",$N5)&gt;0</formula>
    </cfRule>
    <cfRule type="expression" dxfId="9379" priority="25">
      <formula>SEARCH("canone",$N5)&gt;0</formula>
    </cfRule>
  </conditionalFormatting>
  <conditionalFormatting sqref="I5:I45">
    <cfRule type="expression" dxfId="9378" priority="16">
      <formula>SEARCH("caricato",$N5)&gt;0</formula>
    </cfRule>
    <cfRule type="expression" dxfId="9377" priority="17">
      <formula>SEARCH("da fare",$N5)&gt;0</formula>
    </cfRule>
    <cfRule type="expression" dxfId="9376" priority="18">
      <formula>SEARCH("attesa tcl",$N5)&gt;0</formula>
    </cfRule>
    <cfRule type="expression" dxfId="9375" priority="19">
      <formula>SEARCH("fermata",$N5)&gt;0</formula>
    </cfRule>
    <cfRule type="expression" dxfId="9374" priority="20">
      <formula>SEARCH("canone",$N5)&gt;0</formula>
    </cfRule>
  </conditionalFormatting>
  <conditionalFormatting sqref="I5:I45">
    <cfRule type="expression" dxfId="9373" priority="11">
      <formula>SEARCH("caricato",$N5)&gt;0</formula>
    </cfRule>
    <cfRule type="expression" dxfId="9372" priority="12">
      <formula>SEARCH("da fare",$N5)&gt;0</formula>
    </cfRule>
    <cfRule type="expression" dxfId="9371" priority="13">
      <formula>SEARCH("attesa tcl",$N5)&gt;0</formula>
    </cfRule>
    <cfRule type="expression" dxfId="9370" priority="14">
      <formula>SEARCH("fermata",$N5)&gt;0</formula>
    </cfRule>
    <cfRule type="expression" dxfId="9369" priority="15">
      <formula>SEARCH("canone",$N5)&gt;0</formula>
    </cfRule>
  </conditionalFormatting>
  <conditionalFormatting sqref="I5:I45">
    <cfRule type="expression" dxfId="9368" priority="6">
      <formula>SEARCH("caricato",$N5)&gt;0</formula>
    </cfRule>
    <cfRule type="expression" dxfId="9367" priority="7">
      <formula>SEARCH("da fare",$N5)&gt;0</formula>
    </cfRule>
    <cfRule type="expression" dxfId="9366" priority="8">
      <formula>SEARCH("attesa tcl",$N5)&gt;0</formula>
    </cfRule>
    <cfRule type="expression" dxfId="9365" priority="9">
      <formula>SEARCH("fermata",$N5)&gt;0</formula>
    </cfRule>
    <cfRule type="expression" dxfId="9364" priority="10">
      <formula>SEARCH("canone",$N5)&gt;0</formula>
    </cfRule>
  </conditionalFormatting>
  <conditionalFormatting sqref="I5:I45">
    <cfRule type="expression" dxfId="9363" priority="1">
      <formula>SEARCH("caricato",$N5)&gt;0</formula>
    </cfRule>
    <cfRule type="expression" dxfId="9362" priority="2">
      <formula>SEARCH("da fare",$N5)&gt;0</formula>
    </cfRule>
    <cfRule type="expression" dxfId="9361" priority="3">
      <formula>SEARCH("attesa tcl",$N5)&gt;0</formula>
    </cfRule>
    <cfRule type="expression" dxfId="9360" priority="4">
      <formula>SEARCH("fermata",$N5)&gt;0</formula>
    </cfRule>
    <cfRule type="expression" dxfId="9359" priority="5">
      <formula>SEARCH("canone",$N5)&gt;0</formula>
    </cfRule>
  </conditionalFormatting>
  <dataValidations count="1">
    <dataValidation type="list" allowBlank="1" showInputMessage="1" showErrorMessage="1" sqref="U4" xr:uid="{EFAA6265-06AD-48BD-A2D7-E06569FE4C16}">
      <formula1>"SI,NO,si,no,"</formula1>
    </dataValidation>
  </dataValidations>
  <printOptions horizontalCentered="1" verticalCentered="1"/>
  <pageMargins left="0.25" right="0.25" top="0.25" bottom="0.25" header="0.3" footer="0.3"/>
  <pageSetup paperSize="9" scale="25" fitToHeight="0" pageOrder="overThenDown" orientation="landscape" blackAndWhite="1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6417" r:id="rId4" name="Button 1">
              <controlPr defaultSize="0" print="0" autoFill="0" autoPict="0" macro="[0]!CopiaModificaEseguiMacroEsterne_Optimized">
                <anchor moveWithCells="1" sizeWithCells="1">
                  <from>
                    <xdr:col>7</xdr:col>
                    <xdr:colOff>0</xdr:colOff>
                    <xdr:row>0</xdr:row>
                    <xdr:rowOff>9525</xdr:rowOff>
                  </from>
                  <to>
                    <xdr:col>7</xdr:col>
                    <xdr:colOff>1819275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6418" r:id="rId5" name="Button 2">
              <controlPr defaultSize="0" print="0" autoFill="0" autoPict="0" macro="[0]!RegolaAltezzaRigheEAreeDiStampa">
                <anchor moveWithCells="1" sizeWithCells="1">
                  <from>
                    <xdr:col>5</xdr:col>
                    <xdr:colOff>0</xdr:colOff>
                    <xdr:row>0</xdr:row>
                    <xdr:rowOff>0</xdr:rowOff>
                  </from>
                  <to>
                    <xdr:col>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6419" r:id="rId6" name="Button 3">
              <controlPr defaultSize="0" print="0" autoFill="0" autoPict="0" macro="[0]!RegolaAltezzaRigheEAreeDiStampa">
                <anchor moveWithCells="1" sizeWithCells="1">
                  <from>
                    <xdr:col>5</xdr:col>
                    <xdr:colOff>0</xdr:colOff>
                    <xdr:row>0</xdr:row>
                    <xdr:rowOff>0</xdr:rowOff>
                  </from>
                  <to>
                    <xdr:col>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6420" r:id="rId7" name="Button 4">
              <controlPr defaultSize="0" print="0" autoFill="0" autoPict="0" macro="[0]!cancellaGiornaliera">
                <anchor moveWithCells="1" sizeWithCells="1">
                  <from>
                    <xdr:col>13</xdr:col>
                    <xdr:colOff>0</xdr:colOff>
                    <xdr:row>0</xdr:row>
                    <xdr:rowOff>0</xdr:rowOff>
                  </from>
                  <to>
                    <xdr:col>13</xdr:col>
                    <xdr:colOff>1990725</xdr:colOff>
                    <xdr:row>1</xdr:row>
                    <xdr:rowOff>438150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6421" r:id="rId8" name="Button 5">
              <controlPr defaultSize="0" print="0" autoFill="0" autoPict="0" macro="[0]!CopiaModificaEseguiMacroEsterne_Optimized">
                <anchor moveWithCells="1" sizeWithCells="1">
                  <from>
                    <xdr:col>7</xdr:col>
                    <xdr:colOff>0</xdr:colOff>
                    <xdr:row>0</xdr:row>
                    <xdr:rowOff>9525</xdr:rowOff>
                  </from>
                  <to>
                    <xdr:col>7</xdr:col>
                    <xdr:colOff>1819275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6422" r:id="rId9" name="Button 6">
              <controlPr defaultSize="0" print="0" autoFill="0" autoPict="0" macro="[1]!RegolaAltezzaRigheEAreeDiStampa">
                <anchor moveWithCells="1" sizeWithCells="1">
                  <from>
                    <xdr:col>5</xdr:col>
                    <xdr:colOff>0</xdr:colOff>
                    <xdr:row>0</xdr:row>
                    <xdr:rowOff>0</xdr:rowOff>
                  </from>
                  <to>
                    <xdr:col>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6423" r:id="rId10" name="Button 7">
              <controlPr defaultSize="0" print="0" autoFill="0" autoPict="0" macro="[0]!RegolaAltezzaRigheEAreeDiStampa">
                <anchor moveWithCells="1" sizeWithCells="1">
                  <from>
                    <xdr:col>5</xdr:col>
                    <xdr:colOff>0</xdr:colOff>
                    <xdr:row>0</xdr:row>
                    <xdr:rowOff>0</xdr:rowOff>
                  </from>
                  <to>
                    <xdr:col>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6424" r:id="rId11" name="Button 8">
              <controlPr defaultSize="0" print="0" autoFill="0" autoPict="0" macro="[0]!ComparaPdLeCopiaValori">
                <anchor moveWithCells="1" sizeWithCells="1">
                  <from>
                    <xdr:col>9</xdr:col>
                    <xdr:colOff>19050</xdr:colOff>
                    <xdr:row>0</xdr:row>
                    <xdr:rowOff>0</xdr:rowOff>
                  </from>
                  <to>
                    <xdr:col>10</xdr:col>
                    <xdr:colOff>1104900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362538-4558-4772-841E-4DD8D0097BBB}">
  <sheetPr codeName="Foglio44">
    <pageSetUpPr fitToPage="1"/>
  </sheetPr>
  <dimension ref="A1:BK64"/>
  <sheetViews>
    <sheetView topLeftCell="A4" zoomScale="55" zoomScaleNormal="55" workbookViewId="0">
      <selection activeCell="R13" sqref="R13"/>
    </sheetView>
  </sheetViews>
  <sheetFormatPr defaultColWidth="8.85546875" defaultRowHeight="23.25" x14ac:dyDescent="0.25"/>
  <cols>
    <col min="1" max="1" width="5.7109375" style="114" customWidth="1"/>
    <col min="2" max="2" width="5.85546875" style="114" customWidth="1"/>
    <col min="3" max="3" width="4.5703125" style="114" customWidth="1"/>
    <col min="4" max="4" width="4.42578125" style="114" customWidth="1"/>
    <col min="5" max="5" width="3.5703125" style="114" customWidth="1"/>
    <col min="6" max="6" width="30.7109375" style="1" customWidth="1"/>
    <col min="7" max="7" width="76.28515625" style="144" customWidth="1"/>
    <col min="8" max="8" width="26.5703125" style="1" customWidth="1"/>
    <col min="9" max="9" width="29" style="22" customWidth="1"/>
    <col min="10" max="10" width="20" style="1" customWidth="1"/>
    <col min="11" max="12" width="16.7109375" style="1" customWidth="1"/>
    <col min="13" max="13" width="24.28515625" style="1" customWidth="1"/>
    <col min="14" max="14" width="29.140625" style="20" customWidth="1"/>
    <col min="15" max="15" width="1.85546875" style="20" customWidth="1"/>
    <col min="16" max="16" width="27.5703125" style="114" customWidth="1"/>
    <col min="17" max="18" width="24.140625" style="114" customWidth="1"/>
    <col min="19" max="19" width="25.85546875" style="114" bestFit="1" customWidth="1"/>
    <col min="20" max="20" width="30" style="114" bestFit="1" customWidth="1"/>
    <col min="21" max="21" width="28.7109375" style="114" customWidth="1"/>
    <col min="22" max="25" width="18.7109375" style="37" customWidth="1"/>
    <col min="26" max="28" width="18.7109375" style="37" hidden="1" customWidth="1"/>
    <col min="29" max="29" width="30" style="114" hidden="1" customWidth="1"/>
    <col min="30" max="30" width="12.28515625" style="114" hidden="1" customWidth="1"/>
    <col min="31" max="31" width="10.5703125" style="114" hidden="1" customWidth="1"/>
    <col min="32" max="32" width="11.7109375" style="114" hidden="1" customWidth="1"/>
    <col min="33" max="34" width="9.7109375" style="114" hidden="1" customWidth="1"/>
    <col min="35" max="35" width="8" style="114" hidden="1" customWidth="1"/>
    <col min="36" max="36" width="8.28515625" style="114" hidden="1" customWidth="1"/>
    <col min="37" max="37" width="9.7109375" style="114" hidden="1" customWidth="1"/>
    <col min="38" max="38" width="11.42578125" style="114" hidden="1" customWidth="1"/>
    <col min="39" max="39" width="8.28515625" style="114" hidden="1" customWidth="1"/>
    <col min="40" max="40" width="8.7109375" style="114" hidden="1" customWidth="1"/>
    <col min="41" max="41" width="25.140625" style="114" bestFit="1" customWidth="1"/>
    <col min="42" max="42" width="11.7109375" style="114" customWidth="1"/>
    <col min="43" max="47" width="10.140625" style="114" customWidth="1"/>
    <col min="48" max="63" width="16.5703125" style="114" customWidth="1"/>
    <col min="64" max="72" width="8.85546875" style="114"/>
    <col min="73" max="74" width="15.42578125" style="114" bestFit="1" customWidth="1"/>
    <col min="75" max="75" width="17.5703125" style="114" bestFit="1" customWidth="1"/>
    <col min="76" max="76" width="13.42578125" style="114" bestFit="1" customWidth="1"/>
    <col min="77" max="77" width="12.28515625" style="114" bestFit="1" customWidth="1"/>
    <col min="78" max="78" width="13.42578125" style="114" bestFit="1" customWidth="1"/>
    <col min="79" max="79" width="0" style="114" hidden="1" customWidth="1"/>
    <col min="80" max="16384" width="8.85546875" style="114"/>
  </cols>
  <sheetData>
    <row r="1" spans="1:41" ht="35.25" customHeight="1" x14ac:dyDescent="0.25">
      <c r="B1" s="200"/>
      <c r="C1" s="201"/>
      <c r="D1" s="201"/>
      <c r="E1" s="202"/>
      <c r="F1" s="203" t="s">
        <v>212</v>
      </c>
      <c r="G1" s="204"/>
      <c r="H1" s="204"/>
      <c r="I1" s="155">
        <f>DATE(RIEPILOGO!U14,RIEPILOGO!X13,23)</f>
        <v>46104</v>
      </c>
      <c r="K1" s="132"/>
      <c r="L1" s="206">
        <v>46104</v>
      </c>
      <c r="M1" s="206"/>
      <c r="N1" s="128"/>
    </row>
    <row r="2" spans="1:41" ht="35.25" customHeight="1" x14ac:dyDescent="0.5">
      <c r="B2" s="200"/>
      <c r="C2" s="201"/>
      <c r="D2" s="201"/>
      <c r="E2" s="202"/>
      <c r="F2" s="205"/>
      <c r="G2" s="205"/>
      <c r="H2" s="205"/>
      <c r="K2" s="151"/>
      <c r="L2" s="207" t="str">
        <f>TEXT(L1, "gggg")</f>
        <v>lunedì</v>
      </c>
      <c r="M2" s="207"/>
      <c r="N2" s="129"/>
      <c r="O2" s="19"/>
      <c r="P2" s="199" t="s">
        <v>215</v>
      </c>
      <c r="Q2" s="199"/>
      <c r="R2" s="199"/>
      <c r="S2" s="199"/>
      <c r="T2" s="13"/>
    </row>
    <row r="3" spans="1:41" ht="66" customHeight="1" x14ac:dyDescent="0.25">
      <c r="A3" s="127"/>
      <c r="B3" s="16" t="s">
        <v>2</v>
      </c>
      <c r="C3" s="16" t="s">
        <v>3</v>
      </c>
      <c r="D3" s="16" t="s">
        <v>5</v>
      </c>
      <c r="E3" s="16" t="s">
        <v>4</v>
      </c>
      <c r="F3" s="130" t="s">
        <v>1</v>
      </c>
      <c r="G3" s="142" t="s">
        <v>128</v>
      </c>
      <c r="H3" s="130" t="s">
        <v>9</v>
      </c>
      <c r="I3" s="131" t="s">
        <v>0</v>
      </c>
      <c r="J3" s="130" t="s">
        <v>11</v>
      </c>
      <c r="K3" s="130" t="s">
        <v>6</v>
      </c>
      <c r="L3" s="130" t="s">
        <v>7</v>
      </c>
      <c r="M3" s="130" t="s">
        <v>8</v>
      </c>
      <c r="N3" s="130" t="s">
        <v>22</v>
      </c>
      <c r="O3" s="16"/>
      <c r="P3" s="46" t="s">
        <v>202</v>
      </c>
      <c r="Q3" s="46" t="s">
        <v>203</v>
      </c>
      <c r="R3" s="46" t="s">
        <v>262</v>
      </c>
      <c r="S3" s="46" t="s">
        <v>204</v>
      </c>
      <c r="T3" s="46" t="s">
        <v>34</v>
      </c>
      <c r="U3" s="47" t="s">
        <v>25</v>
      </c>
      <c r="V3" s="192" t="s">
        <v>216</v>
      </c>
      <c r="W3" s="193"/>
      <c r="X3" s="194"/>
      <c r="Y3" s="121"/>
      <c r="AD3" s="37"/>
    </row>
    <row r="4" spans="1:41" ht="80.099999999999994" customHeight="1" x14ac:dyDescent="0.25">
      <c r="A4" s="112" t="str">
        <f>IFERROR(INDEX(Tabella256[cognomenome], MATCH(F4, Tabella256[cognome], 0)), "")</f>
        <v>Riciputo A.</v>
      </c>
      <c r="B4" s="110"/>
      <c r="C4" s="110"/>
      <c r="D4" s="111"/>
      <c r="E4" s="111"/>
      <c r="F4" s="30" t="s">
        <v>134</v>
      </c>
      <c r="G4" s="56" t="s">
        <v>519</v>
      </c>
      <c r="H4" s="31" t="s">
        <v>284</v>
      </c>
      <c r="I4" s="32" t="str">
        <f>IF(ISERROR(SEARCH("canone extra", N4)),
    IF(ISERROR(SEARCH("caldarella2", N4)),
        IF(ISERROR(SEARCH("messina", N4)),
            IF(ISERROR(SEARCH("agusta", N4)),
                IF(ISERROR(SEARCH("caldarella", N4)),
                    "",
                    $X$6
                ),
                $W$6
            ),
            $V$6
        ),
        $Y$6
    ),
    $AO$6
)</f>
        <v>5400274443
canone</v>
      </c>
      <c r="J4" s="33" t="s">
        <v>518</v>
      </c>
      <c r="K4" s="34" t="s">
        <v>281</v>
      </c>
      <c r="L4" s="34" t="s">
        <v>282</v>
      </c>
      <c r="M4" s="31">
        <f>IF(AN4=0,"",AN4)</f>
        <v>8.25</v>
      </c>
      <c r="N4" s="35" t="s">
        <v>35</v>
      </c>
      <c r="O4" s="35"/>
      <c r="P4" s="18">
        <f>IF(OR($L$1=RIEPILOGO!$T$2,$L$1=RIEPILOGO!$T$3,$L$1=RIEPILOGO!$T$4,$L$1=RIEPILOGO!$T$5),"FESTIVO",
  IF(L2="sabato","SABATO",
    IF(L2="domenica","DOMENICA",
      IF(RIEPILOGO!V19="ABILITATO",
        IFERROR((SUMIF(N4:N45,"*canone messina*",M4:M45)/(IF(WEEKDAY(L1,2)=5,10,16.5)))-1,-1),
        0))))</f>
        <v>0</v>
      </c>
      <c r="Q4" s="18">
        <f>IF(OR($L$1=RIEPILOGO!$T$2,$L$1=RIEPILOGO!$T$3,$L$1=RIEPILOGO!$T$4,$L$1=RIEPILOGO!$T$5),"FESTIVO",
  IF(L2="sabato","SABATO",
    IF(L2="domenica","DOMENICA",
      IF(RIEPILOGO!V19="ABILITATO",
        IFERROR((SUMIF(N4:N45,"canone caldarella",M4:M45)/(IF(WEEKDAY(L1,2)=5,10,16.5)))-1,-1),
        0))))</f>
        <v>0.5</v>
      </c>
      <c r="R4" s="18">
        <f>IF(OR($L$1=RIEPILOGO!$T$2,$L$1=RIEPILOGO!$T$3,$L$1=RIEPILOGO!$T$4,$L$1=RIEPILOGO!$T$5),"FESTIVO",
  IF(L2="sabato","SABATO",
    IF(L2="domenica","DOMENICA",
      IF(RIEPILOGO!U19="ABILITATO",
        IFERROR((SUMIF(N4:N45,"*canone agusta*",M4:M45)/(IF(WEEKDAY(L1,2)=5,10,16.5)))-1,-1),
        0))))</f>
        <v>0</v>
      </c>
      <c r="S4" s="18">
        <f>IF(OR($L$1=RIEPILOGO!$T$2,$L$1=RIEPILOGO!$T$3,$L$1=RIEPILOGO!$T$4,$L$1=RIEPILOGO!$T$5),"FESTIVO",
  IF(L2="sabato","SABATO",
    IF(L2="domenica","DOMENICA",
      IF(RIEPILOGO!W19="ABILITATO",
        IFERROR((SUMIF(N4:N45,"*canone caldarella2*",M4:M45)/(IF(WEEKDAY(L1,2)=5,10,16.5)))-1,-1),
        0))))</f>
        <v>0</v>
      </c>
      <c r="T4" s="18" t="str">
        <f>IF(COUNTBLANK(P7:P30)=ROWS(P7:P30),"NO",IF(SUM(Q7:Q30)=SUM(R7:R30),"SI","NO"))</f>
        <v>SI</v>
      </c>
      <c r="U4" s="18" t="s">
        <v>39</v>
      </c>
      <c r="V4" s="195">
        <f ca="1">RIEPILOGO!M33</f>
        <v>-6.0606060606060552E-2</v>
      </c>
      <c r="W4" s="196"/>
      <c r="X4" s="197"/>
      <c r="Y4" s="122"/>
      <c r="AD4" s="114" t="str">
        <f>IFERROR(IF(SEARCH("assistenza", N4) &gt; 0, TRUE, ""), "NO")</f>
        <v>NO</v>
      </c>
      <c r="AG4" s="3">
        <f t="shared" ref="AG4:AH45" si="0">IF(K4="24:00",24,(HOUR(K4)+MINUTE(K4)/60))</f>
        <v>7.75</v>
      </c>
      <c r="AH4" s="3">
        <f t="shared" si="0"/>
        <v>16.75</v>
      </c>
      <c r="AI4" s="3">
        <f t="shared" ref="AI4:AI45" si="1">IF(AM4=TRUE,(HOUR(AJ4)+MINUTE(AJ4)/60),0)</f>
        <v>0.75</v>
      </c>
      <c r="AJ4" s="4">
        <v>3.125E-2</v>
      </c>
      <c r="AK4" s="3">
        <f t="shared" ref="AK4:AK45" si="2">AH4-AG4</f>
        <v>9</v>
      </c>
      <c r="AL4" s="53" t="s">
        <v>30</v>
      </c>
      <c r="AM4" s="8" t="b">
        <f t="shared" ref="AM4:AM45" si="3">IF(AND(AG4&lt;12.75,AH4&gt;12,AD4="NO"),OR($L$2="lunedì",($L$2="martedì"),($L$2="mercoledì"),($L$2="giovedì")))</f>
        <v>1</v>
      </c>
      <c r="AN4" s="15">
        <f t="shared" ref="AN4:AN45" si="4">IF(AM4=TRUE,AK4-AI4, AK4*1)</f>
        <v>8.25</v>
      </c>
    </row>
    <row r="5" spans="1:41" ht="80.099999999999994" customHeight="1" thickBot="1" x14ac:dyDescent="0.95">
      <c r="A5" s="112" t="str">
        <f>IFERROR(INDEX(Tabella256[cognomenome], MATCH(F5, Tabella256[cognome], 0)), "")</f>
        <v>Manservigi A.</v>
      </c>
      <c r="B5" s="28"/>
      <c r="C5" s="28"/>
      <c r="D5" s="29"/>
      <c r="E5" s="29"/>
      <c r="F5" s="30" t="s">
        <v>162</v>
      </c>
      <c r="G5" s="56" t="str">
        <f>IF(G4="","",G4)</f>
        <v>Revisione elettrovalvole compressore impianto mise SVRE</v>
      </c>
      <c r="H5" s="31" t="str">
        <f>IF(H4="","",H4)</f>
        <v>Messina</v>
      </c>
      <c r="I5" s="32" t="str">
        <f t="shared" ref="I5:I45" si="5">IF(ISERROR(SEARCH("canone extra", N5)),
    IF(ISERROR(SEARCH("caldarella2", N5)),
        IF(ISERROR(SEARCH("messina", N5)),
            IF(ISERROR(SEARCH("agusta", N5)),
                IF(ISERROR(SEARCH("caldarella", N5)),
                    "",
                    $X$6
                ),
                $W$6
            ),
            $V$6
        ),
        $Y$6
    ),
    $AO$6
)</f>
        <v>5400274443
canone</v>
      </c>
      <c r="J5" s="33" t="str">
        <f>IF(J4="","",J4)</f>
        <v>576953/C</v>
      </c>
      <c r="K5" s="34" t="s">
        <v>281</v>
      </c>
      <c r="L5" s="34" t="s">
        <v>282</v>
      </c>
      <c r="M5" s="31">
        <f>IF(AN5=0,"",AN5)</f>
        <v>8.25</v>
      </c>
      <c r="N5" s="35" t="s">
        <v>35</v>
      </c>
      <c r="O5" s="35"/>
      <c r="P5" s="109"/>
      <c r="Q5" s="109"/>
      <c r="R5" s="109"/>
      <c r="S5" s="109"/>
      <c r="V5" s="14" t="s">
        <v>35</v>
      </c>
      <c r="W5" s="14" t="s">
        <v>260</v>
      </c>
      <c r="X5" s="14" t="s">
        <v>36</v>
      </c>
      <c r="Y5" s="14" t="s">
        <v>207</v>
      </c>
      <c r="Z5" s="14" t="s">
        <v>35</v>
      </c>
      <c r="AA5" s="14" t="s">
        <v>260</v>
      </c>
      <c r="AB5" s="14" t="s">
        <v>36</v>
      </c>
      <c r="AC5" s="14" t="s">
        <v>207</v>
      </c>
      <c r="AD5" s="114" t="str">
        <f t="shared" ref="AD5:AD45" si="6">IFERROR(IF(SEARCH("assistenza", N5) &gt; 0, TRUE, ""), "NO")</f>
        <v>NO</v>
      </c>
      <c r="AG5" s="3">
        <f t="shared" si="0"/>
        <v>7.75</v>
      </c>
      <c r="AH5" s="3">
        <f t="shared" si="0"/>
        <v>16.75</v>
      </c>
      <c r="AI5" s="3">
        <f t="shared" si="1"/>
        <v>0.75</v>
      </c>
      <c r="AJ5" s="4">
        <v>3.125E-2</v>
      </c>
      <c r="AK5" s="3">
        <f t="shared" si="2"/>
        <v>9</v>
      </c>
      <c r="AL5" s="53" t="s">
        <v>30</v>
      </c>
      <c r="AM5" s="8" t="b">
        <f t="shared" si="3"/>
        <v>1</v>
      </c>
      <c r="AN5" s="15">
        <f t="shared" si="4"/>
        <v>8.25</v>
      </c>
      <c r="AO5" s="14" t="s">
        <v>238</v>
      </c>
    </row>
    <row r="6" spans="1:41" ht="162" x14ac:dyDescent="0.25">
      <c r="A6" s="112" t="str">
        <f>IFERROR(INDEX(Tabella256[cognomenome], MATCH(F6, Tabella256[cognome], 0)), "")</f>
        <v>Spinali D.</v>
      </c>
      <c r="B6" s="28"/>
      <c r="C6" s="28"/>
      <c r="D6" s="29"/>
      <c r="E6" s="29"/>
      <c r="F6" s="30" t="s">
        <v>132</v>
      </c>
      <c r="G6" s="56" t="s">
        <v>521</v>
      </c>
      <c r="H6" s="31" t="s">
        <v>285</v>
      </c>
      <c r="I6" s="32" t="str">
        <f t="shared" si="5"/>
        <v>5400274437
canone</v>
      </c>
      <c r="J6" s="33" t="s">
        <v>520</v>
      </c>
      <c r="K6" s="34" t="s">
        <v>281</v>
      </c>
      <c r="L6" s="34" t="s">
        <v>282</v>
      </c>
      <c r="M6" s="31">
        <f t="shared" ref="M6:M45" si="7">IF(AN6=0,"",AN6)</f>
        <v>8.25</v>
      </c>
      <c r="N6" s="35" t="s">
        <v>260</v>
      </c>
      <c r="O6" s="35"/>
      <c r="P6" s="73" t="s">
        <v>23</v>
      </c>
      <c r="Q6" s="74" t="s">
        <v>20</v>
      </c>
      <c r="R6" s="74" t="s">
        <v>21</v>
      </c>
      <c r="S6" s="75" t="s">
        <v>24</v>
      </c>
      <c r="T6" s="2"/>
      <c r="V6" s="32" t="str">
        <f>RIEPILOGO!$S$17</f>
        <v>5400274443
canone</v>
      </c>
      <c r="W6" s="32" t="str">
        <f>RIEPILOGO!$U$17</f>
        <v>5400274437
canone</v>
      </c>
      <c r="X6" s="32" t="str">
        <f>RIEPILOGO!$V$17</f>
        <v>5400274434
canone</v>
      </c>
      <c r="Y6" s="32" t="str">
        <f>RIEPILOGO!$W$17</f>
        <v xml:space="preserve">
canone</v>
      </c>
      <c r="AD6" s="114" t="str">
        <f t="shared" si="6"/>
        <v>NO</v>
      </c>
      <c r="AG6" s="3">
        <f t="shared" si="0"/>
        <v>7.75</v>
      </c>
      <c r="AH6" s="3">
        <f t="shared" si="0"/>
        <v>16.75</v>
      </c>
      <c r="AI6" s="3">
        <f t="shared" si="1"/>
        <v>0.75</v>
      </c>
      <c r="AJ6" s="4">
        <v>3.125E-2</v>
      </c>
      <c r="AK6" s="3">
        <f t="shared" si="2"/>
        <v>9</v>
      </c>
      <c r="AL6" s="53" t="s">
        <v>30</v>
      </c>
      <c r="AM6" s="8" t="b">
        <f t="shared" si="3"/>
        <v>1</v>
      </c>
      <c r="AN6" s="15">
        <f t="shared" si="4"/>
        <v>8.25</v>
      </c>
      <c r="AO6" s="32">
        <f>RIEPILOGO!$X$17</f>
        <v>0</v>
      </c>
    </row>
    <row r="7" spans="1:41" ht="162" x14ac:dyDescent="0.25">
      <c r="A7" s="112" t="str">
        <f>IFERROR(INDEX(Tabella256[cognomenome], MATCH(F7, Tabella256[cognome], 0)), "")</f>
        <v>Serra G.</v>
      </c>
      <c r="B7" s="28"/>
      <c r="C7" s="28"/>
      <c r="D7" s="29"/>
      <c r="E7" s="29"/>
      <c r="F7" s="30" t="s">
        <v>193</v>
      </c>
      <c r="G7" s="56" t="str">
        <f>IF(G6="","",G6)</f>
        <v>110241693   000-1-L115RC CONTROLLO LOOP DI REGOLAZIONE
1000-10L116RC SU D112 CONTROLLO FUNZIONALE
700 TP001 CONTROLLO EPROVE DI AVVIAMENTO TURBINA
10241991 1100: MTZ 11L001SH CONTROLLO FUNZIONALE</v>
      </c>
      <c r="H7" s="31" t="str">
        <f>IF(H6="","",H6)</f>
        <v>Caldarella</v>
      </c>
      <c r="I7" s="32" t="str">
        <f t="shared" si="5"/>
        <v>5400274437
canone</v>
      </c>
      <c r="J7" s="33" t="str">
        <f>IF(J6="","",J6)</f>
        <v>576501/C
577252/C
577367/C
577192/C</v>
      </c>
      <c r="K7" s="34" t="s">
        <v>281</v>
      </c>
      <c r="L7" s="34" t="s">
        <v>282</v>
      </c>
      <c r="M7" s="31">
        <f t="shared" si="7"/>
        <v>8.25</v>
      </c>
      <c r="N7" s="35" t="s">
        <v>260</v>
      </c>
      <c r="O7" s="35"/>
      <c r="P7" s="76" t="s">
        <v>13</v>
      </c>
      <c r="Q7" s="18">
        <f>IF(ISBLANK(P7), 99, SUMIF($F$4:$F$45,"*"&amp;P7&amp;"*",$M$4:$M$45))</f>
        <v>8.25</v>
      </c>
      <c r="R7" s="18">
        <v>8.25</v>
      </c>
      <c r="S7" s="77">
        <f t="shared" ref="S7:S30" si="8">R7-Q7</f>
        <v>0</v>
      </c>
      <c r="T7" s="2"/>
      <c r="V7" s="66">
        <f ca="1">RIEPILOGO!N33</f>
        <v>-3.0303030303030276E-2</v>
      </c>
      <c r="W7" s="66">
        <f ca="1">RIEPILOGO!P33</f>
        <v>-1.5151515151515138E-2</v>
      </c>
      <c r="X7" s="66">
        <f ca="1">RIEPILOGO!O33</f>
        <v>-1.5151515151515138E-2</v>
      </c>
      <c r="Y7" s="66">
        <f ca="1">RIEPILOGO!Q33</f>
        <v>0</v>
      </c>
      <c r="Z7" s="71">
        <f ca="1">V7</f>
        <v>-3.0303030303030276E-2</v>
      </c>
      <c r="AA7" s="71">
        <f ca="1">W7</f>
        <v>-1.5151515151515138E-2</v>
      </c>
      <c r="AB7" s="71">
        <f ca="1">X7</f>
        <v>-1.5151515151515138E-2</v>
      </c>
      <c r="AC7" s="71">
        <f ca="1">Y7</f>
        <v>0</v>
      </c>
      <c r="AD7" s="114" t="str">
        <f t="shared" si="6"/>
        <v>NO</v>
      </c>
      <c r="AG7" s="3">
        <f t="shared" si="0"/>
        <v>7.75</v>
      </c>
      <c r="AH7" s="3">
        <f t="shared" si="0"/>
        <v>16.75</v>
      </c>
      <c r="AI7" s="3">
        <f t="shared" si="1"/>
        <v>0.75</v>
      </c>
      <c r="AJ7" s="4">
        <v>3.125E-2</v>
      </c>
      <c r="AK7" s="3">
        <f t="shared" si="2"/>
        <v>9</v>
      </c>
      <c r="AL7" s="53" t="s">
        <v>30</v>
      </c>
      <c r="AM7" s="8" t="b">
        <f t="shared" si="3"/>
        <v>1</v>
      </c>
      <c r="AN7" s="15">
        <f t="shared" si="4"/>
        <v>8.25</v>
      </c>
    </row>
    <row r="8" spans="1:41" ht="80.099999999999994" customHeight="1" x14ac:dyDescent="0.45">
      <c r="A8" s="112" t="str">
        <f>IFERROR(INDEX(Tabella256[cognomenome], MATCH(F8, Tabella256[cognome], 0)), "")</f>
        <v>Garro S.</v>
      </c>
      <c r="B8" s="28"/>
      <c r="C8" s="28"/>
      <c r="D8" s="29"/>
      <c r="E8" s="29"/>
      <c r="F8" s="30" t="s">
        <v>138</v>
      </c>
      <c r="G8" s="56" t="s">
        <v>432</v>
      </c>
      <c r="H8" s="31" t="s">
        <v>285</v>
      </c>
      <c r="I8" s="32" t="s">
        <v>582</v>
      </c>
      <c r="J8" s="33" t="s">
        <v>431</v>
      </c>
      <c r="K8" s="34" t="s">
        <v>281</v>
      </c>
      <c r="L8" s="34" t="s">
        <v>504</v>
      </c>
      <c r="M8" s="31">
        <f t="shared" si="7"/>
        <v>7.75</v>
      </c>
      <c r="N8" s="35"/>
      <c r="O8" s="35"/>
      <c r="P8" s="76" t="s">
        <v>253</v>
      </c>
      <c r="Q8" s="18">
        <f t="shared" ref="Q8:Q30" si="9">IF(ISBLANK(P8), 99, SUMIF($F$4:$F$45,"*"&amp;P8&amp;"*",$M$4:$M$45))</f>
        <v>8.25</v>
      </c>
      <c r="R8" s="18">
        <v>8.25</v>
      </c>
      <c r="S8" s="77">
        <f t="shared" si="8"/>
        <v>0</v>
      </c>
      <c r="T8" s="2"/>
      <c r="V8" s="198" t="s">
        <v>116</v>
      </c>
      <c r="W8" s="198"/>
      <c r="X8" s="198"/>
      <c r="Y8" s="123"/>
      <c r="AD8" s="114" t="str">
        <f>IFERROR(IF(SEARCH("assistenza", N8) &gt; 0, TRUE, ""), "NO")</f>
        <v>NO</v>
      </c>
      <c r="AG8" s="3">
        <f t="shared" si="0"/>
        <v>7.75</v>
      </c>
      <c r="AH8" s="3">
        <f t="shared" si="0"/>
        <v>16.25</v>
      </c>
      <c r="AI8" s="3">
        <f t="shared" si="1"/>
        <v>0.75</v>
      </c>
      <c r="AJ8" s="4">
        <v>3.125E-2</v>
      </c>
      <c r="AK8" s="3">
        <f t="shared" si="2"/>
        <v>8.5</v>
      </c>
      <c r="AL8" s="53" t="s">
        <v>30</v>
      </c>
      <c r="AM8" s="8" t="b">
        <f t="shared" si="3"/>
        <v>1</v>
      </c>
      <c r="AN8" s="15">
        <f t="shared" si="4"/>
        <v>7.75</v>
      </c>
    </row>
    <row r="9" spans="1:41" ht="80.099999999999994" customHeight="1" x14ac:dyDescent="0.25">
      <c r="A9" s="112" t="str">
        <f>IFERROR(INDEX(Tabella256[cognomenome], MATCH(F9, Tabella256[cognome], 0)), "")</f>
        <v>Garro L.</v>
      </c>
      <c r="B9" s="28"/>
      <c r="C9" s="28"/>
      <c r="D9" s="29"/>
      <c r="E9" s="29"/>
      <c r="F9" s="30" t="s">
        <v>137</v>
      </c>
      <c r="G9" s="56" t="str">
        <f>IF(G8="","",G8)</f>
        <v>1200-MAX  E OFF SITE CONTROLLO  RIPRISTINO E MOVIMENTAZIONE  KV e HIC. . Proseguimento del permesso n 566045/C</v>
      </c>
      <c r="H9" s="31" t="str">
        <f>IF(H8="","",H8)</f>
        <v>Caldarella</v>
      </c>
      <c r="I9" s="32" t="s">
        <v>582</v>
      </c>
      <c r="J9" s="33" t="str">
        <f>IF(J8="","",J8)</f>
        <v>575292/C</v>
      </c>
      <c r="K9" s="34" t="s">
        <v>281</v>
      </c>
      <c r="L9" s="34" t="s">
        <v>504</v>
      </c>
      <c r="M9" s="31">
        <f t="shared" si="7"/>
        <v>7.75</v>
      </c>
      <c r="N9" s="35"/>
      <c r="O9" s="35"/>
      <c r="P9" s="76" t="s">
        <v>12</v>
      </c>
      <c r="Q9" s="18">
        <f t="shared" si="9"/>
        <v>8.25</v>
      </c>
      <c r="R9" s="18">
        <v>8.25</v>
      </c>
      <c r="S9" s="77">
        <f t="shared" si="8"/>
        <v>0</v>
      </c>
      <c r="T9" s="2"/>
      <c r="V9" s="66">
        <f ca="1">IF(Z7&gt;0,"SATURATO DI "&amp;8.25*Z7,8.25*Z7)</f>
        <v>-0.24999999999999978</v>
      </c>
      <c r="W9" s="66">
        <f ca="1">IF(AA7&gt;0,"SATURATO DI "&amp;8.25*AA7,8.25*AA7)</f>
        <v>-0.12499999999999989</v>
      </c>
      <c r="X9" s="66">
        <f ca="1">IF(AB7&gt;0,"SATURATO DI "&amp;8.25*AB7,8.25*AB7)</f>
        <v>-0.12499999999999989</v>
      </c>
      <c r="Y9" s="66">
        <f ca="1">IF(AC7&gt;0,"SATURATO DI "&amp;8.25*AC7,8.25*AC7)</f>
        <v>0</v>
      </c>
      <c r="AD9" s="114" t="str">
        <f t="shared" si="6"/>
        <v>NO</v>
      </c>
      <c r="AG9" s="3">
        <f t="shared" si="0"/>
        <v>7.75</v>
      </c>
      <c r="AH9" s="3">
        <f t="shared" si="0"/>
        <v>16.25</v>
      </c>
      <c r="AI9" s="3">
        <f t="shared" si="1"/>
        <v>0.75</v>
      </c>
      <c r="AJ9" s="4">
        <v>3.125E-2</v>
      </c>
      <c r="AK9" s="3">
        <f t="shared" si="2"/>
        <v>8.5</v>
      </c>
      <c r="AL9" s="53" t="s">
        <v>30</v>
      </c>
      <c r="AM9" s="8" t="b">
        <f t="shared" si="3"/>
        <v>1</v>
      </c>
      <c r="AN9" s="15">
        <f t="shared" si="4"/>
        <v>7.75</v>
      </c>
    </row>
    <row r="10" spans="1:41" ht="81" x14ac:dyDescent="0.25">
      <c r="A10" s="112" t="str">
        <f>IFERROR(INDEX(Tabella256[cognomenome], MATCH(F10, Tabella256[cognome], 0)), "")</f>
        <v>Tarascio B.</v>
      </c>
      <c r="B10" s="28"/>
      <c r="C10" s="28"/>
      <c r="D10" s="29"/>
      <c r="E10" s="29"/>
      <c r="F10" s="30" t="s">
        <v>157</v>
      </c>
      <c r="G10" s="56" t="s">
        <v>523</v>
      </c>
      <c r="H10" s="31" t="s">
        <v>285</v>
      </c>
      <c r="I10" s="32" t="str">
        <f t="shared" si="5"/>
        <v>5400274434
canone</v>
      </c>
      <c r="J10" s="33" t="s">
        <v>522</v>
      </c>
      <c r="K10" s="34" t="s">
        <v>281</v>
      </c>
      <c r="L10" s="34" t="s">
        <v>282</v>
      </c>
      <c r="M10" s="31">
        <f t="shared" si="7"/>
        <v>8.25</v>
      </c>
      <c r="N10" s="35" t="s">
        <v>36</v>
      </c>
      <c r="O10" s="35"/>
      <c r="P10" s="76" t="s">
        <v>211</v>
      </c>
      <c r="Q10" s="18">
        <f t="shared" si="9"/>
        <v>8.25</v>
      </c>
      <c r="R10" s="18">
        <v>8.25</v>
      </c>
      <c r="S10" s="77">
        <f t="shared" si="8"/>
        <v>0</v>
      </c>
      <c r="T10" s="2"/>
      <c r="AD10" s="114" t="str">
        <f t="shared" si="6"/>
        <v>NO</v>
      </c>
      <c r="AG10" s="3">
        <f t="shared" si="0"/>
        <v>7.75</v>
      </c>
      <c r="AH10" s="3">
        <f t="shared" si="0"/>
        <v>16.75</v>
      </c>
      <c r="AI10" s="3">
        <f t="shared" si="1"/>
        <v>0.75</v>
      </c>
      <c r="AJ10" s="4">
        <v>3.125E-2</v>
      </c>
      <c r="AK10" s="3">
        <f t="shared" si="2"/>
        <v>9</v>
      </c>
      <c r="AL10" s="53" t="s">
        <v>30</v>
      </c>
      <c r="AM10" s="8" t="b">
        <f t="shared" si="3"/>
        <v>1</v>
      </c>
      <c r="AN10" s="15">
        <f t="shared" si="4"/>
        <v>8.25</v>
      </c>
    </row>
    <row r="11" spans="1:41" ht="81" x14ac:dyDescent="0.25">
      <c r="A11" s="112" t="str">
        <f>IFERROR(INDEX(Tabella256[cognomenome], MATCH(F11, Tabella256[cognome], 0)), "")</f>
        <v>Partesano V.</v>
      </c>
      <c r="B11" s="28"/>
      <c r="C11" s="28"/>
      <c r="D11" s="29"/>
      <c r="E11" s="29"/>
      <c r="F11" s="30" t="s">
        <v>149</v>
      </c>
      <c r="G11" s="56" t="str">
        <f>IF(G10="","",G10)</f>
        <v>1200/1: RIPRISTINO TERMOCOPPIE F101 (Z1T406B,T406A)
700  C101 07 V3_7_8 CONTROLLO SONDA DI VIBRAZIONE</v>
      </c>
      <c r="H11" s="31" t="str">
        <f>IF(H10="","",H10)</f>
        <v>Caldarella</v>
      </c>
      <c r="I11" s="32" t="str">
        <f t="shared" si="5"/>
        <v>5400274434
canone</v>
      </c>
      <c r="J11" s="33" t="str">
        <f>IF(J10="","",J10)</f>
        <v>569464/C
577368/C</v>
      </c>
      <c r="K11" s="34" t="s">
        <v>281</v>
      </c>
      <c r="L11" s="34" t="s">
        <v>282</v>
      </c>
      <c r="M11" s="31">
        <f t="shared" si="7"/>
        <v>8.25</v>
      </c>
      <c r="N11" s="35" t="s">
        <v>36</v>
      </c>
      <c r="O11" s="35"/>
      <c r="P11" s="76" t="s">
        <v>17</v>
      </c>
      <c r="Q11" s="18">
        <f t="shared" si="9"/>
        <v>7.75</v>
      </c>
      <c r="R11" s="18">
        <v>7.75</v>
      </c>
      <c r="S11" s="77">
        <f t="shared" si="8"/>
        <v>0</v>
      </c>
      <c r="T11" s="2"/>
      <c r="AD11" s="114" t="str">
        <f t="shared" si="6"/>
        <v>NO</v>
      </c>
      <c r="AG11" s="3">
        <f t="shared" si="0"/>
        <v>7.75</v>
      </c>
      <c r="AH11" s="3">
        <f t="shared" si="0"/>
        <v>16.75</v>
      </c>
      <c r="AI11" s="3">
        <f t="shared" si="1"/>
        <v>0.75</v>
      </c>
      <c r="AJ11" s="4">
        <v>3.125E-2</v>
      </c>
      <c r="AK11" s="3">
        <f t="shared" si="2"/>
        <v>9</v>
      </c>
      <c r="AL11" s="53" t="s">
        <v>30</v>
      </c>
      <c r="AM11" s="8" t="b">
        <f t="shared" si="3"/>
        <v>1</v>
      </c>
      <c r="AN11" s="15">
        <f t="shared" si="4"/>
        <v>8.25</v>
      </c>
    </row>
    <row r="12" spans="1:41" ht="81" x14ac:dyDescent="0.25">
      <c r="A12" s="112" t="str">
        <f>IFERROR(INDEX(Tabella256[cognomenome], MATCH(F12, Tabella256[cognome], 0)), "")</f>
        <v>Maggio C.</v>
      </c>
      <c r="B12" s="28"/>
      <c r="C12" s="28"/>
      <c r="D12" s="29"/>
      <c r="E12" s="29"/>
      <c r="F12" s="30" t="s">
        <v>266</v>
      </c>
      <c r="G12" s="56" t="str">
        <f>IF(G11="","",G11)</f>
        <v>1200/1: RIPRISTINO TERMOCOPPIE F101 (Z1T406B,T406A)
700  C101 07 V3_7_8 CONTROLLO SONDA DI VIBRAZIONE</v>
      </c>
      <c r="H12" s="31" t="str">
        <f>IF(H11="","",H11)</f>
        <v>Caldarella</v>
      </c>
      <c r="I12" s="32" t="str">
        <f t="shared" ref="I12" si="10">IF(ISERROR(SEARCH("canone extra", N12)),
    IF(ISERROR(SEARCH("caldarella2", N12)),
        IF(ISERROR(SEARCH("messina", N12)),
            IF(ISERROR(SEARCH("agusta", N12)),
                IF(ISERROR(SEARCH("caldarella", N12)),
                    "",
                    $X$6
                ),
                $W$6
            ),
            $V$6
        ),
        $Y$6
    ),
    $AO$6
)</f>
        <v>5400274434
canone</v>
      </c>
      <c r="J12" s="33" t="str">
        <f>IF(J11="","",J11)</f>
        <v>569464/C
577368/C</v>
      </c>
      <c r="K12" s="34" t="s">
        <v>281</v>
      </c>
      <c r="L12" s="34" t="s">
        <v>282</v>
      </c>
      <c r="M12" s="31">
        <f t="shared" si="7"/>
        <v>8.25</v>
      </c>
      <c r="N12" s="35" t="s">
        <v>36</v>
      </c>
      <c r="O12" s="35"/>
      <c r="P12" s="76" t="s">
        <v>16</v>
      </c>
      <c r="Q12" s="18">
        <f t="shared" si="9"/>
        <v>7.75</v>
      </c>
      <c r="R12" s="18">
        <v>7.75</v>
      </c>
      <c r="S12" s="77">
        <f t="shared" si="8"/>
        <v>0</v>
      </c>
      <c r="T12" s="2"/>
      <c r="AD12" s="114" t="str">
        <f t="shared" si="6"/>
        <v>NO</v>
      </c>
      <c r="AG12" s="3">
        <f t="shared" si="0"/>
        <v>7.75</v>
      </c>
      <c r="AH12" s="3">
        <f t="shared" si="0"/>
        <v>16.75</v>
      </c>
      <c r="AI12" s="3">
        <f t="shared" si="1"/>
        <v>0.75</v>
      </c>
      <c r="AJ12" s="4">
        <v>3.125E-2</v>
      </c>
      <c r="AK12" s="3">
        <f t="shared" si="2"/>
        <v>9</v>
      </c>
      <c r="AL12" s="53" t="s">
        <v>30</v>
      </c>
      <c r="AM12" s="8" t="b">
        <f t="shared" si="3"/>
        <v>1</v>
      </c>
      <c r="AN12" s="15">
        <f t="shared" si="4"/>
        <v>8.25</v>
      </c>
    </row>
    <row r="13" spans="1:41" ht="80.099999999999994" customHeight="1" x14ac:dyDescent="0.25">
      <c r="A13" s="112" t="str">
        <f>IFERROR(INDEX(Tabella256[cognomenome], MATCH(F13, Tabella256[cognome], 0)), "")</f>
        <v>Aricò E.</v>
      </c>
      <c r="B13" s="28"/>
      <c r="C13" s="28"/>
      <c r="D13" s="29"/>
      <c r="E13" s="29"/>
      <c r="F13" s="30" t="s">
        <v>267</v>
      </c>
      <c r="G13" s="56" t="s">
        <v>130</v>
      </c>
      <c r="H13" s="31"/>
      <c r="I13" s="32"/>
      <c r="J13" s="33"/>
      <c r="K13" s="34" t="s">
        <v>281</v>
      </c>
      <c r="L13" s="34" t="s">
        <v>282</v>
      </c>
      <c r="M13" s="31">
        <f t="shared" si="7"/>
        <v>8.25</v>
      </c>
      <c r="N13" s="35"/>
      <c r="O13" s="35"/>
      <c r="P13" s="76" t="s">
        <v>15</v>
      </c>
      <c r="Q13" s="18">
        <f t="shared" si="9"/>
        <v>8.25</v>
      </c>
      <c r="R13" s="18">
        <v>8.25</v>
      </c>
      <c r="S13" s="77">
        <f t="shared" si="8"/>
        <v>0</v>
      </c>
      <c r="T13" s="2"/>
      <c r="AD13" s="114" t="str">
        <f t="shared" si="6"/>
        <v>NO</v>
      </c>
      <c r="AG13" s="3">
        <f t="shared" si="0"/>
        <v>7.75</v>
      </c>
      <c r="AH13" s="3">
        <f t="shared" si="0"/>
        <v>16.75</v>
      </c>
      <c r="AI13" s="3">
        <f t="shared" si="1"/>
        <v>0.75</v>
      </c>
      <c r="AJ13" s="4">
        <v>3.125E-2</v>
      </c>
      <c r="AK13" s="3">
        <f t="shared" si="2"/>
        <v>9</v>
      </c>
      <c r="AL13" s="53" t="s">
        <v>30</v>
      </c>
      <c r="AM13" s="8" t="b">
        <f t="shared" si="3"/>
        <v>1</v>
      </c>
      <c r="AN13" s="15">
        <f t="shared" si="4"/>
        <v>8.25</v>
      </c>
    </row>
    <row r="14" spans="1:41" ht="80.099999999999994" customHeight="1" x14ac:dyDescent="0.25">
      <c r="A14" s="112" t="str">
        <f>IFERROR(INDEX(Tabella256[cognomenome], MATCH(F14, Tabella256[cognome], 0)), "")</f>
        <v/>
      </c>
      <c r="B14" s="28"/>
      <c r="C14" s="28"/>
      <c r="D14" s="29"/>
      <c r="E14" s="29"/>
      <c r="F14" s="30"/>
      <c r="G14" s="56"/>
      <c r="H14" s="31"/>
      <c r="I14" s="32" t="str">
        <f t="shared" si="5"/>
        <v/>
      </c>
      <c r="J14" s="33"/>
      <c r="K14" s="34"/>
      <c r="L14" s="34"/>
      <c r="M14" s="31" t="str">
        <f t="shared" si="7"/>
        <v/>
      </c>
      <c r="N14" s="35"/>
      <c r="O14" s="35"/>
      <c r="P14" s="76" t="s">
        <v>14</v>
      </c>
      <c r="Q14" s="18">
        <f t="shared" si="9"/>
        <v>8.25</v>
      </c>
      <c r="R14" s="18">
        <v>8.25</v>
      </c>
      <c r="S14" s="77">
        <f t="shared" si="8"/>
        <v>0</v>
      </c>
      <c r="T14" s="2"/>
      <c r="AD14" s="114" t="str">
        <f t="shared" si="6"/>
        <v>NO</v>
      </c>
      <c r="AG14" s="3">
        <f t="shared" si="0"/>
        <v>0</v>
      </c>
      <c r="AH14" s="3">
        <f t="shared" si="0"/>
        <v>0</v>
      </c>
      <c r="AI14" s="3">
        <f t="shared" si="1"/>
        <v>0</v>
      </c>
      <c r="AJ14" s="4">
        <v>3.125E-2</v>
      </c>
      <c r="AK14" s="3">
        <f t="shared" si="2"/>
        <v>0</v>
      </c>
      <c r="AL14" s="53" t="s">
        <v>30</v>
      </c>
      <c r="AM14" s="8" t="b">
        <f t="shared" si="3"/>
        <v>0</v>
      </c>
      <c r="AN14" s="15">
        <f t="shared" si="4"/>
        <v>0</v>
      </c>
    </row>
    <row r="15" spans="1:41" ht="80.099999999999994" customHeight="1" x14ac:dyDescent="0.25">
      <c r="A15" s="112" t="str">
        <f>IFERROR(INDEX(Tabella256[cognomenome], MATCH(F15, Tabella256[cognome], 0)), "")</f>
        <v/>
      </c>
      <c r="B15" s="28"/>
      <c r="C15" s="28"/>
      <c r="D15" s="29"/>
      <c r="E15" s="29"/>
      <c r="F15" s="30"/>
      <c r="G15" s="56" t="str">
        <f>IF(G14="","",G14)</f>
        <v/>
      </c>
      <c r="H15" s="31" t="str">
        <f>IF(H14="","",H14)</f>
        <v/>
      </c>
      <c r="I15" s="32" t="str">
        <f t="shared" si="5"/>
        <v/>
      </c>
      <c r="J15" s="33" t="str">
        <f>IF(J14="","",J14)</f>
        <v/>
      </c>
      <c r="K15" s="34"/>
      <c r="L15" s="34"/>
      <c r="M15" s="31" t="str">
        <f t="shared" si="7"/>
        <v/>
      </c>
      <c r="N15" s="35"/>
      <c r="O15" s="35"/>
      <c r="P15" s="76" t="s">
        <v>289</v>
      </c>
      <c r="Q15" s="18">
        <f t="shared" si="9"/>
        <v>8.25</v>
      </c>
      <c r="R15" s="18">
        <v>8.25</v>
      </c>
      <c r="S15" s="77">
        <f t="shared" si="8"/>
        <v>0</v>
      </c>
      <c r="T15" s="2"/>
      <c r="AD15" s="114" t="str">
        <f t="shared" si="6"/>
        <v>NO</v>
      </c>
      <c r="AG15" s="3">
        <f t="shared" si="0"/>
        <v>0</v>
      </c>
      <c r="AH15" s="3">
        <f t="shared" si="0"/>
        <v>0</v>
      </c>
      <c r="AI15" s="3">
        <f t="shared" si="1"/>
        <v>0</v>
      </c>
      <c r="AJ15" s="4">
        <v>3.125E-2</v>
      </c>
      <c r="AK15" s="3">
        <f t="shared" si="2"/>
        <v>0</v>
      </c>
      <c r="AL15" s="53" t="s">
        <v>30</v>
      </c>
      <c r="AM15" s="8" t="b">
        <f t="shared" si="3"/>
        <v>0</v>
      </c>
      <c r="AN15" s="15">
        <f t="shared" si="4"/>
        <v>0</v>
      </c>
    </row>
    <row r="16" spans="1:41" ht="80.099999999999994" customHeight="1" x14ac:dyDescent="0.25">
      <c r="A16" s="112" t="str">
        <f>IFERROR(INDEX(Tabella256[cognomenome], MATCH(F16, Tabella256[cognome], 0)), "")</f>
        <v/>
      </c>
      <c r="B16" s="28"/>
      <c r="C16" s="28"/>
      <c r="D16" s="29"/>
      <c r="E16" s="29"/>
      <c r="F16" s="30"/>
      <c r="G16" s="56"/>
      <c r="H16" s="31"/>
      <c r="I16" s="32" t="str">
        <f t="shared" si="5"/>
        <v/>
      </c>
      <c r="J16" s="33"/>
      <c r="K16" s="34"/>
      <c r="L16" s="34"/>
      <c r="M16" s="31" t="str">
        <f t="shared" si="7"/>
        <v/>
      </c>
      <c r="N16" s="35"/>
      <c r="O16" s="35"/>
      <c r="P16" s="76" t="s">
        <v>256</v>
      </c>
      <c r="Q16" s="18">
        <f t="shared" si="9"/>
        <v>8.25</v>
      </c>
      <c r="R16" s="18">
        <v>8.25</v>
      </c>
      <c r="S16" s="77">
        <f t="shared" si="8"/>
        <v>0</v>
      </c>
      <c r="T16" s="2"/>
      <c r="AD16" s="114" t="str">
        <f t="shared" si="6"/>
        <v>NO</v>
      </c>
      <c r="AG16" s="3">
        <f t="shared" si="0"/>
        <v>0</v>
      </c>
      <c r="AH16" s="3">
        <f t="shared" si="0"/>
        <v>0</v>
      </c>
      <c r="AI16" s="3">
        <f t="shared" si="1"/>
        <v>0</v>
      </c>
      <c r="AJ16" s="4">
        <v>3.125E-2</v>
      </c>
      <c r="AK16" s="3">
        <f t="shared" si="2"/>
        <v>0</v>
      </c>
      <c r="AL16" s="53" t="s">
        <v>30</v>
      </c>
      <c r="AM16" s="8" t="b">
        <f t="shared" si="3"/>
        <v>0</v>
      </c>
      <c r="AN16" s="15">
        <f t="shared" si="4"/>
        <v>0</v>
      </c>
    </row>
    <row r="17" spans="1:40" ht="80.099999999999994" customHeight="1" x14ac:dyDescent="0.25">
      <c r="A17" s="112" t="str">
        <f>IFERROR(INDEX(Tabella256[cognomenome], MATCH(F17, Tabella256[cognome], 0)), "")</f>
        <v/>
      </c>
      <c r="B17" s="28"/>
      <c r="C17" s="28"/>
      <c r="D17" s="29"/>
      <c r="E17" s="29"/>
      <c r="F17" s="30"/>
      <c r="G17" s="56" t="str">
        <f>IF(G16="","",G16)</f>
        <v/>
      </c>
      <c r="H17" s="31" t="str">
        <f>IF(H16="","",H16)</f>
        <v/>
      </c>
      <c r="I17" s="32" t="str">
        <f t="shared" si="5"/>
        <v/>
      </c>
      <c r="J17" s="33" t="str">
        <f>IF(J16="","",J16)</f>
        <v/>
      </c>
      <c r="K17" s="34"/>
      <c r="L17" s="34"/>
      <c r="M17" s="31" t="str">
        <f t="shared" si="7"/>
        <v/>
      </c>
      <c r="N17" s="35"/>
      <c r="O17" s="35"/>
      <c r="P17" s="76"/>
      <c r="Q17" s="18">
        <f t="shared" si="9"/>
        <v>99</v>
      </c>
      <c r="R17" s="18">
        <v>99</v>
      </c>
      <c r="S17" s="77">
        <f t="shared" si="8"/>
        <v>0</v>
      </c>
      <c r="T17" s="2"/>
      <c r="AD17" s="114" t="str">
        <f t="shared" si="6"/>
        <v>NO</v>
      </c>
      <c r="AG17" s="3">
        <f t="shared" si="0"/>
        <v>0</v>
      </c>
      <c r="AH17" s="3">
        <f t="shared" si="0"/>
        <v>0</v>
      </c>
      <c r="AI17" s="3">
        <f t="shared" si="1"/>
        <v>0</v>
      </c>
      <c r="AJ17" s="4">
        <v>3.125E-2</v>
      </c>
      <c r="AK17" s="3">
        <f t="shared" si="2"/>
        <v>0</v>
      </c>
      <c r="AL17" s="53" t="s">
        <v>30</v>
      </c>
      <c r="AM17" s="8" t="b">
        <f t="shared" si="3"/>
        <v>0</v>
      </c>
      <c r="AN17" s="15">
        <f t="shared" si="4"/>
        <v>0</v>
      </c>
    </row>
    <row r="18" spans="1:40" ht="80.099999999999994" customHeight="1" x14ac:dyDescent="0.25">
      <c r="A18" s="112" t="str">
        <f>IFERROR(INDEX(Tabella256[cognomenome], MATCH(F18, Tabella256[cognome], 0)), "")</f>
        <v/>
      </c>
      <c r="B18" s="28"/>
      <c r="C18" s="28"/>
      <c r="D18" s="29"/>
      <c r="E18" s="29"/>
      <c r="F18" s="30"/>
      <c r="G18" s="56"/>
      <c r="H18" s="31"/>
      <c r="I18" s="32" t="str">
        <f t="shared" si="5"/>
        <v/>
      </c>
      <c r="J18" s="33"/>
      <c r="K18" s="34"/>
      <c r="L18" s="34"/>
      <c r="M18" s="31" t="str">
        <f t="shared" si="7"/>
        <v/>
      </c>
      <c r="N18" s="35"/>
      <c r="O18" s="35"/>
      <c r="P18" s="76"/>
      <c r="Q18" s="18">
        <f t="shared" si="9"/>
        <v>99</v>
      </c>
      <c r="R18" s="18">
        <v>99</v>
      </c>
      <c r="S18" s="77">
        <f t="shared" si="8"/>
        <v>0</v>
      </c>
      <c r="T18" s="2"/>
      <c r="AD18" s="114" t="str">
        <f t="shared" si="6"/>
        <v>NO</v>
      </c>
      <c r="AG18" s="3">
        <f t="shared" si="0"/>
        <v>0</v>
      </c>
      <c r="AH18" s="3">
        <f t="shared" si="0"/>
        <v>0</v>
      </c>
      <c r="AI18" s="3">
        <f t="shared" si="1"/>
        <v>0</v>
      </c>
      <c r="AJ18" s="4">
        <v>3.125E-2</v>
      </c>
      <c r="AK18" s="3">
        <f t="shared" si="2"/>
        <v>0</v>
      </c>
      <c r="AL18" s="53" t="s">
        <v>30</v>
      </c>
      <c r="AM18" s="8" t="b">
        <f t="shared" si="3"/>
        <v>0</v>
      </c>
      <c r="AN18" s="15">
        <f t="shared" si="4"/>
        <v>0</v>
      </c>
    </row>
    <row r="19" spans="1:40" ht="80.099999999999994" customHeight="1" x14ac:dyDescent="0.25">
      <c r="A19" s="112" t="str">
        <f>IFERROR(INDEX(Tabella256[cognomenome], MATCH(F19, Tabella256[cognome], 0)), "")</f>
        <v/>
      </c>
      <c r="B19" s="28"/>
      <c r="C19" s="28"/>
      <c r="D19" s="29"/>
      <c r="E19" s="29"/>
      <c r="F19" s="30"/>
      <c r="G19" s="56" t="str">
        <f>IF(G18="","",G18)</f>
        <v/>
      </c>
      <c r="H19" s="31" t="str">
        <f>IF(H18="","",H18)</f>
        <v/>
      </c>
      <c r="I19" s="32" t="str">
        <f t="shared" si="5"/>
        <v/>
      </c>
      <c r="J19" s="33" t="str">
        <f>IF(J18="","",J18)</f>
        <v/>
      </c>
      <c r="K19" s="34"/>
      <c r="L19" s="34"/>
      <c r="M19" s="31" t="str">
        <f t="shared" si="7"/>
        <v/>
      </c>
      <c r="N19" s="35"/>
      <c r="O19" s="35"/>
      <c r="P19" s="76"/>
      <c r="Q19" s="18">
        <f t="shared" si="9"/>
        <v>99</v>
      </c>
      <c r="R19" s="18">
        <v>99</v>
      </c>
      <c r="S19" s="77">
        <f>R19-Q19</f>
        <v>0</v>
      </c>
      <c r="T19" s="2"/>
      <c r="AD19" s="114" t="str">
        <f t="shared" si="6"/>
        <v>NO</v>
      </c>
      <c r="AG19" s="3">
        <f t="shared" si="0"/>
        <v>0</v>
      </c>
      <c r="AH19" s="3">
        <f t="shared" si="0"/>
        <v>0</v>
      </c>
      <c r="AI19" s="3">
        <f t="shared" si="1"/>
        <v>0</v>
      </c>
      <c r="AJ19" s="4">
        <v>3.125E-2</v>
      </c>
      <c r="AK19" s="3">
        <f t="shared" si="2"/>
        <v>0</v>
      </c>
      <c r="AL19" s="53" t="s">
        <v>30</v>
      </c>
      <c r="AM19" s="8" t="b">
        <f t="shared" si="3"/>
        <v>0</v>
      </c>
      <c r="AN19" s="15">
        <f t="shared" si="4"/>
        <v>0</v>
      </c>
    </row>
    <row r="20" spans="1:40" ht="80.099999999999994" customHeight="1" x14ac:dyDescent="0.25">
      <c r="A20" s="112" t="str">
        <f>IFERROR(INDEX(Tabella256[cognomenome], MATCH(F20, Tabella256[cognome], 0)), "")</f>
        <v/>
      </c>
      <c r="B20" s="28"/>
      <c r="C20" s="28"/>
      <c r="D20" s="29"/>
      <c r="E20" s="29"/>
      <c r="F20" s="30"/>
      <c r="G20" s="56"/>
      <c r="H20" s="31"/>
      <c r="I20" s="32" t="str">
        <f t="shared" si="5"/>
        <v/>
      </c>
      <c r="J20" s="33"/>
      <c r="K20" s="34"/>
      <c r="L20" s="34"/>
      <c r="M20" s="31" t="str">
        <f t="shared" si="7"/>
        <v/>
      </c>
      <c r="N20" s="35"/>
      <c r="O20" s="35"/>
      <c r="P20" s="76"/>
      <c r="Q20" s="18">
        <f t="shared" si="9"/>
        <v>99</v>
      </c>
      <c r="R20" s="18">
        <v>99</v>
      </c>
      <c r="S20" s="77">
        <f t="shared" si="8"/>
        <v>0</v>
      </c>
      <c r="T20" s="2"/>
      <c r="U20" s="2"/>
      <c r="W20" s="72"/>
      <c r="X20" s="72"/>
      <c r="Y20" s="72"/>
      <c r="Z20" s="72"/>
      <c r="AA20" s="72"/>
      <c r="AB20" s="72"/>
      <c r="AC20" s="2"/>
      <c r="AD20" s="114" t="str">
        <f t="shared" si="6"/>
        <v>NO</v>
      </c>
      <c r="AG20" s="3">
        <f t="shared" si="0"/>
        <v>0</v>
      </c>
      <c r="AH20" s="3">
        <f t="shared" si="0"/>
        <v>0</v>
      </c>
      <c r="AI20" s="3">
        <f t="shared" si="1"/>
        <v>0</v>
      </c>
      <c r="AJ20" s="4">
        <v>3.125E-2</v>
      </c>
      <c r="AK20" s="3">
        <f t="shared" si="2"/>
        <v>0</v>
      </c>
      <c r="AL20" s="53" t="s">
        <v>30</v>
      </c>
      <c r="AM20" s="8" t="b">
        <f t="shared" si="3"/>
        <v>0</v>
      </c>
      <c r="AN20" s="15">
        <f t="shared" si="4"/>
        <v>0</v>
      </c>
    </row>
    <row r="21" spans="1:40" ht="80.099999999999994" customHeight="1" x14ac:dyDescent="0.25">
      <c r="A21" s="112" t="str">
        <f>IFERROR(INDEX(Tabella256[cognomenome], MATCH(F21, Tabella256[cognome], 0)), "")</f>
        <v/>
      </c>
      <c r="B21" s="28"/>
      <c r="C21" s="28"/>
      <c r="D21" s="29"/>
      <c r="E21" s="29"/>
      <c r="F21" s="30"/>
      <c r="G21" s="56" t="str">
        <f>IF(G20="","",G20)</f>
        <v/>
      </c>
      <c r="H21" s="31" t="str">
        <f>IF(H20="","",H20)</f>
        <v/>
      </c>
      <c r="I21" s="32" t="str">
        <f t="shared" si="5"/>
        <v/>
      </c>
      <c r="J21" s="33" t="str">
        <f>IF(J20="","",J20)</f>
        <v/>
      </c>
      <c r="K21" s="34"/>
      <c r="L21" s="34"/>
      <c r="M21" s="31" t="str">
        <f t="shared" si="7"/>
        <v/>
      </c>
      <c r="N21" s="35"/>
      <c r="O21" s="35"/>
      <c r="P21" s="76"/>
      <c r="Q21" s="18">
        <f t="shared" si="9"/>
        <v>99</v>
      </c>
      <c r="R21" s="18">
        <v>99</v>
      </c>
      <c r="S21" s="77">
        <f t="shared" si="8"/>
        <v>0</v>
      </c>
      <c r="T21" s="2"/>
      <c r="U21" s="2"/>
      <c r="W21" s="72"/>
      <c r="X21" s="72"/>
      <c r="Y21" s="72"/>
      <c r="Z21" s="72"/>
      <c r="AA21" s="72"/>
      <c r="AB21" s="72"/>
      <c r="AC21" s="2"/>
      <c r="AD21" s="114" t="str">
        <f t="shared" si="6"/>
        <v>NO</v>
      </c>
      <c r="AG21" s="3">
        <f t="shared" si="0"/>
        <v>0</v>
      </c>
      <c r="AH21" s="3">
        <f t="shared" si="0"/>
        <v>0</v>
      </c>
      <c r="AI21" s="3">
        <f t="shared" si="1"/>
        <v>0</v>
      </c>
      <c r="AJ21" s="4">
        <v>3.125E-2</v>
      </c>
      <c r="AK21" s="3">
        <f t="shared" si="2"/>
        <v>0</v>
      </c>
      <c r="AL21" s="53" t="s">
        <v>30</v>
      </c>
      <c r="AM21" s="8" t="b">
        <f t="shared" si="3"/>
        <v>0</v>
      </c>
      <c r="AN21" s="15">
        <f t="shared" si="4"/>
        <v>0</v>
      </c>
    </row>
    <row r="22" spans="1:40" ht="80.099999999999994" customHeight="1" x14ac:dyDescent="0.25">
      <c r="A22" s="112" t="str">
        <f>IFERROR(INDEX(Tabella256[cognomenome], MATCH(F22, Tabella256[cognome], 0)), "")</f>
        <v/>
      </c>
      <c r="B22" s="28"/>
      <c r="C22" s="28"/>
      <c r="D22" s="29"/>
      <c r="E22" s="29"/>
      <c r="F22" s="30"/>
      <c r="G22" s="56"/>
      <c r="H22" s="31"/>
      <c r="I22" s="32" t="str">
        <f t="shared" si="5"/>
        <v/>
      </c>
      <c r="J22" s="33"/>
      <c r="K22" s="34"/>
      <c r="L22" s="34"/>
      <c r="M22" s="31" t="str">
        <f t="shared" si="7"/>
        <v/>
      </c>
      <c r="N22" s="36"/>
      <c r="O22" s="36"/>
      <c r="P22" s="76"/>
      <c r="Q22" s="18">
        <f t="shared" si="9"/>
        <v>99</v>
      </c>
      <c r="R22" s="18">
        <v>99</v>
      </c>
      <c r="S22" s="77">
        <f t="shared" si="8"/>
        <v>0</v>
      </c>
      <c r="T22" s="2"/>
      <c r="U22" s="2"/>
      <c r="AB22" s="72"/>
      <c r="AC22" s="2"/>
      <c r="AD22" s="114" t="str">
        <f t="shared" si="6"/>
        <v>NO</v>
      </c>
      <c r="AG22" s="3">
        <f t="shared" si="0"/>
        <v>0</v>
      </c>
      <c r="AH22" s="3">
        <f t="shared" si="0"/>
        <v>0</v>
      </c>
      <c r="AI22" s="3">
        <f t="shared" si="1"/>
        <v>0</v>
      </c>
      <c r="AJ22" s="4">
        <v>3.125E-2</v>
      </c>
      <c r="AK22" s="3">
        <f t="shared" si="2"/>
        <v>0</v>
      </c>
      <c r="AL22" s="53" t="s">
        <v>30</v>
      </c>
      <c r="AM22" s="8" t="b">
        <f t="shared" si="3"/>
        <v>0</v>
      </c>
      <c r="AN22" s="15">
        <f t="shared" si="4"/>
        <v>0</v>
      </c>
    </row>
    <row r="23" spans="1:40" ht="80.099999999999994" customHeight="1" x14ac:dyDescent="0.25">
      <c r="A23" s="112" t="str">
        <f>IFERROR(INDEX(Tabella256[cognomenome], MATCH(F23, Tabella256[cognome], 0)), "")</f>
        <v/>
      </c>
      <c r="B23" s="28"/>
      <c r="C23" s="28"/>
      <c r="D23" s="29"/>
      <c r="E23" s="29"/>
      <c r="F23" s="30"/>
      <c r="G23" s="56" t="str">
        <f>IF(G22="","",G22)</f>
        <v/>
      </c>
      <c r="H23" s="31" t="str">
        <f>IF(H22="","",H22)</f>
        <v/>
      </c>
      <c r="I23" s="32" t="str">
        <f t="shared" si="5"/>
        <v/>
      </c>
      <c r="J23" s="33" t="str">
        <f>IF(J22="","",J22)</f>
        <v/>
      </c>
      <c r="K23" s="34"/>
      <c r="L23" s="34"/>
      <c r="M23" s="31" t="str">
        <f t="shared" si="7"/>
        <v/>
      </c>
      <c r="N23" s="36"/>
      <c r="O23" s="36"/>
      <c r="P23" s="76"/>
      <c r="Q23" s="18">
        <f t="shared" si="9"/>
        <v>99</v>
      </c>
      <c r="R23" s="18">
        <v>99</v>
      </c>
      <c r="S23" s="77">
        <f t="shared" si="8"/>
        <v>0</v>
      </c>
      <c r="T23" s="2"/>
      <c r="U23" s="2"/>
      <c r="AB23" s="72"/>
      <c r="AC23" s="2"/>
      <c r="AD23" s="114" t="str">
        <f t="shared" si="6"/>
        <v>NO</v>
      </c>
      <c r="AG23" s="3">
        <f t="shared" si="0"/>
        <v>0</v>
      </c>
      <c r="AH23" s="3">
        <f t="shared" si="0"/>
        <v>0</v>
      </c>
      <c r="AI23" s="3">
        <f t="shared" si="1"/>
        <v>0</v>
      </c>
      <c r="AJ23" s="4">
        <v>3.125E-2</v>
      </c>
      <c r="AK23" s="3">
        <f t="shared" si="2"/>
        <v>0</v>
      </c>
      <c r="AL23" s="53" t="s">
        <v>30</v>
      </c>
      <c r="AM23" s="8" t="b">
        <f t="shared" si="3"/>
        <v>0</v>
      </c>
      <c r="AN23" s="15">
        <f t="shared" si="4"/>
        <v>0</v>
      </c>
    </row>
    <row r="24" spans="1:40" ht="80.099999999999994" customHeight="1" x14ac:dyDescent="0.25">
      <c r="A24" s="112" t="str">
        <f>IFERROR(INDEX(Tabella256[cognomenome], MATCH(F24, Tabella256[cognome], 0)), "")</f>
        <v/>
      </c>
      <c r="B24" s="28"/>
      <c r="C24" s="28"/>
      <c r="D24" s="29"/>
      <c r="E24" s="29"/>
      <c r="F24" s="30"/>
      <c r="G24" s="56"/>
      <c r="H24" s="31"/>
      <c r="I24" s="32" t="str">
        <f t="shared" si="5"/>
        <v/>
      </c>
      <c r="J24" s="33"/>
      <c r="K24" s="34"/>
      <c r="L24" s="34"/>
      <c r="M24" s="31" t="str">
        <f t="shared" si="7"/>
        <v/>
      </c>
      <c r="N24" s="35"/>
      <c r="O24" s="35"/>
      <c r="P24" s="76"/>
      <c r="Q24" s="18">
        <f t="shared" si="9"/>
        <v>99</v>
      </c>
      <c r="R24" s="18">
        <v>99</v>
      </c>
      <c r="S24" s="77">
        <f t="shared" si="8"/>
        <v>0</v>
      </c>
      <c r="T24" s="2"/>
      <c r="U24" s="2"/>
      <c r="AB24" s="72"/>
      <c r="AC24" s="2"/>
      <c r="AD24" s="114" t="str">
        <f t="shared" si="6"/>
        <v>NO</v>
      </c>
      <c r="AG24" s="3">
        <f t="shared" si="0"/>
        <v>0</v>
      </c>
      <c r="AH24" s="3">
        <f t="shared" si="0"/>
        <v>0</v>
      </c>
      <c r="AI24" s="3">
        <f t="shared" si="1"/>
        <v>0</v>
      </c>
      <c r="AJ24" s="4">
        <v>3.125E-2</v>
      </c>
      <c r="AK24" s="3">
        <f t="shared" si="2"/>
        <v>0</v>
      </c>
      <c r="AL24" s="53" t="s">
        <v>30</v>
      </c>
      <c r="AM24" s="8" t="b">
        <f t="shared" si="3"/>
        <v>0</v>
      </c>
      <c r="AN24" s="15">
        <f t="shared" si="4"/>
        <v>0</v>
      </c>
    </row>
    <row r="25" spans="1:40" ht="80.099999999999994" customHeight="1" x14ac:dyDescent="0.25">
      <c r="A25" s="112" t="str">
        <f>IFERROR(INDEX(Tabella256[cognomenome], MATCH(F25, Tabella256[cognome], 0)), "")</f>
        <v/>
      </c>
      <c r="B25" s="28"/>
      <c r="C25" s="28"/>
      <c r="D25" s="29"/>
      <c r="E25" s="29"/>
      <c r="F25" s="30"/>
      <c r="G25" s="56" t="str">
        <f>IF(G24="","",G24)</f>
        <v/>
      </c>
      <c r="H25" s="31" t="str">
        <f>IF(H24="","",H24)</f>
        <v/>
      </c>
      <c r="I25" s="32" t="str">
        <f t="shared" si="5"/>
        <v/>
      </c>
      <c r="J25" s="33" t="str">
        <f>IF(J24="","",J24)</f>
        <v/>
      </c>
      <c r="K25" s="34"/>
      <c r="L25" s="34"/>
      <c r="M25" s="31" t="str">
        <f t="shared" si="7"/>
        <v/>
      </c>
      <c r="N25" s="35"/>
      <c r="O25" s="35"/>
      <c r="P25" s="76"/>
      <c r="Q25" s="18">
        <f t="shared" si="9"/>
        <v>99</v>
      </c>
      <c r="R25" s="18">
        <v>99</v>
      </c>
      <c r="S25" s="77">
        <f t="shared" si="8"/>
        <v>0</v>
      </c>
      <c r="T25" s="2"/>
      <c r="U25" s="2"/>
      <c r="V25" s="72"/>
      <c r="W25" s="72"/>
      <c r="X25" s="72"/>
      <c r="Y25" s="72"/>
      <c r="Z25" s="72"/>
      <c r="AA25" s="72"/>
      <c r="AB25" s="72"/>
      <c r="AC25" s="2"/>
      <c r="AD25" s="114" t="str">
        <f t="shared" si="6"/>
        <v>NO</v>
      </c>
      <c r="AG25" s="3">
        <f t="shared" si="0"/>
        <v>0</v>
      </c>
      <c r="AH25" s="3">
        <f t="shared" si="0"/>
        <v>0</v>
      </c>
      <c r="AI25" s="3">
        <f t="shared" si="1"/>
        <v>0</v>
      </c>
      <c r="AJ25" s="4">
        <v>3.125E-2</v>
      </c>
      <c r="AK25" s="3">
        <f t="shared" si="2"/>
        <v>0</v>
      </c>
      <c r="AL25" s="53" t="s">
        <v>30</v>
      </c>
      <c r="AM25" s="8" t="b">
        <f t="shared" si="3"/>
        <v>0</v>
      </c>
      <c r="AN25" s="15">
        <f t="shared" si="4"/>
        <v>0</v>
      </c>
    </row>
    <row r="26" spans="1:40" ht="80.099999999999994" customHeight="1" x14ac:dyDescent="0.25">
      <c r="A26" s="112" t="str">
        <f>IFERROR(INDEX(Tabella256[cognomenome], MATCH(F26, Tabella256[cognome], 0)), "")</f>
        <v/>
      </c>
      <c r="B26" s="28"/>
      <c r="C26" s="28"/>
      <c r="D26" s="29"/>
      <c r="E26" s="29"/>
      <c r="F26" s="30"/>
      <c r="G26" s="56"/>
      <c r="H26" s="31"/>
      <c r="I26" s="32" t="str">
        <f t="shared" si="5"/>
        <v/>
      </c>
      <c r="J26" s="33"/>
      <c r="K26" s="34"/>
      <c r="L26" s="34"/>
      <c r="M26" s="31" t="str">
        <f t="shared" si="7"/>
        <v/>
      </c>
      <c r="N26" s="35"/>
      <c r="O26" s="35"/>
      <c r="P26" s="76"/>
      <c r="Q26" s="18">
        <f t="shared" si="9"/>
        <v>99</v>
      </c>
      <c r="R26" s="18">
        <v>99</v>
      </c>
      <c r="S26" s="77">
        <f t="shared" si="8"/>
        <v>0</v>
      </c>
      <c r="T26" s="2"/>
      <c r="U26" s="2"/>
      <c r="V26" s="72"/>
      <c r="W26" s="72"/>
      <c r="X26" s="72"/>
      <c r="Y26" s="72"/>
      <c r="Z26" s="72"/>
      <c r="AA26" s="72"/>
      <c r="AB26" s="72"/>
      <c r="AC26" s="2"/>
      <c r="AD26" s="114" t="str">
        <f t="shared" si="6"/>
        <v>NO</v>
      </c>
      <c r="AG26" s="3">
        <f t="shared" si="0"/>
        <v>0</v>
      </c>
      <c r="AH26" s="3">
        <f t="shared" si="0"/>
        <v>0</v>
      </c>
      <c r="AI26" s="3">
        <f t="shared" si="1"/>
        <v>0</v>
      </c>
      <c r="AJ26" s="4">
        <v>3.125E-2</v>
      </c>
      <c r="AK26" s="3">
        <f t="shared" si="2"/>
        <v>0</v>
      </c>
      <c r="AL26" s="53" t="s">
        <v>30</v>
      </c>
      <c r="AM26" s="8" t="b">
        <f t="shared" si="3"/>
        <v>0</v>
      </c>
      <c r="AN26" s="15">
        <f t="shared" si="4"/>
        <v>0</v>
      </c>
    </row>
    <row r="27" spans="1:40" ht="80.099999999999994" customHeight="1" x14ac:dyDescent="0.25">
      <c r="A27" s="112" t="str">
        <f>IFERROR(INDEX(Tabella256[cognomenome], MATCH(F27, Tabella256[cognome], 0)), "")</f>
        <v/>
      </c>
      <c r="B27" s="28"/>
      <c r="C27" s="28"/>
      <c r="D27" s="29"/>
      <c r="E27" s="29"/>
      <c r="F27" s="30"/>
      <c r="G27" s="56" t="str">
        <f>IF(G26="","",G26)</f>
        <v/>
      </c>
      <c r="H27" s="31" t="str">
        <f>IF(H26="","",H26)</f>
        <v/>
      </c>
      <c r="I27" s="32" t="str">
        <f t="shared" si="5"/>
        <v/>
      </c>
      <c r="J27" s="33" t="str">
        <f>IF(J26="","",J26)</f>
        <v/>
      </c>
      <c r="K27" s="34"/>
      <c r="L27" s="34"/>
      <c r="M27" s="31" t="str">
        <f t="shared" si="7"/>
        <v/>
      </c>
      <c r="N27" s="35"/>
      <c r="O27" s="35"/>
      <c r="P27" s="76"/>
      <c r="Q27" s="18">
        <f t="shared" si="9"/>
        <v>99</v>
      </c>
      <c r="R27" s="18">
        <v>99</v>
      </c>
      <c r="S27" s="77">
        <f t="shared" si="8"/>
        <v>0</v>
      </c>
      <c r="T27" s="2"/>
      <c r="U27" s="2"/>
      <c r="V27" s="72"/>
      <c r="W27" s="72"/>
      <c r="X27" s="72"/>
      <c r="Y27" s="72"/>
      <c r="Z27" s="72"/>
      <c r="AA27" s="72"/>
      <c r="AB27" s="72"/>
      <c r="AC27" s="2"/>
      <c r="AD27" s="114" t="str">
        <f t="shared" si="6"/>
        <v>NO</v>
      </c>
      <c r="AG27" s="3">
        <f t="shared" si="0"/>
        <v>0</v>
      </c>
      <c r="AH27" s="3">
        <f t="shared" si="0"/>
        <v>0</v>
      </c>
      <c r="AI27" s="3">
        <f t="shared" si="1"/>
        <v>0</v>
      </c>
      <c r="AJ27" s="4">
        <v>3.125E-2</v>
      </c>
      <c r="AK27" s="3">
        <f t="shared" si="2"/>
        <v>0</v>
      </c>
      <c r="AL27" s="53" t="s">
        <v>30</v>
      </c>
      <c r="AM27" s="8" t="b">
        <f t="shared" si="3"/>
        <v>0</v>
      </c>
      <c r="AN27" s="15">
        <f t="shared" si="4"/>
        <v>0</v>
      </c>
    </row>
    <row r="28" spans="1:40" ht="80.099999999999994" customHeight="1" x14ac:dyDescent="0.25">
      <c r="A28" s="112" t="str">
        <f>IFERROR(INDEX(Tabella256[cognomenome], MATCH(F28, Tabella256[cognome], 0)), "")</f>
        <v/>
      </c>
      <c r="B28" s="28"/>
      <c r="C28" s="28"/>
      <c r="D28" s="29"/>
      <c r="E28" s="29"/>
      <c r="F28" s="30"/>
      <c r="G28" s="56"/>
      <c r="H28" s="31"/>
      <c r="I28" s="32" t="str">
        <f t="shared" si="5"/>
        <v/>
      </c>
      <c r="J28" s="33"/>
      <c r="K28" s="34"/>
      <c r="L28" s="34"/>
      <c r="M28" s="31" t="str">
        <f t="shared" si="7"/>
        <v/>
      </c>
      <c r="N28" s="35"/>
      <c r="O28" s="35"/>
      <c r="P28" s="76"/>
      <c r="Q28" s="18">
        <f t="shared" si="9"/>
        <v>99</v>
      </c>
      <c r="R28" s="18">
        <v>99</v>
      </c>
      <c r="S28" s="77">
        <f t="shared" si="8"/>
        <v>0</v>
      </c>
      <c r="T28" s="2"/>
      <c r="U28" s="2"/>
      <c r="V28" s="72"/>
      <c r="W28" s="72"/>
      <c r="X28" s="72"/>
      <c r="Y28" s="72"/>
      <c r="Z28" s="72"/>
      <c r="AA28" s="72"/>
      <c r="AB28" s="72"/>
      <c r="AC28" s="2"/>
      <c r="AD28" s="114" t="str">
        <f t="shared" si="6"/>
        <v>NO</v>
      </c>
      <c r="AG28" s="3">
        <f t="shared" si="0"/>
        <v>0</v>
      </c>
      <c r="AH28" s="3">
        <f t="shared" si="0"/>
        <v>0</v>
      </c>
      <c r="AI28" s="3">
        <f t="shared" si="1"/>
        <v>0</v>
      </c>
      <c r="AJ28" s="4">
        <v>3.125E-2</v>
      </c>
      <c r="AK28" s="3">
        <f t="shared" si="2"/>
        <v>0</v>
      </c>
      <c r="AL28" s="53" t="s">
        <v>30</v>
      </c>
      <c r="AM28" s="8" t="b">
        <f t="shared" si="3"/>
        <v>0</v>
      </c>
      <c r="AN28" s="15">
        <f t="shared" si="4"/>
        <v>0</v>
      </c>
    </row>
    <row r="29" spans="1:40" ht="80.099999999999994" customHeight="1" x14ac:dyDescent="0.25">
      <c r="A29" s="112" t="str">
        <f>IFERROR(INDEX(Tabella256[cognomenome], MATCH(F29, Tabella256[cognome], 0)), "")</f>
        <v/>
      </c>
      <c r="B29" s="28"/>
      <c r="C29" s="28"/>
      <c r="D29" s="29"/>
      <c r="E29" s="29"/>
      <c r="F29" s="30"/>
      <c r="G29" s="56" t="str">
        <f>IF(G28="","",G28)</f>
        <v/>
      </c>
      <c r="H29" s="31" t="str">
        <f>IF(H28="","",H28)</f>
        <v/>
      </c>
      <c r="I29" s="32" t="str">
        <f t="shared" si="5"/>
        <v/>
      </c>
      <c r="J29" s="33" t="str">
        <f>IF(J28="","",J28)</f>
        <v/>
      </c>
      <c r="K29" s="34"/>
      <c r="L29" s="34"/>
      <c r="M29" s="31" t="str">
        <f t="shared" si="7"/>
        <v/>
      </c>
      <c r="N29" s="35"/>
      <c r="O29" s="35"/>
      <c r="P29" s="76"/>
      <c r="Q29" s="18">
        <f t="shared" si="9"/>
        <v>99</v>
      </c>
      <c r="R29" s="18">
        <v>99</v>
      </c>
      <c r="S29" s="77">
        <f t="shared" si="8"/>
        <v>0</v>
      </c>
      <c r="T29" s="2"/>
      <c r="U29" s="2"/>
      <c r="V29" s="72"/>
      <c r="W29" s="72"/>
      <c r="X29" s="72"/>
      <c r="Y29" s="72"/>
      <c r="Z29" s="72"/>
      <c r="AA29" s="72"/>
      <c r="AB29" s="72"/>
      <c r="AC29" s="2"/>
      <c r="AD29" s="114" t="str">
        <f t="shared" si="6"/>
        <v>NO</v>
      </c>
      <c r="AG29" s="3">
        <f t="shared" si="0"/>
        <v>0</v>
      </c>
      <c r="AH29" s="3">
        <f t="shared" si="0"/>
        <v>0</v>
      </c>
      <c r="AI29" s="3">
        <f t="shared" si="1"/>
        <v>0</v>
      </c>
      <c r="AJ29" s="4">
        <v>3.125E-2</v>
      </c>
      <c r="AK29" s="3">
        <f t="shared" si="2"/>
        <v>0</v>
      </c>
      <c r="AL29" s="53" t="s">
        <v>30</v>
      </c>
      <c r="AM29" s="8" t="b">
        <f t="shared" si="3"/>
        <v>0</v>
      </c>
      <c r="AN29" s="15">
        <f t="shared" si="4"/>
        <v>0</v>
      </c>
    </row>
    <row r="30" spans="1:40" ht="80.099999999999994" customHeight="1" thickBot="1" x14ac:dyDescent="0.3">
      <c r="A30" s="112" t="str">
        <f>IFERROR(INDEX(Tabella256[cognomenome], MATCH(F30, Tabella256[cognome], 0)), "")</f>
        <v/>
      </c>
      <c r="B30" s="28"/>
      <c r="C30" s="28"/>
      <c r="D30" s="29"/>
      <c r="E30" s="29"/>
      <c r="F30" s="30"/>
      <c r="G30" s="56"/>
      <c r="H30" s="31"/>
      <c r="I30" s="32" t="str">
        <f t="shared" si="5"/>
        <v/>
      </c>
      <c r="J30" s="33"/>
      <c r="K30" s="34"/>
      <c r="L30" s="34"/>
      <c r="M30" s="31" t="str">
        <f t="shared" si="7"/>
        <v/>
      </c>
      <c r="N30" s="35"/>
      <c r="O30" s="35"/>
      <c r="P30" s="78"/>
      <c r="Q30" s="79">
        <f t="shared" si="9"/>
        <v>99</v>
      </c>
      <c r="R30" s="79">
        <v>99</v>
      </c>
      <c r="S30" s="80">
        <f t="shared" si="8"/>
        <v>0</v>
      </c>
      <c r="T30" s="2"/>
      <c r="U30" s="2"/>
      <c r="V30" s="72"/>
      <c r="W30" s="72"/>
      <c r="X30" s="72"/>
      <c r="Y30" s="72"/>
      <c r="Z30" s="72"/>
      <c r="AA30" s="72"/>
      <c r="AB30" s="72"/>
      <c r="AC30" s="2"/>
      <c r="AD30" s="114" t="str">
        <f t="shared" si="6"/>
        <v>NO</v>
      </c>
      <c r="AG30" s="3">
        <f t="shared" si="0"/>
        <v>0</v>
      </c>
      <c r="AH30" s="3">
        <f t="shared" si="0"/>
        <v>0</v>
      </c>
      <c r="AI30" s="3">
        <f t="shared" si="1"/>
        <v>0</v>
      </c>
      <c r="AJ30" s="4">
        <v>3.125E-2</v>
      </c>
      <c r="AK30" s="3">
        <f t="shared" si="2"/>
        <v>0</v>
      </c>
      <c r="AL30" s="53" t="s">
        <v>30</v>
      </c>
      <c r="AM30" s="8" t="b">
        <f t="shared" si="3"/>
        <v>0</v>
      </c>
      <c r="AN30" s="15">
        <f t="shared" si="4"/>
        <v>0</v>
      </c>
    </row>
    <row r="31" spans="1:40" ht="80.099999999999994" customHeight="1" x14ac:dyDescent="0.25">
      <c r="A31" s="112" t="str">
        <f>IFERROR(INDEX(Tabella256[cognomenome], MATCH(F31, Tabella256[cognome], 0)), "")</f>
        <v/>
      </c>
      <c r="B31" s="28"/>
      <c r="C31" s="28"/>
      <c r="D31" s="29"/>
      <c r="E31" s="29"/>
      <c r="F31" s="30"/>
      <c r="G31" s="56" t="str">
        <f>IF(G30="","",G30)</f>
        <v/>
      </c>
      <c r="H31" s="31" t="str">
        <f>IF(H30="","",H30)</f>
        <v/>
      </c>
      <c r="I31" s="32" t="str">
        <f t="shared" si="5"/>
        <v/>
      </c>
      <c r="J31" s="33" t="str">
        <f>IF(J30="","",J30)</f>
        <v/>
      </c>
      <c r="K31" s="34"/>
      <c r="L31" s="34"/>
      <c r="M31" s="31" t="str">
        <f t="shared" si="7"/>
        <v/>
      </c>
      <c r="N31" s="2"/>
      <c r="O31" s="2"/>
      <c r="P31" s="2"/>
      <c r="Q31" s="2"/>
      <c r="R31" s="2"/>
      <c r="S31" s="2"/>
      <c r="T31" s="2"/>
      <c r="U31" s="2"/>
      <c r="V31" s="72"/>
      <c r="W31" s="72"/>
      <c r="X31" s="72"/>
      <c r="Y31" s="72"/>
      <c r="Z31" s="72"/>
      <c r="AA31" s="72"/>
      <c r="AB31" s="72"/>
      <c r="AC31" s="2"/>
      <c r="AD31" s="114" t="str">
        <f t="shared" si="6"/>
        <v>NO</v>
      </c>
      <c r="AG31" s="3">
        <f t="shared" si="0"/>
        <v>0</v>
      </c>
      <c r="AH31" s="3">
        <f t="shared" si="0"/>
        <v>0</v>
      </c>
      <c r="AI31" s="3">
        <f t="shared" si="1"/>
        <v>0</v>
      </c>
      <c r="AJ31" s="4">
        <v>3.125E-2</v>
      </c>
      <c r="AK31" s="3">
        <f t="shared" si="2"/>
        <v>0</v>
      </c>
      <c r="AL31" s="53" t="s">
        <v>30</v>
      </c>
      <c r="AM31" s="8" t="b">
        <f t="shared" si="3"/>
        <v>0</v>
      </c>
      <c r="AN31" s="15">
        <f t="shared" si="4"/>
        <v>0</v>
      </c>
    </row>
    <row r="32" spans="1:40" ht="80.099999999999994" customHeight="1" x14ac:dyDescent="0.25">
      <c r="A32" s="112" t="str">
        <f>IFERROR(INDEX(Tabella256[cognomenome], MATCH(F32, Tabella256[cognome], 0)), "")</f>
        <v/>
      </c>
      <c r="B32" s="28"/>
      <c r="C32" s="28"/>
      <c r="D32" s="29"/>
      <c r="E32" s="29"/>
      <c r="F32" s="30"/>
      <c r="G32" s="56"/>
      <c r="H32" s="31"/>
      <c r="I32" s="32" t="str">
        <f t="shared" si="5"/>
        <v/>
      </c>
      <c r="J32" s="33"/>
      <c r="K32" s="34"/>
      <c r="L32" s="34"/>
      <c r="M32" s="31" t="str">
        <f t="shared" si="7"/>
        <v/>
      </c>
      <c r="N32" s="35"/>
      <c r="O32" s="35"/>
      <c r="P32" s="2"/>
      <c r="Q32" s="2"/>
      <c r="R32" s="2"/>
      <c r="S32" s="2"/>
      <c r="T32" s="2"/>
      <c r="U32" s="2"/>
      <c r="W32" s="72"/>
      <c r="X32" s="72"/>
      <c r="Y32" s="72"/>
      <c r="Z32" s="72"/>
      <c r="AA32" s="72"/>
      <c r="AB32" s="72"/>
      <c r="AC32" s="2"/>
      <c r="AD32" s="114" t="str">
        <f t="shared" si="6"/>
        <v>NO</v>
      </c>
      <c r="AG32" s="3">
        <f t="shared" si="0"/>
        <v>0</v>
      </c>
      <c r="AH32" s="3">
        <f t="shared" si="0"/>
        <v>0</v>
      </c>
      <c r="AI32" s="3">
        <f t="shared" si="1"/>
        <v>0</v>
      </c>
      <c r="AJ32" s="4">
        <v>3.125E-2</v>
      </c>
      <c r="AK32" s="3">
        <f t="shared" si="2"/>
        <v>0</v>
      </c>
      <c r="AL32" s="53" t="s">
        <v>30</v>
      </c>
      <c r="AM32" s="8" t="b">
        <f t="shared" si="3"/>
        <v>0</v>
      </c>
      <c r="AN32" s="15">
        <f t="shared" si="4"/>
        <v>0</v>
      </c>
    </row>
    <row r="33" spans="1:40" ht="80.099999999999994" customHeight="1" x14ac:dyDescent="0.25">
      <c r="A33" s="112" t="str">
        <f>IFERROR(INDEX(Tabella256[cognomenome], MATCH(F33, Tabella256[cognome], 0)), "")</f>
        <v/>
      </c>
      <c r="B33" s="28"/>
      <c r="C33" s="28"/>
      <c r="D33" s="29"/>
      <c r="E33" s="29"/>
      <c r="F33" s="30"/>
      <c r="G33" s="56" t="str">
        <f>IF(G32="","",G32)</f>
        <v/>
      </c>
      <c r="H33" s="31" t="str">
        <f>IF(H32="","",H32)</f>
        <v/>
      </c>
      <c r="I33" s="32" t="str">
        <f t="shared" si="5"/>
        <v/>
      </c>
      <c r="J33" s="33" t="str">
        <f>IF(J32="","",J32)</f>
        <v/>
      </c>
      <c r="K33" s="34"/>
      <c r="L33" s="34"/>
      <c r="M33" s="31" t="str">
        <f t="shared" si="7"/>
        <v/>
      </c>
      <c r="N33" s="35"/>
      <c r="O33" s="35"/>
      <c r="P33" s="2"/>
      <c r="Q33" s="2"/>
      <c r="R33" s="2"/>
      <c r="S33" s="2"/>
      <c r="T33" s="2"/>
      <c r="U33" s="2"/>
      <c r="AA33" s="72"/>
      <c r="AB33" s="72"/>
      <c r="AC33" s="2"/>
      <c r="AD33" s="114" t="str">
        <f t="shared" si="6"/>
        <v>NO</v>
      </c>
      <c r="AG33" s="3">
        <f t="shared" si="0"/>
        <v>0</v>
      </c>
      <c r="AH33" s="3">
        <f t="shared" si="0"/>
        <v>0</v>
      </c>
      <c r="AI33" s="3">
        <f t="shared" si="1"/>
        <v>0</v>
      </c>
      <c r="AJ33" s="4">
        <v>3.125E-2</v>
      </c>
      <c r="AK33" s="3">
        <f t="shared" si="2"/>
        <v>0</v>
      </c>
      <c r="AL33" s="53" t="s">
        <v>30</v>
      </c>
      <c r="AM33" s="8" t="b">
        <f t="shared" si="3"/>
        <v>0</v>
      </c>
      <c r="AN33" s="15">
        <f t="shared" si="4"/>
        <v>0</v>
      </c>
    </row>
    <row r="34" spans="1:40" ht="80.099999999999994" customHeight="1" x14ac:dyDescent="0.25">
      <c r="A34" s="112" t="str">
        <f>IFERROR(INDEX(Tabella256[cognomenome], MATCH(F34, Tabella256[cognome], 0)), "")</f>
        <v/>
      </c>
      <c r="B34" s="28"/>
      <c r="C34" s="28"/>
      <c r="D34" s="29"/>
      <c r="E34" s="29"/>
      <c r="F34" s="30"/>
      <c r="G34" s="56"/>
      <c r="H34" s="31"/>
      <c r="I34" s="32" t="str">
        <f t="shared" si="5"/>
        <v/>
      </c>
      <c r="J34" s="33"/>
      <c r="K34" s="34"/>
      <c r="L34" s="34"/>
      <c r="M34" s="31" t="str">
        <f t="shared" si="7"/>
        <v/>
      </c>
      <c r="N34" s="35"/>
      <c r="O34" s="35"/>
      <c r="P34" s="2"/>
      <c r="Q34" s="2"/>
      <c r="R34" s="2"/>
      <c r="S34" s="2"/>
      <c r="T34" s="2"/>
      <c r="U34" s="2"/>
      <c r="AA34" s="72"/>
      <c r="AB34" s="72"/>
      <c r="AC34" s="2"/>
      <c r="AD34" s="114" t="str">
        <f t="shared" si="6"/>
        <v>NO</v>
      </c>
      <c r="AG34" s="3">
        <f t="shared" si="0"/>
        <v>0</v>
      </c>
      <c r="AH34" s="3">
        <f t="shared" si="0"/>
        <v>0</v>
      </c>
      <c r="AI34" s="3">
        <f t="shared" si="1"/>
        <v>0</v>
      </c>
      <c r="AJ34" s="4">
        <v>3.125E-2</v>
      </c>
      <c r="AK34" s="3">
        <f t="shared" si="2"/>
        <v>0</v>
      </c>
      <c r="AL34" s="53" t="s">
        <v>30</v>
      </c>
      <c r="AM34" s="8" t="b">
        <f t="shared" si="3"/>
        <v>0</v>
      </c>
      <c r="AN34" s="15">
        <f t="shared" si="4"/>
        <v>0</v>
      </c>
    </row>
    <row r="35" spans="1:40" ht="80.099999999999994" customHeight="1" x14ac:dyDescent="0.25">
      <c r="A35" s="112" t="str">
        <f>IFERROR(INDEX(Tabella256[cognomenome], MATCH(F35, Tabella256[cognome], 0)), "")</f>
        <v/>
      </c>
      <c r="B35" s="28"/>
      <c r="C35" s="28"/>
      <c r="D35" s="29"/>
      <c r="E35" s="29"/>
      <c r="F35" s="30"/>
      <c r="G35" s="56" t="str">
        <f>IF(G34="","",G34)</f>
        <v/>
      </c>
      <c r="H35" s="31" t="str">
        <f>IF(H34="","",H34)</f>
        <v/>
      </c>
      <c r="I35" s="32" t="str">
        <f t="shared" si="5"/>
        <v/>
      </c>
      <c r="J35" s="33" t="str">
        <f>IF(J34="","",J34)</f>
        <v/>
      </c>
      <c r="K35" s="34"/>
      <c r="L35" s="34"/>
      <c r="M35" s="31" t="str">
        <f t="shared" si="7"/>
        <v/>
      </c>
      <c r="N35" s="35"/>
      <c r="O35" s="35"/>
      <c r="P35" s="2"/>
      <c r="Q35" s="2"/>
      <c r="R35" s="2"/>
      <c r="S35" s="2"/>
      <c r="T35" s="2"/>
      <c r="U35" s="2"/>
      <c r="AA35" s="72"/>
      <c r="AB35" s="72"/>
      <c r="AC35" s="2"/>
      <c r="AD35" s="114" t="str">
        <f t="shared" si="6"/>
        <v>NO</v>
      </c>
      <c r="AG35" s="3">
        <f t="shared" si="0"/>
        <v>0</v>
      </c>
      <c r="AH35" s="3">
        <f t="shared" si="0"/>
        <v>0</v>
      </c>
      <c r="AI35" s="3">
        <f t="shared" si="1"/>
        <v>0</v>
      </c>
      <c r="AJ35" s="4">
        <v>3.125E-2</v>
      </c>
      <c r="AK35" s="3">
        <f t="shared" si="2"/>
        <v>0</v>
      </c>
      <c r="AL35" s="53" t="s">
        <v>30</v>
      </c>
      <c r="AM35" s="8" t="b">
        <f t="shared" si="3"/>
        <v>0</v>
      </c>
      <c r="AN35" s="15">
        <f t="shared" si="4"/>
        <v>0</v>
      </c>
    </row>
    <row r="36" spans="1:40" ht="80.099999999999994" customHeight="1" x14ac:dyDescent="0.25">
      <c r="A36" s="112" t="str">
        <f>IFERROR(INDEX(Tabella256[cognomenome], MATCH(F36, Tabella256[cognome], 0)), "")</f>
        <v/>
      </c>
      <c r="B36" s="28"/>
      <c r="C36" s="28"/>
      <c r="D36" s="29"/>
      <c r="E36" s="29"/>
      <c r="F36" s="30"/>
      <c r="G36" s="56"/>
      <c r="H36" s="31"/>
      <c r="I36" s="32" t="str">
        <f t="shared" si="5"/>
        <v/>
      </c>
      <c r="J36" s="33"/>
      <c r="K36" s="34"/>
      <c r="L36" s="34"/>
      <c r="M36" s="31" t="str">
        <f t="shared" si="7"/>
        <v/>
      </c>
      <c r="N36" s="35"/>
      <c r="O36" s="35"/>
      <c r="P36" s="2"/>
      <c r="Q36" s="2"/>
      <c r="R36" s="2"/>
      <c r="S36" s="2"/>
      <c r="T36" s="2"/>
      <c r="U36" s="2"/>
      <c r="AA36" s="72"/>
      <c r="AB36" s="72"/>
      <c r="AC36" s="2"/>
      <c r="AD36" s="114" t="str">
        <f t="shared" si="6"/>
        <v>NO</v>
      </c>
      <c r="AG36" s="3">
        <f t="shared" si="0"/>
        <v>0</v>
      </c>
      <c r="AH36" s="3">
        <f t="shared" si="0"/>
        <v>0</v>
      </c>
      <c r="AI36" s="3">
        <f t="shared" si="1"/>
        <v>0</v>
      </c>
      <c r="AJ36" s="4">
        <v>3.125E-2</v>
      </c>
      <c r="AK36" s="3">
        <f t="shared" si="2"/>
        <v>0</v>
      </c>
      <c r="AL36" s="53" t="s">
        <v>30</v>
      </c>
      <c r="AM36" s="8" t="b">
        <f t="shared" si="3"/>
        <v>0</v>
      </c>
      <c r="AN36" s="15">
        <f t="shared" si="4"/>
        <v>0</v>
      </c>
    </row>
    <row r="37" spans="1:40" ht="80.099999999999994" customHeight="1" x14ac:dyDescent="0.25">
      <c r="A37" s="112" t="str">
        <f>IFERROR(INDEX(Tabella256[cognomenome], MATCH(F37, Tabella256[cognome], 0)), "")</f>
        <v/>
      </c>
      <c r="B37" s="28"/>
      <c r="C37" s="28"/>
      <c r="D37" s="29"/>
      <c r="E37" s="29"/>
      <c r="F37" s="30"/>
      <c r="G37" s="56" t="str">
        <f>IF(G36="","",G36)</f>
        <v/>
      </c>
      <c r="H37" s="31" t="str">
        <f>IF(H36="","",H36)</f>
        <v/>
      </c>
      <c r="I37" s="32" t="str">
        <f t="shared" si="5"/>
        <v/>
      </c>
      <c r="J37" s="33" t="str">
        <f>IF(J36="","",J36)</f>
        <v/>
      </c>
      <c r="K37" s="34"/>
      <c r="L37" s="34"/>
      <c r="M37" s="31" t="str">
        <f t="shared" si="7"/>
        <v/>
      </c>
      <c r="N37" s="35"/>
      <c r="O37" s="35"/>
      <c r="P37" s="2"/>
      <c r="Q37" s="2"/>
      <c r="R37" s="2"/>
      <c r="S37" s="2"/>
      <c r="T37" s="2"/>
      <c r="U37" s="2"/>
      <c r="AA37" s="72"/>
      <c r="AB37" s="72"/>
      <c r="AC37" s="2"/>
      <c r="AD37" s="114" t="str">
        <f t="shared" si="6"/>
        <v>NO</v>
      </c>
      <c r="AG37" s="3">
        <f t="shared" si="0"/>
        <v>0</v>
      </c>
      <c r="AH37" s="3">
        <f t="shared" si="0"/>
        <v>0</v>
      </c>
      <c r="AI37" s="3">
        <f t="shared" si="1"/>
        <v>0</v>
      </c>
      <c r="AJ37" s="4">
        <v>3.125E-2</v>
      </c>
      <c r="AK37" s="3">
        <f t="shared" si="2"/>
        <v>0</v>
      </c>
      <c r="AL37" s="53" t="s">
        <v>30</v>
      </c>
      <c r="AM37" s="8" t="b">
        <f t="shared" si="3"/>
        <v>0</v>
      </c>
      <c r="AN37" s="15">
        <f t="shared" si="4"/>
        <v>0</v>
      </c>
    </row>
    <row r="38" spans="1:40" ht="80.099999999999994" customHeight="1" x14ac:dyDescent="0.25">
      <c r="A38" s="112" t="str">
        <f>IFERROR(INDEX(Tabella256[cognomenome], MATCH(F38, Tabella256[cognome], 0)), "")</f>
        <v/>
      </c>
      <c r="B38" s="28"/>
      <c r="C38" s="28"/>
      <c r="D38" s="29"/>
      <c r="E38" s="29"/>
      <c r="F38" s="30"/>
      <c r="G38" s="56"/>
      <c r="H38" s="31"/>
      <c r="I38" s="32" t="str">
        <f t="shared" si="5"/>
        <v/>
      </c>
      <c r="J38" s="33"/>
      <c r="K38" s="34"/>
      <c r="L38" s="34"/>
      <c r="M38" s="31" t="str">
        <f t="shared" si="7"/>
        <v/>
      </c>
      <c r="N38" s="35"/>
      <c r="O38" s="35"/>
      <c r="P38" s="2"/>
      <c r="Q38" s="2"/>
      <c r="R38" s="2"/>
      <c r="S38" s="2"/>
      <c r="T38" s="2"/>
      <c r="U38" s="2"/>
      <c r="AA38" s="72"/>
      <c r="AB38" s="72"/>
      <c r="AC38" s="2"/>
      <c r="AD38" s="114" t="str">
        <f t="shared" si="6"/>
        <v>NO</v>
      </c>
      <c r="AG38" s="3">
        <f t="shared" si="0"/>
        <v>0</v>
      </c>
      <c r="AH38" s="3">
        <f t="shared" si="0"/>
        <v>0</v>
      </c>
      <c r="AI38" s="3">
        <f t="shared" si="1"/>
        <v>0</v>
      </c>
      <c r="AJ38" s="4">
        <v>3.125E-2</v>
      </c>
      <c r="AK38" s="3">
        <f t="shared" si="2"/>
        <v>0</v>
      </c>
      <c r="AL38" s="53" t="s">
        <v>30</v>
      </c>
      <c r="AM38" s="8" t="b">
        <f t="shared" si="3"/>
        <v>0</v>
      </c>
      <c r="AN38" s="15">
        <f t="shared" si="4"/>
        <v>0</v>
      </c>
    </row>
    <row r="39" spans="1:40" ht="80.099999999999994" customHeight="1" x14ac:dyDescent="0.25">
      <c r="A39" s="112" t="str">
        <f>IFERROR(INDEX(Tabella256[cognomenome], MATCH(F39, Tabella256[cognome], 0)), "")</f>
        <v/>
      </c>
      <c r="B39" s="28"/>
      <c r="C39" s="28"/>
      <c r="D39" s="29"/>
      <c r="E39" s="29"/>
      <c r="F39" s="30"/>
      <c r="G39" s="56" t="str">
        <f>IF(G38="","",G38)</f>
        <v/>
      </c>
      <c r="H39" s="31" t="str">
        <f>IF(H38="","",H38)</f>
        <v/>
      </c>
      <c r="I39" s="32" t="str">
        <f t="shared" si="5"/>
        <v/>
      </c>
      <c r="J39" s="33" t="str">
        <f>IF(J38="","",J38)</f>
        <v/>
      </c>
      <c r="K39" s="34"/>
      <c r="L39" s="34"/>
      <c r="M39" s="31" t="str">
        <f t="shared" si="7"/>
        <v/>
      </c>
      <c r="N39" s="35"/>
      <c r="O39" s="35"/>
      <c r="P39" s="2"/>
      <c r="Q39" s="2"/>
      <c r="R39" s="2"/>
      <c r="S39" s="2"/>
      <c r="T39" s="2"/>
      <c r="U39" s="2"/>
      <c r="V39" s="72"/>
      <c r="W39" s="72"/>
      <c r="X39" s="72"/>
      <c r="Y39" s="72"/>
      <c r="Z39" s="72"/>
      <c r="AA39" s="72"/>
      <c r="AB39" s="72"/>
      <c r="AC39" s="2"/>
      <c r="AD39" s="114" t="str">
        <f t="shared" si="6"/>
        <v>NO</v>
      </c>
      <c r="AG39" s="3">
        <f t="shared" si="0"/>
        <v>0</v>
      </c>
      <c r="AH39" s="3">
        <f t="shared" si="0"/>
        <v>0</v>
      </c>
      <c r="AI39" s="3">
        <f t="shared" si="1"/>
        <v>0</v>
      </c>
      <c r="AJ39" s="4">
        <v>3.125E-2</v>
      </c>
      <c r="AK39" s="3">
        <f t="shared" si="2"/>
        <v>0</v>
      </c>
      <c r="AL39" s="53" t="s">
        <v>30</v>
      </c>
      <c r="AM39" s="8" t="b">
        <f t="shared" si="3"/>
        <v>0</v>
      </c>
      <c r="AN39" s="15">
        <f t="shared" si="4"/>
        <v>0</v>
      </c>
    </row>
    <row r="40" spans="1:40" ht="80.099999999999994" customHeight="1" x14ac:dyDescent="0.25">
      <c r="A40" s="112" t="str">
        <f>IFERROR(INDEX(Tabella256[cognomenome], MATCH(F40, Tabella256[cognome], 0)), "")</f>
        <v/>
      </c>
      <c r="B40" s="28"/>
      <c r="C40" s="28"/>
      <c r="D40" s="29"/>
      <c r="E40" s="29"/>
      <c r="F40" s="30"/>
      <c r="G40" s="56"/>
      <c r="H40" s="31"/>
      <c r="I40" s="32" t="str">
        <f t="shared" si="5"/>
        <v/>
      </c>
      <c r="J40" s="33"/>
      <c r="K40" s="34"/>
      <c r="L40" s="34"/>
      <c r="M40" s="31" t="str">
        <f t="shared" si="7"/>
        <v/>
      </c>
      <c r="N40" s="35"/>
      <c r="O40" s="35"/>
      <c r="P40" s="2"/>
      <c r="Q40" s="2"/>
      <c r="R40" s="2"/>
      <c r="S40" s="2"/>
      <c r="T40" s="2"/>
      <c r="U40" s="2"/>
      <c r="AB40" s="72"/>
      <c r="AC40" s="2"/>
      <c r="AD40" s="114" t="str">
        <f t="shared" si="6"/>
        <v>NO</v>
      </c>
      <c r="AG40" s="3">
        <f t="shared" si="0"/>
        <v>0</v>
      </c>
      <c r="AH40" s="3">
        <f t="shared" si="0"/>
        <v>0</v>
      </c>
      <c r="AI40" s="3">
        <f t="shared" si="1"/>
        <v>0</v>
      </c>
      <c r="AJ40" s="4">
        <v>3.125E-2</v>
      </c>
      <c r="AK40" s="3">
        <f t="shared" si="2"/>
        <v>0</v>
      </c>
      <c r="AL40" s="53" t="s">
        <v>30</v>
      </c>
      <c r="AM40" s="8" t="b">
        <f t="shared" si="3"/>
        <v>0</v>
      </c>
      <c r="AN40" s="15">
        <f t="shared" si="4"/>
        <v>0</v>
      </c>
    </row>
    <row r="41" spans="1:40" ht="80.099999999999994" customHeight="1" x14ac:dyDescent="0.25">
      <c r="A41" s="112" t="str">
        <f>IFERROR(INDEX(Tabella256[cognomenome], MATCH(F41, Tabella256[cognome], 0)), "")</f>
        <v/>
      </c>
      <c r="B41" s="28"/>
      <c r="C41" s="28"/>
      <c r="D41" s="29"/>
      <c r="E41" s="29"/>
      <c r="F41" s="30"/>
      <c r="G41" s="56" t="str">
        <f>IF(G40="","",G40)</f>
        <v/>
      </c>
      <c r="H41" s="31" t="str">
        <f>IF(H40="","",H40)</f>
        <v/>
      </c>
      <c r="I41" s="32" t="str">
        <f t="shared" si="5"/>
        <v/>
      </c>
      <c r="J41" s="33" t="str">
        <f>IF(J40="","",J40)</f>
        <v/>
      </c>
      <c r="K41" s="34"/>
      <c r="L41" s="34"/>
      <c r="M41" s="31" t="str">
        <f t="shared" si="7"/>
        <v/>
      </c>
      <c r="N41" s="35"/>
      <c r="O41" s="35"/>
      <c r="P41" s="2"/>
      <c r="Q41" s="2"/>
      <c r="R41" s="2"/>
      <c r="S41" s="2"/>
      <c r="T41" s="37"/>
      <c r="U41" s="2"/>
      <c r="AB41" s="72"/>
      <c r="AC41" s="2"/>
      <c r="AD41" s="114" t="str">
        <f t="shared" si="6"/>
        <v>NO</v>
      </c>
      <c r="AG41" s="3">
        <f t="shared" si="0"/>
        <v>0</v>
      </c>
      <c r="AH41" s="3">
        <f t="shared" si="0"/>
        <v>0</v>
      </c>
      <c r="AI41" s="3">
        <f t="shared" si="1"/>
        <v>0</v>
      </c>
      <c r="AJ41" s="4">
        <v>3.125E-2</v>
      </c>
      <c r="AK41" s="3">
        <f t="shared" si="2"/>
        <v>0</v>
      </c>
      <c r="AL41" s="53" t="s">
        <v>30</v>
      </c>
      <c r="AM41" s="8" t="b">
        <f t="shared" si="3"/>
        <v>0</v>
      </c>
      <c r="AN41" s="15">
        <f t="shared" si="4"/>
        <v>0</v>
      </c>
    </row>
    <row r="42" spans="1:40" ht="80.099999999999994" customHeight="1" x14ac:dyDescent="0.25">
      <c r="A42" s="112" t="str">
        <f>IFERROR(INDEX(Tabella256[cognomenome], MATCH(F42, Tabella256[cognome], 0)), "")</f>
        <v/>
      </c>
      <c r="B42" s="28"/>
      <c r="C42" s="28"/>
      <c r="D42" s="29"/>
      <c r="E42" s="29"/>
      <c r="F42" s="30"/>
      <c r="G42" s="56"/>
      <c r="H42" s="31"/>
      <c r="I42" s="32" t="str">
        <f t="shared" si="5"/>
        <v/>
      </c>
      <c r="J42" s="33"/>
      <c r="K42" s="34"/>
      <c r="L42" s="34"/>
      <c r="M42" s="31" t="str">
        <f t="shared" si="7"/>
        <v/>
      </c>
      <c r="N42" s="35"/>
      <c r="O42" s="35"/>
      <c r="P42" s="2"/>
      <c r="Q42" s="2"/>
      <c r="R42" s="2"/>
      <c r="S42" s="2"/>
      <c r="T42" s="37"/>
      <c r="U42" s="2"/>
      <c r="AB42" s="72"/>
      <c r="AC42" s="2"/>
      <c r="AD42" s="114" t="str">
        <f t="shared" si="6"/>
        <v>NO</v>
      </c>
      <c r="AG42" s="3">
        <f t="shared" si="0"/>
        <v>0</v>
      </c>
      <c r="AH42" s="3">
        <f t="shared" si="0"/>
        <v>0</v>
      </c>
      <c r="AI42" s="3">
        <f t="shared" si="1"/>
        <v>0</v>
      </c>
      <c r="AJ42" s="4">
        <v>3.125E-2</v>
      </c>
      <c r="AK42" s="3">
        <f t="shared" si="2"/>
        <v>0</v>
      </c>
      <c r="AL42" s="53" t="s">
        <v>30</v>
      </c>
      <c r="AM42" s="8" t="b">
        <f t="shared" si="3"/>
        <v>0</v>
      </c>
      <c r="AN42" s="15">
        <f t="shared" si="4"/>
        <v>0</v>
      </c>
    </row>
    <row r="43" spans="1:40" ht="80.099999999999994" customHeight="1" x14ac:dyDescent="0.25">
      <c r="A43" s="112" t="str">
        <f>IFERROR(INDEX(Tabella256[cognomenome], MATCH(F43, Tabella256[cognome], 0)), "")</f>
        <v/>
      </c>
      <c r="B43" s="28"/>
      <c r="C43" s="28"/>
      <c r="D43" s="29"/>
      <c r="E43" s="29"/>
      <c r="F43" s="30"/>
      <c r="G43" s="56" t="str">
        <f>IF(G42="","",G42)</f>
        <v/>
      </c>
      <c r="H43" s="31" t="str">
        <f>IF(H42="","",H42)</f>
        <v/>
      </c>
      <c r="I43" s="32" t="str">
        <f t="shared" si="5"/>
        <v/>
      </c>
      <c r="J43" s="33" t="str">
        <f>IF(J42="","",J42)</f>
        <v/>
      </c>
      <c r="K43" s="34"/>
      <c r="L43" s="34"/>
      <c r="M43" s="31" t="str">
        <f t="shared" si="7"/>
        <v/>
      </c>
      <c r="N43" s="35"/>
      <c r="O43" s="35"/>
      <c r="P43" s="2"/>
      <c r="Q43" s="2"/>
      <c r="R43" s="2"/>
      <c r="S43" s="2"/>
      <c r="T43" s="37"/>
      <c r="U43" s="2"/>
      <c r="AB43" s="72"/>
      <c r="AC43" s="2"/>
      <c r="AD43" s="114" t="str">
        <f t="shared" si="6"/>
        <v>NO</v>
      </c>
      <c r="AG43" s="3">
        <f t="shared" si="0"/>
        <v>0</v>
      </c>
      <c r="AH43" s="3">
        <f t="shared" si="0"/>
        <v>0</v>
      </c>
      <c r="AI43" s="3">
        <f t="shared" si="1"/>
        <v>0</v>
      </c>
      <c r="AJ43" s="4">
        <v>3.125E-2</v>
      </c>
      <c r="AK43" s="3">
        <f t="shared" si="2"/>
        <v>0</v>
      </c>
      <c r="AL43" s="53" t="s">
        <v>30</v>
      </c>
      <c r="AM43" s="8" t="b">
        <f t="shared" si="3"/>
        <v>0</v>
      </c>
      <c r="AN43" s="15">
        <f t="shared" si="4"/>
        <v>0</v>
      </c>
    </row>
    <row r="44" spans="1:40" ht="80.099999999999994" customHeight="1" x14ac:dyDescent="0.25">
      <c r="A44" s="112" t="str">
        <f>IFERROR(INDEX(Tabella256[cognomenome], MATCH(F44, Tabella256[cognome], 0)), "")</f>
        <v/>
      </c>
      <c r="B44" s="28"/>
      <c r="C44" s="28"/>
      <c r="D44" s="29"/>
      <c r="E44" s="29"/>
      <c r="F44" s="30"/>
      <c r="G44" s="56"/>
      <c r="H44" s="31"/>
      <c r="I44" s="32" t="str">
        <f t="shared" si="5"/>
        <v/>
      </c>
      <c r="J44" s="33"/>
      <c r="K44" s="34"/>
      <c r="L44" s="34"/>
      <c r="M44" s="31" t="str">
        <f t="shared" si="7"/>
        <v/>
      </c>
      <c r="N44" s="35"/>
      <c r="O44" s="35"/>
      <c r="P44" s="2"/>
      <c r="Q44" s="2"/>
      <c r="R44" s="2"/>
      <c r="S44" s="2"/>
      <c r="T44" s="37"/>
      <c r="U44" s="2"/>
      <c r="AB44" s="72"/>
      <c r="AC44" s="2"/>
      <c r="AD44" s="114" t="str">
        <f t="shared" si="6"/>
        <v>NO</v>
      </c>
      <c r="AG44" s="3">
        <f t="shared" si="0"/>
        <v>0</v>
      </c>
      <c r="AH44" s="3">
        <f t="shared" si="0"/>
        <v>0</v>
      </c>
      <c r="AI44" s="3">
        <f t="shared" si="1"/>
        <v>0</v>
      </c>
      <c r="AJ44" s="4">
        <v>3.125E-2</v>
      </c>
      <c r="AK44" s="3">
        <f t="shared" si="2"/>
        <v>0</v>
      </c>
      <c r="AL44" s="53" t="s">
        <v>30</v>
      </c>
      <c r="AM44" s="8" t="b">
        <f t="shared" si="3"/>
        <v>0</v>
      </c>
      <c r="AN44" s="15">
        <f t="shared" si="4"/>
        <v>0</v>
      </c>
    </row>
    <row r="45" spans="1:40" ht="80.099999999999994" customHeight="1" x14ac:dyDescent="0.25">
      <c r="A45" s="112" t="str">
        <f>IFERROR(INDEX(Tabella256[cognomenome], MATCH(F45, Tabella256[cognome], 0)), "")</f>
        <v/>
      </c>
      <c r="B45" s="28"/>
      <c r="C45" s="28"/>
      <c r="D45" s="29"/>
      <c r="E45" s="29"/>
      <c r="F45" s="30"/>
      <c r="G45" s="56" t="str">
        <f>IF(G44="","",G44)</f>
        <v/>
      </c>
      <c r="H45" s="31" t="str">
        <f>IF(H44="","",H44)</f>
        <v/>
      </c>
      <c r="I45" s="32" t="str">
        <f t="shared" si="5"/>
        <v/>
      </c>
      <c r="J45" s="33" t="str">
        <f>IF(J44="","",J44)</f>
        <v/>
      </c>
      <c r="K45" s="34"/>
      <c r="L45" s="34"/>
      <c r="M45" s="31" t="str">
        <f t="shared" si="7"/>
        <v/>
      </c>
      <c r="N45" s="35"/>
      <c r="O45" s="35"/>
      <c r="P45" s="2"/>
      <c r="Q45" s="2"/>
      <c r="R45" s="2"/>
      <c r="S45" s="2"/>
      <c r="T45" s="2"/>
      <c r="U45" s="2"/>
      <c r="V45" s="72"/>
      <c r="W45" s="72"/>
      <c r="X45" s="72"/>
      <c r="Y45" s="72"/>
      <c r="Z45" s="72"/>
      <c r="AA45" s="72"/>
      <c r="AB45" s="72"/>
      <c r="AC45" s="2"/>
      <c r="AD45" s="114" t="str">
        <f t="shared" si="6"/>
        <v>NO</v>
      </c>
      <c r="AG45" s="3">
        <f t="shared" si="0"/>
        <v>0</v>
      </c>
      <c r="AH45" s="3">
        <f t="shared" si="0"/>
        <v>0</v>
      </c>
      <c r="AI45" s="3">
        <f t="shared" si="1"/>
        <v>0</v>
      </c>
      <c r="AJ45" s="4">
        <v>3.125E-2</v>
      </c>
      <c r="AK45" s="3">
        <f t="shared" si="2"/>
        <v>0</v>
      </c>
      <c r="AL45" s="53" t="s">
        <v>30</v>
      </c>
      <c r="AM45" s="8" t="b">
        <f t="shared" si="3"/>
        <v>0</v>
      </c>
      <c r="AN45" s="15">
        <f t="shared" si="4"/>
        <v>0</v>
      </c>
    </row>
    <row r="46" spans="1:40" x14ac:dyDescent="0.25">
      <c r="B46" s="191" t="str">
        <f>IF(I32="","",I32)</f>
        <v/>
      </c>
      <c r="C46" s="191"/>
      <c r="D46" s="191"/>
      <c r="E46" s="191"/>
      <c r="F46" s="191"/>
      <c r="G46" s="191"/>
      <c r="H46" s="191"/>
      <c r="I46" s="191"/>
      <c r="J46" s="191"/>
      <c r="K46" s="191"/>
      <c r="L46" s="191"/>
      <c r="M46" s="191"/>
      <c r="N46" s="19"/>
      <c r="O46" s="19"/>
      <c r="P46" s="2"/>
      <c r="Q46" s="2"/>
      <c r="R46" s="2"/>
      <c r="S46" s="2"/>
      <c r="T46" s="2"/>
      <c r="U46" s="2"/>
      <c r="V46" s="72"/>
      <c r="W46" s="72"/>
      <c r="X46" s="72"/>
      <c r="Y46" s="72"/>
      <c r="Z46" s="72"/>
      <c r="AA46" s="72"/>
      <c r="AB46" s="72"/>
      <c r="AC46" s="2"/>
      <c r="AD46" s="2"/>
      <c r="AG46" s="24"/>
      <c r="AH46" s="24"/>
      <c r="AI46" s="24"/>
      <c r="AJ46" s="25"/>
      <c r="AK46" s="24"/>
      <c r="AL46" s="26"/>
      <c r="AM46" s="27"/>
    </row>
    <row r="47" spans="1:40" x14ac:dyDescent="0.25">
      <c r="B47" s="191"/>
      <c r="C47" s="191"/>
      <c r="D47" s="191"/>
      <c r="E47" s="191"/>
      <c r="F47" s="191"/>
      <c r="G47" s="191"/>
      <c r="H47" s="191"/>
      <c r="I47" s="191"/>
      <c r="J47" s="191"/>
      <c r="K47" s="191"/>
      <c r="L47" s="191"/>
      <c r="M47" s="191"/>
      <c r="P47" s="2"/>
      <c r="Q47" s="2"/>
      <c r="R47" s="2"/>
      <c r="S47" s="2"/>
    </row>
    <row r="48" spans="1:40" x14ac:dyDescent="0.25">
      <c r="B48" s="6"/>
      <c r="C48" s="6"/>
      <c r="D48" s="6"/>
      <c r="E48" s="7"/>
      <c r="F48" s="9"/>
      <c r="G48" s="143"/>
      <c r="H48" s="11"/>
      <c r="K48" s="11"/>
      <c r="L48" s="11"/>
      <c r="M48" s="11"/>
      <c r="N48" s="21"/>
      <c r="O48" s="21"/>
      <c r="P48" s="2"/>
      <c r="Q48" s="2"/>
      <c r="R48" s="2"/>
      <c r="S48" s="2"/>
      <c r="T48" s="2"/>
      <c r="U48" s="2"/>
      <c r="V48" s="72"/>
      <c r="W48" s="72"/>
      <c r="X48" s="72"/>
      <c r="Y48" s="72"/>
      <c r="Z48" s="72"/>
      <c r="AA48" s="72"/>
      <c r="AB48" s="72"/>
      <c r="AC48" s="2"/>
      <c r="AD48" s="2"/>
      <c r="AE48" s="2"/>
      <c r="AF48" s="2"/>
    </row>
    <row r="49" spans="2:63" x14ac:dyDescent="0.25">
      <c r="B49" s="6"/>
      <c r="C49" s="6"/>
      <c r="D49" s="6"/>
      <c r="E49" s="7"/>
      <c r="F49" s="9"/>
      <c r="G49" s="143"/>
      <c r="H49" s="11"/>
      <c r="K49" s="11"/>
      <c r="L49" s="11"/>
      <c r="M49" s="11"/>
      <c r="N49" s="21"/>
      <c r="O49" s="21"/>
      <c r="P49" s="2"/>
      <c r="Q49" s="2"/>
      <c r="R49" s="2"/>
      <c r="S49" s="2"/>
      <c r="T49" s="2"/>
      <c r="U49" s="2"/>
      <c r="V49" s="72"/>
      <c r="W49" s="72"/>
      <c r="X49" s="72"/>
      <c r="Y49" s="72"/>
      <c r="Z49" s="72"/>
      <c r="AA49" s="72"/>
      <c r="AB49" s="72"/>
      <c r="AC49" s="2"/>
      <c r="AD49" s="2"/>
      <c r="AE49" s="2"/>
      <c r="AF49" s="2"/>
    </row>
    <row r="50" spans="2:63" x14ac:dyDescent="0.25">
      <c r="B50" s="6"/>
      <c r="C50" s="6"/>
      <c r="D50" s="6"/>
      <c r="E50" s="7"/>
      <c r="F50" s="9"/>
      <c r="G50" s="143"/>
      <c r="H50" s="11"/>
      <c r="K50" s="11"/>
      <c r="L50" s="11"/>
      <c r="M50" s="11"/>
      <c r="N50" s="21"/>
      <c r="O50" s="21"/>
      <c r="T50" s="2"/>
      <c r="U50" s="2"/>
      <c r="V50" s="72"/>
      <c r="W50" s="72"/>
      <c r="X50" s="72"/>
      <c r="Y50" s="72"/>
      <c r="Z50" s="72"/>
      <c r="AA50" s="72"/>
      <c r="AB50" s="72"/>
      <c r="AC50" s="2"/>
      <c r="AD50" s="2"/>
      <c r="AE50" s="2"/>
      <c r="AF50" s="2"/>
    </row>
    <row r="51" spans="2:63" x14ac:dyDescent="0.25">
      <c r="B51" s="6"/>
      <c r="C51" s="6"/>
      <c r="D51" s="6"/>
      <c r="E51" s="7"/>
      <c r="F51" s="9"/>
      <c r="G51" s="143"/>
      <c r="H51" s="11"/>
      <c r="K51" s="11"/>
      <c r="L51" s="11"/>
      <c r="M51" s="11"/>
      <c r="N51" s="21"/>
      <c r="O51" s="21"/>
      <c r="T51" s="2"/>
      <c r="U51" s="2"/>
      <c r="V51" s="72"/>
      <c r="W51" s="72"/>
      <c r="X51" s="72"/>
      <c r="Y51" s="72"/>
      <c r="Z51" s="72"/>
      <c r="AA51" s="72"/>
      <c r="AB51" s="72"/>
      <c r="AC51" s="2"/>
      <c r="AD51" s="2"/>
      <c r="AE51" s="2"/>
      <c r="AF51" s="2"/>
    </row>
    <row r="52" spans="2:63" x14ac:dyDescent="0.25">
      <c r="B52" s="6"/>
      <c r="C52" s="6"/>
      <c r="D52" s="6"/>
      <c r="E52" s="7"/>
      <c r="F52" s="9"/>
      <c r="G52" s="143"/>
      <c r="H52" s="11"/>
      <c r="K52" s="11"/>
      <c r="L52" s="11"/>
      <c r="M52" s="11"/>
      <c r="N52" s="21"/>
      <c r="O52" s="21"/>
      <c r="T52" s="2"/>
      <c r="U52" s="2"/>
      <c r="V52" s="72"/>
      <c r="W52" s="72"/>
      <c r="X52" s="72"/>
      <c r="Y52" s="72"/>
      <c r="Z52" s="72"/>
      <c r="AA52" s="72"/>
      <c r="AB52" s="72"/>
      <c r="AC52" s="2"/>
      <c r="AD52" s="2"/>
      <c r="AE52" s="2"/>
      <c r="AF52" s="2"/>
    </row>
    <row r="53" spans="2:63" x14ac:dyDescent="0.25">
      <c r="B53" s="6"/>
      <c r="C53" s="6"/>
      <c r="D53" s="6"/>
      <c r="E53" s="7"/>
      <c r="F53" s="9"/>
      <c r="G53" s="143"/>
      <c r="H53" s="11"/>
      <c r="K53" s="11"/>
      <c r="L53" s="11"/>
      <c r="M53" s="11"/>
      <c r="N53" s="21"/>
      <c r="O53" s="21"/>
      <c r="T53" s="2"/>
      <c r="U53" s="2"/>
      <c r="V53" s="72"/>
      <c r="W53" s="72"/>
      <c r="X53" s="72"/>
      <c r="Y53" s="72"/>
      <c r="Z53" s="72"/>
      <c r="AA53" s="72"/>
      <c r="AB53" s="72"/>
      <c r="AC53" s="2"/>
      <c r="AD53" s="2"/>
      <c r="AE53" s="2"/>
      <c r="AF53" s="2"/>
    </row>
    <row r="54" spans="2:63" x14ac:dyDescent="0.25">
      <c r="B54" s="6"/>
      <c r="C54" s="6"/>
      <c r="D54" s="6"/>
      <c r="E54" s="7"/>
      <c r="F54" s="9"/>
      <c r="G54" s="143"/>
      <c r="H54" s="11"/>
      <c r="K54" s="11"/>
      <c r="L54" s="11"/>
      <c r="M54" s="11"/>
      <c r="N54" s="21"/>
      <c r="O54" s="21"/>
    </row>
    <row r="55" spans="2:63" x14ac:dyDescent="0.25">
      <c r="B55" s="6"/>
      <c r="C55" s="6"/>
      <c r="D55" s="6"/>
      <c r="E55" s="7"/>
      <c r="F55" s="9"/>
      <c r="G55" s="143"/>
      <c r="H55" s="11"/>
      <c r="I55" s="23"/>
      <c r="J55" s="11"/>
      <c r="K55" s="11"/>
      <c r="L55" s="11"/>
      <c r="M55" s="11"/>
      <c r="N55" s="21"/>
      <c r="O55" s="21"/>
    </row>
    <row r="56" spans="2:63" x14ac:dyDescent="0.25">
      <c r="B56" s="6"/>
      <c r="C56" s="6"/>
      <c r="D56" s="6"/>
      <c r="E56" s="7"/>
      <c r="F56" s="9"/>
      <c r="G56" s="143"/>
      <c r="H56" s="11"/>
      <c r="I56" s="23"/>
      <c r="J56" s="11"/>
      <c r="K56" s="11"/>
      <c r="L56" s="11"/>
      <c r="M56" s="11"/>
      <c r="N56" s="21"/>
      <c r="O56" s="21"/>
    </row>
    <row r="57" spans="2:63" x14ac:dyDescent="0.25">
      <c r="E57" s="5"/>
      <c r="F57" s="10"/>
    </row>
    <row r="58" spans="2:63" x14ac:dyDescent="0.25">
      <c r="E58" s="5"/>
      <c r="F58" s="10"/>
    </row>
    <row r="59" spans="2:63" s="12" customFormat="1" x14ac:dyDescent="0.25">
      <c r="B59" s="114"/>
      <c r="C59" s="114"/>
      <c r="D59" s="114"/>
      <c r="E59" s="5"/>
      <c r="F59" s="10"/>
      <c r="G59" s="144"/>
      <c r="H59" s="1"/>
      <c r="I59" s="22"/>
      <c r="J59" s="1"/>
      <c r="K59" s="1"/>
      <c r="L59" s="1"/>
      <c r="M59" s="1"/>
      <c r="N59" s="20"/>
      <c r="O59" s="20"/>
      <c r="T59" s="114"/>
      <c r="U59" s="114"/>
      <c r="V59" s="37"/>
      <c r="W59" s="37"/>
      <c r="X59" s="37"/>
      <c r="Y59" s="37"/>
      <c r="Z59" s="37"/>
      <c r="AA59" s="37"/>
      <c r="AB59" s="37"/>
      <c r="AC59" s="114"/>
      <c r="AD59" s="114"/>
      <c r="AE59" s="114"/>
      <c r="AF59" s="114"/>
      <c r="AG59" s="114"/>
      <c r="AH59" s="114"/>
      <c r="AI59" s="114"/>
      <c r="AJ59" s="114"/>
      <c r="AK59" s="114"/>
      <c r="AL59" s="114"/>
      <c r="AM59" s="114"/>
      <c r="AN59" s="114"/>
      <c r="AO59" s="114"/>
      <c r="AP59" s="114"/>
      <c r="AQ59" s="114"/>
      <c r="AR59" s="114"/>
      <c r="AS59" s="114"/>
      <c r="AT59" s="114"/>
      <c r="AU59" s="114"/>
      <c r="AV59" s="114"/>
      <c r="AW59" s="114"/>
      <c r="AX59" s="114"/>
      <c r="AY59" s="114"/>
      <c r="AZ59" s="114"/>
      <c r="BA59" s="114"/>
      <c r="BB59" s="114"/>
      <c r="BC59" s="114"/>
      <c r="BD59" s="114"/>
      <c r="BE59" s="114"/>
      <c r="BF59" s="114"/>
      <c r="BG59" s="114"/>
      <c r="BH59" s="114"/>
      <c r="BI59" s="114"/>
      <c r="BJ59" s="114"/>
      <c r="BK59" s="114"/>
    </row>
    <row r="60" spans="2:63" s="12" customFormat="1" x14ac:dyDescent="0.25">
      <c r="B60" s="114"/>
      <c r="C60" s="114"/>
      <c r="D60" s="114"/>
      <c r="E60" s="5"/>
      <c r="F60" s="10"/>
      <c r="G60" s="144"/>
      <c r="H60" s="1"/>
      <c r="I60" s="22"/>
      <c r="J60" s="1"/>
      <c r="K60" s="1"/>
      <c r="L60" s="1"/>
      <c r="M60" s="1"/>
      <c r="N60" s="20"/>
      <c r="O60" s="20"/>
      <c r="T60" s="114"/>
      <c r="U60" s="114"/>
      <c r="V60" s="37"/>
      <c r="W60" s="37"/>
      <c r="X60" s="37"/>
      <c r="Y60" s="37"/>
      <c r="Z60" s="37"/>
      <c r="AA60" s="37"/>
      <c r="AB60" s="37"/>
      <c r="AC60" s="114"/>
      <c r="AD60" s="114"/>
      <c r="AE60" s="114"/>
      <c r="AF60" s="114"/>
      <c r="AG60" s="114"/>
      <c r="AH60" s="114"/>
      <c r="AI60" s="114"/>
      <c r="AJ60" s="114"/>
      <c r="AK60" s="114"/>
      <c r="AL60" s="114"/>
      <c r="AM60" s="114"/>
      <c r="AN60" s="114"/>
      <c r="AO60" s="114"/>
      <c r="AP60" s="114"/>
      <c r="AQ60" s="114"/>
      <c r="AR60" s="114"/>
      <c r="AS60" s="114"/>
      <c r="AT60" s="114"/>
      <c r="AU60" s="114"/>
      <c r="AV60" s="114"/>
      <c r="AW60" s="114"/>
      <c r="AX60" s="114"/>
      <c r="AY60" s="114"/>
      <c r="AZ60" s="114"/>
      <c r="BA60" s="114"/>
      <c r="BB60" s="114"/>
      <c r="BC60" s="114"/>
      <c r="BD60" s="114"/>
      <c r="BE60" s="114"/>
      <c r="BF60" s="114"/>
      <c r="BG60" s="114"/>
      <c r="BH60" s="114"/>
      <c r="BI60" s="114"/>
      <c r="BJ60" s="114"/>
      <c r="BK60" s="114"/>
    </row>
    <row r="61" spans="2:63" s="12" customFormat="1" x14ac:dyDescent="0.25">
      <c r="B61" s="114"/>
      <c r="C61" s="114"/>
      <c r="D61" s="114"/>
      <c r="E61" s="5"/>
      <c r="F61" s="10"/>
      <c r="G61" s="144"/>
      <c r="H61" s="1"/>
      <c r="I61" s="22"/>
      <c r="J61" s="1"/>
      <c r="K61" s="1"/>
      <c r="L61" s="1"/>
      <c r="M61" s="1"/>
      <c r="N61" s="20"/>
      <c r="O61" s="20"/>
      <c r="T61" s="114"/>
      <c r="U61" s="114"/>
      <c r="V61" s="37"/>
      <c r="W61" s="37"/>
      <c r="X61" s="37"/>
      <c r="Y61" s="37"/>
      <c r="Z61" s="37"/>
      <c r="AA61" s="37"/>
      <c r="AB61" s="37"/>
      <c r="AC61" s="114"/>
      <c r="AD61" s="114"/>
      <c r="AE61" s="114"/>
      <c r="AF61" s="114"/>
      <c r="AG61" s="114"/>
      <c r="AH61" s="114"/>
      <c r="AI61" s="114"/>
      <c r="AJ61" s="114"/>
      <c r="AK61" s="114"/>
      <c r="AL61" s="114"/>
      <c r="AM61" s="114"/>
      <c r="AN61" s="114"/>
      <c r="AO61" s="114"/>
      <c r="AP61" s="114"/>
      <c r="AQ61" s="114"/>
      <c r="AR61" s="114"/>
      <c r="AS61" s="114"/>
      <c r="AT61" s="114"/>
      <c r="AU61" s="114"/>
      <c r="AV61" s="114"/>
      <c r="AW61" s="114"/>
      <c r="AX61" s="114"/>
      <c r="AY61" s="114"/>
      <c r="AZ61" s="114"/>
      <c r="BA61" s="114"/>
      <c r="BB61" s="114"/>
      <c r="BC61" s="114"/>
      <c r="BD61" s="114"/>
      <c r="BE61" s="114"/>
      <c r="BF61" s="114"/>
      <c r="BG61" s="114"/>
      <c r="BH61" s="114"/>
      <c r="BI61" s="114"/>
      <c r="BJ61" s="114"/>
      <c r="BK61" s="114"/>
    </row>
    <row r="62" spans="2:63" s="12" customFormat="1" x14ac:dyDescent="0.25">
      <c r="B62" s="114"/>
      <c r="C62" s="114"/>
      <c r="D62" s="114"/>
      <c r="E62" s="5"/>
      <c r="F62" s="10"/>
      <c r="G62" s="144"/>
      <c r="H62" s="1"/>
      <c r="I62" s="22"/>
      <c r="J62" s="1"/>
      <c r="K62" s="1"/>
      <c r="L62" s="1"/>
      <c r="M62" s="1"/>
      <c r="N62" s="20"/>
      <c r="O62" s="20"/>
      <c r="P62" s="114"/>
      <c r="Q62" s="114"/>
      <c r="R62" s="114"/>
      <c r="S62" s="114"/>
      <c r="T62" s="114"/>
      <c r="U62" s="114"/>
      <c r="V62" s="37"/>
      <c r="W62" s="37"/>
      <c r="X62" s="37"/>
      <c r="Y62" s="37"/>
      <c r="Z62" s="37"/>
      <c r="AA62" s="37"/>
      <c r="AB62" s="37"/>
      <c r="AC62" s="114"/>
      <c r="AD62" s="114"/>
      <c r="AE62" s="114"/>
      <c r="AF62" s="114"/>
      <c r="AG62" s="114"/>
      <c r="AH62" s="114"/>
      <c r="AI62" s="114"/>
      <c r="AJ62" s="114"/>
      <c r="AK62" s="114"/>
      <c r="AL62" s="114"/>
      <c r="AM62" s="114"/>
      <c r="AN62" s="114"/>
      <c r="AO62" s="114"/>
      <c r="AP62" s="114"/>
      <c r="AQ62" s="114"/>
      <c r="AR62" s="114"/>
      <c r="AS62" s="114"/>
      <c r="AT62" s="114"/>
      <c r="AU62" s="114"/>
      <c r="AV62" s="114"/>
      <c r="AW62" s="114"/>
      <c r="AX62" s="114"/>
      <c r="AY62" s="114"/>
      <c r="AZ62" s="114"/>
      <c r="BA62" s="114"/>
      <c r="BB62" s="114"/>
      <c r="BC62" s="114"/>
      <c r="BD62" s="114"/>
      <c r="BE62" s="114"/>
      <c r="BF62" s="114"/>
      <c r="BG62" s="114"/>
      <c r="BH62" s="114"/>
      <c r="BI62" s="114"/>
      <c r="BJ62" s="114"/>
      <c r="BK62" s="114"/>
    </row>
    <row r="63" spans="2:63" s="12" customFormat="1" x14ac:dyDescent="0.25">
      <c r="B63" s="114"/>
      <c r="C63" s="114"/>
      <c r="D63" s="114"/>
      <c r="E63" s="5"/>
      <c r="F63" s="10"/>
      <c r="G63" s="144"/>
      <c r="H63" s="1"/>
      <c r="I63" s="22"/>
      <c r="J63" s="1"/>
      <c r="K63" s="1"/>
      <c r="L63" s="1"/>
      <c r="M63" s="1"/>
      <c r="N63" s="20"/>
      <c r="O63" s="20"/>
      <c r="P63" s="114"/>
      <c r="Q63" s="114"/>
      <c r="R63" s="114"/>
      <c r="S63" s="114"/>
      <c r="T63" s="114"/>
      <c r="U63" s="114"/>
      <c r="V63" s="37"/>
      <c r="W63" s="37"/>
      <c r="X63" s="37"/>
      <c r="Y63" s="37"/>
      <c r="Z63" s="37"/>
      <c r="AA63" s="37"/>
      <c r="AB63" s="37"/>
      <c r="AC63" s="114"/>
      <c r="AD63" s="114"/>
      <c r="AE63" s="114"/>
      <c r="AF63" s="114"/>
      <c r="AG63" s="114"/>
      <c r="AH63" s="114"/>
      <c r="AI63" s="114"/>
      <c r="AJ63" s="114"/>
      <c r="AK63" s="114"/>
      <c r="AL63" s="114"/>
      <c r="AM63" s="114"/>
      <c r="AN63" s="114"/>
      <c r="AO63" s="114"/>
      <c r="AP63" s="114"/>
      <c r="AQ63" s="114"/>
      <c r="AR63" s="114"/>
      <c r="AS63" s="114"/>
      <c r="AT63" s="114"/>
      <c r="AU63" s="114"/>
      <c r="AV63" s="114"/>
      <c r="AW63" s="114"/>
      <c r="AX63" s="114"/>
      <c r="AY63" s="114"/>
      <c r="AZ63" s="114"/>
      <c r="BA63" s="114"/>
      <c r="BB63" s="114"/>
      <c r="BC63" s="114"/>
      <c r="BD63" s="114"/>
      <c r="BE63" s="114"/>
      <c r="BF63" s="114"/>
      <c r="BG63" s="114"/>
      <c r="BH63" s="114"/>
      <c r="BI63" s="114"/>
      <c r="BJ63" s="114"/>
      <c r="BK63" s="114"/>
    </row>
    <row r="64" spans="2:63" s="12" customFormat="1" x14ac:dyDescent="0.25">
      <c r="B64" s="114"/>
      <c r="C64" s="114"/>
      <c r="D64" s="114"/>
      <c r="E64" s="5"/>
      <c r="F64" s="10"/>
      <c r="G64" s="144"/>
      <c r="H64" s="1"/>
      <c r="I64" s="22"/>
      <c r="J64" s="1"/>
      <c r="K64" s="1"/>
      <c r="L64" s="1"/>
      <c r="M64" s="1"/>
      <c r="N64" s="20"/>
      <c r="O64" s="20"/>
      <c r="P64" s="114"/>
      <c r="Q64" s="114"/>
      <c r="R64" s="114"/>
      <c r="S64" s="114"/>
      <c r="T64" s="114"/>
      <c r="U64" s="114"/>
      <c r="V64" s="37"/>
      <c r="W64" s="37"/>
      <c r="X64" s="37"/>
      <c r="Y64" s="37"/>
      <c r="Z64" s="37"/>
      <c r="AA64" s="37"/>
      <c r="AB64" s="37"/>
      <c r="AC64" s="114"/>
      <c r="AD64" s="114"/>
      <c r="AE64" s="114"/>
      <c r="AF64" s="114"/>
      <c r="AG64" s="114"/>
      <c r="AH64" s="114"/>
      <c r="AI64" s="114"/>
      <c r="AJ64" s="114"/>
      <c r="AK64" s="114"/>
      <c r="AL64" s="114"/>
      <c r="AM64" s="114"/>
      <c r="AN64" s="114"/>
      <c r="AO64" s="114"/>
      <c r="AP64" s="114"/>
      <c r="AQ64" s="114"/>
      <c r="AR64" s="114"/>
      <c r="AS64" s="114"/>
      <c r="AT64" s="114"/>
      <c r="AU64" s="114"/>
      <c r="AV64" s="114"/>
      <c r="AW64" s="114"/>
      <c r="AX64" s="114"/>
      <c r="AY64" s="114"/>
      <c r="AZ64" s="114"/>
      <c r="BA64" s="114"/>
      <c r="BB64" s="114"/>
      <c r="BC64" s="114"/>
      <c r="BD64" s="114"/>
      <c r="BE64" s="114"/>
      <c r="BF64" s="114"/>
      <c r="BG64" s="114"/>
      <c r="BH64" s="114"/>
      <c r="BI64" s="114"/>
      <c r="BJ64" s="114"/>
      <c r="BK64" s="114"/>
    </row>
  </sheetData>
  <autoFilter ref="F3:N26" xr:uid="{00000000-0009-0000-0000-000004000000}"/>
  <mergeCells count="9">
    <mergeCell ref="V4:X4"/>
    <mergeCell ref="V8:X8"/>
    <mergeCell ref="B46:M47"/>
    <mergeCell ref="B1:E2"/>
    <mergeCell ref="F1:H2"/>
    <mergeCell ref="L1:M1"/>
    <mergeCell ref="L2:M2"/>
    <mergeCell ref="P2:S2"/>
    <mergeCell ref="V3:X3"/>
  </mergeCells>
  <conditionalFormatting sqref="V4">
    <cfRule type="cellIs" dxfId="9358" priority="553" operator="lessThan">
      <formula>0</formula>
    </cfRule>
    <cfRule type="cellIs" dxfId="9357" priority="554" operator="greaterThan">
      <formula>0</formula>
    </cfRule>
    <cfRule type="cellIs" dxfId="9356" priority="555" operator="equal">
      <formula>0</formula>
    </cfRule>
  </conditionalFormatting>
  <conditionalFormatting sqref="V9:Y9">
    <cfRule type="cellIs" dxfId="9355" priority="550" operator="lessThan">
      <formula>0</formula>
    </cfRule>
    <cfRule type="cellIs" dxfId="9354" priority="551" operator="greaterThan">
      <formula>0</formula>
    </cfRule>
    <cfRule type="cellIs" dxfId="9353" priority="552" operator="equal">
      <formula>0</formula>
    </cfRule>
  </conditionalFormatting>
  <conditionalFormatting sqref="S7:S30">
    <cfRule type="cellIs" dxfId="9352" priority="548" operator="notEqual">
      <formula>0</formula>
    </cfRule>
    <cfRule type="cellIs" dxfId="9351" priority="549" operator="equal">
      <formula>0</formula>
    </cfRule>
  </conditionalFormatting>
  <conditionalFormatting sqref="V7:Y7">
    <cfRule type="cellIs" dxfId="9350" priority="556" operator="lessThan">
      <formula>0</formula>
    </cfRule>
    <cfRule type="cellIs" dxfId="9349" priority="557" operator="greaterThan">
      <formula>0</formula>
    </cfRule>
    <cfRule type="cellIs" dxfId="9348" priority="558" operator="equal">
      <formula>0</formula>
    </cfRule>
  </conditionalFormatting>
  <conditionalFormatting sqref="U4">
    <cfRule type="containsText" dxfId="9347" priority="559" operator="containsText" text="NO">
      <formula>NOT(ISERROR(SEARCH("NO",U4)))</formula>
    </cfRule>
    <cfRule type="containsText" dxfId="9346" priority="560" operator="containsText" text="SI">
      <formula>NOT(ISERROR(SEARCH("SI",U4)))</formula>
    </cfRule>
  </conditionalFormatting>
  <conditionalFormatting sqref="F45:H45 G5:H11 F12:F44 J5:L11 J13:L45 G13:H44 K4:L13">
    <cfRule type="expression" dxfId="9345" priority="561">
      <formula>SEARCH("caricato",$N4)&gt;0</formula>
    </cfRule>
    <cfRule type="expression" dxfId="9344" priority="562">
      <formula>SEARCH("da fare",$N4)&gt;0</formula>
    </cfRule>
    <cfRule type="expression" dxfId="9343" priority="563">
      <formula>SEARCH("attesa tcl",$N4)&gt;0</formula>
    </cfRule>
    <cfRule type="expression" dxfId="9342" priority="564">
      <formula>SEARCH("fermata",$N4)&gt;0</formula>
    </cfRule>
    <cfRule type="expression" dxfId="9341" priority="565">
      <formula>SEARCH("canone",$N4)&gt;0</formula>
    </cfRule>
  </conditionalFormatting>
  <conditionalFormatting sqref="G4:H4 J4">
    <cfRule type="expression" dxfId="9340" priority="543">
      <formula>SEARCH("caricato",$N4)&gt;0</formula>
    </cfRule>
    <cfRule type="expression" dxfId="9339" priority="544">
      <formula>SEARCH("da fare",$N4)&gt;0</formula>
    </cfRule>
    <cfRule type="expression" dxfId="9338" priority="545">
      <formula>SEARCH("attesa tcl",$N4)&gt;0</formula>
    </cfRule>
    <cfRule type="expression" dxfId="9337" priority="546">
      <formula>SEARCH("fermata",$N4)&gt;0</formula>
    </cfRule>
    <cfRule type="expression" dxfId="9336" priority="547">
      <formula>SEARCH("canone",$N4)&gt;0</formula>
    </cfRule>
  </conditionalFormatting>
  <conditionalFormatting sqref="F4:F5">
    <cfRule type="expression" dxfId="9335" priority="533">
      <formula>SEARCH("caricato",$N4)&gt;0</formula>
    </cfRule>
    <cfRule type="expression" dxfId="9334" priority="534">
      <formula>SEARCH("da fare",$N4)&gt;0</formula>
    </cfRule>
    <cfRule type="expression" dxfId="9333" priority="535">
      <formula>SEARCH("attesa tcl",$N4)&gt;0</formula>
    </cfRule>
    <cfRule type="expression" dxfId="9332" priority="536">
      <formula>SEARCH("fermata",$N4)&gt;0</formula>
    </cfRule>
    <cfRule type="expression" dxfId="9331" priority="537">
      <formula>SEARCH("canone",$N4)&gt;0</formula>
    </cfRule>
  </conditionalFormatting>
  <conditionalFormatting sqref="F4:F5">
    <cfRule type="expression" dxfId="9330" priority="528">
      <formula>SEARCH("caricato",$N4)&gt;0</formula>
    </cfRule>
    <cfRule type="expression" dxfId="9329" priority="529">
      <formula>SEARCH("da fare",$N4)&gt;0</formula>
    </cfRule>
    <cfRule type="expression" dxfId="9328" priority="530">
      <formula>SEARCH("attesa tcl",$N4)&gt;0</formula>
    </cfRule>
    <cfRule type="expression" dxfId="9327" priority="531">
      <formula>SEARCH("fermata",$N4)&gt;0</formula>
    </cfRule>
    <cfRule type="expression" dxfId="9326" priority="532">
      <formula>SEARCH("canone",$N4)&gt;0</formula>
    </cfRule>
  </conditionalFormatting>
  <conditionalFormatting sqref="F9">
    <cfRule type="expression" dxfId="9325" priority="523">
      <formula>SEARCH("caricato",$N9)&gt;0</formula>
    </cfRule>
    <cfRule type="expression" dxfId="9324" priority="524">
      <formula>SEARCH("da fare",$N9)&gt;0</formula>
    </cfRule>
    <cfRule type="expression" dxfId="9323" priority="525">
      <formula>SEARCH("attesa tcl",$N9)&gt;0</formula>
    </cfRule>
    <cfRule type="expression" dxfId="9322" priority="526">
      <formula>SEARCH("fermata",$N9)&gt;0</formula>
    </cfRule>
    <cfRule type="expression" dxfId="9321" priority="527">
      <formula>SEARCH("canone",$N9)&gt;0</formula>
    </cfRule>
  </conditionalFormatting>
  <conditionalFormatting sqref="F10:F11">
    <cfRule type="expression" dxfId="9320" priority="518">
      <formula>SEARCH("caricato",$N10)&gt;0</formula>
    </cfRule>
    <cfRule type="expression" dxfId="9319" priority="519">
      <formula>SEARCH("da fare",$N10)&gt;0</formula>
    </cfRule>
    <cfRule type="expression" dxfId="9318" priority="520">
      <formula>SEARCH("attesa tcl",$N10)&gt;0</formula>
    </cfRule>
    <cfRule type="expression" dxfId="9317" priority="521">
      <formula>SEARCH("fermata",$N10)&gt;0</formula>
    </cfRule>
    <cfRule type="expression" dxfId="9316" priority="522">
      <formula>SEARCH("canone",$N10)&gt;0</formula>
    </cfRule>
  </conditionalFormatting>
  <conditionalFormatting sqref="G10:H10 J10">
    <cfRule type="expression" dxfId="9315" priority="513">
      <formula>SEARCH("caricato",$N10)&gt;0</formula>
    </cfRule>
    <cfRule type="expression" dxfId="9314" priority="514">
      <formula>SEARCH("da fare",$N10)&gt;0</formula>
    </cfRule>
    <cfRule type="expression" dxfId="9313" priority="515">
      <formula>SEARCH("attesa tcl",$N10)&gt;0</formula>
    </cfRule>
    <cfRule type="expression" dxfId="9312" priority="516">
      <formula>SEARCH("fermata",$N10)&gt;0</formula>
    </cfRule>
    <cfRule type="expression" dxfId="9311" priority="517">
      <formula>SEARCH("canone",$N10)&gt;0</formula>
    </cfRule>
  </conditionalFormatting>
  <conditionalFormatting sqref="G6:H6 J6">
    <cfRule type="expression" dxfId="9310" priority="508">
      <formula>SEARCH("caricato",$N6)&gt;0</formula>
    </cfRule>
    <cfRule type="expression" dxfId="9309" priority="509">
      <formula>SEARCH("da fare",$N6)&gt;0</formula>
    </cfRule>
    <cfRule type="expression" dxfId="9308" priority="510">
      <formula>SEARCH("attesa tcl",$N6)&gt;0</formula>
    </cfRule>
    <cfRule type="expression" dxfId="9307" priority="511">
      <formula>SEARCH("fermata",$N6)&gt;0</formula>
    </cfRule>
    <cfRule type="expression" dxfId="9306" priority="512">
      <formula>SEARCH("canone",$N6)&gt;0</formula>
    </cfRule>
  </conditionalFormatting>
  <conditionalFormatting sqref="F9">
    <cfRule type="expression" dxfId="9305" priority="503">
      <formula>SEARCH("caricato",$N9)&gt;0</formula>
    </cfRule>
    <cfRule type="expression" dxfId="9304" priority="504">
      <formula>SEARCH("da fare",$N9)&gt;0</formula>
    </cfRule>
    <cfRule type="expression" dxfId="9303" priority="505">
      <formula>SEARCH("attesa tcl",$N9)&gt;0</formula>
    </cfRule>
    <cfRule type="expression" dxfId="9302" priority="506">
      <formula>SEARCH("fermata",$N9)&gt;0</formula>
    </cfRule>
    <cfRule type="expression" dxfId="9301" priority="507">
      <formula>SEARCH("canone",$N9)&gt;0</formula>
    </cfRule>
  </conditionalFormatting>
  <conditionalFormatting sqref="F10:F11">
    <cfRule type="expression" dxfId="9300" priority="498">
      <formula>SEARCH("caricato",$N10)&gt;0</formula>
    </cfRule>
    <cfRule type="expression" dxfId="9299" priority="499">
      <formula>SEARCH("da fare",$N10)&gt;0</formula>
    </cfRule>
    <cfRule type="expression" dxfId="9298" priority="500">
      <formula>SEARCH("attesa tcl",$N10)&gt;0</formula>
    </cfRule>
    <cfRule type="expression" dxfId="9297" priority="501">
      <formula>SEARCH("fermata",$N10)&gt;0</formula>
    </cfRule>
    <cfRule type="expression" dxfId="9296" priority="502">
      <formula>SEARCH("canone",$N10)&gt;0</formula>
    </cfRule>
  </conditionalFormatting>
  <conditionalFormatting sqref="G8:H8 J8">
    <cfRule type="expression" dxfId="9295" priority="488">
      <formula>SEARCH("caricato",$N8)&gt;0</formula>
    </cfRule>
    <cfRule type="expression" dxfId="9294" priority="489">
      <formula>SEARCH("da fare",$N8)&gt;0</formula>
    </cfRule>
    <cfRule type="expression" dxfId="9293" priority="490">
      <formula>SEARCH("attesa tcl",$N8)&gt;0</formula>
    </cfRule>
    <cfRule type="expression" dxfId="9292" priority="491">
      <formula>SEARCH("fermata",$N8)&gt;0</formula>
    </cfRule>
    <cfRule type="expression" dxfId="9291" priority="492">
      <formula>SEARCH("canone",$N8)&gt;0</formula>
    </cfRule>
  </conditionalFormatting>
  <conditionalFormatting sqref="F6:F7">
    <cfRule type="expression" dxfId="9290" priority="483">
      <formula>SEARCH("caricato",$N6)&gt;0</formula>
    </cfRule>
    <cfRule type="expression" dxfId="9289" priority="484">
      <formula>SEARCH("da fare",$N6)&gt;0</formula>
    </cfRule>
    <cfRule type="expression" dxfId="9288" priority="485">
      <formula>SEARCH("attesa tcl",$N6)&gt;0</formula>
    </cfRule>
    <cfRule type="expression" dxfId="9287" priority="486">
      <formula>SEARCH("fermata",$N6)&gt;0</formula>
    </cfRule>
    <cfRule type="expression" dxfId="9286" priority="487">
      <formula>SEARCH("canone",$N6)&gt;0</formula>
    </cfRule>
  </conditionalFormatting>
  <conditionalFormatting sqref="F6:F7">
    <cfRule type="expression" dxfId="9285" priority="478">
      <formula>SEARCH("caricato",$N6)&gt;0</formula>
    </cfRule>
    <cfRule type="expression" dxfId="9284" priority="479">
      <formula>SEARCH("da fare",$N6)&gt;0</formula>
    </cfRule>
    <cfRule type="expression" dxfId="9283" priority="480">
      <formula>SEARCH("attesa tcl",$N6)&gt;0</formula>
    </cfRule>
    <cfRule type="expression" dxfId="9282" priority="481">
      <formula>SEARCH("fermata",$N6)&gt;0</formula>
    </cfRule>
    <cfRule type="expression" dxfId="9281" priority="482">
      <formula>SEARCH("canone",$N6)&gt;0</formula>
    </cfRule>
  </conditionalFormatting>
  <conditionalFormatting sqref="F14:F15">
    <cfRule type="expression" dxfId="9280" priority="468">
      <formula>SEARCH("caricato",$N14)&gt;0</formula>
    </cfRule>
    <cfRule type="expression" dxfId="9279" priority="469">
      <formula>SEARCH("da fare",$N14)&gt;0</formula>
    </cfRule>
    <cfRule type="expression" dxfId="9278" priority="470">
      <formula>SEARCH("attesa tcl",$N14)&gt;0</formula>
    </cfRule>
    <cfRule type="expression" dxfId="9277" priority="471">
      <formula>SEARCH("fermata",$N14)&gt;0</formula>
    </cfRule>
    <cfRule type="expression" dxfId="9276" priority="472">
      <formula>SEARCH("canone",$N14)&gt;0</formula>
    </cfRule>
  </conditionalFormatting>
  <conditionalFormatting sqref="G14:H14 J14">
    <cfRule type="expression" dxfId="9275" priority="463">
      <formula>SEARCH("caricato",$N14)&gt;0</formula>
    </cfRule>
    <cfRule type="expression" dxfId="9274" priority="464">
      <formula>SEARCH("da fare",$N14)&gt;0</formula>
    </cfRule>
    <cfRule type="expression" dxfId="9273" priority="465">
      <formula>SEARCH("attesa tcl",$N14)&gt;0</formula>
    </cfRule>
    <cfRule type="expression" dxfId="9272" priority="466">
      <formula>SEARCH("fermata",$N14)&gt;0</formula>
    </cfRule>
    <cfRule type="expression" dxfId="9271" priority="467">
      <formula>SEARCH("canone",$N14)&gt;0</formula>
    </cfRule>
  </conditionalFormatting>
  <conditionalFormatting sqref="F12:F13">
    <cfRule type="expression" dxfId="9270" priority="458">
      <formula>SEARCH("caricato",$N12)&gt;0</formula>
    </cfRule>
    <cfRule type="expression" dxfId="9269" priority="459">
      <formula>SEARCH("da fare",$N12)&gt;0</formula>
    </cfRule>
    <cfRule type="expression" dxfId="9268" priority="460">
      <formula>SEARCH("attesa tcl",$N12)&gt;0</formula>
    </cfRule>
    <cfRule type="expression" dxfId="9267" priority="461">
      <formula>SEARCH("fermata",$N12)&gt;0</formula>
    </cfRule>
    <cfRule type="expression" dxfId="9266" priority="462">
      <formula>SEARCH("canone",$N12)&gt;0</formula>
    </cfRule>
  </conditionalFormatting>
  <conditionalFormatting sqref="F12:F13">
    <cfRule type="expression" dxfId="9265" priority="453">
      <formula>SEARCH("caricato",$N12)&gt;0</formula>
    </cfRule>
    <cfRule type="expression" dxfId="9264" priority="454">
      <formula>SEARCH("da fare",$N12)&gt;0</formula>
    </cfRule>
    <cfRule type="expression" dxfId="9263" priority="455">
      <formula>SEARCH("attesa tcl",$N12)&gt;0</formula>
    </cfRule>
    <cfRule type="expression" dxfId="9262" priority="456">
      <formula>SEARCH("fermata",$N12)&gt;0</formula>
    </cfRule>
    <cfRule type="expression" dxfId="9261" priority="457">
      <formula>SEARCH("canone",$N12)&gt;0</formula>
    </cfRule>
  </conditionalFormatting>
  <conditionalFormatting sqref="F6:F7">
    <cfRule type="expression" dxfId="9260" priority="448">
      <formula>SEARCH("caricato",$N6)&gt;0</formula>
    </cfRule>
    <cfRule type="expression" dxfId="9259" priority="449">
      <formula>SEARCH("da fare",$N6)&gt;0</formula>
    </cfRule>
    <cfRule type="expression" dxfId="9258" priority="450">
      <formula>SEARCH("attesa tcl",$N6)&gt;0</formula>
    </cfRule>
    <cfRule type="expression" dxfId="9257" priority="451">
      <formula>SEARCH("fermata",$N6)&gt;0</formula>
    </cfRule>
    <cfRule type="expression" dxfId="9256" priority="452">
      <formula>SEARCH("canone",$N6)&gt;0</formula>
    </cfRule>
  </conditionalFormatting>
  <conditionalFormatting sqref="F9">
    <cfRule type="expression" dxfId="9255" priority="443">
      <formula>SEARCH("caricato",$N9)&gt;0</formula>
    </cfRule>
    <cfRule type="expression" dxfId="9254" priority="444">
      <formula>SEARCH("da fare",$N9)&gt;0</formula>
    </cfRule>
    <cfRule type="expression" dxfId="9253" priority="445">
      <formula>SEARCH("attesa tcl",$N9)&gt;0</formula>
    </cfRule>
    <cfRule type="expression" dxfId="9252" priority="446">
      <formula>SEARCH("fermata",$N9)&gt;0</formula>
    </cfRule>
    <cfRule type="expression" dxfId="9251" priority="447">
      <formula>SEARCH("canone",$N9)&gt;0</formula>
    </cfRule>
  </conditionalFormatting>
  <conditionalFormatting sqref="G8:H8 J8">
    <cfRule type="expression" dxfId="9250" priority="438">
      <formula>SEARCH("caricato",$N8)&gt;0</formula>
    </cfRule>
    <cfRule type="expression" dxfId="9249" priority="439">
      <formula>SEARCH("da fare",$N8)&gt;0</formula>
    </cfRule>
    <cfRule type="expression" dxfId="9248" priority="440">
      <formula>SEARCH("attesa tcl",$N8)&gt;0</formula>
    </cfRule>
    <cfRule type="expression" dxfId="9247" priority="441">
      <formula>SEARCH("fermata",$N8)&gt;0</formula>
    </cfRule>
    <cfRule type="expression" dxfId="9246" priority="442">
      <formula>SEARCH("canone",$N8)&gt;0</formula>
    </cfRule>
  </conditionalFormatting>
  <conditionalFormatting sqref="G4:H4 J4">
    <cfRule type="expression" dxfId="9245" priority="433">
      <formula>SEARCH("caricato",$N4)&gt;0</formula>
    </cfRule>
    <cfRule type="expression" dxfId="9244" priority="434">
      <formula>SEARCH("da fare",$N4)&gt;0</formula>
    </cfRule>
    <cfRule type="expression" dxfId="9243" priority="435">
      <formula>SEARCH("attesa tcl",$N4)&gt;0</formula>
    </cfRule>
    <cfRule type="expression" dxfId="9242" priority="436">
      <formula>SEARCH("fermata",$N4)&gt;0</formula>
    </cfRule>
    <cfRule type="expression" dxfId="9241" priority="437">
      <formula>SEARCH("canone",$N4)&gt;0</formula>
    </cfRule>
  </conditionalFormatting>
  <conditionalFormatting sqref="F6:F7">
    <cfRule type="expression" dxfId="9240" priority="428">
      <formula>SEARCH("caricato",$N6)&gt;0</formula>
    </cfRule>
    <cfRule type="expression" dxfId="9239" priority="429">
      <formula>SEARCH("da fare",$N6)&gt;0</formula>
    </cfRule>
    <cfRule type="expression" dxfId="9238" priority="430">
      <formula>SEARCH("attesa tcl",$N6)&gt;0</formula>
    </cfRule>
    <cfRule type="expression" dxfId="9237" priority="431">
      <formula>SEARCH("fermata",$N6)&gt;0</formula>
    </cfRule>
    <cfRule type="expression" dxfId="9236" priority="432">
      <formula>SEARCH("canone",$N6)&gt;0</formula>
    </cfRule>
  </conditionalFormatting>
  <conditionalFormatting sqref="F9">
    <cfRule type="expression" dxfId="9235" priority="423">
      <formula>SEARCH("caricato",$N9)&gt;0</formula>
    </cfRule>
    <cfRule type="expression" dxfId="9234" priority="424">
      <formula>SEARCH("da fare",$N9)&gt;0</formula>
    </cfRule>
    <cfRule type="expression" dxfId="9233" priority="425">
      <formula>SEARCH("attesa tcl",$N9)&gt;0</formula>
    </cfRule>
    <cfRule type="expression" dxfId="9232" priority="426">
      <formula>SEARCH("fermata",$N9)&gt;0</formula>
    </cfRule>
    <cfRule type="expression" dxfId="9231" priority="427">
      <formula>SEARCH("canone",$N9)&gt;0</formula>
    </cfRule>
  </conditionalFormatting>
  <conditionalFormatting sqref="G10:H10 J10">
    <cfRule type="expression" dxfId="9230" priority="418">
      <formula>SEARCH("caricato",$N10)&gt;0</formula>
    </cfRule>
    <cfRule type="expression" dxfId="9229" priority="419">
      <formula>SEARCH("da fare",$N10)&gt;0</formula>
    </cfRule>
    <cfRule type="expression" dxfId="9228" priority="420">
      <formula>SEARCH("attesa tcl",$N10)&gt;0</formula>
    </cfRule>
    <cfRule type="expression" dxfId="9227" priority="421">
      <formula>SEARCH("fermata",$N10)&gt;0</formula>
    </cfRule>
    <cfRule type="expression" dxfId="9226" priority="422">
      <formula>SEARCH("canone",$N10)&gt;0</formula>
    </cfRule>
  </conditionalFormatting>
  <conditionalFormatting sqref="G6:H6 J6">
    <cfRule type="expression" dxfId="9225" priority="413">
      <formula>SEARCH("caricato",$N6)&gt;0</formula>
    </cfRule>
    <cfRule type="expression" dxfId="9224" priority="414">
      <formula>SEARCH("da fare",$N6)&gt;0</formula>
    </cfRule>
    <cfRule type="expression" dxfId="9223" priority="415">
      <formula>SEARCH("attesa tcl",$N6)&gt;0</formula>
    </cfRule>
    <cfRule type="expression" dxfId="9222" priority="416">
      <formula>SEARCH("fermata",$N6)&gt;0</formula>
    </cfRule>
    <cfRule type="expression" dxfId="9221" priority="417">
      <formula>SEARCH("canone",$N6)&gt;0</formula>
    </cfRule>
  </conditionalFormatting>
  <conditionalFormatting sqref="F4:F5">
    <cfRule type="expression" dxfId="9220" priority="408">
      <formula>SEARCH("caricato",$N4)&gt;0</formula>
    </cfRule>
    <cfRule type="expression" dxfId="9219" priority="409">
      <formula>SEARCH("da fare",$N4)&gt;0</formula>
    </cfRule>
    <cfRule type="expression" dxfId="9218" priority="410">
      <formula>SEARCH("attesa tcl",$N4)&gt;0</formula>
    </cfRule>
    <cfRule type="expression" dxfId="9217" priority="411">
      <formula>SEARCH("fermata",$N4)&gt;0</formula>
    </cfRule>
    <cfRule type="expression" dxfId="9216" priority="412">
      <formula>SEARCH("canone",$N4)&gt;0</formula>
    </cfRule>
  </conditionalFormatting>
  <conditionalFormatting sqref="F4:F5">
    <cfRule type="expression" dxfId="9215" priority="403">
      <formula>SEARCH("caricato",$N4)&gt;0</formula>
    </cfRule>
    <cfRule type="expression" dxfId="9214" priority="404">
      <formula>SEARCH("da fare",$N4)&gt;0</formula>
    </cfRule>
    <cfRule type="expression" dxfId="9213" priority="405">
      <formula>SEARCH("attesa tcl",$N4)&gt;0</formula>
    </cfRule>
    <cfRule type="expression" dxfId="9212" priority="406">
      <formula>SEARCH("fermata",$N4)&gt;0</formula>
    </cfRule>
    <cfRule type="expression" dxfId="9211" priority="407">
      <formula>SEARCH("canone",$N4)&gt;0</formula>
    </cfRule>
  </conditionalFormatting>
  <conditionalFormatting sqref="G10:H10 J10">
    <cfRule type="expression" dxfId="9210" priority="373">
      <formula>SEARCH("caricato",$N10)&gt;0</formula>
    </cfRule>
    <cfRule type="expression" dxfId="9209" priority="374">
      <formula>SEARCH("da fare",$N10)&gt;0</formula>
    </cfRule>
    <cfRule type="expression" dxfId="9208" priority="375">
      <formula>SEARCH("attesa tcl",$N10)&gt;0</formula>
    </cfRule>
    <cfRule type="expression" dxfId="9207" priority="376">
      <formula>SEARCH("fermata",$N10)&gt;0</formula>
    </cfRule>
    <cfRule type="expression" dxfId="9206" priority="377">
      <formula>SEARCH("canone",$N10)&gt;0</formula>
    </cfRule>
  </conditionalFormatting>
  <conditionalFormatting sqref="F12:F13">
    <cfRule type="expression" dxfId="9205" priority="368">
      <formula>SEARCH("caricato",$N12)&gt;0</formula>
    </cfRule>
    <cfRule type="expression" dxfId="9204" priority="369">
      <formula>SEARCH("da fare",$N12)&gt;0</formula>
    </cfRule>
    <cfRule type="expression" dxfId="9203" priority="370">
      <formula>SEARCH("attesa tcl",$N12)&gt;0</formula>
    </cfRule>
    <cfRule type="expression" dxfId="9202" priority="371">
      <formula>SEARCH("fermata",$N12)&gt;0</formula>
    </cfRule>
    <cfRule type="expression" dxfId="9201" priority="372">
      <formula>SEARCH("canone",$N12)&gt;0</formula>
    </cfRule>
  </conditionalFormatting>
  <conditionalFormatting sqref="F10:F11">
    <cfRule type="expression" dxfId="9200" priority="358">
      <formula>SEARCH("caricato",$N10)&gt;0</formula>
    </cfRule>
    <cfRule type="expression" dxfId="9199" priority="359">
      <formula>SEARCH("da fare",$N10)&gt;0</formula>
    </cfRule>
    <cfRule type="expression" dxfId="9198" priority="360">
      <formula>SEARCH("attesa tcl",$N10)&gt;0</formula>
    </cfRule>
    <cfRule type="expression" dxfId="9197" priority="361">
      <formula>SEARCH("fermata",$N10)&gt;0</formula>
    </cfRule>
    <cfRule type="expression" dxfId="9196" priority="362">
      <formula>SEARCH("canone",$N10)&gt;0</formula>
    </cfRule>
  </conditionalFormatting>
  <conditionalFormatting sqref="F10:F11">
    <cfRule type="expression" dxfId="9195" priority="353">
      <formula>SEARCH("caricato",$N10)&gt;0</formula>
    </cfRule>
    <cfRule type="expression" dxfId="9194" priority="354">
      <formula>SEARCH("da fare",$N10)&gt;0</formula>
    </cfRule>
    <cfRule type="expression" dxfId="9193" priority="355">
      <formula>SEARCH("attesa tcl",$N10)&gt;0</formula>
    </cfRule>
    <cfRule type="expression" dxfId="9192" priority="356">
      <formula>SEARCH("fermata",$N10)&gt;0</formula>
    </cfRule>
    <cfRule type="expression" dxfId="9191" priority="357">
      <formula>SEARCH("canone",$N10)&gt;0</formula>
    </cfRule>
  </conditionalFormatting>
  <conditionalFormatting sqref="F17">
    <cfRule type="expression" dxfId="9190" priority="348">
      <formula>SEARCH("caricato",$N17)&gt;0</formula>
    </cfRule>
    <cfRule type="expression" dxfId="9189" priority="349">
      <formula>SEARCH("da fare",$N17)&gt;0</formula>
    </cfRule>
    <cfRule type="expression" dxfId="9188" priority="350">
      <formula>SEARCH("attesa tcl",$N17)&gt;0</formula>
    </cfRule>
    <cfRule type="expression" dxfId="9187" priority="351">
      <formula>SEARCH("fermata",$N17)&gt;0</formula>
    </cfRule>
    <cfRule type="expression" dxfId="9186" priority="352">
      <formula>SEARCH("canone",$N17)&gt;0</formula>
    </cfRule>
  </conditionalFormatting>
  <conditionalFormatting sqref="F17">
    <cfRule type="expression" dxfId="9185" priority="343">
      <formula>SEARCH("caricato",$N17)&gt;0</formula>
    </cfRule>
    <cfRule type="expression" dxfId="9184" priority="344">
      <formula>SEARCH("da fare",$N17)&gt;0</formula>
    </cfRule>
    <cfRule type="expression" dxfId="9183" priority="345">
      <formula>SEARCH("attesa tcl",$N17)&gt;0</formula>
    </cfRule>
    <cfRule type="expression" dxfId="9182" priority="346">
      <formula>SEARCH("fermata",$N17)&gt;0</formula>
    </cfRule>
    <cfRule type="expression" dxfId="9181" priority="347">
      <formula>SEARCH("canone",$N17)&gt;0</formula>
    </cfRule>
  </conditionalFormatting>
  <conditionalFormatting sqref="F17">
    <cfRule type="expression" dxfId="9180" priority="338">
      <formula>SEARCH("caricato",$N17)&gt;0</formula>
    </cfRule>
    <cfRule type="expression" dxfId="9179" priority="339">
      <formula>SEARCH("da fare",$N17)&gt;0</formula>
    </cfRule>
    <cfRule type="expression" dxfId="9178" priority="340">
      <formula>SEARCH("attesa tcl",$N17)&gt;0</formula>
    </cfRule>
    <cfRule type="expression" dxfId="9177" priority="341">
      <formula>SEARCH("fermata",$N17)&gt;0</formula>
    </cfRule>
    <cfRule type="expression" dxfId="9176" priority="342">
      <formula>SEARCH("canone",$N17)&gt;0</formula>
    </cfRule>
  </conditionalFormatting>
  <conditionalFormatting sqref="F17">
    <cfRule type="expression" dxfId="9175" priority="333">
      <formula>SEARCH("caricato",$N17)&gt;0</formula>
    </cfRule>
    <cfRule type="expression" dxfId="9174" priority="334">
      <formula>SEARCH("da fare",$N17)&gt;0</formula>
    </cfRule>
    <cfRule type="expression" dxfId="9173" priority="335">
      <formula>SEARCH("attesa tcl",$N17)&gt;0</formula>
    </cfRule>
    <cfRule type="expression" dxfId="9172" priority="336">
      <formula>SEARCH("fermata",$N17)&gt;0</formula>
    </cfRule>
    <cfRule type="expression" dxfId="9171" priority="337">
      <formula>SEARCH("canone",$N17)&gt;0</formula>
    </cfRule>
  </conditionalFormatting>
  <conditionalFormatting sqref="G14:H14 J14">
    <cfRule type="expression" dxfId="9170" priority="328">
      <formula>SEARCH("caricato",$N14)&gt;0</formula>
    </cfRule>
    <cfRule type="expression" dxfId="9169" priority="329">
      <formula>SEARCH("da fare",$N14)&gt;0</formula>
    </cfRule>
    <cfRule type="expression" dxfId="9168" priority="330">
      <formula>SEARCH("attesa tcl",$N14)&gt;0</formula>
    </cfRule>
    <cfRule type="expression" dxfId="9167" priority="331">
      <formula>SEARCH("fermata",$N14)&gt;0</formula>
    </cfRule>
    <cfRule type="expression" dxfId="9166" priority="332">
      <formula>SEARCH("canone",$N14)&gt;0</formula>
    </cfRule>
  </conditionalFormatting>
  <conditionalFormatting sqref="G14:H14 J14">
    <cfRule type="expression" dxfId="9165" priority="323">
      <formula>SEARCH("caricato",$N14)&gt;0</formula>
    </cfRule>
    <cfRule type="expression" dxfId="9164" priority="324">
      <formula>SEARCH("da fare",$N14)&gt;0</formula>
    </cfRule>
    <cfRule type="expression" dxfId="9163" priority="325">
      <formula>SEARCH("attesa tcl",$N14)&gt;0</formula>
    </cfRule>
    <cfRule type="expression" dxfId="9162" priority="326">
      <formula>SEARCH("fermata",$N14)&gt;0</formula>
    </cfRule>
    <cfRule type="expression" dxfId="9161" priority="327">
      <formula>SEARCH("canone",$N14)&gt;0</formula>
    </cfRule>
  </conditionalFormatting>
  <conditionalFormatting sqref="F16:F17">
    <cfRule type="expression" dxfId="9160" priority="318">
      <formula>SEARCH("caricato",$N16)&gt;0</formula>
    </cfRule>
    <cfRule type="expression" dxfId="9159" priority="319">
      <formula>SEARCH("da fare",$N16)&gt;0</formula>
    </cfRule>
    <cfRule type="expression" dxfId="9158" priority="320">
      <formula>SEARCH("attesa tcl",$N16)&gt;0</formula>
    </cfRule>
    <cfRule type="expression" dxfId="9157" priority="321">
      <formula>SEARCH("fermata",$N16)&gt;0</formula>
    </cfRule>
    <cfRule type="expression" dxfId="9156" priority="322">
      <formula>SEARCH("canone",$N16)&gt;0</formula>
    </cfRule>
  </conditionalFormatting>
  <conditionalFormatting sqref="G16:H16 J16">
    <cfRule type="expression" dxfId="9155" priority="313">
      <formula>SEARCH("caricato",$N16)&gt;0</formula>
    </cfRule>
    <cfRule type="expression" dxfId="9154" priority="314">
      <formula>SEARCH("da fare",$N16)&gt;0</formula>
    </cfRule>
    <cfRule type="expression" dxfId="9153" priority="315">
      <formula>SEARCH("attesa tcl",$N16)&gt;0</formula>
    </cfRule>
    <cfRule type="expression" dxfId="9152" priority="316">
      <formula>SEARCH("fermata",$N16)&gt;0</formula>
    </cfRule>
    <cfRule type="expression" dxfId="9151" priority="317">
      <formula>SEARCH("canone",$N16)&gt;0</formula>
    </cfRule>
  </conditionalFormatting>
  <conditionalFormatting sqref="F14:F15">
    <cfRule type="expression" dxfId="9150" priority="308">
      <formula>SEARCH("caricato",$N14)&gt;0</formula>
    </cfRule>
    <cfRule type="expression" dxfId="9149" priority="309">
      <formula>SEARCH("da fare",$N14)&gt;0</formula>
    </cfRule>
    <cfRule type="expression" dxfId="9148" priority="310">
      <formula>SEARCH("attesa tcl",$N14)&gt;0</formula>
    </cfRule>
    <cfRule type="expression" dxfId="9147" priority="311">
      <formula>SEARCH("fermata",$N14)&gt;0</formula>
    </cfRule>
    <cfRule type="expression" dxfId="9146" priority="312">
      <formula>SEARCH("canone",$N14)&gt;0</formula>
    </cfRule>
  </conditionalFormatting>
  <conditionalFormatting sqref="F14:F15">
    <cfRule type="expression" dxfId="9145" priority="303">
      <formula>SEARCH("caricato",$N14)&gt;0</formula>
    </cfRule>
    <cfRule type="expression" dxfId="9144" priority="304">
      <formula>SEARCH("da fare",$N14)&gt;0</formula>
    </cfRule>
    <cfRule type="expression" dxfId="9143" priority="305">
      <formula>SEARCH("attesa tcl",$N14)&gt;0</formula>
    </cfRule>
    <cfRule type="expression" dxfId="9142" priority="306">
      <formula>SEARCH("fermata",$N14)&gt;0</formula>
    </cfRule>
    <cfRule type="expression" dxfId="9141" priority="307">
      <formula>SEARCH("canone",$N14)&gt;0</formula>
    </cfRule>
  </conditionalFormatting>
  <conditionalFormatting sqref="F14:F15">
    <cfRule type="expression" dxfId="9140" priority="298">
      <formula>SEARCH("caricato",$N14)&gt;0</formula>
    </cfRule>
    <cfRule type="expression" dxfId="9139" priority="299">
      <formula>SEARCH("da fare",$N14)&gt;0</formula>
    </cfRule>
    <cfRule type="expression" dxfId="9138" priority="300">
      <formula>SEARCH("attesa tcl",$N14)&gt;0</formula>
    </cfRule>
    <cfRule type="expression" dxfId="9137" priority="301">
      <formula>SEARCH("fermata",$N14)&gt;0</formula>
    </cfRule>
    <cfRule type="expression" dxfId="9136" priority="302">
      <formula>SEARCH("canone",$N14)&gt;0</formula>
    </cfRule>
  </conditionalFormatting>
  <conditionalFormatting sqref="G14:H14 J14">
    <cfRule type="expression" dxfId="9135" priority="293">
      <formula>SEARCH("caricato",$N14)&gt;0</formula>
    </cfRule>
    <cfRule type="expression" dxfId="9134" priority="294">
      <formula>SEARCH("da fare",$N14)&gt;0</formula>
    </cfRule>
    <cfRule type="expression" dxfId="9133" priority="295">
      <formula>SEARCH("attesa tcl",$N14)&gt;0</formula>
    </cfRule>
    <cfRule type="expression" dxfId="9132" priority="296">
      <formula>SEARCH("fermata",$N14)&gt;0</formula>
    </cfRule>
    <cfRule type="expression" dxfId="9131" priority="297">
      <formula>SEARCH("canone",$N14)&gt;0</formula>
    </cfRule>
  </conditionalFormatting>
  <conditionalFormatting sqref="F19">
    <cfRule type="expression" dxfId="9130" priority="288">
      <formula>SEARCH("caricato",$N19)&gt;0</formula>
    </cfRule>
    <cfRule type="expression" dxfId="9129" priority="289">
      <formula>SEARCH("da fare",$N19)&gt;0</formula>
    </cfRule>
    <cfRule type="expression" dxfId="9128" priority="290">
      <formula>SEARCH("attesa tcl",$N19)&gt;0</formula>
    </cfRule>
    <cfRule type="expression" dxfId="9127" priority="291">
      <formula>SEARCH("fermata",$N19)&gt;0</formula>
    </cfRule>
    <cfRule type="expression" dxfId="9126" priority="292">
      <formula>SEARCH("canone",$N19)&gt;0</formula>
    </cfRule>
  </conditionalFormatting>
  <conditionalFormatting sqref="F19">
    <cfRule type="expression" dxfId="9125" priority="283">
      <formula>SEARCH("caricato",$N19)&gt;0</formula>
    </cfRule>
    <cfRule type="expression" dxfId="9124" priority="284">
      <formula>SEARCH("da fare",$N19)&gt;0</formula>
    </cfRule>
    <cfRule type="expression" dxfId="9123" priority="285">
      <formula>SEARCH("attesa tcl",$N19)&gt;0</formula>
    </cfRule>
    <cfRule type="expression" dxfId="9122" priority="286">
      <formula>SEARCH("fermata",$N19)&gt;0</formula>
    </cfRule>
    <cfRule type="expression" dxfId="9121" priority="287">
      <formula>SEARCH("canone",$N19)&gt;0</formula>
    </cfRule>
  </conditionalFormatting>
  <conditionalFormatting sqref="F19">
    <cfRule type="expression" dxfId="9120" priority="278">
      <formula>SEARCH("caricato",$N19)&gt;0</formula>
    </cfRule>
    <cfRule type="expression" dxfId="9119" priority="279">
      <formula>SEARCH("da fare",$N19)&gt;0</formula>
    </cfRule>
    <cfRule type="expression" dxfId="9118" priority="280">
      <formula>SEARCH("attesa tcl",$N19)&gt;0</formula>
    </cfRule>
    <cfRule type="expression" dxfId="9117" priority="281">
      <formula>SEARCH("fermata",$N19)&gt;0</formula>
    </cfRule>
    <cfRule type="expression" dxfId="9116" priority="282">
      <formula>SEARCH("canone",$N19)&gt;0</formula>
    </cfRule>
  </conditionalFormatting>
  <conditionalFormatting sqref="F19">
    <cfRule type="expression" dxfId="9115" priority="273">
      <formula>SEARCH("caricato",$N19)&gt;0</formula>
    </cfRule>
    <cfRule type="expression" dxfId="9114" priority="274">
      <formula>SEARCH("da fare",$N19)&gt;0</formula>
    </cfRule>
    <cfRule type="expression" dxfId="9113" priority="275">
      <formula>SEARCH("attesa tcl",$N19)&gt;0</formula>
    </cfRule>
    <cfRule type="expression" dxfId="9112" priority="276">
      <formula>SEARCH("fermata",$N19)&gt;0</formula>
    </cfRule>
    <cfRule type="expression" dxfId="9111" priority="277">
      <formula>SEARCH("canone",$N19)&gt;0</formula>
    </cfRule>
  </conditionalFormatting>
  <conditionalFormatting sqref="M5">
    <cfRule type="expression" dxfId="9110" priority="263">
      <formula>SEARCH("caricato",$N5)&gt;0</formula>
    </cfRule>
    <cfRule type="expression" dxfId="9109" priority="264">
      <formula>SEARCH("da fare",$N5)&gt;0</formula>
    </cfRule>
    <cfRule type="expression" dxfId="9108" priority="265">
      <formula>SEARCH("attesa tcl",$N5)&gt;0</formula>
    </cfRule>
    <cfRule type="expression" dxfId="9107" priority="266">
      <formula>SEARCH("fermata",$N5)&gt;0</formula>
    </cfRule>
    <cfRule type="expression" dxfId="9106" priority="267">
      <formula>SEARCH("canone",$N5)&gt;0</formula>
    </cfRule>
  </conditionalFormatting>
  <conditionalFormatting sqref="M4">
    <cfRule type="expression" dxfId="9105" priority="268">
      <formula>SEARCH("caricato",$N4)&gt;0</formula>
    </cfRule>
    <cfRule type="expression" dxfId="9104" priority="269">
      <formula>SEARCH("da fare",$N4)&gt;0</formula>
    </cfRule>
    <cfRule type="expression" dxfId="9103" priority="270">
      <formula>SEARCH("attesa tcl",$N4)&gt;0</formula>
    </cfRule>
    <cfRule type="expression" dxfId="9102" priority="271">
      <formula>SEARCH("fermata",$N4)&gt;0</formula>
    </cfRule>
    <cfRule type="expression" dxfId="9101" priority="272">
      <formula>SEARCH("canone",$N4)&gt;0</formula>
    </cfRule>
  </conditionalFormatting>
  <conditionalFormatting sqref="M6:M45">
    <cfRule type="expression" dxfId="9100" priority="258">
      <formula>SEARCH("caricato",$N6)&gt;0</formula>
    </cfRule>
    <cfRule type="expression" dxfId="9099" priority="259">
      <formula>SEARCH("da fare",$N6)&gt;0</formula>
    </cfRule>
    <cfRule type="expression" dxfId="9098" priority="260">
      <formula>SEARCH("attesa tcl",$N6)&gt;0</formula>
    </cfRule>
    <cfRule type="expression" dxfId="9097" priority="261">
      <formula>SEARCH("fermata",$N6)&gt;0</formula>
    </cfRule>
    <cfRule type="expression" dxfId="9096" priority="262">
      <formula>SEARCH("canone",$N6)&gt;0</formula>
    </cfRule>
  </conditionalFormatting>
  <conditionalFormatting sqref="F8">
    <cfRule type="expression" dxfId="9095" priority="253">
      <formula>SEARCH("caricato",$N8)&gt;0</formula>
    </cfRule>
    <cfRule type="expression" dxfId="9094" priority="254">
      <formula>SEARCH("da fare",$N8)&gt;0</formula>
    </cfRule>
    <cfRule type="expression" dxfId="9093" priority="255">
      <formula>SEARCH("attesa tcl",$N8)&gt;0</formula>
    </cfRule>
    <cfRule type="expression" dxfId="9092" priority="256">
      <formula>SEARCH("fermata",$N8)&gt;0</formula>
    </cfRule>
    <cfRule type="expression" dxfId="9091" priority="257">
      <formula>SEARCH("canone",$N8)&gt;0</formula>
    </cfRule>
  </conditionalFormatting>
  <conditionalFormatting sqref="F8">
    <cfRule type="expression" dxfId="9090" priority="248">
      <formula>SEARCH("caricato",$N8)&gt;0</formula>
    </cfRule>
    <cfRule type="expression" dxfId="9089" priority="249">
      <formula>SEARCH("da fare",$N8)&gt;0</formula>
    </cfRule>
    <cfRule type="expression" dxfId="9088" priority="250">
      <formula>SEARCH("attesa tcl",$N8)&gt;0</formula>
    </cfRule>
    <cfRule type="expression" dxfId="9087" priority="251">
      <formula>SEARCH("fermata",$N8)&gt;0</formula>
    </cfRule>
    <cfRule type="expression" dxfId="9086" priority="252">
      <formula>SEARCH("canone",$N8)&gt;0</formula>
    </cfRule>
  </conditionalFormatting>
  <conditionalFormatting sqref="F8">
    <cfRule type="expression" dxfId="9085" priority="243">
      <formula>SEARCH("caricato",$N8)&gt;0</formula>
    </cfRule>
    <cfRule type="expression" dxfId="9084" priority="244">
      <formula>SEARCH("da fare",$N8)&gt;0</formula>
    </cfRule>
    <cfRule type="expression" dxfId="9083" priority="245">
      <formula>SEARCH("attesa tcl",$N8)&gt;0</formula>
    </cfRule>
    <cfRule type="expression" dxfId="9082" priority="246">
      <formula>SEARCH("fermata",$N8)&gt;0</formula>
    </cfRule>
    <cfRule type="expression" dxfId="9081" priority="247">
      <formula>SEARCH("canone",$N8)&gt;0</formula>
    </cfRule>
  </conditionalFormatting>
  <conditionalFormatting sqref="F8">
    <cfRule type="expression" dxfId="9080" priority="238">
      <formula>SEARCH("caricato",$N8)&gt;0</formula>
    </cfRule>
    <cfRule type="expression" dxfId="9079" priority="239">
      <formula>SEARCH("da fare",$N8)&gt;0</formula>
    </cfRule>
    <cfRule type="expression" dxfId="9078" priority="240">
      <formula>SEARCH("attesa tcl",$N8)&gt;0</formula>
    </cfRule>
    <cfRule type="expression" dxfId="9077" priority="241">
      <formula>SEARCH("fermata",$N8)&gt;0</formula>
    </cfRule>
    <cfRule type="expression" dxfId="9076" priority="242">
      <formula>SEARCH("canone",$N8)&gt;0</formula>
    </cfRule>
  </conditionalFormatting>
  <conditionalFormatting sqref="P4:Q4">
    <cfRule type="cellIs" dxfId="9075" priority="199" operator="lessThan">
      <formula>0</formula>
    </cfRule>
    <cfRule type="cellIs" dxfId="9074" priority="200" operator="greaterThan">
      <formula>0</formula>
    </cfRule>
    <cfRule type="cellIs" dxfId="9073" priority="201" operator="equal">
      <formula>0</formula>
    </cfRule>
  </conditionalFormatting>
  <conditionalFormatting sqref="S4">
    <cfRule type="cellIs" dxfId="9072" priority="196" operator="lessThan">
      <formula>0</formula>
    </cfRule>
    <cfRule type="cellIs" dxfId="9071" priority="197" operator="greaterThan">
      <formula>0</formula>
    </cfRule>
    <cfRule type="cellIs" dxfId="9070" priority="198" operator="equal">
      <formula>0</formula>
    </cfRule>
  </conditionalFormatting>
  <conditionalFormatting sqref="T4">
    <cfRule type="containsText" dxfId="9069" priority="194" operator="containsText" text="NO">
      <formula>NOT(ISERROR(SEARCH("NO",T4)))</formula>
    </cfRule>
    <cfRule type="containsText" dxfId="9068" priority="195" operator="containsText" text="SI">
      <formula>NOT(ISERROR(SEARCH("SI",T4)))</formula>
    </cfRule>
  </conditionalFormatting>
  <conditionalFormatting sqref="R4">
    <cfRule type="cellIs" dxfId="9067" priority="191" operator="lessThan">
      <formula>0</formula>
    </cfRule>
    <cfRule type="cellIs" dxfId="9066" priority="192" operator="greaterThan">
      <formula>0</formula>
    </cfRule>
    <cfRule type="cellIs" dxfId="9065" priority="193" operator="equal">
      <formula>0</formula>
    </cfRule>
  </conditionalFormatting>
  <conditionalFormatting sqref="I4">
    <cfRule type="expression" dxfId="9064" priority="186">
      <formula>SEARCH("caricato",$N4)&gt;0</formula>
    </cfRule>
    <cfRule type="expression" dxfId="9063" priority="187">
      <formula>SEARCH("da fare",$N4)&gt;0</formula>
    </cfRule>
    <cfRule type="expression" dxfId="9062" priority="188">
      <formula>SEARCH("attesa tcl",$N4)&gt;0</formula>
    </cfRule>
    <cfRule type="expression" dxfId="9061" priority="189">
      <formula>SEARCH("fermata",$N4)&gt;0</formula>
    </cfRule>
    <cfRule type="expression" dxfId="9060" priority="190">
      <formula>SEARCH("canone",$N4)&gt;0</formula>
    </cfRule>
  </conditionalFormatting>
  <conditionalFormatting sqref="I4">
    <cfRule type="expression" dxfId="9059" priority="181">
      <formula>SEARCH("caricato",$N4)&gt;0</formula>
    </cfRule>
    <cfRule type="expression" dxfId="9058" priority="182">
      <formula>SEARCH("da fare",$N4)&gt;0</formula>
    </cfRule>
    <cfRule type="expression" dxfId="9057" priority="183">
      <formula>SEARCH("attesa tcl",$N4)&gt;0</formula>
    </cfRule>
    <cfRule type="expression" dxfId="9056" priority="184">
      <formula>SEARCH("fermata",$N4)&gt;0</formula>
    </cfRule>
    <cfRule type="expression" dxfId="9055" priority="185">
      <formula>SEARCH("canone",$N4)&gt;0</formula>
    </cfRule>
  </conditionalFormatting>
  <conditionalFormatting sqref="I4">
    <cfRule type="expression" dxfId="9054" priority="176">
      <formula>SEARCH("caricato",$N4)&gt;0</formula>
    </cfRule>
    <cfRule type="expression" dxfId="9053" priority="177">
      <formula>SEARCH("da fare",$N4)&gt;0</formula>
    </cfRule>
    <cfRule type="expression" dxfId="9052" priority="178">
      <formula>SEARCH("attesa tcl",$N4)&gt;0</formula>
    </cfRule>
    <cfRule type="expression" dxfId="9051" priority="179">
      <formula>SEARCH("fermata",$N4)&gt;0</formula>
    </cfRule>
    <cfRule type="expression" dxfId="9050" priority="180">
      <formula>SEARCH("canone",$N4)&gt;0</formula>
    </cfRule>
  </conditionalFormatting>
  <conditionalFormatting sqref="I4">
    <cfRule type="expression" dxfId="9049" priority="171">
      <formula>SEARCH("caricato",$N4)&gt;0</formula>
    </cfRule>
    <cfRule type="expression" dxfId="9048" priority="172">
      <formula>SEARCH("da fare",$N4)&gt;0</formula>
    </cfRule>
    <cfRule type="expression" dxfId="9047" priority="173">
      <formula>SEARCH("attesa tcl",$N4)&gt;0</formula>
    </cfRule>
    <cfRule type="expression" dxfId="9046" priority="174">
      <formula>SEARCH("fermata",$N4)&gt;0</formula>
    </cfRule>
    <cfRule type="expression" dxfId="9045" priority="175">
      <formula>SEARCH("canone",$N4)&gt;0</formula>
    </cfRule>
  </conditionalFormatting>
  <conditionalFormatting sqref="I4">
    <cfRule type="expression" dxfId="9044" priority="166">
      <formula>SEARCH("caricato",$N4)&gt;0</formula>
    </cfRule>
    <cfRule type="expression" dxfId="9043" priority="167">
      <formula>SEARCH("da fare",$N4)&gt;0</formula>
    </cfRule>
    <cfRule type="expression" dxfId="9042" priority="168">
      <formula>SEARCH("attesa tcl",$N4)&gt;0</formula>
    </cfRule>
    <cfRule type="expression" dxfId="9041" priority="169">
      <formula>SEARCH("fermata",$N4)&gt;0</formula>
    </cfRule>
    <cfRule type="expression" dxfId="9040" priority="170">
      <formula>SEARCH("canone",$N4)&gt;0</formula>
    </cfRule>
  </conditionalFormatting>
  <conditionalFormatting sqref="I4">
    <cfRule type="expression" dxfId="9039" priority="161">
      <formula>SEARCH("caricato",$N4)&gt;0</formula>
    </cfRule>
    <cfRule type="expression" dxfId="9038" priority="162">
      <formula>SEARCH("da fare",$N4)&gt;0</formula>
    </cfRule>
    <cfRule type="expression" dxfId="9037" priority="163">
      <formula>SEARCH("attesa tcl",$N4)&gt;0</formula>
    </cfRule>
    <cfRule type="expression" dxfId="9036" priority="164">
      <formula>SEARCH("fermata",$N4)&gt;0</formula>
    </cfRule>
    <cfRule type="expression" dxfId="9035" priority="165">
      <formula>SEARCH("canone",$N4)&gt;0</formula>
    </cfRule>
  </conditionalFormatting>
  <conditionalFormatting sqref="I5:I7 I13:I45 I10:I11">
    <cfRule type="expression" dxfId="9034" priority="156">
      <formula>SEARCH("caricato",$N5)&gt;0</formula>
    </cfRule>
    <cfRule type="expression" dxfId="9033" priority="157">
      <formula>SEARCH("da fare",$N5)&gt;0</formula>
    </cfRule>
    <cfRule type="expression" dxfId="9032" priority="158">
      <formula>SEARCH("attesa tcl",$N5)&gt;0</formula>
    </cfRule>
    <cfRule type="expression" dxfId="9031" priority="159">
      <formula>SEARCH("fermata",$N5)&gt;0</formula>
    </cfRule>
    <cfRule type="expression" dxfId="9030" priority="160">
      <formula>SEARCH("canone",$N5)&gt;0</formula>
    </cfRule>
  </conditionalFormatting>
  <conditionalFormatting sqref="I5:I7 I13:I45 I10:I11">
    <cfRule type="expression" dxfId="9029" priority="151">
      <formula>SEARCH("caricato",$N5)&gt;0</formula>
    </cfRule>
    <cfRule type="expression" dxfId="9028" priority="152">
      <formula>SEARCH("da fare",$N5)&gt;0</formula>
    </cfRule>
    <cfRule type="expression" dxfId="9027" priority="153">
      <formula>SEARCH("attesa tcl",$N5)&gt;0</formula>
    </cfRule>
    <cfRule type="expression" dxfId="9026" priority="154">
      <formula>SEARCH("fermata",$N5)&gt;0</formula>
    </cfRule>
    <cfRule type="expression" dxfId="9025" priority="155">
      <formula>SEARCH("canone",$N5)&gt;0</formula>
    </cfRule>
  </conditionalFormatting>
  <conditionalFormatting sqref="I5:I7 I13:I45 I10:I11">
    <cfRule type="expression" dxfId="9024" priority="146">
      <formula>SEARCH("caricato",$N5)&gt;0</formula>
    </cfRule>
    <cfRule type="expression" dxfId="9023" priority="147">
      <formula>SEARCH("da fare",$N5)&gt;0</formula>
    </cfRule>
    <cfRule type="expression" dxfId="9022" priority="148">
      <formula>SEARCH("attesa tcl",$N5)&gt;0</formula>
    </cfRule>
    <cfRule type="expression" dxfId="9021" priority="149">
      <formula>SEARCH("fermata",$N5)&gt;0</formula>
    </cfRule>
    <cfRule type="expression" dxfId="9020" priority="150">
      <formula>SEARCH("canone",$N5)&gt;0</formula>
    </cfRule>
  </conditionalFormatting>
  <conditionalFormatting sqref="I5:I7 I13:I45 I10:I11">
    <cfRule type="expression" dxfId="9019" priority="141">
      <formula>SEARCH("caricato",$N5)&gt;0</formula>
    </cfRule>
    <cfRule type="expression" dxfId="9018" priority="142">
      <formula>SEARCH("da fare",$N5)&gt;0</formula>
    </cfRule>
    <cfRule type="expression" dxfId="9017" priority="143">
      <formula>SEARCH("attesa tcl",$N5)&gt;0</formula>
    </cfRule>
    <cfRule type="expression" dxfId="9016" priority="144">
      <formula>SEARCH("fermata",$N5)&gt;0</formula>
    </cfRule>
    <cfRule type="expression" dxfId="9015" priority="145">
      <formula>SEARCH("canone",$N5)&gt;0</formula>
    </cfRule>
  </conditionalFormatting>
  <conditionalFormatting sqref="I5:I7 I13:I45 I10:I11">
    <cfRule type="expression" dxfId="9014" priority="136">
      <formula>SEARCH("caricato",$N5)&gt;0</formula>
    </cfRule>
    <cfRule type="expression" dxfId="9013" priority="137">
      <formula>SEARCH("da fare",$N5)&gt;0</formula>
    </cfRule>
    <cfRule type="expression" dxfId="9012" priority="138">
      <formula>SEARCH("attesa tcl",$N5)&gt;0</formula>
    </cfRule>
    <cfRule type="expression" dxfId="9011" priority="139">
      <formula>SEARCH("fermata",$N5)&gt;0</formula>
    </cfRule>
    <cfRule type="expression" dxfId="9010" priority="140">
      <formula>SEARCH("canone",$N5)&gt;0</formula>
    </cfRule>
  </conditionalFormatting>
  <conditionalFormatting sqref="I5:I7 I13:I45 I10:I11">
    <cfRule type="expression" dxfId="9009" priority="131">
      <formula>SEARCH("caricato",$N5)&gt;0</formula>
    </cfRule>
    <cfRule type="expression" dxfId="9008" priority="132">
      <formula>SEARCH("da fare",$N5)&gt;0</formula>
    </cfRule>
    <cfRule type="expression" dxfId="9007" priority="133">
      <formula>SEARCH("attesa tcl",$N5)&gt;0</formula>
    </cfRule>
    <cfRule type="expression" dxfId="9006" priority="134">
      <formula>SEARCH("fermata",$N5)&gt;0</formula>
    </cfRule>
    <cfRule type="expression" dxfId="9005" priority="135">
      <formula>SEARCH("canone",$N5)&gt;0</formula>
    </cfRule>
  </conditionalFormatting>
  <conditionalFormatting sqref="G12:H12 J12:L12">
    <cfRule type="expression" dxfId="9004" priority="126">
      <formula>SEARCH("caricato",$N12)&gt;0</formula>
    </cfRule>
    <cfRule type="expression" dxfId="9003" priority="127">
      <formula>SEARCH("da fare",$N12)&gt;0</formula>
    </cfRule>
    <cfRule type="expression" dxfId="9002" priority="128">
      <formula>SEARCH("attesa tcl",$N12)&gt;0</formula>
    </cfRule>
    <cfRule type="expression" dxfId="9001" priority="129">
      <formula>SEARCH("fermata",$N12)&gt;0</formula>
    </cfRule>
    <cfRule type="expression" dxfId="9000" priority="130">
      <formula>SEARCH("canone",$N12)&gt;0</formula>
    </cfRule>
  </conditionalFormatting>
  <conditionalFormatting sqref="I12">
    <cfRule type="expression" dxfId="8999" priority="121">
      <formula>SEARCH("caricato",$N12)&gt;0</formula>
    </cfRule>
    <cfRule type="expression" dxfId="8998" priority="122">
      <formula>SEARCH("da fare",$N12)&gt;0</formula>
    </cfRule>
    <cfRule type="expression" dxfId="8997" priority="123">
      <formula>SEARCH("attesa tcl",$N12)&gt;0</formula>
    </cfRule>
    <cfRule type="expression" dxfId="8996" priority="124">
      <formula>SEARCH("fermata",$N12)&gt;0</formula>
    </cfRule>
    <cfRule type="expression" dxfId="8995" priority="125">
      <formula>SEARCH("canone",$N12)&gt;0</formula>
    </cfRule>
  </conditionalFormatting>
  <conditionalFormatting sqref="I12">
    <cfRule type="expression" dxfId="8994" priority="116">
      <formula>SEARCH("caricato",$N12)&gt;0</formula>
    </cfRule>
    <cfRule type="expression" dxfId="8993" priority="117">
      <formula>SEARCH("da fare",$N12)&gt;0</formula>
    </cfRule>
    <cfRule type="expression" dxfId="8992" priority="118">
      <formula>SEARCH("attesa tcl",$N12)&gt;0</formula>
    </cfRule>
    <cfRule type="expression" dxfId="8991" priority="119">
      <formula>SEARCH("fermata",$N12)&gt;0</formula>
    </cfRule>
    <cfRule type="expression" dxfId="8990" priority="120">
      <formula>SEARCH("canone",$N12)&gt;0</formula>
    </cfRule>
  </conditionalFormatting>
  <conditionalFormatting sqref="I12">
    <cfRule type="expression" dxfId="8989" priority="111">
      <formula>SEARCH("caricato",$N12)&gt;0</formula>
    </cfRule>
    <cfRule type="expression" dxfId="8988" priority="112">
      <formula>SEARCH("da fare",$N12)&gt;0</formula>
    </cfRule>
    <cfRule type="expression" dxfId="8987" priority="113">
      <formula>SEARCH("attesa tcl",$N12)&gt;0</formula>
    </cfRule>
    <cfRule type="expression" dxfId="8986" priority="114">
      <formula>SEARCH("fermata",$N12)&gt;0</formula>
    </cfRule>
    <cfRule type="expression" dxfId="8985" priority="115">
      <formula>SEARCH("canone",$N12)&gt;0</formula>
    </cfRule>
  </conditionalFormatting>
  <conditionalFormatting sqref="I12">
    <cfRule type="expression" dxfId="8984" priority="106">
      <formula>SEARCH("caricato",$N12)&gt;0</formula>
    </cfRule>
    <cfRule type="expression" dxfId="8983" priority="107">
      <formula>SEARCH("da fare",$N12)&gt;0</formula>
    </cfRule>
    <cfRule type="expression" dxfId="8982" priority="108">
      <formula>SEARCH("attesa tcl",$N12)&gt;0</formula>
    </cfRule>
    <cfRule type="expression" dxfId="8981" priority="109">
      <formula>SEARCH("fermata",$N12)&gt;0</formula>
    </cfRule>
    <cfRule type="expression" dxfId="8980" priority="110">
      <formula>SEARCH("canone",$N12)&gt;0</formula>
    </cfRule>
  </conditionalFormatting>
  <conditionalFormatting sqref="I12">
    <cfRule type="expression" dxfId="8979" priority="101">
      <formula>SEARCH("caricato",$N12)&gt;0</formula>
    </cfRule>
    <cfRule type="expression" dxfId="8978" priority="102">
      <formula>SEARCH("da fare",$N12)&gt;0</formula>
    </cfRule>
    <cfRule type="expression" dxfId="8977" priority="103">
      <formula>SEARCH("attesa tcl",$N12)&gt;0</formula>
    </cfRule>
    <cfRule type="expression" dxfId="8976" priority="104">
      <formula>SEARCH("fermata",$N12)&gt;0</formula>
    </cfRule>
    <cfRule type="expression" dxfId="8975" priority="105">
      <formula>SEARCH("canone",$N12)&gt;0</formula>
    </cfRule>
  </conditionalFormatting>
  <conditionalFormatting sqref="I12">
    <cfRule type="expression" dxfId="8974" priority="96">
      <formula>SEARCH("caricato",$N12)&gt;0</formula>
    </cfRule>
    <cfRule type="expression" dxfId="8973" priority="97">
      <formula>SEARCH("da fare",$N12)&gt;0</formula>
    </cfRule>
    <cfRule type="expression" dxfId="8972" priority="98">
      <formula>SEARCH("attesa tcl",$N12)&gt;0</formula>
    </cfRule>
    <cfRule type="expression" dxfId="8971" priority="99">
      <formula>SEARCH("fermata",$N12)&gt;0</formula>
    </cfRule>
    <cfRule type="expression" dxfId="8970" priority="100">
      <formula>SEARCH("canone",$N12)&gt;0</formula>
    </cfRule>
  </conditionalFormatting>
  <conditionalFormatting sqref="K13:L13">
    <cfRule type="expression" dxfId="8969" priority="91">
      <formula>SEARCH("caricato",$N13)&gt;0</formula>
    </cfRule>
    <cfRule type="expression" dxfId="8968" priority="92">
      <formula>SEARCH("da fare",$N13)&gt;0</formula>
    </cfRule>
    <cfRule type="expression" dxfId="8967" priority="93">
      <formula>SEARCH("attesa tcl",$N13)&gt;0</formula>
    </cfRule>
    <cfRule type="expression" dxfId="8966" priority="94">
      <formula>SEARCH("fermata",$N13)&gt;0</formula>
    </cfRule>
    <cfRule type="expression" dxfId="8965" priority="95">
      <formula>SEARCH("canone",$N13)&gt;0</formula>
    </cfRule>
  </conditionalFormatting>
  <conditionalFormatting sqref="I8">
    <cfRule type="expression" dxfId="8964" priority="56">
      <formula>SEARCH("caricato",$N8)&gt;0</formula>
    </cfRule>
    <cfRule type="expression" dxfId="8963" priority="57">
      <formula>SEARCH("da fare",$N8)&gt;0</formula>
    </cfRule>
    <cfRule type="expression" dxfId="8962" priority="58">
      <formula>SEARCH("attesa tcl",$N8)&gt;0</formula>
    </cfRule>
    <cfRule type="expression" dxfId="8961" priority="59">
      <formula>SEARCH("fermata",$N8)&gt;0</formula>
    </cfRule>
    <cfRule type="expression" dxfId="8960" priority="60">
      <formula>SEARCH("canone",$N8)&gt;0</formula>
    </cfRule>
  </conditionalFormatting>
  <conditionalFormatting sqref="I8">
    <cfRule type="expression" dxfId="8959" priority="51">
      <formula>SEARCH("caricato",$N8)&gt;0</formula>
    </cfRule>
    <cfRule type="expression" dxfId="8958" priority="52">
      <formula>SEARCH("da fare",$N8)&gt;0</formula>
    </cfRule>
    <cfRule type="expression" dxfId="8957" priority="53">
      <formula>SEARCH("attesa tcl",$N8)&gt;0</formula>
    </cfRule>
    <cfRule type="expression" dxfId="8956" priority="54">
      <formula>SEARCH("fermata",$N8)&gt;0</formula>
    </cfRule>
    <cfRule type="expression" dxfId="8955" priority="55">
      <formula>SEARCH("canone",$N8)&gt;0</formula>
    </cfRule>
  </conditionalFormatting>
  <conditionalFormatting sqref="I8">
    <cfRule type="expression" dxfId="8954" priority="46">
      <formula>SEARCH("caricato",$N8)&gt;0</formula>
    </cfRule>
    <cfRule type="expression" dxfId="8953" priority="47">
      <formula>SEARCH("da fare",$N8)&gt;0</formula>
    </cfRule>
    <cfRule type="expression" dxfId="8952" priority="48">
      <formula>SEARCH("attesa tcl",$N8)&gt;0</formula>
    </cfRule>
    <cfRule type="expression" dxfId="8951" priority="49">
      <formula>SEARCH("fermata",$N8)&gt;0</formula>
    </cfRule>
    <cfRule type="expression" dxfId="8950" priority="50">
      <formula>SEARCH("canone",$N8)&gt;0</formula>
    </cfRule>
  </conditionalFormatting>
  <conditionalFormatting sqref="I8">
    <cfRule type="expression" dxfId="8949" priority="41">
      <formula>SEARCH("caricato",$N8)&gt;0</formula>
    </cfRule>
    <cfRule type="expression" dxfId="8948" priority="42">
      <formula>SEARCH("da fare",$N8)&gt;0</formula>
    </cfRule>
    <cfRule type="expression" dxfId="8947" priority="43">
      <formula>SEARCH("attesa tcl",$N8)&gt;0</formula>
    </cfRule>
    <cfRule type="expression" dxfId="8946" priority="44">
      <formula>SEARCH("fermata",$N8)&gt;0</formula>
    </cfRule>
    <cfRule type="expression" dxfId="8945" priority="45">
      <formula>SEARCH("canone",$N8)&gt;0</formula>
    </cfRule>
  </conditionalFormatting>
  <conditionalFormatting sqref="I8">
    <cfRule type="expression" dxfId="8944" priority="36">
      <formula>SEARCH("caricato",$N8)&gt;0</formula>
    </cfRule>
    <cfRule type="expression" dxfId="8943" priority="37">
      <formula>SEARCH("da fare",$N8)&gt;0</formula>
    </cfRule>
    <cfRule type="expression" dxfId="8942" priority="38">
      <formula>SEARCH("attesa tcl",$N8)&gt;0</formula>
    </cfRule>
    <cfRule type="expression" dxfId="8941" priority="39">
      <formula>SEARCH("fermata",$N8)&gt;0</formula>
    </cfRule>
    <cfRule type="expression" dxfId="8940" priority="40">
      <formula>SEARCH("canone",$N8)&gt;0</formula>
    </cfRule>
  </conditionalFormatting>
  <conditionalFormatting sqref="I8">
    <cfRule type="expression" dxfId="8939" priority="31">
      <formula>SEARCH("caricato",$N8)&gt;0</formula>
    </cfRule>
    <cfRule type="expression" dxfId="8938" priority="32">
      <formula>SEARCH("da fare",$N8)&gt;0</formula>
    </cfRule>
    <cfRule type="expression" dxfId="8937" priority="33">
      <formula>SEARCH("attesa tcl",$N8)&gt;0</formula>
    </cfRule>
    <cfRule type="expression" dxfId="8936" priority="34">
      <formula>SEARCH("fermata",$N8)&gt;0</formula>
    </cfRule>
    <cfRule type="expression" dxfId="8935" priority="35">
      <formula>SEARCH("canone",$N8)&gt;0</formula>
    </cfRule>
  </conditionalFormatting>
  <conditionalFormatting sqref="I9">
    <cfRule type="expression" dxfId="8934" priority="26">
      <formula>SEARCH("caricato",$N9)&gt;0</formula>
    </cfRule>
    <cfRule type="expression" dxfId="8933" priority="27">
      <formula>SEARCH("da fare",$N9)&gt;0</formula>
    </cfRule>
    <cfRule type="expression" dxfId="8932" priority="28">
      <formula>SEARCH("attesa tcl",$N9)&gt;0</formula>
    </cfRule>
    <cfRule type="expression" dxfId="8931" priority="29">
      <formula>SEARCH("fermata",$N9)&gt;0</formula>
    </cfRule>
    <cfRule type="expression" dxfId="8930" priority="30">
      <formula>SEARCH("canone",$N9)&gt;0</formula>
    </cfRule>
  </conditionalFormatting>
  <conditionalFormatting sqref="I9">
    <cfRule type="expression" dxfId="8929" priority="21">
      <formula>SEARCH("caricato",$N9)&gt;0</formula>
    </cfRule>
    <cfRule type="expression" dxfId="8928" priority="22">
      <formula>SEARCH("da fare",$N9)&gt;0</formula>
    </cfRule>
    <cfRule type="expression" dxfId="8927" priority="23">
      <formula>SEARCH("attesa tcl",$N9)&gt;0</formula>
    </cfRule>
    <cfRule type="expression" dxfId="8926" priority="24">
      <formula>SEARCH("fermata",$N9)&gt;0</formula>
    </cfRule>
    <cfRule type="expression" dxfId="8925" priority="25">
      <formula>SEARCH("canone",$N9)&gt;0</formula>
    </cfRule>
  </conditionalFormatting>
  <conditionalFormatting sqref="I9">
    <cfRule type="expression" dxfId="8924" priority="16">
      <formula>SEARCH("caricato",$N9)&gt;0</formula>
    </cfRule>
    <cfRule type="expression" dxfId="8923" priority="17">
      <formula>SEARCH("da fare",$N9)&gt;0</formula>
    </cfRule>
    <cfRule type="expression" dxfId="8922" priority="18">
      <formula>SEARCH("attesa tcl",$N9)&gt;0</formula>
    </cfRule>
    <cfRule type="expression" dxfId="8921" priority="19">
      <formula>SEARCH("fermata",$N9)&gt;0</formula>
    </cfRule>
    <cfRule type="expression" dxfId="8920" priority="20">
      <formula>SEARCH("canone",$N9)&gt;0</formula>
    </cfRule>
  </conditionalFormatting>
  <conditionalFormatting sqref="I9">
    <cfRule type="expression" dxfId="8919" priority="11">
      <formula>SEARCH("caricato",$N9)&gt;0</formula>
    </cfRule>
    <cfRule type="expression" dxfId="8918" priority="12">
      <formula>SEARCH("da fare",$N9)&gt;0</formula>
    </cfRule>
    <cfRule type="expression" dxfId="8917" priority="13">
      <formula>SEARCH("attesa tcl",$N9)&gt;0</formula>
    </cfRule>
    <cfRule type="expression" dxfId="8916" priority="14">
      <formula>SEARCH("fermata",$N9)&gt;0</formula>
    </cfRule>
    <cfRule type="expression" dxfId="8915" priority="15">
      <formula>SEARCH("canone",$N9)&gt;0</formula>
    </cfRule>
  </conditionalFormatting>
  <conditionalFormatting sqref="I9">
    <cfRule type="expression" dxfId="8914" priority="6">
      <formula>SEARCH("caricato",$N9)&gt;0</formula>
    </cfRule>
    <cfRule type="expression" dxfId="8913" priority="7">
      <formula>SEARCH("da fare",$N9)&gt;0</formula>
    </cfRule>
    <cfRule type="expression" dxfId="8912" priority="8">
      <formula>SEARCH("attesa tcl",$N9)&gt;0</formula>
    </cfRule>
    <cfRule type="expression" dxfId="8911" priority="9">
      <formula>SEARCH("fermata",$N9)&gt;0</formula>
    </cfRule>
    <cfRule type="expression" dxfId="8910" priority="10">
      <formula>SEARCH("canone",$N9)&gt;0</formula>
    </cfRule>
  </conditionalFormatting>
  <conditionalFormatting sqref="I9">
    <cfRule type="expression" dxfId="8909" priority="1">
      <formula>SEARCH("caricato",$N9)&gt;0</formula>
    </cfRule>
    <cfRule type="expression" dxfId="8908" priority="2">
      <formula>SEARCH("da fare",$N9)&gt;0</formula>
    </cfRule>
    <cfRule type="expression" dxfId="8907" priority="3">
      <formula>SEARCH("attesa tcl",$N9)&gt;0</formula>
    </cfRule>
    <cfRule type="expression" dxfId="8906" priority="4">
      <formula>SEARCH("fermata",$N9)&gt;0</formula>
    </cfRule>
    <cfRule type="expression" dxfId="8905" priority="5">
      <formula>SEARCH("canone",$N9)&gt;0</formula>
    </cfRule>
  </conditionalFormatting>
  <dataValidations count="1">
    <dataValidation type="list" allowBlank="1" showInputMessage="1" showErrorMessage="1" sqref="U4" xr:uid="{00583CEA-1435-4E9A-AA6F-4AC7F2F2897A}">
      <formula1>"SI,NO,si,no,"</formula1>
    </dataValidation>
  </dataValidations>
  <printOptions horizontalCentered="1" verticalCentered="1"/>
  <pageMargins left="0.25" right="0.25" top="0.25" bottom="0.25" header="0.3" footer="0.3"/>
  <pageSetup paperSize="9" scale="55" fitToHeight="0" pageOrder="overThenDown" orientation="landscape" blackAndWhite="1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41" r:id="rId4" name="Button 1">
              <controlPr defaultSize="0" print="0" autoFill="0" autoPict="0" macro="[0]!CopiaModificaEseguiMacroEsterne_Optimized">
                <anchor moveWithCells="1" sizeWithCells="1">
                  <from>
                    <xdr:col>7</xdr:col>
                    <xdr:colOff>0</xdr:colOff>
                    <xdr:row>0</xdr:row>
                    <xdr:rowOff>9525</xdr:rowOff>
                  </from>
                  <to>
                    <xdr:col>7</xdr:col>
                    <xdr:colOff>1819275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442" r:id="rId5" name="Button 2">
              <controlPr defaultSize="0" print="0" autoFill="0" autoPict="0" macro="[0]!RegolaAltezzaRigheEAreeDiStampa">
                <anchor moveWithCells="1" sizeWithCells="1">
                  <from>
                    <xdr:col>5</xdr:col>
                    <xdr:colOff>0</xdr:colOff>
                    <xdr:row>0</xdr:row>
                    <xdr:rowOff>0</xdr:rowOff>
                  </from>
                  <to>
                    <xdr:col>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443" r:id="rId6" name="Button 3">
              <controlPr defaultSize="0" print="0" autoFill="0" autoPict="0" macro="[0]!RegolaAltezzaRigheEAreeDiStampa">
                <anchor moveWithCells="1" sizeWithCells="1">
                  <from>
                    <xdr:col>5</xdr:col>
                    <xdr:colOff>0</xdr:colOff>
                    <xdr:row>0</xdr:row>
                    <xdr:rowOff>0</xdr:rowOff>
                  </from>
                  <to>
                    <xdr:col>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444" r:id="rId7" name="Button 4">
              <controlPr defaultSize="0" print="0" autoFill="0" autoPict="0" macro="[0]!cancellaGiornaliera">
                <anchor moveWithCells="1" sizeWithCells="1">
                  <from>
                    <xdr:col>13</xdr:col>
                    <xdr:colOff>0</xdr:colOff>
                    <xdr:row>0</xdr:row>
                    <xdr:rowOff>0</xdr:rowOff>
                  </from>
                  <to>
                    <xdr:col>13</xdr:col>
                    <xdr:colOff>1990725</xdr:colOff>
                    <xdr:row>1</xdr:row>
                    <xdr:rowOff>438150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445" r:id="rId8" name="Button 5">
              <controlPr defaultSize="0" print="0" autoFill="0" autoPict="0" macro="[0]!CopiaModificaEseguiMacroEsterne_Optimized">
                <anchor moveWithCells="1" sizeWithCells="1">
                  <from>
                    <xdr:col>7</xdr:col>
                    <xdr:colOff>0</xdr:colOff>
                    <xdr:row>0</xdr:row>
                    <xdr:rowOff>9525</xdr:rowOff>
                  </from>
                  <to>
                    <xdr:col>7</xdr:col>
                    <xdr:colOff>1819275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446" r:id="rId9" name="Button 6">
              <controlPr defaultSize="0" print="0" autoFill="0" autoPict="0" macro="[1]!RegolaAltezzaRigheEAreeDiStampa">
                <anchor moveWithCells="1" sizeWithCells="1">
                  <from>
                    <xdr:col>5</xdr:col>
                    <xdr:colOff>0</xdr:colOff>
                    <xdr:row>0</xdr:row>
                    <xdr:rowOff>0</xdr:rowOff>
                  </from>
                  <to>
                    <xdr:col>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447" r:id="rId10" name="Button 7">
              <controlPr defaultSize="0" print="0" autoFill="0" autoPict="0" macro="[0]!RegolaAltezzaRigheEAreeDiStampa">
                <anchor moveWithCells="1" sizeWithCells="1">
                  <from>
                    <xdr:col>5</xdr:col>
                    <xdr:colOff>0</xdr:colOff>
                    <xdr:row>0</xdr:row>
                    <xdr:rowOff>0</xdr:rowOff>
                  </from>
                  <to>
                    <xdr:col>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448" r:id="rId11" name="Button 8">
              <controlPr defaultSize="0" print="0" autoFill="0" autoPict="0" macro="[0]!ComparaPdLeCopiaValori">
                <anchor moveWithCells="1" sizeWithCells="1">
                  <from>
                    <xdr:col>9</xdr:col>
                    <xdr:colOff>19050</xdr:colOff>
                    <xdr:row>0</xdr:row>
                    <xdr:rowOff>0</xdr:rowOff>
                  </from>
                  <to>
                    <xdr:col>10</xdr:col>
                    <xdr:colOff>1104900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E1A0D5-ADBB-4734-BF67-9855BAB0F056}">
  <sheetPr codeName="Foglio45">
    <pageSetUpPr fitToPage="1"/>
  </sheetPr>
  <dimension ref="A1:BK64"/>
  <sheetViews>
    <sheetView zoomScale="55" zoomScaleNormal="55" workbookViewId="0">
      <selection activeCell="I12" sqref="I12"/>
    </sheetView>
  </sheetViews>
  <sheetFormatPr defaultColWidth="8.85546875" defaultRowHeight="23.25" x14ac:dyDescent="0.25"/>
  <cols>
    <col min="1" max="1" width="5.7109375" style="114" customWidth="1"/>
    <col min="2" max="2" width="5.85546875" style="114" customWidth="1"/>
    <col min="3" max="3" width="4.5703125" style="114" customWidth="1"/>
    <col min="4" max="4" width="4.42578125" style="114" customWidth="1"/>
    <col min="5" max="5" width="3.5703125" style="114" customWidth="1"/>
    <col min="6" max="6" width="30.7109375" style="1" customWidth="1"/>
    <col min="7" max="7" width="76.28515625" style="144" customWidth="1"/>
    <col min="8" max="8" width="26.5703125" style="1" customWidth="1"/>
    <col min="9" max="9" width="29" style="22" customWidth="1"/>
    <col min="10" max="10" width="20" style="1" customWidth="1"/>
    <col min="11" max="12" width="16.7109375" style="1" customWidth="1"/>
    <col min="13" max="13" width="24.28515625" style="1" customWidth="1"/>
    <col min="14" max="14" width="29.140625" style="20" customWidth="1"/>
    <col min="15" max="15" width="1.85546875" style="20" customWidth="1"/>
    <col min="16" max="16" width="27.5703125" style="114" customWidth="1"/>
    <col min="17" max="18" width="24.140625" style="114" customWidth="1"/>
    <col min="19" max="19" width="25.85546875" style="114" bestFit="1" customWidth="1"/>
    <col min="20" max="20" width="30" style="114" bestFit="1" customWidth="1"/>
    <col min="21" max="21" width="28.7109375" style="114" customWidth="1"/>
    <col min="22" max="25" width="18.7109375" style="37" customWidth="1"/>
    <col min="26" max="28" width="18.7109375" style="37" hidden="1" customWidth="1"/>
    <col min="29" max="29" width="30" style="114" hidden="1" customWidth="1"/>
    <col min="30" max="30" width="12.28515625" style="114" hidden="1" customWidth="1"/>
    <col min="31" max="31" width="10.5703125" style="114" hidden="1" customWidth="1"/>
    <col min="32" max="32" width="11.7109375" style="114" hidden="1" customWidth="1"/>
    <col min="33" max="34" width="9.7109375" style="114" hidden="1" customWidth="1"/>
    <col min="35" max="35" width="8" style="114" hidden="1" customWidth="1"/>
    <col min="36" max="36" width="8.28515625" style="114" hidden="1" customWidth="1"/>
    <col min="37" max="37" width="9.7109375" style="114" hidden="1" customWidth="1"/>
    <col min="38" max="38" width="11.42578125" style="114" hidden="1" customWidth="1"/>
    <col min="39" max="39" width="8.28515625" style="114" hidden="1" customWidth="1"/>
    <col min="40" max="40" width="8.7109375" style="114" hidden="1" customWidth="1"/>
    <col min="41" max="41" width="25.140625" style="114" bestFit="1" customWidth="1"/>
    <col min="42" max="42" width="11.7109375" style="114" customWidth="1"/>
    <col min="43" max="47" width="10.140625" style="114" customWidth="1"/>
    <col min="48" max="63" width="16.5703125" style="114" customWidth="1"/>
    <col min="64" max="72" width="8.85546875" style="114"/>
    <col min="73" max="74" width="15.42578125" style="114" bestFit="1" customWidth="1"/>
    <col min="75" max="75" width="17.5703125" style="114" bestFit="1" customWidth="1"/>
    <col min="76" max="76" width="13.42578125" style="114" bestFit="1" customWidth="1"/>
    <col min="77" max="77" width="12.28515625" style="114" bestFit="1" customWidth="1"/>
    <col min="78" max="78" width="13.42578125" style="114" bestFit="1" customWidth="1"/>
    <col min="79" max="79" width="0" style="114" hidden="1" customWidth="1"/>
    <col min="80" max="16384" width="8.85546875" style="114"/>
  </cols>
  <sheetData>
    <row r="1" spans="1:41" ht="35.25" customHeight="1" x14ac:dyDescent="0.25">
      <c r="B1" s="200"/>
      <c r="C1" s="201"/>
      <c r="D1" s="201"/>
      <c r="E1" s="202"/>
      <c r="F1" s="203" t="s">
        <v>212</v>
      </c>
      <c r="G1" s="204"/>
      <c r="H1" s="204"/>
      <c r="I1" s="155">
        <f>DATE(RIEPILOGO!U14,RIEPILOGO!X13,24)</f>
        <v>46105</v>
      </c>
      <c r="K1" s="132"/>
      <c r="L1" s="206">
        <v>46105</v>
      </c>
      <c r="M1" s="206"/>
      <c r="N1" s="128"/>
    </row>
    <row r="2" spans="1:41" ht="35.25" customHeight="1" x14ac:dyDescent="0.5">
      <c r="B2" s="200"/>
      <c r="C2" s="201"/>
      <c r="D2" s="201"/>
      <c r="E2" s="202"/>
      <c r="F2" s="205"/>
      <c r="G2" s="205"/>
      <c r="H2" s="205"/>
      <c r="K2" s="151"/>
      <c r="L2" s="207" t="str">
        <f>TEXT(L1, "gggg")</f>
        <v>martedì</v>
      </c>
      <c r="M2" s="207"/>
      <c r="N2" s="129"/>
      <c r="O2" s="19"/>
      <c r="P2" s="199" t="s">
        <v>215</v>
      </c>
      <c r="Q2" s="199"/>
      <c r="R2" s="199"/>
      <c r="S2" s="199"/>
      <c r="T2" s="13"/>
    </row>
    <row r="3" spans="1:41" ht="66" customHeight="1" x14ac:dyDescent="0.25">
      <c r="A3" s="127"/>
      <c r="B3" s="16" t="s">
        <v>2</v>
      </c>
      <c r="C3" s="16" t="s">
        <v>3</v>
      </c>
      <c r="D3" s="16" t="s">
        <v>5</v>
      </c>
      <c r="E3" s="16" t="s">
        <v>4</v>
      </c>
      <c r="F3" s="130" t="s">
        <v>1</v>
      </c>
      <c r="G3" s="142" t="s">
        <v>128</v>
      </c>
      <c r="H3" s="130" t="s">
        <v>9</v>
      </c>
      <c r="I3" s="131" t="s">
        <v>0</v>
      </c>
      <c r="J3" s="130" t="s">
        <v>11</v>
      </c>
      <c r="K3" s="130" t="s">
        <v>6</v>
      </c>
      <c r="L3" s="130" t="s">
        <v>7</v>
      </c>
      <c r="M3" s="130" t="s">
        <v>8</v>
      </c>
      <c r="N3" s="130" t="s">
        <v>22</v>
      </c>
      <c r="O3" s="16"/>
      <c r="P3" s="46" t="s">
        <v>202</v>
      </c>
      <c r="Q3" s="46" t="s">
        <v>203</v>
      </c>
      <c r="R3" s="46" t="s">
        <v>262</v>
      </c>
      <c r="S3" s="46" t="s">
        <v>204</v>
      </c>
      <c r="T3" s="46" t="s">
        <v>34</v>
      </c>
      <c r="U3" s="47" t="s">
        <v>25</v>
      </c>
      <c r="V3" s="192" t="s">
        <v>216</v>
      </c>
      <c r="W3" s="193"/>
      <c r="X3" s="194"/>
      <c r="Y3" s="121"/>
      <c r="AD3" s="37"/>
    </row>
    <row r="4" spans="1:41" ht="121.5" x14ac:dyDescent="0.25">
      <c r="A4" s="112" t="str">
        <f>IFERROR(INDEX(Tabella256[cognomenome], MATCH(F4, Tabella256[cognome], 0)), "")</f>
        <v>Spinali D.</v>
      </c>
      <c r="B4" s="110"/>
      <c r="C4" s="110"/>
      <c r="D4" s="111"/>
      <c r="E4" s="111"/>
      <c r="F4" s="30" t="s">
        <v>132</v>
      </c>
      <c r="G4" s="56" t="s">
        <v>525</v>
      </c>
      <c r="H4" s="31" t="s">
        <v>283</v>
      </c>
      <c r="I4" s="32" t="str">
        <f>IF(ISERROR(SEARCH("canone extra", N4)),
    IF(ISERROR(SEARCH("caldarella2", N4)),
        IF(ISERROR(SEARCH("messina", N4)),
            IF(ISERROR(SEARCH("agusta", N4)),
                IF(ISERROR(SEARCH("caldarella", N4)),
                    "",
                    $X$6
                ),
                $W$6
            ),
            $V$6
        ),
        $Y$6
    ),
    $AO$6
)</f>
        <v>5400274437
canone</v>
      </c>
      <c r="J4" s="33" t="s">
        <v>524</v>
      </c>
      <c r="K4" s="34" t="s">
        <v>281</v>
      </c>
      <c r="L4" s="34" t="s">
        <v>282</v>
      </c>
      <c r="M4" s="31">
        <f>IF(AN4=0,"",AN4)</f>
        <v>8.25</v>
      </c>
      <c r="N4" s="35" t="s">
        <v>260</v>
      </c>
      <c r="O4" s="35"/>
      <c r="P4" s="18">
        <f>IF(OR($L$1=RIEPILOGO!$T$2,$L$1=RIEPILOGO!$T$3,$L$1=RIEPILOGO!$T$4,$L$1=RIEPILOGO!$T$5),"FESTIVO",
  IF(L2="sabato","SABATO",
    IF(L2="domenica","DOMENICA",
      IF(RIEPILOGO!V19="ABILITATO",
        IFERROR((SUMIF(N4:N45,"*canone messina*",M4:M45)/(IF(WEEKDAY(L1,2)=5,10,16.5)))-1,-1),
        0))))</f>
        <v>0</v>
      </c>
      <c r="Q4" s="18">
        <f>IF(OR($L$1=RIEPILOGO!$T$2,$L$1=RIEPILOGO!$T$3,$L$1=RIEPILOGO!$T$4,$L$1=RIEPILOGO!$T$5),"FESTIVO",
  IF(L2="sabato","SABATO",
    IF(L2="domenica","DOMENICA",
      IF(RIEPILOGO!V19="ABILITATO",
        IFERROR((SUMIF(N4:N45,"canone caldarella",M4:M45)/(IF(WEEKDAY(L1,2)=5,10,16.5)))-1,-1),
        0))))</f>
        <v>0.5</v>
      </c>
      <c r="R4" s="18">
        <f>IF(OR($L$1=RIEPILOGO!$T$2,$L$1=RIEPILOGO!$T$3,$L$1=RIEPILOGO!$T$4,$L$1=RIEPILOGO!$T$5),"FESTIVO",
  IF(L2="sabato","SABATO",
    IF(L2="domenica","DOMENICA",
      IF(RIEPILOGO!U19="ABILITATO",
        IFERROR((SUMIF(N4:N45,"*canone agusta*",M4:M45)/(IF(WEEKDAY(L1,2)=5,10,16.5)))-1,-1),
        0))))</f>
        <v>0</v>
      </c>
      <c r="S4" s="18">
        <f>IF(OR($L$1=RIEPILOGO!$T$2,$L$1=RIEPILOGO!$T$3,$L$1=RIEPILOGO!$T$4,$L$1=RIEPILOGO!$T$5),"FESTIVO",
  IF(L2="sabato","SABATO",
    IF(L2="domenica","DOMENICA",
      IF(RIEPILOGO!W19="ABILITATO",
        IFERROR((SUMIF(N4:N45,"*canone caldarella2*",M4:M45)/(IF(WEEKDAY(L1,2)=5,10,16.5)))-1,-1),
        0))))</f>
        <v>0</v>
      </c>
      <c r="T4" s="18" t="str">
        <f>IF(COUNTBLANK(P7:P30)=ROWS(P7:P30),"NO",IF(SUM(Q7:Q30)=SUM(R7:R30),"SI","NO"))</f>
        <v>SI</v>
      </c>
      <c r="U4" s="18" t="s">
        <v>39</v>
      </c>
      <c r="V4" s="195">
        <f ca="1">RIEPILOGO!M33</f>
        <v>-6.0606060606060552E-2</v>
      </c>
      <c r="W4" s="196"/>
      <c r="X4" s="197"/>
      <c r="Y4" s="122"/>
      <c r="AD4" s="114" t="str">
        <f>IFERROR(IF(SEARCH("assistenza", N4) &gt; 0, TRUE, ""), "NO")</f>
        <v>NO</v>
      </c>
      <c r="AG4" s="3">
        <f t="shared" ref="AG4:AH45" si="0">IF(K4="24:00",24,(HOUR(K4)+MINUTE(K4)/60))</f>
        <v>7.75</v>
      </c>
      <c r="AH4" s="3">
        <f t="shared" si="0"/>
        <v>16.75</v>
      </c>
      <c r="AI4" s="3">
        <f t="shared" ref="AI4:AI45" si="1">IF(AM4=TRUE,(HOUR(AJ4)+MINUTE(AJ4)/60),0)</f>
        <v>0.75</v>
      </c>
      <c r="AJ4" s="4">
        <v>3.125E-2</v>
      </c>
      <c r="AK4" s="3">
        <f t="shared" ref="AK4:AK45" si="2">AH4-AG4</f>
        <v>9</v>
      </c>
      <c r="AL4" s="53" t="s">
        <v>30</v>
      </c>
      <c r="AM4" s="8" t="b">
        <f t="shared" ref="AM4:AM45" si="3">IF(AND(AG4&lt;12.75,AH4&gt;12,AD4="NO"),OR($L$2="lunedì",($L$2="martedì"),($L$2="mercoledì"),($L$2="giovedì")))</f>
        <v>1</v>
      </c>
      <c r="AN4" s="15">
        <f t="shared" ref="AN4:AN45" si="4">IF(AM4=TRUE,AK4-AI4, AK4*1)</f>
        <v>8.25</v>
      </c>
    </row>
    <row r="5" spans="1:41" ht="122.25" thickBot="1" x14ac:dyDescent="0.95">
      <c r="A5" s="112" t="str">
        <f>IFERROR(INDEX(Tabella256[cognomenome], MATCH(F5, Tabella256[cognome], 0)), "")</f>
        <v>Serra G.</v>
      </c>
      <c r="B5" s="28"/>
      <c r="C5" s="28"/>
      <c r="D5" s="29"/>
      <c r="E5" s="29"/>
      <c r="F5" s="30" t="s">
        <v>193</v>
      </c>
      <c r="G5" s="56" t="str">
        <f>IF(G4="","",G4)</f>
        <v>10241365 - U300 - Verifica funzionale portata FG 03-F014R
10240977 - U100 - Verifica funzionale misuratore portata vapore MS - F150R
1000-10L116RC SU D112 CONTROLLO FUNZIONALE</v>
      </c>
      <c r="H5" s="31" t="str">
        <f>IF(H4="","",H4)</f>
        <v>Agusta</v>
      </c>
      <c r="I5" s="32" t="str">
        <f t="shared" ref="I5:I45" si="5">IF(ISERROR(SEARCH("canone extra", N5)),
    IF(ISERROR(SEARCH("caldarella2", N5)),
        IF(ISERROR(SEARCH("messina", N5)),
            IF(ISERROR(SEARCH("agusta", N5)),
                IF(ISERROR(SEARCH("caldarella", N5)),
                    "",
                    $X$6
                ),
                $W$6
            ),
            $V$6
        ),
        $Y$6
    ),
    $AO$6
)</f>
        <v>5400274437
canone</v>
      </c>
      <c r="J5" s="33" t="str">
        <f>IF(J4="","",J4)</f>
        <v>576928/C
574742/C
577252/C</v>
      </c>
      <c r="K5" s="34" t="s">
        <v>281</v>
      </c>
      <c r="L5" s="34" t="s">
        <v>282</v>
      </c>
      <c r="M5" s="31">
        <f>IF(AN5=0,"",AN5)</f>
        <v>8.25</v>
      </c>
      <c r="N5" s="35" t="s">
        <v>260</v>
      </c>
      <c r="O5" s="35"/>
      <c r="P5" s="109"/>
      <c r="Q5" s="109"/>
      <c r="R5" s="109"/>
      <c r="S5" s="109"/>
      <c r="V5" s="14" t="s">
        <v>35</v>
      </c>
      <c r="W5" s="14" t="s">
        <v>260</v>
      </c>
      <c r="X5" s="14" t="s">
        <v>36</v>
      </c>
      <c r="Y5" s="14" t="s">
        <v>207</v>
      </c>
      <c r="Z5" s="14" t="s">
        <v>35</v>
      </c>
      <c r="AA5" s="14" t="s">
        <v>260</v>
      </c>
      <c r="AB5" s="14" t="s">
        <v>36</v>
      </c>
      <c r="AC5" s="14" t="s">
        <v>207</v>
      </c>
      <c r="AD5" s="114" t="str">
        <f t="shared" ref="AD5:AD45" si="6">IFERROR(IF(SEARCH("assistenza", N5) &gt; 0, TRUE, ""), "NO")</f>
        <v>NO</v>
      </c>
      <c r="AG5" s="3">
        <f t="shared" si="0"/>
        <v>7.75</v>
      </c>
      <c r="AH5" s="3">
        <f t="shared" si="0"/>
        <v>16.75</v>
      </c>
      <c r="AI5" s="3">
        <f t="shared" si="1"/>
        <v>0.75</v>
      </c>
      <c r="AJ5" s="4">
        <v>3.125E-2</v>
      </c>
      <c r="AK5" s="3">
        <f t="shared" si="2"/>
        <v>9</v>
      </c>
      <c r="AL5" s="53" t="s">
        <v>30</v>
      </c>
      <c r="AM5" s="8" t="b">
        <f t="shared" si="3"/>
        <v>1</v>
      </c>
      <c r="AN5" s="15">
        <f t="shared" si="4"/>
        <v>8.25</v>
      </c>
      <c r="AO5" s="14" t="s">
        <v>238</v>
      </c>
    </row>
    <row r="6" spans="1:41" ht="81" x14ac:dyDescent="0.25">
      <c r="A6" s="112" t="str">
        <f>IFERROR(INDEX(Tabella256[cognomenome], MATCH(F6, Tabella256[cognome], 0)), "")</f>
        <v>Riciputo A.</v>
      </c>
      <c r="B6" s="28"/>
      <c r="C6" s="28"/>
      <c r="D6" s="29"/>
      <c r="E6" s="29"/>
      <c r="F6" s="30" t="s">
        <v>134</v>
      </c>
      <c r="G6" s="56" t="s">
        <v>527</v>
      </c>
      <c r="H6" s="31" t="s">
        <v>284</v>
      </c>
      <c r="I6" s="32" t="str">
        <f t="shared" si="5"/>
        <v>5400274443
canone</v>
      </c>
      <c r="J6" s="33" t="s">
        <v>526</v>
      </c>
      <c r="K6" s="34" t="s">
        <v>281</v>
      </c>
      <c r="L6" s="34" t="s">
        <v>282</v>
      </c>
      <c r="M6" s="31">
        <f t="shared" ref="M6:M45" si="7">IF(AN6=0,"",AN6)</f>
        <v>8.25</v>
      </c>
      <c r="N6" s="35" t="s">
        <v>35</v>
      </c>
      <c r="O6" s="35"/>
      <c r="P6" s="73" t="s">
        <v>23</v>
      </c>
      <c r="Q6" s="74" t="s">
        <v>20</v>
      </c>
      <c r="R6" s="74" t="s">
        <v>21</v>
      </c>
      <c r="S6" s="75" t="s">
        <v>24</v>
      </c>
      <c r="T6" s="2"/>
      <c r="V6" s="32" t="str">
        <f>RIEPILOGO!$S$17</f>
        <v>5400274443
canone</v>
      </c>
      <c r="W6" s="32" t="str">
        <f>RIEPILOGO!$U$17</f>
        <v>5400274437
canone</v>
      </c>
      <c r="X6" s="32" t="str">
        <f>RIEPILOGO!$V$17</f>
        <v>5400274434
canone</v>
      </c>
      <c r="Y6" s="32" t="str">
        <f>RIEPILOGO!$W$17</f>
        <v xml:space="preserve">
canone</v>
      </c>
      <c r="AD6" s="114" t="str">
        <f t="shared" si="6"/>
        <v>NO</v>
      </c>
      <c r="AG6" s="3">
        <f t="shared" si="0"/>
        <v>7.75</v>
      </c>
      <c r="AH6" s="3">
        <f t="shared" si="0"/>
        <v>16.75</v>
      </c>
      <c r="AI6" s="3">
        <f t="shared" si="1"/>
        <v>0.75</v>
      </c>
      <c r="AJ6" s="4">
        <v>3.125E-2</v>
      </c>
      <c r="AK6" s="3">
        <f t="shared" si="2"/>
        <v>9</v>
      </c>
      <c r="AL6" s="53" t="s">
        <v>30</v>
      </c>
      <c r="AM6" s="8" t="b">
        <f t="shared" si="3"/>
        <v>1</v>
      </c>
      <c r="AN6" s="15">
        <f t="shared" si="4"/>
        <v>8.25</v>
      </c>
      <c r="AO6" s="32">
        <f>RIEPILOGO!$X$17</f>
        <v>0</v>
      </c>
    </row>
    <row r="7" spans="1:41" ht="81" x14ac:dyDescent="0.25">
      <c r="A7" s="112" t="str">
        <f>IFERROR(INDEX(Tabella256[cognomenome], MATCH(F7, Tabella256[cognome], 0)), "")</f>
        <v>Mira A.</v>
      </c>
      <c r="B7" s="28"/>
      <c r="C7" s="28"/>
      <c r="D7" s="29"/>
      <c r="E7" s="29"/>
      <c r="F7" s="30" t="s">
        <v>265</v>
      </c>
      <c r="G7" s="56" t="str">
        <f>IF(G6="","",G6)</f>
        <v>Smontaggio termocoppie su rompifiamma VRU in PTF1 x MTZ meccanica successivo montaggio
Revisione elettrovalvole compressore impianto mise SVRE</v>
      </c>
      <c r="H7" s="31" t="str">
        <f>IF(H6="","",H6)</f>
        <v>Messina</v>
      </c>
      <c r="I7" s="32" t="str">
        <f t="shared" si="5"/>
        <v>5400274443
canone</v>
      </c>
      <c r="J7" s="33" t="str">
        <f>IF(J6="","",J6)</f>
        <v>325667/S
576953/C</v>
      </c>
      <c r="K7" s="34" t="s">
        <v>281</v>
      </c>
      <c r="L7" s="34" t="s">
        <v>282</v>
      </c>
      <c r="M7" s="31">
        <f t="shared" si="7"/>
        <v>8.25</v>
      </c>
      <c r="N7" s="35" t="s">
        <v>35</v>
      </c>
      <c r="O7" s="35"/>
      <c r="P7" s="76" t="s">
        <v>12</v>
      </c>
      <c r="Q7" s="18">
        <f>IF(ISBLANK(P7), 99, SUMIF($F$4:$F$45,"*"&amp;P7&amp;"*",$M$4:$M$45))</f>
        <v>8.25</v>
      </c>
      <c r="R7" s="18">
        <v>8.25</v>
      </c>
      <c r="S7" s="77">
        <f t="shared" ref="S7:S30" si="8">R7-Q7</f>
        <v>0</v>
      </c>
      <c r="T7" s="2"/>
      <c r="V7" s="66">
        <f ca="1">RIEPILOGO!N33</f>
        <v>-3.0303030303030276E-2</v>
      </c>
      <c r="W7" s="66">
        <f ca="1">RIEPILOGO!P33</f>
        <v>-1.5151515151515138E-2</v>
      </c>
      <c r="X7" s="66">
        <f ca="1">RIEPILOGO!O33</f>
        <v>-1.5151515151515138E-2</v>
      </c>
      <c r="Y7" s="66">
        <f ca="1">RIEPILOGO!Q33</f>
        <v>0</v>
      </c>
      <c r="Z7" s="71">
        <f ca="1">V7</f>
        <v>-3.0303030303030276E-2</v>
      </c>
      <c r="AA7" s="71">
        <f ca="1">W7</f>
        <v>-1.5151515151515138E-2</v>
      </c>
      <c r="AB7" s="71">
        <f ca="1">X7</f>
        <v>-1.5151515151515138E-2</v>
      </c>
      <c r="AC7" s="71">
        <f ca="1">Y7</f>
        <v>0</v>
      </c>
      <c r="AD7" s="114" t="str">
        <f t="shared" si="6"/>
        <v>NO</v>
      </c>
      <c r="AG7" s="3">
        <f t="shared" si="0"/>
        <v>7.75</v>
      </c>
      <c r="AH7" s="3">
        <f t="shared" si="0"/>
        <v>16.75</v>
      </c>
      <c r="AI7" s="3">
        <f t="shared" si="1"/>
        <v>0.75</v>
      </c>
      <c r="AJ7" s="4">
        <v>3.125E-2</v>
      </c>
      <c r="AK7" s="3">
        <f t="shared" si="2"/>
        <v>9</v>
      </c>
      <c r="AL7" s="53" t="s">
        <v>30</v>
      </c>
      <c r="AM7" s="8" t="b">
        <f t="shared" si="3"/>
        <v>1</v>
      </c>
      <c r="AN7" s="15">
        <f t="shared" si="4"/>
        <v>8.25</v>
      </c>
    </row>
    <row r="8" spans="1:41" ht="80.099999999999994" customHeight="1" x14ac:dyDescent="0.45">
      <c r="A8" s="112" t="str">
        <f>IFERROR(INDEX(Tabella256[cognomenome], MATCH(F8, Tabella256[cognome], 0)), "")</f>
        <v>Tarascio B.</v>
      </c>
      <c r="B8" s="28"/>
      <c r="C8" s="28"/>
      <c r="D8" s="29"/>
      <c r="E8" s="29"/>
      <c r="F8" s="30" t="s">
        <v>157</v>
      </c>
      <c r="G8" s="56" t="s">
        <v>500</v>
      </c>
      <c r="H8" s="31" t="s">
        <v>285</v>
      </c>
      <c r="I8" s="32" t="str">
        <f t="shared" si="5"/>
        <v>5400274434
canone</v>
      </c>
      <c r="J8" s="33" t="s">
        <v>499</v>
      </c>
      <c r="K8" s="34" t="s">
        <v>281</v>
      </c>
      <c r="L8" s="34" t="s">
        <v>282</v>
      </c>
      <c r="M8" s="31">
        <f t="shared" si="7"/>
        <v>8.25</v>
      </c>
      <c r="N8" s="35" t="s">
        <v>36</v>
      </c>
      <c r="O8" s="35"/>
      <c r="P8" s="76" t="s">
        <v>211</v>
      </c>
      <c r="Q8" s="18">
        <f t="shared" ref="Q8:Q30" si="9">IF(ISBLANK(P8), 99, SUMIF($F$4:$F$45,"*"&amp;P8&amp;"*",$M$4:$M$45))</f>
        <v>8.25</v>
      </c>
      <c r="R8" s="18">
        <v>8.25</v>
      </c>
      <c r="S8" s="77">
        <f t="shared" si="8"/>
        <v>0</v>
      </c>
      <c r="T8" s="2"/>
      <c r="V8" s="198" t="s">
        <v>116</v>
      </c>
      <c r="W8" s="198"/>
      <c r="X8" s="198"/>
      <c r="Y8" s="123"/>
      <c r="AD8" s="114" t="str">
        <f>IFERROR(IF(SEARCH("assistenza", N8) &gt; 0, TRUE, ""), "NO")</f>
        <v>NO</v>
      </c>
      <c r="AG8" s="3">
        <f t="shared" si="0"/>
        <v>7.75</v>
      </c>
      <c r="AH8" s="3">
        <f t="shared" si="0"/>
        <v>16.75</v>
      </c>
      <c r="AI8" s="3">
        <f t="shared" si="1"/>
        <v>0.75</v>
      </c>
      <c r="AJ8" s="4">
        <v>3.125E-2</v>
      </c>
      <c r="AK8" s="3">
        <f t="shared" si="2"/>
        <v>9</v>
      </c>
      <c r="AL8" s="53" t="s">
        <v>30</v>
      </c>
      <c r="AM8" s="8" t="b">
        <f t="shared" si="3"/>
        <v>1</v>
      </c>
      <c r="AN8" s="15">
        <f t="shared" si="4"/>
        <v>8.25</v>
      </c>
    </row>
    <row r="9" spans="1:41" ht="80.099999999999994" customHeight="1" x14ac:dyDescent="0.25">
      <c r="A9" s="112" t="str">
        <f>IFERROR(INDEX(Tabella256[cognomenome], MATCH(F9, Tabella256[cognome], 0)), "")</f>
        <v>Partesano V.</v>
      </c>
      <c r="B9" s="28"/>
      <c r="C9" s="28"/>
      <c r="D9" s="29"/>
      <c r="E9" s="29"/>
      <c r="F9" s="30" t="s">
        <v>149</v>
      </c>
      <c r="G9" s="56" t="s">
        <v>500</v>
      </c>
      <c r="H9" s="31" t="s">
        <v>285</v>
      </c>
      <c r="I9" s="32" t="str">
        <f t="shared" ref="I9:I10" si="10">IF(ISERROR(SEARCH("canone extra", N9)),
    IF(ISERROR(SEARCH("caldarella2", N9)),
        IF(ISERROR(SEARCH("messina", N9)),
            IF(ISERROR(SEARCH("agusta", N9)),
                IF(ISERROR(SEARCH("caldarella", N9)),
                    "",
                    $X$6
                ),
                $W$6
            ),
            $V$6
        ),
        $Y$6
    ),
    $AO$6
)</f>
        <v>5400274434
canone</v>
      </c>
      <c r="J9" s="33" t="s">
        <v>499</v>
      </c>
      <c r="K9" s="34" t="s">
        <v>281</v>
      </c>
      <c r="L9" s="34" t="s">
        <v>282</v>
      </c>
      <c r="M9" s="31">
        <f t="shared" ref="M9:M13" si="11">IF(AN9=0,"",AN9)</f>
        <v>8.25</v>
      </c>
      <c r="N9" s="35" t="s">
        <v>36</v>
      </c>
      <c r="O9" s="35"/>
      <c r="P9" s="76" t="s">
        <v>13</v>
      </c>
      <c r="Q9" s="18">
        <f t="shared" si="9"/>
        <v>8.25</v>
      </c>
      <c r="R9" s="18">
        <v>8.25</v>
      </c>
      <c r="S9" s="77">
        <f t="shared" si="8"/>
        <v>0</v>
      </c>
      <c r="T9" s="2"/>
      <c r="V9" s="66">
        <f ca="1">IF(Z7&gt;0,"SATURATO DI "&amp;8.25*Z7,8.25*Z7)</f>
        <v>-0.24999999999999978</v>
      </c>
      <c r="W9" s="66">
        <f ca="1">IF(AA7&gt;0,"SATURATO DI "&amp;8.25*AA7,8.25*AA7)</f>
        <v>-0.12499999999999989</v>
      </c>
      <c r="X9" s="66">
        <f ca="1">IF(AB7&gt;0,"SATURATO DI "&amp;8.25*AB7,8.25*AB7)</f>
        <v>-0.12499999999999989</v>
      </c>
      <c r="Y9" s="66">
        <f ca="1">IF(AC7&gt;0,"SATURATO DI "&amp;8.25*AC7,8.25*AC7)</f>
        <v>0</v>
      </c>
      <c r="AD9" s="114" t="str">
        <f t="shared" si="6"/>
        <v>NO</v>
      </c>
      <c r="AG9" s="3">
        <f t="shared" si="0"/>
        <v>7.75</v>
      </c>
      <c r="AH9" s="3">
        <f t="shared" si="0"/>
        <v>16.75</v>
      </c>
      <c r="AI9" s="3">
        <f t="shared" si="1"/>
        <v>0.75</v>
      </c>
      <c r="AJ9" s="4">
        <v>3.125E-2</v>
      </c>
      <c r="AK9" s="3">
        <f t="shared" si="2"/>
        <v>9</v>
      </c>
      <c r="AL9" s="53" t="s">
        <v>30</v>
      </c>
      <c r="AM9" s="8" t="b">
        <f t="shared" si="3"/>
        <v>1</v>
      </c>
      <c r="AN9" s="15">
        <f t="shared" si="4"/>
        <v>8.25</v>
      </c>
    </row>
    <row r="10" spans="1:41" ht="80.099999999999994" customHeight="1" x14ac:dyDescent="0.25">
      <c r="A10" s="112" t="str">
        <f>IFERROR(INDEX(Tabella256[cognomenome], MATCH(F10, Tabella256[cognome], 0)), "")</f>
        <v>Maggio C.</v>
      </c>
      <c r="B10" s="28"/>
      <c r="C10" s="28"/>
      <c r="D10" s="29"/>
      <c r="E10" s="29"/>
      <c r="F10" s="30" t="s">
        <v>266</v>
      </c>
      <c r="G10" s="56" t="str">
        <f>IF(G9="","",G9)</f>
        <v>1200/1: RIPRISTINO TERMOCOPPIE F101 (Z1T406B,T406A)</v>
      </c>
      <c r="H10" s="31" t="str">
        <f>IF(H9="","",H9)</f>
        <v>Caldarella</v>
      </c>
      <c r="I10" s="32" t="str">
        <f t="shared" si="10"/>
        <v>5400274434
canone</v>
      </c>
      <c r="J10" s="33" t="str">
        <f>IF(J9="","",J9)</f>
        <v>569464/C</v>
      </c>
      <c r="K10" s="34" t="s">
        <v>281</v>
      </c>
      <c r="L10" s="34" t="s">
        <v>282</v>
      </c>
      <c r="M10" s="31">
        <f t="shared" si="11"/>
        <v>8.25</v>
      </c>
      <c r="N10" s="35" t="s">
        <v>36</v>
      </c>
      <c r="O10" s="35"/>
      <c r="P10" s="76" t="s">
        <v>288</v>
      </c>
      <c r="Q10" s="18">
        <f t="shared" si="9"/>
        <v>8.25</v>
      </c>
      <c r="R10" s="18">
        <v>8.25</v>
      </c>
      <c r="S10" s="77">
        <f t="shared" si="8"/>
        <v>0</v>
      </c>
      <c r="T10" s="2"/>
      <c r="AD10" s="114" t="str">
        <f t="shared" si="6"/>
        <v>NO</v>
      </c>
      <c r="AG10" s="3">
        <f t="shared" si="0"/>
        <v>7.75</v>
      </c>
      <c r="AH10" s="3">
        <f t="shared" si="0"/>
        <v>16.75</v>
      </c>
      <c r="AI10" s="3">
        <f t="shared" si="1"/>
        <v>0.75</v>
      </c>
      <c r="AJ10" s="4">
        <v>3.125E-2</v>
      </c>
      <c r="AK10" s="3">
        <f t="shared" si="2"/>
        <v>9</v>
      </c>
      <c r="AL10" s="53" t="s">
        <v>30</v>
      </c>
      <c r="AM10" s="8" t="b">
        <f t="shared" si="3"/>
        <v>1</v>
      </c>
      <c r="AN10" s="15">
        <f t="shared" si="4"/>
        <v>8.25</v>
      </c>
    </row>
    <row r="11" spans="1:41" ht="80.099999999999994" customHeight="1" x14ac:dyDescent="0.25">
      <c r="A11" s="112" t="str">
        <f>IFERROR(INDEX(Tabella256[cognomenome], MATCH(F11, Tabella256[cognome], 0)), "")</f>
        <v>Garro L.</v>
      </c>
      <c r="B11" s="28"/>
      <c r="C11" s="28"/>
      <c r="D11" s="29"/>
      <c r="E11" s="29"/>
      <c r="F11" s="30" t="s">
        <v>137</v>
      </c>
      <c r="G11" s="56" t="s">
        <v>432</v>
      </c>
      <c r="H11" s="31" t="s">
        <v>285</v>
      </c>
      <c r="I11" s="32" t="s">
        <v>582</v>
      </c>
      <c r="J11" s="33" t="s">
        <v>431</v>
      </c>
      <c r="K11" s="34" t="s">
        <v>281</v>
      </c>
      <c r="L11" s="34" t="s">
        <v>282</v>
      </c>
      <c r="M11" s="31">
        <f t="shared" si="11"/>
        <v>8.25</v>
      </c>
      <c r="N11" s="35"/>
      <c r="O11" s="35"/>
      <c r="P11" s="76" t="s">
        <v>15</v>
      </c>
      <c r="Q11" s="18">
        <f t="shared" si="9"/>
        <v>8.25</v>
      </c>
      <c r="R11" s="18">
        <v>8.25</v>
      </c>
      <c r="S11" s="77">
        <f t="shared" si="8"/>
        <v>0</v>
      </c>
      <c r="T11" s="2"/>
      <c r="AD11" s="114" t="str">
        <f t="shared" si="6"/>
        <v>NO</v>
      </c>
      <c r="AG11" s="3">
        <f t="shared" si="0"/>
        <v>7.75</v>
      </c>
      <c r="AH11" s="3">
        <f t="shared" si="0"/>
        <v>16.75</v>
      </c>
      <c r="AI11" s="3">
        <f t="shared" si="1"/>
        <v>0.75</v>
      </c>
      <c r="AJ11" s="4">
        <v>3.125E-2</v>
      </c>
      <c r="AK11" s="3">
        <f t="shared" si="2"/>
        <v>9</v>
      </c>
      <c r="AL11" s="53" t="s">
        <v>30</v>
      </c>
      <c r="AM11" s="8" t="b">
        <f t="shared" si="3"/>
        <v>1</v>
      </c>
      <c r="AN11" s="15">
        <f t="shared" si="4"/>
        <v>8.25</v>
      </c>
    </row>
    <row r="12" spans="1:41" ht="80.099999999999994" customHeight="1" x14ac:dyDescent="0.25">
      <c r="A12" s="112" t="str">
        <f>IFERROR(INDEX(Tabella256[cognomenome], MATCH(F12, Tabella256[cognome], 0)), "")</f>
        <v>Garro S.</v>
      </c>
      <c r="B12" s="28"/>
      <c r="C12" s="28"/>
      <c r="D12" s="29"/>
      <c r="E12" s="29"/>
      <c r="F12" s="30" t="s">
        <v>138</v>
      </c>
      <c r="G12" s="56" t="str">
        <f>IF(G11="","",G11)</f>
        <v>1200-MAX  E OFF SITE CONTROLLO  RIPRISTINO E MOVIMENTAZIONE  KV e HIC. . Proseguimento del permesso n 566045/C</v>
      </c>
      <c r="H12" s="31" t="str">
        <f>IF(H11="","",H11)</f>
        <v>Caldarella</v>
      </c>
      <c r="I12" s="32" t="s">
        <v>582</v>
      </c>
      <c r="J12" s="33" t="str">
        <f>IF(J11="","",J11)</f>
        <v>575292/C</v>
      </c>
      <c r="K12" s="34" t="s">
        <v>281</v>
      </c>
      <c r="L12" s="34" t="s">
        <v>282</v>
      </c>
      <c r="M12" s="31">
        <f t="shared" si="11"/>
        <v>8.25</v>
      </c>
      <c r="N12" s="35"/>
      <c r="O12" s="35"/>
      <c r="P12" s="76" t="s">
        <v>14</v>
      </c>
      <c r="Q12" s="18">
        <f t="shared" si="9"/>
        <v>8.25</v>
      </c>
      <c r="R12" s="18">
        <v>8.25</v>
      </c>
      <c r="S12" s="77">
        <f t="shared" si="8"/>
        <v>0</v>
      </c>
      <c r="T12" s="2"/>
      <c r="AD12" s="114" t="str">
        <f t="shared" si="6"/>
        <v>NO</v>
      </c>
      <c r="AG12" s="3">
        <f t="shared" si="0"/>
        <v>7.75</v>
      </c>
      <c r="AH12" s="3">
        <f t="shared" si="0"/>
        <v>16.75</v>
      </c>
      <c r="AI12" s="3">
        <f t="shared" si="1"/>
        <v>0.75</v>
      </c>
      <c r="AJ12" s="4">
        <v>3.125E-2</v>
      </c>
      <c r="AK12" s="3">
        <f t="shared" si="2"/>
        <v>9</v>
      </c>
      <c r="AL12" s="53" t="s">
        <v>30</v>
      </c>
      <c r="AM12" s="8" t="b">
        <f t="shared" si="3"/>
        <v>1</v>
      </c>
      <c r="AN12" s="15">
        <f t="shared" si="4"/>
        <v>8.25</v>
      </c>
    </row>
    <row r="13" spans="1:41" ht="80.099999999999994" customHeight="1" x14ac:dyDescent="0.25">
      <c r="A13" s="112" t="str">
        <f>IFERROR(INDEX(Tabella256[cognomenome], MATCH(F13, Tabella256[cognome], 0)), "")</f>
        <v>Aricò E.</v>
      </c>
      <c r="B13" s="28"/>
      <c r="C13" s="28"/>
      <c r="D13" s="29"/>
      <c r="E13" s="29"/>
      <c r="F13" s="30" t="s">
        <v>267</v>
      </c>
      <c r="G13" s="56" t="s">
        <v>130</v>
      </c>
      <c r="H13" s="31"/>
      <c r="I13" s="32" t="str">
        <f t="shared" ref="I13" si="12">IF(ISERROR(SEARCH("canone extra", N13)),
    IF(ISERROR(SEARCH("caldarella2", N13)),
        IF(ISERROR(SEARCH("messina", N13)),
            IF(ISERROR(SEARCH("agusta", N13)),
                IF(ISERROR(SEARCH("caldarella", N13)),
                    "",
                    $X$6
                ),
                $W$6
            ),
            $V$6
        ),
        $Y$6
    ),
    $AO$6
)</f>
        <v/>
      </c>
      <c r="J13" s="33"/>
      <c r="K13" s="34" t="s">
        <v>281</v>
      </c>
      <c r="L13" s="34" t="s">
        <v>428</v>
      </c>
      <c r="M13" s="31">
        <f t="shared" si="11"/>
        <v>7.25</v>
      </c>
      <c r="N13" s="35"/>
      <c r="O13" s="35"/>
      <c r="P13" s="76" t="s">
        <v>289</v>
      </c>
      <c r="Q13" s="18">
        <f t="shared" si="9"/>
        <v>8.25</v>
      </c>
      <c r="R13" s="18">
        <v>8.25</v>
      </c>
      <c r="S13" s="77">
        <f t="shared" si="8"/>
        <v>0</v>
      </c>
      <c r="T13" s="2"/>
      <c r="AD13" s="114" t="str">
        <f t="shared" si="6"/>
        <v>NO</v>
      </c>
      <c r="AG13" s="3">
        <f t="shared" si="0"/>
        <v>7.75</v>
      </c>
      <c r="AH13" s="3">
        <f t="shared" si="0"/>
        <v>15.75</v>
      </c>
      <c r="AI13" s="3">
        <f t="shared" si="1"/>
        <v>0.75</v>
      </c>
      <c r="AJ13" s="4">
        <v>3.125E-2</v>
      </c>
      <c r="AK13" s="3">
        <f t="shared" si="2"/>
        <v>8</v>
      </c>
      <c r="AL13" s="53" t="s">
        <v>30</v>
      </c>
      <c r="AM13" s="8" t="b">
        <f t="shared" si="3"/>
        <v>1</v>
      </c>
      <c r="AN13" s="15">
        <f t="shared" si="4"/>
        <v>7.25</v>
      </c>
    </row>
    <row r="14" spans="1:41" ht="80.099999999999994" customHeight="1" x14ac:dyDescent="0.25">
      <c r="A14" s="112" t="str">
        <f>IFERROR(INDEX(Tabella256[cognomenome], MATCH(F14, Tabella256[cognome], 0)), "")</f>
        <v/>
      </c>
      <c r="B14" s="28"/>
      <c r="C14" s="28"/>
      <c r="D14" s="29"/>
      <c r="E14" s="29"/>
      <c r="F14" s="30"/>
      <c r="G14" s="56"/>
      <c r="H14" s="31"/>
      <c r="I14" s="32" t="str">
        <f t="shared" si="5"/>
        <v/>
      </c>
      <c r="J14" s="33"/>
      <c r="K14" s="34"/>
      <c r="L14" s="34"/>
      <c r="M14" s="31" t="str">
        <f t="shared" si="7"/>
        <v/>
      </c>
      <c r="N14" s="35"/>
      <c r="O14" s="35"/>
      <c r="P14" s="76" t="s">
        <v>16</v>
      </c>
      <c r="Q14" s="18">
        <f t="shared" si="9"/>
        <v>8.25</v>
      </c>
      <c r="R14" s="18">
        <v>8.25</v>
      </c>
      <c r="S14" s="77">
        <f t="shared" si="8"/>
        <v>0</v>
      </c>
      <c r="T14" s="2"/>
      <c r="AD14" s="114" t="str">
        <f t="shared" si="6"/>
        <v>NO</v>
      </c>
      <c r="AG14" s="3">
        <f t="shared" si="0"/>
        <v>0</v>
      </c>
      <c r="AH14" s="3">
        <f t="shared" si="0"/>
        <v>0</v>
      </c>
      <c r="AI14" s="3">
        <f t="shared" si="1"/>
        <v>0</v>
      </c>
      <c r="AJ14" s="4">
        <v>3.125E-2</v>
      </c>
      <c r="AK14" s="3">
        <f t="shared" si="2"/>
        <v>0</v>
      </c>
      <c r="AL14" s="53" t="s">
        <v>30</v>
      </c>
      <c r="AM14" s="8" t="b">
        <f t="shared" si="3"/>
        <v>0</v>
      </c>
      <c r="AN14" s="15">
        <f t="shared" si="4"/>
        <v>0</v>
      </c>
    </row>
    <row r="15" spans="1:41" ht="80.099999999999994" customHeight="1" x14ac:dyDescent="0.25">
      <c r="A15" s="112" t="str">
        <f>IFERROR(INDEX(Tabella256[cognomenome], MATCH(F15, Tabella256[cognome], 0)), "")</f>
        <v/>
      </c>
      <c r="B15" s="28"/>
      <c r="C15" s="28"/>
      <c r="D15" s="29"/>
      <c r="E15" s="29"/>
      <c r="F15" s="30"/>
      <c r="G15" s="56" t="str">
        <f>IF(G14="","",G14)</f>
        <v/>
      </c>
      <c r="H15" s="31" t="str">
        <f>IF(H14="","",H14)</f>
        <v/>
      </c>
      <c r="I15" s="32" t="str">
        <f t="shared" si="5"/>
        <v/>
      </c>
      <c r="J15" s="33" t="str">
        <f>IF(J14="","",J14)</f>
        <v/>
      </c>
      <c r="K15" s="34"/>
      <c r="L15" s="34"/>
      <c r="M15" s="31" t="str">
        <f t="shared" si="7"/>
        <v/>
      </c>
      <c r="N15" s="35"/>
      <c r="O15" s="35"/>
      <c r="P15" s="76" t="s">
        <v>17</v>
      </c>
      <c r="Q15" s="18">
        <f t="shared" si="9"/>
        <v>8.25</v>
      </c>
      <c r="R15" s="18">
        <v>8.25</v>
      </c>
      <c r="S15" s="77">
        <f t="shared" si="8"/>
        <v>0</v>
      </c>
      <c r="T15" s="2"/>
      <c r="AD15" s="114" t="str">
        <f t="shared" si="6"/>
        <v>NO</v>
      </c>
      <c r="AG15" s="3">
        <f t="shared" si="0"/>
        <v>0</v>
      </c>
      <c r="AH15" s="3">
        <f t="shared" si="0"/>
        <v>0</v>
      </c>
      <c r="AI15" s="3">
        <f t="shared" si="1"/>
        <v>0</v>
      </c>
      <c r="AJ15" s="4">
        <v>3.125E-2</v>
      </c>
      <c r="AK15" s="3">
        <f t="shared" si="2"/>
        <v>0</v>
      </c>
      <c r="AL15" s="53" t="s">
        <v>30</v>
      </c>
      <c r="AM15" s="8" t="b">
        <f t="shared" si="3"/>
        <v>0</v>
      </c>
      <c r="AN15" s="15">
        <f t="shared" si="4"/>
        <v>0</v>
      </c>
    </row>
    <row r="16" spans="1:41" ht="80.099999999999994" customHeight="1" x14ac:dyDescent="0.25">
      <c r="A16" s="112" t="str">
        <f>IFERROR(INDEX(Tabella256[cognomenome], MATCH(F16, Tabella256[cognome], 0)), "")</f>
        <v/>
      </c>
      <c r="B16" s="28"/>
      <c r="C16" s="28"/>
      <c r="D16" s="29"/>
      <c r="E16" s="29"/>
      <c r="F16" s="30"/>
      <c r="G16" s="56"/>
      <c r="H16" s="31"/>
      <c r="I16" s="32" t="str">
        <f t="shared" si="5"/>
        <v/>
      </c>
      <c r="J16" s="33"/>
      <c r="K16" s="34"/>
      <c r="L16" s="34"/>
      <c r="M16" s="31" t="str">
        <f t="shared" si="7"/>
        <v/>
      </c>
      <c r="N16" s="35"/>
      <c r="O16" s="35"/>
      <c r="P16" s="76" t="s">
        <v>256</v>
      </c>
      <c r="Q16" s="18">
        <f t="shared" si="9"/>
        <v>7.25</v>
      </c>
      <c r="R16" s="18">
        <v>7.25</v>
      </c>
      <c r="S16" s="77">
        <f t="shared" si="8"/>
        <v>0</v>
      </c>
      <c r="T16" s="2"/>
      <c r="AD16" s="114" t="str">
        <f t="shared" si="6"/>
        <v>NO</v>
      </c>
      <c r="AG16" s="3">
        <f t="shared" si="0"/>
        <v>0</v>
      </c>
      <c r="AH16" s="3">
        <f t="shared" si="0"/>
        <v>0</v>
      </c>
      <c r="AI16" s="3">
        <f t="shared" si="1"/>
        <v>0</v>
      </c>
      <c r="AJ16" s="4">
        <v>3.125E-2</v>
      </c>
      <c r="AK16" s="3">
        <f t="shared" si="2"/>
        <v>0</v>
      </c>
      <c r="AL16" s="53" t="s">
        <v>30</v>
      </c>
      <c r="AM16" s="8" t="b">
        <f t="shared" si="3"/>
        <v>0</v>
      </c>
      <c r="AN16" s="15">
        <f t="shared" si="4"/>
        <v>0</v>
      </c>
    </row>
    <row r="17" spans="1:40" ht="80.099999999999994" customHeight="1" x14ac:dyDescent="0.25">
      <c r="A17" s="112" t="str">
        <f>IFERROR(INDEX(Tabella256[cognomenome], MATCH(F17, Tabella256[cognome], 0)), "")</f>
        <v/>
      </c>
      <c r="B17" s="28"/>
      <c r="C17" s="28"/>
      <c r="D17" s="29"/>
      <c r="E17" s="29"/>
      <c r="F17" s="30"/>
      <c r="G17" s="56" t="str">
        <f>IF(G16="","",G16)</f>
        <v/>
      </c>
      <c r="H17" s="31" t="str">
        <f>IF(H16="","",H16)</f>
        <v/>
      </c>
      <c r="I17" s="32" t="str">
        <f t="shared" si="5"/>
        <v/>
      </c>
      <c r="J17" s="33" t="str">
        <f>IF(J16="","",J16)</f>
        <v/>
      </c>
      <c r="K17" s="34"/>
      <c r="L17" s="34"/>
      <c r="M17" s="31" t="str">
        <f t="shared" si="7"/>
        <v/>
      </c>
      <c r="N17" s="35"/>
      <c r="O17" s="35"/>
      <c r="P17" s="76"/>
      <c r="Q17" s="18">
        <f t="shared" si="9"/>
        <v>99</v>
      </c>
      <c r="R17" s="18">
        <v>99</v>
      </c>
      <c r="S17" s="77">
        <f t="shared" si="8"/>
        <v>0</v>
      </c>
      <c r="T17" s="2"/>
      <c r="AD17" s="114" t="str">
        <f t="shared" si="6"/>
        <v>NO</v>
      </c>
      <c r="AG17" s="3">
        <f t="shared" si="0"/>
        <v>0</v>
      </c>
      <c r="AH17" s="3">
        <f t="shared" si="0"/>
        <v>0</v>
      </c>
      <c r="AI17" s="3">
        <f t="shared" si="1"/>
        <v>0</v>
      </c>
      <c r="AJ17" s="4">
        <v>3.125E-2</v>
      </c>
      <c r="AK17" s="3">
        <f t="shared" si="2"/>
        <v>0</v>
      </c>
      <c r="AL17" s="53" t="s">
        <v>30</v>
      </c>
      <c r="AM17" s="8" t="b">
        <f t="shared" si="3"/>
        <v>0</v>
      </c>
      <c r="AN17" s="15">
        <f t="shared" si="4"/>
        <v>0</v>
      </c>
    </row>
    <row r="18" spans="1:40" ht="80.099999999999994" customHeight="1" x14ac:dyDescent="0.25">
      <c r="A18" s="112" t="str">
        <f>IFERROR(INDEX(Tabella256[cognomenome], MATCH(F18, Tabella256[cognome], 0)), "")</f>
        <v/>
      </c>
      <c r="B18" s="28"/>
      <c r="C18" s="28"/>
      <c r="D18" s="29"/>
      <c r="E18" s="29"/>
      <c r="F18" s="30"/>
      <c r="G18" s="56"/>
      <c r="H18" s="31"/>
      <c r="I18" s="32" t="str">
        <f t="shared" si="5"/>
        <v/>
      </c>
      <c r="J18" s="33"/>
      <c r="K18" s="34"/>
      <c r="L18" s="34"/>
      <c r="M18" s="31" t="str">
        <f t="shared" si="7"/>
        <v/>
      </c>
      <c r="N18" s="35"/>
      <c r="O18" s="35"/>
      <c r="P18" s="76"/>
      <c r="Q18" s="18">
        <f t="shared" si="9"/>
        <v>99</v>
      </c>
      <c r="R18" s="18">
        <v>99</v>
      </c>
      <c r="S18" s="77">
        <f t="shared" si="8"/>
        <v>0</v>
      </c>
      <c r="T18" s="2"/>
      <c r="AD18" s="114" t="str">
        <f t="shared" si="6"/>
        <v>NO</v>
      </c>
      <c r="AG18" s="3">
        <f t="shared" si="0"/>
        <v>0</v>
      </c>
      <c r="AH18" s="3">
        <f t="shared" si="0"/>
        <v>0</v>
      </c>
      <c r="AI18" s="3">
        <f t="shared" si="1"/>
        <v>0</v>
      </c>
      <c r="AJ18" s="4">
        <v>3.125E-2</v>
      </c>
      <c r="AK18" s="3">
        <f t="shared" si="2"/>
        <v>0</v>
      </c>
      <c r="AL18" s="53" t="s">
        <v>30</v>
      </c>
      <c r="AM18" s="8" t="b">
        <f t="shared" si="3"/>
        <v>0</v>
      </c>
      <c r="AN18" s="15">
        <f t="shared" si="4"/>
        <v>0</v>
      </c>
    </row>
    <row r="19" spans="1:40" ht="80.099999999999994" customHeight="1" x14ac:dyDescent="0.25">
      <c r="A19" s="112" t="str">
        <f>IFERROR(INDEX(Tabella256[cognomenome], MATCH(F19, Tabella256[cognome], 0)), "")</f>
        <v/>
      </c>
      <c r="B19" s="28"/>
      <c r="C19" s="28"/>
      <c r="D19" s="29"/>
      <c r="E19" s="29"/>
      <c r="F19" s="30"/>
      <c r="G19" s="56" t="str">
        <f>IF(G18="","",G18)</f>
        <v/>
      </c>
      <c r="H19" s="31" t="str">
        <f>IF(H18="","",H18)</f>
        <v/>
      </c>
      <c r="I19" s="32" t="str">
        <f t="shared" si="5"/>
        <v/>
      </c>
      <c r="J19" s="33" t="str">
        <f>IF(J18="","",J18)</f>
        <v/>
      </c>
      <c r="K19" s="34"/>
      <c r="L19" s="34"/>
      <c r="M19" s="31" t="str">
        <f t="shared" si="7"/>
        <v/>
      </c>
      <c r="N19" s="35"/>
      <c r="O19" s="35"/>
      <c r="P19" s="76"/>
      <c r="Q19" s="18">
        <f t="shared" si="9"/>
        <v>99</v>
      </c>
      <c r="R19" s="18">
        <v>99</v>
      </c>
      <c r="S19" s="77">
        <f>R19-Q19</f>
        <v>0</v>
      </c>
      <c r="T19" s="2"/>
      <c r="AD19" s="114" t="str">
        <f t="shared" si="6"/>
        <v>NO</v>
      </c>
      <c r="AG19" s="3">
        <f t="shared" si="0"/>
        <v>0</v>
      </c>
      <c r="AH19" s="3">
        <f t="shared" si="0"/>
        <v>0</v>
      </c>
      <c r="AI19" s="3">
        <f t="shared" si="1"/>
        <v>0</v>
      </c>
      <c r="AJ19" s="4">
        <v>3.125E-2</v>
      </c>
      <c r="AK19" s="3">
        <f t="shared" si="2"/>
        <v>0</v>
      </c>
      <c r="AL19" s="53" t="s">
        <v>30</v>
      </c>
      <c r="AM19" s="8" t="b">
        <f t="shared" si="3"/>
        <v>0</v>
      </c>
      <c r="AN19" s="15">
        <f t="shared" si="4"/>
        <v>0</v>
      </c>
    </row>
    <row r="20" spans="1:40" ht="80.099999999999994" customHeight="1" x14ac:dyDescent="0.25">
      <c r="A20" s="112" t="str">
        <f>IFERROR(INDEX(Tabella256[cognomenome], MATCH(F20, Tabella256[cognome], 0)), "")</f>
        <v/>
      </c>
      <c r="B20" s="28"/>
      <c r="C20" s="28"/>
      <c r="D20" s="29"/>
      <c r="E20" s="29"/>
      <c r="F20" s="30"/>
      <c r="G20" s="56"/>
      <c r="H20" s="31"/>
      <c r="I20" s="32" t="str">
        <f t="shared" si="5"/>
        <v/>
      </c>
      <c r="J20" s="33"/>
      <c r="K20" s="34"/>
      <c r="L20" s="34"/>
      <c r="M20" s="31" t="str">
        <f t="shared" si="7"/>
        <v/>
      </c>
      <c r="N20" s="35"/>
      <c r="O20" s="35"/>
      <c r="P20" s="76"/>
      <c r="Q20" s="18">
        <f t="shared" si="9"/>
        <v>99</v>
      </c>
      <c r="R20" s="18">
        <v>99</v>
      </c>
      <c r="S20" s="77">
        <f t="shared" si="8"/>
        <v>0</v>
      </c>
      <c r="T20" s="2"/>
      <c r="U20" s="2"/>
      <c r="W20" s="72"/>
      <c r="X20" s="72"/>
      <c r="Y20" s="72"/>
      <c r="Z20" s="72"/>
      <c r="AA20" s="72"/>
      <c r="AB20" s="72"/>
      <c r="AC20" s="2"/>
      <c r="AD20" s="114" t="str">
        <f t="shared" si="6"/>
        <v>NO</v>
      </c>
      <c r="AG20" s="3">
        <f t="shared" si="0"/>
        <v>0</v>
      </c>
      <c r="AH20" s="3">
        <f t="shared" si="0"/>
        <v>0</v>
      </c>
      <c r="AI20" s="3">
        <f t="shared" si="1"/>
        <v>0</v>
      </c>
      <c r="AJ20" s="4">
        <v>3.125E-2</v>
      </c>
      <c r="AK20" s="3">
        <f t="shared" si="2"/>
        <v>0</v>
      </c>
      <c r="AL20" s="53" t="s">
        <v>30</v>
      </c>
      <c r="AM20" s="8" t="b">
        <f t="shared" si="3"/>
        <v>0</v>
      </c>
      <c r="AN20" s="15">
        <f t="shared" si="4"/>
        <v>0</v>
      </c>
    </row>
    <row r="21" spans="1:40" ht="80.099999999999994" customHeight="1" x14ac:dyDescent="0.25">
      <c r="A21" s="112" t="str">
        <f>IFERROR(INDEX(Tabella256[cognomenome], MATCH(F21, Tabella256[cognome], 0)), "")</f>
        <v/>
      </c>
      <c r="B21" s="28"/>
      <c r="C21" s="28"/>
      <c r="D21" s="29"/>
      <c r="E21" s="29"/>
      <c r="F21" s="30"/>
      <c r="G21" s="56" t="str">
        <f>IF(G20="","",G20)</f>
        <v/>
      </c>
      <c r="H21" s="31" t="str">
        <f>IF(H20="","",H20)</f>
        <v/>
      </c>
      <c r="I21" s="32" t="str">
        <f t="shared" si="5"/>
        <v/>
      </c>
      <c r="J21" s="33" t="str">
        <f>IF(J20="","",J20)</f>
        <v/>
      </c>
      <c r="K21" s="34"/>
      <c r="L21" s="34"/>
      <c r="M21" s="31" t="str">
        <f t="shared" si="7"/>
        <v/>
      </c>
      <c r="N21" s="35"/>
      <c r="O21" s="35"/>
      <c r="P21" s="76"/>
      <c r="Q21" s="18">
        <f t="shared" si="9"/>
        <v>99</v>
      </c>
      <c r="R21" s="18">
        <v>99</v>
      </c>
      <c r="S21" s="77">
        <f t="shared" si="8"/>
        <v>0</v>
      </c>
      <c r="T21" s="2"/>
      <c r="U21" s="2"/>
      <c r="W21" s="72"/>
      <c r="X21" s="72"/>
      <c r="Y21" s="72"/>
      <c r="Z21" s="72"/>
      <c r="AA21" s="72"/>
      <c r="AB21" s="72"/>
      <c r="AC21" s="2"/>
      <c r="AD21" s="114" t="str">
        <f t="shared" si="6"/>
        <v>NO</v>
      </c>
      <c r="AG21" s="3">
        <f t="shared" si="0"/>
        <v>0</v>
      </c>
      <c r="AH21" s="3">
        <f t="shared" si="0"/>
        <v>0</v>
      </c>
      <c r="AI21" s="3">
        <f t="shared" si="1"/>
        <v>0</v>
      </c>
      <c r="AJ21" s="4">
        <v>3.125E-2</v>
      </c>
      <c r="AK21" s="3">
        <f t="shared" si="2"/>
        <v>0</v>
      </c>
      <c r="AL21" s="53" t="s">
        <v>30</v>
      </c>
      <c r="AM21" s="8" t="b">
        <f t="shared" si="3"/>
        <v>0</v>
      </c>
      <c r="AN21" s="15">
        <f t="shared" si="4"/>
        <v>0</v>
      </c>
    </row>
    <row r="22" spans="1:40" ht="80.099999999999994" customHeight="1" x14ac:dyDescent="0.25">
      <c r="A22" s="112" t="str">
        <f>IFERROR(INDEX(Tabella256[cognomenome], MATCH(F22, Tabella256[cognome], 0)), "")</f>
        <v/>
      </c>
      <c r="B22" s="28"/>
      <c r="C22" s="28"/>
      <c r="D22" s="29"/>
      <c r="E22" s="29"/>
      <c r="F22" s="30"/>
      <c r="G22" s="56"/>
      <c r="H22" s="31"/>
      <c r="I22" s="32" t="str">
        <f t="shared" si="5"/>
        <v/>
      </c>
      <c r="J22" s="33"/>
      <c r="K22" s="34"/>
      <c r="L22" s="34"/>
      <c r="M22" s="31" t="str">
        <f t="shared" si="7"/>
        <v/>
      </c>
      <c r="N22" s="36"/>
      <c r="O22" s="36"/>
      <c r="P22" s="76"/>
      <c r="Q22" s="18">
        <f t="shared" si="9"/>
        <v>99</v>
      </c>
      <c r="R22" s="18">
        <v>99</v>
      </c>
      <c r="S22" s="77">
        <f t="shared" si="8"/>
        <v>0</v>
      </c>
      <c r="T22" s="2"/>
      <c r="U22" s="2"/>
      <c r="AB22" s="72"/>
      <c r="AC22" s="2"/>
      <c r="AD22" s="114" t="str">
        <f t="shared" si="6"/>
        <v>NO</v>
      </c>
      <c r="AG22" s="3">
        <f t="shared" si="0"/>
        <v>0</v>
      </c>
      <c r="AH22" s="3">
        <f t="shared" si="0"/>
        <v>0</v>
      </c>
      <c r="AI22" s="3">
        <f t="shared" si="1"/>
        <v>0</v>
      </c>
      <c r="AJ22" s="4">
        <v>3.125E-2</v>
      </c>
      <c r="AK22" s="3">
        <f t="shared" si="2"/>
        <v>0</v>
      </c>
      <c r="AL22" s="53" t="s">
        <v>30</v>
      </c>
      <c r="AM22" s="8" t="b">
        <f t="shared" si="3"/>
        <v>0</v>
      </c>
      <c r="AN22" s="15">
        <f t="shared" si="4"/>
        <v>0</v>
      </c>
    </row>
    <row r="23" spans="1:40" ht="80.099999999999994" customHeight="1" x14ac:dyDescent="0.25">
      <c r="A23" s="112" t="str">
        <f>IFERROR(INDEX(Tabella256[cognomenome], MATCH(F23, Tabella256[cognome], 0)), "")</f>
        <v/>
      </c>
      <c r="B23" s="28"/>
      <c r="C23" s="28"/>
      <c r="D23" s="29"/>
      <c r="E23" s="29"/>
      <c r="F23" s="30"/>
      <c r="G23" s="56" t="str">
        <f>IF(G22="","",G22)</f>
        <v/>
      </c>
      <c r="H23" s="31" t="str">
        <f>IF(H22="","",H22)</f>
        <v/>
      </c>
      <c r="I23" s="32" t="str">
        <f t="shared" si="5"/>
        <v/>
      </c>
      <c r="J23" s="33" t="str">
        <f>IF(J22="","",J22)</f>
        <v/>
      </c>
      <c r="K23" s="34"/>
      <c r="L23" s="34"/>
      <c r="M23" s="31" t="str">
        <f t="shared" si="7"/>
        <v/>
      </c>
      <c r="N23" s="36"/>
      <c r="O23" s="36"/>
      <c r="P23" s="76"/>
      <c r="Q23" s="18">
        <f t="shared" si="9"/>
        <v>99</v>
      </c>
      <c r="R23" s="18">
        <v>99</v>
      </c>
      <c r="S23" s="77">
        <f t="shared" si="8"/>
        <v>0</v>
      </c>
      <c r="T23" s="2"/>
      <c r="U23" s="2"/>
      <c r="AB23" s="72"/>
      <c r="AC23" s="2"/>
      <c r="AD23" s="114" t="str">
        <f t="shared" si="6"/>
        <v>NO</v>
      </c>
      <c r="AG23" s="3">
        <f t="shared" si="0"/>
        <v>0</v>
      </c>
      <c r="AH23" s="3">
        <f t="shared" si="0"/>
        <v>0</v>
      </c>
      <c r="AI23" s="3">
        <f t="shared" si="1"/>
        <v>0</v>
      </c>
      <c r="AJ23" s="4">
        <v>3.125E-2</v>
      </c>
      <c r="AK23" s="3">
        <f t="shared" si="2"/>
        <v>0</v>
      </c>
      <c r="AL23" s="53" t="s">
        <v>30</v>
      </c>
      <c r="AM23" s="8" t="b">
        <f t="shared" si="3"/>
        <v>0</v>
      </c>
      <c r="AN23" s="15">
        <f t="shared" si="4"/>
        <v>0</v>
      </c>
    </row>
    <row r="24" spans="1:40" ht="80.099999999999994" customHeight="1" x14ac:dyDescent="0.25">
      <c r="A24" s="112" t="str">
        <f>IFERROR(INDEX(Tabella256[cognomenome], MATCH(F24, Tabella256[cognome], 0)), "")</f>
        <v/>
      </c>
      <c r="B24" s="28"/>
      <c r="C24" s="28"/>
      <c r="D24" s="29"/>
      <c r="E24" s="29"/>
      <c r="F24" s="30"/>
      <c r="G24" s="56"/>
      <c r="H24" s="31"/>
      <c r="I24" s="32" t="str">
        <f t="shared" si="5"/>
        <v/>
      </c>
      <c r="J24" s="33"/>
      <c r="K24" s="34"/>
      <c r="L24" s="34"/>
      <c r="M24" s="31" t="str">
        <f t="shared" si="7"/>
        <v/>
      </c>
      <c r="N24" s="35"/>
      <c r="O24" s="35"/>
      <c r="P24" s="76"/>
      <c r="Q24" s="18">
        <f t="shared" si="9"/>
        <v>99</v>
      </c>
      <c r="R24" s="18">
        <v>99</v>
      </c>
      <c r="S24" s="77">
        <f t="shared" si="8"/>
        <v>0</v>
      </c>
      <c r="T24" s="2"/>
      <c r="U24" s="2"/>
      <c r="AB24" s="72"/>
      <c r="AC24" s="2"/>
      <c r="AD24" s="114" t="str">
        <f t="shared" si="6"/>
        <v>NO</v>
      </c>
      <c r="AG24" s="3">
        <f t="shared" si="0"/>
        <v>0</v>
      </c>
      <c r="AH24" s="3">
        <f t="shared" si="0"/>
        <v>0</v>
      </c>
      <c r="AI24" s="3">
        <f t="shared" si="1"/>
        <v>0</v>
      </c>
      <c r="AJ24" s="4">
        <v>3.125E-2</v>
      </c>
      <c r="AK24" s="3">
        <f t="shared" si="2"/>
        <v>0</v>
      </c>
      <c r="AL24" s="53" t="s">
        <v>30</v>
      </c>
      <c r="AM24" s="8" t="b">
        <f t="shared" si="3"/>
        <v>0</v>
      </c>
      <c r="AN24" s="15">
        <f t="shared" si="4"/>
        <v>0</v>
      </c>
    </row>
    <row r="25" spans="1:40" ht="80.099999999999994" customHeight="1" x14ac:dyDescent="0.25">
      <c r="A25" s="112" t="str">
        <f>IFERROR(INDEX(Tabella256[cognomenome], MATCH(F25, Tabella256[cognome], 0)), "")</f>
        <v/>
      </c>
      <c r="B25" s="28"/>
      <c r="C25" s="28"/>
      <c r="D25" s="29"/>
      <c r="E25" s="29"/>
      <c r="F25" s="30"/>
      <c r="G25" s="56" t="str">
        <f>IF(G24="","",G24)</f>
        <v/>
      </c>
      <c r="H25" s="31" t="str">
        <f>IF(H24="","",H24)</f>
        <v/>
      </c>
      <c r="I25" s="32" t="str">
        <f t="shared" si="5"/>
        <v/>
      </c>
      <c r="J25" s="33" t="str">
        <f>IF(J24="","",J24)</f>
        <v/>
      </c>
      <c r="K25" s="34"/>
      <c r="L25" s="34"/>
      <c r="M25" s="31" t="str">
        <f t="shared" si="7"/>
        <v/>
      </c>
      <c r="N25" s="35"/>
      <c r="O25" s="35"/>
      <c r="P25" s="76"/>
      <c r="Q25" s="18">
        <f t="shared" si="9"/>
        <v>99</v>
      </c>
      <c r="R25" s="18">
        <v>99</v>
      </c>
      <c r="S25" s="77">
        <f t="shared" si="8"/>
        <v>0</v>
      </c>
      <c r="T25" s="2"/>
      <c r="U25" s="2"/>
      <c r="V25" s="72"/>
      <c r="W25" s="72"/>
      <c r="X25" s="72"/>
      <c r="Y25" s="72"/>
      <c r="Z25" s="72"/>
      <c r="AA25" s="72"/>
      <c r="AB25" s="72"/>
      <c r="AC25" s="2"/>
      <c r="AD25" s="114" t="str">
        <f t="shared" si="6"/>
        <v>NO</v>
      </c>
      <c r="AG25" s="3">
        <f t="shared" si="0"/>
        <v>0</v>
      </c>
      <c r="AH25" s="3">
        <f t="shared" si="0"/>
        <v>0</v>
      </c>
      <c r="AI25" s="3">
        <f t="shared" si="1"/>
        <v>0</v>
      </c>
      <c r="AJ25" s="4">
        <v>3.125E-2</v>
      </c>
      <c r="AK25" s="3">
        <f t="shared" si="2"/>
        <v>0</v>
      </c>
      <c r="AL25" s="53" t="s">
        <v>30</v>
      </c>
      <c r="AM25" s="8" t="b">
        <f t="shared" si="3"/>
        <v>0</v>
      </c>
      <c r="AN25" s="15">
        <f t="shared" si="4"/>
        <v>0</v>
      </c>
    </row>
    <row r="26" spans="1:40" ht="80.099999999999994" customHeight="1" x14ac:dyDescent="0.25">
      <c r="A26" s="112" t="str">
        <f>IFERROR(INDEX(Tabella256[cognomenome], MATCH(F26, Tabella256[cognome], 0)), "")</f>
        <v/>
      </c>
      <c r="B26" s="28"/>
      <c r="C26" s="28"/>
      <c r="D26" s="29"/>
      <c r="E26" s="29"/>
      <c r="F26" s="30"/>
      <c r="G26" s="56"/>
      <c r="H26" s="31"/>
      <c r="I26" s="32" t="str">
        <f t="shared" si="5"/>
        <v/>
      </c>
      <c r="J26" s="33"/>
      <c r="K26" s="34"/>
      <c r="L26" s="34"/>
      <c r="M26" s="31" t="str">
        <f t="shared" si="7"/>
        <v/>
      </c>
      <c r="N26" s="35"/>
      <c r="O26" s="35"/>
      <c r="P26" s="76"/>
      <c r="Q26" s="18">
        <f t="shared" si="9"/>
        <v>99</v>
      </c>
      <c r="R26" s="18">
        <v>99</v>
      </c>
      <c r="S26" s="77">
        <f t="shared" si="8"/>
        <v>0</v>
      </c>
      <c r="T26" s="2"/>
      <c r="U26" s="2"/>
      <c r="V26" s="72"/>
      <c r="W26" s="72"/>
      <c r="X26" s="72"/>
      <c r="Y26" s="72"/>
      <c r="Z26" s="72"/>
      <c r="AA26" s="72"/>
      <c r="AB26" s="72"/>
      <c r="AC26" s="2"/>
      <c r="AD26" s="114" t="str">
        <f t="shared" si="6"/>
        <v>NO</v>
      </c>
      <c r="AG26" s="3">
        <f t="shared" si="0"/>
        <v>0</v>
      </c>
      <c r="AH26" s="3">
        <f t="shared" si="0"/>
        <v>0</v>
      </c>
      <c r="AI26" s="3">
        <f t="shared" si="1"/>
        <v>0</v>
      </c>
      <c r="AJ26" s="4">
        <v>3.125E-2</v>
      </c>
      <c r="AK26" s="3">
        <f t="shared" si="2"/>
        <v>0</v>
      </c>
      <c r="AL26" s="53" t="s">
        <v>30</v>
      </c>
      <c r="AM26" s="8" t="b">
        <f t="shared" si="3"/>
        <v>0</v>
      </c>
      <c r="AN26" s="15">
        <f t="shared" si="4"/>
        <v>0</v>
      </c>
    </row>
    <row r="27" spans="1:40" ht="80.099999999999994" customHeight="1" x14ac:dyDescent="0.25">
      <c r="A27" s="112" t="str">
        <f>IFERROR(INDEX(Tabella256[cognomenome], MATCH(F27, Tabella256[cognome], 0)), "")</f>
        <v/>
      </c>
      <c r="B27" s="28"/>
      <c r="C27" s="28"/>
      <c r="D27" s="29"/>
      <c r="E27" s="29"/>
      <c r="F27" s="30"/>
      <c r="G27" s="56" t="str">
        <f>IF(G26="","",G26)</f>
        <v/>
      </c>
      <c r="H27" s="31" t="str">
        <f>IF(H26="","",H26)</f>
        <v/>
      </c>
      <c r="I27" s="32" t="str">
        <f t="shared" si="5"/>
        <v/>
      </c>
      <c r="J27" s="33" t="str">
        <f>IF(J26="","",J26)</f>
        <v/>
      </c>
      <c r="K27" s="34"/>
      <c r="L27" s="34"/>
      <c r="M27" s="31" t="str">
        <f t="shared" si="7"/>
        <v/>
      </c>
      <c r="N27" s="35"/>
      <c r="O27" s="35"/>
      <c r="P27" s="76"/>
      <c r="Q27" s="18">
        <f t="shared" si="9"/>
        <v>99</v>
      </c>
      <c r="R27" s="18">
        <v>99</v>
      </c>
      <c r="S27" s="77">
        <f t="shared" si="8"/>
        <v>0</v>
      </c>
      <c r="T27" s="2"/>
      <c r="U27" s="2"/>
      <c r="V27" s="72"/>
      <c r="W27" s="72"/>
      <c r="X27" s="72"/>
      <c r="Y27" s="72"/>
      <c r="Z27" s="72"/>
      <c r="AA27" s="72"/>
      <c r="AB27" s="72"/>
      <c r="AC27" s="2"/>
      <c r="AD27" s="114" t="str">
        <f t="shared" si="6"/>
        <v>NO</v>
      </c>
      <c r="AG27" s="3">
        <f t="shared" si="0"/>
        <v>0</v>
      </c>
      <c r="AH27" s="3">
        <f t="shared" si="0"/>
        <v>0</v>
      </c>
      <c r="AI27" s="3">
        <f t="shared" si="1"/>
        <v>0</v>
      </c>
      <c r="AJ27" s="4">
        <v>3.125E-2</v>
      </c>
      <c r="AK27" s="3">
        <f t="shared" si="2"/>
        <v>0</v>
      </c>
      <c r="AL27" s="53" t="s">
        <v>30</v>
      </c>
      <c r="AM27" s="8" t="b">
        <f t="shared" si="3"/>
        <v>0</v>
      </c>
      <c r="AN27" s="15">
        <f t="shared" si="4"/>
        <v>0</v>
      </c>
    </row>
    <row r="28" spans="1:40" ht="80.099999999999994" customHeight="1" x14ac:dyDescent="0.25">
      <c r="A28" s="112" t="str">
        <f>IFERROR(INDEX(Tabella256[cognomenome], MATCH(F28, Tabella256[cognome], 0)), "")</f>
        <v/>
      </c>
      <c r="B28" s="28"/>
      <c r="C28" s="28"/>
      <c r="D28" s="29"/>
      <c r="E28" s="29"/>
      <c r="F28" s="30"/>
      <c r="G28" s="56"/>
      <c r="H28" s="31"/>
      <c r="I28" s="32" t="str">
        <f t="shared" si="5"/>
        <v/>
      </c>
      <c r="J28" s="33"/>
      <c r="K28" s="34"/>
      <c r="L28" s="34"/>
      <c r="M28" s="31" t="str">
        <f t="shared" si="7"/>
        <v/>
      </c>
      <c r="N28" s="35"/>
      <c r="O28" s="35"/>
      <c r="P28" s="76"/>
      <c r="Q28" s="18">
        <f t="shared" si="9"/>
        <v>99</v>
      </c>
      <c r="R28" s="18">
        <v>99</v>
      </c>
      <c r="S28" s="77">
        <f t="shared" si="8"/>
        <v>0</v>
      </c>
      <c r="T28" s="2"/>
      <c r="U28" s="2"/>
      <c r="V28" s="72"/>
      <c r="W28" s="72"/>
      <c r="X28" s="72"/>
      <c r="Y28" s="72"/>
      <c r="Z28" s="72"/>
      <c r="AA28" s="72"/>
      <c r="AB28" s="72"/>
      <c r="AC28" s="2"/>
      <c r="AD28" s="114" t="str">
        <f t="shared" si="6"/>
        <v>NO</v>
      </c>
      <c r="AG28" s="3">
        <f t="shared" si="0"/>
        <v>0</v>
      </c>
      <c r="AH28" s="3">
        <f t="shared" si="0"/>
        <v>0</v>
      </c>
      <c r="AI28" s="3">
        <f t="shared" si="1"/>
        <v>0</v>
      </c>
      <c r="AJ28" s="4">
        <v>3.125E-2</v>
      </c>
      <c r="AK28" s="3">
        <f t="shared" si="2"/>
        <v>0</v>
      </c>
      <c r="AL28" s="53" t="s">
        <v>30</v>
      </c>
      <c r="AM28" s="8" t="b">
        <f t="shared" si="3"/>
        <v>0</v>
      </c>
      <c r="AN28" s="15">
        <f t="shared" si="4"/>
        <v>0</v>
      </c>
    </row>
    <row r="29" spans="1:40" ht="80.099999999999994" customHeight="1" x14ac:dyDescent="0.25">
      <c r="A29" s="112" t="str">
        <f>IFERROR(INDEX(Tabella256[cognomenome], MATCH(F29, Tabella256[cognome], 0)), "")</f>
        <v/>
      </c>
      <c r="B29" s="28"/>
      <c r="C29" s="28"/>
      <c r="D29" s="29"/>
      <c r="E29" s="29"/>
      <c r="F29" s="30"/>
      <c r="G29" s="56" t="str">
        <f>IF(G28="","",G28)</f>
        <v/>
      </c>
      <c r="H29" s="31" t="str">
        <f>IF(H28="","",H28)</f>
        <v/>
      </c>
      <c r="I29" s="32" t="str">
        <f t="shared" si="5"/>
        <v/>
      </c>
      <c r="J29" s="33" t="str">
        <f>IF(J28="","",J28)</f>
        <v/>
      </c>
      <c r="K29" s="34"/>
      <c r="L29" s="34"/>
      <c r="M29" s="31" t="str">
        <f t="shared" si="7"/>
        <v/>
      </c>
      <c r="N29" s="35"/>
      <c r="O29" s="35"/>
      <c r="P29" s="76"/>
      <c r="Q29" s="18">
        <f t="shared" si="9"/>
        <v>99</v>
      </c>
      <c r="R29" s="18">
        <v>99</v>
      </c>
      <c r="S29" s="77">
        <f t="shared" si="8"/>
        <v>0</v>
      </c>
      <c r="T29" s="2"/>
      <c r="U29" s="2"/>
      <c r="V29" s="72"/>
      <c r="W29" s="72"/>
      <c r="X29" s="72"/>
      <c r="Y29" s="72"/>
      <c r="Z29" s="72"/>
      <c r="AA29" s="72"/>
      <c r="AB29" s="72"/>
      <c r="AC29" s="2"/>
      <c r="AD29" s="114" t="str">
        <f t="shared" si="6"/>
        <v>NO</v>
      </c>
      <c r="AG29" s="3">
        <f t="shared" si="0"/>
        <v>0</v>
      </c>
      <c r="AH29" s="3">
        <f t="shared" si="0"/>
        <v>0</v>
      </c>
      <c r="AI29" s="3">
        <f t="shared" si="1"/>
        <v>0</v>
      </c>
      <c r="AJ29" s="4">
        <v>3.125E-2</v>
      </c>
      <c r="AK29" s="3">
        <f t="shared" si="2"/>
        <v>0</v>
      </c>
      <c r="AL29" s="53" t="s">
        <v>30</v>
      </c>
      <c r="AM29" s="8" t="b">
        <f t="shared" si="3"/>
        <v>0</v>
      </c>
      <c r="AN29" s="15">
        <f t="shared" si="4"/>
        <v>0</v>
      </c>
    </row>
    <row r="30" spans="1:40" ht="80.099999999999994" customHeight="1" thickBot="1" x14ac:dyDescent="0.3">
      <c r="A30" s="112" t="str">
        <f>IFERROR(INDEX(Tabella256[cognomenome], MATCH(F30, Tabella256[cognome], 0)), "")</f>
        <v/>
      </c>
      <c r="B30" s="28"/>
      <c r="C30" s="28"/>
      <c r="D30" s="29"/>
      <c r="E30" s="29"/>
      <c r="F30" s="30"/>
      <c r="G30" s="56"/>
      <c r="H30" s="31"/>
      <c r="I30" s="32" t="str">
        <f t="shared" si="5"/>
        <v/>
      </c>
      <c r="J30" s="33"/>
      <c r="K30" s="34"/>
      <c r="L30" s="34"/>
      <c r="M30" s="31" t="str">
        <f t="shared" si="7"/>
        <v/>
      </c>
      <c r="N30" s="35"/>
      <c r="O30" s="35"/>
      <c r="P30" s="78"/>
      <c r="Q30" s="79">
        <f t="shared" si="9"/>
        <v>99</v>
      </c>
      <c r="R30" s="79">
        <v>99</v>
      </c>
      <c r="S30" s="80">
        <f t="shared" si="8"/>
        <v>0</v>
      </c>
      <c r="T30" s="2"/>
      <c r="U30" s="2"/>
      <c r="V30" s="72"/>
      <c r="W30" s="72"/>
      <c r="X30" s="72"/>
      <c r="Y30" s="72"/>
      <c r="Z30" s="72"/>
      <c r="AA30" s="72"/>
      <c r="AB30" s="72"/>
      <c r="AC30" s="2"/>
      <c r="AD30" s="114" t="str">
        <f t="shared" si="6"/>
        <v>NO</v>
      </c>
      <c r="AG30" s="3">
        <f t="shared" si="0"/>
        <v>0</v>
      </c>
      <c r="AH30" s="3">
        <f t="shared" si="0"/>
        <v>0</v>
      </c>
      <c r="AI30" s="3">
        <f t="shared" si="1"/>
        <v>0</v>
      </c>
      <c r="AJ30" s="4">
        <v>3.125E-2</v>
      </c>
      <c r="AK30" s="3">
        <f t="shared" si="2"/>
        <v>0</v>
      </c>
      <c r="AL30" s="53" t="s">
        <v>30</v>
      </c>
      <c r="AM30" s="8" t="b">
        <f t="shared" si="3"/>
        <v>0</v>
      </c>
      <c r="AN30" s="15">
        <f t="shared" si="4"/>
        <v>0</v>
      </c>
    </row>
    <row r="31" spans="1:40" ht="80.099999999999994" customHeight="1" x14ac:dyDescent="0.25">
      <c r="A31" s="112" t="str">
        <f>IFERROR(INDEX(Tabella256[cognomenome], MATCH(F31, Tabella256[cognome], 0)), "")</f>
        <v/>
      </c>
      <c r="B31" s="28"/>
      <c r="C31" s="28"/>
      <c r="D31" s="29"/>
      <c r="E31" s="29"/>
      <c r="F31" s="30"/>
      <c r="G31" s="56" t="str">
        <f>IF(G30="","",G30)</f>
        <v/>
      </c>
      <c r="H31" s="31" t="str">
        <f>IF(H30="","",H30)</f>
        <v/>
      </c>
      <c r="I31" s="32" t="str">
        <f t="shared" si="5"/>
        <v/>
      </c>
      <c r="J31" s="33" t="str">
        <f>IF(J30="","",J30)</f>
        <v/>
      </c>
      <c r="K31" s="34"/>
      <c r="L31" s="34"/>
      <c r="M31" s="31" t="str">
        <f t="shared" si="7"/>
        <v/>
      </c>
      <c r="N31" s="2"/>
      <c r="O31" s="2"/>
      <c r="P31" s="2"/>
      <c r="Q31" s="2"/>
      <c r="R31" s="2"/>
      <c r="S31" s="2"/>
      <c r="T31" s="2"/>
      <c r="U31" s="2"/>
      <c r="V31" s="72"/>
      <c r="W31" s="72"/>
      <c r="X31" s="72"/>
      <c r="Y31" s="72"/>
      <c r="Z31" s="72"/>
      <c r="AA31" s="72"/>
      <c r="AB31" s="72"/>
      <c r="AC31" s="2"/>
      <c r="AD31" s="114" t="str">
        <f t="shared" si="6"/>
        <v>NO</v>
      </c>
      <c r="AG31" s="3">
        <f t="shared" si="0"/>
        <v>0</v>
      </c>
      <c r="AH31" s="3">
        <f t="shared" si="0"/>
        <v>0</v>
      </c>
      <c r="AI31" s="3">
        <f t="shared" si="1"/>
        <v>0</v>
      </c>
      <c r="AJ31" s="4">
        <v>3.125E-2</v>
      </c>
      <c r="AK31" s="3">
        <f t="shared" si="2"/>
        <v>0</v>
      </c>
      <c r="AL31" s="53" t="s">
        <v>30</v>
      </c>
      <c r="AM31" s="8" t="b">
        <f t="shared" si="3"/>
        <v>0</v>
      </c>
      <c r="AN31" s="15">
        <f t="shared" si="4"/>
        <v>0</v>
      </c>
    </row>
    <row r="32" spans="1:40" ht="80.099999999999994" customHeight="1" x14ac:dyDescent="0.25">
      <c r="A32" s="112" t="str">
        <f>IFERROR(INDEX(Tabella256[cognomenome], MATCH(F32, Tabella256[cognome], 0)), "")</f>
        <v/>
      </c>
      <c r="B32" s="28"/>
      <c r="C32" s="28"/>
      <c r="D32" s="29"/>
      <c r="E32" s="29"/>
      <c r="F32" s="30"/>
      <c r="G32" s="56"/>
      <c r="H32" s="31"/>
      <c r="I32" s="32" t="str">
        <f t="shared" si="5"/>
        <v/>
      </c>
      <c r="J32" s="33"/>
      <c r="K32" s="34"/>
      <c r="L32" s="34"/>
      <c r="M32" s="31" t="str">
        <f t="shared" si="7"/>
        <v/>
      </c>
      <c r="N32" s="35"/>
      <c r="O32" s="35"/>
      <c r="P32" s="2"/>
      <c r="Q32" s="2"/>
      <c r="R32" s="2"/>
      <c r="S32" s="2"/>
      <c r="T32" s="2"/>
      <c r="U32" s="2"/>
      <c r="W32" s="72"/>
      <c r="X32" s="72"/>
      <c r="Y32" s="72"/>
      <c r="Z32" s="72"/>
      <c r="AA32" s="72"/>
      <c r="AB32" s="72"/>
      <c r="AC32" s="2"/>
      <c r="AD32" s="114" t="str">
        <f t="shared" si="6"/>
        <v>NO</v>
      </c>
      <c r="AG32" s="3">
        <f t="shared" si="0"/>
        <v>0</v>
      </c>
      <c r="AH32" s="3">
        <f t="shared" si="0"/>
        <v>0</v>
      </c>
      <c r="AI32" s="3">
        <f t="shared" si="1"/>
        <v>0</v>
      </c>
      <c r="AJ32" s="4">
        <v>3.125E-2</v>
      </c>
      <c r="AK32" s="3">
        <f t="shared" si="2"/>
        <v>0</v>
      </c>
      <c r="AL32" s="53" t="s">
        <v>30</v>
      </c>
      <c r="AM32" s="8" t="b">
        <f t="shared" si="3"/>
        <v>0</v>
      </c>
      <c r="AN32" s="15">
        <f t="shared" si="4"/>
        <v>0</v>
      </c>
    </row>
    <row r="33" spans="1:40" ht="80.099999999999994" customHeight="1" x14ac:dyDescent="0.25">
      <c r="A33" s="112" t="str">
        <f>IFERROR(INDEX(Tabella256[cognomenome], MATCH(F33, Tabella256[cognome], 0)), "")</f>
        <v/>
      </c>
      <c r="B33" s="28"/>
      <c r="C33" s="28"/>
      <c r="D33" s="29"/>
      <c r="E33" s="29"/>
      <c r="F33" s="30"/>
      <c r="G33" s="56" t="str">
        <f>IF(G32="","",G32)</f>
        <v/>
      </c>
      <c r="H33" s="31" t="str">
        <f>IF(H32="","",H32)</f>
        <v/>
      </c>
      <c r="I33" s="32" t="str">
        <f t="shared" si="5"/>
        <v/>
      </c>
      <c r="J33" s="33" t="str">
        <f>IF(J32="","",J32)</f>
        <v/>
      </c>
      <c r="K33" s="34"/>
      <c r="L33" s="34"/>
      <c r="M33" s="31" t="str">
        <f t="shared" si="7"/>
        <v/>
      </c>
      <c r="N33" s="35"/>
      <c r="O33" s="35"/>
      <c r="P33" s="2"/>
      <c r="Q33" s="2"/>
      <c r="R33" s="2"/>
      <c r="S33" s="2"/>
      <c r="T33" s="2"/>
      <c r="U33" s="2"/>
      <c r="AA33" s="72"/>
      <c r="AB33" s="72"/>
      <c r="AC33" s="2"/>
      <c r="AD33" s="114" t="str">
        <f t="shared" si="6"/>
        <v>NO</v>
      </c>
      <c r="AG33" s="3">
        <f t="shared" si="0"/>
        <v>0</v>
      </c>
      <c r="AH33" s="3">
        <f t="shared" si="0"/>
        <v>0</v>
      </c>
      <c r="AI33" s="3">
        <f t="shared" si="1"/>
        <v>0</v>
      </c>
      <c r="AJ33" s="4">
        <v>3.125E-2</v>
      </c>
      <c r="AK33" s="3">
        <f t="shared" si="2"/>
        <v>0</v>
      </c>
      <c r="AL33" s="53" t="s">
        <v>30</v>
      </c>
      <c r="AM33" s="8" t="b">
        <f t="shared" si="3"/>
        <v>0</v>
      </c>
      <c r="AN33" s="15">
        <f t="shared" si="4"/>
        <v>0</v>
      </c>
    </row>
    <row r="34" spans="1:40" ht="80.099999999999994" customHeight="1" x14ac:dyDescent="0.25">
      <c r="A34" s="112" t="str">
        <f>IFERROR(INDEX(Tabella256[cognomenome], MATCH(F34, Tabella256[cognome], 0)), "")</f>
        <v/>
      </c>
      <c r="B34" s="28"/>
      <c r="C34" s="28"/>
      <c r="D34" s="29"/>
      <c r="E34" s="29"/>
      <c r="F34" s="30"/>
      <c r="G34" s="56"/>
      <c r="H34" s="31"/>
      <c r="I34" s="32" t="str">
        <f t="shared" si="5"/>
        <v/>
      </c>
      <c r="J34" s="33"/>
      <c r="K34" s="34"/>
      <c r="L34" s="34"/>
      <c r="M34" s="31" t="str">
        <f t="shared" si="7"/>
        <v/>
      </c>
      <c r="N34" s="35"/>
      <c r="O34" s="35"/>
      <c r="P34" s="2"/>
      <c r="Q34" s="2"/>
      <c r="R34" s="2"/>
      <c r="S34" s="2"/>
      <c r="T34" s="2"/>
      <c r="U34" s="2"/>
      <c r="AA34" s="72"/>
      <c r="AB34" s="72"/>
      <c r="AC34" s="2"/>
      <c r="AD34" s="114" t="str">
        <f t="shared" si="6"/>
        <v>NO</v>
      </c>
      <c r="AG34" s="3">
        <f t="shared" si="0"/>
        <v>0</v>
      </c>
      <c r="AH34" s="3">
        <f t="shared" si="0"/>
        <v>0</v>
      </c>
      <c r="AI34" s="3">
        <f t="shared" si="1"/>
        <v>0</v>
      </c>
      <c r="AJ34" s="4">
        <v>3.125E-2</v>
      </c>
      <c r="AK34" s="3">
        <f t="shared" si="2"/>
        <v>0</v>
      </c>
      <c r="AL34" s="53" t="s">
        <v>30</v>
      </c>
      <c r="AM34" s="8" t="b">
        <f t="shared" si="3"/>
        <v>0</v>
      </c>
      <c r="AN34" s="15">
        <f t="shared" si="4"/>
        <v>0</v>
      </c>
    </row>
    <row r="35" spans="1:40" ht="80.099999999999994" customHeight="1" x14ac:dyDescent="0.25">
      <c r="A35" s="112" t="str">
        <f>IFERROR(INDEX(Tabella256[cognomenome], MATCH(F35, Tabella256[cognome], 0)), "")</f>
        <v/>
      </c>
      <c r="B35" s="28"/>
      <c r="C35" s="28"/>
      <c r="D35" s="29"/>
      <c r="E35" s="29"/>
      <c r="F35" s="30"/>
      <c r="G35" s="56" t="str">
        <f>IF(G34="","",G34)</f>
        <v/>
      </c>
      <c r="H35" s="31" t="str">
        <f>IF(H34="","",H34)</f>
        <v/>
      </c>
      <c r="I35" s="32" t="str">
        <f t="shared" si="5"/>
        <v/>
      </c>
      <c r="J35" s="33" t="str">
        <f>IF(J34="","",J34)</f>
        <v/>
      </c>
      <c r="K35" s="34"/>
      <c r="L35" s="34"/>
      <c r="M35" s="31" t="str">
        <f t="shared" si="7"/>
        <v/>
      </c>
      <c r="N35" s="35"/>
      <c r="O35" s="35"/>
      <c r="P35" s="2"/>
      <c r="Q35" s="2"/>
      <c r="R35" s="2"/>
      <c r="S35" s="2"/>
      <c r="T35" s="2"/>
      <c r="U35" s="2"/>
      <c r="AA35" s="72"/>
      <c r="AB35" s="72"/>
      <c r="AC35" s="2"/>
      <c r="AD35" s="114" t="str">
        <f t="shared" si="6"/>
        <v>NO</v>
      </c>
      <c r="AG35" s="3">
        <f t="shared" si="0"/>
        <v>0</v>
      </c>
      <c r="AH35" s="3">
        <f t="shared" si="0"/>
        <v>0</v>
      </c>
      <c r="AI35" s="3">
        <f t="shared" si="1"/>
        <v>0</v>
      </c>
      <c r="AJ35" s="4">
        <v>3.125E-2</v>
      </c>
      <c r="AK35" s="3">
        <f t="shared" si="2"/>
        <v>0</v>
      </c>
      <c r="AL35" s="53" t="s">
        <v>30</v>
      </c>
      <c r="AM35" s="8" t="b">
        <f t="shared" si="3"/>
        <v>0</v>
      </c>
      <c r="AN35" s="15">
        <f t="shared" si="4"/>
        <v>0</v>
      </c>
    </row>
    <row r="36" spans="1:40" ht="80.099999999999994" customHeight="1" x14ac:dyDescent="0.25">
      <c r="A36" s="112" t="str">
        <f>IFERROR(INDEX(Tabella256[cognomenome], MATCH(F36, Tabella256[cognome], 0)), "")</f>
        <v/>
      </c>
      <c r="B36" s="28"/>
      <c r="C36" s="28"/>
      <c r="D36" s="29"/>
      <c r="E36" s="29"/>
      <c r="F36" s="30"/>
      <c r="G36" s="56"/>
      <c r="H36" s="31"/>
      <c r="I36" s="32" t="str">
        <f t="shared" si="5"/>
        <v/>
      </c>
      <c r="J36" s="33"/>
      <c r="K36" s="34"/>
      <c r="L36" s="34"/>
      <c r="M36" s="31" t="str">
        <f t="shared" si="7"/>
        <v/>
      </c>
      <c r="N36" s="35"/>
      <c r="O36" s="35"/>
      <c r="P36" s="2"/>
      <c r="Q36" s="2"/>
      <c r="R36" s="2"/>
      <c r="S36" s="2"/>
      <c r="T36" s="2"/>
      <c r="U36" s="2"/>
      <c r="AA36" s="72"/>
      <c r="AB36" s="72"/>
      <c r="AC36" s="2"/>
      <c r="AD36" s="114" t="str">
        <f t="shared" si="6"/>
        <v>NO</v>
      </c>
      <c r="AG36" s="3">
        <f t="shared" si="0"/>
        <v>0</v>
      </c>
      <c r="AH36" s="3">
        <f t="shared" si="0"/>
        <v>0</v>
      </c>
      <c r="AI36" s="3">
        <f t="shared" si="1"/>
        <v>0</v>
      </c>
      <c r="AJ36" s="4">
        <v>3.125E-2</v>
      </c>
      <c r="AK36" s="3">
        <f t="shared" si="2"/>
        <v>0</v>
      </c>
      <c r="AL36" s="53" t="s">
        <v>30</v>
      </c>
      <c r="AM36" s="8" t="b">
        <f t="shared" si="3"/>
        <v>0</v>
      </c>
      <c r="AN36" s="15">
        <f t="shared" si="4"/>
        <v>0</v>
      </c>
    </row>
    <row r="37" spans="1:40" ht="80.099999999999994" customHeight="1" x14ac:dyDescent="0.25">
      <c r="A37" s="112" t="str">
        <f>IFERROR(INDEX(Tabella256[cognomenome], MATCH(F37, Tabella256[cognome], 0)), "")</f>
        <v/>
      </c>
      <c r="B37" s="28"/>
      <c r="C37" s="28"/>
      <c r="D37" s="29"/>
      <c r="E37" s="29"/>
      <c r="F37" s="30"/>
      <c r="G37" s="56" t="str">
        <f>IF(G36="","",G36)</f>
        <v/>
      </c>
      <c r="H37" s="31" t="str">
        <f>IF(H36="","",H36)</f>
        <v/>
      </c>
      <c r="I37" s="32" t="str">
        <f t="shared" si="5"/>
        <v/>
      </c>
      <c r="J37" s="33" t="str">
        <f>IF(J36="","",J36)</f>
        <v/>
      </c>
      <c r="K37" s="34"/>
      <c r="L37" s="34"/>
      <c r="M37" s="31" t="str">
        <f t="shared" si="7"/>
        <v/>
      </c>
      <c r="N37" s="35"/>
      <c r="O37" s="35"/>
      <c r="P37" s="2"/>
      <c r="Q37" s="2"/>
      <c r="R37" s="2"/>
      <c r="S37" s="2"/>
      <c r="T37" s="2"/>
      <c r="U37" s="2"/>
      <c r="AA37" s="72"/>
      <c r="AB37" s="72"/>
      <c r="AC37" s="2"/>
      <c r="AD37" s="114" t="str">
        <f t="shared" si="6"/>
        <v>NO</v>
      </c>
      <c r="AG37" s="3">
        <f t="shared" si="0"/>
        <v>0</v>
      </c>
      <c r="AH37" s="3">
        <f t="shared" si="0"/>
        <v>0</v>
      </c>
      <c r="AI37" s="3">
        <f t="shared" si="1"/>
        <v>0</v>
      </c>
      <c r="AJ37" s="4">
        <v>3.125E-2</v>
      </c>
      <c r="AK37" s="3">
        <f t="shared" si="2"/>
        <v>0</v>
      </c>
      <c r="AL37" s="53" t="s">
        <v>30</v>
      </c>
      <c r="AM37" s="8" t="b">
        <f t="shared" si="3"/>
        <v>0</v>
      </c>
      <c r="AN37" s="15">
        <f t="shared" si="4"/>
        <v>0</v>
      </c>
    </row>
    <row r="38" spans="1:40" ht="80.099999999999994" customHeight="1" x14ac:dyDescent="0.25">
      <c r="A38" s="112" t="str">
        <f>IFERROR(INDEX(Tabella256[cognomenome], MATCH(F38, Tabella256[cognome], 0)), "")</f>
        <v/>
      </c>
      <c r="B38" s="28"/>
      <c r="C38" s="28"/>
      <c r="D38" s="29"/>
      <c r="E38" s="29"/>
      <c r="F38" s="30"/>
      <c r="G38" s="56"/>
      <c r="H38" s="31"/>
      <c r="I38" s="32" t="str">
        <f t="shared" si="5"/>
        <v/>
      </c>
      <c r="J38" s="33"/>
      <c r="K38" s="34"/>
      <c r="L38" s="34"/>
      <c r="M38" s="31" t="str">
        <f t="shared" si="7"/>
        <v/>
      </c>
      <c r="N38" s="35"/>
      <c r="O38" s="35"/>
      <c r="P38" s="2"/>
      <c r="Q38" s="2"/>
      <c r="R38" s="2"/>
      <c r="S38" s="2"/>
      <c r="T38" s="2"/>
      <c r="U38" s="2"/>
      <c r="AA38" s="72"/>
      <c r="AB38" s="72"/>
      <c r="AC38" s="2"/>
      <c r="AD38" s="114" t="str">
        <f t="shared" si="6"/>
        <v>NO</v>
      </c>
      <c r="AG38" s="3">
        <f t="shared" si="0"/>
        <v>0</v>
      </c>
      <c r="AH38" s="3">
        <f t="shared" si="0"/>
        <v>0</v>
      </c>
      <c r="AI38" s="3">
        <f t="shared" si="1"/>
        <v>0</v>
      </c>
      <c r="AJ38" s="4">
        <v>3.125E-2</v>
      </c>
      <c r="AK38" s="3">
        <f t="shared" si="2"/>
        <v>0</v>
      </c>
      <c r="AL38" s="53" t="s">
        <v>30</v>
      </c>
      <c r="AM38" s="8" t="b">
        <f t="shared" si="3"/>
        <v>0</v>
      </c>
      <c r="AN38" s="15">
        <f t="shared" si="4"/>
        <v>0</v>
      </c>
    </row>
    <row r="39" spans="1:40" ht="80.099999999999994" customHeight="1" x14ac:dyDescent="0.25">
      <c r="A39" s="112" t="str">
        <f>IFERROR(INDEX(Tabella256[cognomenome], MATCH(F39, Tabella256[cognome], 0)), "")</f>
        <v/>
      </c>
      <c r="B39" s="28"/>
      <c r="C39" s="28"/>
      <c r="D39" s="29"/>
      <c r="E39" s="29"/>
      <c r="F39" s="30"/>
      <c r="G39" s="56" t="str">
        <f>IF(G38="","",G38)</f>
        <v/>
      </c>
      <c r="H39" s="31" t="str">
        <f>IF(H38="","",H38)</f>
        <v/>
      </c>
      <c r="I39" s="32" t="str">
        <f t="shared" si="5"/>
        <v/>
      </c>
      <c r="J39" s="33" t="str">
        <f>IF(J38="","",J38)</f>
        <v/>
      </c>
      <c r="K39" s="34"/>
      <c r="L39" s="34"/>
      <c r="M39" s="31" t="str">
        <f t="shared" si="7"/>
        <v/>
      </c>
      <c r="N39" s="35"/>
      <c r="O39" s="35"/>
      <c r="P39" s="2"/>
      <c r="Q39" s="2"/>
      <c r="R39" s="2"/>
      <c r="S39" s="2"/>
      <c r="T39" s="2"/>
      <c r="U39" s="2"/>
      <c r="V39" s="72"/>
      <c r="W39" s="72"/>
      <c r="X39" s="72"/>
      <c r="Y39" s="72"/>
      <c r="Z39" s="72"/>
      <c r="AA39" s="72"/>
      <c r="AB39" s="72"/>
      <c r="AC39" s="2"/>
      <c r="AD39" s="114" t="str">
        <f t="shared" si="6"/>
        <v>NO</v>
      </c>
      <c r="AG39" s="3">
        <f t="shared" si="0"/>
        <v>0</v>
      </c>
      <c r="AH39" s="3">
        <f t="shared" si="0"/>
        <v>0</v>
      </c>
      <c r="AI39" s="3">
        <f t="shared" si="1"/>
        <v>0</v>
      </c>
      <c r="AJ39" s="4">
        <v>3.125E-2</v>
      </c>
      <c r="AK39" s="3">
        <f t="shared" si="2"/>
        <v>0</v>
      </c>
      <c r="AL39" s="53" t="s">
        <v>30</v>
      </c>
      <c r="AM39" s="8" t="b">
        <f t="shared" si="3"/>
        <v>0</v>
      </c>
      <c r="AN39" s="15">
        <f t="shared" si="4"/>
        <v>0</v>
      </c>
    </row>
    <row r="40" spans="1:40" ht="80.099999999999994" customHeight="1" x14ac:dyDescent="0.25">
      <c r="A40" s="112" t="str">
        <f>IFERROR(INDEX(Tabella256[cognomenome], MATCH(F40, Tabella256[cognome], 0)), "")</f>
        <v/>
      </c>
      <c r="B40" s="28"/>
      <c r="C40" s="28"/>
      <c r="D40" s="29"/>
      <c r="E40" s="29"/>
      <c r="F40" s="30"/>
      <c r="G40" s="56"/>
      <c r="H40" s="31"/>
      <c r="I40" s="32" t="str">
        <f t="shared" si="5"/>
        <v/>
      </c>
      <c r="J40" s="33"/>
      <c r="K40" s="34"/>
      <c r="L40" s="34"/>
      <c r="M40" s="31" t="str">
        <f t="shared" si="7"/>
        <v/>
      </c>
      <c r="N40" s="35"/>
      <c r="O40" s="35"/>
      <c r="P40" s="2"/>
      <c r="Q40" s="2"/>
      <c r="R40" s="2"/>
      <c r="S40" s="2"/>
      <c r="T40" s="2"/>
      <c r="U40" s="2"/>
      <c r="AB40" s="72"/>
      <c r="AC40" s="2"/>
      <c r="AD40" s="114" t="str">
        <f t="shared" si="6"/>
        <v>NO</v>
      </c>
      <c r="AG40" s="3">
        <f t="shared" si="0"/>
        <v>0</v>
      </c>
      <c r="AH40" s="3">
        <f t="shared" si="0"/>
        <v>0</v>
      </c>
      <c r="AI40" s="3">
        <f t="shared" si="1"/>
        <v>0</v>
      </c>
      <c r="AJ40" s="4">
        <v>3.125E-2</v>
      </c>
      <c r="AK40" s="3">
        <f t="shared" si="2"/>
        <v>0</v>
      </c>
      <c r="AL40" s="53" t="s">
        <v>30</v>
      </c>
      <c r="AM40" s="8" t="b">
        <f t="shared" si="3"/>
        <v>0</v>
      </c>
      <c r="AN40" s="15">
        <f t="shared" si="4"/>
        <v>0</v>
      </c>
    </row>
    <row r="41" spans="1:40" ht="80.099999999999994" customHeight="1" x14ac:dyDescent="0.25">
      <c r="A41" s="112" t="str">
        <f>IFERROR(INDEX(Tabella256[cognomenome], MATCH(F41, Tabella256[cognome], 0)), "")</f>
        <v/>
      </c>
      <c r="B41" s="28"/>
      <c r="C41" s="28"/>
      <c r="D41" s="29"/>
      <c r="E41" s="29"/>
      <c r="F41" s="30"/>
      <c r="G41" s="56" t="str">
        <f>IF(G40="","",G40)</f>
        <v/>
      </c>
      <c r="H41" s="31" t="str">
        <f>IF(H40="","",H40)</f>
        <v/>
      </c>
      <c r="I41" s="32" t="str">
        <f t="shared" si="5"/>
        <v/>
      </c>
      <c r="J41" s="33" t="str">
        <f>IF(J40="","",J40)</f>
        <v/>
      </c>
      <c r="K41" s="34"/>
      <c r="L41" s="34"/>
      <c r="M41" s="31" t="str">
        <f t="shared" si="7"/>
        <v/>
      </c>
      <c r="N41" s="35"/>
      <c r="O41" s="35"/>
      <c r="P41" s="2"/>
      <c r="Q41" s="2"/>
      <c r="R41" s="2"/>
      <c r="S41" s="2"/>
      <c r="T41" s="37"/>
      <c r="U41" s="2"/>
      <c r="AB41" s="72"/>
      <c r="AC41" s="2"/>
      <c r="AD41" s="114" t="str">
        <f t="shared" si="6"/>
        <v>NO</v>
      </c>
      <c r="AG41" s="3">
        <f t="shared" si="0"/>
        <v>0</v>
      </c>
      <c r="AH41" s="3">
        <f t="shared" si="0"/>
        <v>0</v>
      </c>
      <c r="AI41" s="3">
        <f t="shared" si="1"/>
        <v>0</v>
      </c>
      <c r="AJ41" s="4">
        <v>3.125E-2</v>
      </c>
      <c r="AK41" s="3">
        <f t="shared" si="2"/>
        <v>0</v>
      </c>
      <c r="AL41" s="53" t="s">
        <v>30</v>
      </c>
      <c r="AM41" s="8" t="b">
        <f t="shared" si="3"/>
        <v>0</v>
      </c>
      <c r="AN41" s="15">
        <f t="shared" si="4"/>
        <v>0</v>
      </c>
    </row>
    <row r="42" spans="1:40" ht="80.099999999999994" customHeight="1" x14ac:dyDescent="0.25">
      <c r="A42" s="112" t="str">
        <f>IFERROR(INDEX(Tabella256[cognomenome], MATCH(F42, Tabella256[cognome], 0)), "")</f>
        <v/>
      </c>
      <c r="B42" s="28"/>
      <c r="C42" s="28"/>
      <c r="D42" s="29"/>
      <c r="E42" s="29"/>
      <c r="F42" s="30"/>
      <c r="G42" s="56"/>
      <c r="H42" s="31"/>
      <c r="I42" s="32" t="str">
        <f t="shared" si="5"/>
        <v/>
      </c>
      <c r="J42" s="33"/>
      <c r="K42" s="34"/>
      <c r="L42" s="34"/>
      <c r="M42" s="31" t="str">
        <f t="shared" si="7"/>
        <v/>
      </c>
      <c r="N42" s="35"/>
      <c r="O42" s="35"/>
      <c r="P42" s="2"/>
      <c r="Q42" s="2"/>
      <c r="R42" s="2"/>
      <c r="S42" s="2"/>
      <c r="T42" s="37"/>
      <c r="U42" s="2"/>
      <c r="AB42" s="72"/>
      <c r="AC42" s="2"/>
      <c r="AD42" s="114" t="str">
        <f t="shared" si="6"/>
        <v>NO</v>
      </c>
      <c r="AG42" s="3">
        <f t="shared" si="0"/>
        <v>0</v>
      </c>
      <c r="AH42" s="3">
        <f t="shared" si="0"/>
        <v>0</v>
      </c>
      <c r="AI42" s="3">
        <f t="shared" si="1"/>
        <v>0</v>
      </c>
      <c r="AJ42" s="4">
        <v>3.125E-2</v>
      </c>
      <c r="AK42" s="3">
        <f t="shared" si="2"/>
        <v>0</v>
      </c>
      <c r="AL42" s="53" t="s">
        <v>30</v>
      </c>
      <c r="AM42" s="8" t="b">
        <f t="shared" si="3"/>
        <v>0</v>
      </c>
      <c r="AN42" s="15">
        <f t="shared" si="4"/>
        <v>0</v>
      </c>
    </row>
    <row r="43" spans="1:40" ht="80.099999999999994" customHeight="1" x14ac:dyDescent="0.25">
      <c r="A43" s="112" t="str">
        <f>IFERROR(INDEX(Tabella256[cognomenome], MATCH(F43, Tabella256[cognome], 0)), "")</f>
        <v/>
      </c>
      <c r="B43" s="28"/>
      <c r="C43" s="28"/>
      <c r="D43" s="29"/>
      <c r="E43" s="29"/>
      <c r="F43" s="30"/>
      <c r="G43" s="56" t="str">
        <f>IF(G42="","",G42)</f>
        <v/>
      </c>
      <c r="H43" s="31" t="str">
        <f>IF(H42="","",H42)</f>
        <v/>
      </c>
      <c r="I43" s="32" t="str">
        <f t="shared" si="5"/>
        <v/>
      </c>
      <c r="J43" s="33" t="str">
        <f>IF(J42="","",J42)</f>
        <v/>
      </c>
      <c r="K43" s="34"/>
      <c r="L43" s="34"/>
      <c r="M43" s="31" t="str">
        <f t="shared" si="7"/>
        <v/>
      </c>
      <c r="N43" s="35"/>
      <c r="O43" s="35"/>
      <c r="P43" s="2"/>
      <c r="Q43" s="2"/>
      <c r="R43" s="2"/>
      <c r="S43" s="2"/>
      <c r="T43" s="37"/>
      <c r="U43" s="2"/>
      <c r="AB43" s="72"/>
      <c r="AC43" s="2"/>
      <c r="AD43" s="114" t="str">
        <f t="shared" si="6"/>
        <v>NO</v>
      </c>
      <c r="AG43" s="3">
        <f t="shared" si="0"/>
        <v>0</v>
      </c>
      <c r="AH43" s="3">
        <f t="shared" si="0"/>
        <v>0</v>
      </c>
      <c r="AI43" s="3">
        <f t="shared" si="1"/>
        <v>0</v>
      </c>
      <c r="AJ43" s="4">
        <v>3.125E-2</v>
      </c>
      <c r="AK43" s="3">
        <f t="shared" si="2"/>
        <v>0</v>
      </c>
      <c r="AL43" s="53" t="s">
        <v>30</v>
      </c>
      <c r="AM43" s="8" t="b">
        <f t="shared" si="3"/>
        <v>0</v>
      </c>
      <c r="AN43" s="15">
        <f t="shared" si="4"/>
        <v>0</v>
      </c>
    </row>
    <row r="44" spans="1:40" ht="80.099999999999994" customHeight="1" x14ac:dyDescent="0.25">
      <c r="A44" s="112" t="str">
        <f>IFERROR(INDEX(Tabella256[cognomenome], MATCH(F44, Tabella256[cognome], 0)), "")</f>
        <v/>
      </c>
      <c r="B44" s="28"/>
      <c r="C44" s="28"/>
      <c r="D44" s="29"/>
      <c r="E44" s="29"/>
      <c r="F44" s="30"/>
      <c r="G44" s="56"/>
      <c r="H44" s="31"/>
      <c r="I44" s="32" t="str">
        <f t="shared" si="5"/>
        <v/>
      </c>
      <c r="J44" s="33"/>
      <c r="K44" s="34"/>
      <c r="L44" s="34"/>
      <c r="M44" s="31" t="str">
        <f t="shared" si="7"/>
        <v/>
      </c>
      <c r="N44" s="35"/>
      <c r="O44" s="35"/>
      <c r="P44" s="2"/>
      <c r="Q44" s="2"/>
      <c r="R44" s="2"/>
      <c r="S44" s="2"/>
      <c r="T44" s="37"/>
      <c r="U44" s="2"/>
      <c r="AB44" s="72"/>
      <c r="AC44" s="2"/>
      <c r="AD44" s="114" t="str">
        <f t="shared" si="6"/>
        <v>NO</v>
      </c>
      <c r="AG44" s="3">
        <f t="shared" si="0"/>
        <v>0</v>
      </c>
      <c r="AH44" s="3">
        <f t="shared" si="0"/>
        <v>0</v>
      </c>
      <c r="AI44" s="3">
        <f t="shared" si="1"/>
        <v>0</v>
      </c>
      <c r="AJ44" s="4">
        <v>3.125E-2</v>
      </c>
      <c r="AK44" s="3">
        <f t="shared" si="2"/>
        <v>0</v>
      </c>
      <c r="AL44" s="53" t="s">
        <v>30</v>
      </c>
      <c r="AM44" s="8" t="b">
        <f t="shared" si="3"/>
        <v>0</v>
      </c>
      <c r="AN44" s="15">
        <f t="shared" si="4"/>
        <v>0</v>
      </c>
    </row>
    <row r="45" spans="1:40" ht="80.099999999999994" customHeight="1" x14ac:dyDescent="0.25">
      <c r="A45" s="112" t="str">
        <f>IFERROR(INDEX(Tabella256[cognomenome], MATCH(F45, Tabella256[cognome], 0)), "")</f>
        <v/>
      </c>
      <c r="B45" s="28"/>
      <c r="C45" s="28"/>
      <c r="D45" s="29"/>
      <c r="E45" s="29"/>
      <c r="F45" s="30"/>
      <c r="G45" s="56" t="str">
        <f>IF(G44="","",G44)</f>
        <v/>
      </c>
      <c r="H45" s="31" t="str">
        <f>IF(H44="","",H44)</f>
        <v/>
      </c>
      <c r="I45" s="32" t="str">
        <f t="shared" si="5"/>
        <v/>
      </c>
      <c r="J45" s="33" t="str">
        <f>IF(J44="","",J44)</f>
        <v/>
      </c>
      <c r="K45" s="34"/>
      <c r="L45" s="34"/>
      <c r="M45" s="31" t="str">
        <f t="shared" si="7"/>
        <v/>
      </c>
      <c r="N45" s="35"/>
      <c r="O45" s="35"/>
      <c r="P45" s="2"/>
      <c r="Q45" s="2"/>
      <c r="R45" s="2"/>
      <c r="S45" s="2"/>
      <c r="T45" s="2"/>
      <c r="U45" s="2"/>
      <c r="V45" s="72"/>
      <c r="W45" s="72"/>
      <c r="X45" s="72"/>
      <c r="Y45" s="72"/>
      <c r="Z45" s="72"/>
      <c r="AA45" s="72"/>
      <c r="AB45" s="72"/>
      <c r="AC45" s="2"/>
      <c r="AD45" s="114" t="str">
        <f t="shared" si="6"/>
        <v>NO</v>
      </c>
      <c r="AG45" s="3">
        <f t="shared" si="0"/>
        <v>0</v>
      </c>
      <c r="AH45" s="3">
        <f t="shared" si="0"/>
        <v>0</v>
      </c>
      <c r="AI45" s="3">
        <f t="shared" si="1"/>
        <v>0</v>
      </c>
      <c r="AJ45" s="4">
        <v>3.125E-2</v>
      </c>
      <c r="AK45" s="3">
        <f t="shared" si="2"/>
        <v>0</v>
      </c>
      <c r="AL45" s="53" t="s">
        <v>30</v>
      </c>
      <c r="AM45" s="8" t="b">
        <f t="shared" si="3"/>
        <v>0</v>
      </c>
      <c r="AN45" s="15">
        <f t="shared" si="4"/>
        <v>0</v>
      </c>
    </row>
    <row r="46" spans="1:40" x14ac:dyDescent="0.25">
      <c r="B46" s="191" t="str">
        <f>IF(I32="","",I32)</f>
        <v/>
      </c>
      <c r="C46" s="191"/>
      <c r="D46" s="191"/>
      <c r="E46" s="191"/>
      <c r="F46" s="191"/>
      <c r="G46" s="191"/>
      <c r="H46" s="191"/>
      <c r="I46" s="191"/>
      <c r="J46" s="191"/>
      <c r="K46" s="191"/>
      <c r="L46" s="191"/>
      <c r="M46" s="191"/>
      <c r="N46" s="19"/>
      <c r="O46" s="19"/>
      <c r="P46" s="2"/>
      <c r="Q46" s="2"/>
      <c r="R46" s="2"/>
      <c r="S46" s="2"/>
      <c r="T46" s="2"/>
      <c r="U46" s="2"/>
      <c r="V46" s="72"/>
      <c r="W46" s="72"/>
      <c r="X46" s="72"/>
      <c r="Y46" s="72"/>
      <c r="Z46" s="72"/>
      <c r="AA46" s="72"/>
      <c r="AB46" s="72"/>
      <c r="AC46" s="2"/>
      <c r="AD46" s="2"/>
      <c r="AG46" s="24"/>
      <c r="AH46" s="24"/>
      <c r="AI46" s="24"/>
      <c r="AJ46" s="25"/>
      <c r="AK46" s="24"/>
      <c r="AL46" s="26"/>
      <c r="AM46" s="27"/>
    </row>
    <row r="47" spans="1:40" x14ac:dyDescent="0.25">
      <c r="B47" s="191"/>
      <c r="C47" s="191"/>
      <c r="D47" s="191"/>
      <c r="E47" s="191"/>
      <c r="F47" s="191"/>
      <c r="G47" s="191"/>
      <c r="H47" s="191"/>
      <c r="I47" s="191"/>
      <c r="J47" s="191"/>
      <c r="K47" s="191"/>
      <c r="L47" s="191"/>
      <c r="M47" s="191"/>
      <c r="P47" s="2"/>
      <c r="Q47" s="2"/>
      <c r="R47" s="2"/>
      <c r="S47" s="2"/>
    </row>
    <row r="48" spans="1:40" x14ac:dyDescent="0.25">
      <c r="B48" s="6"/>
      <c r="C48" s="6"/>
      <c r="D48" s="6"/>
      <c r="E48" s="7"/>
      <c r="F48" s="9"/>
      <c r="G48" s="143"/>
      <c r="H48" s="11"/>
      <c r="K48" s="11"/>
      <c r="L48" s="11"/>
      <c r="M48" s="11"/>
      <c r="N48" s="21"/>
      <c r="O48" s="21"/>
      <c r="P48" s="2"/>
      <c r="Q48" s="2"/>
      <c r="R48" s="2"/>
      <c r="S48" s="2"/>
      <c r="T48" s="2"/>
      <c r="U48" s="2"/>
      <c r="V48" s="72"/>
      <c r="W48" s="72"/>
      <c r="X48" s="72"/>
      <c r="Y48" s="72"/>
      <c r="Z48" s="72"/>
      <c r="AA48" s="72"/>
      <c r="AB48" s="72"/>
      <c r="AC48" s="2"/>
      <c r="AD48" s="2"/>
      <c r="AE48" s="2"/>
      <c r="AF48" s="2"/>
    </row>
    <row r="49" spans="2:63" x14ac:dyDescent="0.25">
      <c r="B49" s="6"/>
      <c r="C49" s="6"/>
      <c r="D49" s="6"/>
      <c r="E49" s="7"/>
      <c r="F49" s="9"/>
      <c r="G49" s="143"/>
      <c r="H49" s="11"/>
      <c r="K49" s="11"/>
      <c r="L49" s="11"/>
      <c r="M49" s="11"/>
      <c r="N49" s="21"/>
      <c r="O49" s="21"/>
      <c r="P49" s="2"/>
      <c r="Q49" s="2"/>
      <c r="R49" s="2"/>
      <c r="S49" s="2"/>
      <c r="T49" s="2"/>
      <c r="U49" s="2"/>
      <c r="V49" s="72"/>
      <c r="W49" s="72"/>
      <c r="X49" s="72"/>
      <c r="Y49" s="72"/>
      <c r="Z49" s="72"/>
      <c r="AA49" s="72"/>
      <c r="AB49" s="72"/>
      <c r="AC49" s="2"/>
      <c r="AD49" s="2"/>
      <c r="AE49" s="2"/>
      <c r="AF49" s="2"/>
    </row>
    <row r="50" spans="2:63" x14ac:dyDescent="0.25">
      <c r="B50" s="6"/>
      <c r="C50" s="6"/>
      <c r="D50" s="6"/>
      <c r="E50" s="7"/>
      <c r="F50" s="9"/>
      <c r="G50" s="143"/>
      <c r="H50" s="11"/>
      <c r="K50" s="11"/>
      <c r="L50" s="11"/>
      <c r="M50" s="11"/>
      <c r="N50" s="21"/>
      <c r="O50" s="21"/>
      <c r="T50" s="2"/>
      <c r="U50" s="2"/>
      <c r="V50" s="72"/>
      <c r="W50" s="72"/>
      <c r="X50" s="72"/>
      <c r="Y50" s="72"/>
      <c r="Z50" s="72"/>
      <c r="AA50" s="72"/>
      <c r="AB50" s="72"/>
      <c r="AC50" s="2"/>
      <c r="AD50" s="2"/>
      <c r="AE50" s="2"/>
      <c r="AF50" s="2"/>
    </row>
    <row r="51" spans="2:63" x14ac:dyDescent="0.25">
      <c r="B51" s="6"/>
      <c r="C51" s="6"/>
      <c r="D51" s="6"/>
      <c r="E51" s="7"/>
      <c r="F51" s="9"/>
      <c r="G51" s="143"/>
      <c r="H51" s="11"/>
      <c r="K51" s="11"/>
      <c r="L51" s="11"/>
      <c r="M51" s="11"/>
      <c r="N51" s="21"/>
      <c r="O51" s="21"/>
      <c r="T51" s="2"/>
      <c r="U51" s="2"/>
      <c r="V51" s="72"/>
      <c r="W51" s="72"/>
      <c r="X51" s="72"/>
      <c r="Y51" s="72"/>
      <c r="Z51" s="72"/>
      <c r="AA51" s="72"/>
      <c r="AB51" s="72"/>
      <c r="AC51" s="2"/>
      <c r="AD51" s="2"/>
      <c r="AE51" s="2"/>
      <c r="AF51" s="2"/>
    </row>
    <row r="52" spans="2:63" x14ac:dyDescent="0.25">
      <c r="B52" s="6"/>
      <c r="C52" s="6"/>
      <c r="D52" s="6"/>
      <c r="E52" s="7"/>
      <c r="F52" s="9"/>
      <c r="G52" s="143"/>
      <c r="H52" s="11"/>
      <c r="K52" s="11"/>
      <c r="L52" s="11"/>
      <c r="M52" s="11"/>
      <c r="N52" s="21"/>
      <c r="O52" s="21"/>
      <c r="T52" s="2"/>
      <c r="U52" s="2"/>
      <c r="V52" s="72"/>
      <c r="W52" s="72"/>
      <c r="X52" s="72"/>
      <c r="Y52" s="72"/>
      <c r="Z52" s="72"/>
      <c r="AA52" s="72"/>
      <c r="AB52" s="72"/>
      <c r="AC52" s="2"/>
      <c r="AD52" s="2"/>
      <c r="AE52" s="2"/>
      <c r="AF52" s="2"/>
    </row>
    <row r="53" spans="2:63" x14ac:dyDescent="0.25">
      <c r="B53" s="6"/>
      <c r="C53" s="6"/>
      <c r="D53" s="6"/>
      <c r="E53" s="7"/>
      <c r="F53" s="9"/>
      <c r="G53" s="143"/>
      <c r="H53" s="11"/>
      <c r="K53" s="11"/>
      <c r="L53" s="11"/>
      <c r="M53" s="11"/>
      <c r="N53" s="21"/>
      <c r="O53" s="21"/>
      <c r="T53" s="2"/>
      <c r="U53" s="2"/>
      <c r="V53" s="72"/>
      <c r="W53" s="72"/>
      <c r="X53" s="72"/>
      <c r="Y53" s="72"/>
      <c r="Z53" s="72"/>
      <c r="AA53" s="72"/>
      <c r="AB53" s="72"/>
      <c r="AC53" s="2"/>
      <c r="AD53" s="2"/>
      <c r="AE53" s="2"/>
      <c r="AF53" s="2"/>
    </row>
    <row r="54" spans="2:63" x14ac:dyDescent="0.25">
      <c r="B54" s="6"/>
      <c r="C54" s="6"/>
      <c r="D54" s="6"/>
      <c r="E54" s="7"/>
      <c r="F54" s="9"/>
      <c r="G54" s="143"/>
      <c r="H54" s="11"/>
      <c r="K54" s="11"/>
      <c r="L54" s="11"/>
      <c r="M54" s="11"/>
      <c r="N54" s="21"/>
      <c r="O54" s="21"/>
    </row>
    <row r="55" spans="2:63" x14ac:dyDescent="0.25">
      <c r="B55" s="6"/>
      <c r="C55" s="6"/>
      <c r="D55" s="6"/>
      <c r="E55" s="7"/>
      <c r="F55" s="9"/>
      <c r="G55" s="143"/>
      <c r="H55" s="11"/>
      <c r="I55" s="23"/>
      <c r="J55" s="11"/>
      <c r="K55" s="11"/>
      <c r="L55" s="11"/>
      <c r="M55" s="11"/>
      <c r="N55" s="21"/>
      <c r="O55" s="21"/>
    </row>
    <row r="56" spans="2:63" x14ac:dyDescent="0.25">
      <c r="B56" s="6"/>
      <c r="C56" s="6"/>
      <c r="D56" s="6"/>
      <c r="E56" s="7"/>
      <c r="F56" s="9"/>
      <c r="G56" s="143"/>
      <c r="H56" s="11"/>
      <c r="I56" s="23"/>
      <c r="J56" s="11"/>
      <c r="K56" s="11"/>
      <c r="L56" s="11"/>
      <c r="M56" s="11"/>
      <c r="N56" s="21"/>
      <c r="O56" s="21"/>
    </row>
    <row r="57" spans="2:63" x14ac:dyDescent="0.25">
      <c r="E57" s="5"/>
      <c r="F57" s="10"/>
    </row>
    <row r="58" spans="2:63" x14ac:dyDescent="0.25">
      <c r="E58" s="5"/>
      <c r="F58" s="10"/>
    </row>
    <row r="59" spans="2:63" s="12" customFormat="1" x14ac:dyDescent="0.25">
      <c r="B59" s="114"/>
      <c r="C59" s="114"/>
      <c r="D59" s="114"/>
      <c r="E59" s="5"/>
      <c r="F59" s="10"/>
      <c r="G59" s="144"/>
      <c r="H59" s="1"/>
      <c r="I59" s="22"/>
      <c r="J59" s="1"/>
      <c r="K59" s="1"/>
      <c r="L59" s="1"/>
      <c r="M59" s="1"/>
      <c r="N59" s="20"/>
      <c r="O59" s="20"/>
      <c r="T59" s="114"/>
      <c r="U59" s="114"/>
      <c r="V59" s="37"/>
      <c r="W59" s="37"/>
      <c r="X59" s="37"/>
      <c r="Y59" s="37"/>
      <c r="Z59" s="37"/>
      <c r="AA59" s="37"/>
      <c r="AB59" s="37"/>
      <c r="AC59" s="114"/>
      <c r="AD59" s="114"/>
      <c r="AE59" s="114"/>
      <c r="AF59" s="114"/>
      <c r="AG59" s="114"/>
      <c r="AH59" s="114"/>
      <c r="AI59" s="114"/>
      <c r="AJ59" s="114"/>
      <c r="AK59" s="114"/>
      <c r="AL59" s="114"/>
      <c r="AM59" s="114"/>
      <c r="AN59" s="114"/>
      <c r="AO59" s="114"/>
      <c r="AP59" s="114"/>
      <c r="AQ59" s="114"/>
      <c r="AR59" s="114"/>
      <c r="AS59" s="114"/>
      <c r="AT59" s="114"/>
      <c r="AU59" s="114"/>
      <c r="AV59" s="114"/>
      <c r="AW59" s="114"/>
      <c r="AX59" s="114"/>
      <c r="AY59" s="114"/>
      <c r="AZ59" s="114"/>
      <c r="BA59" s="114"/>
      <c r="BB59" s="114"/>
      <c r="BC59" s="114"/>
      <c r="BD59" s="114"/>
      <c r="BE59" s="114"/>
      <c r="BF59" s="114"/>
      <c r="BG59" s="114"/>
      <c r="BH59" s="114"/>
      <c r="BI59" s="114"/>
      <c r="BJ59" s="114"/>
      <c r="BK59" s="114"/>
    </row>
    <row r="60" spans="2:63" s="12" customFormat="1" x14ac:dyDescent="0.25">
      <c r="B60" s="114"/>
      <c r="C60" s="114"/>
      <c r="D60" s="114"/>
      <c r="E60" s="5"/>
      <c r="F60" s="10"/>
      <c r="G60" s="144"/>
      <c r="H60" s="1"/>
      <c r="I60" s="22"/>
      <c r="J60" s="1"/>
      <c r="K60" s="1"/>
      <c r="L60" s="1"/>
      <c r="M60" s="1"/>
      <c r="N60" s="20"/>
      <c r="O60" s="20"/>
      <c r="T60" s="114"/>
      <c r="U60" s="114"/>
      <c r="V60" s="37"/>
      <c r="W60" s="37"/>
      <c r="X60" s="37"/>
      <c r="Y60" s="37"/>
      <c r="Z60" s="37"/>
      <c r="AA60" s="37"/>
      <c r="AB60" s="37"/>
      <c r="AC60" s="114"/>
      <c r="AD60" s="114"/>
      <c r="AE60" s="114"/>
      <c r="AF60" s="114"/>
      <c r="AG60" s="114"/>
      <c r="AH60" s="114"/>
      <c r="AI60" s="114"/>
      <c r="AJ60" s="114"/>
      <c r="AK60" s="114"/>
      <c r="AL60" s="114"/>
      <c r="AM60" s="114"/>
      <c r="AN60" s="114"/>
      <c r="AO60" s="114"/>
      <c r="AP60" s="114"/>
      <c r="AQ60" s="114"/>
      <c r="AR60" s="114"/>
      <c r="AS60" s="114"/>
      <c r="AT60" s="114"/>
      <c r="AU60" s="114"/>
      <c r="AV60" s="114"/>
      <c r="AW60" s="114"/>
      <c r="AX60" s="114"/>
      <c r="AY60" s="114"/>
      <c r="AZ60" s="114"/>
      <c r="BA60" s="114"/>
      <c r="BB60" s="114"/>
      <c r="BC60" s="114"/>
      <c r="BD60" s="114"/>
      <c r="BE60" s="114"/>
      <c r="BF60" s="114"/>
      <c r="BG60" s="114"/>
      <c r="BH60" s="114"/>
      <c r="BI60" s="114"/>
      <c r="BJ60" s="114"/>
      <c r="BK60" s="114"/>
    </row>
    <row r="61" spans="2:63" s="12" customFormat="1" x14ac:dyDescent="0.25">
      <c r="B61" s="114"/>
      <c r="C61" s="114"/>
      <c r="D61" s="114"/>
      <c r="E61" s="5"/>
      <c r="F61" s="10"/>
      <c r="G61" s="144"/>
      <c r="H61" s="1"/>
      <c r="I61" s="22"/>
      <c r="J61" s="1"/>
      <c r="K61" s="1"/>
      <c r="L61" s="1"/>
      <c r="M61" s="1"/>
      <c r="N61" s="20"/>
      <c r="O61" s="20"/>
      <c r="T61" s="114"/>
      <c r="U61" s="114"/>
      <c r="V61" s="37"/>
      <c r="W61" s="37"/>
      <c r="X61" s="37"/>
      <c r="Y61" s="37"/>
      <c r="Z61" s="37"/>
      <c r="AA61" s="37"/>
      <c r="AB61" s="37"/>
      <c r="AC61" s="114"/>
      <c r="AD61" s="114"/>
      <c r="AE61" s="114"/>
      <c r="AF61" s="114"/>
      <c r="AG61" s="114"/>
      <c r="AH61" s="114"/>
      <c r="AI61" s="114"/>
      <c r="AJ61" s="114"/>
      <c r="AK61" s="114"/>
      <c r="AL61" s="114"/>
      <c r="AM61" s="114"/>
      <c r="AN61" s="114"/>
      <c r="AO61" s="114"/>
      <c r="AP61" s="114"/>
      <c r="AQ61" s="114"/>
      <c r="AR61" s="114"/>
      <c r="AS61" s="114"/>
      <c r="AT61" s="114"/>
      <c r="AU61" s="114"/>
      <c r="AV61" s="114"/>
      <c r="AW61" s="114"/>
      <c r="AX61" s="114"/>
      <c r="AY61" s="114"/>
      <c r="AZ61" s="114"/>
      <c r="BA61" s="114"/>
      <c r="BB61" s="114"/>
      <c r="BC61" s="114"/>
      <c r="BD61" s="114"/>
      <c r="BE61" s="114"/>
      <c r="BF61" s="114"/>
      <c r="BG61" s="114"/>
      <c r="BH61" s="114"/>
      <c r="BI61" s="114"/>
      <c r="BJ61" s="114"/>
      <c r="BK61" s="114"/>
    </row>
    <row r="62" spans="2:63" s="12" customFormat="1" x14ac:dyDescent="0.25">
      <c r="B62" s="114"/>
      <c r="C62" s="114"/>
      <c r="D62" s="114"/>
      <c r="E62" s="5"/>
      <c r="F62" s="10"/>
      <c r="G62" s="144"/>
      <c r="H62" s="1"/>
      <c r="I62" s="22"/>
      <c r="J62" s="1"/>
      <c r="K62" s="1"/>
      <c r="L62" s="1"/>
      <c r="M62" s="1"/>
      <c r="N62" s="20"/>
      <c r="O62" s="20"/>
      <c r="P62" s="114"/>
      <c r="Q62" s="114"/>
      <c r="R62" s="114"/>
      <c r="S62" s="114"/>
      <c r="T62" s="114"/>
      <c r="U62" s="114"/>
      <c r="V62" s="37"/>
      <c r="W62" s="37"/>
      <c r="X62" s="37"/>
      <c r="Y62" s="37"/>
      <c r="Z62" s="37"/>
      <c r="AA62" s="37"/>
      <c r="AB62" s="37"/>
      <c r="AC62" s="114"/>
      <c r="AD62" s="114"/>
      <c r="AE62" s="114"/>
      <c r="AF62" s="114"/>
      <c r="AG62" s="114"/>
      <c r="AH62" s="114"/>
      <c r="AI62" s="114"/>
      <c r="AJ62" s="114"/>
      <c r="AK62" s="114"/>
      <c r="AL62" s="114"/>
      <c r="AM62" s="114"/>
      <c r="AN62" s="114"/>
      <c r="AO62" s="114"/>
      <c r="AP62" s="114"/>
      <c r="AQ62" s="114"/>
      <c r="AR62" s="114"/>
      <c r="AS62" s="114"/>
      <c r="AT62" s="114"/>
      <c r="AU62" s="114"/>
      <c r="AV62" s="114"/>
      <c r="AW62" s="114"/>
      <c r="AX62" s="114"/>
      <c r="AY62" s="114"/>
      <c r="AZ62" s="114"/>
      <c r="BA62" s="114"/>
      <c r="BB62" s="114"/>
      <c r="BC62" s="114"/>
      <c r="BD62" s="114"/>
      <c r="BE62" s="114"/>
      <c r="BF62" s="114"/>
      <c r="BG62" s="114"/>
      <c r="BH62" s="114"/>
      <c r="BI62" s="114"/>
      <c r="BJ62" s="114"/>
      <c r="BK62" s="114"/>
    </row>
    <row r="63" spans="2:63" s="12" customFormat="1" x14ac:dyDescent="0.25">
      <c r="B63" s="114"/>
      <c r="C63" s="114"/>
      <c r="D63" s="114"/>
      <c r="E63" s="5"/>
      <c r="F63" s="10"/>
      <c r="G63" s="144"/>
      <c r="H63" s="1"/>
      <c r="I63" s="22"/>
      <c r="J63" s="1"/>
      <c r="K63" s="1"/>
      <c r="L63" s="1"/>
      <c r="M63" s="1"/>
      <c r="N63" s="20"/>
      <c r="O63" s="20"/>
      <c r="P63" s="114"/>
      <c r="Q63" s="114"/>
      <c r="R63" s="114"/>
      <c r="S63" s="114"/>
      <c r="T63" s="114"/>
      <c r="U63" s="114"/>
      <c r="V63" s="37"/>
      <c r="W63" s="37"/>
      <c r="X63" s="37"/>
      <c r="Y63" s="37"/>
      <c r="Z63" s="37"/>
      <c r="AA63" s="37"/>
      <c r="AB63" s="37"/>
      <c r="AC63" s="114"/>
      <c r="AD63" s="114"/>
      <c r="AE63" s="114"/>
      <c r="AF63" s="114"/>
      <c r="AG63" s="114"/>
      <c r="AH63" s="114"/>
      <c r="AI63" s="114"/>
      <c r="AJ63" s="114"/>
      <c r="AK63" s="114"/>
      <c r="AL63" s="114"/>
      <c r="AM63" s="114"/>
      <c r="AN63" s="114"/>
      <c r="AO63" s="114"/>
      <c r="AP63" s="114"/>
      <c r="AQ63" s="114"/>
      <c r="AR63" s="114"/>
      <c r="AS63" s="114"/>
      <c r="AT63" s="114"/>
      <c r="AU63" s="114"/>
      <c r="AV63" s="114"/>
      <c r="AW63" s="114"/>
      <c r="AX63" s="114"/>
      <c r="AY63" s="114"/>
      <c r="AZ63" s="114"/>
      <c r="BA63" s="114"/>
      <c r="BB63" s="114"/>
      <c r="BC63" s="114"/>
      <c r="BD63" s="114"/>
      <c r="BE63" s="114"/>
      <c r="BF63" s="114"/>
      <c r="BG63" s="114"/>
      <c r="BH63" s="114"/>
      <c r="BI63" s="114"/>
      <c r="BJ63" s="114"/>
      <c r="BK63" s="114"/>
    </row>
    <row r="64" spans="2:63" s="12" customFormat="1" x14ac:dyDescent="0.25">
      <c r="B64" s="114"/>
      <c r="C64" s="114"/>
      <c r="D64" s="114"/>
      <c r="E64" s="5"/>
      <c r="F64" s="10"/>
      <c r="G64" s="144"/>
      <c r="H64" s="1"/>
      <c r="I64" s="22"/>
      <c r="J64" s="1"/>
      <c r="K64" s="1"/>
      <c r="L64" s="1"/>
      <c r="M64" s="1"/>
      <c r="N64" s="20"/>
      <c r="O64" s="20"/>
      <c r="P64" s="114"/>
      <c r="Q64" s="114"/>
      <c r="R64" s="114"/>
      <c r="S64" s="114"/>
      <c r="T64" s="114"/>
      <c r="U64" s="114"/>
      <c r="V64" s="37"/>
      <c r="W64" s="37"/>
      <c r="X64" s="37"/>
      <c r="Y64" s="37"/>
      <c r="Z64" s="37"/>
      <c r="AA64" s="37"/>
      <c r="AB64" s="37"/>
      <c r="AC64" s="114"/>
      <c r="AD64" s="114"/>
      <c r="AE64" s="114"/>
      <c r="AF64" s="114"/>
      <c r="AG64" s="114"/>
      <c r="AH64" s="114"/>
      <c r="AI64" s="114"/>
      <c r="AJ64" s="114"/>
      <c r="AK64" s="114"/>
      <c r="AL64" s="114"/>
      <c r="AM64" s="114"/>
      <c r="AN64" s="114"/>
      <c r="AO64" s="114"/>
      <c r="AP64" s="114"/>
      <c r="AQ64" s="114"/>
      <c r="AR64" s="114"/>
      <c r="AS64" s="114"/>
      <c r="AT64" s="114"/>
      <c r="AU64" s="114"/>
      <c r="AV64" s="114"/>
      <c r="AW64" s="114"/>
      <c r="AX64" s="114"/>
      <c r="AY64" s="114"/>
      <c r="AZ64" s="114"/>
      <c r="BA64" s="114"/>
      <c r="BB64" s="114"/>
      <c r="BC64" s="114"/>
      <c r="BD64" s="114"/>
      <c r="BE64" s="114"/>
      <c r="BF64" s="114"/>
      <c r="BG64" s="114"/>
      <c r="BH64" s="114"/>
      <c r="BI64" s="114"/>
      <c r="BJ64" s="114"/>
      <c r="BK64" s="114"/>
    </row>
  </sheetData>
  <autoFilter ref="F3:N26" xr:uid="{00000000-0009-0000-0000-000004000000}"/>
  <mergeCells count="9">
    <mergeCell ref="V4:X4"/>
    <mergeCell ref="V8:X8"/>
    <mergeCell ref="B46:M47"/>
    <mergeCell ref="B1:E2"/>
    <mergeCell ref="F1:H2"/>
    <mergeCell ref="L1:M1"/>
    <mergeCell ref="L2:M2"/>
    <mergeCell ref="P2:S2"/>
    <mergeCell ref="V3:X3"/>
  </mergeCells>
  <conditionalFormatting sqref="V4">
    <cfRule type="cellIs" dxfId="8904" priority="633" operator="lessThan">
      <formula>0</formula>
    </cfRule>
    <cfRule type="cellIs" dxfId="8903" priority="634" operator="greaterThan">
      <formula>0</formula>
    </cfRule>
    <cfRule type="cellIs" dxfId="8902" priority="635" operator="equal">
      <formula>0</formula>
    </cfRule>
  </conditionalFormatting>
  <conditionalFormatting sqref="V9:Y9">
    <cfRule type="cellIs" dxfId="8901" priority="630" operator="lessThan">
      <formula>0</formula>
    </cfRule>
    <cfRule type="cellIs" dxfId="8900" priority="631" operator="greaterThan">
      <formula>0</formula>
    </cfRule>
    <cfRule type="cellIs" dxfId="8899" priority="632" operator="equal">
      <formula>0</formula>
    </cfRule>
  </conditionalFormatting>
  <conditionalFormatting sqref="S7:S30">
    <cfRule type="cellIs" dxfId="8898" priority="628" operator="notEqual">
      <formula>0</formula>
    </cfRule>
    <cfRule type="cellIs" dxfId="8897" priority="629" operator="equal">
      <formula>0</formula>
    </cfRule>
  </conditionalFormatting>
  <conditionalFormatting sqref="V7:Y7">
    <cfRule type="cellIs" dxfId="8896" priority="636" operator="lessThan">
      <formula>0</formula>
    </cfRule>
    <cfRule type="cellIs" dxfId="8895" priority="637" operator="greaterThan">
      <formula>0</formula>
    </cfRule>
    <cfRule type="cellIs" dxfId="8894" priority="638" operator="equal">
      <formula>0</formula>
    </cfRule>
  </conditionalFormatting>
  <conditionalFormatting sqref="U4">
    <cfRule type="containsText" dxfId="8893" priority="639" operator="containsText" text="NO">
      <formula>NOT(ISERROR(SEARCH("NO",U4)))</formula>
    </cfRule>
    <cfRule type="containsText" dxfId="8892" priority="640" operator="containsText" text="SI">
      <formula>NOT(ISERROR(SEARCH("SI",U4)))</formula>
    </cfRule>
  </conditionalFormatting>
  <conditionalFormatting sqref="F45:H45 F13:F44 K4:L4 G5:H44 J5:L45">
    <cfRule type="expression" dxfId="8891" priority="641">
      <formula>SEARCH("caricato",$N4)&gt;0</formula>
    </cfRule>
    <cfRule type="expression" dxfId="8890" priority="642">
      <formula>SEARCH("da fare",$N4)&gt;0</formula>
    </cfRule>
    <cfRule type="expression" dxfId="8889" priority="643">
      <formula>SEARCH("attesa tcl",$N4)&gt;0</formula>
    </cfRule>
    <cfRule type="expression" dxfId="8888" priority="644">
      <formula>SEARCH("fermata",$N4)&gt;0</formula>
    </cfRule>
    <cfRule type="expression" dxfId="8887" priority="645">
      <formula>SEARCH("canone",$N4)&gt;0</formula>
    </cfRule>
  </conditionalFormatting>
  <conditionalFormatting sqref="G4:H4 J4">
    <cfRule type="expression" dxfId="8886" priority="623">
      <formula>SEARCH("caricato",$N4)&gt;0</formula>
    </cfRule>
    <cfRule type="expression" dxfId="8885" priority="624">
      <formula>SEARCH("da fare",$N4)&gt;0</formula>
    </cfRule>
    <cfRule type="expression" dxfId="8884" priority="625">
      <formula>SEARCH("attesa tcl",$N4)&gt;0</formula>
    </cfRule>
    <cfRule type="expression" dxfId="8883" priority="626">
      <formula>SEARCH("fermata",$N4)&gt;0</formula>
    </cfRule>
    <cfRule type="expression" dxfId="8882" priority="627">
      <formula>SEARCH("canone",$N4)&gt;0</formula>
    </cfRule>
  </conditionalFormatting>
  <conditionalFormatting sqref="F4:F5">
    <cfRule type="expression" dxfId="8881" priority="613">
      <formula>SEARCH("caricato",$N4)&gt;0</formula>
    </cfRule>
    <cfRule type="expression" dxfId="8880" priority="614">
      <formula>SEARCH("da fare",$N4)&gt;0</formula>
    </cfRule>
    <cfRule type="expression" dxfId="8879" priority="615">
      <formula>SEARCH("attesa tcl",$N4)&gt;0</formula>
    </cfRule>
    <cfRule type="expression" dxfId="8878" priority="616">
      <formula>SEARCH("fermata",$N4)&gt;0</formula>
    </cfRule>
    <cfRule type="expression" dxfId="8877" priority="617">
      <formula>SEARCH("canone",$N4)&gt;0</formula>
    </cfRule>
  </conditionalFormatting>
  <conditionalFormatting sqref="F4:F5">
    <cfRule type="expression" dxfId="8876" priority="608">
      <formula>SEARCH("caricato",$N4)&gt;0</formula>
    </cfRule>
    <cfRule type="expression" dxfId="8875" priority="609">
      <formula>SEARCH("da fare",$N4)&gt;0</formula>
    </cfRule>
    <cfRule type="expression" dxfId="8874" priority="610">
      <formula>SEARCH("attesa tcl",$N4)&gt;0</formula>
    </cfRule>
    <cfRule type="expression" dxfId="8873" priority="611">
      <formula>SEARCH("fermata",$N4)&gt;0</formula>
    </cfRule>
    <cfRule type="expression" dxfId="8872" priority="612">
      <formula>SEARCH("canone",$N4)&gt;0</formula>
    </cfRule>
  </conditionalFormatting>
  <conditionalFormatting sqref="F9">
    <cfRule type="expression" dxfId="8871" priority="603">
      <formula>SEARCH("caricato",$N9)&gt;0</formula>
    </cfRule>
    <cfRule type="expression" dxfId="8870" priority="604">
      <formula>SEARCH("da fare",$N9)&gt;0</formula>
    </cfRule>
    <cfRule type="expression" dxfId="8869" priority="605">
      <formula>SEARCH("attesa tcl",$N9)&gt;0</formula>
    </cfRule>
    <cfRule type="expression" dxfId="8868" priority="606">
      <formula>SEARCH("fermata",$N9)&gt;0</formula>
    </cfRule>
    <cfRule type="expression" dxfId="8867" priority="607">
      <formula>SEARCH("canone",$N9)&gt;0</formula>
    </cfRule>
  </conditionalFormatting>
  <conditionalFormatting sqref="F10:F12">
    <cfRule type="expression" dxfId="8866" priority="598">
      <formula>SEARCH("caricato",$N10)&gt;0</formula>
    </cfRule>
    <cfRule type="expression" dxfId="8865" priority="599">
      <formula>SEARCH("da fare",$N10)&gt;0</formula>
    </cfRule>
    <cfRule type="expression" dxfId="8864" priority="600">
      <formula>SEARCH("attesa tcl",$N10)&gt;0</formula>
    </cfRule>
    <cfRule type="expression" dxfId="8863" priority="601">
      <formula>SEARCH("fermata",$N10)&gt;0</formula>
    </cfRule>
    <cfRule type="expression" dxfId="8862" priority="602">
      <formula>SEARCH("canone",$N10)&gt;0</formula>
    </cfRule>
  </conditionalFormatting>
  <conditionalFormatting sqref="G10:H10 J10">
    <cfRule type="expression" dxfId="8861" priority="593">
      <formula>SEARCH("caricato",$N10)&gt;0</formula>
    </cfRule>
    <cfRule type="expression" dxfId="8860" priority="594">
      <formula>SEARCH("da fare",$N10)&gt;0</formula>
    </cfRule>
    <cfRule type="expression" dxfId="8859" priority="595">
      <formula>SEARCH("attesa tcl",$N10)&gt;0</formula>
    </cfRule>
    <cfRule type="expression" dxfId="8858" priority="596">
      <formula>SEARCH("fermata",$N10)&gt;0</formula>
    </cfRule>
    <cfRule type="expression" dxfId="8857" priority="597">
      <formula>SEARCH("canone",$N10)&gt;0</formula>
    </cfRule>
  </conditionalFormatting>
  <conditionalFormatting sqref="G6:H6 J6">
    <cfRule type="expression" dxfId="8856" priority="588">
      <formula>SEARCH("caricato",$N6)&gt;0</formula>
    </cfRule>
    <cfRule type="expression" dxfId="8855" priority="589">
      <formula>SEARCH("da fare",$N6)&gt;0</formula>
    </cfRule>
    <cfRule type="expression" dxfId="8854" priority="590">
      <formula>SEARCH("attesa tcl",$N6)&gt;0</formula>
    </cfRule>
    <cfRule type="expression" dxfId="8853" priority="591">
      <formula>SEARCH("fermata",$N6)&gt;0</formula>
    </cfRule>
    <cfRule type="expression" dxfId="8852" priority="592">
      <formula>SEARCH("canone",$N6)&gt;0</formula>
    </cfRule>
  </conditionalFormatting>
  <conditionalFormatting sqref="F9">
    <cfRule type="expression" dxfId="8851" priority="583">
      <formula>SEARCH("caricato",$N9)&gt;0</formula>
    </cfRule>
    <cfRule type="expression" dxfId="8850" priority="584">
      <formula>SEARCH("da fare",$N9)&gt;0</formula>
    </cfRule>
    <cfRule type="expression" dxfId="8849" priority="585">
      <formula>SEARCH("attesa tcl",$N9)&gt;0</formula>
    </cfRule>
    <cfRule type="expression" dxfId="8848" priority="586">
      <formula>SEARCH("fermata",$N9)&gt;0</formula>
    </cfRule>
    <cfRule type="expression" dxfId="8847" priority="587">
      <formula>SEARCH("canone",$N9)&gt;0</formula>
    </cfRule>
  </conditionalFormatting>
  <conditionalFormatting sqref="F10:F12">
    <cfRule type="expression" dxfId="8846" priority="578">
      <formula>SEARCH("caricato",$N10)&gt;0</formula>
    </cfRule>
    <cfRule type="expression" dxfId="8845" priority="579">
      <formula>SEARCH("da fare",$N10)&gt;0</formula>
    </cfRule>
    <cfRule type="expression" dxfId="8844" priority="580">
      <formula>SEARCH("attesa tcl",$N10)&gt;0</formula>
    </cfRule>
    <cfRule type="expression" dxfId="8843" priority="581">
      <formula>SEARCH("fermata",$N10)&gt;0</formula>
    </cfRule>
    <cfRule type="expression" dxfId="8842" priority="582">
      <formula>SEARCH("canone",$N10)&gt;0</formula>
    </cfRule>
  </conditionalFormatting>
  <conditionalFormatting sqref="G12:H12 J12">
    <cfRule type="expression" dxfId="8841" priority="573">
      <formula>SEARCH("caricato",$N12)&gt;0</formula>
    </cfRule>
    <cfRule type="expression" dxfId="8840" priority="574">
      <formula>SEARCH("da fare",$N12)&gt;0</formula>
    </cfRule>
    <cfRule type="expression" dxfId="8839" priority="575">
      <formula>SEARCH("attesa tcl",$N12)&gt;0</formula>
    </cfRule>
    <cfRule type="expression" dxfId="8838" priority="576">
      <formula>SEARCH("fermata",$N12)&gt;0</formula>
    </cfRule>
    <cfRule type="expression" dxfId="8837" priority="577">
      <formula>SEARCH("canone",$N12)&gt;0</formula>
    </cfRule>
  </conditionalFormatting>
  <conditionalFormatting sqref="G8:H8 J8">
    <cfRule type="expression" dxfId="8836" priority="568">
      <formula>SEARCH("caricato",$N8)&gt;0</formula>
    </cfRule>
    <cfRule type="expression" dxfId="8835" priority="569">
      <formula>SEARCH("da fare",$N8)&gt;0</formula>
    </cfRule>
    <cfRule type="expression" dxfId="8834" priority="570">
      <formula>SEARCH("attesa tcl",$N8)&gt;0</formula>
    </cfRule>
    <cfRule type="expression" dxfId="8833" priority="571">
      <formula>SEARCH("fermata",$N8)&gt;0</formula>
    </cfRule>
    <cfRule type="expression" dxfId="8832" priority="572">
      <formula>SEARCH("canone",$N8)&gt;0</formula>
    </cfRule>
  </conditionalFormatting>
  <conditionalFormatting sqref="F6:F7">
    <cfRule type="expression" dxfId="8831" priority="563">
      <formula>SEARCH("caricato",$N6)&gt;0</formula>
    </cfRule>
    <cfRule type="expression" dxfId="8830" priority="564">
      <formula>SEARCH("da fare",$N6)&gt;0</formula>
    </cfRule>
    <cfRule type="expression" dxfId="8829" priority="565">
      <formula>SEARCH("attesa tcl",$N6)&gt;0</formula>
    </cfRule>
    <cfRule type="expression" dxfId="8828" priority="566">
      <formula>SEARCH("fermata",$N6)&gt;0</formula>
    </cfRule>
    <cfRule type="expression" dxfId="8827" priority="567">
      <formula>SEARCH("canone",$N6)&gt;0</formula>
    </cfRule>
  </conditionalFormatting>
  <conditionalFormatting sqref="F6:F7">
    <cfRule type="expression" dxfId="8826" priority="558">
      <formula>SEARCH("caricato",$N6)&gt;0</formula>
    </cfRule>
    <cfRule type="expression" dxfId="8825" priority="559">
      <formula>SEARCH("da fare",$N6)&gt;0</formula>
    </cfRule>
    <cfRule type="expression" dxfId="8824" priority="560">
      <formula>SEARCH("attesa tcl",$N6)&gt;0</formula>
    </cfRule>
    <cfRule type="expression" dxfId="8823" priority="561">
      <formula>SEARCH("fermata",$N6)&gt;0</formula>
    </cfRule>
    <cfRule type="expression" dxfId="8822" priority="562">
      <formula>SEARCH("canone",$N6)&gt;0</formula>
    </cfRule>
  </conditionalFormatting>
  <conditionalFormatting sqref="G12:H12 J12">
    <cfRule type="expression" dxfId="8821" priority="553">
      <formula>SEARCH("caricato",$N12)&gt;0</formula>
    </cfRule>
    <cfRule type="expression" dxfId="8820" priority="554">
      <formula>SEARCH("da fare",$N12)&gt;0</formula>
    </cfRule>
    <cfRule type="expression" dxfId="8819" priority="555">
      <formula>SEARCH("attesa tcl",$N12)&gt;0</formula>
    </cfRule>
    <cfRule type="expression" dxfId="8818" priority="556">
      <formula>SEARCH("fermata",$N12)&gt;0</formula>
    </cfRule>
    <cfRule type="expression" dxfId="8817" priority="557">
      <formula>SEARCH("canone",$N12)&gt;0</formula>
    </cfRule>
  </conditionalFormatting>
  <conditionalFormatting sqref="F14:F15">
    <cfRule type="expression" dxfId="8816" priority="548">
      <formula>SEARCH("caricato",$N14)&gt;0</formula>
    </cfRule>
    <cfRule type="expression" dxfId="8815" priority="549">
      <formula>SEARCH("da fare",$N14)&gt;0</formula>
    </cfRule>
    <cfRule type="expression" dxfId="8814" priority="550">
      <formula>SEARCH("attesa tcl",$N14)&gt;0</formula>
    </cfRule>
    <cfRule type="expression" dxfId="8813" priority="551">
      <formula>SEARCH("fermata",$N14)&gt;0</formula>
    </cfRule>
    <cfRule type="expression" dxfId="8812" priority="552">
      <formula>SEARCH("canone",$N14)&gt;0</formula>
    </cfRule>
  </conditionalFormatting>
  <conditionalFormatting sqref="G14:H14 J14">
    <cfRule type="expression" dxfId="8811" priority="543">
      <formula>SEARCH("caricato",$N14)&gt;0</formula>
    </cfRule>
    <cfRule type="expression" dxfId="8810" priority="544">
      <formula>SEARCH("da fare",$N14)&gt;0</formula>
    </cfRule>
    <cfRule type="expression" dxfId="8809" priority="545">
      <formula>SEARCH("attesa tcl",$N14)&gt;0</formula>
    </cfRule>
    <cfRule type="expression" dxfId="8808" priority="546">
      <formula>SEARCH("fermata",$N14)&gt;0</formula>
    </cfRule>
    <cfRule type="expression" dxfId="8807" priority="547">
      <formula>SEARCH("canone",$N14)&gt;0</formula>
    </cfRule>
  </conditionalFormatting>
  <conditionalFormatting sqref="F13">
    <cfRule type="expression" dxfId="8806" priority="538">
      <formula>SEARCH("caricato",$N13)&gt;0</formula>
    </cfRule>
    <cfRule type="expression" dxfId="8805" priority="539">
      <formula>SEARCH("da fare",$N13)&gt;0</formula>
    </cfRule>
    <cfRule type="expression" dxfId="8804" priority="540">
      <formula>SEARCH("attesa tcl",$N13)&gt;0</formula>
    </cfRule>
    <cfRule type="expression" dxfId="8803" priority="541">
      <formula>SEARCH("fermata",$N13)&gt;0</formula>
    </cfRule>
    <cfRule type="expression" dxfId="8802" priority="542">
      <formula>SEARCH("canone",$N13)&gt;0</formula>
    </cfRule>
  </conditionalFormatting>
  <conditionalFormatting sqref="F13">
    <cfRule type="expression" dxfId="8801" priority="533">
      <formula>SEARCH("caricato",$N13)&gt;0</formula>
    </cfRule>
    <cfRule type="expression" dxfId="8800" priority="534">
      <formula>SEARCH("da fare",$N13)&gt;0</formula>
    </cfRule>
    <cfRule type="expression" dxfId="8799" priority="535">
      <formula>SEARCH("attesa tcl",$N13)&gt;0</formula>
    </cfRule>
    <cfRule type="expression" dxfId="8798" priority="536">
      <formula>SEARCH("fermata",$N13)&gt;0</formula>
    </cfRule>
    <cfRule type="expression" dxfId="8797" priority="537">
      <formula>SEARCH("canone",$N13)&gt;0</formula>
    </cfRule>
  </conditionalFormatting>
  <conditionalFormatting sqref="F6:F7">
    <cfRule type="expression" dxfId="8796" priority="528">
      <formula>SEARCH("caricato",$N6)&gt;0</formula>
    </cfRule>
    <cfRule type="expression" dxfId="8795" priority="529">
      <formula>SEARCH("da fare",$N6)&gt;0</formula>
    </cfRule>
    <cfRule type="expression" dxfId="8794" priority="530">
      <formula>SEARCH("attesa tcl",$N6)&gt;0</formula>
    </cfRule>
    <cfRule type="expression" dxfId="8793" priority="531">
      <formula>SEARCH("fermata",$N6)&gt;0</formula>
    </cfRule>
    <cfRule type="expression" dxfId="8792" priority="532">
      <formula>SEARCH("canone",$N6)&gt;0</formula>
    </cfRule>
  </conditionalFormatting>
  <conditionalFormatting sqref="F9">
    <cfRule type="expression" dxfId="8791" priority="523">
      <formula>SEARCH("caricato",$N9)&gt;0</formula>
    </cfRule>
    <cfRule type="expression" dxfId="8790" priority="524">
      <formula>SEARCH("da fare",$N9)&gt;0</formula>
    </cfRule>
    <cfRule type="expression" dxfId="8789" priority="525">
      <formula>SEARCH("attesa tcl",$N9)&gt;0</formula>
    </cfRule>
    <cfRule type="expression" dxfId="8788" priority="526">
      <formula>SEARCH("fermata",$N9)&gt;0</formula>
    </cfRule>
    <cfRule type="expression" dxfId="8787" priority="527">
      <formula>SEARCH("canone",$N9)&gt;0</formula>
    </cfRule>
  </conditionalFormatting>
  <conditionalFormatting sqref="G8:H8 J8">
    <cfRule type="expression" dxfId="8786" priority="518">
      <formula>SEARCH("caricato",$N8)&gt;0</formula>
    </cfRule>
    <cfRule type="expression" dxfId="8785" priority="519">
      <formula>SEARCH("da fare",$N8)&gt;0</formula>
    </cfRule>
    <cfRule type="expression" dxfId="8784" priority="520">
      <formula>SEARCH("attesa tcl",$N8)&gt;0</formula>
    </cfRule>
    <cfRule type="expression" dxfId="8783" priority="521">
      <formula>SEARCH("fermata",$N8)&gt;0</formula>
    </cfRule>
    <cfRule type="expression" dxfId="8782" priority="522">
      <formula>SEARCH("canone",$N8)&gt;0</formula>
    </cfRule>
  </conditionalFormatting>
  <conditionalFormatting sqref="G4:H4 J4">
    <cfRule type="expression" dxfId="8781" priority="513">
      <formula>SEARCH("caricato",$N4)&gt;0</formula>
    </cfRule>
    <cfRule type="expression" dxfId="8780" priority="514">
      <formula>SEARCH("da fare",$N4)&gt;0</formula>
    </cfRule>
    <cfRule type="expression" dxfId="8779" priority="515">
      <formula>SEARCH("attesa tcl",$N4)&gt;0</formula>
    </cfRule>
    <cfRule type="expression" dxfId="8778" priority="516">
      <formula>SEARCH("fermata",$N4)&gt;0</formula>
    </cfRule>
    <cfRule type="expression" dxfId="8777" priority="517">
      <formula>SEARCH("canone",$N4)&gt;0</formula>
    </cfRule>
  </conditionalFormatting>
  <conditionalFormatting sqref="F6:F7">
    <cfRule type="expression" dxfId="8776" priority="508">
      <formula>SEARCH("caricato",$N6)&gt;0</formula>
    </cfRule>
    <cfRule type="expression" dxfId="8775" priority="509">
      <formula>SEARCH("da fare",$N6)&gt;0</formula>
    </cfRule>
    <cfRule type="expression" dxfId="8774" priority="510">
      <formula>SEARCH("attesa tcl",$N6)&gt;0</formula>
    </cfRule>
    <cfRule type="expression" dxfId="8773" priority="511">
      <formula>SEARCH("fermata",$N6)&gt;0</formula>
    </cfRule>
    <cfRule type="expression" dxfId="8772" priority="512">
      <formula>SEARCH("canone",$N6)&gt;0</formula>
    </cfRule>
  </conditionalFormatting>
  <conditionalFormatting sqref="F9">
    <cfRule type="expression" dxfId="8771" priority="503">
      <formula>SEARCH("caricato",$N9)&gt;0</formula>
    </cfRule>
    <cfRule type="expression" dxfId="8770" priority="504">
      <formula>SEARCH("da fare",$N9)&gt;0</formula>
    </cfRule>
    <cfRule type="expression" dxfId="8769" priority="505">
      <formula>SEARCH("attesa tcl",$N9)&gt;0</formula>
    </cfRule>
    <cfRule type="expression" dxfId="8768" priority="506">
      <formula>SEARCH("fermata",$N9)&gt;0</formula>
    </cfRule>
    <cfRule type="expression" dxfId="8767" priority="507">
      <formula>SEARCH("canone",$N9)&gt;0</formula>
    </cfRule>
  </conditionalFormatting>
  <conditionalFormatting sqref="G10:H10 J10">
    <cfRule type="expression" dxfId="8766" priority="498">
      <formula>SEARCH("caricato",$N10)&gt;0</formula>
    </cfRule>
    <cfRule type="expression" dxfId="8765" priority="499">
      <formula>SEARCH("da fare",$N10)&gt;0</formula>
    </cfRule>
    <cfRule type="expression" dxfId="8764" priority="500">
      <formula>SEARCH("attesa tcl",$N10)&gt;0</formula>
    </cfRule>
    <cfRule type="expression" dxfId="8763" priority="501">
      <formula>SEARCH("fermata",$N10)&gt;0</formula>
    </cfRule>
    <cfRule type="expression" dxfId="8762" priority="502">
      <formula>SEARCH("canone",$N10)&gt;0</formula>
    </cfRule>
  </conditionalFormatting>
  <conditionalFormatting sqref="G6:H6 J6">
    <cfRule type="expression" dxfId="8761" priority="493">
      <formula>SEARCH("caricato",$N6)&gt;0</formula>
    </cfRule>
    <cfRule type="expression" dxfId="8760" priority="494">
      <formula>SEARCH("da fare",$N6)&gt;0</formula>
    </cfRule>
    <cfRule type="expression" dxfId="8759" priority="495">
      <formula>SEARCH("attesa tcl",$N6)&gt;0</formula>
    </cfRule>
    <cfRule type="expression" dxfId="8758" priority="496">
      <formula>SEARCH("fermata",$N6)&gt;0</formula>
    </cfRule>
    <cfRule type="expression" dxfId="8757" priority="497">
      <formula>SEARCH("canone",$N6)&gt;0</formula>
    </cfRule>
  </conditionalFormatting>
  <conditionalFormatting sqref="F4:F5">
    <cfRule type="expression" dxfId="8756" priority="488">
      <formula>SEARCH("caricato",$N4)&gt;0</formula>
    </cfRule>
    <cfRule type="expression" dxfId="8755" priority="489">
      <formula>SEARCH("da fare",$N4)&gt;0</formula>
    </cfRule>
    <cfRule type="expression" dxfId="8754" priority="490">
      <formula>SEARCH("attesa tcl",$N4)&gt;0</formula>
    </cfRule>
    <cfRule type="expression" dxfId="8753" priority="491">
      <formula>SEARCH("fermata",$N4)&gt;0</formula>
    </cfRule>
    <cfRule type="expression" dxfId="8752" priority="492">
      <formula>SEARCH("canone",$N4)&gt;0</formula>
    </cfRule>
  </conditionalFormatting>
  <conditionalFormatting sqref="F4:F5">
    <cfRule type="expression" dxfId="8751" priority="483">
      <formula>SEARCH("caricato",$N4)&gt;0</formula>
    </cfRule>
    <cfRule type="expression" dxfId="8750" priority="484">
      <formula>SEARCH("da fare",$N4)&gt;0</formula>
    </cfRule>
    <cfRule type="expression" dxfId="8749" priority="485">
      <formula>SEARCH("attesa tcl",$N4)&gt;0</formula>
    </cfRule>
    <cfRule type="expression" dxfId="8748" priority="486">
      <formula>SEARCH("fermata",$N4)&gt;0</formula>
    </cfRule>
    <cfRule type="expression" dxfId="8747" priority="487">
      <formula>SEARCH("canone",$N4)&gt;0</formula>
    </cfRule>
  </conditionalFormatting>
  <conditionalFormatting sqref="G10:H10 J10">
    <cfRule type="expression" dxfId="8746" priority="453">
      <formula>SEARCH("caricato",$N10)&gt;0</formula>
    </cfRule>
    <cfRule type="expression" dxfId="8745" priority="454">
      <formula>SEARCH("da fare",$N10)&gt;0</formula>
    </cfRule>
    <cfRule type="expression" dxfId="8744" priority="455">
      <formula>SEARCH("attesa tcl",$N10)&gt;0</formula>
    </cfRule>
    <cfRule type="expression" dxfId="8743" priority="456">
      <formula>SEARCH("fermata",$N10)&gt;0</formula>
    </cfRule>
    <cfRule type="expression" dxfId="8742" priority="457">
      <formula>SEARCH("canone",$N10)&gt;0</formula>
    </cfRule>
  </conditionalFormatting>
  <conditionalFormatting sqref="F13">
    <cfRule type="expression" dxfId="8741" priority="448">
      <formula>SEARCH("caricato",$N13)&gt;0</formula>
    </cfRule>
    <cfRule type="expression" dxfId="8740" priority="449">
      <formula>SEARCH("da fare",$N13)&gt;0</formula>
    </cfRule>
    <cfRule type="expression" dxfId="8739" priority="450">
      <formula>SEARCH("attesa tcl",$N13)&gt;0</formula>
    </cfRule>
    <cfRule type="expression" dxfId="8738" priority="451">
      <formula>SEARCH("fermata",$N13)&gt;0</formula>
    </cfRule>
    <cfRule type="expression" dxfId="8737" priority="452">
      <formula>SEARCH("canone",$N13)&gt;0</formula>
    </cfRule>
  </conditionalFormatting>
  <conditionalFormatting sqref="G12:H12 J12">
    <cfRule type="expression" dxfId="8736" priority="443">
      <formula>SEARCH("caricato",$N12)&gt;0</formula>
    </cfRule>
    <cfRule type="expression" dxfId="8735" priority="444">
      <formula>SEARCH("da fare",$N12)&gt;0</formula>
    </cfRule>
    <cfRule type="expression" dxfId="8734" priority="445">
      <formula>SEARCH("attesa tcl",$N12)&gt;0</formula>
    </cfRule>
    <cfRule type="expression" dxfId="8733" priority="446">
      <formula>SEARCH("fermata",$N12)&gt;0</formula>
    </cfRule>
    <cfRule type="expression" dxfId="8732" priority="447">
      <formula>SEARCH("canone",$N12)&gt;0</formula>
    </cfRule>
  </conditionalFormatting>
  <conditionalFormatting sqref="F10:F12">
    <cfRule type="expression" dxfId="8731" priority="438">
      <formula>SEARCH("caricato",$N10)&gt;0</formula>
    </cfRule>
    <cfRule type="expression" dxfId="8730" priority="439">
      <formula>SEARCH("da fare",$N10)&gt;0</formula>
    </cfRule>
    <cfRule type="expression" dxfId="8729" priority="440">
      <formula>SEARCH("attesa tcl",$N10)&gt;0</formula>
    </cfRule>
    <cfRule type="expression" dxfId="8728" priority="441">
      <formula>SEARCH("fermata",$N10)&gt;0</formula>
    </cfRule>
    <cfRule type="expression" dxfId="8727" priority="442">
      <formula>SEARCH("canone",$N10)&gt;0</formula>
    </cfRule>
  </conditionalFormatting>
  <conditionalFormatting sqref="F10:F12">
    <cfRule type="expression" dxfId="8726" priority="433">
      <formula>SEARCH("caricato",$N10)&gt;0</formula>
    </cfRule>
    <cfRule type="expression" dxfId="8725" priority="434">
      <formula>SEARCH("da fare",$N10)&gt;0</formula>
    </cfRule>
    <cfRule type="expression" dxfId="8724" priority="435">
      <formula>SEARCH("attesa tcl",$N10)&gt;0</formula>
    </cfRule>
    <cfRule type="expression" dxfId="8723" priority="436">
      <formula>SEARCH("fermata",$N10)&gt;0</formula>
    </cfRule>
    <cfRule type="expression" dxfId="8722" priority="437">
      <formula>SEARCH("canone",$N10)&gt;0</formula>
    </cfRule>
  </conditionalFormatting>
  <conditionalFormatting sqref="F17">
    <cfRule type="expression" dxfId="8721" priority="428">
      <formula>SEARCH("caricato",$N17)&gt;0</formula>
    </cfRule>
    <cfRule type="expression" dxfId="8720" priority="429">
      <formula>SEARCH("da fare",$N17)&gt;0</formula>
    </cfRule>
    <cfRule type="expression" dxfId="8719" priority="430">
      <formula>SEARCH("attesa tcl",$N17)&gt;0</formula>
    </cfRule>
    <cfRule type="expression" dxfId="8718" priority="431">
      <formula>SEARCH("fermata",$N17)&gt;0</formula>
    </cfRule>
    <cfRule type="expression" dxfId="8717" priority="432">
      <formula>SEARCH("canone",$N17)&gt;0</formula>
    </cfRule>
  </conditionalFormatting>
  <conditionalFormatting sqref="F17">
    <cfRule type="expression" dxfId="8716" priority="423">
      <formula>SEARCH("caricato",$N17)&gt;0</formula>
    </cfRule>
    <cfRule type="expression" dxfId="8715" priority="424">
      <formula>SEARCH("da fare",$N17)&gt;0</formula>
    </cfRule>
    <cfRule type="expression" dxfId="8714" priority="425">
      <formula>SEARCH("attesa tcl",$N17)&gt;0</formula>
    </cfRule>
    <cfRule type="expression" dxfId="8713" priority="426">
      <formula>SEARCH("fermata",$N17)&gt;0</formula>
    </cfRule>
    <cfRule type="expression" dxfId="8712" priority="427">
      <formula>SEARCH("canone",$N17)&gt;0</formula>
    </cfRule>
  </conditionalFormatting>
  <conditionalFormatting sqref="F17">
    <cfRule type="expression" dxfId="8711" priority="418">
      <formula>SEARCH("caricato",$N17)&gt;0</formula>
    </cfRule>
    <cfRule type="expression" dxfId="8710" priority="419">
      <formula>SEARCH("da fare",$N17)&gt;0</formula>
    </cfRule>
    <cfRule type="expression" dxfId="8709" priority="420">
      <formula>SEARCH("attesa tcl",$N17)&gt;0</formula>
    </cfRule>
    <cfRule type="expression" dxfId="8708" priority="421">
      <formula>SEARCH("fermata",$N17)&gt;0</formula>
    </cfRule>
    <cfRule type="expression" dxfId="8707" priority="422">
      <formula>SEARCH("canone",$N17)&gt;0</formula>
    </cfRule>
  </conditionalFormatting>
  <conditionalFormatting sqref="F17">
    <cfRule type="expression" dxfId="8706" priority="413">
      <formula>SEARCH("caricato",$N17)&gt;0</formula>
    </cfRule>
    <cfRule type="expression" dxfId="8705" priority="414">
      <formula>SEARCH("da fare",$N17)&gt;0</formula>
    </cfRule>
    <cfRule type="expression" dxfId="8704" priority="415">
      <formula>SEARCH("attesa tcl",$N17)&gt;0</formula>
    </cfRule>
    <cfRule type="expression" dxfId="8703" priority="416">
      <formula>SEARCH("fermata",$N17)&gt;0</formula>
    </cfRule>
    <cfRule type="expression" dxfId="8702" priority="417">
      <formula>SEARCH("canone",$N17)&gt;0</formula>
    </cfRule>
  </conditionalFormatting>
  <conditionalFormatting sqref="G14:H14 J14">
    <cfRule type="expression" dxfId="8701" priority="408">
      <formula>SEARCH("caricato",$N14)&gt;0</formula>
    </cfRule>
    <cfRule type="expression" dxfId="8700" priority="409">
      <formula>SEARCH("da fare",$N14)&gt;0</formula>
    </cfRule>
    <cfRule type="expression" dxfId="8699" priority="410">
      <formula>SEARCH("attesa tcl",$N14)&gt;0</formula>
    </cfRule>
    <cfRule type="expression" dxfId="8698" priority="411">
      <formula>SEARCH("fermata",$N14)&gt;0</formula>
    </cfRule>
    <cfRule type="expression" dxfId="8697" priority="412">
      <formula>SEARCH("canone",$N14)&gt;0</formula>
    </cfRule>
  </conditionalFormatting>
  <conditionalFormatting sqref="G14:H14 J14">
    <cfRule type="expression" dxfId="8696" priority="403">
      <formula>SEARCH("caricato",$N14)&gt;0</formula>
    </cfRule>
    <cfRule type="expression" dxfId="8695" priority="404">
      <formula>SEARCH("da fare",$N14)&gt;0</formula>
    </cfRule>
    <cfRule type="expression" dxfId="8694" priority="405">
      <formula>SEARCH("attesa tcl",$N14)&gt;0</formula>
    </cfRule>
    <cfRule type="expression" dxfId="8693" priority="406">
      <formula>SEARCH("fermata",$N14)&gt;0</formula>
    </cfRule>
    <cfRule type="expression" dxfId="8692" priority="407">
      <formula>SEARCH("canone",$N14)&gt;0</formula>
    </cfRule>
  </conditionalFormatting>
  <conditionalFormatting sqref="F16:F17">
    <cfRule type="expression" dxfId="8691" priority="398">
      <formula>SEARCH("caricato",$N16)&gt;0</formula>
    </cfRule>
    <cfRule type="expression" dxfId="8690" priority="399">
      <formula>SEARCH("da fare",$N16)&gt;0</formula>
    </cfRule>
    <cfRule type="expression" dxfId="8689" priority="400">
      <formula>SEARCH("attesa tcl",$N16)&gt;0</formula>
    </cfRule>
    <cfRule type="expression" dxfId="8688" priority="401">
      <formula>SEARCH("fermata",$N16)&gt;0</formula>
    </cfRule>
    <cfRule type="expression" dxfId="8687" priority="402">
      <formula>SEARCH("canone",$N16)&gt;0</formula>
    </cfRule>
  </conditionalFormatting>
  <conditionalFormatting sqref="G16:H16 J16">
    <cfRule type="expression" dxfId="8686" priority="393">
      <formula>SEARCH("caricato",$N16)&gt;0</formula>
    </cfRule>
    <cfRule type="expression" dxfId="8685" priority="394">
      <formula>SEARCH("da fare",$N16)&gt;0</formula>
    </cfRule>
    <cfRule type="expression" dxfId="8684" priority="395">
      <formula>SEARCH("attesa tcl",$N16)&gt;0</formula>
    </cfRule>
    <cfRule type="expression" dxfId="8683" priority="396">
      <formula>SEARCH("fermata",$N16)&gt;0</formula>
    </cfRule>
    <cfRule type="expression" dxfId="8682" priority="397">
      <formula>SEARCH("canone",$N16)&gt;0</formula>
    </cfRule>
  </conditionalFormatting>
  <conditionalFormatting sqref="F14:F15">
    <cfRule type="expression" dxfId="8681" priority="388">
      <formula>SEARCH("caricato",$N14)&gt;0</formula>
    </cfRule>
    <cfRule type="expression" dxfId="8680" priority="389">
      <formula>SEARCH("da fare",$N14)&gt;0</formula>
    </cfRule>
    <cfRule type="expression" dxfId="8679" priority="390">
      <formula>SEARCH("attesa tcl",$N14)&gt;0</formula>
    </cfRule>
    <cfRule type="expression" dxfId="8678" priority="391">
      <formula>SEARCH("fermata",$N14)&gt;0</formula>
    </cfRule>
    <cfRule type="expression" dxfId="8677" priority="392">
      <formula>SEARCH("canone",$N14)&gt;0</formula>
    </cfRule>
  </conditionalFormatting>
  <conditionalFormatting sqref="F14:F15">
    <cfRule type="expression" dxfId="8676" priority="383">
      <formula>SEARCH("caricato",$N14)&gt;0</formula>
    </cfRule>
    <cfRule type="expression" dxfId="8675" priority="384">
      <formula>SEARCH("da fare",$N14)&gt;0</formula>
    </cfRule>
    <cfRule type="expression" dxfId="8674" priority="385">
      <formula>SEARCH("attesa tcl",$N14)&gt;0</formula>
    </cfRule>
    <cfRule type="expression" dxfId="8673" priority="386">
      <formula>SEARCH("fermata",$N14)&gt;0</formula>
    </cfRule>
    <cfRule type="expression" dxfId="8672" priority="387">
      <formula>SEARCH("canone",$N14)&gt;0</formula>
    </cfRule>
  </conditionalFormatting>
  <conditionalFormatting sqref="F14:F15">
    <cfRule type="expression" dxfId="8671" priority="378">
      <formula>SEARCH("caricato",$N14)&gt;0</formula>
    </cfRule>
    <cfRule type="expression" dxfId="8670" priority="379">
      <formula>SEARCH("da fare",$N14)&gt;0</formula>
    </cfRule>
    <cfRule type="expression" dxfId="8669" priority="380">
      <formula>SEARCH("attesa tcl",$N14)&gt;0</formula>
    </cfRule>
    <cfRule type="expression" dxfId="8668" priority="381">
      <formula>SEARCH("fermata",$N14)&gt;0</formula>
    </cfRule>
    <cfRule type="expression" dxfId="8667" priority="382">
      <formula>SEARCH("canone",$N14)&gt;0</formula>
    </cfRule>
  </conditionalFormatting>
  <conditionalFormatting sqref="G14:H14 J14">
    <cfRule type="expression" dxfId="8666" priority="373">
      <formula>SEARCH("caricato",$N14)&gt;0</formula>
    </cfRule>
    <cfRule type="expression" dxfId="8665" priority="374">
      <formula>SEARCH("da fare",$N14)&gt;0</formula>
    </cfRule>
    <cfRule type="expression" dxfId="8664" priority="375">
      <formula>SEARCH("attesa tcl",$N14)&gt;0</formula>
    </cfRule>
    <cfRule type="expression" dxfId="8663" priority="376">
      <formula>SEARCH("fermata",$N14)&gt;0</formula>
    </cfRule>
    <cfRule type="expression" dxfId="8662" priority="377">
      <formula>SEARCH("canone",$N14)&gt;0</formula>
    </cfRule>
  </conditionalFormatting>
  <conditionalFormatting sqref="F19">
    <cfRule type="expression" dxfId="8661" priority="368">
      <formula>SEARCH("caricato",$N19)&gt;0</formula>
    </cfRule>
    <cfRule type="expression" dxfId="8660" priority="369">
      <formula>SEARCH("da fare",$N19)&gt;0</formula>
    </cfRule>
    <cfRule type="expression" dxfId="8659" priority="370">
      <formula>SEARCH("attesa tcl",$N19)&gt;0</formula>
    </cfRule>
    <cfRule type="expression" dxfId="8658" priority="371">
      <formula>SEARCH("fermata",$N19)&gt;0</formula>
    </cfRule>
    <cfRule type="expression" dxfId="8657" priority="372">
      <formula>SEARCH("canone",$N19)&gt;0</formula>
    </cfRule>
  </conditionalFormatting>
  <conditionalFormatting sqref="F19">
    <cfRule type="expression" dxfId="8656" priority="363">
      <formula>SEARCH("caricato",$N19)&gt;0</formula>
    </cfRule>
    <cfRule type="expression" dxfId="8655" priority="364">
      <formula>SEARCH("da fare",$N19)&gt;0</formula>
    </cfRule>
    <cfRule type="expression" dxfId="8654" priority="365">
      <formula>SEARCH("attesa tcl",$N19)&gt;0</formula>
    </cfRule>
    <cfRule type="expression" dxfId="8653" priority="366">
      <formula>SEARCH("fermata",$N19)&gt;0</formula>
    </cfRule>
    <cfRule type="expression" dxfId="8652" priority="367">
      <formula>SEARCH("canone",$N19)&gt;0</formula>
    </cfRule>
  </conditionalFormatting>
  <conditionalFormatting sqref="F19">
    <cfRule type="expression" dxfId="8651" priority="358">
      <formula>SEARCH("caricato",$N19)&gt;0</formula>
    </cfRule>
    <cfRule type="expression" dxfId="8650" priority="359">
      <formula>SEARCH("da fare",$N19)&gt;0</formula>
    </cfRule>
    <cfRule type="expression" dxfId="8649" priority="360">
      <formula>SEARCH("attesa tcl",$N19)&gt;0</formula>
    </cfRule>
    <cfRule type="expression" dxfId="8648" priority="361">
      <formula>SEARCH("fermata",$N19)&gt;0</formula>
    </cfRule>
    <cfRule type="expression" dxfId="8647" priority="362">
      <formula>SEARCH("canone",$N19)&gt;0</formula>
    </cfRule>
  </conditionalFormatting>
  <conditionalFormatting sqref="F19">
    <cfRule type="expression" dxfId="8646" priority="353">
      <formula>SEARCH("caricato",$N19)&gt;0</formula>
    </cfRule>
    <cfRule type="expression" dxfId="8645" priority="354">
      <formula>SEARCH("da fare",$N19)&gt;0</formula>
    </cfRule>
    <cfRule type="expression" dxfId="8644" priority="355">
      <formula>SEARCH("attesa tcl",$N19)&gt;0</formula>
    </cfRule>
    <cfRule type="expression" dxfId="8643" priority="356">
      <formula>SEARCH("fermata",$N19)&gt;0</formula>
    </cfRule>
    <cfRule type="expression" dxfId="8642" priority="357">
      <formula>SEARCH("canone",$N19)&gt;0</formula>
    </cfRule>
  </conditionalFormatting>
  <conditionalFormatting sqref="M5">
    <cfRule type="expression" dxfId="8641" priority="343">
      <formula>SEARCH("caricato",$N5)&gt;0</formula>
    </cfRule>
    <cfRule type="expression" dxfId="8640" priority="344">
      <formula>SEARCH("da fare",$N5)&gt;0</formula>
    </cfRule>
    <cfRule type="expression" dxfId="8639" priority="345">
      <formula>SEARCH("attesa tcl",$N5)&gt;0</formula>
    </cfRule>
    <cfRule type="expression" dxfId="8638" priority="346">
      <formula>SEARCH("fermata",$N5)&gt;0</formula>
    </cfRule>
    <cfRule type="expression" dxfId="8637" priority="347">
      <formula>SEARCH("canone",$N5)&gt;0</formula>
    </cfRule>
  </conditionalFormatting>
  <conditionalFormatting sqref="M4">
    <cfRule type="expression" dxfId="8636" priority="348">
      <formula>SEARCH("caricato",$N4)&gt;0</formula>
    </cfRule>
    <cfRule type="expression" dxfId="8635" priority="349">
      <formula>SEARCH("da fare",$N4)&gt;0</formula>
    </cfRule>
    <cfRule type="expression" dxfId="8634" priority="350">
      <formula>SEARCH("attesa tcl",$N4)&gt;0</formula>
    </cfRule>
    <cfRule type="expression" dxfId="8633" priority="351">
      <formula>SEARCH("fermata",$N4)&gt;0</formula>
    </cfRule>
    <cfRule type="expression" dxfId="8632" priority="352">
      <formula>SEARCH("canone",$N4)&gt;0</formula>
    </cfRule>
  </conditionalFormatting>
  <conditionalFormatting sqref="M6:M45">
    <cfRule type="expression" dxfId="8631" priority="338">
      <formula>SEARCH("caricato",$N6)&gt;0</formula>
    </cfRule>
    <cfRule type="expression" dxfId="8630" priority="339">
      <formula>SEARCH("da fare",$N6)&gt;0</formula>
    </cfRule>
    <cfRule type="expression" dxfId="8629" priority="340">
      <formula>SEARCH("attesa tcl",$N6)&gt;0</formula>
    </cfRule>
    <cfRule type="expression" dxfId="8628" priority="341">
      <formula>SEARCH("fermata",$N6)&gt;0</formula>
    </cfRule>
    <cfRule type="expression" dxfId="8627" priority="342">
      <formula>SEARCH("canone",$N6)&gt;0</formula>
    </cfRule>
  </conditionalFormatting>
  <conditionalFormatting sqref="F8">
    <cfRule type="expression" dxfId="8626" priority="333">
      <formula>SEARCH("caricato",$N8)&gt;0</formula>
    </cfRule>
    <cfRule type="expression" dxfId="8625" priority="334">
      <formula>SEARCH("da fare",$N8)&gt;0</formula>
    </cfRule>
    <cfRule type="expression" dxfId="8624" priority="335">
      <formula>SEARCH("attesa tcl",$N8)&gt;0</formula>
    </cfRule>
    <cfRule type="expression" dxfId="8623" priority="336">
      <formula>SEARCH("fermata",$N8)&gt;0</formula>
    </cfRule>
    <cfRule type="expression" dxfId="8622" priority="337">
      <formula>SEARCH("canone",$N8)&gt;0</formula>
    </cfRule>
  </conditionalFormatting>
  <conditionalFormatting sqref="F8">
    <cfRule type="expression" dxfId="8621" priority="328">
      <formula>SEARCH("caricato",$N8)&gt;0</formula>
    </cfRule>
    <cfRule type="expression" dxfId="8620" priority="329">
      <formula>SEARCH("da fare",$N8)&gt;0</formula>
    </cfRule>
    <cfRule type="expression" dxfId="8619" priority="330">
      <formula>SEARCH("attesa tcl",$N8)&gt;0</formula>
    </cfRule>
    <cfRule type="expression" dxfId="8618" priority="331">
      <formula>SEARCH("fermata",$N8)&gt;0</formula>
    </cfRule>
    <cfRule type="expression" dxfId="8617" priority="332">
      <formula>SEARCH("canone",$N8)&gt;0</formula>
    </cfRule>
  </conditionalFormatting>
  <conditionalFormatting sqref="F8">
    <cfRule type="expression" dxfId="8616" priority="323">
      <formula>SEARCH("caricato",$N8)&gt;0</formula>
    </cfRule>
    <cfRule type="expression" dxfId="8615" priority="324">
      <formula>SEARCH("da fare",$N8)&gt;0</formula>
    </cfRule>
    <cfRule type="expression" dxfId="8614" priority="325">
      <formula>SEARCH("attesa tcl",$N8)&gt;0</formula>
    </cfRule>
    <cfRule type="expression" dxfId="8613" priority="326">
      <formula>SEARCH("fermata",$N8)&gt;0</formula>
    </cfRule>
    <cfRule type="expression" dxfId="8612" priority="327">
      <formula>SEARCH("canone",$N8)&gt;0</formula>
    </cfRule>
  </conditionalFormatting>
  <conditionalFormatting sqref="F8">
    <cfRule type="expression" dxfId="8611" priority="318">
      <formula>SEARCH("caricato",$N8)&gt;0</formula>
    </cfRule>
    <cfRule type="expression" dxfId="8610" priority="319">
      <formula>SEARCH("da fare",$N8)&gt;0</formula>
    </cfRule>
    <cfRule type="expression" dxfId="8609" priority="320">
      <formula>SEARCH("attesa tcl",$N8)&gt;0</formula>
    </cfRule>
    <cfRule type="expression" dxfId="8608" priority="321">
      <formula>SEARCH("fermata",$N8)&gt;0</formula>
    </cfRule>
    <cfRule type="expression" dxfId="8607" priority="322">
      <formula>SEARCH("canone",$N8)&gt;0</formula>
    </cfRule>
  </conditionalFormatting>
  <conditionalFormatting sqref="P4:Q4">
    <cfRule type="cellIs" dxfId="8606" priority="279" operator="lessThan">
      <formula>0</formula>
    </cfRule>
    <cfRule type="cellIs" dxfId="8605" priority="280" operator="greaterThan">
      <formula>0</formula>
    </cfRule>
    <cfRule type="cellIs" dxfId="8604" priority="281" operator="equal">
      <formula>0</formula>
    </cfRule>
  </conditionalFormatting>
  <conditionalFormatting sqref="S4">
    <cfRule type="cellIs" dxfId="8603" priority="276" operator="lessThan">
      <formula>0</formula>
    </cfRule>
    <cfRule type="cellIs" dxfId="8602" priority="277" operator="greaterThan">
      <formula>0</formula>
    </cfRule>
    <cfRule type="cellIs" dxfId="8601" priority="278" operator="equal">
      <formula>0</formula>
    </cfRule>
  </conditionalFormatting>
  <conditionalFormatting sqref="T4">
    <cfRule type="containsText" dxfId="8600" priority="274" operator="containsText" text="NO">
      <formula>NOT(ISERROR(SEARCH("NO",T4)))</formula>
    </cfRule>
    <cfRule type="containsText" dxfId="8599" priority="275" operator="containsText" text="SI">
      <formula>NOT(ISERROR(SEARCH("SI",T4)))</formula>
    </cfRule>
  </conditionalFormatting>
  <conditionalFormatting sqref="R4">
    <cfRule type="cellIs" dxfId="8598" priority="271" operator="lessThan">
      <formula>0</formula>
    </cfRule>
    <cfRule type="cellIs" dxfId="8597" priority="272" operator="greaterThan">
      <formula>0</formula>
    </cfRule>
    <cfRule type="cellIs" dxfId="8596" priority="273" operator="equal">
      <formula>0</formula>
    </cfRule>
  </conditionalFormatting>
  <conditionalFormatting sqref="I4">
    <cfRule type="expression" dxfId="8595" priority="266">
      <formula>SEARCH("caricato",$N4)&gt;0</formula>
    </cfRule>
    <cfRule type="expression" dxfId="8594" priority="267">
      <formula>SEARCH("da fare",$N4)&gt;0</formula>
    </cfRule>
    <cfRule type="expression" dxfId="8593" priority="268">
      <formula>SEARCH("attesa tcl",$N4)&gt;0</formula>
    </cfRule>
    <cfRule type="expression" dxfId="8592" priority="269">
      <formula>SEARCH("fermata",$N4)&gt;0</formula>
    </cfRule>
    <cfRule type="expression" dxfId="8591" priority="270">
      <formula>SEARCH("canone",$N4)&gt;0</formula>
    </cfRule>
  </conditionalFormatting>
  <conditionalFormatting sqref="I4">
    <cfRule type="expression" dxfId="8590" priority="261">
      <formula>SEARCH("caricato",$N4)&gt;0</formula>
    </cfRule>
    <cfRule type="expression" dxfId="8589" priority="262">
      <formula>SEARCH("da fare",$N4)&gt;0</formula>
    </cfRule>
    <cfRule type="expression" dxfId="8588" priority="263">
      <formula>SEARCH("attesa tcl",$N4)&gt;0</formula>
    </cfRule>
    <cfRule type="expression" dxfId="8587" priority="264">
      <formula>SEARCH("fermata",$N4)&gt;0</formula>
    </cfRule>
    <cfRule type="expression" dxfId="8586" priority="265">
      <formula>SEARCH("canone",$N4)&gt;0</formula>
    </cfRule>
  </conditionalFormatting>
  <conditionalFormatting sqref="I4">
    <cfRule type="expression" dxfId="8585" priority="256">
      <formula>SEARCH("caricato",$N4)&gt;0</formula>
    </cfRule>
    <cfRule type="expression" dxfId="8584" priority="257">
      <formula>SEARCH("da fare",$N4)&gt;0</formula>
    </cfRule>
    <cfRule type="expression" dxfId="8583" priority="258">
      <formula>SEARCH("attesa tcl",$N4)&gt;0</formula>
    </cfRule>
    <cfRule type="expression" dxfId="8582" priority="259">
      <formula>SEARCH("fermata",$N4)&gt;0</formula>
    </cfRule>
    <cfRule type="expression" dxfId="8581" priority="260">
      <formula>SEARCH("canone",$N4)&gt;0</formula>
    </cfRule>
  </conditionalFormatting>
  <conditionalFormatting sqref="I4">
    <cfRule type="expression" dxfId="8580" priority="251">
      <formula>SEARCH("caricato",$N4)&gt;0</formula>
    </cfRule>
    <cfRule type="expression" dxfId="8579" priority="252">
      <formula>SEARCH("da fare",$N4)&gt;0</formula>
    </cfRule>
    <cfRule type="expression" dxfId="8578" priority="253">
      <formula>SEARCH("attesa tcl",$N4)&gt;0</formula>
    </cfRule>
    <cfRule type="expression" dxfId="8577" priority="254">
      <formula>SEARCH("fermata",$N4)&gt;0</formula>
    </cfRule>
    <cfRule type="expression" dxfId="8576" priority="255">
      <formula>SEARCH("canone",$N4)&gt;0</formula>
    </cfRule>
  </conditionalFormatting>
  <conditionalFormatting sqref="I4">
    <cfRule type="expression" dxfId="8575" priority="246">
      <formula>SEARCH("caricato",$N4)&gt;0</formula>
    </cfRule>
    <cfRule type="expression" dxfId="8574" priority="247">
      <formula>SEARCH("da fare",$N4)&gt;0</formula>
    </cfRule>
    <cfRule type="expression" dxfId="8573" priority="248">
      <formula>SEARCH("attesa tcl",$N4)&gt;0</formula>
    </cfRule>
    <cfRule type="expression" dxfId="8572" priority="249">
      <formula>SEARCH("fermata",$N4)&gt;0</formula>
    </cfRule>
    <cfRule type="expression" dxfId="8571" priority="250">
      <formula>SEARCH("canone",$N4)&gt;0</formula>
    </cfRule>
  </conditionalFormatting>
  <conditionalFormatting sqref="I4">
    <cfRule type="expression" dxfId="8570" priority="241">
      <formula>SEARCH("caricato",$N4)&gt;0</formula>
    </cfRule>
    <cfRule type="expression" dxfId="8569" priority="242">
      <formula>SEARCH("da fare",$N4)&gt;0</formula>
    </cfRule>
    <cfRule type="expression" dxfId="8568" priority="243">
      <formula>SEARCH("attesa tcl",$N4)&gt;0</formula>
    </cfRule>
    <cfRule type="expression" dxfId="8567" priority="244">
      <formula>SEARCH("fermata",$N4)&gt;0</formula>
    </cfRule>
    <cfRule type="expression" dxfId="8566" priority="245">
      <formula>SEARCH("canone",$N4)&gt;0</formula>
    </cfRule>
  </conditionalFormatting>
  <conditionalFormatting sqref="I5:I10 I13:I45">
    <cfRule type="expression" dxfId="8565" priority="236">
      <formula>SEARCH("caricato",$N5)&gt;0</formula>
    </cfRule>
    <cfRule type="expression" dxfId="8564" priority="237">
      <formula>SEARCH("da fare",$N5)&gt;0</formula>
    </cfRule>
    <cfRule type="expression" dxfId="8563" priority="238">
      <formula>SEARCH("attesa tcl",$N5)&gt;0</formula>
    </cfRule>
    <cfRule type="expression" dxfId="8562" priority="239">
      <formula>SEARCH("fermata",$N5)&gt;0</formula>
    </cfRule>
    <cfRule type="expression" dxfId="8561" priority="240">
      <formula>SEARCH("canone",$N5)&gt;0</formula>
    </cfRule>
  </conditionalFormatting>
  <conditionalFormatting sqref="I5:I10 I13:I45">
    <cfRule type="expression" dxfId="8560" priority="231">
      <formula>SEARCH("caricato",$N5)&gt;0</formula>
    </cfRule>
    <cfRule type="expression" dxfId="8559" priority="232">
      <formula>SEARCH("da fare",$N5)&gt;0</formula>
    </cfRule>
    <cfRule type="expression" dxfId="8558" priority="233">
      <formula>SEARCH("attesa tcl",$N5)&gt;0</formula>
    </cfRule>
    <cfRule type="expression" dxfId="8557" priority="234">
      <formula>SEARCH("fermata",$N5)&gt;0</formula>
    </cfRule>
    <cfRule type="expression" dxfId="8556" priority="235">
      <formula>SEARCH("canone",$N5)&gt;0</formula>
    </cfRule>
  </conditionalFormatting>
  <conditionalFormatting sqref="I5:I10 I13:I45">
    <cfRule type="expression" dxfId="8555" priority="226">
      <formula>SEARCH("caricato",$N5)&gt;0</formula>
    </cfRule>
    <cfRule type="expression" dxfId="8554" priority="227">
      <formula>SEARCH("da fare",$N5)&gt;0</formula>
    </cfRule>
    <cfRule type="expression" dxfId="8553" priority="228">
      <formula>SEARCH("attesa tcl",$N5)&gt;0</formula>
    </cfRule>
    <cfRule type="expression" dxfId="8552" priority="229">
      <formula>SEARCH("fermata",$N5)&gt;0</formula>
    </cfRule>
    <cfRule type="expression" dxfId="8551" priority="230">
      <formula>SEARCH("canone",$N5)&gt;0</formula>
    </cfRule>
  </conditionalFormatting>
  <conditionalFormatting sqref="I5:I10 I13:I45">
    <cfRule type="expression" dxfId="8550" priority="221">
      <formula>SEARCH("caricato",$N5)&gt;0</formula>
    </cfRule>
    <cfRule type="expression" dxfId="8549" priority="222">
      <formula>SEARCH("da fare",$N5)&gt;0</formula>
    </cfRule>
    <cfRule type="expression" dxfId="8548" priority="223">
      <formula>SEARCH("attesa tcl",$N5)&gt;0</formula>
    </cfRule>
    <cfRule type="expression" dxfId="8547" priority="224">
      <formula>SEARCH("fermata",$N5)&gt;0</formula>
    </cfRule>
    <cfRule type="expression" dxfId="8546" priority="225">
      <formula>SEARCH("canone",$N5)&gt;0</formula>
    </cfRule>
  </conditionalFormatting>
  <conditionalFormatting sqref="I5:I10 I13:I45">
    <cfRule type="expression" dxfId="8545" priority="216">
      <formula>SEARCH("caricato",$N5)&gt;0</formula>
    </cfRule>
    <cfRule type="expression" dxfId="8544" priority="217">
      <formula>SEARCH("da fare",$N5)&gt;0</formula>
    </cfRule>
    <cfRule type="expression" dxfId="8543" priority="218">
      <formula>SEARCH("attesa tcl",$N5)&gt;0</formula>
    </cfRule>
    <cfRule type="expression" dxfId="8542" priority="219">
      <formula>SEARCH("fermata",$N5)&gt;0</formula>
    </cfRule>
    <cfRule type="expression" dxfId="8541" priority="220">
      <formula>SEARCH("canone",$N5)&gt;0</formula>
    </cfRule>
  </conditionalFormatting>
  <conditionalFormatting sqref="I5:I10 I13:I45">
    <cfRule type="expression" dxfId="8540" priority="211">
      <formula>SEARCH("caricato",$N5)&gt;0</formula>
    </cfRule>
    <cfRule type="expression" dxfId="8539" priority="212">
      <formula>SEARCH("da fare",$N5)&gt;0</formula>
    </cfRule>
    <cfRule type="expression" dxfId="8538" priority="213">
      <formula>SEARCH("attesa tcl",$N5)&gt;0</formula>
    </cfRule>
    <cfRule type="expression" dxfId="8537" priority="214">
      <formula>SEARCH("fermata",$N5)&gt;0</formula>
    </cfRule>
    <cfRule type="expression" dxfId="8536" priority="215">
      <formula>SEARCH("canone",$N5)&gt;0</formula>
    </cfRule>
  </conditionalFormatting>
  <conditionalFormatting sqref="F12">
    <cfRule type="expression" dxfId="8535" priority="206">
      <formula>SEARCH("caricato",$N12)&gt;0</formula>
    </cfRule>
    <cfRule type="expression" dxfId="8534" priority="207">
      <formula>SEARCH("da fare",$N12)&gt;0</formula>
    </cfRule>
    <cfRule type="expression" dxfId="8533" priority="208">
      <formula>SEARCH("attesa tcl",$N12)&gt;0</formula>
    </cfRule>
    <cfRule type="expression" dxfId="8532" priority="209">
      <formula>SEARCH("fermata",$N12)&gt;0</formula>
    </cfRule>
    <cfRule type="expression" dxfId="8531" priority="210">
      <formula>SEARCH("canone",$N12)&gt;0</formula>
    </cfRule>
  </conditionalFormatting>
  <conditionalFormatting sqref="F12">
    <cfRule type="expression" dxfId="8530" priority="201">
      <formula>SEARCH("caricato",$N12)&gt;0</formula>
    </cfRule>
    <cfRule type="expression" dxfId="8529" priority="202">
      <formula>SEARCH("da fare",$N12)&gt;0</formula>
    </cfRule>
    <cfRule type="expression" dxfId="8528" priority="203">
      <formula>SEARCH("attesa tcl",$N12)&gt;0</formula>
    </cfRule>
    <cfRule type="expression" dxfId="8527" priority="204">
      <formula>SEARCH("fermata",$N12)&gt;0</formula>
    </cfRule>
    <cfRule type="expression" dxfId="8526" priority="205">
      <formula>SEARCH("canone",$N12)&gt;0</formula>
    </cfRule>
  </conditionalFormatting>
  <conditionalFormatting sqref="F12">
    <cfRule type="expression" dxfId="8525" priority="196">
      <formula>SEARCH("caricato",$N12)&gt;0</formula>
    </cfRule>
    <cfRule type="expression" dxfId="8524" priority="197">
      <formula>SEARCH("da fare",$N12)&gt;0</formula>
    </cfRule>
    <cfRule type="expression" dxfId="8523" priority="198">
      <formula>SEARCH("attesa tcl",$N12)&gt;0</formula>
    </cfRule>
    <cfRule type="expression" dxfId="8522" priority="199">
      <formula>SEARCH("fermata",$N12)&gt;0</formula>
    </cfRule>
    <cfRule type="expression" dxfId="8521" priority="200">
      <formula>SEARCH("canone",$N12)&gt;0</formula>
    </cfRule>
  </conditionalFormatting>
  <conditionalFormatting sqref="F12">
    <cfRule type="expression" dxfId="8520" priority="191">
      <formula>SEARCH("caricato",$N12)&gt;0</formula>
    </cfRule>
    <cfRule type="expression" dxfId="8519" priority="192">
      <formula>SEARCH("da fare",$N12)&gt;0</formula>
    </cfRule>
    <cfRule type="expression" dxfId="8518" priority="193">
      <formula>SEARCH("attesa tcl",$N12)&gt;0</formula>
    </cfRule>
    <cfRule type="expression" dxfId="8517" priority="194">
      <formula>SEARCH("fermata",$N12)&gt;0</formula>
    </cfRule>
    <cfRule type="expression" dxfId="8516" priority="195">
      <formula>SEARCH("canone",$N12)&gt;0</formula>
    </cfRule>
  </conditionalFormatting>
  <conditionalFormatting sqref="I10">
    <cfRule type="expression" dxfId="8515" priority="186">
      <formula>SEARCH("caricato",$N10)&gt;0</formula>
    </cfRule>
    <cfRule type="expression" dxfId="8514" priority="187">
      <formula>SEARCH("da fare",$N10)&gt;0</formula>
    </cfRule>
    <cfRule type="expression" dxfId="8513" priority="188">
      <formula>SEARCH("attesa tcl",$N10)&gt;0</formula>
    </cfRule>
    <cfRule type="expression" dxfId="8512" priority="189">
      <formula>SEARCH("fermata",$N10)&gt;0</formula>
    </cfRule>
    <cfRule type="expression" dxfId="8511" priority="190">
      <formula>SEARCH("canone",$N10)&gt;0</formula>
    </cfRule>
  </conditionalFormatting>
  <conditionalFormatting sqref="I10">
    <cfRule type="expression" dxfId="8510" priority="181">
      <formula>SEARCH("caricato",$N10)&gt;0</formula>
    </cfRule>
    <cfRule type="expression" dxfId="8509" priority="182">
      <formula>SEARCH("da fare",$N10)&gt;0</formula>
    </cfRule>
    <cfRule type="expression" dxfId="8508" priority="183">
      <formula>SEARCH("attesa tcl",$N10)&gt;0</formula>
    </cfRule>
    <cfRule type="expression" dxfId="8507" priority="184">
      <formula>SEARCH("fermata",$N10)&gt;0</formula>
    </cfRule>
    <cfRule type="expression" dxfId="8506" priority="185">
      <formula>SEARCH("canone",$N10)&gt;0</formula>
    </cfRule>
  </conditionalFormatting>
  <conditionalFormatting sqref="I10">
    <cfRule type="expression" dxfId="8505" priority="176">
      <formula>SEARCH("caricato",$N10)&gt;0</formula>
    </cfRule>
    <cfRule type="expression" dxfId="8504" priority="177">
      <formula>SEARCH("da fare",$N10)&gt;0</formula>
    </cfRule>
    <cfRule type="expression" dxfId="8503" priority="178">
      <formula>SEARCH("attesa tcl",$N10)&gt;0</formula>
    </cfRule>
    <cfRule type="expression" dxfId="8502" priority="179">
      <formula>SEARCH("fermata",$N10)&gt;0</formula>
    </cfRule>
    <cfRule type="expression" dxfId="8501" priority="180">
      <formula>SEARCH("canone",$N10)&gt;0</formula>
    </cfRule>
  </conditionalFormatting>
  <conditionalFormatting sqref="I10">
    <cfRule type="expression" dxfId="8500" priority="171">
      <formula>SEARCH("caricato",$N10)&gt;0</formula>
    </cfRule>
    <cfRule type="expression" dxfId="8499" priority="172">
      <formula>SEARCH("da fare",$N10)&gt;0</formula>
    </cfRule>
    <cfRule type="expression" dxfId="8498" priority="173">
      <formula>SEARCH("attesa tcl",$N10)&gt;0</formula>
    </cfRule>
    <cfRule type="expression" dxfId="8497" priority="174">
      <formula>SEARCH("fermata",$N10)&gt;0</formula>
    </cfRule>
    <cfRule type="expression" dxfId="8496" priority="175">
      <formula>SEARCH("canone",$N10)&gt;0</formula>
    </cfRule>
  </conditionalFormatting>
  <conditionalFormatting sqref="I10">
    <cfRule type="expression" dxfId="8495" priority="166">
      <formula>SEARCH("caricato",$N10)&gt;0</formula>
    </cfRule>
    <cfRule type="expression" dxfId="8494" priority="167">
      <formula>SEARCH("da fare",$N10)&gt;0</formula>
    </cfRule>
    <cfRule type="expression" dxfId="8493" priority="168">
      <formula>SEARCH("attesa tcl",$N10)&gt;0</formula>
    </cfRule>
    <cfRule type="expression" dxfId="8492" priority="169">
      <formula>SEARCH("fermata",$N10)&gt;0</formula>
    </cfRule>
    <cfRule type="expression" dxfId="8491" priority="170">
      <formula>SEARCH("canone",$N10)&gt;0</formula>
    </cfRule>
  </conditionalFormatting>
  <conditionalFormatting sqref="I10">
    <cfRule type="expression" dxfId="8490" priority="161">
      <formula>SEARCH("caricato",$N10)&gt;0</formula>
    </cfRule>
    <cfRule type="expression" dxfId="8489" priority="162">
      <formula>SEARCH("da fare",$N10)&gt;0</formula>
    </cfRule>
    <cfRule type="expression" dxfId="8488" priority="163">
      <formula>SEARCH("attesa tcl",$N10)&gt;0</formula>
    </cfRule>
    <cfRule type="expression" dxfId="8487" priority="164">
      <formula>SEARCH("fermata",$N10)&gt;0</formula>
    </cfRule>
    <cfRule type="expression" dxfId="8486" priority="165">
      <formula>SEARCH("canone",$N10)&gt;0</formula>
    </cfRule>
  </conditionalFormatting>
  <conditionalFormatting sqref="F10">
    <cfRule type="expression" dxfId="8485" priority="156">
      <formula>SEARCH("caricato",$N10)&gt;0</formula>
    </cfRule>
    <cfRule type="expression" dxfId="8484" priority="157">
      <formula>SEARCH("da fare",$N10)&gt;0</formula>
    </cfRule>
    <cfRule type="expression" dxfId="8483" priority="158">
      <formula>SEARCH("attesa tcl",$N10)&gt;0</formula>
    </cfRule>
    <cfRule type="expression" dxfId="8482" priority="159">
      <formula>SEARCH("fermata",$N10)&gt;0</formula>
    </cfRule>
    <cfRule type="expression" dxfId="8481" priority="160">
      <formula>SEARCH("canone",$N10)&gt;0</formula>
    </cfRule>
  </conditionalFormatting>
  <conditionalFormatting sqref="G11:H11 J11">
    <cfRule type="expression" dxfId="8480" priority="151">
      <formula>SEARCH("caricato",$N11)&gt;0</formula>
    </cfRule>
    <cfRule type="expression" dxfId="8479" priority="152">
      <formula>SEARCH("da fare",$N11)&gt;0</formula>
    </cfRule>
    <cfRule type="expression" dxfId="8478" priority="153">
      <formula>SEARCH("attesa tcl",$N11)&gt;0</formula>
    </cfRule>
    <cfRule type="expression" dxfId="8477" priority="154">
      <formula>SEARCH("fermata",$N11)&gt;0</formula>
    </cfRule>
    <cfRule type="expression" dxfId="8476" priority="155">
      <formula>SEARCH("canone",$N11)&gt;0</formula>
    </cfRule>
  </conditionalFormatting>
  <conditionalFormatting sqref="F10">
    <cfRule type="expression" dxfId="8475" priority="146">
      <formula>SEARCH("caricato",$N10)&gt;0</formula>
    </cfRule>
    <cfRule type="expression" dxfId="8474" priority="147">
      <formula>SEARCH("da fare",$N10)&gt;0</formula>
    </cfRule>
    <cfRule type="expression" dxfId="8473" priority="148">
      <formula>SEARCH("attesa tcl",$N10)&gt;0</formula>
    </cfRule>
    <cfRule type="expression" dxfId="8472" priority="149">
      <formula>SEARCH("fermata",$N10)&gt;0</formula>
    </cfRule>
    <cfRule type="expression" dxfId="8471" priority="150">
      <formula>SEARCH("canone",$N10)&gt;0</formula>
    </cfRule>
  </conditionalFormatting>
  <conditionalFormatting sqref="G13:H13 J13">
    <cfRule type="expression" dxfId="8470" priority="141">
      <formula>SEARCH("caricato",$N13)&gt;0</formula>
    </cfRule>
    <cfRule type="expression" dxfId="8469" priority="142">
      <formula>SEARCH("da fare",$N13)&gt;0</formula>
    </cfRule>
    <cfRule type="expression" dxfId="8468" priority="143">
      <formula>SEARCH("attesa tcl",$N13)&gt;0</formula>
    </cfRule>
    <cfRule type="expression" dxfId="8467" priority="144">
      <formula>SEARCH("fermata",$N13)&gt;0</formula>
    </cfRule>
    <cfRule type="expression" dxfId="8466" priority="145">
      <formula>SEARCH("canone",$N13)&gt;0</formula>
    </cfRule>
  </conditionalFormatting>
  <conditionalFormatting sqref="G9:H9 J9">
    <cfRule type="expression" dxfId="8465" priority="136">
      <formula>SEARCH("caricato",$N9)&gt;0</formula>
    </cfRule>
    <cfRule type="expression" dxfId="8464" priority="137">
      <formula>SEARCH("da fare",$N9)&gt;0</formula>
    </cfRule>
    <cfRule type="expression" dxfId="8463" priority="138">
      <formula>SEARCH("attesa tcl",$N9)&gt;0</formula>
    </cfRule>
    <cfRule type="expression" dxfId="8462" priority="139">
      <formula>SEARCH("fermata",$N9)&gt;0</formula>
    </cfRule>
    <cfRule type="expression" dxfId="8461" priority="140">
      <formula>SEARCH("canone",$N9)&gt;0</formula>
    </cfRule>
  </conditionalFormatting>
  <conditionalFormatting sqref="G13:H13 J13">
    <cfRule type="expression" dxfId="8460" priority="131">
      <formula>SEARCH("caricato",$N13)&gt;0</formula>
    </cfRule>
    <cfRule type="expression" dxfId="8459" priority="132">
      <formula>SEARCH("da fare",$N13)&gt;0</formula>
    </cfRule>
    <cfRule type="expression" dxfId="8458" priority="133">
      <formula>SEARCH("attesa tcl",$N13)&gt;0</formula>
    </cfRule>
    <cfRule type="expression" dxfId="8457" priority="134">
      <formula>SEARCH("fermata",$N13)&gt;0</formula>
    </cfRule>
    <cfRule type="expression" dxfId="8456" priority="135">
      <formula>SEARCH("canone",$N13)&gt;0</formula>
    </cfRule>
  </conditionalFormatting>
  <conditionalFormatting sqref="F10">
    <cfRule type="expression" dxfId="8455" priority="126">
      <formula>SEARCH("caricato",$N10)&gt;0</formula>
    </cfRule>
    <cfRule type="expression" dxfId="8454" priority="127">
      <formula>SEARCH("da fare",$N10)&gt;0</formula>
    </cfRule>
    <cfRule type="expression" dxfId="8453" priority="128">
      <formula>SEARCH("attesa tcl",$N10)&gt;0</formula>
    </cfRule>
    <cfRule type="expression" dxfId="8452" priority="129">
      <formula>SEARCH("fermata",$N10)&gt;0</formula>
    </cfRule>
    <cfRule type="expression" dxfId="8451" priority="130">
      <formula>SEARCH("canone",$N10)&gt;0</formula>
    </cfRule>
  </conditionalFormatting>
  <conditionalFormatting sqref="G9:H9 J9">
    <cfRule type="expression" dxfId="8450" priority="121">
      <formula>SEARCH("caricato",$N9)&gt;0</formula>
    </cfRule>
    <cfRule type="expression" dxfId="8449" priority="122">
      <formula>SEARCH("da fare",$N9)&gt;0</formula>
    </cfRule>
    <cfRule type="expression" dxfId="8448" priority="123">
      <formula>SEARCH("attesa tcl",$N9)&gt;0</formula>
    </cfRule>
    <cfRule type="expression" dxfId="8447" priority="124">
      <formula>SEARCH("fermata",$N9)&gt;0</formula>
    </cfRule>
    <cfRule type="expression" dxfId="8446" priority="125">
      <formula>SEARCH("canone",$N9)&gt;0</formula>
    </cfRule>
  </conditionalFormatting>
  <conditionalFormatting sqref="F10">
    <cfRule type="expression" dxfId="8445" priority="116">
      <formula>SEARCH("caricato",$N10)&gt;0</formula>
    </cfRule>
    <cfRule type="expression" dxfId="8444" priority="117">
      <formula>SEARCH("da fare",$N10)&gt;0</formula>
    </cfRule>
    <cfRule type="expression" dxfId="8443" priority="118">
      <formula>SEARCH("attesa tcl",$N10)&gt;0</formula>
    </cfRule>
    <cfRule type="expression" dxfId="8442" priority="119">
      <formula>SEARCH("fermata",$N10)&gt;0</formula>
    </cfRule>
    <cfRule type="expression" dxfId="8441" priority="120">
      <formula>SEARCH("canone",$N10)&gt;0</formula>
    </cfRule>
  </conditionalFormatting>
  <conditionalFormatting sqref="G11:H11 J11">
    <cfRule type="expression" dxfId="8440" priority="111">
      <formula>SEARCH("caricato",$N11)&gt;0</formula>
    </cfRule>
    <cfRule type="expression" dxfId="8439" priority="112">
      <formula>SEARCH("da fare",$N11)&gt;0</formula>
    </cfRule>
    <cfRule type="expression" dxfId="8438" priority="113">
      <formula>SEARCH("attesa tcl",$N11)&gt;0</formula>
    </cfRule>
    <cfRule type="expression" dxfId="8437" priority="114">
      <formula>SEARCH("fermata",$N11)&gt;0</formula>
    </cfRule>
    <cfRule type="expression" dxfId="8436" priority="115">
      <formula>SEARCH("canone",$N11)&gt;0</formula>
    </cfRule>
  </conditionalFormatting>
  <conditionalFormatting sqref="G11:H11 J11">
    <cfRule type="expression" dxfId="8435" priority="106">
      <formula>SEARCH("caricato",$N11)&gt;0</formula>
    </cfRule>
    <cfRule type="expression" dxfId="8434" priority="107">
      <formula>SEARCH("da fare",$N11)&gt;0</formula>
    </cfRule>
    <cfRule type="expression" dxfId="8433" priority="108">
      <formula>SEARCH("attesa tcl",$N11)&gt;0</formula>
    </cfRule>
    <cfRule type="expression" dxfId="8432" priority="109">
      <formula>SEARCH("fermata",$N11)&gt;0</formula>
    </cfRule>
    <cfRule type="expression" dxfId="8431" priority="110">
      <formula>SEARCH("canone",$N11)&gt;0</formula>
    </cfRule>
  </conditionalFormatting>
  <conditionalFormatting sqref="G13:H13 J13">
    <cfRule type="expression" dxfId="8430" priority="101">
      <formula>SEARCH("caricato",$N13)&gt;0</formula>
    </cfRule>
    <cfRule type="expression" dxfId="8429" priority="102">
      <formula>SEARCH("da fare",$N13)&gt;0</formula>
    </cfRule>
    <cfRule type="expression" dxfId="8428" priority="103">
      <formula>SEARCH("attesa tcl",$N13)&gt;0</formula>
    </cfRule>
    <cfRule type="expression" dxfId="8427" priority="104">
      <formula>SEARCH("fermata",$N13)&gt;0</formula>
    </cfRule>
    <cfRule type="expression" dxfId="8426" priority="105">
      <formula>SEARCH("canone",$N13)&gt;0</formula>
    </cfRule>
  </conditionalFormatting>
  <conditionalFormatting sqref="F9">
    <cfRule type="expression" dxfId="8425" priority="96">
      <formula>SEARCH("caricato",$N9)&gt;0</formula>
    </cfRule>
    <cfRule type="expression" dxfId="8424" priority="97">
      <formula>SEARCH("da fare",$N9)&gt;0</formula>
    </cfRule>
    <cfRule type="expression" dxfId="8423" priority="98">
      <formula>SEARCH("attesa tcl",$N9)&gt;0</formula>
    </cfRule>
    <cfRule type="expression" dxfId="8422" priority="99">
      <formula>SEARCH("fermata",$N9)&gt;0</formula>
    </cfRule>
    <cfRule type="expression" dxfId="8421" priority="100">
      <formula>SEARCH("canone",$N9)&gt;0</formula>
    </cfRule>
  </conditionalFormatting>
  <conditionalFormatting sqref="F9">
    <cfRule type="expression" dxfId="8420" priority="91">
      <formula>SEARCH("caricato",$N9)&gt;0</formula>
    </cfRule>
    <cfRule type="expression" dxfId="8419" priority="92">
      <formula>SEARCH("da fare",$N9)&gt;0</formula>
    </cfRule>
    <cfRule type="expression" dxfId="8418" priority="93">
      <formula>SEARCH("attesa tcl",$N9)&gt;0</formula>
    </cfRule>
    <cfRule type="expression" dxfId="8417" priority="94">
      <formula>SEARCH("fermata",$N9)&gt;0</formula>
    </cfRule>
    <cfRule type="expression" dxfId="8416" priority="95">
      <formula>SEARCH("canone",$N9)&gt;0</formula>
    </cfRule>
  </conditionalFormatting>
  <conditionalFormatting sqref="F9">
    <cfRule type="expression" dxfId="8415" priority="86">
      <formula>SEARCH("caricato",$N9)&gt;0</formula>
    </cfRule>
    <cfRule type="expression" dxfId="8414" priority="87">
      <formula>SEARCH("da fare",$N9)&gt;0</formula>
    </cfRule>
    <cfRule type="expression" dxfId="8413" priority="88">
      <formula>SEARCH("attesa tcl",$N9)&gt;0</formula>
    </cfRule>
    <cfRule type="expression" dxfId="8412" priority="89">
      <formula>SEARCH("fermata",$N9)&gt;0</formula>
    </cfRule>
    <cfRule type="expression" dxfId="8411" priority="90">
      <formula>SEARCH("canone",$N9)&gt;0</formula>
    </cfRule>
  </conditionalFormatting>
  <conditionalFormatting sqref="F9">
    <cfRule type="expression" dxfId="8410" priority="81">
      <formula>SEARCH("caricato",$N9)&gt;0</formula>
    </cfRule>
    <cfRule type="expression" dxfId="8409" priority="82">
      <formula>SEARCH("da fare",$N9)&gt;0</formula>
    </cfRule>
    <cfRule type="expression" dxfId="8408" priority="83">
      <formula>SEARCH("attesa tcl",$N9)&gt;0</formula>
    </cfRule>
    <cfRule type="expression" dxfId="8407" priority="84">
      <formula>SEARCH("fermata",$N9)&gt;0</formula>
    </cfRule>
    <cfRule type="expression" dxfId="8406" priority="85">
      <formula>SEARCH("canone",$N9)&gt;0</formula>
    </cfRule>
  </conditionalFormatting>
  <conditionalFormatting sqref="F13">
    <cfRule type="expression" dxfId="8405" priority="76">
      <formula>SEARCH("caricato",$N13)&gt;0</formula>
    </cfRule>
    <cfRule type="expression" dxfId="8404" priority="77">
      <formula>SEARCH("da fare",$N13)&gt;0</formula>
    </cfRule>
    <cfRule type="expression" dxfId="8403" priority="78">
      <formula>SEARCH("attesa tcl",$N13)&gt;0</formula>
    </cfRule>
    <cfRule type="expression" dxfId="8402" priority="79">
      <formula>SEARCH("fermata",$N13)&gt;0</formula>
    </cfRule>
    <cfRule type="expression" dxfId="8401" priority="80">
      <formula>SEARCH("canone",$N13)&gt;0</formula>
    </cfRule>
  </conditionalFormatting>
  <conditionalFormatting sqref="F13">
    <cfRule type="expression" dxfId="8400" priority="71">
      <formula>SEARCH("caricato",$N13)&gt;0</formula>
    </cfRule>
    <cfRule type="expression" dxfId="8399" priority="72">
      <formula>SEARCH("da fare",$N13)&gt;0</formula>
    </cfRule>
    <cfRule type="expression" dxfId="8398" priority="73">
      <formula>SEARCH("attesa tcl",$N13)&gt;0</formula>
    </cfRule>
    <cfRule type="expression" dxfId="8397" priority="74">
      <formula>SEARCH("fermata",$N13)&gt;0</formula>
    </cfRule>
    <cfRule type="expression" dxfId="8396" priority="75">
      <formula>SEARCH("canone",$N13)&gt;0</formula>
    </cfRule>
  </conditionalFormatting>
  <conditionalFormatting sqref="F13">
    <cfRule type="expression" dxfId="8395" priority="66">
      <formula>SEARCH("caricato",$N13)&gt;0</formula>
    </cfRule>
    <cfRule type="expression" dxfId="8394" priority="67">
      <formula>SEARCH("da fare",$N13)&gt;0</formula>
    </cfRule>
    <cfRule type="expression" dxfId="8393" priority="68">
      <formula>SEARCH("attesa tcl",$N13)&gt;0</formula>
    </cfRule>
    <cfRule type="expression" dxfId="8392" priority="69">
      <formula>SEARCH("fermata",$N13)&gt;0</formula>
    </cfRule>
    <cfRule type="expression" dxfId="8391" priority="70">
      <formula>SEARCH("canone",$N13)&gt;0</formula>
    </cfRule>
  </conditionalFormatting>
  <conditionalFormatting sqref="F13">
    <cfRule type="expression" dxfId="8390" priority="61">
      <formula>SEARCH("caricato",$N13)&gt;0</formula>
    </cfRule>
    <cfRule type="expression" dxfId="8389" priority="62">
      <formula>SEARCH("da fare",$N13)&gt;0</formula>
    </cfRule>
    <cfRule type="expression" dxfId="8388" priority="63">
      <formula>SEARCH("attesa tcl",$N13)&gt;0</formula>
    </cfRule>
    <cfRule type="expression" dxfId="8387" priority="64">
      <formula>SEARCH("fermata",$N13)&gt;0</formula>
    </cfRule>
    <cfRule type="expression" dxfId="8386" priority="65">
      <formula>SEARCH("canone",$N13)&gt;0</formula>
    </cfRule>
  </conditionalFormatting>
  <conditionalFormatting sqref="I11">
    <cfRule type="expression" dxfId="8385" priority="56">
      <formula>SEARCH("caricato",$N11)&gt;0</formula>
    </cfRule>
    <cfRule type="expression" dxfId="8384" priority="57">
      <formula>SEARCH("da fare",$N11)&gt;0</formula>
    </cfRule>
    <cfRule type="expression" dxfId="8383" priority="58">
      <formula>SEARCH("attesa tcl",$N11)&gt;0</formula>
    </cfRule>
    <cfRule type="expression" dxfId="8382" priority="59">
      <formula>SEARCH("fermata",$N11)&gt;0</formula>
    </cfRule>
    <cfRule type="expression" dxfId="8381" priority="60">
      <formula>SEARCH("canone",$N11)&gt;0</formula>
    </cfRule>
  </conditionalFormatting>
  <conditionalFormatting sqref="I11">
    <cfRule type="expression" dxfId="8380" priority="51">
      <formula>SEARCH("caricato",$N11)&gt;0</formula>
    </cfRule>
    <cfRule type="expression" dxfId="8379" priority="52">
      <formula>SEARCH("da fare",$N11)&gt;0</formula>
    </cfRule>
    <cfRule type="expression" dxfId="8378" priority="53">
      <formula>SEARCH("attesa tcl",$N11)&gt;0</formula>
    </cfRule>
    <cfRule type="expression" dxfId="8377" priority="54">
      <formula>SEARCH("fermata",$N11)&gt;0</formula>
    </cfRule>
    <cfRule type="expression" dxfId="8376" priority="55">
      <formula>SEARCH("canone",$N11)&gt;0</formula>
    </cfRule>
  </conditionalFormatting>
  <conditionalFormatting sqref="I11">
    <cfRule type="expression" dxfId="8375" priority="46">
      <formula>SEARCH("caricato",$N11)&gt;0</formula>
    </cfRule>
    <cfRule type="expression" dxfId="8374" priority="47">
      <formula>SEARCH("da fare",$N11)&gt;0</formula>
    </cfRule>
    <cfRule type="expression" dxfId="8373" priority="48">
      <formula>SEARCH("attesa tcl",$N11)&gt;0</formula>
    </cfRule>
    <cfRule type="expression" dxfId="8372" priority="49">
      <formula>SEARCH("fermata",$N11)&gt;0</formula>
    </cfRule>
    <cfRule type="expression" dxfId="8371" priority="50">
      <formula>SEARCH("canone",$N11)&gt;0</formula>
    </cfRule>
  </conditionalFormatting>
  <conditionalFormatting sqref="I11">
    <cfRule type="expression" dxfId="8370" priority="41">
      <formula>SEARCH("caricato",$N11)&gt;0</formula>
    </cfRule>
    <cfRule type="expression" dxfId="8369" priority="42">
      <formula>SEARCH("da fare",$N11)&gt;0</formula>
    </cfRule>
    <cfRule type="expression" dxfId="8368" priority="43">
      <formula>SEARCH("attesa tcl",$N11)&gt;0</formula>
    </cfRule>
    <cfRule type="expression" dxfId="8367" priority="44">
      <formula>SEARCH("fermata",$N11)&gt;0</formula>
    </cfRule>
    <cfRule type="expression" dxfId="8366" priority="45">
      <formula>SEARCH("canone",$N11)&gt;0</formula>
    </cfRule>
  </conditionalFormatting>
  <conditionalFormatting sqref="I11">
    <cfRule type="expression" dxfId="8365" priority="36">
      <formula>SEARCH("caricato",$N11)&gt;0</formula>
    </cfRule>
    <cfRule type="expression" dxfId="8364" priority="37">
      <formula>SEARCH("da fare",$N11)&gt;0</formula>
    </cfRule>
    <cfRule type="expression" dxfId="8363" priority="38">
      <formula>SEARCH("attesa tcl",$N11)&gt;0</formula>
    </cfRule>
    <cfRule type="expression" dxfId="8362" priority="39">
      <formula>SEARCH("fermata",$N11)&gt;0</formula>
    </cfRule>
    <cfRule type="expression" dxfId="8361" priority="40">
      <formula>SEARCH("canone",$N11)&gt;0</formula>
    </cfRule>
  </conditionalFormatting>
  <conditionalFormatting sqref="I11">
    <cfRule type="expression" dxfId="8360" priority="31">
      <formula>SEARCH("caricato",$N11)&gt;0</formula>
    </cfRule>
    <cfRule type="expression" dxfId="8359" priority="32">
      <formula>SEARCH("da fare",$N11)&gt;0</formula>
    </cfRule>
    <cfRule type="expression" dxfId="8358" priority="33">
      <formula>SEARCH("attesa tcl",$N11)&gt;0</formula>
    </cfRule>
    <cfRule type="expression" dxfId="8357" priority="34">
      <formula>SEARCH("fermata",$N11)&gt;0</formula>
    </cfRule>
    <cfRule type="expression" dxfId="8356" priority="35">
      <formula>SEARCH("canone",$N11)&gt;0</formula>
    </cfRule>
  </conditionalFormatting>
  <conditionalFormatting sqref="I12">
    <cfRule type="expression" dxfId="8355" priority="26">
      <formula>SEARCH("caricato",$N12)&gt;0</formula>
    </cfRule>
    <cfRule type="expression" dxfId="8354" priority="27">
      <formula>SEARCH("da fare",$N12)&gt;0</formula>
    </cfRule>
    <cfRule type="expression" dxfId="8353" priority="28">
      <formula>SEARCH("attesa tcl",$N12)&gt;0</formula>
    </cfRule>
    <cfRule type="expression" dxfId="8352" priority="29">
      <formula>SEARCH("fermata",$N12)&gt;0</formula>
    </cfRule>
    <cfRule type="expression" dxfId="8351" priority="30">
      <formula>SEARCH("canone",$N12)&gt;0</formula>
    </cfRule>
  </conditionalFormatting>
  <conditionalFormatting sqref="I12">
    <cfRule type="expression" dxfId="8350" priority="21">
      <formula>SEARCH("caricato",$N12)&gt;0</formula>
    </cfRule>
    <cfRule type="expression" dxfId="8349" priority="22">
      <formula>SEARCH("da fare",$N12)&gt;0</formula>
    </cfRule>
    <cfRule type="expression" dxfId="8348" priority="23">
      <formula>SEARCH("attesa tcl",$N12)&gt;0</formula>
    </cfRule>
    <cfRule type="expression" dxfId="8347" priority="24">
      <formula>SEARCH("fermata",$N12)&gt;0</formula>
    </cfRule>
    <cfRule type="expression" dxfId="8346" priority="25">
      <formula>SEARCH("canone",$N12)&gt;0</formula>
    </cfRule>
  </conditionalFormatting>
  <conditionalFormatting sqref="I12">
    <cfRule type="expression" dxfId="8345" priority="16">
      <formula>SEARCH("caricato",$N12)&gt;0</formula>
    </cfRule>
    <cfRule type="expression" dxfId="8344" priority="17">
      <formula>SEARCH("da fare",$N12)&gt;0</formula>
    </cfRule>
    <cfRule type="expression" dxfId="8343" priority="18">
      <formula>SEARCH("attesa tcl",$N12)&gt;0</formula>
    </cfRule>
    <cfRule type="expression" dxfId="8342" priority="19">
      <formula>SEARCH("fermata",$N12)&gt;0</formula>
    </cfRule>
    <cfRule type="expression" dxfId="8341" priority="20">
      <formula>SEARCH("canone",$N12)&gt;0</formula>
    </cfRule>
  </conditionalFormatting>
  <conditionalFormatting sqref="I12">
    <cfRule type="expression" dxfId="8340" priority="11">
      <formula>SEARCH("caricato",$N12)&gt;0</formula>
    </cfRule>
    <cfRule type="expression" dxfId="8339" priority="12">
      <formula>SEARCH("da fare",$N12)&gt;0</formula>
    </cfRule>
    <cfRule type="expression" dxfId="8338" priority="13">
      <formula>SEARCH("attesa tcl",$N12)&gt;0</formula>
    </cfRule>
    <cfRule type="expression" dxfId="8337" priority="14">
      <formula>SEARCH("fermata",$N12)&gt;0</formula>
    </cfRule>
    <cfRule type="expression" dxfId="8336" priority="15">
      <formula>SEARCH("canone",$N12)&gt;0</formula>
    </cfRule>
  </conditionalFormatting>
  <conditionalFormatting sqref="I12">
    <cfRule type="expression" dxfId="8335" priority="6">
      <formula>SEARCH("caricato",$N12)&gt;0</formula>
    </cfRule>
    <cfRule type="expression" dxfId="8334" priority="7">
      <formula>SEARCH("da fare",$N12)&gt;0</formula>
    </cfRule>
    <cfRule type="expression" dxfId="8333" priority="8">
      <formula>SEARCH("attesa tcl",$N12)&gt;0</formula>
    </cfRule>
    <cfRule type="expression" dxfId="8332" priority="9">
      <formula>SEARCH("fermata",$N12)&gt;0</formula>
    </cfRule>
    <cfRule type="expression" dxfId="8331" priority="10">
      <formula>SEARCH("canone",$N12)&gt;0</formula>
    </cfRule>
  </conditionalFormatting>
  <conditionalFormatting sqref="I12">
    <cfRule type="expression" dxfId="8330" priority="1">
      <formula>SEARCH("caricato",$N12)&gt;0</formula>
    </cfRule>
    <cfRule type="expression" dxfId="8329" priority="2">
      <formula>SEARCH("da fare",$N12)&gt;0</formula>
    </cfRule>
    <cfRule type="expression" dxfId="8328" priority="3">
      <formula>SEARCH("attesa tcl",$N12)&gt;0</formula>
    </cfRule>
    <cfRule type="expression" dxfId="8327" priority="4">
      <formula>SEARCH("fermata",$N12)&gt;0</formula>
    </cfRule>
    <cfRule type="expression" dxfId="8326" priority="5">
      <formula>SEARCH("canone",$N12)&gt;0</formula>
    </cfRule>
  </conditionalFormatting>
  <dataValidations count="1">
    <dataValidation type="list" allowBlank="1" showInputMessage="1" showErrorMessage="1" sqref="U4" xr:uid="{0A90CB8A-9116-49FE-B66D-E5FF726BA918}">
      <formula1>"SI,NO,si,no,"</formula1>
    </dataValidation>
  </dataValidations>
  <printOptions horizontalCentered="1" verticalCentered="1"/>
  <pageMargins left="0.25" right="0.25" top="0.25" bottom="0.25" header="0.3" footer="0.3"/>
  <pageSetup paperSize="9" scale="55" fitToHeight="0" pageOrder="overThenDown" orientation="landscape" blackAndWhite="1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8465" r:id="rId4" name="Button 1">
              <controlPr defaultSize="0" print="0" autoFill="0" autoPict="0" macro="[0]!CopiaModificaEseguiMacroEsterne_Optimized">
                <anchor moveWithCells="1" sizeWithCells="1">
                  <from>
                    <xdr:col>7</xdr:col>
                    <xdr:colOff>0</xdr:colOff>
                    <xdr:row>0</xdr:row>
                    <xdr:rowOff>9525</xdr:rowOff>
                  </from>
                  <to>
                    <xdr:col>7</xdr:col>
                    <xdr:colOff>1819275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8466" r:id="rId5" name="Button 2">
              <controlPr defaultSize="0" print="0" autoFill="0" autoPict="0" macro="[0]!RegolaAltezzaRigheEAreeDiStampa">
                <anchor moveWithCells="1" sizeWithCells="1">
                  <from>
                    <xdr:col>5</xdr:col>
                    <xdr:colOff>0</xdr:colOff>
                    <xdr:row>0</xdr:row>
                    <xdr:rowOff>0</xdr:rowOff>
                  </from>
                  <to>
                    <xdr:col>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8467" r:id="rId6" name="Button 3">
              <controlPr defaultSize="0" print="0" autoFill="0" autoPict="0" macro="[0]!RegolaAltezzaRigheEAreeDiStampa">
                <anchor moveWithCells="1" sizeWithCells="1">
                  <from>
                    <xdr:col>5</xdr:col>
                    <xdr:colOff>0</xdr:colOff>
                    <xdr:row>0</xdr:row>
                    <xdr:rowOff>0</xdr:rowOff>
                  </from>
                  <to>
                    <xdr:col>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8468" r:id="rId7" name="Button 4">
              <controlPr defaultSize="0" print="0" autoFill="0" autoPict="0" macro="[0]!cancellaGiornaliera">
                <anchor moveWithCells="1" sizeWithCells="1">
                  <from>
                    <xdr:col>13</xdr:col>
                    <xdr:colOff>0</xdr:colOff>
                    <xdr:row>0</xdr:row>
                    <xdr:rowOff>0</xdr:rowOff>
                  </from>
                  <to>
                    <xdr:col>13</xdr:col>
                    <xdr:colOff>1990725</xdr:colOff>
                    <xdr:row>1</xdr:row>
                    <xdr:rowOff>438150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8469" r:id="rId8" name="Button 5">
              <controlPr defaultSize="0" print="0" autoFill="0" autoPict="0" macro="[0]!CopiaModificaEseguiMacroEsterne_Optimized">
                <anchor moveWithCells="1" sizeWithCells="1">
                  <from>
                    <xdr:col>7</xdr:col>
                    <xdr:colOff>0</xdr:colOff>
                    <xdr:row>0</xdr:row>
                    <xdr:rowOff>9525</xdr:rowOff>
                  </from>
                  <to>
                    <xdr:col>7</xdr:col>
                    <xdr:colOff>1819275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8470" r:id="rId9" name="Button 6">
              <controlPr defaultSize="0" print="0" autoFill="0" autoPict="0" macro="[1]!RegolaAltezzaRigheEAreeDiStampa">
                <anchor moveWithCells="1" sizeWithCells="1">
                  <from>
                    <xdr:col>5</xdr:col>
                    <xdr:colOff>0</xdr:colOff>
                    <xdr:row>0</xdr:row>
                    <xdr:rowOff>0</xdr:rowOff>
                  </from>
                  <to>
                    <xdr:col>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8471" r:id="rId10" name="Button 7">
              <controlPr defaultSize="0" print="0" autoFill="0" autoPict="0" macro="[0]!RegolaAltezzaRigheEAreeDiStampa">
                <anchor moveWithCells="1" sizeWithCells="1">
                  <from>
                    <xdr:col>5</xdr:col>
                    <xdr:colOff>0</xdr:colOff>
                    <xdr:row>0</xdr:row>
                    <xdr:rowOff>0</xdr:rowOff>
                  </from>
                  <to>
                    <xdr:col>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8472" r:id="rId11" name="Button 8">
              <controlPr defaultSize="0" print="0" autoFill="0" autoPict="0" macro="[0]!ComparaPdLeCopiaValori">
                <anchor moveWithCells="1" sizeWithCells="1">
                  <from>
                    <xdr:col>9</xdr:col>
                    <xdr:colOff>19050</xdr:colOff>
                    <xdr:row>0</xdr:row>
                    <xdr:rowOff>0</xdr:rowOff>
                  </from>
                  <to>
                    <xdr:col>10</xdr:col>
                    <xdr:colOff>1104900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594391-2AEC-4B74-BDA8-D0E27AF2A41A}">
  <sheetPr codeName="Foglio46">
    <pageSetUpPr fitToPage="1"/>
  </sheetPr>
  <dimension ref="A1:BK64"/>
  <sheetViews>
    <sheetView zoomScale="55" zoomScaleNormal="55" workbookViewId="0">
      <selection activeCell="I13" sqref="I13"/>
    </sheetView>
  </sheetViews>
  <sheetFormatPr defaultColWidth="8.85546875" defaultRowHeight="23.25" x14ac:dyDescent="0.25"/>
  <cols>
    <col min="1" max="1" width="5.7109375" style="114" customWidth="1"/>
    <col min="2" max="2" width="5.85546875" style="114" customWidth="1"/>
    <col min="3" max="3" width="4.5703125" style="114" customWidth="1"/>
    <col min="4" max="4" width="4.42578125" style="114" customWidth="1"/>
    <col min="5" max="5" width="3.5703125" style="114" customWidth="1"/>
    <col min="6" max="6" width="30.7109375" style="1" customWidth="1"/>
    <col min="7" max="7" width="76.28515625" style="144" customWidth="1"/>
    <col min="8" max="8" width="26.5703125" style="1" customWidth="1"/>
    <col min="9" max="9" width="29" style="22" customWidth="1"/>
    <col min="10" max="10" width="20" style="1" customWidth="1"/>
    <col min="11" max="12" width="16.7109375" style="1" customWidth="1"/>
    <col min="13" max="13" width="24.28515625" style="1" customWidth="1"/>
    <col min="14" max="14" width="29.140625" style="20" customWidth="1"/>
    <col min="15" max="15" width="1.85546875" style="20" customWidth="1"/>
    <col min="16" max="16" width="27.5703125" style="114" customWidth="1"/>
    <col min="17" max="18" width="24.140625" style="114" customWidth="1"/>
    <col min="19" max="19" width="25.85546875" style="114" bestFit="1" customWidth="1"/>
    <col min="20" max="20" width="30" style="114" bestFit="1" customWidth="1"/>
    <col min="21" max="21" width="28.7109375" style="114" customWidth="1"/>
    <col min="22" max="25" width="18.7109375" style="37" customWidth="1"/>
    <col min="26" max="28" width="18.7109375" style="37" hidden="1" customWidth="1"/>
    <col min="29" max="29" width="30" style="114" hidden="1" customWidth="1"/>
    <col min="30" max="30" width="12.28515625" style="114" hidden="1" customWidth="1"/>
    <col min="31" max="31" width="10.5703125" style="114" hidden="1" customWidth="1"/>
    <col min="32" max="32" width="11.7109375" style="114" hidden="1" customWidth="1"/>
    <col min="33" max="34" width="9.7109375" style="114" hidden="1" customWidth="1"/>
    <col min="35" max="35" width="8" style="114" hidden="1" customWidth="1"/>
    <col min="36" max="36" width="8.28515625" style="114" hidden="1" customWidth="1"/>
    <col min="37" max="37" width="9.7109375" style="114" hidden="1" customWidth="1"/>
    <col min="38" max="38" width="11.42578125" style="114" hidden="1" customWidth="1"/>
    <col min="39" max="39" width="8.28515625" style="114" hidden="1" customWidth="1"/>
    <col min="40" max="40" width="8.7109375" style="114" hidden="1" customWidth="1"/>
    <col min="41" max="41" width="25.140625" style="114" bestFit="1" customWidth="1"/>
    <col min="42" max="42" width="11.7109375" style="114" customWidth="1"/>
    <col min="43" max="47" width="10.140625" style="114" customWidth="1"/>
    <col min="48" max="63" width="16.5703125" style="114" customWidth="1"/>
    <col min="64" max="72" width="8.85546875" style="114"/>
    <col min="73" max="74" width="15.42578125" style="114" bestFit="1" customWidth="1"/>
    <col min="75" max="75" width="17.5703125" style="114" bestFit="1" customWidth="1"/>
    <col min="76" max="76" width="13.42578125" style="114" bestFit="1" customWidth="1"/>
    <col min="77" max="77" width="12.28515625" style="114" bestFit="1" customWidth="1"/>
    <col min="78" max="78" width="13.42578125" style="114" bestFit="1" customWidth="1"/>
    <col min="79" max="79" width="0" style="114" hidden="1" customWidth="1"/>
    <col min="80" max="16384" width="8.85546875" style="114"/>
  </cols>
  <sheetData>
    <row r="1" spans="1:41" ht="35.25" customHeight="1" x14ac:dyDescent="0.25">
      <c r="B1" s="200"/>
      <c r="C1" s="201"/>
      <c r="D1" s="201"/>
      <c r="E1" s="202"/>
      <c r="F1" s="203" t="s">
        <v>212</v>
      </c>
      <c r="G1" s="204"/>
      <c r="H1" s="204"/>
      <c r="I1" s="155">
        <f>DATE(RIEPILOGO!U14,RIEPILOGO!X13,25)</f>
        <v>46106</v>
      </c>
      <c r="K1" s="132"/>
      <c r="L1" s="206">
        <v>46106</v>
      </c>
      <c r="M1" s="206"/>
      <c r="N1" s="128"/>
    </row>
    <row r="2" spans="1:41" ht="35.25" customHeight="1" x14ac:dyDescent="0.5">
      <c r="B2" s="200"/>
      <c r="C2" s="201"/>
      <c r="D2" s="201"/>
      <c r="E2" s="202"/>
      <c r="F2" s="205"/>
      <c r="G2" s="205"/>
      <c r="H2" s="205"/>
      <c r="K2" s="151"/>
      <c r="L2" s="207" t="str">
        <f>TEXT(L1, "gggg")</f>
        <v>mercoledì</v>
      </c>
      <c r="M2" s="207"/>
      <c r="N2" s="129"/>
      <c r="O2" s="19"/>
      <c r="P2" s="199" t="s">
        <v>215</v>
      </c>
      <c r="Q2" s="199"/>
      <c r="R2" s="199"/>
      <c r="S2" s="199"/>
      <c r="T2" s="13"/>
    </row>
    <row r="3" spans="1:41" ht="66" customHeight="1" x14ac:dyDescent="0.25">
      <c r="A3" s="127"/>
      <c r="B3" s="16" t="s">
        <v>2</v>
      </c>
      <c r="C3" s="16" t="s">
        <v>3</v>
      </c>
      <c r="D3" s="16" t="s">
        <v>5</v>
      </c>
      <c r="E3" s="16" t="s">
        <v>4</v>
      </c>
      <c r="F3" s="130" t="s">
        <v>1</v>
      </c>
      <c r="G3" s="142" t="s">
        <v>128</v>
      </c>
      <c r="H3" s="130" t="s">
        <v>9</v>
      </c>
      <c r="I3" s="131" t="s">
        <v>0</v>
      </c>
      <c r="J3" s="130" t="s">
        <v>11</v>
      </c>
      <c r="K3" s="130" t="s">
        <v>6</v>
      </c>
      <c r="L3" s="130" t="s">
        <v>7</v>
      </c>
      <c r="M3" s="130" t="s">
        <v>8</v>
      </c>
      <c r="N3" s="130" t="s">
        <v>22</v>
      </c>
      <c r="O3" s="16"/>
      <c r="P3" s="46" t="s">
        <v>202</v>
      </c>
      <c r="Q3" s="46" t="s">
        <v>203</v>
      </c>
      <c r="R3" s="46" t="s">
        <v>262</v>
      </c>
      <c r="S3" s="46" t="s">
        <v>204</v>
      </c>
      <c r="T3" s="46" t="s">
        <v>34</v>
      </c>
      <c r="U3" s="47" t="s">
        <v>25</v>
      </c>
      <c r="V3" s="192" t="s">
        <v>216</v>
      </c>
      <c r="W3" s="193"/>
      <c r="X3" s="194"/>
      <c r="Y3" s="121"/>
      <c r="AD3" s="37"/>
    </row>
    <row r="4" spans="1:41" ht="80.099999999999994" customHeight="1" x14ac:dyDescent="0.25">
      <c r="A4" s="112" t="str">
        <f>IFERROR(INDEX(Tabella256[cognomenome], MATCH(F4, Tabella256[cognome], 0)), "")</f>
        <v>Spinali D.</v>
      </c>
      <c r="B4" s="110"/>
      <c r="C4" s="110"/>
      <c r="D4" s="111"/>
      <c r="E4" s="111"/>
      <c r="F4" s="30" t="s">
        <v>132</v>
      </c>
      <c r="G4" s="56" t="s">
        <v>530</v>
      </c>
      <c r="H4" s="31" t="s">
        <v>283</v>
      </c>
      <c r="I4" s="32" t="str">
        <f>IF(ISERROR(SEARCH("canone extra", N4)),
    IF(ISERROR(SEARCH("caldarella2", N4)),
        IF(ISERROR(SEARCH("messina", N4)),
            IF(ISERROR(SEARCH("agusta", N4)),
                IF(ISERROR(SEARCH("caldarella", N4)),
                    "",
                    $X$6
                ),
                $W$6
            ),
            $V$6
        ),
        $Y$6
    ),
    $AO$6
)</f>
        <v>5400274437
canone</v>
      </c>
      <c r="J4" s="33" t="s">
        <v>529</v>
      </c>
      <c r="K4" s="34" t="s">
        <v>281</v>
      </c>
      <c r="L4" s="34" t="s">
        <v>282</v>
      </c>
      <c r="M4" s="31">
        <f>IF(AN4=0,"",AN4)</f>
        <v>8.25</v>
      </c>
      <c r="N4" s="35" t="s">
        <v>260</v>
      </c>
      <c r="O4" s="35"/>
      <c r="P4" s="18">
        <f>IF(OR($L$1=RIEPILOGO!$T$2,$L$1=RIEPILOGO!$T$3,$L$1=RIEPILOGO!$T$4,$L$1=RIEPILOGO!$T$5),"FESTIVO",
  IF(L2="sabato","SABATO",
    IF(L2="domenica","DOMENICA",
      IF(RIEPILOGO!V19="ABILITATO",
        IFERROR((SUMIF(N4:N45,"*canone messina*",M4:M45)/(IF(WEEKDAY(L1,2)=5,10,16.5)))-1,-1),
        0))))</f>
        <v>0</v>
      </c>
      <c r="Q4" s="18">
        <f>IF(OR($L$1=RIEPILOGO!$T$2,$L$1=RIEPILOGO!$T$3,$L$1=RIEPILOGO!$T$4,$L$1=RIEPILOGO!$T$5),"FESTIVO",
  IF(L2="sabato","SABATO",
    IF(L2="domenica","DOMENICA",
      IF(RIEPILOGO!V19="ABILITATO",
        IFERROR((SUMIF(N4:N45,"canone caldarella",M4:M45)/(IF(WEEKDAY(L1,2)=5,10,16.5)))-1,-1),
        0))))</f>
        <v>0</v>
      </c>
      <c r="R4" s="18">
        <f>IF(OR($L$1=RIEPILOGO!$T$2,$L$1=RIEPILOGO!$T$3,$L$1=RIEPILOGO!$T$4,$L$1=RIEPILOGO!$T$5),"FESTIVO",
  IF(L2="sabato","SABATO",
    IF(L2="domenica","DOMENICA",
      IF(RIEPILOGO!U19="ABILITATO",
        IFERROR((SUMIF(N4:N45,"*canone agusta*",M4:M45)/(IF(WEEKDAY(L1,2)=5,10,16.5)))-1,-1),
        0))))</f>
        <v>0</v>
      </c>
      <c r="S4" s="18">
        <f>IF(OR($L$1=RIEPILOGO!$T$2,$L$1=RIEPILOGO!$T$3,$L$1=RIEPILOGO!$T$4,$L$1=RIEPILOGO!$T$5),"FESTIVO",
  IF(L2="sabato","SABATO",
    IF(L2="domenica","DOMENICA",
      IF(RIEPILOGO!W19="ABILITATO",
        IFERROR((SUMIF(N4:N45,"*canone caldarella2*",M4:M45)/(IF(WEEKDAY(L1,2)=5,10,16.5)))-1,-1),
        0))))</f>
        <v>0</v>
      </c>
      <c r="T4" s="18" t="str">
        <f>IF(COUNTBLANK(P7:P30)=ROWS(P7:P30),"NO",IF(SUM(Q7:Q30)=SUM(R7:R30),"SI","NO"))</f>
        <v>SI</v>
      </c>
      <c r="U4" s="18" t="s">
        <v>39</v>
      </c>
      <c r="V4" s="195">
        <f ca="1">RIEPILOGO!M33</f>
        <v>-6.0606060606060552E-2</v>
      </c>
      <c r="W4" s="196"/>
      <c r="X4" s="197"/>
      <c r="Y4" s="122"/>
      <c r="AD4" s="114" t="str">
        <f>IFERROR(IF(SEARCH("assistenza", N4) &gt; 0, TRUE, ""), "NO")</f>
        <v>NO</v>
      </c>
      <c r="AG4" s="3">
        <f t="shared" ref="AG4:AH45" si="0">IF(K4="24:00",24,(HOUR(K4)+MINUTE(K4)/60))</f>
        <v>7.75</v>
      </c>
      <c r="AH4" s="3">
        <f t="shared" si="0"/>
        <v>16.75</v>
      </c>
      <c r="AI4" s="3">
        <f t="shared" ref="AI4:AI45" si="1">IF(AM4=TRUE,(HOUR(AJ4)+MINUTE(AJ4)/60),0)</f>
        <v>0.75</v>
      </c>
      <c r="AJ4" s="4">
        <v>3.125E-2</v>
      </c>
      <c r="AK4" s="3">
        <f t="shared" ref="AK4:AK45" si="2">AH4-AG4</f>
        <v>9</v>
      </c>
      <c r="AL4" s="53" t="s">
        <v>30</v>
      </c>
      <c r="AM4" s="8" t="b">
        <f t="shared" ref="AM4:AM45" si="3">IF(AND(AG4&lt;12.75,AH4&gt;12,AD4="NO"),OR($L$2="lunedì",($L$2="martedì"),($L$2="mercoledì"),($L$2="giovedì")))</f>
        <v>1</v>
      </c>
      <c r="AN4" s="15">
        <f t="shared" ref="AN4:AN45" si="4">IF(AM4=TRUE,AK4-AI4, AK4*1)</f>
        <v>8.25</v>
      </c>
    </row>
    <row r="5" spans="1:41" ht="80.099999999999994" customHeight="1" thickBot="1" x14ac:dyDescent="0.95">
      <c r="A5" s="112" t="str">
        <f>IFERROR(INDEX(Tabella256[cognomenome], MATCH(F5, Tabella256[cognome], 0)), "")</f>
        <v>Serra G.</v>
      </c>
      <c r="B5" s="28"/>
      <c r="C5" s="28"/>
      <c r="D5" s="29"/>
      <c r="E5" s="29"/>
      <c r="F5" s="30" t="s">
        <v>193</v>
      </c>
      <c r="G5" s="56" t="str">
        <f>IF(G4="","",G4)</f>
        <v>10241866 - U400 - Rilievi di pressione su linee come da note allegate</v>
      </c>
      <c r="H5" s="31" t="str">
        <f>IF(H4="","",H4)</f>
        <v>Agusta</v>
      </c>
      <c r="I5" s="32" t="str">
        <f t="shared" ref="I5:I45" si="5">IF(ISERROR(SEARCH("canone extra", N5)),
    IF(ISERROR(SEARCH("caldarella2", N5)),
        IF(ISERROR(SEARCH("messina", N5)),
            IF(ISERROR(SEARCH("agusta", N5)),
                IF(ISERROR(SEARCH("caldarella", N5)),
                    "",
                    $X$6
                ),
                $W$6
            ),
            $V$6
        ),
        $Y$6
    ),
    $AO$6
)</f>
        <v>5400274437
canone</v>
      </c>
      <c r="J5" s="33" t="str">
        <f>IF(J4="","",J4)</f>
        <v>576936/C</v>
      </c>
      <c r="K5" s="34" t="s">
        <v>281</v>
      </c>
      <c r="L5" s="34" t="s">
        <v>282</v>
      </c>
      <c r="M5" s="31">
        <f>IF(AN5=0,"",AN5)</f>
        <v>8.25</v>
      </c>
      <c r="N5" s="35" t="s">
        <v>260</v>
      </c>
      <c r="O5" s="35"/>
      <c r="P5" s="109"/>
      <c r="Q5" s="109"/>
      <c r="R5" s="109"/>
      <c r="S5" s="109"/>
      <c r="V5" s="14" t="s">
        <v>35</v>
      </c>
      <c r="W5" s="14" t="s">
        <v>260</v>
      </c>
      <c r="X5" s="14" t="s">
        <v>36</v>
      </c>
      <c r="Y5" s="14" t="s">
        <v>207</v>
      </c>
      <c r="Z5" s="14" t="s">
        <v>35</v>
      </c>
      <c r="AA5" s="14" t="s">
        <v>260</v>
      </c>
      <c r="AB5" s="14" t="s">
        <v>36</v>
      </c>
      <c r="AC5" s="14" t="s">
        <v>207</v>
      </c>
      <c r="AD5" s="114" t="str">
        <f t="shared" ref="AD5:AD45" si="6">IFERROR(IF(SEARCH("assistenza", N5) &gt; 0, TRUE, ""), "NO")</f>
        <v>NO</v>
      </c>
      <c r="AG5" s="3">
        <f t="shared" si="0"/>
        <v>7.75</v>
      </c>
      <c r="AH5" s="3">
        <f t="shared" si="0"/>
        <v>16.75</v>
      </c>
      <c r="AI5" s="3">
        <f t="shared" si="1"/>
        <v>0.75</v>
      </c>
      <c r="AJ5" s="4">
        <v>3.125E-2</v>
      </c>
      <c r="AK5" s="3">
        <f t="shared" si="2"/>
        <v>9</v>
      </c>
      <c r="AL5" s="53" t="s">
        <v>30</v>
      </c>
      <c r="AM5" s="8" t="b">
        <f t="shared" si="3"/>
        <v>1</v>
      </c>
      <c r="AN5" s="15">
        <f t="shared" si="4"/>
        <v>8.25</v>
      </c>
      <c r="AO5" s="14" t="s">
        <v>238</v>
      </c>
    </row>
    <row r="6" spans="1:41" ht="80.099999999999994" customHeight="1" x14ac:dyDescent="0.25">
      <c r="A6" s="112" t="str">
        <f>IFERROR(INDEX(Tabella256[cognomenome], MATCH(F6, Tabella256[cognome], 0)), "")</f>
        <v>Tarascio B.</v>
      </c>
      <c r="B6" s="28"/>
      <c r="C6" s="28"/>
      <c r="D6" s="29"/>
      <c r="E6" s="29"/>
      <c r="F6" s="30" t="s">
        <v>157</v>
      </c>
      <c r="G6" s="56" t="s">
        <v>432</v>
      </c>
      <c r="H6" s="31" t="s">
        <v>285</v>
      </c>
      <c r="I6" s="32" t="str">
        <f t="shared" si="5"/>
        <v>5400274434
canone</v>
      </c>
      <c r="J6" s="33" t="s">
        <v>431</v>
      </c>
      <c r="K6" s="34" t="s">
        <v>281</v>
      </c>
      <c r="L6" s="34" t="s">
        <v>282</v>
      </c>
      <c r="M6" s="31">
        <f t="shared" ref="M6:M45" si="7">IF(AN6=0,"",AN6)</f>
        <v>8.25</v>
      </c>
      <c r="N6" s="35" t="s">
        <v>36</v>
      </c>
      <c r="O6" s="35"/>
      <c r="P6" s="73" t="s">
        <v>23</v>
      </c>
      <c r="Q6" s="74" t="s">
        <v>20</v>
      </c>
      <c r="R6" s="74" t="s">
        <v>21</v>
      </c>
      <c r="S6" s="75" t="s">
        <v>24</v>
      </c>
      <c r="T6" s="2"/>
      <c r="V6" s="32" t="str">
        <f>RIEPILOGO!$S$17</f>
        <v>5400274443
canone</v>
      </c>
      <c r="W6" s="32" t="str">
        <f>RIEPILOGO!$U$17</f>
        <v>5400274437
canone</v>
      </c>
      <c r="X6" s="32" t="str">
        <f>RIEPILOGO!$V$17</f>
        <v>5400274434
canone</v>
      </c>
      <c r="Y6" s="32" t="str">
        <f>RIEPILOGO!$W$17</f>
        <v xml:space="preserve">
canone</v>
      </c>
      <c r="AD6" s="114" t="str">
        <f t="shared" si="6"/>
        <v>NO</v>
      </c>
      <c r="AG6" s="3">
        <f t="shared" si="0"/>
        <v>7.75</v>
      </c>
      <c r="AH6" s="3">
        <f t="shared" si="0"/>
        <v>16.75</v>
      </c>
      <c r="AI6" s="3">
        <f t="shared" si="1"/>
        <v>0.75</v>
      </c>
      <c r="AJ6" s="4">
        <v>3.125E-2</v>
      </c>
      <c r="AK6" s="3">
        <f t="shared" si="2"/>
        <v>9</v>
      </c>
      <c r="AL6" s="53" t="s">
        <v>30</v>
      </c>
      <c r="AM6" s="8" t="b">
        <f t="shared" si="3"/>
        <v>1</v>
      </c>
      <c r="AN6" s="15">
        <f t="shared" si="4"/>
        <v>8.25</v>
      </c>
      <c r="AO6" s="32">
        <f>RIEPILOGO!$X$17</f>
        <v>0</v>
      </c>
    </row>
    <row r="7" spans="1:41" ht="80.099999999999994" customHeight="1" x14ac:dyDescent="0.25">
      <c r="A7" s="112" t="str">
        <f>IFERROR(INDEX(Tabella256[cognomenome], MATCH(F7, Tabella256[cognome], 0)), "")</f>
        <v>Partesano V.</v>
      </c>
      <c r="B7" s="28"/>
      <c r="C7" s="28"/>
      <c r="D7" s="29"/>
      <c r="E7" s="29"/>
      <c r="F7" s="30" t="s">
        <v>149</v>
      </c>
      <c r="G7" s="56" t="str">
        <f>IF(G6="","",G6)</f>
        <v>1200-MAX  E OFF SITE CONTROLLO  RIPRISTINO E MOVIMENTAZIONE  KV e HIC. . Proseguimento del permesso n 566045/C</v>
      </c>
      <c r="H7" s="31" t="str">
        <f>IF(H6="","",H6)</f>
        <v>Caldarella</v>
      </c>
      <c r="I7" s="32" t="str">
        <f t="shared" si="5"/>
        <v>5400274434
canone</v>
      </c>
      <c r="J7" s="33" t="str">
        <f>IF(J6="","",J6)</f>
        <v>575292/C</v>
      </c>
      <c r="K7" s="34" t="s">
        <v>281</v>
      </c>
      <c r="L7" s="34" t="s">
        <v>282</v>
      </c>
      <c r="M7" s="31">
        <f t="shared" si="7"/>
        <v>8.25</v>
      </c>
      <c r="N7" s="35" t="s">
        <v>36</v>
      </c>
      <c r="O7" s="35"/>
      <c r="P7" s="76" t="s">
        <v>12</v>
      </c>
      <c r="Q7" s="18">
        <f>IF(ISBLANK(P7), 99, SUMIF($F$4:$F$45,"*"&amp;P7&amp;"*",$M$4:$M$45))</f>
        <v>8.25</v>
      </c>
      <c r="R7" s="18">
        <v>8.25</v>
      </c>
      <c r="S7" s="77">
        <f t="shared" ref="S7:S30" si="8">R7-Q7</f>
        <v>0</v>
      </c>
      <c r="T7" s="2"/>
      <c r="V7" s="66">
        <f ca="1">RIEPILOGO!N33</f>
        <v>-3.0303030303030276E-2</v>
      </c>
      <c r="W7" s="66">
        <f ca="1">RIEPILOGO!P33</f>
        <v>-1.5151515151515138E-2</v>
      </c>
      <c r="X7" s="66">
        <f ca="1">RIEPILOGO!O33</f>
        <v>-1.5151515151515138E-2</v>
      </c>
      <c r="Y7" s="66">
        <f ca="1">RIEPILOGO!Q33</f>
        <v>0</v>
      </c>
      <c r="Z7" s="71">
        <f ca="1">V7</f>
        <v>-3.0303030303030276E-2</v>
      </c>
      <c r="AA7" s="71">
        <f ca="1">W7</f>
        <v>-1.5151515151515138E-2</v>
      </c>
      <c r="AB7" s="71">
        <f ca="1">X7</f>
        <v>-1.5151515151515138E-2</v>
      </c>
      <c r="AC7" s="71">
        <f ca="1">Y7</f>
        <v>0</v>
      </c>
      <c r="AD7" s="114" t="str">
        <f t="shared" si="6"/>
        <v>NO</v>
      </c>
      <c r="AG7" s="3">
        <f t="shared" si="0"/>
        <v>7.75</v>
      </c>
      <c r="AH7" s="3">
        <f t="shared" si="0"/>
        <v>16.75</v>
      </c>
      <c r="AI7" s="3">
        <f t="shared" si="1"/>
        <v>0.75</v>
      </c>
      <c r="AJ7" s="4">
        <v>3.125E-2</v>
      </c>
      <c r="AK7" s="3">
        <f t="shared" si="2"/>
        <v>9</v>
      </c>
      <c r="AL7" s="53" t="s">
        <v>30</v>
      </c>
      <c r="AM7" s="8" t="b">
        <f t="shared" si="3"/>
        <v>1</v>
      </c>
      <c r="AN7" s="15">
        <f t="shared" si="4"/>
        <v>8.25</v>
      </c>
    </row>
    <row r="8" spans="1:41" ht="80.099999999999994" customHeight="1" x14ac:dyDescent="0.45">
      <c r="A8" s="112" t="str">
        <f>IFERROR(INDEX(Tabella256[cognomenome], MATCH(F8, Tabella256[cognome], 0)), "")</f>
        <v>Riciputo A.</v>
      </c>
      <c r="B8" s="28"/>
      <c r="C8" s="28"/>
      <c r="D8" s="29"/>
      <c r="E8" s="29"/>
      <c r="F8" s="30" t="s">
        <v>134</v>
      </c>
      <c r="G8" s="56" t="s">
        <v>519</v>
      </c>
      <c r="H8" s="31" t="s">
        <v>284</v>
      </c>
      <c r="I8" s="32" t="str">
        <f t="shared" si="5"/>
        <v>5400274443
canone</v>
      </c>
      <c r="J8" s="33" t="s">
        <v>518</v>
      </c>
      <c r="K8" s="34" t="s">
        <v>281</v>
      </c>
      <c r="L8" s="34" t="s">
        <v>282</v>
      </c>
      <c r="M8" s="31">
        <f t="shared" si="7"/>
        <v>8.25</v>
      </c>
      <c r="N8" s="35" t="s">
        <v>35</v>
      </c>
      <c r="O8" s="35"/>
      <c r="P8" s="76" t="s">
        <v>211</v>
      </c>
      <c r="Q8" s="18">
        <f t="shared" ref="Q8:Q30" si="9">IF(ISBLANK(P8), 99, SUMIF($F$4:$F$45,"*"&amp;P8&amp;"*",$M$4:$M$45))</f>
        <v>8.25</v>
      </c>
      <c r="R8" s="18">
        <v>8.25</v>
      </c>
      <c r="S8" s="77">
        <f t="shared" si="8"/>
        <v>0</v>
      </c>
      <c r="T8" s="2"/>
      <c r="V8" s="198" t="s">
        <v>116</v>
      </c>
      <c r="W8" s="198"/>
      <c r="X8" s="198"/>
      <c r="Y8" s="123"/>
      <c r="AD8" s="114" t="str">
        <f>IFERROR(IF(SEARCH("assistenza", N8) &gt; 0, TRUE, ""), "NO")</f>
        <v>NO</v>
      </c>
      <c r="AG8" s="3">
        <f t="shared" si="0"/>
        <v>7.75</v>
      </c>
      <c r="AH8" s="3">
        <f t="shared" si="0"/>
        <v>16.75</v>
      </c>
      <c r="AI8" s="3">
        <f t="shared" si="1"/>
        <v>0.75</v>
      </c>
      <c r="AJ8" s="4">
        <v>3.125E-2</v>
      </c>
      <c r="AK8" s="3">
        <f t="shared" si="2"/>
        <v>9</v>
      </c>
      <c r="AL8" s="53" t="s">
        <v>30</v>
      </c>
      <c r="AM8" s="8" t="b">
        <f t="shared" si="3"/>
        <v>1</v>
      </c>
      <c r="AN8" s="15">
        <f t="shared" si="4"/>
        <v>8.25</v>
      </c>
    </row>
    <row r="9" spans="1:41" ht="80.099999999999994" customHeight="1" x14ac:dyDescent="0.25">
      <c r="A9" s="112" t="str">
        <f>IFERROR(INDEX(Tabella256[cognomenome], MATCH(F9, Tabella256[cognome], 0)), "")</f>
        <v>Mira A.</v>
      </c>
      <c r="B9" s="28"/>
      <c r="C9" s="28"/>
      <c r="D9" s="29"/>
      <c r="E9" s="29"/>
      <c r="F9" s="30" t="s">
        <v>265</v>
      </c>
      <c r="G9" s="56" t="str">
        <f>IF(G8="","",G8)</f>
        <v>Revisione elettrovalvole compressore impianto mise SVRE</v>
      </c>
      <c r="H9" s="31" t="str">
        <f>IF(H8="","",H8)</f>
        <v>Messina</v>
      </c>
      <c r="I9" s="32" t="str">
        <f t="shared" si="5"/>
        <v>5400274443
canone</v>
      </c>
      <c r="J9" s="33" t="str">
        <f>IF(J8="","",J8)</f>
        <v>576953/C</v>
      </c>
      <c r="K9" s="34" t="s">
        <v>281</v>
      </c>
      <c r="L9" s="34" t="s">
        <v>282</v>
      </c>
      <c r="M9" s="31">
        <f t="shared" si="7"/>
        <v>8.25</v>
      </c>
      <c r="N9" s="35" t="s">
        <v>35</v>
      </c>
      <c r="O9" s="35"/>
      <c r="P9" s="76" t="s">
        <v>15</v>
      </c>
      <c r="Q9" s="18">
        <f t="shared" si="9"/>
        <v>8.25</v>
      </c>
      <c r="R9" s="18">
        <v>8.25</v>
      </c>
      <c r="S9" s="77">
        <f t="shared" si="8"/>
        <v>0</v>
      </c>
      <c r="T9" s="2"/>
      <c r="V9" s="66">
        <f ca="1">IF(Z7&gt;0,"SATURATO DI "&amp;8.25*Z7,8.25*Z7)</f>
        <v>-0.24999999999999978</v>
      </c>
      <c r="W9" s="66">
        <f ca="1">IF(AA7&gt;0,"SATURATO DI "&amp;8.25*AA7,8.25*AA7)</f>
        <v>-0.12499999999999989</v>
      </c>
      <c r="X9" s="66">
        <f ca="1">IF(AB7&gt;0,"SATURATO DI "&amp;8.25*AB7,8.25*AB7)</f>
        <v>-0.12499999999999989</v>
      </c>
      <c r="Y9" s="66">
        <f ca="1">IF(AC7&gt;0,"SATURATO DI "&amp;8.25*AC7,8.25*AC7)</f>
        <v>0</v>
      </c>
      <c r="AD9" s="114" t="str">
        <f t="shared" si="6"/>
        <v>NO</v>
      </c>
      <c r="AG9" s="3">
        <f t="shared" si="0"/>
        <v>7.75</v>
      </c>
      <c r="AH9" s="3">
        <f t="shared" si="0"/>
        <v>16.75</v>
      </c>
      <c r="AI9" s="3">
        <f t="shared" si="1"/>
        <v>0.75</v>
      </c>
      <c r="AJ9" s="4">
        <v>3.125E-2</v>
      </c>
      <c r="AK9" s="3">
        <f t="shared" si="2"/>
        <v>9</v>
      </c>
      <c r="AL9" s="53" t="s">
        <v>30</v>
      </c>
      <c r="AM9" s="8" t="b">
        <f t="shared" si="3"/>
        <v>1</v>
      </c>
      <c r="AN9" s="15">
        <f t="shared" si="4"/>
        <v>8.25</v>
      </c>
    </row>
    <row r="10" spans="1:41" ht="80.099999999999994" customHeight="1" x14ac:dyDescent="0.25">
      <c r="A10" s="112" t="str">
        <f>IFERROR(INDEX(Tabella256[cognomenome], MATCH(F10, Tabella256[cognome], 0)), "")</f>
        <v>Bassetta A.</v>
      </c>
      <c r="B10" s="28"/>
      <c r="C10" s="28"/>
      <c r="D10" s="29"/>
      <c r="E10" s="29"/>
      <c r="F10" s="30" t="s">
        <v>217</v>
      </c>
      <c r="G10" s="56" t="s">
        <v>532</v>
      </c>
      <c r="H10" s="31" t="s">
        <v>285</v>
      </c>
      <c r="I10" s="32" t="s">
        <v>608</v>
      </c>
      <c r="J10" s="33" t="s">
        <v>531</v>
      </c>
      <c r="K10" s="34" t="s">
        <v>281</v>
      </c>
      <c r="L10" s="34" t="s">
        <v>282</v>
      </c>
      <c r="M10" s="31">
        <f t="shared" si="7"/>
        <v>8.25</v>
      </c>
      <c r="N10" s="35"/>
      <c r="O10" s="35"/>
      <c r="P10" s="76" t="s">
        <v>14</v>
      </c>
      <c r="Q10" s="18">
        <f t="shared" si="9"/>
        <v>8.25</v>
      </c>
      <c r="R10" s="18">
        <v>8.25</v>
      </c>
      <c r="S10" s="77">
        <f t="shared" si="8"/>
        <v>0</v>
      </c>
      <c r="T10" s="2"/>
      <c r="AD10" s="114" t="str">
        <f t="shared" si="6"/>
        <v>NO</v>
      </c>
      <c r="AG10" s="3">
        <f t="shared" si="0"/>
        <v>7.75</v>
      </c>
      <c r="AH10" s="3">
        <f t="shared" si="0"/>
        <v>16.75</v>
      </c>
      <c r="AI10" s="3">
        <f t="shared" si="1"/>
        <v>0.75</v>
      </c>
      <c r="AJ10" s="4">
        <v>3.125E-2</v>
      </c>
      <c r="AK10" s="3">
        <f t="shared" si="2"/>
        <v>9</v>
      </c>
      <c r="AL10" s="53" t="s">
        <v>30</v>
      </c>
      <c r="AM10" s="8" t="b">
        <f t="shared" si="3"/>
        <v>1</v>
      </c>
      <c r="AN10" s="15">
        <f t="shared" si="4"/>
        <v>8.25</v>
      </c>
    </row>
    <row r="11" spans="1:41" ht="80.099999999999994" customHeight="1" x14ac:dyDescent="0.25">
      <c r="A11" s="112" t="str">
        <f>IFERROR(INDEX(Tabella256[cognomenome], MATCH(F11, Tabella256[cognome], 0)), "")</f>
        <v/>
      </c>
      <c r="B11" s="28"/>
      <c r="C11" s="28"/>
      <c r="D11" s="29"/>
      <c r="E11" s="29"/>
      <c r="F11" s="30" t="s">
        <v>528</v>
      </c>
      <c r="G11" s="56" t="str">
        <f>IF(G10="","",G10)</f>
        <v>1600A L535CV USCITA T503 SMONTAGGIO VALVOLA  PER RILOCAZIONE 1400 L004CV</v>
      </c>
      <c r="H11" s="31" t="str">
        <f>IF(H10="","",H10)</f>
        <v>Caldarella</v>
      </c>
      <c r="I11" s="32" t="s">
        <v>608</v>
      </c>
      <c r="J11" s="33" t="str">
        <f>IF(J10="","",J10)</f>
        <v>577565/C</v>
      </c>
      <c r="K11" s="34" t="s">
        <v>281</v>
      </c>
      <c r="L11" s="34" t="s">
        <v>282</v>
      </c>
      <c r="M11" s="31">
        <f t="shared" si="7"/>
        <v>8.25</v>
      </c>
      <c r="N11" s="35"/>
      <c r="O11" s="35"/>
      <c r="P11" s="76" t="s">
        <v>13</v>
      </c>
      <c r="Q11" s="18">
        <f t="shared" si="9"/>
        <v>8.25</v>
      </c>
      <c r="R11" s="18">
        <v>8.25</v>
      </c>
      <c r="S11" s="77">
        <f t="shared" si="8"/>
        <v>0</v>
      </c>
      <c r="T11" s="2"/>
      <c r="AD11" s="114" t="str">
        <f t="shared" si="6"/>
        <v>NO</v>
      </c>
      <c r="AG11" s="3">
        <f t="shared" si="0"/>
        <v>7.75</v>
      </c>
      <c r="AH11" s="3">
        <f t="shared" si="0"/>
        <v>16.75</v>
      </c>
      <c r="AI11" s="3">
        <f t="shared" si="1"/>
        <v>0.75</v>
      </c>
      <c r="AJ11" s="4">
        <v>3.125E-2</v>
      </c>
      <c r="AK11" s="3">
        <f t="shared" si="2"/>
        <v>9</v>
      </c>
      <c r="AL11" s="53" t="s">
        <v>30</v>
      </c>
      <c r="AM11" s="8" t="b">
        <f t="shared" si="3"/>
        <v>1</v>
      </c>
      <c r="AN11" s="15">
        <f t="shared" si="4"/>
        <v>8.25</v>
      </c>
    </row>
    <row r="12" spans="1:41" ht="80.099999999999994" customHeight="1" x14ac:dyDescent="0.25">
      <c r="A12" s="112" t="str">
        <f>IFERROR(INDEX(Tabella256[cognomenome], MATCH(F12, Tabella256[cognome], 0)), "")</f>
        <v>Miceli L.</v>
      </c>
      <c r="B12" s="28"/>
      <c r="C12" s="28"/>
      <c r="D12" s="29"/>
      <c r="E12" s="29"/>
      <c r="F12" s="30" t="s">
        <v>140</v>
      </c>
      <c r="G12" s="56" t="s">
        <v>534</v>
      </c>
      <c r="H12" s="31" t="s">
        <v>285</v>
      </c>
      <c r="I12" s="32" t="s">
        <v>609</v>
      </c>
      <c r="J12" s="33" t="s">
        <v>533</v>
      </c>
      <c r="K12" s="34" t="s">
        <v>281</v>
      </c>
      <c r="L12" s="34" t="s">
        <v>295</v>
      </c>
      <c r="M12" s="31">
        <f t="shared" si="7"/>
        <v>6.25</v>
      </c>
      <c r="N12" s="35"/>
      <c r="O12" s="35"/>
      <c r="P12" s="76" t="s">
        <v>288</v>
      </c>
      <c r="Q12" s="18">
        <f t="shared" si="9"/>
        <v>8.25</v>
      </c>
      <c r="R12" s="18">
        <v>8.25</v>
      </c>
      <c r="S12" s="77">
        <f t="shared" si="8"/>
        <v>0</v>
      </c>
      <c r="T12" s="2"/>
      <c r="AD12" s="114" t="str">
        <f t="shared" si="6"/>
        <v>NO</v>
      </c>
      <c r="AG12" s="3">
        <f t="shared" si="0"/>
        <v>7.75</v>
      </c>
      <c r="AH12" s="3">
        <f t="shared" si="0"/>
        <v>14.75</v>
      </c>
      <c r="AI12" s="3">
        <f t="shared" si="1"/>
        <v>0.75</v>
      </c>
      <c r="AJ12" s="4">
        <v>3.125E-2</v>
      </c>
      <c r="AK12" s="3">
        <f t="shared" si="2"/>
        <v>7</v>
      </c>
      <c r="AL12" s="53" t="s">
        <v>30</v>
      </c>
      <c r="AM12" s="8" t="b">
        <f t="shared" si="3"/>
        <v>1</v>
      </c>
      <c r="AN12" s="15">
        <f t="shared" si="4"/>
        <v>6.25</v>
      </c>
    </row>
    <row r="13" spans="1:41" ht="80.099999999999994" customHeight="1" x14ac:dyDescent="0.25">
      <c r="A13" s="112" t="str">
        <f>IFERROR(INDEX(Tabella256[cognomenome], MATCH(F13, Tabella256[cognome], 0)), "")</f>
        <v>Maggio C.</v>
      </c>
      <c r="B13" s="28"/>
      <c r="C13" s="28"/>
      <c r="D13" s="29"/>
      <c r="E13" s="29"/>
      <c r="F13" s="30" t="s">
        <v>266</v>
      </c>
      <c r="G13" s="56" t="str">
        <f>IF(G12="","",G12)</f>
        <v>1200M- RIPRISTINO TUBICINI PERDITA ARIA STRUMENTI PRESSI FCV704</v>
      </c>
      <c r="H13" s="31" t="str">
        <f>IF(H12="","",H12)</f>
        <v>Caldarella</v>
      </c>
      <c r="I13" s="32" t="s">
        <v>609</v>
      </c>
      <c r="J13" s="33" t="str">
        <f>IF(J12="","",J12)</f>
        <v>577671/C</v>
      </c>
      <c r="K13" s="34" t="s">
        <v>281</v>
      </c>
      <c r="L13" s="34" t="s">
        <v>282</v>
      </c>
      <c r="M13" s="31">
        <f t="shared" si="7"/>
        <v>8.25</v>
      </c>
      <c r="N13" s="35"/>
      <c r="O13" s="35"/>
      <c r="P13" s="76" t="s">
        <v>537</v>
      </c>
      <c r="Q13" s="18">
        <f t="shared" si="9"/>
        <v>8.25</v>
      </c>
      <c r="R13" s="18">
        <v>8.25</v>
      </c>
      <c r="S13" s="77">
        <f t="shared" si="8"/>
        <v>0</v>
      </c>
      <c r="T13" s="2"/>
      <c r="AD13" s="114" t="str">
        <f t="shared" si="6"/>
        <v>NO</v>
      </c>
      <c r="AG13" s="3">
        <f t="shared" si="0"/>
        <v>7.75</v>
      </c>
      <c r="AH13" s="3">
        <f t="shared" si="0"/>
        <v>16.75</v>
      </c>
      <c r="AI13" s="3">
        <f t="shared" si="1"/>
        <v>0.75</v>
      </c>
      <c r="AJ13" s="4">
        <v>3.125E-2</v>
      </c>
      <c r="AK13" s="3">
        <f t="shared" si="2"/>
        <v>9</v>
      </c>
      <c r="AL13" s="53" t="s">
        <v>30</v>
      </c>
      <c r="AM13" s="8" t="b">
        <f t="shared" si="3"/>
        <v>1</v>
      </c>
      <c r="AN13" s="15">
        <f t="shared" si="4"/>
        <v>8.25</v>
      </c>
    </row>
    <row r="14" spans="1:41" ht="80.099999999999994" customHeight="1" x14ac:dyDescent="0.25">
      <c r="A14" s="112" t="str">
        <f>IFERROR(INDEX(Tabella256[cognomenome], MATCH(F14, Tabella256[cognome], 0)), "")</f>
        <v>Millo F.</v>
      </c>
      <c r="B14" s="28"/>
      <c r="C14" s="28"/>
      <c r="D14" s="29"/>
      <c r="E14" s="29"/>
      <c r="F14" s="30" t="s">
        <v>148</v>
      </c>
      <c r="G14" s="56" t="s">
        <v>536</v>
      </c>
      <c r="H14" s="31" t="s">
        <v>285</v>
      </c>
      <c r="I14" s="32" t="s">
        <v>603</v>
      </c>
      <c r="J14" s="33" t="s">
        <v>535</v>
      </c>
      <c r="K14" s="34" t="s">
        <v>281</v>
      </c>
      <c r="L14" s="34" t="s">
        <v>282</v>
      </c>
      <c r="M14" s="31">
        <f t="shared" si="7"/>
        <v>8.25</v>
      </c>
      <c r="N14" s="35"/>
      <c r="O14" s="35"/>
      <c r="P14" s="76" t="s">
        <v>538</v>
      </c>
      <c r="Q14" s="18">
        <f t="shared" si="9"/>
        <v>8.25</v>
      </c>
      <c r="R14" s="18">
        <v>8.25</v>
      </c>
      <c r="S14" s="77">
        <f t="shared" si="8"/>
        <v>0</v>
      </c>
      <c r="T14" s="2"/>
      <c r="AD14" s="114" t="str">
        <f t="shared" si="6"/>
        <v>NO</v>
      </c>
      <c r="AG14" s="3">
        <f t="shared" si="0"/>
        <v>7.75</v>
      </c>
      <c r="AH14" s="3">
        <f t="shared" si="0"/>
        <v>16.75</v>
      </c>
      <c r="AI14" s="3">
        <f t="shared" si="1"/>
        <v>0.75</v>
      </c>
      <c r="AJ14" s="4">
        <v>3.125E-2</v>
      </c>
      <c r="AK14" s="3">
        <f t="shared" si="2"/>
        <v>9</v>
      </c>
      <c r="AL14" s="53" t="s">
        <v>30</v>
      </c>
      <c r="AM14" s="8" t="b">
        <f t="shared" si="3"/>
        <v>1</v>
      </c>
      <c r="AN14" s="15">
        <f t="shared" si="4"/>
        <v>8.25</v>
      </c>
    </row>
    <row r="15" spans="1:41" ht="80.099999999999994" customHeight="1" x14ac:dyDescent="0.25">
      <c r="A15" s="112" t="str">
        <f>IFERROR(INDEX(Tabella256[cognomenome], MATCH(F15, Tabella256[cognome], 0)), "")</f>
        <v>Allegretti G.</v>
      </c>
      <c r="B15" s="28"/>
      <c r="C15" s="28"/>
      <c r="D15" s="29"/>
      <c r="E15" s="29"/>
      <c r="F15" s="30" t="s">
        <v>163</v>
      </c>
      <c r="G15" s="56" t="s">
        <v>130</v>
      </c>
      <c r="H15" s="31"/>
      <c r="I15" s="32"/>
      <c r="J15" s="33"/>
      <c r="K15" s="34" t="s">
        <v>286</v>
      </c>
      <c r="L15" s="34" t="s">
        <v>456</v>
      </c>
      <c r="M15" s="31">
        <f t="shared" si="7"/>
        <v>10.25</v>
      </c>
      <c r="N15" s="35"/>
      <c r="O15" s="35"/>
      <c r="P15" s="76" t="s">
        <v>539</v>
      </c>
      <c r="Q15" s="18">
        <f t="shared" si="9"/>
        <v>6.25</v>
      </c>
      <c r="R15" s="18">
        <v>6.25</v>
      </c>
      <c r="S15" s="77">
        <f t="shared" si="8"/>
        <v>0</v>
      </c>
      <c r="T15" s="2"/>
      <c r="AD15" s="114" t="str">
        <f t="shared" si="6"/>
        <v>NO</v>
      </c>
      <c r="AG15" s="3">
        <f t="shared" si="0"/>
        <v>6.75</v>
      </c>
      <c r="AH15" s="3">
        <f t="shared" si="0"/>
        <v>17.75</v>
      </c>
      <c r="AI15" s="3">
        <f t="shared" si="1"/>
        <v>0.75</v>
      </c>
      <c r="AJ15" s="4">
        <v>3.125E-2</v>
      </c>
      <c r="AK15" s="3">
        <f t="shared" si="2"/>
        <v>11</v>
      </c>
      <c r="AL15" s="53" t="s">
        <v>30</v>
      </c>
      <c r="AM15" s="8" t="b">
        <f t="shared" si="3"/>
        <v>1</v>
      </c>
      <c r="AN15" s="15">
        <f t="shared" si="4"/>
        <v>10.25</v>
      </c>
    </row>
    <row r="16" spans="1:41" ht="80.099999999999994" customHeight="1" x14ac:dyDescent="0.25">
      <c r="A16" s="112" t="str">
        <f>IFERROR(INDEX(Tabella256[cognomenome], MATCH(F16, Tabella256[cognome], 0)), "")</f>
        <v>Millo F.</v>
      </c>
      <c r="B16" s="28"/>
      <c r="C16" s="28"/>
      <c r="D16" s="29"/>
      <c r="E16" s="29"/>
      <c r="F16" s="30" t="s">
        <v>148</v>
      </c>
      <c r="G16" s="56" t="s">
        <v>130</v>
      </c>
      <c r="H16" s="31"/>
      <c r="I16" s="32" t="str">
        <f t="shared" si="5"/>
        <v/>
      </c>
      <c r="J16" s="33"/>
      <c r="K16" s="34" t="s">
        <v>282</v>
      </c>
      <c r="L16" s="34" t="s">
        <v>456</v>
      </c>
      <c r="M16" s="31">
        <f t="shared" si="7"/>
        <v>1</v>
      </c>
      <c r="N16" s="35"/>
      <c r="O16" s="35"/>
      <c r="P16" s="76" t="s">
        <v>289</v>
      </c>
      <c r="Q16" s="18">
        <f t="shared" si="9"/>
        <v>8.25</v>
      </c>
      <c r="R16" s="18">
        <v>8.25</v>
      </c>
      <c r="S16" s="77">
        <f t="shared" si="8"/>
        <v>0</v>
      </c>
      <c r="T16" s="2"/>
      <c r="AD16" s="114" t="str">
        <f t="shared" si="6"/>
        <v>NO</v>
      </c>
      <c r="AG16" s="3">
        <f t="shared" si="0"/>
        <v>16.75</v>
      </c>
      <c r="AH16" s="3">
        <f t="shared" si="0"/>
        <v>17.75</v>
      </c>
      <c r="AI16" s="3">
        <f t="shared" si="1"/>
        <v>0</v>
      </c>
      <c r="AJ16" s="4">
        <v>3.125E-2</v>
      </c>
      <c r="AK16" s="3">
        <f t="shared" si="2"/>
        <v>1</v>
      </c>
      <c r="AL16" s="53" t="s">
        <v>30</v>
      </c>
      <c r="AM16" s="8" t="b">
        <f t="shared" si="3"/>
        <v>0</v>
      </c>
      <c r="AN16" s="15">
        <f t="shared" si="4"/>
        <v>1</v>
      </c>
    </row>
    <row r="17" spans="1:40" ht="80.099999999999994" customHeight="1" x14ac:dyDescent="0.25">
      <c r="A17" s="112" t="str">
        <f>IFERROR(INDEX(Tabella256[cognomenome], MATCH(F17, Tabella256[cognome], 0)), "")</f>
        <v>Aricò E.</v>
      </c>
      <c r="B17" s="28"/>
      <c r="C17" s="28"/>
      <c r="D17" s="29"/>
      <c r="E17" s="29"/>
      <c r="F17" s="30" t="s">
        <v>267</v>
      </c>
      <c r="G17" s="56" t="s">
        <v>130</v>
      </c>
      <c r="H17" s="31" t="str">
        <f>IF(H16="","",H16)</f>
        <v/>
      </c>
      <c r="I17" s="32" t="str">
        <f t="shared" si="5"/>
        <v/>
      </c>
      <c r="J17" s="33" t="str">
        <f>IF(J16="","",J16)</f>
        <v/>
      </c>
      <c r="K17" s="34" t="s">
        <v>281</v>
      </c>
      <c r="L17" s="34" t="s">
        <v>282</v>
      </c>
      <c r="M17" s="31">
        <f t="shared" si="7"/>
        <v>8.25</v>
      </c>
      <c r="N17" s="35"/>
      <c r="O17" s="35"/>
      <c r="P17" s="76" t="s">
        <v>18</v>
      </c>
      <c r="Q17" s="18">
        <f t="shared" si="9"/>
        <v>9.25</v>
      </c>
      <c r="R17" s="18">
        <v>9.25</v>
      </c>
      <c r="S17" s="77">
        <f t="shared" si="8"/>
        <v>0</v>
      </c>
      <c r="T17" s="2"/>
      <c r="AD17" s="114" t="str">
        <f t="shared" si="6"/>
        <v>NO</v>
      </c>
      <c r="AG17" s="3">
        <f t="shared" si="0"/>
        <v>7.75</v>
      </c>
      <c r="AH17" s="3">
        <f t="shared" si="0"/>
        <v>16.75</v>
      </c>
      <c r="AI17" s="3">
        <f t="shared" si="1"/>
        <v>0.75</v>
      </c>
      <c r="AJ17" s="4">
        <v>3.125E-2</v>
      </c>
      <c r="AK17" s="3">
        <f t="shared" si="2"/>
        <v>9</v>
      </c>
      <c r="AL17" s="53" t="s">
        <v>30</v>
      </c>
      <c r="AM17" s="8" t="b">
        <f t="shared" si="3"/>
        <v>1</v>
      </c>
      <c r="AN17" s="15">
        <f t="shared" si="4"/>
        <v>8.25</v>
      </c>
    </row>
    <row r="18" spans="1:40" ht="80.099999999999994" customHeight="1" x14ac:dyDescent="0.25">
      <c r="A18" s="112" t="str">
        <f>IFERROR(INDEX(Tabella256[cognomenome], MATCH(F18, Tabella256[cognome], 0)), "")</f>
        <v/>
      </c>
      <c r="B18" s="28"/>
      <c r="C18" s="28"/>
      <c r="D18" s="29"/>
      <c r="E18" s="29"/>
      <c r="F18" s="30"/>
      <c r="G18" s="56"/>
      <c r="H18" s="31"/>
      <c r="I18" s="32" t="str">
        <f t="shared" si="5"/>
        <v/>
      </c>
      <c r="J18" s="33"/>
      <c r="K18" s="34"/>
      <c r="L18" s="34"/>
      <c r="M18" s="31" t="str">
        <f t="shared" si="7"/>
        <v/>
      </c>
      <c r="N18" s="35"/>
      <c r="O18" s="35"/>
      <c r="P18" s="76" t="s">
        <v>19</v>
      </c>
      <c r="Q18" s="18">
        <f t="shared" si="9"/>
        <v>10.25</v>
      </c>
      <c r="R18" s="18">
        <v>10.25</v>
      </c>
      <c r="S18" s="77">
        <f t="shared" si="8"/>
        <v>0</v>
      </c>
      <c r="T18" s="2"/>
      <c r="AD18" s="114" t="str">
        <f t="shared" si="6"/>
        <v>NO</v>
      </c>
      <c r="AG18" s="3">
        <f t="shared" si="0"/>
        <v>0</v>
      </c>
      <c r="AH18" s="3">
        <f t="shared" si="0"/>
        <v>0</v>
      </c>
      <c r="AI18" s="3">
        <f t="shared" si="1"/>
        <v>0</v>
      </c>
      <c r="AJ18" s="4">
        <v>3.125E-2</v>
      </c>
      <c r="AK18" s="3">
        <f t="shared" si="2"/>
        <v>0</v>
      </c>
      <c r="AL18" s="53" t="s">
        <v>30</v>
      </c>
      <c r="AM18" s="8" t="b">
        <f t="shared" si="3"/>
        <v>0</v>
      </c>
      <c r="AN18" s="15">
        <f t="shared" si="4"/>
        <v>0</v>
      </c>
    </row>
    <row r="19" spans="1:40" ht="80.099999999999994" customHeight="1" x14ac:dyDescent="0.25">
      <c r="A19" s="112" t="str">
        <f>IFERROR(INDEX(Tabella256[cognomenome], MATCH(F19, Tabella256[cognome], 0)), "")</f>
        <v/>
      </c>
      <c r="B19" s="28"/>
      <c r="C19" s="28"/>
      <c r="D19" s="29"/>
      <c r="E19" s="29"/>
      <c r="F19" s="30"/>
      <c r="G19" s="56" t="str">
        <f>IF(G18="","",G18)</f>
        <v/>
      </c>
      <c r="H19" s="31" t="str">
        <f>IF(H18="","",H18)</f>
        <v/>
      </c>
      <c r="I19" s="32" t="str">
        <f t="shared" si="5"/>
        <v/>
      </c>
      <c r="J19" s="33" t="str">
        <f>IF(J18="","",J18)</f>
        <v/>
      </c>
      <c r="K19" s="34"/>
      <c r="L19" s="34"/>
      <c r="M19" s="31" t="str">
        <f t="shared" si="7"/>
        <v/>
      </c>
      <c r="N19" s="35"/>
      <c r="O19" s="35"/>
      <c r="P19" s="76" t="s">
        <v>256</v>
      </c>
      <c r="Q19" s="18">
        <f t="shared" si="9"/>
        <v>8.25</v>
      </c>
      <c r="R19" s="18">
        <v>8.25</v>
      </c>
      <c r="S19" s="77">
        <f>R19-Q19</f>
        <v>0</v>
      </c>
      <c r="T19" s="2"/>
      <c r="AD19" s="114" t="str">
        <f t="shared" si="6"/>
        <v>NO</v>
      </c>
      <c r="AG19" s="3">
        <f t="shared" si="0"/>
        <v>0</v>
      </c>
      <c r="AH19" s="3">
        <f t="shared" si="0"/>
        <v>0</v>
      </c>
      <c r="AI19" s="3">
        <f t="shared" si="1"/>
        <v>0</v>
      </c>
      <c r="AJ19" s="4">
        <v>3.125E-2</v>
      </c>
      <c r="AK19" s="3">
        <f t="shared" si="2"/>
        <v>0</v>
      </c>
      <c r="AL19" s="53" t="s">
        <v>30</v>
      </c>
      <c r="AM19" s="8" t="b">
        <f t="shared" si="3"/>
        <v>0</v>
      </c>
      <c r="AN19" s="15">
        <f t="shared" si="4"/>
        <v>0</v>
      </c>
    </row>
    <row r="20" spans="1:40" ht="80.099999999999994" customHeight="1" x14ac:dyDescent="0.25">
      <c r="A20" s="112" t="str">
        <f>IFERROR(INDEX(Tabella256[cognomenome], MATCH(F20, Tabella256[cognome], 0)), "")</f>
        <v/>
      </c>
      <c r="B20" s="28"/>
      <c r="C20" s="28"/>
      <c r="D20" s="29"/>
      <c r="E20" s="29"/>
      <c r="F20" s="30"/>
      <c r="G20" s="56"/>
      <c r="H20" s="31"/>
      <c r="I20" s="32" t="str">
        <f t="shared" si="5"/>
        <v/>
      </c>
      <c r="J20" s="33"/>
      <c r="K20" s="34"/>
      <c r="L20" s="34"/>
      <c r="M20" s="31" t="str">
        <f t="shared" si="7"/>
        <v/>
      </c>
      <c r="N20" s="35"/>
      <c r="O20" s="35"/>
      <c r="P20" s="76"/>
      <c r="Q20" s="18">
        <f t="shared" si="9"/>
        <v>99</v>
      </c>
      <c r="R20" s="18">
        <v>99</v>
      </c>
      <c r="S20" s="77">
        <f t="shared" si="8"/>
        <v>0</v>
      </c>
      <c r="T20" s="2"/>
      <c r="U20" s="2"/>
      <c r="W20" s="72"/>
      <c r="X20" s="72"/>
      <c r="Y20" s="72"/>
      <c r="Z20" s="72"/>
      <c r="AA20" s="72"/>
      <c r="AB20" s="72"/>
      <c r="AC20" s="2"/>
      <c r="AD20" s="114" t="str">
        <f t="shared" si="6"/>
        <v>NO</v>
      </c>
      <c r="AG20" s="3">
        <f t="shared" si="0"/>
        <v>0</v>
      </c>
      <c r="AH20" s="3">
        <f t="shared" si="0"/>
        <v>0</v>
      </c>
      <c r="AI20" s="3">
        <f t="shared" si="1"/>
        <v>0</v>
      </c>
      <c r="AJ20" s="4">
        <v>3.125E-2</v>
      </c>
      <c r="AK20" s="3">
        <f t="shared" si="2"/>
        <v>0</v>
      </c>
      <c r="AL20" s="53" t="s">
        <v>30</v>
      </c>
      <c r="AM20" s="8" t="b">
        <f t="shared" si="3"/>
        <v>0</v>
      </c>
      <c r="AN20" s="15">
        <f t="shared" si="4"/>
        <v>0</v>
      </c>
    </row>
    <row r="21" spans="1:40" ht="80.099999999999994" customHeight="1" x14ac:dyDescent="0.25">
      <c r="A21" s="112" t="str">
        <f>IFERROR(INDEX(Tabella256[cognomenome], MATCH(F21, Tabella256[cognome], 0)), "")</f>
        <v/>
      </c>
      <c r="B21" s="28"/>
      <c r="C21" s="28"/>
      <c r="D21" s="29"/>
      <c r="E21" s="29"/>
      <c r="F21" s="30"/>
      <c r="G21" s="56" t="str">
        <f>IF(G20="","",G20)</f>
        <v/>
      </c>
      <c r="H21" s="31" t="str">
        <f>IF(H20="","",H20)</f>
        <v/>
      </c>
      <c r="I21" s="32" t="str">
        <f t="shared" si="5"/>
        <v/>
      </c>
      <c r="J21" s="33" t="str">
        <f>IF(J20="","",J20)</f>
        <v/>
      </c>
      <c r="K21" s="34"/>
      <c r="L21" s="34"/>
      <c r="M21" s="31" t="str">
        <f t="shared" si="7"/>
        <v/>
      </c>
      <c r="N21" s="35"/>
      <c r="O21" s="35"/>
      <c r="P21" s="76"/>
      <c r="Q21" s="18">
        <f t="shared" si="9"/>
        <v>99</v>
      </c>
      <c r="R21" s="18">
        <v>99</v>
      </c>
      <c r="S21" s="77">
        <f t="shared" si="8"/>
        <v>0</v>
      </c>
      <c r="T21" s="2"/>
      <c r="U21" s="2"/>
      <c r="W21" s="72"/>
      <c r="X21" s="72"/>
      <c r="Y21" s="72"/>
      <c r="Z21" s="72"/>
      <c r="AA21" s="72"/>
      <c r="AB21" s="72"/>
      <c r="AC21" s="2"/>
      <c r="AD21" s="114" t="str">
        <f t="shared" si="6"/>
        <v>NO</v>
      </c>
      <c r="AG21" s="3">
        <f t="shared" si="0"/>
        <v>0</v>
      </c>
      <c r="AH21" s="3">
        <f t="shared" si="0"/>
        <v>0</v>
      </c>
      <c r="AI21" s="3">
        <f t="shared" si="1"/>
        <v>0</v>
      </c>
      <c r="AJ21" s="4">
        <v>3.125E-2</v>
      </c>
      <c r="AK21" s="3">
        <f t="shared" si="2"/>
        <v>0</v>
      </c>
      <c r="AL21" s="53" t="s">
        <v>30</v>
      </c>
      <c r="AM21" s="8" t="b">
        <f t="shared" si="3"/>
        <v>0</v>
      </c>
      <c r="AN21" s="15">
        <f t="shared" si="4"/>
        <v>0</v>
      </c>
    </row>
    <row r="22" spans="1:40" ht="80.099999999999994" customHeight="1" x14ac:dyDescent="0.25">
      <c r="A22" s="112" t="str">
        <f>IFERROR(INDEX(Tabella256[cognomenome], MATCH(F22, Tabella256[cognome], 0)), "")</f>
        <v/>
      </c>
      <c r="B22" s="28"/>
      <c r="C22" s="28"/>
      <c r="D22" s="29"/>
      <c r="E22" s="29"/>
      <c r="F22" s="30"/>
      <c r="G22" s="56"/>
      <c r="H22" s="31"/>
      <c r="I22" s="32" t="str">
        <f t="shared" si="5"/>
        <v/>
      </c>
      <c r="J22" s="33"/>
      <c r="K22" s="34"/>
      <c r="L22" s="34"/>
      <c r="M22" s="31" t="str">
        <f t="shared" si="7"/>
        <v/>
      </c>
      <c r="N22" s="36"/>
      <c r="O22" s="36"/>
      <c r="P22" s="76"/>
      <c r="Q22" s="18">
        <f t="shared" si="9"/>
        <v>99</v>
      </c>
      <c r="R22" s="18">
        <v>99</v>
      </c>
      <c r="S22" s="77">
        <f t="shared" si="8"/>
        <v>0</v>
      </c>
      <c r="T22" s="2"/>
      <c r="U22" s="2"/>
      <c r="AB22" s="72"/>
      <c r="AC22" s="2"/>
      <c r="AD22" s="114" t="str">
        <f t="shared" si="6"/>
        <v>NO</v>
      </c>
      <c r="AG22" s="3">
        <f t="shared" si="0"/>
        <v>0</v>
      </c>
      <c r="AH22" s="3">
        <f t="shared" si="0"/>
        <v>0</v>
      </c>
      <c r="AI22" s="3">
        <f t="shared" si="1"/>
        <v>0</v>
      </c>
      <c r="AJ22" s="4">
        <v>3.125E-2</v>
      </c>
      <c r="AK22" s="3">
        <f t="shared" si="2"/>
        <v>0</v>
      </c>
      <c r="AL22" s="53" t="s">
        <v>30</v>
      </c>
      <c r="AM22" s="8" t="b">
        <f t="shared" si="3"/>
        <v>0</v>
      </c>
      <c r="AN22" s="15">
        <f t="shared" si="4"/>
        <v>0</v>
      </c>
    </row>
    <row r="23" spans="1:40" ht="80.099999999999994" customHeight="1" x14ac:dyDescent="0.25">
      <c r="A23" s="112" t="str">
        <f>IFERROR(INDEX(Tabella256[cognomenome], MATCH(F23, Tabella256[cognome], 0)), "")</f>
        <v/>
      </c>
      <c r="B23" s="28"/>
      <c r="C23" s="28"/>
      <c r="D23" s="29"/>
      <c r="E23" s="29"/>
      <c r="F23" s="30"/>
      <c r="G23" s="56" t="str">
        <f>IF(G22="","",G22)</f>
        <v/>
      </c>
      <c r="H23" s="31" t="str">
        <f>IF(H22="","",H22)</f>
        <v/>
      </c>
      <c r="I23" s="32" t="str">
        <f t="shared" si="5"/>
        <v/>
      </c>
      <c r="J23" s="33" t="str">
        <f>IF(J22="","",J22)</f>
        <v/>
      </c>
      <c r="K23" s="34"/>
      <c r="L23" s="34"/>
      <c r="M23" s="31" t="str">
        <f t="shared" si="7"/>
        <v/>
      </c>
      <c r="N23" s="36"/>
      <c r="O23" s="36"/>
      <c r="P23" s="76"/>
      <c r="Q23" s="18">
        <f t="shared" si="9"/>
        <v>99</v>
      </c>
      <c r="R23" s="18">
        <v>99</v>
      </c>
      <c r="S23" s="77">
        <f t="shared" si="8"/>
        <v>0</v>
      </c>
      <c r="T23" s="2"/>
      <c r="U23" s="2"/>
      <c r="AB23" s="72"/>
      <c r="AC23" s="2"/>
      <c r="AD23" s="114" t="str">
        <f t="shared" si="6"/>
        <v>NO</v>
      </c>
      <c r="AG23" s="3">
        <f t="shared" si="0"/>
        <v>0</v>
      </c>
      <c r="AH23" s="3">
        <f t="shared" si="0"/>
        <v>0</v>
      </c>
      <c r="AI23" s="3">
        <f t="shared" si="1"/>
        <v>0</v>
      </c>
      <c r="AJ23" s="4">
        <v>3.125E-2</v>
      </c>
      <c r="AK23" s="3">
        <f t="shared" si="2"/>
        <v>0</v>
      </c>
      <c r="AL23" s="53" t="s">
        <v>30</v>
      </c>
      <c r="AM23" s="8" t="b">
        <f t="shared" si="3"/>
        <v>0</v>
      </c>
      <c r="AN23" s="15">
        <f t="shared" si="4"/>
        <v>0</v>
      </c>
    </row>
    <row r="24" spans="1:40" ht="80.099999999999994" customHeight="1" x14ac:dyDescent="0.25">
      <c r="A24" s="112" t="str">
        <f>IFERROR(INDEX(Tabella256[cognomenome], MATCH(F24, Tabella256[cognome], 0)), "")</f>
        <v/>
      </c>
      <c r="B24" s="28"/>
      <c r="C24" s="28"/>
      <c r="D24" s="29"/>
      <c r="E24" s="29"/>
      <c r="F24" s="30"/>
      <c r="G24" s="56"/>
      <c r="H24" s="31"/>
      <c r="I24" s="32" t="str">
        <f t="shared" si="5"/>
        <v/>
      </c>
      <c r="J24" s="33"/>
      <c r="K24" s="34"/>
      <c r="L24" s="34"/>
      <c r="M24" s="31" t="str">
        <f t="shared" si="7"/>
        <v/>
      </c>
      <c r="N24" s="35"/>
      <c r="O24" s="35"/>
      <c r="P24" s="76"/>
      <c r="Q24" s="18">
        <f t="shared" si="9"/>
        <v>99</v>
      </c>
      <c r="R24" s="18">
        <v>99</v>
      </c>
      <c r="S24" s="77">
        <f t="shared" si="8"/>
        <v>0</v>
      </c>
      <c r="T24" s="2"/>
      <c r="U24" s="2"/>
      <c r="AB24" s="72"/>
      <c r="AC24" s="2"/>
      <c r="AD24" s="114" t="str">
        <f t="shared" si="6"/>
        <v>NO</v>
      </c>
      <c r="AG24" s="3">
        <f t="shared" si="0"/>
        <v>0</v>
      </c>
      <c r="AH24" s="3">
        <f t="shared" si="0"/>
        <v>0</v>
      </c>
      <c r="AI24" s="3">
        <f t="shared" si="1"/>
        <v>0</v>
      </c>
      <c r="AJ24" s="4">
        <v>3.125E-2</v>
      </c>
      <c r="AK24" s="3">
        <f t="shared" si="2"/>
        <v>0</v>
      </c>
      <c r="AL24" s="53" t="s">
        <v>30</v>
      </c>
      <c r="AM24" s="8" t="b">
        <f t="shared" si="3"/>
        <v>0</v>
      </c>
      <c r="AN24" s="15">
        <f t="shared" si="4"/>
        <v>0</v>
      </c>
    </row>
    <row r="25" spans="1:40" ht="80.099999999999994" customHeight="1" x14ac:dyDescent="0.25">
      <c r="A25" s="112" t="str">
        <f>IFERROR(INDEX(Tabella256[cognomenome], MATCH(F25, Tabella256[cognome], 0)), "")</f>
        <v/>
      </c>
      <c r="B25" s="28"/>
      <c r="C25" s="28"/>
      <c r="D25" s="29"/>
      <c r="E25" s="29"/>
      <c r="F25" s="30"/>
      <c r="G25" s="56" t="str">
        <f>IF(G24="","",G24)</f>
        <v/>
      </c>
      <c r="H25" s="31" t="str">
        <f>IF(H24="","",H24)</f>
        <v/>
      </c>
      <c r="I25" s="32" t="str">
        <f t="shared" si="5"/>
        <v/>
      </c>
      <c r="J25" s="33" t="str">
        <f>IF(J24="","",J24)</f>
        <v/>
      </c>
      <c r="K25" s="34"/>
      <c r="L25" s="34"/>
      <c r="M25" s="31" t="str">
        <f t="shared" si="7"/>
        <v/>
      </c>
      <c r="N25" s="35"/>
      <c r="O25" s="35"/>
      <c r="P25" s="76"/>
      <c r="Q25" s="18">
        <f t="shared" si="9"/>
        <v>99</v>
      </c>
      <c r="R25" s="18">
        <v>99</v>
      </c>
      <c r="S25" s="77">
        <f t="shared" si="8"/>
        <v>0</v>
      </c>
      <c r="T25" s="2"/>
      <c r="U25" s="2"/>
      <c r="V25" s="72"/>
      <c r="W25" s="72"/>
      <c r="X25" s="72"/>
      <c r="Y25" s="72"/>
      <c r="Z25" s="72"/>
      <c r="AA25" s="72"/>
      <c r="AB25" s="72"/>
      <c r="AC25" s="2"/>
      <c r="AD25" s="114" t="str">
        <f t="shared" si="6"/>
        <v>NO</v>
      </c>
      <c r="AG25" s="3">
        <f t="shared" si="0"/>
        <v>0</v>
      </c>
      <c r="AH25" s="3">
        <f t="shared" si="0"/>
        <v>0</v>
      </c>
      <c r="AI25" s="3">
        <f t="shared" si="1"/>
        <v>0</v>
      </c>
      <c r="AJ25" s="4">
        <v>3.125E-2</v>
      </c>
      <c r="AK25" s="3">
        <f t="shared" si="2"/>
        <v>0</v>
      </c>
      <c r="AL25" s="53" t="s">
        <v>30</v>
      </c>
      <c r="AM25" s="8" t="b">
        <f t="shared" si="3"/>
        <v>0</v>
      </c>
      <c r="AN25" s="15">
        <f t="shared" si="4"/>
        <v>0</v>
      </c>
    </row>
    <row r="26" spans="1:40" ht="80.099999999999994" customHeight="1" x14ac:dyDescent="0.25">
      <c r="A26" s="112" t="str">
        <f>IFERROR(INDEX(Tabella256[cognomenome], MATCH(F26, Tabella256[cognome], 0)), "")</f>
        <v/>
      </c>
      <c r="B26" s="28"/>
      <c r="C26" s="28"/>
      <c r="D26" s="29"/>
      <c r="E26" s="29"/>
      <c r="F26" s="30"/>
      <c r="G26" s="56"/>
      <c r="H26" s="31"/>
      <c r="I26" s="32" t="str">
        <f t="shared" si="5"/>
        <v/>
      </c>
      <c r="J26" s="33"/>
      <c r="K26" s="34"/>
      <c r="L26" s="34"/>
      <c r="M26" s="31" t="str">
        <f t="shared" si="7"/>
        <v/>
      </c>
      <c r="N26" s="35"/>
      <c r="O26" s="35"/>
      <c r="P26" s="76"/>
      <c r="Q26" s="18">
        <f t="shared" si="9"/>
        <v>99</v>
      </c>
      <c r="R26" s="18">
        <v>99</v>
      </c>
      <c r="S26" s="77">
        <f t="shared" si="8"/>
        <v>0</v>
      </c>
      <c r="T26" s="2"/>
      <c r="U26" s="2"/>
      <c r="V26" s="72"/>
      <c r="W26" s="72"/>
      <c r="X26" s="72"/>
      <c r="Y26" s="72"/>
      <c r="Z26" s="72"/>
      <c r="AA26" s="72"/>
      <c r="AB26" s="72"/>
      <c r="AC26" s="2"/>
      <c r="AD26" s="114" t="str">
        <f t="shared" si="6"/>
        <v>NO</v>
      </c>
      <c r="AG26" s="3">
        <f t="shared" si="0"/>
        <v>0</v>
      </c>
      <c r="AH26" s="3">
        <f t="shared" si="0"/>
        <v>0</v>
      </c>
      <c r="AI26" s="3">
        <f t="shared" si="1"/>
        <v>0</v>
      </c>
      <c r="AJ26" s="4">
        <v>3.125E-2</v>
      </c>
      <c r="AK26" s="3">
        <f t="shared" si="2"/>
        <v>0</v>
      </c>
      <c r="AL26" s="53" t="s">
        <v>30</v>
      </c>
      <c r="AM26" s="8" t="b">
        <f t="shared" si="3"/>
        <v>0</v>
      </c>
      <c r="AN26" s="15">
        <f t="shared" si="4"/>
        <v>0</v>
      </c>
    </row>
    <row r="27" spans="1:40" ht="80.099999999999994" customHeight="1" x14ac:dyDescent="0.25">
      <c r="A27" s="112" t="str">
        <f>IFERROR(INDEX(Tabella256[cognomenome], MATCH(F27, Tabella256[cognome], 0)), "")</f>
        <v/>
      </c>
      <c r="B27" s="28"/>
      <c r="C27" s="28"/>
      <c r="D27" s="29"/>
      <c r="E27" s="29"/>
      <c r="F27" s="30"/>
      <c r="G27" s="56" t="str">
        <f>IF(G26="","",G26)</f>
        <v/>
      </c>
      <c r="H27" s="31" t="str">
        <f>IF(H26="","",H26)</f>
        <v/>
      </c>
      <c r="I27" s="32" t="str">
        <f t="shared" si="5"/>
        <v/>
      </c>
      <c r="J27" s="33" t="str">
        <f>IF(J26="","",J26)</f>
        <v/>
      </c>
      <c r="K27" s="34"/>
      <c r="L27" s="34"/>
      <c r="M27" s="31" t="str">
        <f t="shared" si="7"/>
        <v/>
      </c>
      <c r="N27" s="35"/>
      <c r="O27" s="35"/>
      <c r="P27" s="76"/>
      <c r="Q27" s="18">
        <f t="shared" si="9"/>
        <v>99</v>
      </c>
      <c r="R27" s="18">
        <v>99</v>
      </c>
      <c r="S27" s="77">
        <f t="shared" si="8"/>
        <v>0</v>
      </c>
      <c r="T27" s="2"/>
      <c r="U27" s="2"/>
      <c r="V27" s="72"/>
      <c r="W27" s="72"/>
      <c r="X27" s="72"/>
      <c r="Y27" s="72"/>
      <c r="Z27" s="72"/>
      <c r="AA27" s="72"/>
      <c r="AB27" s="72"/>
      <c r="AC27" s="2"/>
      <c r="AD27" s="114" t="str">
        <f t="shared" si="6"/>
        <v>NO</v>
      </c>
      <c r="AG27" s="3">
        <f t="shared" si="0"/>
        <v>0</v>
      </c>
      <c r="AH27" s="3">
        <f t="shared" si="0"/>
        <v>0</v>
      </c>
      <c r="AI27" s="3">
        <f t="shared" si="1"/>
        <v>0</v>
      </c>
      <c r="AJ27" s="4">
        <v>3.125E-2</v>
      </c>
      <c r="AK27" s="3">
        <f t="shared" si="2"/>
        <v>0</v>
      </c>
      <c r="AL27" s="53" t="s">
        <v>30</v>
      </c>
      <c r="AM27" s="8" t="b">
        <f t="shared" si="3"/>
        <v>0</v>
      </c>
      <c r="AN27" s="15">
        <f t="shared" si="4"/>
        <v>0</v>
      </c>
    </row>
    <row r="28" spans="1:40" ht="80.099999999999994" customHeight="1" x14ac:dyDescent="0.25">
      <c r="A28" s="112" t="str">
        <f>IFERROR(INDEX(Tabella256[cognomenome], MATCH(F28, Tabella256[cognome], 0)), "")</f>
        <v/>
      </c>
      <c r="B28" s="28"/>
      <c r="C28" s="28"/>
      <c r="D28" s="29"/>
      <c r="E28" s="29"/>
      <c r="F28" s="30"/>
      <c r="G28" s="56"/>
      <c r="H28" s="31"/>
      <c r="I28" s="32" t="str">
        <f t="shared" si="5"/>
        <v/>
      </c>
      <c r="J28" s="33"/>
      <c r="K28" s="34"/>
      <c r="L28" s="34"/>
      <c r="M28" s="31" t="str">
        <f t="shared" si="7"/>
        <v/>
      </c>
      <c r="N28" s="35"/>
      <c r="O28" s="35"/>
      <c r="P28" s="76"/>
      <c r="Q28" s="18">
        <f t="shared" si="9"/>
        <v>99</v>
      </c>
      <c r="R28" s="18">
        <v>99</v>
      </c>
      <c r="S28" s="77">
        <f t="shared" si="8"/>
        <v>0</v>
      </c>
      <c r="T28" s="2"/>
      <c r="U28" s="2"/>
      <c r="V28" s="72"/>
      <c r="W28" s="72"/>
      <c r="X28" s="72"/>
      <c r="Y28" s="72"/>
      <c r="Z28" s="72"/>
      <c r="AA28" s="72"/>
      <c r="AB28" s="72"/>
      <c r="AC28" s="2"/>
      <c r="AD28" s="114" t="str">
        <f t="shared" si="6"/>
        <v>NO</v>
      </c>
      <c r="AG28" s="3">
        <f t="shared" si="0"/>
        <v>0</v>
      </c>
      <c r="AH28" s="3">
        <f t="shared" si="0"/>
        <v>0</v>
      </c>
      <c r="AI28" s="3">
        <f t="shared" si="1"/>
        <v>0</v>
      </c>
      <c r="AJ28" s="4">
        <v>3.125E-2</v>
      </c>
      <c r="AK28" s="3">
        <f t="shared" si="2"/>
        <v>0</v>
      </c>
      <c r="AL28" s="53" t="s">
        <v>30</v>
      </c>
      <c r="AM28" s="8" t="b">
        <f t="shared" si="3"/>
        <v>0</v>
      </c>
      <c r="AN28" s="15">
        <f t="shared" si="4"/>
        <v>0</v>
      </c>
    </row>
    <row r="29" spans="1:40" ht="80.099999999999994" customHeight="1" x14ac:dyDescent="0.25">
      <c r="A29" s="112" t="str">
        <f>IFERROR(INDEX(Tabella256[cognomenome], MATCH(F29, Tabella256[cognome], 0)), "")</f>
        <v/>
      </c>
      <c r="B29" s="28"/>
      <c r="C29" s="28"/>
      <c r="D29" s="29"/>
      <c r="E29" s="29"/>
      <c r="F29" s="30"/>
      <c r="G29" s="56" t="str">
        <f>IF(G28="","",G28)</f>
        <v/>
      </c>
      <c r="H29" s="31" t="str">
        <f>IF(H28="","",H28)</f>
        <v/>
      </c>
      <c r="I29" s="32" t="str">
        <f t="shared" si="5"/>
        <v/>
      </c>
      <c r="J29" s="33" t="str">
        <f>IF(J28="","",J28)</f>
        <v/>
      </c>
      <c r="K29" s="34"/>
      <c r="L29" s="34"/>
      <c r="M29" s="31" t="str">
        <f t="shared" si="7"/>
        <v/>
      </c>
      <c r="N29" s="35"/>
      <c r="O29" s="35"/>
      <c r="P29" s="76"/>
      <c r="Q29" s="18">
        <f t="shared" si="9"/>
        <v>99</v>
      </c>
      <c r="R29" s="18">
        <v>99</v>
      </c>
      <c r="S29" s="77">
        <f t="shared" si="8"/>
        <v>0</v>
      </c>
      <c r="T29" s="2"/>
      <c r="U29" s="2"/>
      <c r="V29" s="72"/>
      <c r="W29" s="72"/>
      <c r="X29" s="72"/>
      <c r="Y29" s="72"/>
      <c r="Z29" s="72"/>
      <c r="AA29" s="72"/>
      <c r="AB29" s="72"/>
      <c r="AC29" s="2"/>
      <c r="AD29" s="114" t="str">
        <f t="shared" si="6"/>
        <v>NO</v>
      </c>
      <c r="AG29" s="3">
        <f t="shared" si="0"/>
        <v>0</v>
      </c>
      <c r="AH29" s="3">
        <f t="shared" si="0"/>
        <v>0</v>
      </c>
      <c r="AI29" s="3">
        <f t="shared" si="1"/>
        <v>0</v>
      </c>
      <c r="AJ29" s="4">
        <v>3.125E-2</v>
      </c>
      <c r="AK29" s="3">
        <f t="shared" si="2"/>
        <v>0</v>
      </c>
      <c r="AL29" s="53" t="s">
        <v>30</v>
      </c>
      <c r="AM29" s="8" t="b">
        <f t="shared" si="3"/>
        <v>0</v>
      </c>
      <c r="AN29" s="15">
        <f t="shared" si="4"/>
        <v>0</v>
      </c>
    </row>
    <row r="30" spans="1:40" ht="80.099999999999994" customHeight="1" thickBot="1" x14ac:dyDescent="0.3">
      <c r="A30" s="112" t="str">
        <f>IFERROR(INDEX(Tabella256[cognomenome], MATCH(F30, Tabella256[cognome], 0)), "")</f>
        <v/>
      </c>
      <c r="B30" s="28"/>
      <c r="C30" s="28"/>
      <c r="D30" s="29"/>
      <c r="E30" s="29"/>
      <c r="F30" s="30"/>
      <c r="G30" s="56"/>
      <c r="H30" s="31"/>
      <c r="I30" s="32" t="str">
        <f t="shared" si="5"/>
        <v/>
      </c>
      <c r="J30" s="33"/>
      <c r="K30" s="34"/>
      <c r="L30" s="34"/>
      <c r="M30" s="31" t="str">
        <f t="shared" si="7"/>
        <v/>
      </c>
      <c r="N30" s="35"/>
      <c r="O30" s="35"/>
      <c r="P30" s="78"/>
      <c r="Q30" s="79">
        <f t="shared" si="9"/>
        <v>99</v>
      </c>
      <c r="R30" s="79">
        <v>99</v>
      </c>
      <c r="S30" s="80">
        <f t="shared" si="8"/>
        <v>0</v>
      </c>
      <c r="T30" s="2"/>
      <c r="U30" s="2"/>
      <c r="V30" s="72"/>
      <c r="W30" s="72"/>
      <c r="X30" s="72"/>
      <c r="Y30" s="72"/>
      <c r="Z30" s="72"/>
      <c r="AA30" s="72"/>
      <c r="AB30" s="72"/>
      <c r="AC30" s="2"/>
      <c r="AD30" s="114" t="str">
        <f t="shared" si="6"/>
        <v>NO</v>
      </c>
      <c r="AG30" s="3">
        <f t="shared" si="0"/>
        <v>0</v>
      </c>
      <c r="AH30" s="3">
        <f t="shared" si="0"/>
        <v>0</v>
      </c>
      <c r="AI30" s="3">
        <f t="shared" si="1"/>
        <v>0</v>
      </c>
      <c r="AJ30" s="4">
        <v>3.125E-2</v>
      </c>
      <c r="AK30" s="3">
        <f t="shared" si="2"/>
        <v>0</v>
      </c>
      <c r="AL30" s="53" t="s">
        <v>30</v>
      </c>
      <c r="AM30" s="8" t="b">
        <f t="shared" si="3"/>
        <v>0</v>
      </c>
      <c r="AN30" s="15">
        <f t="shared" si="4"/>
        <v>0</v>
      </c>
    </row>
    <row r="31" spans="1:40" ht="80.099999999999994" customHeight="1" x14ac:dyDescent="0.25">
      <c r="A31" s="112" t="str">
        <f>IFERROR(INDEX(Tabella256[cognomenome], MATCH(F31, Tabella256[cognome], 0)), "")</f>
        <v/>
      </c>
      <c r="B31" s="28"/>
      <c r="C31" s="28"/>
      <c r="D31" s="29"/>
      <c r="E31" s="29"/>
      <c r="F31" s="30"/>
      <c r="G31" s="56" t="str">
        <f>IF(G30="","",G30)</f>
        <v/>
      </c>
      <c r="H31" s="31" t="str">
        <f>IF(H30="","",H30)</f>
        <v/>
      </c>
      <c r="I31" s="32" t="str">
        <f t="shared" si="5"/>
        <v/>
      </c>
      <c r="J31" s="33" t="str">
        <f>IF(J30="","",J30)</f>
        <v/>
      </c>
      <c r="K31" s="34"/>
      <c r="L31" s="34"/>
      <c r="M31" s="31" t="str">
        <f t="shared" si="7"/>
        <v/>
      </c>
      <c r="N31" s="2"/>
      <c r="O31" s="2"/>
      <c r="P31" s="2"/>
      <c r="Q31" s="2"/>
      <c r="R31" s="2"/>
      <c r="S31" s="2"/>
      <c r="T31" s="2"/>
      <c r="U31" s="2"/>
      <c r="V31" s="72"/>
      <c r="W31" s="72"/>
      <c r="X31" s="72"/>
      <c r="Y31" s="72"/>
      <c r="Z31" s="72"/>
      <c r="AA31" s="72"/>
      <c r="AB31" s="72"/>
      <c r="AC31" s="2"/>
      <c r="AD31" s="114" t="str">
        <f t="shared" si="6"/>
        <v>NO</v>
      </c>
      <c r="AG31" s="3">
        <f t="shared" si="0"/>
        <v>0</v>
      </c>
      <c r="AH31" s="3">
        <f t="shared" si="0"/>
        <v>0</v>
      </c>
      <c r="AI31" s="3">
        <f t="shared" si="1"/>
        <v>0</v>
      </c>
      <c r="AJ31" s="4">
        <v>3.125E-2</v>
      </c>
      <c r="AK31" s="3">
        <f t="shared" si="2"/>
        <v>0</v>
      </c>
      <c r="AL31" s="53" t="s">
        <v>30</v>
      </c>
      <c r="AM31" s="8" t="b">
        <f t="shared" si="3"/>
        <v>0</v>
      </c>
      <c r="AN31" s="15">
        <f t="shared" si="4"/>
        <v>0</v>
      </c>
    </row>
    <row r="32" spans="1:40" ht="80.099999999999994" customHeight="1" x14ac:dyDescent="0.25">
      <c r="A32" s="112" t="str">
        <f>IFERROR(INDEX(Tabella256[cognomenome], MATCH(F32, Tabella256[cognome], 0)), "")</f>
        <v/>
      </c>
      <c r="B32" s="28"/>
      <c r="C32" s="28"/>
      <c r="D32" s="29"/>
      <c r="E32" s="29"/>
      <c r="F32" s="30"/>
      <c r="G32" s="56"/>
      <c r="H32" s="31"/>
      <c r="I32" s="32" t="str">
        <f t="shared" si="5"/>
        <v/>
      </c>
      <c r="J32" s="33"/>
      <c r="K32" s="34"/>
      <c r="L32" s="34"/>
      <c r="M32" s="31" t="str">
        <f t="shared" si="7"/>
        <v/>
      </c>
      <c r="N32" s="35"/>
      <c r="O32" s="35"/>
      <c r="P32" s="2"/>
      <c r="Q32" s="2"/>
      <c r="R32" s="2"/>
      <c r="S32" s="2"/>
      <c r="T32" s="2"/>
      <c r="U32" s="2"/>
      <c r="W32" s="72"/>
      <c r="X32" s="72"/>
      <c r="Y32" s="72"/>
      <c r="Z32" s="72"/>
      <c r="AA32" s="72"/>
      <c r="AB32" s="72"/>
      <c r="AC32" s="2"/>
      <c r="AD32" s="114" t="str">
        <f t="shared" si="6"/>
        <v>NO</v>
      </c>
      <c r="AG32" s="3">
        <f t="shared" si="0"/>
        <v>0</v>
      </c>
      <c r="AH32" s="3">
        <f t="shared" si="0"/>
        <v>0</v>
      </c>
      <c r="AI32" s="3">
        <f t="shared" si="1"/>
        <v>0</v>
      </c>
      <c r="AJ32" s="4">
        <v>3.125E-2</v>
      </c>
      <c r="AK32" s="3">
        <f t="shared" si="2"/>
        <v>0</v>
      </c>
      <c r="AL32" s="53" t="s">
        <v>30</v>
      </c>
      <c r="AM32" s="8" t="b">
        <f t="shared" si="3"/>
        <v>0</v>
      </c>
      <c r="AN32" s="15">
        <f t="shared" si="4"/>
        <v>0</v>
      </c>
    </row>
    <row r="33" spans="1:40" ht="80.099999999999994" customHeight="1" x14ac:dyDescent="0.25">
      <c r="A33" s="112" t="str">
        <f>IFERROR(INDEX(Tabella256[cognomenome], MATCH(F33, Tabella256[cognome], 0)), "")</f>
        <v/>
      </c>
      <c r="B33" s="28"/>
      <c r="C33" s="28"/>
      <c r="D33" s="29"/>
      <c r="E33" s="29"/>
      <c r="F33" s="30"/>
      <c r="G33" s="56" t="str">
        <f>IF(G32="","",G32)</f>
        <v/>
      </c>
      <c r="H33" s="31" t="str">
        <f>IF(H32="","",H32)</f>
        <v/>
      </c>
      <c r="I33" s="32" t="str">
        <f t="shared" si="5"/>
        <v/>
      </c>
      <c r="J33" s="33" t="str">
        <f>IF(J32="","",J32)</f>
        <v/>
      </c>
      <c r="K33" s="34"/>
      <c r="L33" s="34"/>
      <c r="M33" s="31" t="str">
        <f t="shared" si="7"/>
        <v/>
      </c>
      <c r="N33" s="35"/>
      <c r="O33" s="35"/>
      <c r="P33" s="2"/>
      <c r="Q33" s="2"/>
      <c r="R33" s="2"/>
      <c r="S33" s="2"/>
      <c r="T33" s="2"/>
      <c r="U33" s="2"/>
      <c r="AA33" s="72"/>
      <c r="AB33" s="72"/>
      <c r="AC33" s="2"/>
      <c r="AD33" s="114" t="str">
        <f t="shared" si="6"/>
        <v>NO</v>
      </c>
      <c r="AG33" s="3">
        <f t="shared" si="0"/>
        <v>0</v>
      </c>
      <c r="AH33" s="3">
        <f t="shared" si="0"/>
        <v>0</v>
      </c>
      <c r="AI33" s="3">
        <f t="shared" si="1"/>
        <v>0</v>
      </c>
      <c r="AJ33" s="4">
        <v>3.125E-2</v>
      </c>
      <c r="AK33" s="3">
        <f t="shared" si="2"/>
        <v>0</v>
      </c>
      <c r="AL33" s="53" t="s">
        <v>30</v>
      </c>
      <c r="AM33" s="8" t="b">
        <f t="shared" si="3"/>
        <v>0</v>
      </c>
      <c r="AN33" s="15">
        <f t="shared" si="4"/>
        <v>0</v>
      </c>
    </row>
    <row r="34" spans="1:40" ht="80.099999999999994" customHeight="1" x14ac:dyDescent="0.25">
      <c r="A34" s="112" t="str">
        <f>IFERROR(INDEX(Tabella256[cognomenome], MATCH(F34, Tabella256[cognome], 0)), "")</f>
        <v/>
      </c>
      <c r="B34" s="28"/>
      <c r="C34" s="28"/>
      <c r="D34" s="29"/>
      <c r="E34" s="29"/>
      <c r="F34" s="30"/>
      <c r="G34" s="56"/>
      <c r="H34" s="31"/>
      <c r="I34" s="32" t="str">
        <f t="shared" si="5"/>
        <v/>
      </c>
      <c r="J34" s="33"/>
      <c r="K34" s="34"/>
      <c r="L34" s="34"/>
      <c r="M34" s="31" t="str">
        <f t="shared" si="7"/>
        <v/>
      </c>
      <c r="N34" s="35"/>
      <c r="O34" s="35"/>
      <c r="P34" s="2"/>
      <c r="Q34" s="2"/>
      <c r="R34" s="2"/>
      <c r="S34" s="2"/>
      <c r="T34" s="2"/>
      <c r="U34" s="2"/>
      <c r="AA34" s="72"/>
      <c r="AB34" s="72"/>
      <c r="AC34" s="2"/>
      <c r="AD34" s="114" t="str">
        <f t="shared" si="6"/>
        <v>NO</v>
      </c>
      <c r="AG34" s="3">
        <f t="shared" si="0"/>
        <v>0</v>
      </c>
      <c r="AH34" s="3">
        <f t="shared" si="0"/>
        <v>0</v>
      </c>
      <c r="AI34" s="3">
        <f t="shared" si="1"/>
        <v>0</v>
      </c>
      <c r="AJ34" s="4">
        <v>3.125E-2</v>
      </c>
      <c r="AK34" s="3">
        <f t="shared" si="2"/>
        <v>0</v>
      </c>
      <c r="AL34" s="53" t="s">
        <v>30</v>
      </c>
      <c r="AM34" s="8" t="b">
        <f t="shared" si="3"/>
        <v>0</v>
      </c>
      <c r="AN34" s="15">
        <f t="shared" si="4"/>
        <v>0</v>
      </c>
    </row>
    <row r="35" spans="1:40" ht="80.099999999999994" customHeight="1" x14ac:dyDescent="0.25">
      <c r="A35" s="112" t="str">
        <f>IFERROR(INDEX(Tabella256[cognomenome], MATCH(F35, Tabella256[cognome], 0)), "")</f>
        <v/>
      </c>
      <c r="B35" s="28"/>
      <c r="C35" s="28"/>
      <c r="D35" s="29"/>
      <c r="E35" s="29"/>
      <c r="F35" s="30"/>
      <c r="G35" s="56" t="str">
        <f>IF(G34="","",G34)</f>
        <v/>
      </c>
      <c r="H35" s="31" t="str">
        <f>IF(H34="","",H34)</f>
        <v/>
      </c>
      <c r="I35" s="32" t="str">
        <f t="shared" si="5"/>
        <v/>
      </c>
      <c r="J35" s="33" t="str">
        <f>IF(J34="","",J34)</f>
        <v/>
      </c>
      <c r="K35" s="34"/>
      <c r="L35" s="34"/>
      <c r="M35" s="31" t="str">
        <f t="shared" si="7"/>
        <v/>
      </c>
      <c r="N35" s="35"/>
      <c r="O35" s="35"/>
      <c r="P35" s="2"/>
      <c r="Q35" s="2"/>
      <c r="R35" s="2"/>
      <c r="S35" s="2"/>
      <c r="T35" s="2"/>
      <c r="U35" s="2"/>
      <c r="AA35" s="72"/>
      <c r="AB35" s="72"/>
      <c r="AC35" s="2"/>
      <c r="AD35" s="114" t="str">
        <f t="shared" si="6"/>
        <v>NO</v>
      </c>
      <c r="AG35" s="3">
        <f t="shared" si="0"/>
        <v>0</v>
      </c>
      <c r="AH35" s="3">
        <f t="shared" si="0"/>
        <v>0</v>
      </c>
      <c r="AI35" s="3">
        <f t="shared" si="1"/>
        <v>0</v>
      </c>
      <c r="AJ35" s="4">
        <v>3.125E-2</v>
      </c>
      <c r="AK35" s="3">
        <f t="shared" si="2"/>
        <v>0</v>
      </c>
      <c r="AL35" s="53" t="s">
        <v>30</v>
      </c>
      <c r="AM35" s="8" t="b">
        <f t="shared" si="3"/>
        <v>0</v>
      </c>
      <c r="AN35" s="15">
        <f t="shared" si="4"/>
        <v>0</v>
      </c>
    </row>
    <row r="36" spans="1:40" ht="80.099999999999994" customHeight="1" x14ac:dyDescent="0.25">
      <c r="A36" s="112" t="str">
        <f>IFERROR(INDEX(Tabella256[cognomenome], MATCH(F36, Tabella256[cognome], 0)), "")</f>
        <v/>
      </c>
      <c r="B36" s="28"/>
      <c r="C36" s="28"/>
      <c r="D36" s="29"/>
      <c r="E36" s="29"/>
      <c r="F36" s="30"/>
      <c r="G36" s="56"/>
      <c r="H36" s="31"/>
      <c r="I36" s="32" t="str">
        <f t="shared" si="5"/>
        <v/>
      </c>
      <c r="J36" s="33"/>
      <c r="K36" s="34"/>
      <c r="L36" s="34"/>
      <c r="M36" s="31" t="str">
        <f t="shared" si="7"/>
        <v/>
      </c>
      <c r="N36" s="35"/>
      <c r="O36" s="35"/>
      <c r="P36" s="2"/>
      <c r="Q36" s="2"/>
      <c r="R36" s="2"/>
      <c r="S36" s="2"/>
      <c r="T36" s="2"/>
      <c r="U36" s="2"/>
      <c r="AA36" s="72"/>
      <c r="AB36" s="72"/>
      <c r="AC36" s="2"/>
      <c r="AD36" s="114" t="str">
        <f t="shared" si="6"/>
        <v>NO</v>
      </c>
      <c r="AG36" s="3">
        <f t="shared" si="0"/>
        <v>0</v>
      </c>
      <c r="AH36" s="3">
        <f t="shared" si="0"/>
        <v>0</v>
      </c>
      <c r="AI36" s="3">
        <f t="shared" si="1"/>
        <v>0</v>
      </c>
      <c r="AJ36" s="4">
        <v>3.125E-2</v>
      </c>
      <c r="AK36" s="3">
        <f t="shared" si="2"/>
        <v>0</v>
      </c>
      <c r="AL36" s="53" t="s">
        <v>30</v>
      </c>
      <c r="AM36" s="8" t="b">
        <f t="shared" si="3"/>
        <v>0</v>
      </c>
      <c r="AN36" s="15">
        <f t="shared" si="4"/>
        <v>0</v>
      </c>
    </row>
    <row r="37" spans="1:40" ht="80.099999999999994" customHeight="1" x14ac:dyDescent="0.25">
      <c r="A37" s="112" t="str">
        <f>IFERROR(INDEX(Tabella256[cognomenome], MATCH(F37, Tabella256[cognome], 0)), "")</f>
        <v/>
      </c>
      <c r="B37" s="28"/>
      <c r="C37" s="28"/>
      <c r="D37" s="29"/>
      <c r="E37" s="29"/>
      <c r="F37" s="30"/>
      <c r="G37" s="56" t="str">
        <f>IF(G36="","",G36)</f>
        <v/>
      </c>
      <c r="H37" s="31" t="str">
        <f>IF(H36="","",H36)</f>
        <v/>
      </c>
      <c r="I37" s="32" t="str">
        <f t="shared" si="5"/>
        <v/>
      </c>
      <c r="J37" s="33" t="str">
        <f>IF(J36="","",J36)</f>
        <v/>
      </c>
      <c r="K37" s="34"/>
      <c r="L37" s="34"/>
      <c r="M37" s="31" t="str">
        <f t="shared" si="7"/>
        <v/>
      </c>
      <c r="N37" s="35"/>
      <c r="O37" s="35"/>
      <c r="P37" s="2"/>
      <c r="Q37" s="2"/>
      <c r="R37" s="2"/>
      <c r="S37" s="2"/>
      <c r="T37" s="2"/>
      <c r="U37" s="2"/>
      <c r="AA37" s="72"/>
      <c r="AB37" s="72"/>
      <c r="AC37" s="2"/>
      <c r="AD37" s="114" t="str">
        <f t="shared" si="6"/>
        <v>NO</v>
      </c>
      <c r="AG37" s="3">
        <f t="shared" si="0"/>
        <v>0</v>
      </c>
      <c r="AH37" s="3">
        <f t="shared" si="0"/>
        <v>0</v>
      </c>
      <c r="AI37" s="3">
        <f t="shared" si="1"/>
        <v>0</v>
      </c>
      <c r="AJ37" s="4">
        <v>3.125E-2</v>
      </c>
      <c r="AK37" s="3">
        <f t="shared" si="2"/>
        <v>0</v>
      </c>
      <c r="AL37" s="53" t="s">
        <v>30</v>
      </c>
      <c r="AM37" s="8" t="b">
        <f t="shared" si="3"/>
        <v>0</v>
      </c>
      <c r="AN37" s="15">
        <f t="shared" si="4"/>
        <v>0</v>
      </c>
    </row>
    <row r="38" spans="1:40" ht="80.099999999999994" customHeight="1" x14ac:dyDescent="0.25">
      <c r="A38" s="112" t="str">
        <f>IFERROR(INDEX(Tabella256[cognomenome], MATCH(F38, Tabella256[cognome], 0)), "")</f>
        <v/>
      </c>
      <c r="B38" s="28"/>
      <c r="C38" s="28"/>
      <c r="D38" s="29"/>
      <c r="E38" s="29"/>
      <c r="F38" s="30"/>
      <c r="G38" s="56"/>
      <c r="H38" s="31"/>
      <c r="I38" s="32" t="str">
        <f t="shared" si="5"/>
        <v/>
      </c>
      <c r="J38" s="33"/>
      <c r="K38" s="34"/>
      <c r="L38" s="34"/>
      <c r="M38" s="31" t="str">
        <f t="shared" si="7"/>
        <v/>
      </c>
      <c r="N38" s="35"/>
      <c r="O38" s="35"/>
      <c r="P38" s="2"/>
      <c r="Q38" s="2"/>
      <c r="R38" s="2"/>
      <c r="S38" s="2"/>
      <c r="T38" s="2"/>
      <c r="U38" s="2"/>
      <c r="AA38" s="72"/>
      <c r="AB38" s="72"/>
      <c r="AC38" s="2"/>
      <c r="AD38" s="114" t="str">
        <f t="shared" si="6"/>
        <v>NO</v>
      </c>
      <c r="AG38" s="3">
        <f t="shared" si="0"/>
        <v>0</v>
      </c>
      <c r="AH38" s="3">
        <f t="shared" si="0"/>
        <v>0</v>
      </c>
      <c r="AI38" s="3">
        <f t="shared" si="1"/>
        <v>0</v>
      </c>
      <c r="AJ38" s="4">
        <v>3.125E-2</v>
      </c>
      <c r="AK38" s="3">
        <f t="shared" si="2"/>
        <v>0</v>
      </c>
      <c r="AL38" s="53" t="s">
        <v>30</v>
      </c>
      <c r="AM38" s="8" t="b">
        <f t="shared" si="3"/>
        <v>0</v>
      </c>
      <c r="AN38" s="15">
        <f t="shared" si="4"/>
        <v>0</v>
      </c>
    </row>
    <row r="39" spans="1:40" ht="80.099999999999994" customHeight="1" x14ac:dyDescent="0.25">
      <c r="A39" s="112" t="str">
        <f>IFERROR(INDEX(Tabella256[cognomenome], MATCH(F39, Tabella256[cognome], 0)), "")</f>
        <v/>
      </c>
      <c r="B39" s="28"/>
      <c r="C39" s="28"/>
      <c r="D39" s="29"/>
      <c r="E39" s="29"/>
      <c r="F39" s="30"/>
      <c r="G39" s="56" t="str">
        <f>IF(G38="","",G38)</f>
        <v/>
      </c>
      <c r="H39" s="31" t="str">
        <f>IF(H38="","",H38)</f>
        <v/>
      </c>
      <c r="I39" s="32" t="str">
        <f t="shared" si="5"/>
        <v/>
      </c>
      <c r="J39" s="33" t="str">
        <f>IF(J38="","",J38)</f>
        <v/>
      </c>
      <c r="K39" s="34"/>
      <c r="L39" s="34"/>
      <c r="M39" s="31" t="str">
        <f t="shared" si="7"/>
        <v/>
      </c>
      <c r="N39" s="35"/>
      <c r="O39" s="35"/>
      <c r="P39" s="2"/>
      <c r="Q39" s="2"/>
      <c r="R39" s="2"/>
      <c r="S39" s="2"/>
      <c r="T39" s="2"/>
      <c r="U39" s="2"/>
      <c r="V39" s="72"/>
      <c r="W39" s="72"/>
      <c r="X39" s="72"/>
      <c r="Y39" s="72"/>
      <c r="Z39" s="72"/>
      <c r="AA39" s="72"/>
      <c r="AB39" s="72"/>
      <c r="AC39" s="2"/>
      <c r="AD39" s="114" t="str">
        <f t="shared" si="6"/>
        <v>NO</v>
      </c>
      <c r="AG39" s="3">
        <f t="shared" si="0"/>
        <v>0</v>
      </c>
      <c r="AH39" s="3">
        <f t="shared" si="0"/>
        <v>0</v>
      </c>
      <c r="AI39" s="3">
        <f t="shared" si="1"/>
        <v>0</v>
      </c>
      <c r="AJ39" s="4">
        <v>3.125E-2</v>
      </c>
      <c r="AK39" s="3">
        <f t="shared" si="2"/>
        <v>0</v>
      </c>
      <c r="AL39" s="53" t="s">
        <v>30</v>
      </c>
      <c r="AM39" s="8" t="b">
        <f t="shared" si="3"/>
        <v>0</v>
      </c>
      <c r="AN39" s="15">
        <f t="shared" si="4"/>
        <v>0</v>
      </c>
    </row>
    <row r="40" spans="1:40" ht="80.099999999999994" customHeight="1" x14ac:dyDescent="0.25">
      <c r="A40" s="112" t="str">
        <f>IFERROR(INDEX(Tabella256[cognomenome], MATCH(F40, Tabella256[cognome], 0)), "")</f>
        <v/>
      </c>
      <c r="B40" s="28"/>
      <c r="C40" s="28"/>
      <c r="D40" s="29"/>
      <c r="E40" s="29"/>
      <c r="F40" s="30"/>
      <c r="G40" s="56"/>
      <c r="H40" s="31"/>
      <c r="I40" s="32" t="str">
        <f t="shared" si="5"/>
        <v/>
      </c>
      <c r="J40" s="33"/>
      <c r="K40" s="34"/>
      <c r="L40" s="34"/>
      <c r="M40" s="31" t="str">
        <f t="shared" si="7"/>
        <v/>
      </c>
      <c r="N40" s="35"/>
      <c r="O40" s="35"/>
      <c r="P40" s="2"/>
      <c r="Q40" s="2"/>
      <c r="R40" s="2"/>
      <c r="S40" s="2"/>
      <c r="T40" s="2"/>
      <c r="U40" s="2"/>
      <c r="AB40" s="72"/>
      <c r="AC40" s="2"/>
      <c r="AD40" s="114" t="str">
        <f t="shared" si="6"/>
        <v>NO</v>
      </c>
      <c r="AG40" s="3">
        <f t="shared" si="0"/>
        <v>0</v>
      </c>
      <c r="AH40" s="3">
        <f t="shared" si="0"/>
        <v>0</v>
      </c>
      <c r="AI40" s="3">
        <f t="shared" si="1"/>
        <v>0</v>
      </c>
      <c r="AJ40" s="4">
        <v>3.125E-2</v>
      </c>
      <c r="AK40" s="3">
        <f t="shared" si="2"/>
        <v>0</v>
      </c>
      <c r="AL40" s="53" t="s">
        <v>30</v>
      </c>
      <c r="AM40" s="8" t="b">
        <f t="shared" si="3"/>
        <v>0</v>
      </c>
      <c r="AN40" s="15">
        <f t="shared" si="4"/>
        <v>0</v>
      </c>
    </row>
    <row r="41" spans="1:40" ht="80.099999999999994" customHeight="1" x14ac:dyDescent="0.25">
      <c r="A41" s="112" t="str">
        <f>IFERROR(INDEX(Tabella256[cognomenome], MATCH(F41, Tabella256[cognome], 0)), "")</f>
        <v/>
      </c>
      <c r="B41" s="28"/>
      <c r="C41" s="28"/>
      <c r="D41" s="29"/>
      <c r="E41" s="29"/>
      <c r="F41" s="30"/>
      <c r="G41" s="56" t="str">
        <f>IF(G40="","",G40)</f>
        <v/>
      </c>
      <c r="H41" s="31" t="str">
        <f>IF(H40="","",H40)</f>
        <v/>
      </c>
      <c r="I41" s="32" t="str">
        <f t="shared" si="5"/>
        <v/>
      </c>
      <c r="J41" s="33" t="str">
        <f>IF(J40="","",J40)</f>
        <v/>
      </c>
      <c r="K41" s="34"/>
      <c r="L41" s="34"/>
      <c r="M41" s="31" t="str">
        <f t="shared" si="7"/>
        <v/>
      </c>
      <c r="N41" s="35"/>
      <c r="O41" s="35"/>
      <c r="P41" s="2"/>
      <c r="Q41" s="2"/>
      <c r="R41" s="2"/>
      <c r="S41" s="2"/>
      <c r="T41" s="37"/>
      <c r="U41" s="2"/>
      <c r="AB41" s="72"/>
      <c r="AC41" s="2"/>
      <c r="AD41" s="114" t="str">
        <f t="shared" si="6"/>
        <v>NO</v>
      </c>
      <c r="AG41" s="3">
        <f t="shared" si="0"/>
        <v>0</v>
      </c>
      <c r="AH41" s="3">
        <f t="shared" si="0"/>
        <v>0</v>
      </c>
      <c r="AI41" s="3">
        <f t="shared" si="1"/>
        <v>0</v>
      </c>
      <c r="AJ41" s="4">
        <v>3.125E-2</v>
      </c>
      <c r="AK41" s="3">
        <f t="shared" si="2"/>
        <v>0</v>
      </c>
      <c r="AL41" s="53" t="s">
        <v>30</v>
      </c>
      <c r="AM41" s="8" t="b">
        <f t="shared" si="3"/>
        <v>0</v>
      </c>
      <c r="AN41" s="15">
        <f t="shared" si="4"/>
        <v>0</v>
      </c>
    </row>
    <row r="42" spans="1:40" ht="80.099999999999994" customHeight="1" x14ac:dyDescent="0.25">
      <c r="A42" s="112" t="str">
        <f>IFERROR(INDEX(Tabella256[cognomenome], MATCH(F42, Tabella256[cognome], 0)), "")</f>
        <v/>
      </c>
      <c r="B42" s="28"/>
      <c r="C42" s="28"/>
      <c r="D42" s="29"/>
      <c r="E42" s="29"/>
      <c r="F42" s="30"/>
      <c r="G42" s="56"/>
      <c r="H42" s="31"/>
      <c r="I42" s="32" t="str">
        <f t="shared" si="5"/>
        <v/>
      </c>
      <c r="J42" s="33"/>
      <c r="K42" s="34"/>
      <c r="L42" s="34"/>
      <c r="M42" s="31" t="str">
        <f t="shared" si="7"/>
        <v/>
      </c>
      <c r="N42" s="35"/>
      <c r="O42" s="35"/>
      <c r="P42" s="2"/>
      <c r="Q42" s="2"/>
      <c r="R42" s="2"/>
      <c r="S42" s="2"/>
      <c r="T42" s="37"/>
      <c r="U42" s="2"/>
      <c r="AB42" s="72"/>
      <c r="AC42" s="2"/>
      <c r="AD42" s="114" t="str">
        <f t="shared" si="6"/>
        <v>NO</v>
      </c>
      <c r="AG42" s="3">
        <f t="shared" si="0"/>
        <v>0</v>
      </c>
      <c r="AH42" s="3">
        <f t="shared" si="0"/>
        <v>0</v>
      </c>
      <c r="AI42" s="3">
        <f t="shared" si="1"/>
        <v>0</v>
      </c>
      <c r="AJ42" s="4">
        <v>3.125E-2</v>
      </c>
      <c r="AK42" s="3">
        <f t="shared" si="2"/>
        <v>0</v>
      </c>
      <c r="AL42" s="53" t="s">
        <v>30</v>
      </c>
      <c r="AM42" s="8" t="b">
        <f t="shared" si="3"/>
        <v>0</v>
      </c>
      <c r="AN42" s="15">
        <f t="shared" si="4"/>
        <v>0</v>
      </c>
    </row>
    <row r="43" spans="1:40" ht="80.099999999999994" customHeight="1" x14ac:dyDescent="0.25">
      <c r="A43" s="112" t="str">
        <f>IFERROR(INDEX(Tabella256[cognomenome], MATCH(F43, Tabella256[cognome], 0)), "")</f>
        <v/>
      </c>
      <c r="B43" s="28"/>
      <c r="C43" s="28"/>
      <c r="D43" s="29"/>
      <c r="E43" s="29"/>
      <c r="F43" s="30"/>
      <c r="G43" s="56" t="str">
        <f>IF(G42="","",G42)</f>
        <v/>
      </c>
      <c r="H43" s="31" t="str">
        <f>IF(H42="","",H42)</f>
        <v/>
      </c>
      <c r="I43" s="32" t="str">
        <f t="shared" si="5"/>
        <v/>
      </c>
      <c r="J43" s="33" t="str">
        <f>IF(J42="","",J42)</f>
        <v/>
      </c>
      <c r="K43" s="34"/>
      <c r="L43" s="34"/>
      <c r="M43" s="31" t="str">
        <f t="shared" si="7"/>
        <v/>
      </c>
      <c r="N43" s="35"/>
      <c r="O43" s="35"/>
      <c r="P43" s="2"/>
      <c r="Q43" s="2"/>
      <c r="R43" s="2"/>
      <c r="S43" s="2"/>
      <c r="T43" s="37"/>
      <c r="U43" s="2"/>
      <c r="AB43" s="72"/>
      <c r="AC43" s="2"/>
      <c r="AD43" s="114" t="str">
        <f t="shared" si="6"/>
        <v>NO</v>
      </c>
      <c r="AG43" s="3">
        <f t="shared" si="0"/>
        <v>0</v>
      </c>
      <c r="AH43" s="3">
        <f t="shared" si="0"/>
        <v>0</v>
      </c>
      <c r="AI43" s="3">
        <f t="shared" si="1"/>
        <v>0</v>
      </c>
      <c r="AJ43" s="4">
        <v>3.125E-2</v>
      </c>
      <c r="AK43" s="3">
        <f t="shared" si="2"/>
        <v>0</v>
      </c>
      <c r="AL43" s="53" t="s">
        <v>30</v>
      </c>
      <c r="AM43" s="8" t="b">
        <f t="shared" si="3"/>
        <v>0</v>
      </c>
      <c r="AN43" s="15">
        <f t="shared" si="4"/>
        <v>0</v>
      </c>
    </row>
    <row r="44" spans="1:40" ht="80.099999999999994" customHeight="1" x14ac:dyDescent="0.25">
      <c r="A44" s="112" t="str">
        <f>IFERROR(INDEX(Tabella256[cognomenome], MATCH(F44, Tabella256[cognome], 0)), "")</f>
        <v/>
      </c>
      <c r="B44" s="28"/>
      <c r="C44" s="28"/>
      <c r="D44" s="29"/>
      <c r="E44" s="29"/>
      <c r="F44" s="30"/>
      <c r="G44" s="56"/>
      <c r="H44" s="31"/>
      <c r="I44" s="32" t="str">
        <f t="shared" si="5"/>
        <v/>
      </c>
      <c r="J44" s="33"/>
      <c r="K44" s="34"/>
      <c r="L44" s="34"/>
      <c r="M44" s="31" t="str">
        <f t="shared" si="7"/>
        <v/>
      </c>
      <c r="N44" s="35"/>
      <c r="O44" s="35"/>
      <c r="P44" s="2"/>
      <c r="Q44" s="2"/>
      <c r="R44" s="2"/>
      <c r="S44" s="2"/>
      <c r="T44" s="37"/>
      <c r="U44" s="2"/>
      <c r="AB44" s="72"/>
      <c r="AC44" s="2"/>
      <c r="AD44" s="114" t="str">
        <f t="shared" si="6"/>
        <v>NO</v>
      </c>
      <c r="AG44" s="3">
        <f t="shared" si="0"/>
        <v>0</v>
      </c>
      <c r="AH44" s="3">
        <f t="shared" si="0"/>
        <v>0</v>
      </c>
      <c r="AI44" s="3">
        <f t="shared" si="1"/>
        <v>0</v>
      </c>
      <c r="AJ44" s="4">
        <v>3.125E-2</v>
      </c>
      <c r="AK44" s="3">
        <f t="shared" si="2"/>
        <v>0</v>
      </c>
      <c r="AL44" s="53" t="s">
        <v>30</v>
      </c>
      <c r="AM44" s="8" t="b">
        <f t="shared" si="3"/>
        <v>0</v>
      </c>
      <c r="AN44" s="15">
        <f t="shared" si="4"/>
        <v>0</v>
      </c>
    </row>
    <row r="45" spans="1:40" ht="80.099999999999994" customHeight="1" x14ac:dyDescent="0.25">
      <c r="A45" s="112" t="str">
        <f>IFERROR(INDEX(Tabella256[cognomenome], MATCH(F45, Tabella256[cognome], 0)), "")</f>
        <v/>
      </c>
      <c r="B45" s="28"/>
      <c r="C45" s="28"/>
      <c r="D45" s="29"/>
      <c r="E45" s="29"/>
      <c r="F45" s="30"/>
      <c r="G45" s="56" t="str">
        <f>IF(G44="","",G44)</f>
        <v/>
      </c>
      <c r="H45" s="31" t="str">
        <f>IF(H44="","",H44)</f>
        <v/>
      </c>
      <c r="I45" s="32" t="str">
        <f t="shared" si="5"/>
        <v/>
      </c>
      <c r="J45" s="33" t="str">
        <f>IF(J44="","",J44)</f>
        <v/>
      </c>
      <c r="K45" s="34"/>
      <c r="L45" s="34"/>
      <c r="M45" s="31" t="str">
        <f t="shared" si="7"/>
        <v/>
      </c>
      <c r="N45" s="35"/>
      <c r="O45" s="35"/>
      <c r="P45" s="2"/>
      <c r="Q45" s="2"/>
      <c r="R45" s="2"/>
      <c r="S45" s="2"/>
      <c r="T45" s="2"/>
      <c r="U45" s="2"/>
      <c r="V45" s="72"/>
      <c r="W45" s="72"/>
      <c r="X45" s="72"/>
      <c r="Y45" s="72"/>
      <c r="Z45" s="72"/>
      <c r="AA45" s="72"/>
      <c r="AB45" s="72"/>
      <c r="AC45" s="2"/>
      <c r="AD45" s="114" t="str">
        <f t="shared" si="6"/>
        <v>NO</v>
      </c>
      <c r="AG45" s="3">
        <f t="shared" si="0"/>
        <v>0</v>
      </c>
      <c r="AH45" s="3">
        <f t="shared" si="0"/>
        <v>0</v>
      </c>
      <c r="AI45" s="3">
        <f t="shared" si="1"/>
        <v>0</v>
      </c>
      <c r="AJ45" s="4">
        <v>3.125E-2</v>
      </c>
      <c r="AK45" s="3">
        <f t="shared" si="2"/>
        <v>0</v>
      </c>
      <c r="AL45" s="53" t="s">
        <v>30</v>
      </c>
      <c r="AM45" s="8" t="b">
        <f t="shared" si="3"/>
        <v>0</v>
      </c>
      <c r="AN45" s="15">
        <f t="shared" si="4"/>
        <v>0</v>
      </c>
    </row>
    <row r="46" spans="1:40" x14ac:dyDescent="0.25">
      <c r="B46" s="191" t="str">
        <f>IF(I32="","",I32)</f>
        <v/>
      </c>
      <c r="C46" s="191"/>
      <c r="D46" s="191"/>
      <c r="E46" s="191"/>
      <c r="F46" s="191"/>
      <c r="G46" s="191"/>
      <c r="H46" s="191"/>
      <c r="I46" s="191"/>
      <c r="J46" s="191"/>
      <c r="K46" s="191"/>
      <c r="L46" s="191"/>
      <c r="M46" s="191"/>
      <c r="N46" s="19"/>
      <c r="O46" s="19"/>
      <c r="P46" s="2"/>
      <c r="Q46" s="2"/>
      <c r="R46" s="2"/>
      <c r="S46" s="2"/>
      <c r="T46" s="2"/>
      <c r="U46" s="2"/>
      <c r="V46" s="72"/>
      <c r="W46" s="72"/>
      <c r="X46" s="72"/>
      <c r="Y46" s="72"/>
      <c r="Z46" s="72"/>
      <c r="AA46" s="72"/>
      <c r="AB46" s="72"/>
      <c r="AC46" s="2"/>
      <c r="AD46" s="2"/>
      <c r="AG46" s="24"/>
      <c r="AH46" s="24"/>
      <c r="AI46" s="24"/>
      <c r="AJ46" s="25"/>
      <c r="AK46" s="24"/>
      <c r="AL46" s="26"/>
      <c r="AM46" s="27"/>
    </row>
    <row r="47" spans="1:40" x14ac:dyDescent="0.25">
      <c r="B47" s="191"/>
      <c r="C47" s="191"/>
      <c r="D47" s="191"/>
      <c r="E47" s="191"/>
      <c r="F47" s="191"/>
      <c r="G47" s="191"/>
      <c r="H47" s="191"/>
      <c r="I47" s="191"/>
      <c r="J47" s="191"/>
      <c r="K47" s="191"/>
      <c r="L47" s="191"/>
      <c r="M47" s="191"/>
      <c r="P47" s="2"/>
      <c r="Q47" s="2"/>
      <c r="R47" s="2"/>
      <c r="S47" s="2"/>
    </row>
    <row r="48" spans="1:40" x14ac:dyDescent="0.25">
      <c r="B48" s="6"/>
      <c r="C48" s="6"/>
      <c r="D48" s="6"/>
      <c r="E48" s="7"/>
      <c r="F48" s="9"/>
      <c r="G48" s="143"/>
      <c r="H48" s="11"/>
      <c r="K48" s="11"/>
      <c r="L48" s="11"/>
      <c r="M48" s="11"/>
      <c r="N48" s="21"/>
      <c r="O48" s="21"/>
      <c r="P48" s="2"/>
      <c r="Q48" s="2"/>
      <c r="R48" s="2"/>
      <c r="S48" s="2"/>
      <c r="T48" s="2"/>
      <c r="U48" s="2"/>
      <c r="V48" s="72"/>
      <c r="W48" s="72"/>
      <c r="X48" s="72"/>
      <c r="Y48" s="72"/>
      <c r="Z48" s="72"/>
      <c r="AA48" s="72"/>
      <c r="AB48" s="72"/>
      <c r="AC48" s="2"/>
      <c r="AD48" s="2"/>
      <c r="AE48" s="2"/>
      <c r="AF48" s="2"/>
    </row>
    <row r="49" spans="2:63" x14ac:dyDescent="0.25">
      <c r="B49" s="6"/>
      <c r="C49" s="6"/>
      <c r="D49" s="6"/>
      <c r="E49" s="7"/>
      <c r="F49" s="9"/>
      <c r="G49" s="143"/>
      <c r="H49" s="11"/>
      <c r="K49" s="11"/>
      <c r="L49" s="11"/>
      <c r="M49" s="11"/>
      <c r="N49" s="21"/>
      <c r="O49" s="21"/>
      <c r="P49" s="2"/>
      <c r="Q49" s="2"/>
      <c r="R49" s="2"/>
      <c r="S49" s="2"/>
      <c r="T49" s="2"/>
      <c r="U49" s="2"/>
      <c r="V49" s="72"/>
      <c r="W49" s="72"/>
      <c r="X49" s="72"/>
      <c r="Y49" s="72"/>
      <c r="Z49" s="72"/>
      <c r="AA49" s="72"/>
      <c r="AB49" s="72"/>
      <c r="AC49" s="2"/>
      <c r="AD49" s="2"/>
      <c r="AE49" s="2"/>
      <c r="AF49" s="2"/>
    </row>
    <row r="50" spans="2:63" x14ac:dyDescent="0.25">
      <c r="B50" s="6"/>
      <c r="C50" s="6"/>
      <c r="D50" s="6"/>
      <c r="E50" s="7"/>
      <c r="F50" s="9"/>
      <c r="G50" s="143"/>
      <c r="H50" s="11"/>
      <c r="K50" s="11"/>
      <c r="L50" s="11"/>
      <c r="M50" s="11"/>
      <c r="N50" s="21"/>
      <c r="O50" s="21"/>
      <c r="T50" s="2"/>
      <c r="U50" s="2"/>
      <c r="V50" s="72"/>
      <c r="W50" s="72"/>
      <c r="X50" s="72"/>
      <c r="Y50" s="72"/>
      <c r="Z50" s="72"/>
      <c r="AA50" s="72"/>
      <c r="AB50" s="72"/>
      <c r="AC50" s="2"/>
      <c r="AD50" s="2"/>
      <c r="AE50" s="2"/>
      <c r="AF50" s="2"/>
    </row>
    <row r="51" spans="2:63" x14ac:dyDescent="0.25">
      <c r="B51" s="6"/>
      <c r="C51" s="6"/>
      <c r="D51" s="6"/>
      <c r="E51" s="7"/>
      <c r="F51" s="9"/>
      <c r="G51" s="143"/>
      <c r="H51" s="11"/>
      <c r="K51" s="11"/>
      <c r="L51" s="11"/>
      <c r="M51" s="11"/>
      <c r="N51" s="21"/>
      <c r="O51" s="21"/>
      <c r="T51" s="2"/>
      <c r="U51" s="2"/>
      <c r="V51" s="72"/>
      <c r="W51" s="72"/>
      <c r="X51" s="72"/>
      <c r="Y51" s="72"/>
      <c r="Z51" s="72"/>
      <c r="AA51" s="72"/>
      <c r="AB51" s="72"/>
      <c r="AC51" s="2"/>
      <c r="AD51" s="2"/>
      <c r="AE51" s="2"/>
      <c r="AF51" s="2"/>
    </row>
    <row r="52" spans="2:63" x14ac:dyDescent="0.25">
      <c r="B52" s="6"/>
      <c r="C52" s="6"/>
      <c r="D52" s="6"/>
      <c r="E52" s="7"/>
      <c r="F52" s="9"/>
      <c r="G52" s="143"/>
      <c r="H52" s="11"/>
      <c r="K52" s="11"/>
      <c r="L52" s="11"/>
      <c r="M52" s="11"/>
      <c r="N52" s="21"/>
      <c r="O52" s="21"/>
      <c r="T52" s="2"/>
      <c r="U52" s="2"/>
      <c r="V52" s="72"/>
      <c r="W52" s="72"/>
      <c r="X52" s="72"/>
      <c r="Y52" s="72"/>
      <c r="Z52" s="72"/>
      <c r="AA52" s="72"/>
      <c r="AB52" s="72"/>
      <c r="AC52" s="2"/>
      <c r="AD52" s="2"/>
      <c r="AE52" s="2"/>
      <c r="AF52" s="2"/>
    </row>
    <row r="53" spans="2:63" x14ac:dyDescent="0.25">
      <c r="B53" s="6"/>
      <c r="C53" s="6"/>
      <c r="D53" s="6"/>
      <c r="E53" s="7"/>
      <c r="F53" s="9"/>
      <c r="G53" s="143"/>
      <c r="H53" s="11"/>
      <c r="K53" s="11"/>
      <c r="L53" s="11"/>
      <c r="M53" s="11"/>
      <c r="N53" s="21"/>
      <c r="O53" s="21"/>
      <c r="T53" s="2"/>
      <c r="U53" s="2"/>
      <c r="V53" s="72"/>
      <c r="W53" s="72"/>
      <c r="X53" s="72"/>
      <c r="Y53" s="72"/>
      <c r="Z53" s="72"/>
      <c r="AA53" s="72"/>
      <c r="AB53" s="72"/>
      <c r="AC53" s="2"/>
      <c r="AD53" s="2"/>
      <c r="AE53" s="2"/>
      <c r="AF53" s="2"/>
    </row>
    <row r="54" spans="2:63" x14ac:dyDescent="0.25">
      <c r="B54" s="6"/>
      <c r="C54" s="6"/>
      <c r="D54" s="6"/>
      <c r="E54" s="7"/>
      <c r="F54" s="9"/>
      <c r="G54" s="143"/>
      <c r="H54" s="11"/>
      <c r="K54" s="11"/>
      <c r="L54" s="11"/>
      <c r="M54" s="11"/>
      <c r="N54" s="21"/>
      <c r="O54" s="21"/>
    </row>
    <row r="55" spans="2:63" x14ac:dyDescent="0.25">
      <c r="B55" s="6"/>
      <c r="C55" s="6"/>
      <c r="D55" s="6"/>
      <c r="E55" s="7"/>
      <c r="F55" s="9"/>
      <c r="G55" s="143"/>
      <c r="H55" s="11"/>
      <c r="I55" s="23"/>
      <c r="J55" s="11"/>
      <c r="K55" s="11"/>
      <c r="L55" s="11"/>
      <c r="M55" s="11"/>
      <c r="N55" s="21"/>
      <c r="O55" s="21"/>
    </row>
    <row r="56" spans="2:63" x14ac:dyDescent="0.25">
      <c r="B56" s="6"/>
      <c r="C56" s="6"/>
      <c r="D56" s="6"/>
      <c r="E56" s="7"/>
      <c r="F56" s="9"/>
      <c r="G56" s="143"/>
      <c r="H56" s="11"/>
      <c r="I56" s="23"/>
      <c r="J56" s="11"/>
      <c r="K56" s="11"/>
      <c r="L56" s="11"/>
      <c r="M56" s="11"/>
      <c r="N56" s="21"/>
      <c r="O56" s="21"/>
    </row>
    <row r="57" spans="2:63" x14ac:dyDescent="0.25">
      <c r="E57" s="5"/>
      <c r="F57" s="10"/>
    </row>
    <row r="58" spans="2:63" x14ac:dyDescent="0.25">
      <c r="E58" s="5"/>
      <c r="F58" s="10"/>
    </row>
    <row r="59" spans="2:63" s="12" customFormat="1" x14ac:dyDescent="0.25">
      <c r="B59" s="114"/>
      <c r="C59" s="114"/>
      <c r="D59" s="114"/>
      <c r="E59" s="5"/>
      <c r="F59" s="10"/>
      <c r="G59" s="144"/>
      <c r="H59" s="1"/>
      <c r="I59" s="22"/>
      <c r="J59" s="1"/>
      <c r="K59" s="1"/>
      <c r="L59" s="1"/>
      <c r="M59" s="1"/>
      <c r="N59" s="20"/>
      <c r="O59" s="20"/>
      <c r="T59" s="114"/>
      <c r="U59" s="114"/>
      <c r="V59" s="37"/>
      <c r="W59" s="37"/>
      <c r="X59" s="37"/>
      <c r="Y59" s="37"/>
      <c r="Z59" s="37"/>
      <c r="AA59" s="37"/>
      <c r="AB59" s="37"/>
      <c r="AC59" s="114"/>
      <c r="AD59" s="114"/>
      <c r="AE59" s="114"/>
      <c r="AF59" s="114"/>
      <c r="AG59" s="114"/>
      <c r="AH59" s="114"/>
      <c r="AI59" s="114"/>
      <c r="AJ59" s="114"/>
      <c r="AK59" s="114"/>
      <c r="AL59" s="114"/>
      <c r="AM59" s="114"/>
      <c r="AN59" s="114"/>
      <c r="AO59" s="114"/>
      <c r="AP59" s="114"/>
      <c r="AQ59" s="114"/>
      <c r="AR59" s="114"/>
      <c r="AS59" s="114"/>
      <c r="AT59" s="114"/>
      <c r="AU59" s="114"/>
      <c r="AV59" s="114"/>
      <c r="AW59" s="114"/>
      <c r="AX59" s="114"/>
      <c r="AY59" s="114"/>
      <c r="AZ59" s="114"/>
      <c r="BA59" s="114"/>
      <c r="BB59" s="114"/>
      <c r="BC59" s="114"/>
      <c r="BD59" s="114"/>
      <c r="BE59" s="114"/>
      <c r="BF59" s="114"/>
      <c r="BG59" s="114"/>
      <c r="BH59" s="114"/>
      <c r="BI59" s="114"/>
      <c r="BJ59" s="114"/>
      <c r="BK59" s="114"/>
    </row>
    <row r="60" spans="2:63" s="12" customFormat="1" x14ac:dyDescent="0.25">
      <c r="B60" s="114"/>
      <c r="C60" s="114"/>
      <c r="D60" s="114"/>
      <c r="E60" s="5"/>
      <c r="F60" s="10"/>
      <c r="G60" s="144"/>
      <c r="H60" s="1"/>
      <c r="I60" s="22"/>
      <c r="J60" s="1"/>
      <c r="K60" s="1"/>
      <c r="L60" s="1"/>
      <c r="M60" s="1"/>
      <c r="N60" s="20"/>
      <c r="O60" s="20"/>
      <c r="T60" s="114"/>
      <c r="U60" s="114"/>
      <c r="V60" s="37"/>
      <c r="W60" s="37"/>
      <c r="X60" s="37"/>
      <c r="Y60" s="37"/>
      <c r="Z60" s="37"/>
      <c r="AA60" s="37"/>
      <c r="AB60" s="37"/>
      <c r="AC60" s="114"/>
      <c r="AD60" s="114"/>
      <c r="AE60" s="114"/>
      <c r="AF60" s="114"/>
      <c r="AG60" s="114"/>
      <c r="AH60" s="114"/>
      <c r="AI60" s="114"/>
      <c r="AJ60" s="114"/>
      <c r="AK60" s="114"/>
      <c r="AL60" s="114"/>
      <c r="AM60" s="114"/>
      <c r="AN60" s="114"/>
      <c r="AO60" s="114"/>
      <c r="AP60" s="114"/>
      <c r="AQ60" s="114"/>
      <c r="AR60" s="114"/>
      <c r="AS60" s="114"/>
      <c r="AT60" s="114"/>
      <c r="AU60" s="114"/>
      <c r="AV60" s="114"/>
      <c r="AW60" s="114"/>
      <c r="AX60" s="114"/>
      <c r="AY60" s="114"/>
      <c r="AZ60" s="114"/>
      <c r="BA60" s="114"/>
      <c r="BB60" s="114"/>
      <c r="BC60" s="114"/>
      <c r="BD60" s="114"/>
      <c r="BE60" s="114"/>
      <c r="BF60" s="114"/>
      <c r="BG60" s="114"/>
      <c r="BH60" s="114"/>
      <c r="BI60" s="114"/>
      <c r="BJ60" s="114"/>
      <c r="BK60" s="114"/>
    </row>
    <row r="61" spans="2:63" s="12" customFormat="1" x14ac:dyDescent="0.25">
      <c r="B61" s="114"/>
      <c r="C61" s="114"/>
      <c r="D61" s="114"/>
      <c r="E61" s="5"/>
      <c r="F61" s="10"/>
      <c r="G61" s="144"/>
      <c r="H61" s="1"/>
      <c r="I61" s="22"/>
      <c r="J61" s="1"/>
      <c r="K61" s="1"/>
      <c r="L61" s="1"/>
      <c r="M61" s="1"/>
      <c r="N61" s="20"/>
      <c r="O61" s="20"/>
      <c r="T61" s="114"/>
      <c r="U61" s="114"/>
      <c r="V61" s="37"/>
      <c r="W61" s="37"/>
      <c r="X61" s="37"/>
      <c r="Y61" s="37"/>
      <c r="Z61" s="37"/>
      <c r="AA61" s="37"/>
      <c r="AB61" s="37"/>
      <c r="AC61" s="114"/>
      <c r="AD61" s="114"/>
      <c r="AE61" s="114"/>
      <c r="AF61" s="114"/>
      <c r="AG61" s="114"/>
      <c r="AH61" s="114"/>
      <c r="AI61" s="114"/>
      <c r="AJ61" s="114"/>
      <c r="AK61" s="114"/>
      <c r="AL61" s="114"/>
      <c r="AM61" s="114"/>
      <c r="AN61" s="114"/>
      <c r="AO61" s="114"/>
      <c r="AP61" s="114"/>
      <c r="AQ61" s="114"/>
      <c r="AR61" s="114"/>
      <c r="AS61" s="114"/>
      <c r="AT61" s="114"/>
      <c r="AU61" s="114"/>
      <c r="AV61" s="114"/>
      <c r="AW61" s="114"/>
      <c r="AX61" s="114"/>
      <c r="AY61" s="114"/>
      <c r="AZ61" s="114"/>
      <c r="BA61" s="114"/>
      <c r="BB61" s="114"/>
      <c r="BC61" s="114"/>
      <c r="BD61" s="114"/>
      <c r="BE61" s="114"/>
      <c r="BF61" s="114"/>
      <c r="BG61" s="114"/>
      <c r="BH61" s="114"/>
      <c r="BI61" s="114"/>
      <c r="BJ61" s="114"/>
      <c r="BK61" s="114"/>
    </row>
    <row r="62" spans="2:63" s="12" customFormat="1" x14ac:dyDescent="0.25">
      <c r="B62" s="114"/>
      <c r="C62" s="114"/>
      <c r="D62" s="114"/>
      <c r="E62" s="5"/>
      <c r="F62" s="10"/>
      <c r="G62" s="144"/>
      <c r="H62" s="1"/>
      <c r="I62" s="22"/>
      <c r="J62" s="1"/>
      <c r="K62" s="1"/>
      <c r="L62" s="1"/>
      <c r="M62" s="1"/>
      <c r="N62" s="20"/>
      <c r="O62" s="20"/>
      <c r="P62" s="114"/>
      <c r="Q62" s="114"/>
      <c r="R62" s="114"/>
      <c r="S62" s="114"/>
      <c r="T62" s="114"/>
      <c r="U62" s="114"/>
      <c r="V62" s="37"/>
      <c r="W62" s="37"/>
      <c r="X62" s="37"/>
      <c r="Y62" s="37"/>
      <c r="Z62" s="37"/>
      <c r="AA62" s="37"/>
      <c r="AB62" s="37"/>
      <c r="AC62" s="114"/>
      <c r="AD62" s="114"/>
      <c r="AE62" s="114"/>
      <c r="AF62" s="114"/>
      <c r="AG62" s="114"/>
      <c r="AH62" s="114"/>
      <c r="AI62" s="114"/>
      <c r="AJ62" s="114"/>
      <c r="AK62" s="114"/>
      <c r="AL62" s="114"/>
      <c r="AM62" s="114"/>
      <c r="AN62" s="114"/>
      <c r="AO62" s="114"/>
      <c r="AP62" s="114"/>
      <c r="AQ62" s="114"/>
      <c r="AR62" s="114"/>
      <c r="AS62" s="114"/>
      <c r="AT62" s="114"/>
      <c r="AU62" s="114"/>
      <c r="AV62" s="114"/>
      <c r="AW62" s="114"/>
      <c r="AX62" s="114"/>
      <c r="AY62" s="114"/>
      <c r="AZ62" s="114"/>
      <c r="BA62" s="114"/>
      <c r="BB62" s="114"/>
      <c r="BC62" s="114"/>
      <c r="BD62" s="114"/>
      <c r="BE62" s="114"/>
      <c r="BF62" s="114"/>
      <c r="BG62" s="114"/>
      <c r="BH62" s="114"/>
      <c r="BI62" s="114"/>
      <c r="BJ62" s="114"/>
      <c r="BK62" s="114"/>
    </row>
    <row r="63" spans="2:63" s="12" customFormat="1" x14ac:dyDescent="0.25">
      <c r="B63" s="114"/>
      <c r="C63" s="114"/>
      <c r="D63" s="114"/>
      <c r="E63" s="5"/>
      <c r="F63" s="10"/>
      <c r="G63" s="144"/>
      <c r="H63" s="1"/>
      <c r="I63" s="22"/>
      <c r="J63" s="1"/>
      <c r="K63" s="1"/>
      <c r="L63" s="1"/>
      <c r="M63" s="1"/>
      <c r="N63" s="20"/>
      <c r="O63" s="20"/>
      <c r="P63" s="114"/>
      <c r="Q63" s="114"/>
      <c r="R63" s="114"/>
      <c r="S63" s="114"/>
      <c r="T63" s="114"/>
      <c r="U63" s="114"/>
      <c r="V63" s="37"/>
      <c r="W63" s="37"/>
      <c r="X63" s="37"/>
      <c r="Y63" s="37"/>
      <c r="Z63" s="37"/>
      <c r="AA63" s="37"/>
      <c r="AB63" s="37"/>
      <c r="AC63" s="114"/>
      <c r="AD63" s="114"/>
      <c r="AE63" s="114"/>
      <c r="AF63" s="114"/>
      <c r="AG63" s="114"/>
      <c r="AH63" s="114"/>
      <c r="AI63" s="114"/>
      <c r="AJ63" s="114"/>
      <c r="AK63" s="114"/>
      <c r="AL63" s="114"/>
      <c r="AM63" s="114"/>
      <c r="AN63" s="114"/>
      <c r="AO63" s="114"/>
      <c r="AP63" s="114"/>
      <c r="AQ63" s="114"/>
      <c r="AR63" s="114"/>
      <c r="AS63" s="114"/>
      <c r="AT63" s="114"/>
      <c r="AU63" s="114"/>
      <c r="AV63" s="114"/>
      <c r="AW63" s="114"/>
      <c r="AX63" s="114"/>
      <c r="AY63" s="114"/>
      <c r="AZ63" s="114"/>
      <c r="BA63" s="114"/>
      <c r="BB63" s="114"/>
      <c r="BC63" s="114"/>
      <c r="BD63" s="114"/>
      <c r="BE63" s="114"/>
      <c r="BF63" s="114"/>
      <c r="BG63" s="114"/>
      <c r="BH63" s="114"/>
      <c r="BI63" s="114"/>
      <c r="BJ63" s="114"/>
      <c r="BK63" s="114"/>
    </row>
    <row r="64" spans="2:63" s="12" customFormat="1" x14ac:dyDescent="0.25">
      <c r="B64" s="114"/>
      <c r="C64" s="114"/>
      <c r="D64" s="114"/>
      <c r="E64" s="5"/>
      <c r="F64" s="10"/>
      <c r="G64" s="144"/>
      <c r="H64" s="1"/>
      <c r="I64" s="22"/>
      <c r="J64" s="1"/>
      <c r="K64" s="1"/>
      <c r="L64" s="1"/>
      <c r="M64" s="1"/>
      <c r="N64" s="20"/>
      <c r="O64" s="20"/>
      <c r="P64" s="114"/>
      <c r="Q64" s="114"/>
      <c r="R64" s="114"/>
      <c r="S64" s="114"/>
      <c r="T64" s="114"/>
      <c r="U64" s="114"/>
      <c r="V64" s="37"/>
      <c r="W64" s="37"/>
      <c r="X64" s="37"/>
      <c r="Y64" s="37"/>
      <c r="Z64" s="37"/>
      <c r="AA64" s="37"/>
      <c r="AB64" s="37"/>
      <c r="AC64" s="114"/>
      <c r="AD64" s="114"/>
      <c r="AE64" s="114"/>
      <c r="AF64" s="114"/>
      <c r="AG64" s="114"/>
      <c r="AH64" s="114"/>
      <c r="AI64" s="114"/>
      <c r="AJ64" s="114"/>
      <c r="AK64" s="114"/>
      <c r="AL64" s="114"/>
      <c r="AM64" s="114"/>
      <c r="AN64" s="114"/>
      <c r="AO64" s="114"/>
      <c r="AP64" s="114"/>
      <c r="AQ64" s="114"/>
      <c r="AR64" s="114"/>
      <c r="AS64" s="114"/>
      <c r="AT64" s="114"/>
      <c r="AU64" s="114"/>
      <c r="AV64" s="114"/>
      <c r="AW64" s="114"/>
      <c r="AX64" s="114"/>
      <c r="AY64" s="114"/>
      <c r="AZ64" s="114"/>
      <c r="BA64" s="114"/>
      <c r="BB64" s="114"/>
      <c r="BC64" s="114"/>
      <c r="BD64" s="114"/>
      <c r="BE64" s="114"/>
      <c r="BF64" s="114"/>
      <c r="BG64" s="114"/>
      <c r="BH64" s="114"/>
      <c r="BI64" s="114"/>
      <c r="BJ64" s="114"/>
      <c r="BK64" s="114"/>
    </row>
  </sheetData>
  <autoFilter ref="F3:N26" xr:uid="{00000000-0009-0000-0000-000004000000}"/>
  <mergeCells count="9">
    <mergeCell ref="V4:X4"/>
    <mergeCell ref="V8:X8"/>
    <mergeCell ref="B46:M47"/>
    <mergeCell ref="B1:E2"/>
    <mergeCell ref="F1:H2"/>
    <mergeCell ref="L1:M1"/>
    <mergeCell ref="L2:M2"/>
    <mergeCell ref="P2:S2"/>
    <mergeCell ref="V3:X3"/>
  </mergeCells>
  <conditionalFormatting sqref="V4">
    <cfRule type="cellIs" dxfId="8325" priority="578" operator="lessThan">
      <formula>0</formula>
    </cfRule>
    <cfRule type="cellIs" dxfId="8324" priority="579" operator="greaterThan">
      <formula>0</formula>
    </cfRule>
    <cfRule type="cellIs" dxfId="8323" priority="580" operator="equal">
      <formula>0</formula>
    </cfRule>
  </conditionalFormatting>
  <conditionalFormatting sqref="V9:Y9">
    <cfRule type="cellIs" dxfId="8322" priority="575" operator="lessThan">
      <formula>0</formula>
    </cfRule>
    <cfRule type="cellIs" dxfId="8321" priority="576" operator="greaterThan">
      <formula>0</formula>
    </cfRule>
    <cfRule type="cellIs" dxfId="8320" priority="577" operator="equal">
      <formula>0</formula>
    </cfRule>
  </conditionalFormatting>
  <conditionalFormatting sqref="S7:S30">
    <cfRule type="cellIs" dxfId="8319" priority="573" operator="notEqual">
      <formula>0</formula>
    </cfRule>
    <cfRule type="cellIs" dxfId="8318" priority="574" operator="equal">
      <formula>0</formula>
    </cfRule>
  </conditionalFormatting>
  <conditionalFormatting sqref="V7:Y7">
    <cfRule type="cellIs" dxfId="8317" priority="581" operator="lessThan">
      <formula>0</formula>
    </cfRule>
    <cfRule type="cellIs" dxfId="8316" priority="582" operator="greaterThan">
      <formula>0</formula>
    </cfRule>
    <cfRule type="cellIs" dxfId="8315" priority="583" operator="equal">
      <formula>0</formula>
    </cfRule>
  </conditionalFormatting>
  <conditionalFormatting sqref="U4">
    <cfRule type="containsText" dxfId="8314" priority="584" operator="containsText" text="NO">
      <formula>NOT(ISERROR(SEARCH("NO",U4)))</formula>
    </cfRule>
    <cfRule type="containsText" dxfId="8313" priority="585" operator="containsText" text="SI">
      <formula>NOT(ISERROR(SEARCH("SI",U4)))</formula>
    </cfRule>
  </conditionalFormatting>
  <conditionalFormatting sqref="F45:H45 F13 F15 J16:L16 J5:J15 F18:F44 J18:L45 J17 G5:H44">
    <cfRule type="expression" dxfId="8312" priority="586">
      <formula>SEARCH("caricato",$N5)&gt;0</formula>
    </cfRule>
    <cfRule type="expression" dxfId="8311" priority="587">
      <formula>SEARCH("da fare",$N5)&gt;0</formula>
    </cfRule>
    <cfRule type="expression" dxfId="8310" priority="588">
      <formula>SEARCH("attesa tcl",$N5)&gt;0</formula>
    </cfRule>
    <cfRule type="expression" dxfId="8309" priority="589">
      <formula>SEARCH("fermata",$N5)&gt;0</formula>
    </cfRule>
    <cfRule type="expression" dxfId="8308" priority="590">
      <formula>SEARCH("canone",$N5)&gt;0</formula>
    </cfRule>
  </conditionalFormatting>
  <conditionalFormatting sqref="G4:H4 J4">
    <cfRule type="expression" dxfId="8307" priority="568">
      <formula>SEARCH("caricato",$N4)&gt;0</formula>
    </cfRule>
    <cfRule type="expression" dxfId="8306" priority="569">
      <formula>SEARCH("da fare",$N4)&gt;0</formula>
    </cfRule>
    <cfRule type="expression" dxfId="8305" priority="570">
      <formula>SEARCH("attesa tcl",$N4)&gt;0</formula>
    </cfRule>
    <cfRule type="expression" dxfId="8304" priority="571">
      <formula>SEARCH("fermata",$N4)&gt;0</formula>
    </cfRule>
    <cfRule type="expression" dxfId="8303" priority="572">
      <formula>SEARCH("canone",$N4)&gt;0</formula>
    </cfRule>
  </conditionalFormatting>
  <conditionalFormatting sqref="F4:F5">
    <cfRule type="expression" dxfId="8302" priority="558">
      <formula>SEARCH("caricato",$N4)&gt;0</formula>
    </cfRule>
    <cfRule type="expression" dxfId="8301" priority="559">
      <formula>SEARCH("da fare",$N4)&gt;0</formula>
    </cfRule>
    <cfRule type="expression" dxfId="8300" priority="560">
      <formula>SEARCH("attesa tcl",$N4)&gt;0</formula>
    </cfRule>
    <cfRule type="expression" dxfId="8299" priority="561">
      <formula>SEARCH("fermata",$N4)&gt;0</formula>
    </cfRule>
    <cfRule type="expression" dxfId="8298" priority="562">
      <formula>SEARCH("canone",$N4)&gt;0</formula>
    </cfRule>
  </conditionalFormatting>
  <conditionalFormatting sqref="F4:F5">
    <cfRule type="expression" dxfId="8297" priority="553">
      <formula>SEARCH("caricato",$N4)&gt;0</formula>
    </cfRule>
    <cfRule type="expression" dxfId="8296" priority="554">
      <formula>SEARCH("da fare",$N4)&gt;0</formula>
    </cfRule>
    <cfRule type="expression" dxfId="8295" priority="555">
      <formula>SEARCH("attesa tcl",$N4)&gt;0</formula>
    </cfRule>
    <cfRule type="expression" dxfId="8294" priority="556">
      <formula>SEARCH("fermata",$N4)&gt;0</formula>
    </cfRule>
    <cfRule type="expression" dxfId="8293" priority="557">
      <formula>SEARCH("canone",$N4)&gt;0</formula>
    </cfRule>
  </conditionalFormatting>
  <conditionalFormatting sqref="F9">
    <cfRule type="expression" dxfId="8292" priority="548">
      <formula>SEARCH("caricato",$N9)&gt;0</formula>
    </cfRule>
    <cfRule type="expression" dxfId="8291" priority="549">
      <formula>SEARCH("da fare",$N9)&gt;0</formula>
    </cfRule>
    <cfRule type="expression" dxfId="8290" priority="550">
      <formula>SEARCH("attesa tcl",$N9)&gt;0</formula>
    </cfRule>
    <cfRule type="expression" dxfId="8289" priority="551">
      <formula>SEARCH("fermata",$N9)&gt;0</formula>
    </cfRule>
    <cfRule type="expression" dxfId="8288" priority="552">
      <formula>SEARCH("canone",$N9)&gt;0</formula>
    </cfRule>
  </conditionalFormatting>
  <conditionalFormatting sqref="F10:F11">
    <cfRule type="expression" dxfId="8287" priority="543">
      <formula>SEARCH("caricato",$N10)&gt;0</formula>
    </cfRule>
    <cfRule type="expression" dxfId="8286" priority="544">
      <formula>SEARCH("da fare",$N10)&gt;0</formula>
    </cfRule>
    <cfRule type="expression" dxfId="8285" priority="545">
      <formula>SEARCH("attesa tcl",$N10)&gt;0</formula>
    </cfRule>
    <cfRule type="expression" dxfId="8284" priority="546">
      <formula>SEARCH("fermata",$N10)&gt;0</formula>
    </cfRule>
    <cfRule type="expression" dxfId="8283" priority="547">
      <formula>SEARCH("canone",$N10)&gt;0</formula>
    </cfRule>
  </conditionalFormatting>
  <conditionalFormatting sqref="G10:H10 J10">
    <cfRule type="expression" dxfId="8282" priority="538">
      <formula>SEARCH("caricato",$N10)&gt;0</formula>
    </cfRule>
    <cfRule type="expression" dxfId="8281" priority="539">
      <formula>SEARCH("da fare",$N10)&gt;0</formula>
    </cfRule>
    <cfRule type="expression" dxfId="8280" priority="540">
      <formula>SEARCH("attesa tcl",$N10)&gt;0</formula>
    </cfRule>
    <cfRule type="expression" dxfId="8279" priority="541">
      <formula>SEARCH("fermata",$N10)&gt;0</formula>
    </cfRule>
    <cfRule type="expression" dxfId="8278" priority="542">
      <formula>SEARCH("canone",$N10)&gt;0</formula>
    </cfRule>
  </conditionalFormatting>
  <conditionalFormatting sqref="G6:H6 J6">
    <cfRule type="expression" dxfId="8277" priority="533">
      <formula>SEARCH("caricato",$N6)&gt;0</formula>
    </cfRule>
    <cfRule type="expression" dxfId="8276" priority="534">
      <formula>SEARCH("da fare",$N6)&gt;0</formula>
    </cfRule>
    <cfRule type="expression" dxfId="8275" priority="535">
      <formula>SEARCH("attesa tcl",$N6)&gt;0</formula>
    </cfRule>
    <cfRule type="expression" dxfId="8274" priority="536">
      <formula>SEARCH("fermata",$N6)&gt;0</formula>
    </cfRule>
    <cfRule type="expression" dxfId="8273" priority="537">
      <formula>SEARCH("canone",$N6)&gt;0</formula>
    </cfRule>
  </conditionalFormatting>
  <conditionalFormatting sqref="F9">
    <cfRule type="expression" dxfId="8272" priority="528">
      <formula>SEARCH("caricato",$N9)&gt;0</formula>
    </cfRule>
    <cfRule type="expression" dxfId="8271" priority="529">
      <formula>SEARCH("da fare",$N9)&gt;0</formula>
    </cfRule>
    <cfRule type="expression" dxfId="8270" priority="530">
      <formula>SEARCH("attesa tcl",$N9)&gt;0</formula>
    </cfRule>
    <cfRule type="expression" dxfId="8269" priority="531">
      <formula>SEARCH("fermata",$N9)&gt;0</formula>
    </cfRule>
    <cfRule type="expression" dxfId="8268" priority="532">
      <formula>SEARCH("canone",$N9)&gt;0</formula>
    </cfRule>
  </conditionalFormatting>
  <conditionalFormatting sqref="F10:F11">
    <cfRule type="expression" dxfId="8267" priority="523">
      <formula>SEARCH("caricato",$N10)&gt;0</formula>
    </cfRule>
    <cfRule type="expression" dxfId="8266" priority="524">
      <formula>SEARCH("da fare",$N10)&gt;0</formula>
    </cfRule>
    <cfRule type="expression" dxfId="8265" priority="525">
      <formula>SEARCH("attesa tcl",$N10)&gt;0</formula>
    </cfRule>
    <cfRule type="expression" dxfId="8264" priority="526">
      <formula>SEARCH("fermata",$N10)&gt;0</formula>
    </cfRule>
    <cfRule type="expression" dxfId="8263" priority="527">
      <formula>SEARCH("canone",$N10)&gt;0</formula>
    </cfRule>
  </conditionalFormatting>
  <conditionalFormatting sqref="G12:H12 J12">
    <cfRule type="expression" dxfId="8262" priority="518">
      <formula>SEARCH("caricato",$N12)&gt;0</formula>
    </cfRule>
    <cfRule type="expression" dxfId="8261" priority="519">
      <formula>SEARCH("da fare",$N12)&gt;0</formula>
    </cfRule>
    <cfRule type="expression" dxfId="8260" priority="520">
      <formula>SEARCH("attesa tcl",$N12)&gt;0</formula>
    </cfRule>
    <cfRule type="expression" dxfId="8259" priority="521">
      <formula>SEARCH("fermata",$N12)&gt;0</formula>
    </cfRule>
    <cfRule type="expression" dxfId="8258" priority="522">
      <formula>SEARCH("canone",$N12)&gt;0</formula>
    </cfRule>
  </conditionalFormatting>
  <conditionalFormatting sqref="G8:H8 J8">
    <cfRule type="expression" dxfId="8257" priority="513">
      <formula>SEARCH("caricato",$N8)&gt;0</formula>
    </cfRule>
    <cfRule type="expression" dxfId="8256" priority="514">
      <formula>SEARCH("da fare",$N8)&gt;0</formula>
    </cfRule>
    <cfRule type="expression" dxfId="8255" priority="515">
      <formula>SEARCH("attesa tcl",$N8)&gt;0</formula>
    </cfRule>
    <cfRule type="expression" dxfId="8254" priority="516">
      <formula>SEARCH("fermata",$N8)&gt;0</formula>
    </cfRule>
    <cfRule type="expression" dxfId="8253" priority="517">
      <formula>SEARCH("canone",$N8)&gt;0</formula>
    </cfRule>
  </conditionalFormatting>
  <conditionalFormatting sqref="F6:F7">
    <cfRule type="expression" dxfId="8252" priority="508">
      <formula>SEARCH("caricato",$N6)&gt;0</formula>
    </cfRule>
    <cfRule type="expression" dxfId="8251" priority="509">
      <formula>SEARCH("da fare",$N6)&gt;0</formula>
    </cfRule>
    <cfRule type="expression" dxfId="8250" priority="510">
      <formula>SEARCH("attesa tcl",$N6)&gt;0</formula>
    </cfRule>
    <cfRule type="expression" dxfId="8249" priority="511">
      <formula>SEARCH("fermata",$N6)&gt;0</formula>
    </cfRule>
    <cfRule type="expression" dxfId="8248" priority="512">
      <formula>SEARCH("canone",$N6)&gt;0</formula>
    </cfRule>
  </conditionalFormatting>
  <conditionalFormatting sqref="F6:F7">
    <cfRule type="expression" dxfId="8247" priority="503">
      <formula>SEARCH("caricato",$N6)&gt;0</formula>
    </cfRule>
    <cfRule type="expression" dxfId="8246" priority="504">
      <formula>SEARCH("da fare",$N6)&gt;0</formula>
    </cfRule>
    <cfRule type="expression" dxfId="8245" priority="505">
      <formula>SEARCH("attesa tcl",$N6)&gt;0</formula>
    </cfRule>
    <cfRule type="expression" dxfId="8244" priority="506">
      <formula>SEARCH("fermata",$N6)&gt;0</formula>
    </cfRule>
    <cfRule type="expression" dxfId="8243" priority="507">
      <formula>SEARCH("canone",$N6)&gt;0</formula>
    </cfRule>
  </conditionalFormatting>
  <conditionalFormatting sqref="G12:H12 J12">
    <cfRule type="expression" dxfId="8242" priority="498">
      <formula>SEARCH("caricato",$N12)&gt;0</formula>
    </cfRule>
    <cfRule type="expression" dxfId="8241" priority="499">
      <formula>SEARCH("da fare",$N12)&gt;0</formula>
    </cfRule>
    <cfRule type="expression" dxfId="8240" priority="500">
      <formula>SEARCH("attesa tcl",$N12)&gt;0</formula>
    </cfRule>
    <cfRule type="expression" dxfId="8239" priority="501">
      <formula>SEARCH("fermata",$N12)&gt;0</formula>
    </cfRule>
    <cfRule type="expression" dxfId="8238" priority="502">
      <formula>SEARCH("canone",$N12)&gt;0</formula>
    </cfRule>
  </conditionalFormatting>
  <conditionalFormatting sqref="F15">
    <cfRule type="expression" dxfId="8237" priority="493">
      <formula>SEARCH("caricato",$N15)&gt;0</formula>
    </cfRule>
    <cfRule type="expression" dxfId="8236" priority="494">
      <formula>SEARCH("da fare",$N15)&gt;0</formula>
    </cfRule>
    <cfRule type="expression" dxfId="8235" priority="495">
      <formula>SEARCH("attesa tcl",$N15)&gt;0</formula>
    </cfRule>
    <cfRule type="expression" dxfId="8234" priority="496">
      <formula>SEARCH("fermata",$N15)&gt;0</formula>
    </cfRule>
    <cfRule type="expression" dxfId="8233" priority="497">
      <formula>SEARCH("canone",$N15)&gt;0</formula>
    </cfRule>
  </conditionalFormatting>
  <conditionalFormatting sqref="G14:H14 J14">
    <cfRule type="expression" dxfId="8232" priority="488">
      <formula>SEARCH("caricato",$N14)&gt;0</formula>
    </cfRule>
    <cfRule type="expression" dxfId="8231" priority="489">
      <formula>SEARCH("da fare",$N14)&gt;0</formula>
    </cfRule>
    <cfRule type="expression" dxfId="8230" priority="490">
      <formula>SEARCH("attesa tcl",$N14)&gt;0</formula>
    </cfRule>
    <cfRule type="expression" dxfId="8229" priority="491">
      <formula>SEARCH("fermata",$N14)&gt;0</formula>
    </cfRule>
    <cfRule type="expression" dxfId="8228" priority="492">
      <formula>SEARCH("canone",$N14)&gt;0</formula>
    </cfRule>
  </conditionalFormatting>
  <conditionalFormatting sqref="F13">
    <cfRule type="expression" dxfId="8227" priority="483">
      <formula>SEARCH("caricato",$N13)&gt;0</formula>
    </cfRule>
    <cfRule type="expression" dxfId="8226" priority="484">
      <formula>SEARCH("da fare",$N13)&gt;0</formula>
    </cfRule>
    <cfRule type="expression" dxfId="8225" priority="485">
      <formula>SEARCH("attesa tcl",$N13)&gt;0</formula>
    </cfRule>
    <cfRule type="expression" dxfId="8224" priority="486">
      <formula>SEARCH("fermata",$N13)&gt;0</formula>
    </cfRule>
    <cfRule type="expression" dxfId="8223" priority="487">
      <formula>SEARCH("canone",$N13)&gt;0</formula>
    </cfRule>
  </conditionalFormatting>
  <conditionalFormatting sqref="F13">
    <cfRule type="expression" dxfId="8222" priority="478">
      <formula>SEARCH("caricato",$N13)&gt;0</formula>
    </cfRule>
    <cfRule type="expression" dxfId="8221" priority="479">
      <formula>SEARCH("da fare",$N13)&gt;0</formula>
    </cfRule>
    <cfRule type="expression" dxfId="8220" priority="480">
      <formula>SEARCH("attesa tcl",$N13)&gt;0</formula>
    </cfRule>
    <cfRule type="expression" dxfId="8219" priority="481">
      <formula>SEARCH("fermata",$N13)&gt;0</formula>
    </cfRule>
    <cfRule type="expression" dxfId="8218" priority="482">
      <formula>SEARCH("canone",$N13)&gt;0</formula>
    </cfRule>
  </conditionalFormatting>
  <conditionalFormatting sqref="F6:F7">
    <cfRule type="expression" dxfId="8217" priority="473">
      <formula>SEARCH("caricato",$N6)&gt;0</formula>
    </cfRule>
    <cfRule type="expression" dxfId="8216" priority="474">
      <formula>SEARCH("da fare",$N6)&gt;0</formula>
    </cfRule>
    <cfRule type="expression" dxfId="8215" priority="475">
      <formula>SEARCH("attesa tcl",$N6)&gt;0</formula>
    </cfRule>
    <cfRule type="expression" dxfId="8214" priority="476">
      <formula>SEARCH("fermata",$N6)&gt;0</formula>
    </cfRule>
    <cfRule type="expression" dxfId="8213" priority="477">
      <formula>SEARCH("canone",$N6)&gt;0</formula>
    </cfRule>
  </conditionalFormatting>
  <conditionalFormatting sqref="F9">
    <cfRule type="expression" dxfId="8212" priority="468">
      <formula>SEARCH("caricato",$N9)&gt;0</formula>
    </cfRule>
    <cfRule type="expression" dxfId="8211" priority="469">
      <formula>SEARCH("da fare",$N9)&gt;0</formula>
    </cfRule>
    <cfRule type="expression" dxfId="8210" priority="470">
      <formula>SEARCH("attesa tcl",$N9)&gt;0</formula>
    </cfRule>
    <cfRule type="expression" dxfId="8209" priority="471">
      <formula>SEARCH("fermata",$N9)&gt;0</formula>
    </cfRule>
    <cfRule type="expression" dxfId="8208" priority="472">
      <formula>SEARCH("canone",$N9)&gt;0</formula>
    </cfRule>
  </conditionalFormatting>
  <conditionalFormatting sqref="G8:H8 J8">
    <cfRule type="expression" dxfId="8207" priority="463">
      <formula>SEARCH("caricato",$N8)&gt;0</formula>
    </cfRule>
    <cfRule type="expression" dxfId="8206" priority="464">
      <formula>SEARCH("da fare",$N8)&gt;0</formula>
    </cfRule>
    <cfRule type="expression" dxfId="8205" priority="465">
      <formula>SEARCH("attesa tcl",$N8)&gt;0</formula>
    </cfRule>
    <cfRule type="expression" dxfId="8204" priority="466">
      <formula>SEARCH("fermata",$N8)&gt;0</formula>
    </cfRule>
    <cfRule type="expression" dxfId="8203" priority="467">
      <formula>SEARCH("canone",$N8)&gt;0</formula>
    </cfRule>
  </conditionalFormatting>
  <conditionalFormatting sqref="G4:H4 J4">
    <cfRule type="expression" dxfId="8202" priority="458">
      <formula>SEARCH("caricato",$N4)&gt;0</formula>
    </cfRule>
    <cfRule type="expression" dxfId="8201" priority="459">
      <formula>SEARCH("da fare",$N4)&gt;0</formula>
    </cfRule>
    <cfRule type="expression" dxfId="8200" priority="460">
      <formula>SEARCH("attesa tcl",$N4)&gt;0</formula>
    </cfRule>
    <cfRule type="expression" dxfId="8199" priority="461">
      <formula>SEARCH("fermata",$N4)&gt;0</formula>
    </cfRule>
    <cfRule type="expression" dxfId="8198" priority="462">
      <formula>SEARCH("canone",$N4)&gt;0</formula>
    </cfRule>
  </conditionalFormatting>
  <conditionalFormatting sqref="F6:F7">
    <cfRule type="expression" dxfId="8197" priority="453">
      <formula>SEARCH("caricato",$N6)&gt;0</formula>
    </cfRule>
    <cfRule type="expression" dxfId="8196" priority="454">
      <formula>SEARCH("da fare",$N6)&gt;0</formula>
    </cfRule>
    <cfRule type="expression" dxfId="8195" priority="455">
      <formula>SEARCH("attesa tcl",$N6)&gt;0</formula>
    </cfRule>
    <cfRule type="expression" dxfId="8194" priority="456">
      <formula>SEARCH("fermata",$N6)&gt;0</formula>
    </cfRule>
    <cfRule type="expression" dxfId="8193" priority="457">
      <formula>SEARCH("canone",$N6)&gt;0</formula>
    </cfRule>
  </conditionalFormatting>
  <conditionalFormatting sqref="F9">
    <cfRule type="expression" dxfId="8192" priority="448">
      <formula>SEARCH("caricato",$N9)&gt;0</formula>
    </cfRule>
    <cfRule type="expression" dxfId="8191" priority="449">
      <formula>SEARCH("da fare",$N9)&gt;0</formula>
    </cfRule>
    <cfRule type="expression" dxfId="8190" priority="450">
      <formula>SEARCH("attesa tcl",$N9)&gt;0</formula>
    </cfRule>
    <cfRule type="expression" dxfId="8189" priority="451">
      <formula>SEARCH("fermata",$N9)&gt;0</formula>
    </cfRule>
    <cfRule type="expression" dxfId="8188" priority="452">
      <formula>SEARCH("canone",$N9)&gt;0</formula>
    </cfRule>
  </conditionalFormatting>
  <conditionalFormatting sqref="G10:H10 J10">
    <cfRule type="expression" dxfId="8187" priority="443">
      <formula>SEARCH("caricato",$N10)&gt;0</formula>
    </cfRule>
    <cfRule type="expression" dxfId="8186" priority="444">
      <formula>SEARCH("da fare",$N10)&gt;0</formula>
    </cfRule>
    <cfRule type="expression" dxfId="8185" priority="445">
      <formula>SEARCH("attesa tcl",$N10)&gt;0</formula>
    </cfRule>
    <cfRule type="expression" dxfId="8184" priority="446">
      <formula>SEARCH("fermata",$N10)&gt;0</formula>
    </cfRule>
    <cfRule type="expression" dxfId="8183" priority="447">
      <formula>SEARCH("canone",$N10)&gt;0</formula>
    </cfRule>
  </conditionalFormatting>
  <conditionalFormatting sqref="G6:H6 J6">
    <cfRule type="expression" dxfId="8182" priority="438">
      <formula>SEARCH("caricato",$N6)&gt;0</formula>
    </cfRule>
    <cfRule type="expression" dxfId="8181" priority="439">
      <formula>SEARCH("da fare",$N6)&gt;0</formula>
    </cfRule>
    <cfRule type="expression" dxfId="8180" priority="440">
      <formula>SEARCH("attesa tcl",$N6)&gt;0</formula>
    </cfRule>
    <cfRule type="expression" dxfId="8179" priority="441">
      <formula>SEARCH("fermata",$N6)&gt;0</formula>
    </cfRule>
    <cfRule type="expression" dxfId="8178" priority="442">
      <formula>SEARCH("canone",$N6)&gt;0</formula>
    </cfRule>
  </conditionalFormatting>
  <conditionalFormatting sqref="F4:F5">
    <cfRule type="expression" dxfId="8177" priority="433">
      <formula>SEARCH("caricato",$N4)&gt;0</formula>
    </cfRule>
    <cfRule type="expression" dxfId="8176" priority="434">
      <formula>SEARCH("da fare",$N4)&gt;0</formula>
    </cfRule>
    <cfRule type="expression" dxfId="8175" priority="435">
      <formula>SEARCH("attesa tcl",$N4)&gt;0</formula>
    </cfRule>
    <cfRule type="expression" dxfId="8174" priority="436">
      <formula>SEARCH("fermata",$N4)&gt;0</formula>
    </cfRule>
    <cfRule type="expression" dxfId="8173" priority="437">
      <formula>SEARCH("canone",$N4)&gt;0</formula>
    </cfRule>
  </conditionalFormatting>
  <conditionalFormatting sqref="F4:F5">
    <cfRule type="expression" dxfId="8172" priority="428">
      <formula>SEARCH("caricato",$N4)&gt;0</formula>
    </cfRule>
    <cfRule type="expression" dxfId="8171" priority="429">
      <formula>SEARCH("da fare",$N4)&gt;0</formula>
    </cfRule>
    <cfRule type="expression" dxfId="8170" priority="430">
      <formula>SEARCH("attesa tcl",$N4)&gt;0</formula>
    </cfRule>
    <cfRule type="expression" dxfId="8169" priority="431">
      <formula>SEARCH("fermata",$N4)&gt;0</formula>
    </cfRule>
    <cfRule type="expression" dxfId="8168" priority="432">
      <formula>SEARCH("canone",$N4)&gt;0</formula>
    </cfRule>
  </conditionalFormatting>
  <conditionalFormatting sqref="G10:H10 J10">
    <cfRule type="expression" dxfId="8167" priority="398">
      <formula>SEARCH("caricato",$N10)&gt;0</formula>
    </cfRule>
    <cfRule type="expression" dxfId="8166" priority="399">
      <formula>SEARCH("da fare",$N10)&gt;0</formula>
    </cfRule>
    <cfRule type="expression" dxfId="8165" priority="400">
      <formula>SEARCH("attesa tcl",$N10)&gt;0</formula>
    </cfRule>
    <cfRule type="expression" dxfId="8164" priority="401">
      <formula>SEARCH("fermata",$N10)&gt;0</formula>
    </cfRule>
    <cfRule type="expression" dxfId="8163" priority="402">
      <formula>SEARCH("canone",$N10)&gt;0</formula>
    </cfRule>
  </conditionalFormatting>
  <conditionalFormatting sqref="F13">
    <cfRule type="expression" dxfId="8162" priority="393">
      <formula>SEARCH("caricato",$N13)&gt;0</formula>
    </cfRule>
    <cfRule type="expression" dxfId="8161" priority="394">
      <formula>SEARCH("da fare",$N13)&gt;0</formula>
    </cfRule>
    <cfRule type="expression" dxfId="8160" priority="395">
      <formula>SEARCH("attesa tcl",$N13)&gt;0</formula>
    </cfRule>
    <cfRule type="expression" dxfId="8159" priority="396">
      <formula>SEARCH("fermata",$N13)&gt;0</formula>
    </cfRule>
    <cfRule type="expression" dxfId="8158" priority="397">
      <formula>SEARCH("canone",$N13)&gt;0</formula>
    </cfRule>
  </conditionalFormatting>
  <conditionalFormatting sqref="G12:H12 J12">
    <cfRule type="expression" dxfId="8157" priority="388">
      <formula>SEARCH("caricato",$N12)&gt;0</formula>
    </cfRule>
    <cfRule type="expression" dxfId="8156" priority="389">
      <formula>SEARCH("da fare",$N12)&gt;0</formula>
    </cfRule>
    <cfRule type="expression" dxfId="8155" priority="390">
      <formula>SEARCH("attesa tcl",$N12)&gt;0</formula>
    </cfRule>
    <cfRule type="expression" dxfId="8154" priority="391">
      <formula>SEARCH("fermata",$N12)&gt;0</formula>
    </cfRule>
    <cfRule type="expression" dxfId="8153" priority="392">
      <formula>SEARCH("canone",$N12)&gt;0</formula>
    </cfRule>
  </conditionalFormatting>
  <conditionalFormatting sqref="F10:F11">
    <cfRule type="expression" dxfId="8152" priority="383">
      <formula>SEARCH("caricato",$N10)&gt;0</formula>
    </cfRule>
    <cfRule type="expression" dxfId="8151" priority="384">
      <formula>SEARCH("da fare",$N10)&gt;0</formula>
    </cfRule>
    <cfRule type="expression" dxfId="8150" priority="385">
      <formula>SEARCH("attesa tcl",$N10)&gt;0</formula>
    </cfRule>
    <cfRule type="expression" dxfId="8149" priority="386">
      <formula>SEARCH("fermata",$N10)&gt;0</formula>
    </cfRule>
    <cfRule type="expression" dxfId="8148" priority="387">
      <formula>SEARCH("canone",$N10)&gt;0</formula>
    </cfRule>
  </conditionalFormatting>
  <conditionalFormatting sqref="F10:F11">
    <cfRule type="expression" dxfId="8147" priority="378">
      <formula>SEARCH("caricato",$N10)&gt;0</formula>
    </cfRule>
    <cfRule type="expression" dxfId="8146" priority="379">
      <formula>SEARCH("da fare",$N10)&gt;0</formula>
    </cfRule>
    <cfRule type="expression" dxfId="8145" priority="380">
      <formula>SEARCH("attesa tcl",$N10)&gt;0</formula>
    </cfRule>
    <cfRule type="expression" dxfId="8144" priority="381">
      <formula>SEARCH("fermata",$N10)&gt;0</formula>
    </cfRule>
    <cfRule type="expression" dxfId="8143" priority="382">
      <formula>SEARCH("canone",$N10)&gt;0</formula>
    </cfRule>
  </conditionalFormatting>
  <conditionalFormatting sqref="G14:H14 J14">
    <cfRule type="expression" dxfId="8142" priority="353">
      <formula>SEARCH("caricato",$N14)&gt;0</formula>
    </cfRule>
    <cfRule type="expression" dxfId="8141" priority="354">
      <formula>SEARCH("da fare",$N14)&gt;0</formula>
    </cfRule>
    <cfRule type="expression" dxfId="8140" priority="355">
      <formula>SEARCH("attesa tcl",$N14)&gt;0</formula>
    </cfRule>
    <cfRule type="expression" dxfId="8139" priority="356">
      <formula>SEARCH("fermata",$N14)&gt;0</formula>
    </cfRule>
    <cfRule type="expression" dxfId="8138" priority="357">
      <formula>SEARCH("canone",$N14)&gt;0</formula>
    </cfRule>
  </conditionalFormatting>
  <conditionalFormatting sqref="G14:H14 J14">
    <cfRule type="expression" dxfId="8137" priority="348">
      <formula>SEARCH("caricato",$N14)&gt;0</formula>
    </cfRule>
    <cfRule type="expression" dxfId="8136" priority="349">
      <formula>SEARCH("da fare",$N14)&gt;0</formula>
    </cfRule>
    <cfRule type="expression" dxfId="8135" priority="350">
      <formula>SEARCH("attesa tcl",$N14)&gt;0</formula>
    </cfRule>
    <cfRule type="expression" dxfId="8134" priority="351">
      <formula>SEARCH("fermata",$N14)&gt;0</formula>
    </cfRule>
    <cfRule type="expression" dxfId="8133" priority="352">
      <formula>SEARCH("canone",$N14)&gt;0</formula>
    </cfRule>
  </conditionalFormatting>
  <conditionalFormatting sqref="G16:H16 J16">
    <cfRule type="expression" dxfId="8132" priority="338">
      <formula>SEARCH("caricato",$N16)&gt;0</formula>
    </cfRule>
    <cfRule type="expression" dxfId="8131" priority="339">
      <formula>SEARCH("da fare",$N16)&gt;0</formula>
    </cfRule>
    <cfRule type="expression" dxfId="8130" priority="340">
      <formula>SEARCH("attesa tcl",$N16)&gt;0</formula>
    </cfRule>
    <cfRule type="expression" dxfId="8129" priority="341">
      <formula>SEARCH("fermata",$N16)&gt;0</formula>
    </cfRule>
    <cfRule type="expression" dxfId="8128" priority="342">
      <formula>SEARCH("canone",$N16)&gt;0</formula>
    </cfRule>
  </conditionalFormatting>
  <conditionalFormatting sqref="F15">
    <cfRule type="expression" dxfId="8127" priority="333">
      <formula>SEARCH("caricato",$N15)&gt;0</formula>
    </cfRule>
    <cfRule type="expression" dxfId="8126" priority="334">
      <formula>SEARCH("da fare",$N15)&gt;0</formula>
    </cfRule>
    <cfRule type="expression" dxfId="8125" priority="335">
      <formula>SEARCH("attesa tcl",$N15)&gt;0</formula>
    </cfRule>
    <cfRule type="expression" dxfId="8124" priority="336">
      <formula>SEARCH("fermata",$N15)&gt;0</formula>
    </cfRule>
    <cfRule type="expression" dxfId="8123" priority="337">
      <formula>SEARCH("canone",$N15)&gt;0</formula>
    </cfRule>
  </conditionalFormatting>
  <conditionalFormatting sqref="F15">
    <cfRule type="expression" dxfId="8122" priority="328">
      <formula>SEARCH("caricato",$N15)&gt;0</formula>
    </cfRule>
    <cfRule type="expression" dxfId="8121" priority="329">
      <formula>SEARCH("da fare",$N15)&gt;0</formula>
    </cfRule>
    <cfRule type="expression" dxfId="8120" priority="330">
      <formula>SEARCH("attesa tcl",$N15)&gt;0</formula>
    </cfRule>
    <cfRule type="expression" dxfId="8119" priority="331">
      <formula>SEARCH("fermata",$N15)&gt;0</formula>
    </cfRule>
    <cfRule type="expression" dxfId="8118" priority="332">
      <formula>SEARCH("canone",$N15)&gt;0</formula>
    </cfRule>
  </conditionalFormatting>
  <conditionalFormatting sqref="F15">
    <cfRule type="expression" dxfId="8117" priority="323">
      <formula>SEARCH("caricato",$N15)&gt;0</formula>
    </cfRule>
    <cfRule type="expression" dxfId="8116" priority="324">
      <formula>SEARCH("da fare",$N15)&gt;0</formula>
    </cfRule>
    <cfRule type="expression" dxfId="8115" priority="325">
      <formula>SEARCH("attesa tcl",$N15)&gt;0</formula>
    </cfRule>
    <cfRule type="expression" dxfId="8114" priority="326">
      <formula>SEARCH("fermata",$N15)&gt;0</formula>
    </cfRule>
    <cfRule type="expression" dxfId="8113" priority="327">
      <formula>SEARCH("canone",$N15)&gt;0</formula>
    </cfRule>
  </conditionalFormatting>
  <conditionalFormatting sqref="G14:H14 J14">
    <cfRule type="expression" dxfId="8112" priority="318">
      <formula>SEARCH("caricato",$N14)&gt;0</formula>
    </cfRule>
    <cfRule type="expression" dxfId="8111" priority="319">
      <formula>SEARCH("da fare",$N14)&gt;0</formula>
    </cfRule>
    <cfRule type="expression" dxfId="8110" priority="320">
      <formula>SEARCH("attesa tcl",$N14)&gt;0</formula>
    </cfRule>
    <cfRule type="expression" dxfId="8109" priority="321">
      <formula>SEARCH("fermata",$N14)&gt;0</formula>
    </cfRule>
    <cfRule type="expression" dxfId="8108" priority="322">
      <formula>SEARCH("canone",$N14)&gt;0</formula>
    </cfRule>
  </conditionalFormatting>
  <conditionalFormatting sqref="F19">
    <cfRule type="expression" dxfId="8107" priority="313">
      <formula>SEARCH("caricato",$N19)&gt;0</formula>
    </cfRule>
    <cfRule type="expression" dxfId="8106" priority="314">
      <formula>SEARCH("da fare",$N19)&gt;0</formula>
    </cfRule>
    <cfRule type="expression" dxfId="8105" priority="315">
      <formula>SEARCH("attesa tcl",$N19)&gt;0</formula>
    </cfRule>
    <cfRule type="expression" dxfId="8104" priority="316">
      <formula>SEARCH("fermata",$N19)&gt;0</formula>
    </cfRule>
    <cfRule type="expression" dxfId="8103" priority="317">
      <formula>SEARCH("canone",$N19)&gt;0</formula>
    </cfRule>
  </conditionalFormatting>
  <conditionalFormatting sqref="F19">
    <cfRule type="expression" dxfId="8102" priority="308">
      <formula>SEARCH("caricato",$N19)&gt;0</formula>
    </cfRule>
    <cfRule type="expression" dxfId="8101" priority="309">
      <formula>SEARCH("da fare",$N19)&gt;0</formula>
    </cfRule>
    <cfRule type="expression" dxfId="8100" priority="310">
      <formula>SEARCH("attesa tcl",$N19)&gt;0</formula>
    </cfRule>
    <cfRule type="expression" dxfId="8099" priority="311">
      <formula>SEARCH("fermata",$N19)&gt;0</formula>
    </cfRule>
    <cfRule type="expression" dxfId="8098" priority="312">
      <formula>SEARCH("canone",$N19)&gt;0</formula>
    </cfRule>
  </conditionalFormatting>
  <conditionalFormatting sqref="F19">
    <cfRule type="expression" dxfId="8097" priority="303">
      <formula>SEARCH("caricato",$N19)&gt;0</formula>
    </cfRule>
    <cfRule type="expression" dxfId="8096" priority="304">
      <formula>SEARCH("da fare",$N19)&gt;0</formula>
    </cfRule>
    <cfRule type="expression" dxfId="8095" priority="305">
      <formula>SEARCH("attesa tcl",$N19)&gt;0</formula>
    </cfRule>
    <cfRule type="expression" dxfId="8094" priority="306">
      <formula>SEARCH("fermata",$N19)&gt;0</formula>
    </cfRule>
    <cfRule type="expression" dxfId="8093" priority="307">
      <formula>SEARCH("canone",$N19)&gt;0</formula>
    </cfRule>
  </conditionalFormatting>
  <conditionalFormatting sqref="F19">
    <cfRule type="expression" dxfId="8092" priority="298">
      <formula>SEARCH("caricato",$N19)&gt;0</formula>
    </cfRule>
    <cfRule type="expression" dxfId="8091" priority="299">
      <formula>SEARCH("da fare",$N19)&gt;0</formula>
    </cfRule>
    <cfRule type="expression" dxfId="8090" priority="300">
      <formula>SEARCH("attesa tcl",$N19)&gt;0</formula>
    </cfRule>
    <cfRule type="expression" dxfId="8089" priority="301">
      <formula>SEARCH("fermata",$N19)&gt;0</formula>
    </cfRule>
    <cfRule type="expression" dxfId="8088" priority="302">
      <formula>SEARCH("canone",$N19)&gt;0</formula>
    </cfRule>
  </conditionalFormatting>
  <conditionalFormatting sqref="M5">
    <cfRule type="expression" dxfId="8087" priority="288">
      <formula>SEARCH("caricato",$N5)&gt;0</formula>
    </cfRule>
    <cfRule type="expression" dxfId="8086" priority="289">
      <formula>SEARCH("da fare",$N5)&gt;0</formula>
    </cfRule>
    <cfRule type="expression" dxfId="8085" priority="290">
      <formula>SEARCH("attesa tcl",$N5)&gt;0</formula>
    </cfRule>
    <cfRule type="expression" dxfId="8084" priority="291">
      <formula>SEARCH("fermata",$N5)&gt;0</formula>
    </cfRule>
    <cfRule type="expression" dxfId="8083" priority="292">
      <formula>SEARCH("canone",$N5)&gt;0</formula>
    </cfRule>
  </conditionalFormatting>
  <conditionalFormatting sqref="M4">
    <cfRule type="expression" dxfId="8082" priority="293">
      <formula>SEARCH("caricato",$N4)&gt;0</formula>
    </cfRule>
    <cfRule type="expression" dxfId="8081" priority="294">
      <formula>SEARCH("da fare",$N4)&gt;0</formula>
    </cfRule>
    <cfRule type="expression" dxfId="8080" priority="295">
      <formula>SEARCH("attesa tcl",$N4)&gt;0</formula>
    </cfRule>
    <cfRule type="expression" dxfId="8079" priority="296">
      <formula>SEARCH("fermata",$N4)&gt;0</formula>
    </cfRule>
    <cfRule type="expression" dxfId="8078" priority="297">
      <formula>SEARCH("canone",$N4)&gt;0</formula>
    </cfRule>
  </conditionalFormatting>
  <conditionalFormatting sqref="M6:M45">
    <cfRule type="expression" dxfId="8077" priority="283">
      <formula>SEARCH("caricato",$N6)&gt;0</formula>
    </cfRule>
    <cfRule type="expression" dxfId="8076" priority="284">
      <formula>SEARCH("da fare",$N6)&gt;0</formula>
    </cfRule>
    <cfRule type="expression" dxfId="8075" priority="285">
      <formula>SEARCH("attesa tcl",$N6)&gt;0</formula>
    </cfRule>
    <cfRule type="expression" dxfId="8074" priority="286">
      <formula>SEARCH("fermata",$N6)&gt;0</formula>
    </cfRule>
    <cfRule type="expression" dxfId="8073" priority="287">
      <formula>SEARCH("canone",$N6)&gt;0</formula>
    </cfRule>
  </conditionalFormatting>
  <conditionalFormatting sqref="F8">
    <cfRule type="expression" dxfId="8072" priority="278">
      <formula>SEARCH("caricato",$N8)&gt;0</formula>
    </cfRule>
    <cfRule type="expression" dxfId="8071" priority="279">
      <formula>SEARCH("da fare",$N8)&gt;0</formula>
    </cfRule>
    <cfRule type="expression" dxfId="8070" priority="280">
      <formula>SEARCH("attesa tcl",$N8)&gt;0</formula>
    </cfRule>
    <cfRule type="expression" dxfId="8069" priority="281">
      <formula>SEARCH("fermata",$N8)&gt;0</formula>
    </cfRule>
    <cfRule type="expression" dxfId="8068" priority="282">
      <formula>SEARCH("canone",$N8)&gt;0</formula>
    </cfRule>
  </conditionalFormatting>
  <conditionalFormatting sqref="F8">
    <cfRule type="expression" dxfId="8067" priority="273">
      <formula>SEARCH("caricato",$N8)&gt;0</formula>
    </cfRule>
    <cfRule type="expression" dxfId="8066" priority="274">
      <formula>SEARCH("da fare",$N8)&gt;0</formula>
    </cfRule>
    <cfRule type="expression" dxfId="8065" priority="275">
      <formula>SEARCH("attesa tcl",$N8)&gt;0</formula>
    </cfRule>
    <cfRule type="expression" dxfId="8064" priority="276">
      <formula>SEARCH("fermata",$N8)&gt;0</formula>
    </cfRule>
    <cfRule type="expression" dxfId="8063" priority="277">
      <formula>SEARCH("canone",$N8)&gt;0</formula>
    </cfRule>
  </conditionalFormatting>
  <conditionalFormatting sqref="F8">
    <cfRule type="expression" dxfId="8062" priority="268">
      <formula>SEARCH("caricato",$N8)&gt;0</formula>
    </cfRule>
    <cfRule type="expression" dxfId="8061" priority="269">
      <formula>SEARCH("da fare",$N8)&gt;0</formula>
    </cfRule>
    <cfRule type="expression" dxfId="8060" priority="270">
      <formula>SEARCH("attesa tcl",$N8)&gt;0</formula>
    </cfRule>
    <cfRule type="expression" dxfId="8059" priority="271">
      <formula>SEARCH("fermata",$N8)&gt;0</formula>
    </cfRule>
    <cfRule type="expression" dxfId="8058" priority="272">
      <formula>SEARCH("canone",$N8)&gt;0</formula>
    </cfRule>
  </conditionalFormatting>
  <conditionalFormatting sqref="F8">
    <cfRule type="expression" dxfId="8057" priority="263">
      <formula>SEARCH("caricato",$N8)&gt;0</formula>
    </cfRule>
    <cfRule type="expression" dxfId="8056" priority="264">
      <formula>SEARCH("da fare",$N8)&gt;0</formula>
    </cfRule>
    <cfRule type="expression" dxfId="8055" priority="265">
      <formula>SEARCH("attesa tcl",$N8)&gt;0</formula>
    </cfRule>
    <cfRule type="expression" dxfId="8054" priority="266">
      <formula>SEARCH("fermata",$N8)&gt;0</formula>
    </cfRule>
    <cfRule type="expression" dxfId="8053" priority="267">
      <formula>SEARCH("canone",$N8)&gt;0</formula>
    </cfRule>
  </conditionalFormatting>
  <conditionalFormatting sqref="P4:Q4">
    <cfRule type="cellIs" dxfId="8052" priority="224" operator="lessThan">
      <formula>0</formula>
    </cfRule>
    <cfRule type="cellIs" dxfId="8051" priority="225" operator="greaterThan">
      <formula>0</formula>
    </cfRule>
    <cfRule type="cellIs" dxfId="8050" priority="226" operator="equal">
      <formula>0</formula>
    </cfRule>
  </conditionalFormatting>
  <conditionalFormatting sqref="S4">
    <cfRule type="cellIs" dxfId="8049" priority="221" operator="lessThan">
      <formula>0</formula>
    </cfRule>
    <cfRule type="cellIs" dxfId="8048" priority="222" operator="greaterThan">
      <formula>0</formula>
    </cfRule>
    <cfRule type="cellIs" dxfId="8047" priority="223" operator="equal">
      <formula>0</formula>
    </cfRule>
  </conditionalFormatting>
  <conditionalFormatting sqref="T4">
    <cfRule type="containsText" dxfId="8046" priority="219" operator="containsText" text="NO">
      <formula>NOT(ISERROR(SEARCH("NO",T4)))</formula>
    </cfRule>
    <cfRule type="containsText" dxfId="8045" priority="220" operator="containsText" text="SI">
      <formula>NOT(ISERROR(SEARCH("SI",T4)))</formula>
    </cfRule>
  </conditionalFormatting>
  <conditionalFormatting sqref="R4">
    <cfRule type="cellIs" dxfId="8044" priority="216" operator="lessThan">
      <formula>0</formula>
    </cfRule>
    <cfRule type="cellIs" dxfId="8043" priority="217" operator="greaterThan">
      <formula>0</formula>
    </cfRule>
    <cfRule type="cellIs" dxfId="8042" priority="218" operator="equal">
      <formula>0</formula>
    </cfRule>
  </conditionalFormatting>
  <conditionalFormatting sqref="I4">
    <cfRule type="expression" dxfId="8041" priority="211">
      <formula>SEARCH("caricato",$N4)&gt;0</formula>
    </cfRule>
    <cfRule type="expression" dxfId="8040" priority="212">
      <formula>SEARCH("da fare",$N4)&gt;0</formula>
    </cfRule>
    <cfRule type="expression" dxfId="8039" priority="213">
      <formula>SEARCH("attesa tcl",$N4)&gt;0</formula>
    </cfRule>
    <cfRule type="expression" dxfId="8038" priority="214">
      <formula>SEARCH("fermata",$N4)&gt;0</formula>
    </cfRule>
    <cfRule type="expression" dxfId="8037" priority="215">
      <formula>SEARCH("canone",$N4)&gt;0</formula>
    </cfRule>
  </conditionalFormatting>
  <conditionalFormatting sqref="I4">
    <cfRule type="expression" dxfId="8036" priority="206">
      <formula>SEARCH("caricato",$N4)&gt;0</formula>
    </cfRule>
    <cfRule type="expression" dxfId="8035" priority="207">
      <formula>SEARCH("da fare",$N4)&gt;0</formula>
    </cfRule>
    <cfRule type="expression" dxfId="8034" priority="208">
      <formula>SEARCH("attesa tcl",$N4)&gt;0</formula>
    </cfRule>
    <cfRule type="expression" dxfId="8033" priority="209">
      <formula>SEARCH("fermata",$N4)&gt;0</formula>
    </cfRule>
    <cfRule type="expression" dxfId="8032" priority="210">
      <formula>SEARCH("canone",$N4)&gt;0</formula>
    </cfRule>
  </conditionalFormatting>
  <conditionalFormatting sqref="I4">
    <cfRule type="expression" dxfId="8031" priority="201">
      <formula>SEARCH("caricato",$N4)&gt;0</formula>
    </cfRule>
    <cfRule type="expression" dxfId="8030" priority="202">
      <formula>SEARCH("da fare",$N4)&gt;0</formula>
    </cfRule>
    <cfRule type="expression" dxfId="8029" priority="203">
      <formula>SEARCH("attesa tcl",$N4)&gt;0</formula>
    </cfRule>
    <cfRule type="expression" dxfId="8028" priority="204">
      <formula>SEARCH("fermata",$N4)&gt;0</formula>
    </cfRule>
    <cfRule type="expression" dxfId="8027" priority="205">
      <formula>SEARCH("canone",$N4)&gt;0</formula>
    </cfRule>
  </conditionalFormatting>
  <conditionalFormatting sqref="I4">
    <cfRule type="expression" dxfId="8026" priority="196">
      <formula>SEARCH("caricato",$N4)&gt;0</formula>
    </cfRule>
    <cfRule type="expression" dxfId="8025" priority="197">
      <formula>SEARCH("da fare",$N4)&gt;0</formula>
    </cfRule>
    <cfRule type="expression" dxfId="8024" priority="198">
      <formula>SEARCH("attesa tcl",$N4)&gt;0</formula>
    </cfRule>
    <cfRule type="expression" dxfId="8023" priority="199">
      <formula>SEARCH("fermata",$N4)&gt;0</formula>
    </cfRule>
    <cfRule type="expression" dxfId="8022" priority="200">
      <formula>SEARCH("canone",$N4)&gt;0</formula>
    </cfRule>
  </conditionalFormatting>
  <conditionalFormatting sqref="I4">
    <cfRule type="expression" dxfId="8021" priority="191">
      <formula>SEARCH("caricato",$N4)&gt;0</formula>
    </cfRule>
    <cfRule type="expression" dxfId="8020" priority="192">
      <formula>SEARCH("da fare",$N4)&gt;0</formula>
    </cfRule>
    <cfRule type="expression" dxfId="8019" priority="193">
      <formula>SEARCH("attesa tcl",$N4)&gt;0</formula>
    </cfRule>
    <cfRule type="expression" dxfId="8018" priority="194">
      <formula>SEARCH("fermata",$N4)&gt;0</formula>
    </cfRule>
    <cfRule type="expression" dxfId="8017" priority="195">
      <formula>SEARCH("canone",$N4)&gt;0</formula>
    </cfRule>
  </conditionalFormatting>
  <conditionalFormatting sqref="I4">
    <cfRule type="expression" dxfId="8016" priority="186">
      <formula>SEARCH("caricato",$N4)&gt;0</formula>
    </cfRule>
    <cfRule type="expression" dxfId="8015" priority="187">
      <formula>SEARCH("da fare",$N4)&gt;0</formula>
    </cfRule>
    <cfRule type="expression" dxfId="8014" priority="188">
      <formula>SEARCH("attesa tcl",$N4)&gt;0</formula>
    </cfRule>
    <cfRule type="expression" dxfId="8013" priority="189">
      <formula>SEARCH("fermata",$N4)&gt;0</formula>
    </cfRule>
    <cfRule type="expression" dxfId="8012" priority="190">
      <formula>SEARCH("canone",$N4)&gt;0</formula>
    </cfRule>
  </conditionalFormatting>
  <conditionalFormatting sqref="I5:I9 I15:I45">
    <cfRule type="expression" dxfId="8011" priority="181">
      <formula>SEARCH("caricato",$N5)&gt;0</formula>
    </cfRule>
    <cfRule type="expression" dxfId="8010" priority="182">
      <formula>SEARCH("da fare",$N5)&gt;0</formula>
    </cfRule>
    <cfRule type="expression" dxfId="8009" priority="183">
      <formula>SEARCH("attesa tcl",$N5)&gt;0</formula>
    </cfRule>
    <cfRule type="expression" dxfId="8008" priority="184">
      <formula>SEARCH("fermata",$N5)&gt;0</formula>
    </cfRule>
    <cfRule type="expression" dxfId="8007" priority="185">
      <formula>SEARCH("canone",$N5)&gt;0</formula>
    </cfRule>
  </conditionalFormatting>
  <conditionalFormatting sqref="I5:I9 I15:I45">
    <cfRule type="expression" dxfId="8006" priority="176">
      <formula>SEARCH("caricato",$N5)&gt;0</formula>
    </cfRule>
    <cfRule type="expression" dxfId="8005" priority="177">
      <formula>SEARCH("da fare",$N5)&gt;0</formula>
    </cfRule>
    <cfRule type="expression" dxfId="8004" priority="178">
      <formula>SEARCH("attesa tcl",$N5)&gt;0</formula>
    </cfRule>
    <cfRule type="expression" dxfId="8003" priority="179">
      <formula>SEARCH("fermata",$N5)&gt;0</formula>
    </cfRule>
    <cfRule type="expression" dxfId="8002" priority="180">
      <formula>SEARCH("canone",$N5)&gt;0</formula>
    </cfRule>
  </conditionalFormatting>
  <conditionalFormatting sqref="I5:I9 I15:I45">
    <cfRule type="expression" dxfId="8001" priority="171">
      <formula>SEARCH("caricato",$N5)&gt;0</formula>
    </cfRule>
    <cfRule type="expression" dxfId="8000" priority="172">
      <formula>SEARCH("da fare",$N5)&gt;0</formula>
    </cfRule>
    <cfRule type="expression" dxfId="7999" priority="173">
      <formula>SEARCH("attesa tcl",$N5)&gt;0</formula>
    </cfRule>
    <cfRule type="expression" dxfId="7998" priority="174">
      <formula>SEARCH("fermata",$N5)&gt;0</formula>
    </cfRule>
    <cfRule type="expression" dxfId="7997" priority="175">
      <formula>SEARCH("canone",$N5)&gt;0</formula>
    </cfRule>
  </conditionalFormatting>
  <conditionalFormatting sqref="I5:I9 I15:I45">
    <cfRule type="expression" dxfId="7996" priority="166">
      <formula>SEARCH("caricato",$N5)&gt;0</formula>
    </cfRule>
    <cfRule type="expression" dxfId="7995" priority="167">
      <formula>SEARCH("da fare",$N5)&gt;0</formula>
    </cfRule>
    <cfRule type="expression" dxfId="7994" priority="168">
      <formula>SEARCH("attesa tcl",$N5)&gt;0</formula>
    </cfRule>
    <cfRule type="expression" dxfId="7993" priority="169">
      <formula>SEARCH("fermata",$N5)&gt;0</formula>
    </cfRule>
    <cfRule type="expression" dxfId="7992" priority="170">
      <formula>SEARCH("canone",$N5)&gt;0</formula>
    </cfRule>
  </conditionalFormatting>
  <conditionalFormatting sqref="I5:I9 I15:I45">
    <cfRule type="expression" dxfId="7991" priority="161">
      <formula>SEARCH("caricato",$N5)&gt;0</formula>
    </cfRule>
    <cfRule type="expression" dxfId="7990" priority="162">
      <formula>SEARCH("da fare",$N5)&gt;0</formula>
    </cfRule>
    <cfRule type="expression" dxfId="7989" priority="163">
      <formula>SEARCH("attesa tcl",$N5)&gt;0</formula>
    </cfRule>
    <cfRule type="expression" dxfId="7988" priority="164">
      <formula>SEARCH("fermata",$N5)&gt;0</formula>
    </cfRule>
    <cfRule type="expression" dxfId="7987" priority="165">
      <formula>SEARCH("canone",$N5)&gt;0</formula>
    </cfRule>
  </conditionalFormatting>
  <conditionalFormatting sqref="I5:I9 I15:I45">
    <cfRule type="expression" dxfId="7986" priority="156">
      <formula>SEARCH("caricato",$N5)&gt;0</formula>
    </cfRule>
    <cfRule type="expression" dxfId="7985" priority="157">
      <formula>SEARCH("da fare",$N5)&gt;0</formula>
    </cfRule>
    <cfRule type="expression" dxfId="7984" priority="158">
      <formula>SEARCH("attesa tcl",$N5)&gt;0</formula>
    </cfRule>
    <cfRule type="expression" dxfId="7983" priority="159">
      <formula>SEARCH("fermata",$N5)&gt;0</formula>
    </cfRule>
    <cfRule type="expression" dxfId="7982" priority="160">
      <formula>SEARCH("canone",$N5)&gt;0</formula>
    </cfRule>
  </conditionalFormatting>
  <conditionalFormatting sqref="F12">
    <cfRule type="expression" dxfId="7981" priority="151">
      <formula>SEARCH("caricato",$N12)&gt;0</formula>
    </cfRule>
    <cfRule type="expression" dxfId="7980" priority="152">
      <formula>SEARCH("da fare",$N12)&gt;0</formula>
    </cfRule>
    <cfRule type="expression" dxfId="7979" priority="153">
      <formula>SEARCH("attesa tcl",$N12)&gt;0</formula>
    </cfRule>
    <cfRule type="expression" dxfId="7978" priority="154">
      <formula>SEARCH("fermata",$N12)&gt;0</formula>
    </cfRule>
    <cfRule type="expression" dxfId="7977" priority="155">
      <formula>SEARCH("canone",$N12)&gt;0</formula>
    </cfRule>
  </conditionalFormatting>
  <conditionalFormatting sqref="F12">
    <cfRule type="expression" dxfId="7976" priority="146">
      <formula>SEARCH("caricato",$N12)&gt;0</formula>
    </cfRule>
    <cfRule type="expression" dxfId="7975" priority="147">
      <formula>SEARCH("da fare",$N12)&gt;0</formula>
    </cfRule>
    <cfRule type="expression" dxfId="7974" priority="148">
      <formula>SEARCH("attesa tcl",$N12)&gt;0</formula>
    </cfRule>
    <cfRule type="expression" dxfId="7973" priority="149">
      <formula>SEARCH("fermata",$N12)&gt;0</formula>
    </cfRule>
    <cfRule type="expression" dxfId="7972" priority="150">
      <formula>SEARCH("canone",$N12)&gt;0</formula>
    </cfRule>
  </conditionalFormatting>
  <conditionalFormatting sqref="F12">
    <cfRule type="expression" dxfId="7971" priority="141">
      <formula>SEARCH("caricato",$N12)&gt;0</formula>
    </cfRule>
    <cfRule type="expression" dxfId="7970" priority="142">
      <formula>SEARCH("da fare",$N12)&gt;0</formula>
    </cfRule>
    <cfRule type="expression" dxfId="7969" priority="143">
      <formula>SEARCH("attesa tcl",$N12)&gt;0</formula>
    </cfRule>
    <cfRule type="expression" dxfId="7968" priority="144">
      <formula>SEARCH("fermata",$N12)&gt;0</formula>
    </cfRule>
    <cfRule type="expression" dxfId="7967" priority="145">
      <formula>SEARCH("canone",$N12)&gt;0</formula>
    </cfRule>
  </conditionalFormatting>
  <conditionalFormatting sqref="F12">
    <cfRule type="expression" dxfId="7966" priority="136">
      <formula>SEARCH("caricato",$N12)&gt;0</formula>
    </cfRule>
    <cfRule type="expression" dxfId="7965" priority="137">
      <formula>SEARCH("da fare",$N12)&gt;0</formula>
    </cfRule>
    <cfRule type="expression" dxfId="7964" priority="138">
      <formula>SEARCH("attesa tcl",$N12)&gt;0</formula>
    </cfRule>
    <cfRule type="expression" dxfId="7963" priority="139">
      <formula>SEARCH("fermata",$N12)&gt;0</formula>
    </cfRule>
    <cfRule type="expression" dxfId="7962" priority="140">
      <formula>SEARCH("canone",$N12)&gt;0</formula>
    </cfRule>
  </conditionalFormatting>
  <conditionalFormatting sqref="F14">
    <cfRule type="expression" dxfId="7961" priority="131">
      <formula>SEARCH("caricato",$N14)&gt;0</formula>
    </cfRule>
    <cfRule type="expression" dxfId="7960" priority="132">
      <formula>SEARCH("da fare",$N14)&gt;0</formula>
    </cfRule>
    <cfRule type="expression" dxfId="7959" priority="133">
      <formula>SEARCH("attesa tcl",$N14)&gt;0</formula>
    </cfRule>
    <cfRule type="expression" dxfId="7958" priority="134">
      <formula>SEARCH("fermata",$N14)&gt;0</formula>
    </cfRule>
    <cfRule type="expression" dxfId="7957" priority="135">
      <formula>SEARCH("canone",$N14)&gt;0</formula>
    </cfRule>
  </conditionalFormatting>
  <conditionalFormatting sqref="F14">
    <cfRule type="expression" dxfId="7956" priority="126">
      <formula>SEARCH("caricato",$N14)&gt;0</formula>
    </cfRule>
    <cfRule type="expression" dxfId="7955" priority="127">
      <formula>SEARCH("da fare",$N14)&gt;0</formula>
    </cfRule>
    <cfRule type="expression" dxfId="7954" priority="128">
      <formula>SEARCH("attesa tcl",$N14)&gt;0</formula>
    </cfRule>
    <cfRule type="expression" dxfId="7953" priority="129">
      <formula>SEARCH("fermata",$N14)&gt;0</formula>
    </cfRule>
    <cfRule type="expression" dxfId="7952" priority="130">
      <formula>SEARCH("canone",$N14)&gt;0</formula>
    </cfRule>
  </conditionalFormatting>
  <conditionalFormatting sqref="F14">
    <cfRule type="expression" dxfId="7951" priority="121">
      <formula>SEARCH("caricato",$N14)&gt;0</formula>
    </cfRule>
    <cfRule type="expression" dxfId="7950" priority="122">
      <formula>SEARCH("da fare",$N14)&gt;0</formula>
    </cfRule>
    <cfRule type="expression" dxfId="7949" priority="123">
      <formula>SEARCH("attesa tcl",$N14)&gt;0</formula>
    </cfRule>
    <cfRule type="expression" dxfId="7948" priority="124">
      <formula>SEARCH("fermata",$N14)&gt;0</formula>
    </cfRule>
    <cfRule type="expression" dxfId="7947" priority="125">
      <formula>SEARCH("canone",$N14)&gt;0</formula>
    </cfRule>
  </conditionalFormatting>
  <conditionalFormatting sqref="F14">
    <cfRule type="expression" dxfId="7946" priority="116">
      <formula>SEARCH("caricato",$N14)&gt;0</formula>
    </cfRule>
    <cfRule type="expression" dxfId="7945" priority="117">
      <formula>SEARCH("da fare",$N14)&gt;0</formula>
    </cfRule>
    <cfRule type="expression" dxfId="7944" priority="118">
      <formula>SEARCH("attesa tcl",$N14)&gt;0</formula>
    </cfRule>
    <cfRule type="expression" dxfId="7943" priority="119">
      <formula>SEARCH("fermata",$N14)&gt;0</formula>
    </cfRule>
    <cfRule type="expression" dxfId="7942" priority="120">
      <formula>SEARCH("canone",$N14)&gt;0</formula>
    </cfRule>
  </conditionalFormatting>
  <conditionalFormatting sqref="J14">
    <cfRule type="expression" dxfId="7941" priority="111">
      <formula>SEARCH("caricato",$N14)&gt;0</formula>
    </cfRule>
    <cfRule type="expression" dxfId="7940" priority="112">
      <formula>SEARCH("da fare",$N14)&gt;0</formula>
    </cfRule>
    <cfRule type="expression" dxfId="7939" priority="113">
      <formula>SEARCH("attesa tcl",$N14)&gt;0</formula>
    </cfRule>
    <cfRule type="expression" dxfId="7938" priority="114">
      <formula>SEARCH("fermata",$N14)&gt;0</formula>
    </cfRule>
    <cfRule type="expression" dxfId="7937" priority="115">
      <formula>SEARCH("canone",$N14)&gt;0</formula>
    </cfRule>
  </conditionalFormatting>
  <conditionalFormatting sqref="J14">
    <cfRule type="expression" dxfId="7936" priority="106">
      <formula>SEARCH("caricato",$N14)&gt;0</formula>
    </cfRule>
    <cfRule type="expression" dxfId="7935" priority="107">
      <formula>SEARCH("da fare",$N14)&gt;0</formula>
    </cfRule>
    <cfRule type="expression" dxfId="7934" priority="108">
      <formula>SEARCH("attesa tcl",$N14)&gt;0</formula>
    </cfRule>
    <cfRule type="expression" dxfId="7933" priority="109">
      <formula>SEARCH("fermata",$N14)&gt;0</formula>
    </cfRule>
    <cfRule type="expression" dxfId="7932" priority="110">
      <formula>SEARCH("canone",$N14)&gt;0</formula>
    </cfRule>
  </conditionalFormatting>
  <conditionalFormatting sqref="K4:L15">
    <cfRule type="expression" dxfId="7931" priority="101">
      <formula>SEARCH("caricato",$N4)&gt;0</formula>
    </cfRule>
    <cfRule type="expression" dxfId="7930" priority="102">
      <formula>SEARCH("da fare",$N4)&gt;0</formula>
    </cfRule>
    <cfRule type="expression" dxfId="7929" priority="103">
      <formula>SEARCH("attesa tcl",$N4)&gt;0</formula>
    </cfRule>
    <cfRule type="expression" dxfId="7928" priority="104">
      <formula>SEARCH("fermata",$N4)&gt;0</formula>
    </cfRule>
    <cfRule type="expression" dxfId="7927" priority="105">
      <formula>SEARCH("canone",$N4)&gt;0</formula>
    </cfRule>
  </conditionalFormatting>
  <conditionalFormatting sqref="F16">
    <cfRule type="expression" dxfId="7926" priority="71">
      <formula>SEARCH("caricato",$N16)&gt;0</formula>
    </cfRule>
    <cfRule type="expression" dxfId="7925" priority="72">
      <formula>SEARCH("da fare",$N16)&gt;0</formula>
    </cfRule>
    <cfRule type="expression" dxfId="7924" priority="73">
      <formula>SEARCH("attesa tcl",$N16)&gt;0</formula>
    </cfRule>
    <cfRule type="expression" dxfId="7923" priority="74">
      <formula>SEARCH("fermata",$N16)&gt;0</formula>
    </cfRule>
    <cfRule type="expression" dxfId="7922" priority="75">
      <formula>SEARCH("canone",$N16)&gt;0</formula>
    </cfRule>
  </conditionalFormatting>
  <conditionalFormatting sqref="F16">
    <cfRule type="expression" dxfId="7921" priority="66">
      <formula>SEARCH("caricato",$N16)&gt;0</formula>
    </cfRule>
    <cfRule type="expression" dxfId="7920" priority="67">
      <formula>SEARCH("da fare",$N16)&gt;0</formula>
    </cfRule>
    <cfRule type="expression" dxfId="7919" priority="68">
      <formula>SEARCH("attesa tcl",$N16)&gt;0</formula>
    </cfRule>
    <cfRule type="expression" dxfId="7918" priority="69">
      <formula>SEARCH("fermata",$N16)&gt;0</formula>
    </cfRule>
    <cfRule type="expression" dxfId="7917" priority="70">
      <formula>SEARCH("canone",$N16)&gt;0</formula>
    </cfRule>
  </conditionalFormatting>
  <conditionalFormatting sqref="F16">
    <cfRule type="expression" dxfId="7916" priority="61">
      <formula>SEARCH("caricato",$N16)&gt;0</formula>
    </cfRule>
    <cfRule type="expression" dxfId="7915" priority="62">
      <formula>SEARCH("da fare",$N16)&gt;0</formula>
    </cfRule>
    <cfRule type="expression" dxfId="7914" priority="63">
      <formula>SEARCH("attesa tcl",$N16)&gt;0</formula>
    </cfRule>
    <cfRule type="expression" dxfId="7913" priority="64">
      <formula>SEARCH("fermata",$N16)&gt;0</formula>
    </cfRule>
    <cfRule type="expression" dxfId="7912" priority="65">
      <formula>SEARCH("canone",$N16)&gt;0</formula>
    </cfRule>
  </conditionalFormatting>
  <conditionalFormatting sqref="F16">
    <cfRule type="expression" dxfId="7911" priority="56">
      <formula>SEARCH("caricato",$N16)&gt;0</formula>
    </cfRule>
    <cfRule type="expression" dxfId="7910" priority="57">
      <formula>SEARCH("da fare",$N16)&gt;0</formula>
    </cfRule>
    <cfRule type="expression" dxfId="7909" priority="58">
      <formula>SEARCH("attesa tcl",$N16)&gt;0</formula>
    </cfRule>
    <cfRule type="expression" dxfId="7908" priority="59">
      <formula>SEARCH("fermata",$N16)&gt;0</formula>
    </cfRule>
    <cfRule type="expression" dxfId="7907" priority="60">
      <formula>SEARCH("canone",$N16)&gt;0</formula>
    </cfRule>
  </conditionalFormatting>
  <conditionalFormatting sqref="F17">
    <cfRule type="expression" dxfId="7906" priority="51">
      <formula>SEARCH("caricato",$N17)&gt;0</formula>
    </cfRule>
    <cfRule type="expression" dxfId="7905" priority="52">
      <formula>SEARCH("da fare",$N17)&gt;0</formula>
    </cfRule>
    <cfRule type="expression" dxfId="7904" priority="53">
      <formula>SEARCH("attesa tcl",$N17)&gt;0</formula>
    </cfRule>
    <cfRule type="expression" dxfId="7903" priority="54">
      <formula>SEARCH("fermata",$N17)&gt;0</formula>
    </cfRule>
    <cfRule type="expression" dxfId="7902" priority="55">
      <formula>SEARCH("canone",$N17)&gt;0</formula>
    </cfRule>
  </conditionalFormatting>
  <conditionalFormatting sqref="F17">
    <cfRule type="expression" dxfId="7901" priority="46">
      <formula>SEARCH("caricato",$N17)&gt;0</formula>
    </cfRule>
    <cfRule type="expression" dxfId="7900" priority="47">
      <formula>SEARCH("da fare",$N17)&gt;0</formula>
    </cfRule>
    <cfRule type="expression" dxfId="7899" priority="48">
      <formula>SEARCH("attesa tcl",$N17)&gt;0</formula>
    </cfRule>
    <cfRule type="expression" dxfId="7898" priority="49">
      <formula>SEARCH("fermata",$N17)&gt;0</formula>
    </cfRule>
    <cfRule type="expression" dxfId="7897" priority="50">
      <formula>SEARCH("canone",$N17)&gt;0</formula>
    </cfRule>
  </conditionalFormatting>
  <conditionalFormatting sqref="F17">
    <cfRule type="expression" dxfId="7896" priority="41">
      <formula>SEARCH("caricato",$N17)&gt;0</formula>
    </cfRule>
    <cfRule type="expression" dxfId="7895" priority="42">
      <formula>SEARCH("da fare",$N17)&gt;0</formula>
    </cfRule>
    <cfRule type="expression" dxfId="7894" priority="43">
      <formula>SEARCH("attesa tcl",$N17)&gt;0</formula>
    </cfRule>
    <cfRule type="expression" dxfId="7893" priority="44">
      <formula>SEARCH("fermata",$N17)&gt;0</formula>
    </cfRule>
    <cfRule type="expression" dxfId="7892" priority="45">
      <formula>SEARCH("canone",$N17)&gt;0</formula>
    </cfRule>
  </conditionalFormatting>
  <conditionalFormatting sqref="F17">
    <cfRule type="expression" dxfId="7891" priority="36">
      <formula>SEARCH("caricato",$N17)&gt;0</formula>
    </cfRule>
    <cfRule type="expression" dxfId="7890" priority="37">
      <formula>SEARCH("da fare",$N17)&gt;0</formula>
    </cfRule>
    <cfRule type="expression" dxfId="7889" priority="38">
      <formula>SEARCH("attesa tcl",$N17)&gt;0</formula>
    </cfRule>
    <cfRule type="expression" dxfId="7888" priority="39">
      <formula>SEARCH("fermata",$N17)&gt;0</formula>
    </cfRule>
    <cfRule type="expression" dxfId="7887" priority="40">
      <formula>SEARCH("canone",$N17)&gt;0</formula>
    </cfRule>
  </conditionalFormatting>
  <conditionalFormatting sqref="K17:L17">
    <cfRule type="expression" dxfId="7886" priority="31">
      <formula>SEARCH("caricato",$N17)&gt;0</formula>
    </cfRule>
    <cfRule type="expression" dxfId="7885" priority="32">
      <formula>SEARCH("da fare",$N17)&gt;0</formula>
    </cfRule>
    <cfRule type="expression" dxfId="7884" priority="33">
      <formula>SEARCH("attesa tcl",$N17)&gt;0</formula>
    </cfRule>
    <cfRule type="expression" dxfId="7883" priority="34">
      <formula>SEARCH("fermata",$N17)&gt;0</formula>
    </cfRule>
    <cfRule type="expression" dxfId="7882" priority="35">
      <formula>SEARCH("canone",$N17)&gt;0</formula>
    </cfRule>
  </conditionalFormatting>
  <conditionalFormatting sqref="I10:I14">
    <cfRule type="expression" dxfId="7881" priority="26">
      <formula>SEARCH("caricato",$N10)&gt;0</formula>
    </cfRule>
    <cfRule type="expression" dxfId="7880" priority="27">
      <formula>SEARCH("da fare",$N10)&gt;0</formula>
    </cfRule>
    <cfRule type="expression" dxfId="7879" priority="28">
      <formula>SEARCH("attesa tcl",$N10)&gt;0</formula>
    </cfRule>
    <cfRule type="expression" dxfId="7878" priority="29">
      <formula>SEARCH("fermata",$N10)&gt;0</formula>
    </cfRule>
    <cfRule type="expression" dxfId="7877" priority="30">
      <formula>SEARCH("canone",$N10)&gt;0</formula>
    </cfRule>
  </conditionalFormatting>
  <conditionalFormatting sqref="I10:I14">
    <cfRule type="expression" dxfId="7876" priority="21">
      <formula>SEARCH("caricato",$N10)&gt;0</formula>
    </cfRule>
    <cfRule type="expression" dxfId="7875" priority="22">
      <formula>SEARCH("da fare",$N10)&gt;0</formula>
    </cfRule>
    <cfRule type="expression" dxfId="7874" priority="23">
      <formula>SEARCH("attesa tcl",$N10)&gt;0</formula>
    </cfRule>
    <cfRule type="expression" dxfId="7873" priority="24">
      <formula>SEARCH("fermata",$N10)&gt;0</formula>
    </cfRule>
    <cfRule type="expression" dxfId="7872" priority="25">
      <formula>SEARCH("canone",$N10)&gt;0</formula>
    </cfRule>
  </conditionalFormatting>
  <conditionalFormatting sqref="I10:I14">
    <cfRule type="expression" dxfId="7871" priority="16">
      <formula>SEARCH("caricato",$N10)&gt;0</formula>
    </cfRule>
    <cfRule type="expression" dxfId="7870" priority="17">
      <formula>SEARCH("da fare",$N10)&gt;0</formula>
    </cfRule>
    <cfRule type="expression" dxfId="7869" priority="18">
      <formula>SEARCH("attesa tcl",$N10)&gt;0</formula>
    </cfRule>
    <cfRule type="expression" dxfId="7868" priority="19">
      <formula>SEARCH("fermata",$N10)&gt;0</formula>
    </cfRule>
    <cfRule type="expression" dxfId="7867" priority="20">
      <formula>SEARCH("canone",$N10)&gt;0</formula>
    </cfRule>
  </conditionalFormatting>
  <conditionalFormatting sqref="I10:I14">
    <cfRule type="expression" dxfId="7866" priority="11">
      <formula>SEARCH("caricato",$N10)&gt;0</formula>
    </cfRule>
    <cfRule type="expression" dxfId="7865" priority="12">
      <formula>SEARCH("da fare",$N10)&gt;0</formula>
    </cfRule>
    <cfRule type="expression" dxfId="7864" priority="13">
      <formula>SEARCH("attesa tcl",$N10)&gt;0</formula>
    </cfRule>
    <cfRule type="expression" dxfId="7863" priority="14">
      <formula>SEARCH("fermata",$N10)&gt;0</formula>
    </cfRule>
    <cfRule type="expression" dxfId="7862" priority="15">
      <formula>SEARCH("canone",$N10)&gt;0</formula>
    </cfRule>
  </conditionalFormatting>
  <conditionalFormatting sqref="I10:I14">
    <cfRule type="expression" dxfId="7861" priority="6">
      <formula>SEARCH("caricato",$N10)&gt;0</formula>
    </cfRule>
    <cfRule type="expression" dxfId="7860" priority="7">
      <formula>SEARCH("da fare",$N10)&gt;0</formula>
    </cfRule>
    <cfRule type="expression" dxfId="7859" priority="8">
      <formula>SEARCH("attesa tcl",$N10)&gt;0</formula>
    </cfRule>
    <cfRule type="expression" dxfId="7858" priority="9">
      <formula>SEARCH("fermata",$N10)&gt;0</formula>
    </cfRule>
    <cfRule type="expression" dxfId="7857" priority="10">
      <formula>SEARCH("canone",$N10)&gt;0</formula>
    </cfRule>
  </conditionalFormatting>
  <conditionalFormatting sqref="I10:I14">
    <cfRule type="expression" dxfId="7856" priority="1">
      <formula>SEARCH("caricato",$N10)&gt;0</formula>
    </cfRule>
    <cfRule type="expression" dxfId="7855" priority="2">
      <formula>SEARCH("da fare",$N10)&gt;0</formula>
    </cfRule>
    <cfRule type="expression" dxfId="7854" priority="3">
      <formula>SEARCH("attesa tcl",$N10)&gt;0</formula>
    </cfRule>
    <cfRule type="expression" dxfId="7853" priority="4">
      <formula>SEARCH("fermata",$N10)&gt;0</formula>
    </cfRule>
    <cfRule type="expression" dxfId="7852" priority="5">
      <formula>SEARCH("canone",$N10)&gt;0</formula>
    </cfRule>
  </conditionalFormatting>
  <dataValidations count="1">
    <dataValidation type="list" allowBlank="1" showInputMessage="1" showErrorMessage="1" sqref="U4" xr:uid="{F04FA8F8-0D57-4FD6-9A3C-060300E0B845}">
      <formula1>"SI,NO,si,no,"</formula1>
    </dataValidation>
  </dataValidations>
  <printOptions horizontalCentered="1" verticalCentered="1"/>
  <pageMargins left="0.25" right="0.25" top="0.25" bottom="0.25" header="0.3" footer="0.3"/>
  <pageSetup paperSize="9" scale="55" fitToHeight="0" pageOrder="overThenDown" orientation="landscape" blackAndWhite="1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9489" r:id="rId4" name="Button 1">
              <controlPr defaultSize="0" print="0" autoFill="0" autoPict="0" macro="[0]!CopiaModificaEseguiMacroEsterne_Optimized">
                <anchor moveWithCells="1" sizeWithCells="1">
                  <from>
                    <xdr:col>7</xdr:col>
                    <xdr:colOff>0</xdr:colOff>
                    <xdr:row>0</xdr:row>
                    <xdr:rowOff>9525</xdr:rowOff>
                  </from>
                  <to>
                    <xdr:col>7</xdr:col>
                    <xdr:colOff>1819275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9490" r:id="rId5" name="Button 2">
              <controlPr defaultSize="0" print="0" autoFill="0" autoPict="0" macro="[0]!RegolaAltezzaRigheEAreeDiStampa">
                <anchor moveWithCells="1" sizeWithCells="1">
                  <from>
                    <xdr:col>5</xdr:col>
                    <xdr:colOff>0</xdr:colOff>
                    <xdr:row>0</xdr:row>
                    <xdr:rowOff>0</xdr:rowOff>
                  </from>
                  <to>
                    <xdr:col>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9491" r:id="rId6" name="Button 3">
              <controlPr defaultSize="0" print="0" autoFill="0" autoPict="0" macro="[0]!RegolaAltezzaRigheEAreeDiStampa">
                <anchor moveWithCells="1" sizeWithCells="1">
                  <from>
                    <xdr:col>5</xdr:col>
                    <xdr:colOff>0</xdr:colOff>
                    <xdr:row>0</xdr:row>
                    <xdr:rowOff>0</xdr:rowOff>
                  </from>
                  <to>
                    <xdr:col>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9492" r:id="rId7" name="Button 4">
              <controlPr defaultSize="0" print="0" autoFill="0" autoPict="0" macro="[0]!cancellaGiornaliera">
                <anchor moveWithCells="1" sizeWithCells="1">
                  <from>
                    <xdr:col>13</xdr:col>
                    <xdr:colOff>0</xdr:colOff>
                    <xdr:row>0</xdr:row>
                    <xdr:rowOff>0</xdr:rowOff>
                  </from>
                  <to>
                    <xdr:col>13</xdr:col>
                    <xdr:colOff>1990725</xdr:colOff>
                    <xdr:row>1</xdr:row>
                    <xdr:rowOff>438150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9493" r:id="rId8" name="Button 5">
              <controlPr defaultSize="0" print="0" autoFill="0" autoPict="0" macro="[0]!CopiaModificaEseguiMacroEsterne_Optimized">
                <anchor moveWithCells="1" sizeWithCells="1">
                  <from>
                    <xdr:col>7</xdr:col>
                    <xdr:colOff>0</xdr:colOff>
                    <xdr:row>0</xdr:row>
                    <xdr:rowOff>9525</xdr:rowOff>
                  </from>
                  <to>
                    <xdr:col>7</xdr:col>
                    <xdr:colOff>1819275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9494" r:id="rId9" name="Button 6">
              <controlPr defaultSize="0" print="0" autoFill="0" autoPict="0" macro="[1]!RegolaAltezzaRigheEAreeDiStampa">
                <anchor moveWithCells="1" sizeWithCells="1">
                  <from>
                    <xdr:col>5</xdr:col>
                    <xdr:colOff>0</xdr:colOff>
                    <xdr:row>0</xdr:row>
                    <xdr:rowOff>0</xdr:rowOff>
                  </from>
                  <to>
                    <xdr:col>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9495" r:id="rId10" name="Button 7">
              <controlPr defaultSize="0" print="0" autoFill="0" autoPict="0" macro="[0]!RegolaAltezzaRigheEAreeDiStampa">
                <anchor moveWithCells="1" sizeWithCells="1">
                  <from>
                    <xdr:col>5</xdr:col>
                    <xdr:colOff>0</xdr:colOff>
                    <xdr:row>0</xdr:row>
                    <xdr:rowOff>0</xdr:rowOff>
                  </from>
                  <to>
                    <xdr:col>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9496" r:id="rId11" name="Button 8">
              <controlPr defaultSize="0" print="0" autoFill="0" autoPict="0" macro="[0]!ComparaPdLeCopiaValori">
                <anchor moveWithCells="1" sizeWithCells="1">
                  <from>
                    <xdr:col>9</xdr:col>
                    <xdr:colOff>19050</xdr:colOff>
                    <xdr:row>0</xdr:row>
                    <xdr:rowOff>0</xdr:rowOff>
                  </from>
                  <to>
                    <xdr:col>10</xdr:col>
                    <xdr:colOff>1104900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CC2C79-A87D-4023-98D7-0FCC90E2FEDF}">
  <sheetPr codeName="Foglio47">
    <pageSetUpPr fitToPage="1"/>
  </sheetPr>
  <dimension ref="A1:BK64"/>
  <sheetViews>
    <sheetView topLeftCell="A7" zoomScale="55" zoomScaleNormal="55" workbookViewId="0">
      <selection activeCell="I14" sqref="I14"/>
    </sheetView>
  </sheetViews>
  <sheetFormatPr defaultColWidth="8.85546875" defaultRowHeight="23.25" x14ac:dyDescent="0.25"/>
  <cols>
    <col min="1" max="1" width="5.7109375" style="114" customWidth="1"/>
    <col min="2" max="2" width="5.85546875" style="114" customWidth="1"/>
    <col min="3" max="3" width="4.5703125" style="114" customWidth="1"/>
    <col min="4" max="4" width="4.42578125" style="114" customWidth="1"/>
    <col min="5" max="5" width="3.5703125" style="114" customWidth="1"/>
    <col min="6" max="6" width="30.7109375" style="1" customWidth="1"/>
    <col min="7" max="7" width="76.28515625" style="144" customWidth="1"/>
    <col min="8" max="8" width="26.5703125" style="1" customWidth="1"/>
    <col min="9" max="9" width="29" style="22" customWidth="1"/>
    <col min="10" max="10" width="20" style="1" customWidth="1"/>
    <col min="11" max="12" width="16.7109375" style="1" customWidth="1"/>
    <col min="13" max="13" width="24.28515625" style="1" customWidth="1"/>
    <col min="14" max="14" width="29.140625" style="20" customWidth="1"/>
    <col min="15" max="15" width="1.85546875" style="20" customWidth="1"/>
    <col min="16" max="16" width="27.5703125" style="114" customWidth="1"/>
    <col min="17" max="18" width="24.140625" style="114" customWidth="1"/>
    <col min="19" max="19" width="25.85546875" style="114" bestFit="1" customWidth="1"/>
    <col min="20" max="20" width="30" style="114" bestFit="1" customWidth="1"/>
    <col min="21" max="21" width="28.7109375" style="114" customWidth="1"/>
    <col min="22" max="25" width="18.7109375" style="37" customWidth="1"/>
    <col min="26" max="28" width="18.7109375" style="37" hidden="1" customWidth="1"/>
    <col min="29" max="29" width="30" style="114" hidden="1" customWidth="1"/>
    <col min="30" max="30" width="12.28515625" style="114" hidden="1" customWidth="1"/>
    <col min="31" max="31" width="10.5703125" style="114" hidden="1" customWidth="1"/>
    <col min="32" max="32" width="11.7109375" style="114" hidden="1" customWidth="1"/>
    <col min="33" max="34" width="9.7109375" style="114" hidden="1" customWidth="1"/>
    <col min="35" max="35" width="8" style="114" hidden="1" customWidth="1"/>
    <col min="36" max="36" width="8.28515625" style="114" hidden="1" customWidth="1"/>
    <col min="37" max="37" width="9.7109375" style="114" hidden="1" customWidth="1"/>
    <col min="38" max="38" width="11.42578125" style="114" hidden="1" customWidth="1"/>
    <col min="39" max="39" width="8.28515625" style="114" hidden="1" customWidth="1"/>
    <col min="40" max="40" width="8.7109375" style="114" hidden="1" customWidth="1"/>
    <col min="41" max="41" width="25.140625" style="114" bestFit="1" customWidth="1"/>
    <col min="42" max="42" width="11.7109375" style="114" customWidth="1"/>
    <col min="43" max="47" width="10.140625" style="114" customWidth="1"/>
    <col min="48" max="63" width="16.5703125" style="114" customWidth="1"/>
    <col min="64" max="72" width="8.85546875" style="114"/>
    <col min="73" max="74" width="15.42578125" style="114" bestFit="1" customWidth="1"/>
    <col min="75" max="75" width="17.5703125" style="114" bestFit="1" customWidth="1"/>
    <col min="76" max="76" width="13.42578125" style="114" bestFit="1" customWidth="1"/>
    <col min="77" max="77" width="12.28515625" style="114" bestFit="1" customWidth="1"/>
    <col min="78" max="78" width="13.42578125" style="114" bestFit="1" customWidth="1"/>
    <col min="79" max="79" width="0" style="114" hidden="1" customWidth="1"/>
    <col min="80" max="16384" width="8.85546875" style="114"/>
  </cols>
  <sheetData>
    <row r="1" spans="1:41" ht="35.25" customHeight="1" x14ac:dyDescent="0.25">
      <c r="B1" s="200"/>
      <c r="C1" s="201"/>
      <c r="D1" s="201"/>
      <c r="E1" s="202"/>
      <c r="F1" s="203" t="s">
        <v>212</v>
      </c>
      <c r="G1" s="204"/>
      <c r="H1" s="204"/>
      <c r="I1" s="155">
        <f>DATE(RIEPILOGO!U14,RIEPILOGO!X13,26)</f>
        <v>46107</v>
      </c>
      <c r="K1" s="132"/>
      <c r="L1" s="206">
        <v>46107</v>
      </c>
      <c r="M1" s="206"/>
      <c r="N1" s="128"/>
    </row>
    <row r="2" spans="1:41" ht="35.25" customHeight="1" x14ac:dyDescent="0.5">
      <c r="B2" s="200"/>
      <c r="C2" s="201"/>
      <c r="D2" s="201"/>
      <c r="E2" s="202"/>
      <c r="F2" s="205"/>
      <c r="G2" s="205"/>
      <c r="H2" s="205"/>
      <c r="K2" s="151"/>
      <c r="L2" s="207" t="str">
        <f>TEXT(L1, "gggg")</f>
        <v>giovedì</v>
      </c>
      <c r="M2" s="207"/>
      <c r="N2" s="129"/>
      <c r="O2" s="19"/>
      <c r="P2" s="199" t="s">
        <v>215</v>
      </c>
      <c r="Q2" s="199"/>
      <c r="R2" s="199"/>
      <c r="S2" s="199"/>
      <c r="T2" s="13"/>
    </row>
    <row r="3" spans="1:41" ht="66" customHeight="1" x14ac:dyDescent="0.25">
      <c r="A3" s="127"/>
      <c r="B3" s="16" t="s">
        <v>2</v>
      </c>
      <c r="C3" s="16" t="s">
        <v>3</v>
      </c>
      <c r="D3" s="16" t="s">
        <v>5</v>
      </c>
      <c r="E3" s="16" t="s">
        <v>4</v>
      </c>
      <c r="F3" s="130" t="s">
        <v>1</v>
      </c>
      <c r="G3" s="142" t="s">
        <v>128</v>
      </c>
      <c r="H3" s="130" t="s">
        <v>9</v>
      </c>
      <c r="I3" s="131" t="s">
        <v>0</v>
      </c>
      <c r="J3" s="130" t="s">
        <v>11</v>
      </c>
      <c r="K3" s="130" t="s">
        <v>6</v>
      </c>
      <c r="L3" s="130" t="s">
        <v>7</v>
      </c>
      <c r="M3" s="130" t="s">
        <v>8</v>
      </c>
      <c r="N3" s="130" t="s">
        <v>22</v>
      </c>
      <c r="O3" s="16"/>
      <c r="P3" s="46" t="s">
        <v>202</v>
      </c>
      <c r="Q3" s="46" t="s">
        <v>203</v>
      </c>
      <c r="R3" s="46" t="s">
        <v>262</v>
      </c>
      <c r="S3" s="46" t="s">
        <v>204</v>
      </c>
      <c r="T3" s="46" t="s">
        <v>34</v>
      </c>
      <c r="U3" s="47" t="s">
        <v>25</v>
      </c>
      <c r="V3" s="192" t="s">
        <v>216</v>
      </c>
      <c r="W3" s="193"/>
      <c r="X3" s="194"/>
      <c r="Y3" s="121"/>
      <c r="AD3" s="37"/>
    </row>
    <row r="4" spans="1:41" ht="81" x14ac:dyDescent="0.25">
      <c r="A4" s="112" t="str">
        <f>IFERROR(INDEX(Tabella256[cognomenome], MATCH(F4, Tabella256[cognome], 0)), "")</f>
        <v>Spinali D.</v>
      </c>
      <c r="B4" s="110"/>
      <c r="C4" s="110"/>
      <c r="D4" s="111"/>
      <c r="E4" s="111"/>
      <c r="F4" s="30" t="s">
        <v>132</v>
      </c>
      <c r="G4" s="56" t="s">
        <v>542</v>
      </c>
      <c r="H4" s="31" t="s">
        <v>283</v>
      </c>
      <c r="I4" s="32" t="str">
        <f>IF(ISERROR(SEARCH("canone extra", N4)),
    IF(ISERROR(SEARCH("caldarella2", N4)),
        IF(ISERROR(SEARCH("messina", N4)),
            IF(ISERROR(SEARCH("agusta", N4)),
                IF(ISERROR(SEARCH("caldarella", N4)),
                    "",
                    $X$6
                ),
                $W$6
            ),
            $V$6
        ),
        $Y$6
    ),
    $AO$6
)</f>
        <v>5400274437
canone</v>
      </c>
      <c r="J4" s="33" t="s">
        <v>541</v>
      </c>
      <c r="K4" s="34" t="s">
        <v>281</v>
      </c>
      <c r="L4" s="34" t="s">
        <v>282</v>
      </c>
      <c r="M4" s="31">
        <f>IF(AN4=0,"",AN4)</f>
        <v>8.25</v>
      </c>
      <c r="N4" s="35" t="s">
        <v>291</v>
      </c>
      <c r="O4" s="35"/>
      <c r="P4" s="18">
        <f>IF(OR($L$1=RIEPILOGO!$T$2,$L$1=RIEPILOGO!$T$3,$L$1=RIEPILOGO!$T$4,$L$1=RIEPILOGO!$T$5),"FESTIVO",
  IF(L2="sabato","SABATO",
    IF(L2="domenica","DOMENICA",
      IF(RIEPILOGO!V19="ABILITATO",
        IFERROR((SUMIF(N4:N45,"*canone messina*",M4:M45)/(IF(WEEKDAY(L1,2)=5,10,16.5)))-1,-1),
        0))))</f>
        <v>0</v>
      </c>
      <c r="Q4" s="18">
        <f>IF(OR($L$1=RIEPILOGO!$T$2,$L$1=RIEPILOGO!$T$3,$L$1=RIEPILOGO!$T$4,$L$1=RIEPILOGO!$T$5),"FESTIVO",
  IF(L2="sabato","SABATO",
    IF(L2="domenica","DOMENICA",
      IF(RIEPILOGO!V19="ABILITATO",
        IFERROR((SUMIF(N4:N45,"canone caldarella",M4:M45)/(IF(WEEKDAY(L1,2)=5,10,16.5)))-1,-1),
        0))))</f>
        <v>0</v>
      </c>
      <c r="R4" s="18">
        <f>IF(OR($L$1=RIEPILOGO!$T$2,$L$1=RIEPILOGO!$T$3,$L$1=RIEPILOGO!$T$4,$L$1=RIEPILOGO!$T$5),"FESTIVO",
  IF(L2="sabato","SABATO",
    IF(L2="domenica","DOMENICA",
      IF(RIEPILOGO!U19="ABILITATO",
        IFERROR((SUMIF(N4:N45,"*canone agusta*",M4:M45)/(IF(WEEKDAY(L1,2)=5,10,16.5)))-1,-1),
        0))))</f>
        <v>0</v>
      </c>
      <c r="S4" s="18">
        <f>IF(OR($L$1=RIEPILOGO!$T$2,$L$1=RIEPILOGO!$T$3,$L$1=RIEPILOGO!$T$4,$L$1=RIEPILOGO!$T$5),"FESTIVO",
  IF(L2="sabato","SABATO",
    IF(L2="domenica","DOMENICA",
      IF(RIEPILOGO!W19="ABILITATO",
        IFERROR((SUMIF(N4:N45,"*canone caldarella2*",M4:M45)/(IF(WEEKDAY(L1,2)=5,10,16.5)))-1,-1),
        0))))</f>
        <v>0</v>
      </c>
      <c r="T4" s="18" t="str">
        <f>IF(COUNTBLANK(P7:P30)=ROWS(P7:P30),"NO",IF(SUM(Q7:Q30)=SUM(R7:R30),"SI","NO"))</f>
        <v>SI</v>
      </c>
      <c r="U4" s="18" t="s">
        <v>294</v>
      </c>
      <c r="V4" s="195">
        <f ca="1">RIEPILOGO!M33</f>
        <v>-6.0606060606060552E-2</v>
      </c>
      <c r="W4" s="196"/>
      <c r="X4" s="197"/>
      <c r="Y4" s="122"/>
      <c r="AD4" s="114" t="str">
        <f>IFERROR(IF(SEARCH("assistenza", N4) &gt; 0, TRUE, ""), "NO")</f>
        <v>NO</v>
      </c>
      <c r="AG4" s="3">
        <f t="shared" ref="AG4:AH45" si="0">IF(K4="24:00",24,(HOUR(K4)+MINUTE(K4)/60))</f>
        <v>7.75</v>
      </c>
      <c r="AH4" s="3">
        <f t="shared" si="0"/>
        <v>16.75</v>
      </c>
      <c r="AI4" s="3">
        <f t="shared" ref="AI4:AI45" si="1">IF(AM4=TRUE,(HOUR(AJ4)+MINUTE(AJ4)/60),0)</f>
        <v>0.75</v>
      </c>
      <c r="AJ4" s="4">
        <v>3.125E-2</v>
      </c>
      <c r="AK4" s="3">
        <f t="shared" ref="AK4:AK45" si="2">AH4-AG4</f>
        <v>9</v>
      </c>
      <c r="AL4" s="53" t="s">
        <v>30</v>
      </c>
      <c r="AM4" s="8" t="b">
        <f t="shared" ref="AM4:AM45" si="3">IF(AND(AG4&lt;12.75,AH4&gt;12,AD4="NO"),OR($L$2="lunedì",($L$2="martedì"),($L$2="mercoledì"),($L$2="giovedì")))</f>
        <v>1</v>
      </c>
      <c r="AN4" s="15">
        <f t="shared" ref="AN4:AN45" si="4">IF(AM4=TRUE,AK4-AI4, AK4*1)</f>
        <v>8.25</v>
      </c>
    </row>
    <row r="5" spans="1:41" ht="81.75" thickBot="1" x14ac:dyDescent="0.95">
      <c r="A5" s="112" t="str">
        <f>IFERROR(INDEX(Tabella256[cognomenome], MATCH(F5, Tabella256[cognome], 0)), "")</f>
        <v>Serra G.</v>
      </c>
      <c r="B5" s="28"/>
      <c r="C5" s="28"/>
      <c r="D5" s="29"/>
      <c r="E5" s="29"/>
      <c r="F5" s="30" t="s">
        <v>193</v>
      </c>
      <c r="G5" s="56" t="str">
        <f>IF(G4="","",G4)</f>
        <v>10241424 - U500 - Verifica funzionale misuratore portata carica da stoccaggio - 05F001RC
10242011 - U500 - Verifica funzionale portata GPL - 05-F031RC</v>
      </c>
      <c r="H5" s="31" t="str">
        <f>IF(H4="","",H4)</f>
        <v>Agusta</v>
      </c>
      <c r="I5" s="32" t="str">
        <f t="shared" ref="I5:I45" si="5">IF(ISERROR(SEARCH("canone extra", N5)),
    IF(ISERROR(SEARCH("caldarella2", N5)),
        IF(ISERROR(SEARCH("messina", N5)),
            IF(ISERROR(SEARCH("agusta", N5)),
                IF(ISERROR(SEARCH("caldarella", N5)),
                    "",
                    $X$6
                ),
                $W$6
            ),
            $V$6
        ),
        $Y$6
    ),
    $AO$6
)</f>
        <v>5400274437
canone</v>
      </c>
      <c r="J5" s="33" t="str">
        <f>IF(J4="","",J4)</f>
        <v>576931/C
577117/C</v>
      </c>
      <c r="K5" s="34" t="s">
        <v>281</v>
      </c>
      <c r="L5" s="34" t="s">
        <v>282</v>
      </c>
      <c r="M5" s="31">
        <f>IF(AN5=0,"",AN5)</f>
        <v>8.25</v>
      </c>
      <c r="N5" s="35" t="s">
        <v>291</v>
      </c>
      <c r="O5" s="35"/>
      <c r="P5" s="109"/>
      <c r="Q5" s="109"/>
      <c r="R5" s="109"/>
      <c r="S5" s="109"/>
      <c r="V5" s="14" t="s">
        <v>35</v>
      </c>
      <c r="W5" s="14" t="s">
        <v>260</v>
      </c>
      <c r="X5" s="14" t="s">
        <v>36</v>
      </c>
      <c r="Y5" s="14" t="s">
        <v>207</v>
      </c>
      <c r="Z5" s="14" t="s">
        <v>35</v>
      </c>
      <c r="AA5" s="14" t="s">
        <v>260</v>
      </c>
      <c r="AB5" s="14" t="s">
        <v>36</v>
      </c>
      <c r="AC5" s="14" t="s">
        <v>207</v>
      </c>
      <c r="AD5" s="114" t="str">
        <f t="shared" ref="AD5:AD45" si="6">IFERROR(IF(SEARCH("assistenza", N5) &gt; 0, TRUE, ""), "NO")</f>
        <v>NO</v>
      </c>
      <c r="AG5" s="3">
        <f t="shared" si="0"/>
        <v>7.75</v>
      </c>
      <c r="AH5" s="3">
        <f t="shared" si="0"/>
        <v>16.75</v>
      </c>
      <c r="AI5" s="3">
        <f t="shared" si="1"/>
        <v>0.75</v>
      </c>
      <c r="AJ5" s="4">
        <v>3.125E-2</v>
      </c>
      <c r="AK5" s="3">
        <f t="shared" si="2"/>
        <v>9</v>
      </c>
      <c r="AL5" s="53" t="s">
        <v>30</v>
      </c>
      <c r="AM5" s="8" t="b">
        <f t="shared" si="3"/>
        <v>1</v>
      </c>
      <c r="AN5" s="15">
        <f t="shared" si="4"/>
        <v>8.25</v>
      </c>
      <c r="AO5" s="14" t="s">
        <v>238</v>
      </c>
    </row>
    <row r="6" spans="1:41" ht="80.099999999999994" customHeight="1" x14ac:dyDescent="0.25">
      <c r="A6" s="112" t="str">
        <f>IFERROR(INDEX(Tabella256[cognomenome], MATCH(F6, Tabella256[cognome], 0)), "")</f>
        <v>Tarascio B.</v>
      </c>
      <c r="B6" s="28"/>
      <c r="C6" s="28"/>
      <c r="D6" s="29"/>
      <c r="E6" s="29"/>
      <c r="F6" s="30" t="s">
        <v>157</v>
      </c>
      <c r="G6" s="56" t="s">
        <v>544</v>
      </c>
      <c r="H6" s="31" t="s">
        <v>285</v>
      </c>
      <c r="I6" s="32" t="str">
        <f t="shared" ref="I6:I9" si="7">IF(ISERROR(SEARCH("canone extra", N6)),
    IF(ISERROR(SEARCH("caldarella2", N6)),
        IF(ISERROR(SEARCH("messina", N6)),
            IF(ISERROR(SEARCH("agusta", N6)),
                IF(ISERROR(SEARCH("caldarella", N6)),
                    "",
                    $X$6
                ),
                $W$6
            ),
            $V$6
        ),
        $Y$6
    ),
    $AO$6
)</f>
        <v>5400274434
canone</v>
      </c>
      <c r="J6" s="33" t="s">
        <v>543</v>
      </c>
      <c r="K6" s="34" t="s">
        <v>281</v>
      </c>
      <c r="L6" s="34" t="s">
        <v>282</v>
      </c>
      <c r="M6" s="31">
        <f t="shared" ref="M6:M11" si="8">IF(AN6=0,"",AN6)</f>
        <v>8.25</v>
      </c>
      <c r="N6" s="35" t="s">
        <v>312</v>
      </c>
      <c r="O6" s="35"/>
      <c r="P6" s="73" t="s">
        <v>23</v>
      </c>
      <c r="Q6" s="74" t="s">
        <v>20</v>
      </c>
      <c r="R6" s="74" t="s">
        <v>21</v>
      </c>
      <c r="S6" s="75" t="s">
        <v>24</v>
      </c>
      <c r="T6" s="2"/>
      <c r="V6" s="32" t="str">
        <f>RIEPILOGO!$S$17</f>
        <v>5400274443
canone</v>
      </c>
      <c r="W6" s="32" t="str">
        <f>RIEPILOGO!$U$17</f>
        <v>5400274437
canone</v>
      </c>
      <c r="X6" s="32" t="str">
        <f>RIEPILOGO!$V$17</f>
        <v>5400274434
canone</v>
      </c>
      <c r="Y6" s="32" t="str">
        <f>RIEPILOGO!$W$17</f>
        <v xml:space="preserve">
canone</v>
      </c>
      <c r="AD6" s="114" t="str">
        <f t="shared" si="6"/>
        <v>NO</v>
      </c>
      <c r="AG6" s="3">
        <f t="shared" si="0"/>
        <v>7.75</v>
      </c>
      <c r="AH6" s="3">
        <f t="shared" si="0"/>
        <v>16.75</v>
      </c>
      <c r="AI6" s="3">
        <f t="shared" si="1"/>
        <v>0.75</v>
      </c>
      <c r="AJ6" s="4">
        <v>3.125E-2</v>
      </c>
      <c r="AK6" s="3">
        <f t="shared" si="2"/>
        <v>9</v>
      </c>
      <c r="AL6" s="53" t="s">
        <v>30</v>
      </c>
      <c r="AM6" s="8" t="b">
        <f t="shared" si="3"/>
        <v>1</v>
      </c>
      <c r="AN6" s="15">
        <f t="shared" si="4"/>
        <v>8.25</v>
      </c>
      <c r="AO6" s="32">
        <f>RIEPILOGO!$X$17</f>
        <v>0</v>
      </c>
    </row>
    <row r="7" spans="1:41" ht="80.099999999999994" customHeight="1" x14ac:dyDescent="0.25">
      <c r="A7" s="112" t="str">
        <f>IFERROR(INDEX(Tabella256[cognomenome], MATCH(F7, Tabella256[cognome], 0)), "")</f>
        <v>Partesano V.</v>
      </c>
      <c r="B7" s="28"/>
      <c r="C7" s="28"/>
      <c r="D7" s="29"/>
      <c r="E7" s="29"/>
      <c r="F7" s="30" t="s">
        <v>149</v>
      </c>
      <c r="G7" s="56" t="str">
        <f>IF(G6="","",G6)</f>
        <v>10241884 -10241885  11P103DR  11P102DR  11P101DR - FIL102 - FIL103B - FIL104  controllo funzionale</v>
      </c>
      <c r="H7" s="31" t="str">
        <f>IF(H6="","",H6)</f>
        <v>Caldarella</v>
      </c>
      <c r="I7" s="32" t="str">
        <f t="shared" si="7"/>
        <v>5400274434
canone</v>
      </c>
      <c r="J7" s="33" t="str">
        <f>IF(J6="","",J6)</f>
        <v>576924/C</v>
      </c>
      <c r="K7" s="34" t="s">
        <v>281</v>
      </c>
      <c r="L7" s="34" t="s">
        <v>282</v>
      </c>
      <c r="M7" s="31">
        <f t="shared" si="8"/>
        <v>8.25</v>
      </c>
      <c r="N7" s="35" t="s">
        <v>312</v>
      </c>
      <c r="O7" s="35"/>
      <c r="P7" s="76" t="s">
        <v>12</v>
      </c>
      <c r="Q7" s="18">
        <f>IF(ISBLANK(P7), 99, SUMIF($F$4:$F$45,"*"&amp;P7&amp;"*",$M$4:$M$45))</f>
        <v>11.25</v>
      </c>
      <c r="R7" s="18">
        <v>11.25</v>
      </c>
      <c r="S7" s="77">
        <f t="shared" ref="S7:S30" si="9">R7-Q7</f>
        <v>0</v>
      </c>
      <c r="T7" s="2"/>
      <c r="V7" s="66">
        <f ca="1">RIEPILOGO!N33</f>
        <v>-3.0303030303030276E-2</v>
      </c>
      <c r="W7" s="66">
        <f ca="1">RIEPILOGO!P33</f>
        <v>-1.5151515151515138E-2</v>
      </c>
      <c r="X7" s="66">
        <f ca="1">RIEPILOGO!O33</f>
        <v>-1.5151515151515138E-2</v>
      </c>
      <c r="Y7" s="66">
        <f ca="1">RIEPILOGO!Q33</f>
        <v>0</v>
      </c>
      <c r="Z7" s="71">
        <f ca="1">V7</f>
        <v>-3.0303030303030276E-2</v>
      </c>
      <c r="AA7" s="71">
        <f ca="1">W7</f>
        <v>-1.5151515151515138E-2</v>
      </c>
      <c r="AB7" s="71">
        <f ca="1">X7</f>
        <v>-1.5151515151515138E-2</v>
      </c>
      <c r="AC7" s="71">
        <f ca="1">Y7</f>
        <v>0</v>
      </c>
      <c r="AD7" s="114" t="str">
        <f t="shared" si="6"/>
        <v>NO</v>
      </c>
      <c r="AG7" s="3">
        <f t="shared" si="0"/>
        <v>7.75</v>
      </c>
      <c r="AH7" s="3">
        <f t="shared" si="0"/>
        <v>16.75</v>
      </c>
      <c r="AI7" s="3">
        <f t="shared" si="1"/>
        <v>0.75</v>
      </c>
      <c r="AJ7" s="4">
        <v>3.125E-2</v>
      </c>
      <c r="AK7" s="3">
        <f t="shared" si="2"/>
        <v>9</v>
      </c>
      <c r="AL7" s="53" t="s">
        <v>30</v>
      </c>
      <c r="AM7" s="8" t="b">
        <f t="shared" si="3"/>
        <v>1</v>
      </c>
      <c r="AN7" s="15">
        <f t="shared" si="4"/>
        <v>8.25</v>
      </c>
    </row>
    <row r="8" spans="1:41" ht="80.099999999999994" customHeight="1" x14ac:dyDescent="0.45">
      <c r="A8" s="112" t="str">
        <f>IFERROR(INDEX(Tabella256[cognomenome], MATCH(F8, Tabella256[cognome], 0)), "")</f>
        <v>Riciputo A.</v>
      </c>
      <c r="B8" s="28"/>
      <c r="C8" s="28"/>
      <c r="D8" s="29"/>
      <c r="E8" s="29"/>
      <c r="F8" s="30" t="s">
        <v>134</v>
      </c>
      <c r="G8" s="56" t="s">
        <v>545</v>
      </c>
      <c r="H8" s="31" t="s">
        <v>284</v>
      </c>
      <c r="I8" s="32" t="str">
        <f t="shared" si="7"/>
        <v>5400274443
canone</v>
      </c>
      <c r="J8" s="33" t="s">
        <v>540</v>
      </c>
      <c r="K8" s="34" t="s">
        <v>281</v>
      </c>
      <c r="L8" s="34" t="s">
        <v>282</v>
      </c>
      <c r="M8" s="31">
        <f t="shared" si="8"/>
        <v>8.25</v>
      </c>
      <c r="N8" s="35" t="s">
        <v>313</v>
      </c>
      <c r="O8" s="35"/>
      <c r="P8" s="76" t="s">
        <v>211</v>
      </c>
      <c r="Q8" s="18">
        <f t="shared" ref="Q8:Q30" si="10">IF(ISBLANK(P8), 99, SUMIF($F$4:$F$45,"*"&amp;P8&amp;"*",$M$4:$M$45))</f>
        <v>11.25</v>
      </c>
      <c r="R8" s="18">
        <v>11.25</v>
      </c>
      <c r="S8" s="77">
        <f t="shared" si="9"/>
        <v>0</v>
      </c>
      <c r="T8" s="2"/>
      <c r="V8" s="198" t="s">
        <v>116</v>
      </c>
      <c r="W8" s="198"/>
      <c r="X8" s="198"/>
      <c r="Y8" s="123"/>
      <c r="AD8" s="114" t="str">
        <f>IFERROR(IF(SEARCH("assistenza", N8) &gt; 0, TRUE, ""), "NO")</f>
        <v>NO</v>
      </c>
      <c r="AG8" s="3">
        <f t="shared" si="0"/>
        <v>7.75</v>
      </c>
      <c r="AH8" s="3">
        <f t="shared" si="0"/>
        <v>16.75</v>
      </c>
      <c r="AI8" s="3">
        <f t="shared" si="1"/>
        <v>0.75</v>
      </c>
      <c r="AJ8" s="4">
        <v>3.125E-2</v>
      </c>
      <c r="AK8" s="3">
        <f t="shared" si="2"/>
        <v>9</v>
      </c>
      <c r="AL8" s="53" t="s">
        <v>30</v>
      </c>
      <c r="AM8" s="8" t="b">
        <f t="shared" si="3"/>
        <v>1</v>
      </c>
      <c r="AN8" s="15">
        <f t="shared" si="4"/>
        <v>8.25</v>
      </c>
    </row>
    <row r="9" spans="1:41" ht="80.099999999999994" customHeight="1" x14ac:dyDescent="0.25">
      <c r="A9" s="112" t="str">
        <f>IFERROR(INDEX(Tabella256[cognomenome], MATCH(F9, Tabella256[cognome], 0)), "")</f>
        <v>Mira A.</v>
      </c>
      <c r="B9" s="28"/>
      <c r="C9" s="28"/>
      <c r="D9" s="29"/>
      <c r="E9" s="29"/>
      <c r="F9" s="30" t="s">
        <v>265</v>
      </c>
      <c r="G9" s="56" t="str">
        <f>IF(G8="","",G8)</f>
        <v xml:space="preserve">controllo ripristino funzionalità livelli VASCA sala pompe 2  (in particolare L001C)
</v>
      </c>
      <c r="H9" s="31" t="str">
        <f>IF(H8="","",H8)</f>
        <v>Messina</v>
      </c>
      <c r="I9" s="32" t="str">
        <f t="shared" si="7"/>
        <v>5400274443
canone</v>
      </c>
      <c r="J9" s="33" t="str">
        <f>IF(J8="","",J8)</f>
        <v>325627/S</v>
      </c>
      <c r="K9" s="34" t="s">
        <v>281</v>
      </c>
      <c r="L9" s="34" t="s">
        <v>282</v>
      </c>
      <c r="M9" s="31">
        <f t="shared" si="8"/>
        <v>8.25</v>
      </c>
      <c r="N9" s="35" t="s">
        <v>313</v>
      </c>
      <c r="O9" s="35"/>
      <c r="P9" s="76" t="s">
        <v>15</v>
      </c>
      <c r="Q9" s="18">
        <f t="shared" si="10"/>
        <v>8.25</v>
      </c>
      <c r="R9" s="18">
        <v>8.25</v>
      </c>
      <c r="S9" s="77">
        <f t="shared" si="9"/>
        <v>0</v>
      </c>
      <c r="T9" s="2"/>
      <c r="V9" s="66">
        <f ca="1">IF(Z7&gt;0,"SATURATO DI "&amp;8.25*Z7,8.25*Z7)</f>
        <v>-0.24999999999999978</v>
      </c>
      <c r="W9" s="66">
        <f ca="1">IF(AA7&gt;0,"SATURATO DI "&amp;8.25*AA7,8.25*AA7)</f>
        <v>-0.12499999999999989</v>
      </c>
      <c r="X9" s="66">
        <f ca="1">IF(AB7&gt;0,"SATURATO DI "&amp;8.25*AB7,8.25*AB7)</f>
        <v>-0.12499999999999989</v>
      </c>
      <c r="Y9" s="66">
        <f ca="1">IF(AC7&gt;0,"SATURATO DI "&amp;8.25*AC7,8.25*AC7)</f>
        <v>0</v>
      </c>
      <c r="AD9" s="114" t="str">
        <f t="shared" si="6"/>
        <v>NO</v>
      </c>
      <c r="AG9" s="3">
        <f t="shared" si="0"/>
        <v>7.75</v>
      </c>
      <c r="AH9" s="3">
        <f t="shared" si="0"/>
        <v>16.75</v>
      </c>
      <c r="AI9" s="3">
        <f t="shared" si="1"/>
        <v>0.75</v>
      </c>
      <c r="AJ9" s="4">
        <v>3.125E-2</v>
      </c>
      <c r="AK9" s="3">
        <f t="shared" si="2"/>
        <v>9</v>
      </c>
      <c r="AL9" s="53" t="s">
        <v>30</v>
      </c>
      <c r="AM9" s="8" t="b">
        <f t="shared" si="3"/>
        <v>1</v>
      </c>
      <c r="AN9" s="15">
        <f t="shared" si="4"/>
        <v>8.25</v>
      </c>
    </row>
    <row r="10" spans="1:41" ht="80.099999999999994" customHeight="1" x14ac:dyDescent="0.25">
      <c r="A10" s="112" t="str">
        <f>IFERROR(INDEX(Tabella256[cognomenome], MATCH(F10, Tabella256[cognome], 0)), "")</f>
        <v>Millo F.</v>
      </c>
      <c r="B10" s="28"/>
      <c r="C10" s="28"/>
      <c r="D10" s="29"/>
      <c r="E10" s="29"/>
      <c r="F10" s="30" t="s">
        <v>148</v>
      </c>
      <c r="G10" s="56" t="s">
        <v>534</v>
      </c>
      <c r="H10" s="31" t="s">
        <v>285</v>
      </c>
      <c r="I10" s="32" t="s">
        <v>609</v>
      </c>
      <c r="J10" s="33" t="s">
        <v>533</v>
      </c>
      <c r="K10" s="34" t="s">
        <v>281</v>
      </c>
      <c r="L10" s="34" t="s">
        <v>610</v>
      </c>
      <c r="M10" s="31">
        <f t="shared" si="8"/>
        <v>2.5</v>
      </c>
      <c r="N10" s="35"/>
      <c r="O10" s="35"/>
      <c r="P10" s="76" t="s">
        <v>14</v>
      </c>
      <c r="Q10" s="18">
        <f t="shared" si="10"/>
        <v>8.25</v>
      </c>
      <c r="R10" s="18">
        <v>8.25</v>
      </c>
      <c r="S10" s="77">
        <f t="shared" si="9"/>
        <v>0</v>
      </c>
      <c r="T10" s="2"/>
      <c r="AD10" s="114" t="str">
        <f t="shared" si="6"/>
        <v>NO</v>
      </c>
      <c r="AG10" s="3">
        <f t="shared" si="0"/>
        <v>7.75</v>
      </c>
      <c r="AH10" s="3">
        <f t="shared" si="0"/>
        <v>10.25</v>
      </c>
      <c r="AI10" s="3">
        <f t="shared" si="1"/>
        <v>0</v>
      </c>
      <c r="AJ10" s="4">
        <v>3.125E-2</v>
      </c>
      <c r="AK10" s="3">
        <f t="shared" si="2"/>
        <v>2.5</v>
      </c>
      <c r="AL10" s="53" t="s">
        <v>30</v>
      </c>
      <c r="AM10" s="8" t="b">
        <f t="shared" si="3"/>
        <v>0</v>
      </c>
      <c r="AN10" s="15">
        <f t="shared" si="4"/>
        <v>2.5</v>
      </c>
    </row>
    <row r="11" spans="1:41" ht="80.099999999999994" customHeight="1" x14ac:dyDescent="0.25">
      <c r="A11" s="112" t="str">
        <f>IFERROR(INDEX(Tabella256[cognomenome], MATCH(F11, Tabella256[cognome], 0)), "")</f>
        <v>Maggio C.</v>
      </c>
      <c r="B11" s="28"/>
      <c r="C11" s="28"/>
      <c r="D11" s="29"/>
      <c r="E11" s="29"/>
      <c r="F11" s="30" t="s">
        <v>266</v>
      </c>
      <c r="G11" s="56" t="str">
        <f>IF(G10="","",G10)</f>
        <v>1200M- RIPRISTINO TUBICINI PERDITA ARIA STRUMENTI PRESSI FCV704</v>
      </c>
      <c r="H11" s="31" t="str">
        <f>IF(H10="","",H10)</f>
        <v>Caldarella</v>
      </c>
      <c r="I11" s="32" t="s">
        <v>609</v>
      </c>
      <c r="J11" s="33" t="str">
        <f>IF(J10="","",J10)</f>
        <v>577671/C</v>
      </c>
      <c r="K11" s="34" t="s">
        <v>281</v>
      </c>
      <c r="L11" s="34" t="s">
        <v>610</v>
      </c>
      <c r="M11" s="31">
        <f t="shared" si="8"/>
        <v>2.5</v>
      </c>
      <c r="N11" s="35"/>
      <c r="O11" s="35"/>
      <c r="P11" s="76" t="s">
        <v>13</v>
      </c>
      <c r="Q11" s="18">
        <f t="shared" si="10"/>
        <v>8.25</v>
      </c>
      <c r="R11" s="18">
        <v>8.25</v>
      </c>
      <c r="S11" s="77">
        <f t="shared" si="9"/>
        <v>0</v>
      </c>
      <c r="T11" s="2"/>
      <c r="AD11" s="114" t="str">
        <f t="shared" si="6"/>
        <v>NO</v>
      </c>
      <c r="AG11" s="3">
        <f t="shared" si="0"/>
        <v>7.75</v>
      </c>
      <c r="AH11" s="3">
        <f t="shared" si="0"/>
        <v>10.25</v>
      </c>
      <c r="AI11" s="3">
        <f t="shared" si="1"/>
        <v>0</v>
      </c>
      <c r="AJ11" s="4">
        <v>3.125E-2</v>
      </c>
      <c r="AK11" s="3">
        <f t="shared" si="2"/>
        <v>2.5</v>
      </c>
      <c r="AL11" s="53" t="s">
        <v>30</v>
      </c>
      <c r="AM11" s="8" t="b">
        <f t="shared" si="3"/>
        <v>0</v>
      </c>
      <c r="AN11" s="15">
        <f t="shared" si="4"/>
        <v>2.5</v>
      </c>
    </row>
    <row r="12" spans="1:41" ht="80.099999999999994" customHeight="1" x14ac:dyDescent="0.25">
      <c r="A12" s="112" t="str">
        <f>IFERROR(INDEX(Tabella256[cognomenome], MATCH(F12, Tabella256[cognome], 0)), "")</f>
        <v>Millo F.</v>
      </c>
      <c r="B12" s="28"/>
      <c r="C12" s="28"/>
      <c r="D12" s="29"/>
      <c r="E12" s="29"/>
      <c r="F12" s="30" t="s">
        <v>148</v>
      </c>
      <c r="G12" s="56" t="s">
        <v>611</v>
      </c>
      <c r="H12" s="31" t="s">
        <v>285</v>
      </c>
      <c r="I12" s="32" t="s">
        <v>601</v>
      </c>
      <c r="J12" s="33" t="s">
        <v>612</v>
      </c>
      <c r="K12" s="34" t="s">
        <v>610</v>
      </c>
      <c r="L12" s="34" t="s">
        <v>295</v>
      </c>
      <c r="M12" s="31">
        <f t="shared" ref="M12:M45" si="11">IF(AN12=0,"",AN12)</f>
        <v>3.75</v>
      </c>
      <c r="N12" s="35"/>
      <c r="O12" s="35"/>
      <c r="P12" s="76" t="s">
        <v>288</v>
      </c>
      <c r="Q12" s="18">
        <f t="shared" si="10"/>
        <v>8.25</v>
      </c>
      <c r="R12" s="18">
        <v>8.25</v>
      </c>
      <c r="S12" s="77">
        <f t="shared" si="9"/>
        <v>0</v>
      </c>
      <c r="T12" s="2"/>
      <c r="AD12" s="114" t="str">
        <f t="shared" si="6"/>
        <v>NO</v>
      </c>
      <c r="AG12" s="3">
        <f t="shared" si="0"/>
        <v>10.25</v>
      </c>
      <c r="AH12" s="3">
        <f t="shared" si="0"/>
        <v>14.75</v>
      </c>
      <c r="AI12" s="3">
        <f t="shared" si="1"/>
        <v>0.75</v>
      </c>
      <c r="AJ12" s="4">
        <v>3.125E-2</v>
      </c>
      <c r="AK12" s="3">
        <f t="shared" si="2"/>
        <v>4.5</v>
      </c>
      <c r="AL12" s="53" t="s">
        <v>30</v>
      </c>
      <c r="AM12" s="8" t="b">
        <f t="shared" si="3"/>
        <v>1</v>
      </c>
      <c r="AN12" s="15">
        <f t="shared" si="4"/>
        <v>3.75</v>
      </c>
    </row>
    <row r="13" spans="1:41" ht="80.099999999999994" customHeight="1" x14ac:dyDescent="0.25">
      <c r="A13" s="112" t="str">
        <f>IFERROR(INDEX(Tabella256[cognomenome], MATCH(F13, Tabella256[cognome], 0)), "")</f>
        <v>Maggio C.</v>
      </c>
      <c r="B13" s="28"/>
      <c r="C13" s="28"/>
      <c r="D13" s="29"/>
      <c r="E13" s="29"/>
      <c r="F13" s="30" t="s">
        <v>266</v>
      </c>
      <c r="G13" s="56" t="str">
        <f>IF(G12="","",G12)</f>
        <v>10239907    1000:C101A verifica pressione auto regolatrice circuito olio</v>
      </c>
      <c r="H13" s="31" t="str">
        <f>IF(H12="","",H12)</f>
        <v>Caldarella</v>
      </c>
      <c r="I13" s="32" t="s">
        <v>601</v>
      </c>
      <c r="J13" s="33" t="str">
        <f>IF(J12="","",J12)</f>
        <v>577793/C</v>
      </c>
      <c r="K13" s="34" t="s">
        <v>610</v>
      </c>
      <c r="L13" s="34" t="s">
        <v>295</v>
      </c>
      <c r="M13" s="31">
        <f t="shared" si="11"/>
        <v>3.75</v>
      </c>
      <c r="N13" s="35"/>
      <c r="O13" s="35"/>
      <c r="P13" s="76" t="s">
        <v>18</v>
      </c>
      <c r="Q13" s="18">
        <f t="shared" si="10"/>
        <v>10.25</v>
      </c>
      <c r="R13" s="18">
        <v>10.25</v>
      </c>
      <c r="S13" s="77">
        <f t="shared" si="9"/>
        <v>0</v>
      </c>
      <c r="T13" s="2"/>
      <c r="AD13" s="114" t="str">
        <f t="shared" si="6"/>
        <v>NO</v>
      </c>
      <c r="AG13" s="3">
        <f t="shared" si="0"/>
        <v>10.25</v>
      </c>
      <c r="AH13" s="3">
        <f t="shared" si="0"/>
        <v>14.75</v>
      </c>
      <c r="AI13" s="3">
        <f t="shared" si="1"/>
        <v>0.75</v>
      </c>
      <c r="AJ13" s="4">
        <v>3.125E-2</v>
      </c>
      <c r="AK13" s="3">
        <f t="shared" si="2"/>
        <v>4.5</v>
      </c>
      <c r="AL13" s="53" t="s">
        <v>30</v>
      </c>
      <c r="AM13" s="8" t="b">
        <f t="shared" si="3"/>
        <v>1</v>
      </c>
      <c r="AN13" s="15">
        <f t="shared" si="4"/>
        <v>3.75</v>
      </c>
    </row>
    <row r="14" spans="1:41" ht="80.099999999999994" customHeight="1" x14ac:dyDescent="0.25">
      <c r="A14" s="112" t="str">
        <f>IFERROR(INDEX(Tabella256[cognomenome], MATCH(F14, Tabella256[cognome], 0)), "")</f>
        <v>Millo F.</v>
      </c>
      <c r="B14" s="28"/>
      <c r="C14" s="28"/>
      <c r="D14" s="29"/>
      <c r="E14" s="29"/>
      <c r="F14" s="30" t="s">
        <v>148</v>
      </c>
      <c r="G14" s="56" t="s">
        <v>613</v>
      </c>
      <c r="H14" s="31" t="s">
        <v>285</v>
      </c>
      <c r="I14" s="32" t="s">
        <v>603</v>
      </c>
      <c r="J14" s="33" t="s">
        <v>614</v>
      </c>
      <c r="K14" s="34" t="s">
        <v>295</v>
      </c>
      <c r="L14" s="34" t="s">
        <v>282</v>
      </c>
      <c r="M14" s="31">
        <f t="shared" ref="M14:M23" si="12">IF(AN14=0,"",AN14)</f>
        <v>2</v>
      </c>
      <c r="N14" s="35"/>
      <c r="O14" s="35"/>
      <c r="P14" s="76" t="s">
        <v>289</v>
      </c>
      <c r="Q14" s="18">
        <f t="shared" si="10"/>
        <v>8.25</v>
      </c>
      <c r="R14" s="18">
        <v>8.25</v>
      </c>
      <c r="S14" s="77">
        <f t="shared" si="9"/>
        <v>0</v>
      </c>
      <c r="T14" s="2"/>
      <c r="AD14" s="114" t="str">
        <f t="shared" si="6"/>
        <v>NO</v>
      </c>
      <c r="AG14" s="3">
        <f t="shared" si="0"/>
        <v>14.75</v>
      </c>
      <c r="AH14" s="3">
        <f t="shared" si="0"/>
        <v>16.75</v>
      </c>
      <c r="AI14" s="3">
        <f t="shared" si="1"/>
        <v>0</v>
      </c>
      <c r="AJ14" s="4">
        <v>3.125E-2</v>
      </c>
      <c r="AK14" s="3">
        <f t="shared" si="2"/>
        <v>2</v>
      </c>
      <c r="AL14" s="53" t="s">
        <v>30</v>
      </c>
      <c r="AM14" s="8" t="b">
        <f t="shared" si="3"/>
        <v>0</v>
      </c>
      <c r="AN14" s="15">
        <f t="shared" si="4"/>
        <v>2</v>
      </c>
    </row>
    <row r="15" spans="1:41" ht="80.099999999999994" customHeight="1" x14ac:dyDescent="0.25">
      <c r="A15" s="112" t="str">
        <f>IFERROR(INDEX(Tabella256[cognomenome], MATCH(F15, Tabella256[cognome], 0)), "")</f>
        <v>Maggio C.</v>
      </c>
      <c r="B15" s="28"/>
      <c r="C15" s="28"/>
      <c r="D15" s="29"/>
      <c r="E15" s="29"/>
      <c r="F15" s="30" t="s">
        <v>266</v>
      </c>
      <c r="G15" s="56" t="str">
        <f>IF(G14="","",G14)</f>
        <v>1800 MP102C FR 064RDH -065RDH - 066RDH smontaggio tubi traccia vapore</v>
      </c>
      <c r="H15" s="31" t="str">
        <f>IF(H14="","",H14)</f>
        <v>Caldarella</v>
      </c>
      <c r="I15" s="32" t="s">
        <v>603</v>
      </c>
      <c r="J15" s="33" t="str">
        <f>IF(J14="","",J14)</f>
        <v>577967/C</v>
      </c>
      <c r="K15" s="34" t="s">
        <v>295</v>
      </c>
      <c r="L15" s="34" t="s">
        <v>282</v>
      </c>
      <c r="M15" s="31">
        <f t="shared" si="12"/>
        <v>2</v>
      </c>
      <c r="N15" s="35"/>
      <c r="O15" s="35"/>
      <c r="P15" s="76" t="s">
        <v>537</v>
      </c>
      <c r="Q15" s="18">
        <f t="shared" si="10"/>
        <v>7.25</v>
      </c>
      <c r="R15" s="18">
        <v>7.25</v>
      </c>
      <c r="S15" s="77">
        <f t="shared" si="9"/>
        <v>0</v>
      </c>
      <c r="T15" s="2"/>
      <c r="AD15" s="114" t="str">
        <f t="shared" si="6"/>
        <v>NO</v>
      </c>
      <c r="AG15" s="3">
        <f t="shared" si="0"/>
        <v>14.75</v>
      </c>
      <c r="AH15" s="3">
        <f t="shared" si="0"/>
        <v>16.75</v>
      </c>
      <c r="AI15" s="3">
        <f t="shared" si="1"/>
        <v>0</v>
      </c>
      <c r="AJ15" s="4">
        <v>3.125E-2</v>
      </c>
      <c r="AK15" s="3">
        <f t="shared" si="2"/>
        <v>2</v>
      </c>
      <c r="AL15" s="53" t="s">
        <v>30</v>
      </c>
      <c r="AM15" s="8" t="b">
        <f t="shared" si="3"/>
        <v>0</v>
      </c>
      <c r="AN15" s="15">
        <f t="shared" si="4"/>
        <v>2</v>
      </c>
    </row>
    <row r="16" spans="1:41" ht="80.099999999999994" customHeight="1" x14ac:dyDescent="0.25">
      <c r="A16" s="112" t="str">
        <f>IFERROR(INDEX(Tabella256[cognomenome], MATCH(F16, Tabella256[cognome], 0)), "")</f>
        <v>Bassetta A.</v>
      </c>
      <c r="B16" s="28"/>
      <c r="C16" s="28"/>
      <c r="D16" s="29"/>
      <c r="E16" s="29"/>
      <c r="F16" s="30" t="s">
        <v>217</v>
      </c>
      <c r="G16" s="56" t="s">
        <v>432</v>
      </c>
      <c r="H16" s="31" t="s">
        <v>285</v>
      </c>
      <c r="I16" s="32" t="s">
        <v>582</v>
      </c>
      <c r="J16" s="33" t="s">
        <v>431</v>
      </c>
      <c r="K16" s="34" t="s">
        <v>617</v>
      </c>
      <c r="L16" s="34" t="s">
        <v>437</v>
      </c>
      <c r="M16" s="31">
        <f t="shared" si="12"/>
        <v>7.25</v>
      </c>
      <c r="N16" s="35"/>
      <c r="O16" s="35"/>
      <c r="P16" s="76" t="s">
        <v>538</v>
      </c>
      <c r="Q16" s="18">
        <f t="shared" si="10"/>
        <v>7.25</v>
      </c>
      <c r="R16" s="18">
        <v>7.25</v>
      </c>
      <c r="S16" s="77">
        <f t="shared" si="9"/>
        <v>0</v>
      </c>
      <c r="T16" s="2"/>
      <c r="AD16" s="114" t="str">
        <f t="shared" si="6"/>
        <v>NO</v>
      </c>
      <c r="AG16" s="3">
        <f t="shared" si="0"/>
        <v>9</v>
      </c>
      <c r="AH16" s="3">
        <f t="shared" si="0"/>
        <v>17</v>
      </c>
      <c r="AI16" s="3">
        <f t="shared" si="1"/>
        <v>0.75</v>
      </c>
      <c r="AJ16" s="4">
        <v>3.125E-2</v>
      </c>
      <c r="AK16" s="3">
        <f t="shared" si="2"/>
        <v>8</v>
      </c>
      <c r="AL16" s="53" t="s">
        <v>30</v>
      </c>
      <c r="AM16" s="8" t="b">
        <f t="shared" si="3"/>
        <v>1</v>
      </c>
      <c r="AN16" s="15">
        <f t="shared" si="4"/>
        <v>7.25</v>
      </c>
    </row>
    <row r="17" spans="1:40" ht="80.099999999999994" customHeight="1" x14ac:dyDescent="0.25">
      <c r="A17" s="112" t="str">
        <f>IFERROR(INDEX(Tabella256[cognomenome], MATCH(F17, Tabella256[cognome], 0)), "")</f>
        <v/>
      </c>
      <c r="B17" s="28"/>
      <c r="C17" s="28"/>
      <c r="D17" s="29"/>
      <c r="E17" s="29"/>
      <c r="F17" s="30" t="s">
        <v>528</v>
      </c>
      <c r="G17" s="56" t="str">
        <f>IF(G16="","",G16)</f>
        <v>1200-MAX  E OFF SITE CONTROLLO  RIPRISTINO E MOVIMENTAZIONE  KV e HIC. . Proseguimento del permesso n 566045/C</v>
      </c>
      <c r="H17" s="31" t="str">
        <f>IF(H16="","",H16)</f>
        <v>Caldarella</v>
      </c>
      <c r="I17" s="32" t="s">
        <v>582</v>
      </c>
      <c r="J17" s="33" t="str">
        <f>IF(J16="","",J16)</f>
        <v>575292/C</v>
      </c>
      <c r="K17" s="34" t="s">
        <v>617</v>
      </c>
      <c r="L17" s="34" t="s">
        <v>437</v>
      </c>
      <c r="M17" s="31">
        <f t="shared" si="12"/>
        <v>7.25</v>
      </c>
      <c r="N17" s="35"/>
      <c r="O17" s="35"/>
      <c r="P17" s="76" t="s">
        <v>256</v>
      </c>
      <c r="Q17" s="18">
        <f t="shared" si="10"/>
        <v>8.25</v>
      </c>
      <c r="R17" s="18">
        <v>8.25</v>
      </c>
      <c r="S17" s="77">
        <f t="shared" si="9"/>
        <v>0</v>
      </c>
      <c r="T17" s="2"/>
      <c r="AD17" s="114" t="str">
        <f t="shared" si="6"/>
        <v>NO</v>
      </c>
      <c r="AG17" s="3">
        <f t="shared" si="0"/>
        <v>9</v>
      </c>
      <c r="AH17" s="3">
        <f t="shared" si="0"/>
        <v>17</v>
      </c>
      <c r="AI17" s="3">
        <f t="shared" si="1"/>
        <v>0.75</v>
      </c>
      <c r="AJ17" s="4">
        <v>3.125E-2</v>
      </c>
      <c r="AK17" s="3">
        <f t="shared" si="2"/>
        <v>8</v>
      </c>
      <c r="AL17" s="53" t="s">
        <v>30</v>
      </c>
      <c r="AM17" s="8" t="b">
        <f t="shared" si="3"/>
        <v>1</v>
      </c>
      <c r="AN17" s="15">
        <f t="shared" si="4"/>
        <v>7.25</v>
      </c>
    </row>
    <row r="18" spans="1:40" ht="80.099999999999994" customHeight="1" x14ac:dyDescent="0.25">
      <c r="A18" s="112" t="str">
        <f>IFERROR(INDEX(Tabella256[cognomenome], MATCH(F18, Tabella256[cognome], 0)), "")</f>
        <v>Aricò E.</v>
      </c>
      <c r="B18" s="28"/>
      <c r="C18" s="28"/>
      <c r="D18" s="29"/>
      <c r="E18" s="29"/>
      <c r="F18" s="30" t="s">
        <v>267</v>
      </c>
      <c r="G18" s="56" t="s">
        <v>488</v>
      </c>
      <c r="H18" s="31"/>
      <c r="I18" s="32" t="str">
        <f t="shared" ref="I18:I20" si="13">IF(ISERROR(SEARCH("canone extra", N18)),
    IF(ISERROR(SEARCH("caldarella2", N18)),
        IF(ISERROR(SEARCH("messina", N18)),
            IF(ISERROR(SEARCH("agusta", N18)),
                IF(ISERROR(SEARCH("caldarella", N18)),
                    "",
                    $X$6
                ),
                $W$6
            ),
            $V$6
        ),
        $Y$6
    ),
    $AO$6
)</f>
        <v/>
      </c>
      <c r="J18" s="33"/>
      <c r="K18" s="34" t="s">
        <v>281</v>
      </c>
      <c r="L18" s="34" t="s">
        <v>293</v>
      </c>
      <c r="M18" s="31">
        <f t="shared" si="12"/>
        <v>4.25</v>
      </c>
      <c r="N18" s="35"/>
      <c r="O18" s="35"/>
      <c r="P18" s="76" t="s">
        <v>19</v>
      </c>
      <c r="Q18" s="18">
        <f t="shared" si="10"/>
        <v>10.75</v>
      </c>
      <c r="R18" s="18">
        <v>10.75</v>
      </c>
      <c r="S18" s="77">
        <f t="shared" si="9"/>
        <v>0</v>
      </c>
      <c r="T18" s="2"/>
      <c r="AD18" s="114" t="str">
        <f t="shared" si="6"/>
        <v>NO</v>
      </c>
      <c r="AG18" s="3">
        <f t="shared" si="0"/>
        <v>7.75</v>
      </c>
      <c r="AH18" s="3">
        <f t="shared" si="0"/>
        <v>12</v>
      </c>
      <c r="AI18" s="3">
        <f t="shared" si="1"/>
        <v>0</v>
      </c>
      <c r="AJ18" s="4">
        <v>3.125E-2</v>
      </c>
      <c r="AK18" s="3">
        <f t="shared" si="2"/>
        <v>4.25</v>
      </c>
      <c r="AL18" s="53" t="s">
        <v>30</v>
      </c>
      <c r="AM18" s="8" t="b">
        <f t="shared" si="3"/>
        <v>0</v>
      </c>
      <c r="AN18" s="15">
        <f t="shared" si="4"/>
        <v>4.25</v>
      </c>
    </row>
    <row r="19" spans="1:40" ht="80.099999999999994" customHeight="1" x14ac:dyDescent="0.25">
      <c r="A19" s="112" t="str">
        <f>IFERROR(INDEX(Tabella256[cognomenome], MATCH(F19, Tabella256[cognome], 0)), "")</f>
        <v>Allegretti G.</v>
      </c>
      <c r="B19" s="28"/>
      <c r="C19" s="28"/>
      <c r="D19" s="29"/>
      <c r="E19" s="29"/>
      <c r="F19" s="30" t="s">
        <v>163</v>
      </c>
      <c r="G19" s="56" t="str">
        <f>IF(G18="","",G18)</f>
        <v xml:space="preserve">C.P.
</v>
      </c>
      <c r="H19" s="31" t="str">
        <f>IF(H18="","",H18)</f>
        <v/>
      </c>
      <c r="I19" s="32" t="str">
        <f t="shared" si="13"/>
        <v/>
      </c>
      <c r="J19" s="33" t="str">
        <f>IF(J18="","",J18)</f>
        <v/>
      </c>
      <c r="K19" s="34" t="s">
        <v>286</v>
      </c>
      <c r="L19" s="34" t="s">
        <v>352</v>
      </c>
      <c r="M19" s="31">
        <f t="shared" si="12"/>
        <v>10.75</v>
      </c>
      <c r="N19" s="35"/>
      <c r="O19" s="35"/>
      <c r="P19" s="76"/>
      <c r="Q19" s="18">
        <f t="shared" si="10"/>
        <v>99</v>
      </c>
      <c r="R19" s="18">
        <v>99</v>
      </c>
      <c r="S19" s="77">
        <f>R19-Q19</f>
        <v>0</v>
      </c>
      <c r="T19" s="2"/>
      <c r="AD19" s="114" t="str">
        <f t="shared" si="6"/>
        <v>NO</v>
      </c>
      <c r="AG19" s="3">
        <f t="shared" si="0"/>
        <v>6.75</v>
      </c>
      <c r="AH19" s="3">
        <f t="shared" si="0"/>
        <v>18.25</v>
      </c>
      <c r="AI19" s="3">
        <f t="shared" si="1"/>
        <v>0.75</v>
      </c>
      <c r="AJ19" s="4">
        <v>3.125E-2</v>
      </c>
      <c r="AK19" s="3">
        <f t="shared" si="2"/>
        <v>11.5</v>
      </c>
      <c r="AL19" s="53" t="s">
        <v>30</v>
      </c>
      <c r="AM19" s="8" t="b">
        <f t="shared" si="3"/>
        <v>1</v>
      </c>
      <c r="AN19" s="15">
        <f t="shared" si="4"/>
        <v>10.75</v>
      </c>
    </row>
    <row r="20" spans="1:40" ht="80.099999999999994" customHeight="1" x14ac:dyDescent="0.25">
      <c r="A20" s="112" t="str">
        <f>IFERROR(INDEX(Tabella256[cognomenome], MATCH(F20, Tabella256[cognome], 0)), "")</f>
        <v>Aricò E.</v>
      </c>
      <c r="B20" s="28"/>
      <c r="C20" s="28"/>
      <c r="D20" s="29"/>
      <c r="E20" s="29"/>
      <c r="F20" s="30" t="s">
        <v>267</v>
      </c>
      <c r="G20" s="56" t="s">
        <v>547</v>
      </c>
      <c r="H20" s="31"/>
      <c r="I20" s="32" t="str">
        <f t="shared" si="13"/>
        <v/>
      </c>
      <c r="J20" s="33"/>
      <c r="K20" s="34" t="s">
        <v>332</v>
      </c>
      <c r="L20" s="34" t="s">
        <v>282</v>
      </c>
      <c r="M20" s="31">
        <f t="shared" si="12"/>
        <v>4</v>
      </c>
      <c r="N20" s="35"/>
      <c r="O20" s="35"/>
      <c r="P20" s="76"/>
      <c r="Q20" s="18">
        <f t="shared" si="10"/>
        <v>99</v>
      </c>
      <c r="R20" s="18">
        <v>99</v>
      </c>
      <c r="S20" s="77">
        <f t="shared" si="9"/>
        <v>0</v>
      </c>
      <c r="T20" s="2"/>
      <c r="U20" s="2"/>
      <c r="W20" s="72"/>
      <c r="X20" s="72"/>
      <c r="Y20" s="72"/>
      <c r="Z20" s="72"/>
      <c r="AA20" s="72"/>
      <c r="AB20" s="72"/>
      <c r="AC20" s="2"/>
      <c r="AD20" s="114" t="str">
        <f t="shared" si="6"/>
        <v>NO</v>
      </c>
      <c r="AG20" s="3">
        <f t="shared" si="0"/>
        <v>12.75</v>
      </c>
      <c r="AH20" s="3">
        <f t="shared" si="0"/>
        <v>16.75</v>
      </c>
      <c r="AI20" s="3">
        <f t="shared" si="1"/>
        <v>0</v>
      </c>
      <c r="AJ20" s="4">
        <v>3.125E-2</v>
      </c>
      <c r="AK20" s="3">
        <f t="shared" si="2"/>
        <v>4</v>
      </c>
      <c r="AL20" s="53" t="s">
        <v>30</v>
      </c>
      <c r="AM20" s="8" t="b">
        <f t="shared" si="3"/>
        <v>0</v>
      </c>
      <c r="AN20" s="15">
        <f t="shared" si="4"/>
        <v>4</v>
      </c>
    </row>
    <row r="21" spans="1:40" ht="81" x14ac:dyDescent="0.25">
      <c r="A21" s="112" t="str">
        <f>IFERROR(INDEX(Tabella256[cognomenome], MATCH(F21, Tabella256[cognome], 0)), "")</f>
        <v>Spinali D.</v>
      </c>
      <c r="B21" s="28"/>
      <c r="C21" s="28"/>
      <c r="D21" s="29"/>
      <c r="E21" s="29"/>
      <c r="F21" s="30" t="s">
        <v>132</v>
      </c>
      <c r="G21" s="56" t="s">
        <v>542</v>
      </c>
      <c r="H21" s="31" t="s">
        <v>550</v>
      </c>
      <c r="I21" s="32" t="s">
        <v>591</v>
      </c>
      <c r="J21" s="33" t="s">
        <v>546</v>
      </c>
      <c r="K21" s="34" t="s">
        <v>282</v>
      </c>
      <c r="L21" s="34" t="s">
        <v>548</v>
      </c>
      <c r="M21" s="31">
        <f t="shared" si="12"/>
        <v>3</v>
      </c>
      <c r="N21" s="35"/>
      <c r="O21" s="35"/>
      <c r="P21" s="76"/>
      <c r="Q21" s="18">
        <f t="shared" si="10"/>
        <v>99</v>
      </c>
      <c r="R21" s="18">
        <v>99</v>
      </c>
      <c r="S21" s="77">
        <f t="shared" si="9"/>
        <v>0</v>
      </c>
      <c r="T21" s="2"/>
      <c r="U21" s="2"/>
      <c r="W21" s="72"/>
      <c r="X21" s="72"/>
      <c r="Y21" s="72"/>
      <c r="Z21" s="72"/>
      <c r="AA21" s="72"/>
      <c r="AB21" s="72"/>
      <c r="AC21" s="2"/>
      <c r="AD21" s="114" t="str">
        <f t="shared" si="6"/>
        <v>NO</v>
      </c>
      <c r="AG21" s="3">
        <f t="shared" si="0"/>
        <v>16.75</v>
      </c>
      <c r="AH21" s="3">
        <f t="shared" si="0"/>
        <v>19.75</v>
      </c>
      <c r="AI21" s="3">
        <f t="shared" si="1"/>
        <v>0</v>
      </c>
      <c r="AJ21" s="4">
        <v>3.125E-2</v>
      </c>
      <c r="AK21" s="3">
        <f t="shared" si="2"/>
        <v>3</v>
      </c>
      <c r="AL21" s="53" t="s">
        <v>30</v>
      </c>
      <c r="AM21" s="8" t="b">
        <f t="shared" si="3"/>
        <v>0</v>
      </c>
      <c r="AN21" s="15">
        <f t="shared" si="4"/>
        <v>3</v>
      </c>
    </row>
    <row r="22" spans="1:40" ht="81" x14ac:dyDescent="0.25">
      <c r="A22" s="112" t="str">
        <f>IFERROR(INDEX(Tabella256[cognomenome], MATCH(F22, Tabella256[cognome], 0)), "")</f>
        <v>Serra G.</v>
      </c>
      <c r="B22" s="28"/>
      <c r="C22" s="28"/>
      <c r="D22" s="29"/>
      <c r="E22" s="29"/>
      <c r="F22" s="30" t="s">
        <v>193</v>
      </c>
      <c r="G22" s="56" t="str">
        <f>IF(G21="","",G21)</f>
        <v>10241424 - U500 - Verifica funzionale misuratore portata carica da stoccaggio - 05F001RC
10242011 - U500 - Verifica funzionale portata GPL - 05-F031RC</v>
      </c>
      <c r="H22" s="31" t="str">
        <f>IF(H21="","",H21)</f>
        <v>Prezzavento</v>
      </c>
      <c r="I22" s="32" t="s">
        <v>591</v>
      </c>
      <c r="J22" s="33" t="str">
        <f>IF(J21="","",J21)</f>
        <v>577811/C</v>
      </c>
      <c r="K22" s="34" t="s">
        <v>282</v>
      </c>
      <c r="L22" s="34" t="s">
        <v>548</v>
      </c>
      <c r="M22" s="31">
        <f t="shared" si="12"/>
        <v>3</v>
      </c>
      <c r="N22" s="35"/>
      <c r="O22" s="36"/>
      <c r="P22" s="76"/>
      <c r="Q22" s="18">
        <f t="shared" si="10"/>
        <v>99</v>
      </c>
      <c r="R22" s="18">
        <v>99</v>
      </c>
      <c r="S22" s="77">
        <f t="shared" si="9"/>
        <v>0</v>
      </c>
      <c r="T22" s="2"/>
      <c r="U22" s="2"/>
      <c r="AB22" s="72"/>
      <c r="AC22" s="2"/>
      <c r="AD22" s="114" t="str">
        <f t="shared" si="6"/>
        <v>NO</v>
      </c>
      <c r="AG22" s="3">
        <f t="shared" si="0"/>
        <v>16.75</v>
      </c>
      <c r="AH22" s="3">
        <f t="shared" si="0"/>
        <v>19.75</v>
      </c>
      <c r="AI22" s="3">
        <f t="shared" si="1"/>
        <v>0</v>
      </c>
      <c r="AJ22" s="4">
        <v>3.125E-2</v>
      </c>
      <c r="AK22" s="3">
        <f t="shared" si="2"/>
        <v>3</v>
      </c>
      <c r="AL22" s="53" t="s">
        <v>30</v>
      </c>
      <c r="AM22" s="8" t="b">
        <f t="shared" si="3"/>
        <v>0</v>
      </c>
      <c r="AN22" s="15">
        <f t="shared" si="4"/>
        <v>3</v>
      </c>
    </row>
    <row r="23" spans="1:40" ht="80.099999999999994" customHeight="1" x14ac:dyDescent="0.25">
      <c r="A23" s="112" t="str">
        <f>IFERROR(INDEX(Tabella256[cognomenome], MATCH(F23, Tabella256[cognome], 0)), "")</f>
        <v>Millo F.</v>
      </c>
      <c r="B23" s="28"/>
      <c r="C23" s="28"/>
      <c r="D23" s="29"/>
      <c r="E23" s="29"/>
      <c r="F23" s="30" t="s">
        <v>148</v>
      </c>
      <c r="G23" s="56" t="s">
        <v>130</v>
      </c>
      <c r="H23" s="31"/>
      <c r="I23" s="32"/>
      <c r="J23" s="33"/>
      <c r="K23" s="34" t="s">
        <v>282</v>
      </c>
      <c r="L23" s="34" t="s">
        <v>549</v>
      </c>
      <c r="M23" s="31">
        <f t="shared" si="12"/>
        <v>2</v>
      </c>
      <c r="N23" s="35"/>
      <c r="O23" s="36"/>
      <c r="P23" s="76"/>
      <c r="Q23" s="18">
        <f t="shared" si="10"/>
        <v>99</v>
      </c>
      <c r="R23" s="18">
        <v>99</v>
      </c>
      <c r="S23" s="77">
        <f t="shared" si="9"/>
        <v>0</v>
      </c>
      <c r="T23" s="2"/>
      <c r="U23" s="2"/>
      <c r="AB23" s="72"/>
      <c r="AC23" s="2"/>
      <c r="AD23" s="114" t="str">
        <f t="shared" si="6"/>
        <v>NO</v>
      </c>
      <c r="AG23" s="3">
        <f t="shared" si="0"/>
        <v>16.75</v>
      </c>
      <c r="AH23" s="3">
        <f t="shared" si="0"/>
        <v>18.75</v>
      </c>
      <c r="AI23" s="3">
        <f t="shared" si="1"/>
        <v>0</v>
      </c>
      <c r="AJ23" s="4">
        <v>3.125E-2</v>
      </c>
      <c r="AK23" s="3">
        <f t="shared" si="2"/>
        <v>2</v>
      </c>
      <c r="AL23" s="53" t="s">
        <v>30</v>
      </c>
      <c r="AM23" s="8" t="b">
        <f t="shared" si="3"/>
        <v>0</v>
      </c>
      <c r="AN23" s="15">
        <f t="shared" si="4"/>
        <v>2</v>
      </c>
    </row>
    <row r="24" spans="1:40" ht="80.099999999999994" customHeight="1" x14ac:dyDescent="0.25">
      <c r="A24" s="112" t="str">
        <f>IFERROR(INDEX(Tabella256[cognomenome], MATCH(F24, Tabella256[cognome], 0)), "")</f>
        <v/>
      </c>
      <c r="B24" s="28"/>
      <c r="C24" s="28"/>
      <c r="D24" s="29"/>
      <c r="E24" s="29"/>
      <c r="F24" s="30"/>
      <c r="G24" s="56"/>
      <c r="H24" s="31"/>
      <c r="I24" s="32" t="str">
        <f t="shared" si="5"/>
        <v/>
      </c>
      <c r="J24" s="33"/>
      <c r="K24" s="34"/>
      <c r="L24" s="34"/>
      <c r="M24" s="31" t="str">
        <f t="shared" si="11"/>
        <v/>
      </c>
      <c r="N24" s="35"/>
      <c r="O24" s="35"/>
      <c r="P24" s="76"/>
      <c r="Q24" s="18">
        <f t="shared" si="10"/>
        <v>99</v>
      </c>
      <c r="R24" s="18">
        <v>99</v>
      </c>
      <c r="S24" s="77">
        <f t="shared" si="9"/>
        <v>0</v>
      </c>
      <c r="T24" s="2"/>
      <c r="U24" s="2"/>
      <c r="AB24" s="72"/>
      <c r="AC24" s="2"/>
      <c r="AD24" s="114" t="str">
        <f t="shared" si="6"/>
        <v>NO</v>
      </c>
      <c r="AG24" s="3">
        <f t="shared" si="0"/>
        <v>0</v>
      </c>
      <c r="AH24" s="3">
        <f t="shared" si="0"/>
        <v>0</v>
      </c>
      <c r="AI24" s="3">
        <f t="shared" si="1"/>
        <v>0</v>
      </c>
      <c r="AJ24" s="4">
        <v>3.125E-2</v>
      </c>
      <c r="AK24" s="3">
        <f t="shared" si="2"/>
        <v>0</v>
      </c>
      <c r="AL24" s="53" t="s">
        <v>30</v>
      </c>
      <c r="AM24" s="8" t="b">
        <f t="shared" si="3"/>
        <v>0</v>
      </c>
      <c r="AN24" s="15">
        <f t="shared" si="4"/>
        <v>0</v>
      </c>
    </row>
    <row r="25" spans="1:40" ht="80.099999999999994" customHeight="1" x14ac:dyDescent="0.25">
      <c r="A25" s="112" t="str">
        <f>IFERROR(INDEX(Tabella256[cognomenome], MATCH(F25, Tabella256[cognome], 0)), "")</f>
        <v/>
      </c>
      <c r="B25" s="28"/>
      <c r="C25" s="28"/>
      <c r="D25" s="29"/>
      <c r="E25" s="29"/>
      <c r="F25" s="30"/>
      <c r="G25" s="56" t="str">
        <f>IF(G24="","",G24)</f>
        <v/>
      </c>
      <c r="H25" s="31" t="str">
        <f>IF(H24="","",H24)</f>
        <v/>
      </c>
      <c r="I25" s="32" t="str">
        <f t="shared" si="5"/>
        <v/>
      </c>
      <c r="J25" s="33" t="str">
        <f>IF(J24="","",J24)</f>
        <v/>
      </c>
      <c r="K25" s="34"/>
      <c r="L25" s="34"/>
      <c r="M25" s="31" t="str">
        <f t="shared" si="11"/>
        <v/>
      </c>
      <c r="N25" s="35"/>
      <c r="O25" s="35"/>
      <c r="P25" s="76"/>
      <c r="Q25" s="18">
        <f t="shared" si="10"/>
        <v>99</v>
      </c>
      <c r="R25" s="18">
        <v>99</v>
      </c>
      <c r="S25" s="77">
        <f t="shared" si="9"/>
        <v>0</v>
      </c>
      <c r="T25" s="2"/>
      <c r="U25" s="2"/>
      <c r="V25" s="72"/>
      <c r="W25" s="72"/>
      <c r="X25" s="72"/>
      <c r="Y25" s="72"/>
      <c r="Z25" s="72"/>
      <c r="AA25" s="72"/>
      <c r="AB25" s="72"/>
      <c r="AC25" s="2"/>
      <c r="AD25" s="114" t="str">
        <f t="shared" si="6"/>
        <v>NO</v>
      </c>
      <c r="AG25" s="3">
        <f t="shared" si="0"/>
        <v>0</v>
      </c>
      <c r="AH25" s="3">
        <f t="shared" si="0"/>
        <v>0</v>
      </c>
      <c r="AI25" s="3">
        <f t="shared" si="1"/>
        <v>0</v>
      </c>
      <c r="AJ25" s="4">
        <v>3.125E-2</v>
      </c>
      <c r="AK25" s="3">
        <f t="shared" si="2"/>
        <v>0</v>
      </c>
      <c r="AL25" s="53" t="s">
        <v>30</v>
      </c>
      <c r="AM25" s="8" t="b">
        <f t="shared" si="3"/>
        <v>0</v>
      </c>
      <c r="AN25" s="15">
        <f t="shared" si="4"/>
        <v>0</v>
      </c>
    </row>
    <row r="26" spans="1:40" ht="80.099999999999994" customHeight="1" x14ac:dyDescent="0.25">
      <c r="A26" s="112" t="str">
        <f>IFERROR(INDEX(Tabella256[cognomenome], MATCH(F26, Tabella256[cognome], 0)), "")</f>
        <v/>
      </c>
      <c r="B26" s="28"/>
      <c r="C26" s="28"/>
      <c r="D26" s="29"/>
      <c r="E26" s="29"/>
      <c r="F26" s="30"/>
      <c r="G26" s="56"/>
      <c r="H26" s="31"/>
      <c r="I26" s="32" t="str">
        <f t="shared" si="5"/>
        <v/>
      </c>
      <c r="J26" s="33"/>
      <c r="K26" s="34"/>
      <c r="L26" s="34"/>
      <c r="M26" s="31" t="str">
        <f t="shared" si="11"/>
        <v/>
      </c>
      <c r="N26" s="35"/>
      <c r="O26" s="35"/>
      <c r="P26" s="76"/>
      <c r="Q26" s="18">
        <f t="shared" si="10"/>
        <v>99</v>
      </c>
      <c r="R26" s="18">
        <v>99</v>
      </c>
      <c r="S26" s="77">
        <f t="shared" si="9"/>
        <v>0</v>
      </c>
      <c r="T26" s="2"/>
      <c r="U26" s="2"/>
      <c r="V26" s="72"/>
      <c r="W26" s="72"/>
      <c r="X26" s="72"/>
      <c r="Y26" s="72"/>
      <c r="Z26" s="72"/>
      <c r="AA26" s="72"/>
      <c r="AB26" s="72"/>
      <c r="AC26" s="2"/>
      <c r="AD26" s="114" t="str">
        <f t="shared" si="6"/>
        <v>NO</v>
      </c>
      <c r="AG26" s="3">
        <f t="shared" si="0"/>
        <v>0</v>
      </c>
      <c r="AH26" s="3">
        <f t="shared" si="0"/>
        <v>0</v>
      </c>
      <c r="AI26" s="3">
        <f t="shared" si="1"/>
        <v>0</v>
      </c>
      <c r="AJ26" s="4">
        <v>3.125E-2</v>
      </c>
      <c r="AK26" s="3">
        <f t="shared" si="2"/>
        <v>0</v>
      </c>
      <c r="AL26" s="53" t="s">
        <v>30</v>
      </c>
      <c r="AM26" s="8" t="b">
        <f t="shared" si="3"/>
        <v>0</v>
      </c>
      <c r="AN26" s="15">
        <f t="shared" si="4"/>
        <v>0</v>
      </c>
    </row>
    <row r="27" spans="1:40" ht="80.099999999999994" customHeight="1" x14ac:dyDescent="0.25">
      <c r="A27" s="112" t="str">
        <f>IFERROR(INDEX(Tabella256[cognomenome], MATCH(F27, Tabella256[cognome], 0)), "")</f>
        <v/>
      </c>
      <c r="B27" s="28"/>
      <c r="C27" s="28"/>
      <c r="D27" s="29"/>
      <c r="E27" s="29"/>
      <c r="F27" s="30"/>
      <c r="G27" s="56" t="str">
        <f>IF(G26="","",G26)</f>
        <v/>
      </c>
      <c r="H27" s="31" t="str">
        <f>IF(H26="","",H26)</f>
        <v/>
      </c>
      <c r="I27" s="32" t="str">
        <f t="shared" si="5"/>
        <v/>
      </c>
      <c r="J27" s="33" t="str">
        <f>IF(J26="","",J26)</f>
        <v/>
      </c>
      <c r="K27" s="34"/>
      <c r="L27" s="34"/>
      <c r="M27" s="31" t="str">
        <f t="shared" si="11"/>
        <v/>
      </c>
      <c r="N27" s="35"/>
      <c r="O27" s="35"/>
      <c r="P27" s="76"/>
      <c r="Q27" s="18">
        <f t="shared" si="10"/>
        <v>99</v>
      </c>
      <c r="R27" s="18">
        <v>99</v>
      </c>
      <c r="S27" s="77">
        <f t="shared" si="9"/>
        <v>0</v>
      </c>
      <c r="T27" s="2"/>
      <c r="U27" s="2"/>
      <c r="V27" s="72"/>
      <c r="W27" s="72"/>
      <c r="X27" s="72"/>
      <c r="Y27" s="72"/>
      <c r="Z27" s="72"/>
      <c r="AA27" s="72"/>
      <c r="AB27" s="72"/>
      <c r="AC27" s="2"/>
      <c r="AD27" s="114" t="str">
        <f t="shared" si="6"/>
        <v>NO</v>
      </c>
      <c r="AG27" s="3">
        <f t="shared" si="0"/>
        <v>0</v>
      </c>
      <c r="AH27" s="3">
        <f t="shared" si="0"/>
        <v>0</v>
      </c>
      <c r="AI27" s="3">
        <f t="shared" si="1"/>
        <v>0</v>
      </c>
      <c r="AJ27" s="4">
        <v>3.125E-2</v>
      </c>
      <c r="AK27" s="3">
        <f t="shared" si="2"/>
        <v>0</v>
      </c>
      <c r="AL27" s="53" t="s">
        <v>30</v>
      </c>
      <c r="AM27" s="8" t="b">
        <f t="shared" si="3"/>
        <v>0</v>
      </c>
      <c r="AN27" s="15">
        <f t="shared" si="4"/>
        <v>0</v>
      </c>
    </row>
    <row r="28" spans="1:40" ht="80.099999999999994" customHeight="1" x14ac:dyDescent="0.25">
      <c r="A28" s="112" t="str">
        <f>IFERROR(INDEX(Tabella256[cognomenome], MATCH(F28, Tabella256[cognome], 0)), "")</f>
        <v/>
      </c>
      <c r="B28" s="28"/>
      <c r="C28" s="28"/>
      <c r="D28" s="29"/>
      <c r="E28" s="29"/>
      <c r="F28" s="30"/>
      <c r="G28" s="56"/>
      <c r="H28" s="31"/>
      <c r="I28" s="32" t="str">
        <f t="shared" si="5"/>
        <v/>
      </c>
      <c r="J28" s="33"/>
      <c r="K28" s="34"/>
      <c r="L28" s="34"/>
      <c r="M28" s="31" t="str">
        <f t="shared" si="11"/>
        <v/>
      </c>
      <c r="N28" s="35"/>
      <c r="O28" s="35"/>
      <c r="P28" s="76"/>
      <c r="Q28" s="18">
        <f t="shared" si="10"/>
        <v>99</v>
      </c>
      <c r="R28" s="18">
        <v>99</v>
      </c>
      <c r="S28" s="77">
        <f t="shared" si="9"/>
        <v>0</v>
      </c>
      <c r="T28" s="2"/>
      <c r="U28" s="2"/>
      <c r="V28" s="72"/>
      <c r="W28" s="72"/>
      <c r="X28" s="72"/>
      <c r="Y28" s="72"/>
      <c r="Z28" s="72"/>
      <c r="AA28" s="72"/>
      <c r="AB28" s="72"/>
      <c r="AC28" s="2"/>
      <c r="AD28" s="114" t="str">
        <f t="shared" si="6"/>
        <v>NO</v>
      </c>
      <c r="AG28" s="3">
        <f t="shared" si="0"/>
        <v>0</v>
      </c>
      <c r="AH28" s="3">
        <f t="shared" si="0"/>
        <v>0</v>
      </c>
      <c r="AI28" s="3">
        <f t="shared" si="1"/>
        <v>0</v>
      </c>
      <c r="AJ28" s="4">
        <v>3.125E-2</v>
      </c>
      <c r="AK28" s="3">
        <f t="shared" si="2"/>
        <v>0</v>
      </c>
      <c r="AL28" s="53" t="s">
        <v>30</v>
      </c>
      <c r="AM28" s="8" t="b">
        <f t="shared" si="3"/>
        <v>0</v>
      </c>
      <c r="AN28" s="15">
        <f t="shared" si="4"/>
        <v>0</v>
      </c>
    </row>
    <row r="29" spans="1:40" ht="80.099999999999994" customHeight="1" x14ac:dyDescent="0.25">
      <c r="A29" s="112" t="str">
        <f>IFERROR(INDEX(Tabella256[cognomenome], MATCH(F29, Tabella256[cognome], 0)), "")</f>
        <v/>
      </c>
      <c r="B29" s="28"/>
      <c r="C29" s="28"/>
      <c r="D29" s="29"/>
      <c r="E29" s="29"/>
      <c r="F29" s="30"/>
      <c r="G29" s="56" t="str">
        <f>IF(G28="","",G28)</f>
        <v/>
      </c>
      <c r="H29" s="31" t="str">
        <f>IF(H28="","",H28)</f>
        <v/>
      </c>
      <c r="I29" s="32" t="str">
        <f t="shared" si="5"/>
        <v/>
      </c>
      <c r="J29" s="33" t="str">
        <f>IF(J28="","",J28)</f>
        <v/>
      </c>
      <c r="K29" s="34"/>
      <c r="L29" s="34"/>
      <c r="M29" s="31" t="str">
        <f t="shared" si="11"/>
        <v/>
      </c>
      <c r="N29" s="35"/>
      <c r="O29" s="35"/>
      <c r="P29" s="76"/>
      <c r="Q29" s="18">
        <f t="shared" si="10"/>
        <v>99</v>
      </c>
      <c r="R29" s="18">
        <v>99</v>
      </c>
      <c r="S29" s="77">
        <f t="shared" si="9"/>
        <v>0</v>
      </c>
      <c r="T29" s="2"/>
      <c r="U29" s="2"/>
      <c r="V29" s="72"/>
      <c r="W29" s="72"/>
      <c r="X29" s="72"/>
      <c r="Y29" s="72"/>
      <c r="Z29" s="72"/>
      <c r="AA29" s="72"/>
      <c r="AB29" s="72"/>
      <c r="AC29" s="2"/>
      <c r="AD29" s="114" t="str">
        <f t="shared" si="6"/>
        <v>NO</v>
      </c>
      <c r="AG29" s="3">
        <f t="shared" si="0"/>
        <v>0</v>
      </c>
      <c r="AH29" s="3">
        <f t="shared" si="0"/>
        <v>0</v>
      </c>
      <c r="AI29" s="3">
        <f t="shared" si="1"/>
        <v>0</v>
      </c>
      <c r="AJ29" s="4">
        <v>3.125E-2</v>
      </c>
      <c r="AK29" s="3">
        <f t="shared" si="2"/>
        <v>0</v>
      </c>
      <c r="AL29" s="53" t="s">
        <v>30</v>
      </c>
      <c r="AM29" s="8" t="b">
        <f t="shared" si="3"/>
        <v>0</v>
      </c>
      <c r="AN29" s="15">
        <f t="shared" si="4"/>
        <v>0</v>
      </c>
    </row>
    <row r="30" spans="1:40" ht="80.099999999999994" customHeight="1" thickBot="1" x14ac:dyDescent="0.3">
      <c r="A30" s="112" t="str">
        <f>IFERROR(INDEX(Tabella256[cognomenome], MATCH(F30, Tabella256[cognome], 0)), "")</f>
        <v/>
      </c>
      <c r="B30" s="28"/>
      <c r="C30" s="28"/>
      <c r="D30" s="29"/>
      <c r="E30" s="29"/>
      <c r="F30" s="30"/>
      <c r="G30" s="56"/>
      <c r="H30" s="31"/>
      <c r="I30" s="32" t="str">
        <f t="shared" si="5"/>
        <v/>
      </c>
      <c r="J30" s="33"/>
      <c r="K30" s="34"/>
      <c r="L30" s="34"/>
      <c r="M30" s="31" t="str">
        <f t="shared" si="11"/>
        <v/>
      </c>
      <c r="N30" s="35"/>
      <c r="O30" s="35"/>
      <c r="P30" s="78"/>
      <c r="Q30" s="79">
        <f t="shared" si="10"/>
        <v>99</v>
      </c>
      <c r="R30" s="79">
        <v>99</v>
      </c>
      <c r="S30" s="80">
        <f t="shared" si="9"/>
        <v>0</v>
      </c>
      <c r="T30" s="2"/>
      <c r="U30" s="2"/>
      <c r="V30" s="72"/>
      <c r="W30" s="72"/>
      <c r="X30" s="72"/>
      <c r="Y30" s="72"/>
      <c r="Z30" s="72"/>
      <c r="AA30" s="72"/>
      <c r="AB30" s="72"/>
      <c r="AC30" s="2"/>
      <c r="AD30" s="114" t="str">
        <f t="shared" si="6"/>
        <v>NO</v>
      </c>
      <c r="AG30" s="3">
        <f t="shared" si="0"/>
        <v>0</v>
      </c>
      <c r="AH30" s="3">
        <f t="shared" si="0"/>
        <v>0</v>
      </c>
      <c r="AI30" s="3">
        <f t="shared" si="1"/>
        <v>0</v>
      </c>
      <c r="AJ30" s="4">
        <v>3.125E-2</v>
      </c>
      <c r="AK30" s="3">
        <f t="shared" si="2"/>
        <v>0</v>
      </c>
      <c r="AL30" s="53" t="s">
        <v>30</v>
      </c>
      <c r="AM30" s="8" t="b">
        <f t="shared" si="3"/>
        <v>0</v>
      </c>
      <c r="AN30" s="15">
        <f t="shared" si="4"/>
        <v>0</v>
      </c>
    </row>
    <row r="31" spans="1:40" ht="80.099999999999994" customHeight="1" x14ac:dyDescent="0.25">
      <c r="A31" s="112" t="str">
        <f>IFERROR(INDEX(Tabella256[cognomenome], MATCH(F31, Tabella256[cognome], 0)), "")</f>
        <v/>
      </c>
      <c r="B31" s="28"/>
      <c r="C31" s="28"/>
      <c r="D31" s="29"/>
      <c r="E31" s="29"/>
      <c r="F31" s="30"/>
      <c r="G31" s="56" t="str">
        <f>IF(G30="","",G30)</f>
        <v/>
      </c>
      <c r="H31" s="31" t="str">
        <f>IF(H30="","",H30)</f>
        <v/>
      </c>
      <c r="I31" s="32" t="str">
        <f t="shared" si="5"/>
        <v/>
      </c>
      <c r="J31" s="33" t="str">
        <f>IF(J30="","",J30)</f>
        <v/>
      </c>
      <c r="K31" s="34"/>
      <c r="L31" s="34"/>
      <c r="M31" s="31" t="str">
        <f t="shared" si="11"/>
        <v/>
      </c>
      <c r="N31" s="2"/>
      <c r="O31" s="2"/>
      <c r="P31" s="2"/>
      <c r="Q31" s="2"/>
      <c r="R31" s="2"/>
      <c r="S31" s="2"/>
      <c r="T31" s="2"/>
      <c r="U31" s="2"/>
      <c r="V31" s="72"/>
      <c r="W31" s="72"/>
      <c r="X31" s="72"/>
      <c r="Y31" s="72"/>
      <c r="Z31" s="72"/>
      <c r="AA31" s="72"/>
      <c r="AB31" s="72"/>
      <c r="AC31" s="2"/>
      <c r="AD31" s="114" t="str">
        <f t="shared" si="6"/>
        <v>NO</v>
      </c>
      <c r="AG31" s="3">
        <f t="shared" si="0"/>
        <v>0</v>
      </c>
      <c r="AH31" s="3">
        <f t="shared" si="0"/>
        <v>0</v>
      </c>
      <c r="AI31" s="3">
        <f t="shared" si="1"/>
        <v>0</v>
      </c>
      <c r="AJ31" s="4">
        <v>3.125E-2</v>
      </c>
      <c r="AK31" s="3">
        <f t="shared" si="2"/>
        <v>0</v>
      </c>
      <c r="AL31" s="53" t="s">
        <v>30</v>
      </c>
      <c r="AM31" s="8" t="b">
        <f t="shared" si="3"/>
        <v>0</v>
      </c>
      <c r="AN31" s="15">
        <f t="shared" si="4"/>
        <v>0</v>
      </c>
    </row>
    <row r="32" spans="1:40" ht="80.099999999999994" customHeight="1" x14ac:dyDescent="0.25">
      <c r="A32" s="112" t="str">
        <f>IFERROR(INDEX(Tabella256[cognomenome], MATCH(F32, Tabella256[cognome], 0)), "")</f>
        <v/>
      </c>
      <c r="B32" s="28"/>
      <c r="C32" s="28"/>
      <c r="D32" s="29"/>
      <c r="E32" s="29"/>
      <c r="F32" s="30"/>
      <c r="G32" s="56"/>
      <c r="H32" s="31"/>
      <c r="I32" s="32" t="str">
        <f t="shared" si="5"/>
        <v/>
      </c>
      <c r="J32" s="33"/>
      <c r="K32" s="34"/>
      <c r="L32" s="34"/>
      <c r="M32" s="31" t="str">
        <f t="shared" si="11"/>
        <v/>
      </c>
      <c r="N32" s="35"/>
      <c r="O32" s="35"/>
      <c r="P32" s="2"/>
      <c r="Q32" s="2"/>
      <c r="R32" s="2"/>
      <c r="S32" s="2"/>
      <c r="T32" s="2"/>
      <c r="U32" s="2"/>
      <c r="W32" s="72"/>
      <c r="X32" s="72"/>
      <c r="Y32" s="72"/>
      <c r="Z32" s="72"/>
      <c r="AA32" s="72"/>
      <c r="AB32" s="72"/>
      <c r="AC32" s="2"/>
      <c r="AD32" s="114" t="str">
        <f t="shared" si="6"/>
        <v>NO</v>
      </c>
      <c r="AG32" s="3">
        <f t="shared" si="0"/>
        <v>0</v>
      </c>
      <c r="AH32" s="3">
        <f t="shared" si="0"/>
        <v>0</v>
      </c>
      <c r="AI32" s="3">
        <f t="shared" si="1"/>
        <v>0</v>
      </c>
      <c r="AJ32" s="4">
        <v>3.125E-2</v>
      </c>
      <c r="AK32" s="3">
        <f t="shared" si="2"/>
        <v>0</v>
      </c>
      <c r="AL32" s="53" t="s">
        <v>30</v>
      </c>
      <c r="AM32" s="8" t="b">
        <f t="shared" si="3"/>
        <v>0</v>
      </c>
      <c r="AN32" s="15">
        <f t="shared" si="4"/>
        <v>0</v>
      </c>
    </row>
    <row r="33" spans="1:40" ht="80.099999999999994" customHeight="1" x14ac:dyDescent="0.25">
      <c r="A33" s="112" t="str">
        <f>IFERROR(INDEX(Tabella256[cognomenome], MATCH(F33, Tabella256[cognome], 0)), "")</f>
        <v/>
      </c>
      <c r="B33" s="28"/>
      <c r="C33" s="28"/>
      <c r="D33" s="29"/>
      <c r="E33" s="29"/>
      <c r="F33" s="30"/>
      <c r="G33" s="56" t="str">
        <f>IF(G32="","",G32)</f>
        <v/>
      </c>
      <c r="H33" s="31" t="str">
        <f>IF(H32="","",H32)</f>
        <v/>
      </c>
      <c r="I33" s="32" t="str">
        <f t="shared" si="5"/>
        <v/>
      </c>
      <c r="J33" s="33" t="str">
        <f>IF(J32="","",J32)</f>
        <v/>
      </c>
      <c r="K33" s="34"/>
      <c r="L33" s="34"/>
      <c r="M33" s="31" t="str">
        <f t="shared" si="11"/>
        <v/>
      </c>
      <c r="N33" s="35"/>
      <c r="O33" s="35"/>
      <c r="P33" s="2"/>
      <c r="Q33" s="2"/>
      <c r="R33" s="2"/>
      <c r="S33" s="2"/>
      <c r="T33" s="2"/>
      <c r="U33" s="2"/>
      <c r="AA33" s="72"/>
      <c r="AB33" s="72"/>
      <c r="AC33" s="2"/>
      <c r="AD33" s="114" t="str">
        <f t="shared" si="6"/>
        <v>NO</v>
      </c>
      <c r="AG33" s="3">
        <f t="shared" si="0"/>
        <v>0</v>
      </c>
      <c r="AH33" s="3">
        <f t="shared" si="0"/>
        <v>0</v>
      </c>
      <c r="AI33" s="3">
        <f t="shared" si="1"/>
        <v>0</v>
      </c>
      <c r="AJ33" s="4">
        <v>3.125E-2</v>
      </c>
      <c r="AK33" s="3">
        <f t="shared" si="2"/>
        <v>0</v>
      </c>
      <c r="AL33" s="53" t="s">
        <v>30</v>
      </c>
      <c r="AM33" s="8" t="b">
        <f t="shared" si="3"/>
        <v>0</v>
      </c>
      <c r="AN33" s="15">
        <f t="shared" si="4"/>
        <v>0</v>
      </c>
    </row>
    <row r="34" spans="1:40" ht="80.099999999999994" customHeight="1" x14ac:dyDescent="0.25">
      <c r="A34" s="112" t="str">
        <f>IFERROR(INDEX(Tabella256[cognomenome], MATCH(F34, Tabella256[cognome], 0)), "")</f>
        <v/>
      </c>
      <c r="B34" s="28"/>
      <c r="C34" s="28"/>
      <c r="D34" s="29"/>
      <c r="E34" s="29"/>
      <c r="F34" s="30"/>
      <c r="G34" s="56"/>
      <c r="H34" s="31"/>
      <c r="I34" s="32" t="str">
        <f t="shared" si="5"/>
        <v/>
      </c>
      <c r="J34" s="33"/>
      <c r="K34" s="34"/>
      <c r="L34" s="34"/>
      <c r="M34" s="31" t="str">
        <f t="shared" si="11"/>
        <v/>
      </c>
      <c r="N34" s="35"/>
      <c r="O34" s="35"/>
      <c r="P34" s="2"/>
      <c r="Q34" s="2"/>
      <c r="R34" s="2"/>
      <c r="S34" s="2"/>
      <c r="T34" s="2"/>
      <c r="U34" s="2"/>
      <c r="AA34" s="72"/>
      <c r="AB34" s="72"/>
      <c r="AC34" s="2"/>
      <c r="AD34" s="114" t="str">
        <f t="shared" si="6"/>
        <v>NO</v>
      </c>
      <c r="AG34" s="3">
        <f t="shared" si="0"/>
        <v>0</v>
      </c>
      <c r="AH34" s="3">
        <f t="shared" si="0"/>
        <v>0</v>
      </c>
      <c r="AI34" s="3">
        <f t="shared" si="1"/>
        <v>0</v>
      </c>
      <c r="AJ34" s="4">
        <v>3.125E-2</v>
      </c>
      <c r="AK34" s="3">
        <f t="shared" si="2"/>
        <v>0</v>
      </c>
      <c r="AL34" s="53" t="s">
        <v>30</v>
      </c>
      <c r="AM34" s="8" t="b">
        <f t="shared" si="3"/>
        <v>0</v>
      </c>
      <c r="AN34" s="15">
        <f t="shared" si="4"/>
        <v>0</v>
      </c>
    </row>
    <row r="35" spans="1:40" ht="80.099999999999994" customHeight="1" x14ac:dyDescent="0.25">
      <c r="A35" s="112" t="str">
        <f>IFERROR(INDEX(Tabella256[cognomenome], MATCH(F35, Tabella256[cognome], 0)), "")</f>
        <v/>
      </c>
      <c r="B35" s="28"/>
      <c r="C35" s="28"/>
      <c r="D35" s="29"/>
      <c r="E35" s="29"/>
      <c r="F35" s="30"/>
      <c r="G35" s="56" t="str">
        <f>IF(G34="","",G34)</f>
        <v/>
      </c>
      <c r="H35" s="31" t="str">
        <f>IF(H34="","",H34)</f>
        <v/>
      </c>
      <c r="I35" s="32" t="str">
        <f t="shared" si="5"/>
        <v/>
      </c>
      <c r="J35" s="33" t="str">
        <f>IF(J34="","",J34)</f>
        <v/>
      </c>
      <c r="K35" s="34"/>
      <c r="L35" s="34"/>
      <c r="M35" s="31" t="str">
        <f t="shared" si="11"/>
        <v/>
      </c>
      <c r="N35" s="35"/>
      <c r="O35" s="35"/>
      <c r="P35" s="2"/>
      <c r="Q35" s="2"/>
      <c r="R35" s="2"/>
      <c r="S35" s="2"/>
      <c r="T35" s="2"/>
      <c r="U35" s="2"/>
      <c r="AA35" s="72"/>
      <c r="AB35" s="72"/>
      <c r="AC35" s="2"/>
      <c r="AD35" s="114" t="str">
        <f t="shared" si="6"/>
        <v>NO</v>
      </c>
      <c r="AG35" s="3">
        <f t="shared" si="0"/>
        <v>0</v>
      </c>
      <c r="AH35" s="3">
        <f t="shared" si="0"/>
        <v>0</v>
      </c>
      <c r="AI35" s="3">
        <f t="shared" si="1"/>
        <v>0</v>
      </c>
      <c r="AJ35" s="4">
        <v>3.125E-2</v>
      </c>
      <c r="AK35" s="3">
        <f t="shared" si="2"/>
        <v>0</v>
      </c>
      <c r="AL35" s="53" t="s">
        <v>30</v>
      </c>
      <c r="AM35" s="8" t="b">
        <f t="shared" si="3"/>
        <v>0</v>
      </c>
      <c r="AN35" s="15">
        <f t="shared" si="4"/>
        <v>0</v>
      </c>
    </row>
    <row r="36" spans="1:40" ht="80.099999999999994" customHeight="1" x14ac:dyDescent="0.25">
      <c r="A36" s="112" t="str">
        <f>IFERROR(INDEX(Tabella256[cognomenome], MATCH(F36, Tabella256[cognome], 0)), "")</f>
        <v/>
      </c>
      <c r="B36" s="28"/>
      <c r="C36" s="28"/>
      <c r="D36" s="29"/>
      <c r="E36" s="29"/>
      <c r="F36" s="30"/>
      <c r="G36" s="56"/>
      <c r="H36" s="31"/>
      <c r="I36" s="32" t="str">
        <f t="shared" si="5"/>
        <v/>
      </c>
      <c r="J36" s="33"/>
      <c r="K36" s="34"/>
      <c r="L36" s="34"/>
      <c r="M36" s="31" t="str">
        <f t="shared" si="11"/>
        <v/>
      </c>
      <c r="N36" s="35"/>
      <c r="O36" s="35"/>
      <c r="P36" s="2"/>
      <c r="Q36" s="2"/>
      <c r="R36" s="2"/>
      <c r="S36" s="2"/>
      <c r="T36" s="2"/>
      <c r="U36" s="2"/>
      <c r="AA36" s="72"/>
      <c r="AB36" s="72"/>
      <c r="AC36" s="2"/>
      <c r="AD36" s="114" t="str">
        <f t="shared" si="6"/>
        <v>NO</v>
      </c>
      <c r="AG36" s="3">
        <f t="shared" si="0"/>
        <v>0</v>
      </c>
      <c r="AH36" s="3">
        <f t="shared" si="0"/>
        <v>0</v>
      </c>
      <c r="AI36" s="3">
        <f t="shared" si="1"/>
        <v>0</v>
      </c>
      <c r="AJ36" s="4">
        <v>3.125E-2</v>
      </c>
      <c r="AK36" s="3">
        <f t="shared" si="2"/>
        <v>0</v>
      </c>
      <c r="AL36" s="53" t="s">
        <v>30</v>
      </c>
      <c r="AM36" s="8" t="b">
        <f t="shared" si="3"/>
        <v>0</v>
      </c>
      <c r="AN36" s="15">
        <f t="shared" si="4"/>
        <v>0</v>
      </c>
    </row>
    <row r="37" spans="1:40" ht="80.099999999999994" customHeight="1" x14ac:dyDescent="0.25">
      <c r="A37" s="112" t="str">
        <f>IFERROR(INDEX(Tabella256[cognomenome], MATCH(F37, Tabella256[cognome], 0)), "")</f>
        <v/>
      </c>
      <c r="B37" s="28"/>
      <c r="C37" s="28"/>
      <c r="D37" s="29"/>
      <c r="E37" s="29"/>
      <c r="F37" s="30"/>
      <c r="G37" s="56" t="str">
        <f>IF(G36="","",G36)</f>
        <v/>
      </c>
      <c r="H37" s="31" t="str">
        <f>IF(H36="","",H36)</f>
        <v/>
      </c>
      <c r="I37" s="32" t="str">
        <f t="shared" si="5"/>
        <v/>
      </c>
      <c r="J37" s="33" t="str">
        <f>IF(J36="","",J36)</f>
        <v/>
      </c>
      <c r="K37" s="34"/>
      <c r="L37" s="34"/>
      <c r="M37" s="31" t="str">
        <f t="shared" si="11"/>
        <v/>
      </c>
      <c r="N37" s="35"/>
      <c r="O37" s="35"/>
      <c r="P37" s="2"/>
      <c r="Q37" s="2"/>
      <c r="R37" s="2"/>
      <c r="S37" s="2"/>
      <c r="T37" s="2"/>
      <c r="U37" s="2"/>
      <c r="AA37" s="72"/>
      <c r="AB37" s="72"/>
      <c r="AC37" s="2"/>
      <c r="AD37" s="114" t="str">
        <f t="shared" si="6"/>
        <v>NO</v>
      </c>
      <c r="AG37" s="3">
        <f t="shared" si="0"/>
        <v>0</v>
      </c>
      <c r="AH37" s="3">
        <f t="shared" si="0"/>
        <v>0</v>
      </c>
      <c r="AI37" s="3">
        <f t="shared" si="1"/>
        <v>0</v>
      </c>
      <c r="AJ37" s="4">
        <v>3.125E-2</v>
      </c>
      <c r="AK37" s="3">
        <f t="shared" si="2"/>
        <v>0</v>
      </c>
      <c r="AL37" s="53" t="s">
        <v>30</v>
      </c>
      <c r="AM37" s="8" t="b">
        <f t="shared" si="3"/>
        <v>0</v>
      </c>
      <c r="AN37" s="15">
        <f t="shared" si="4"/>
        <v>0</v>
      </c>
    </row>
    <row r="38" spans="1:40" ht="80.099999999999994" customHeight="1" x14ac:dyDescent="0.25">
      <c r="A38" s="112" t="str">
        <f>IFERROR(INDEX(Tabella256[cognomenome], MATCH(F38, Tabella256[cognome], 0)), "")</f>
        <v/>
      </c>
      <c r="B38" s="28"/>
      <c r="C38" s="28"/>
      <c r="D38" s="29"/>
      <c r="E38" s="29"/>
      <c r="F38" s="30"/>
      <c r="G38" s="56"/>
      <c r="H38" s="31"/>
      <c r="I38" s="32" t="str">
        <f t="shared" si="5"/>
        <v/>
      </c>
      <c r="J38" s="33"/>
      <c r="K38" s="34"/>
      <c r="L38" s="34"/>
      <c r="M38" s="31" t="str">
        <f t="shared" si="11"/>
        <v/>
      </c>
      <c r="N38" s="35"/>
      <c r="O38" s="35"/>
      <c r="P38" s="2"/>
      <c r="Q38" s="2"/>
      <c r="R38" s="2"/>
      <c r="S38" s="2"/>
      <c r="T38" s="2"/>
      <c r="U38" s="2"/>
      <c r="AA38" s="72"/>
      <c r="AB38" s="72"/>
      <c r="AC38" s="2"/>
      <c r="AD38" s="114" t="str">
        <f t="shared" si="6"/>
        <v>NO</v>
      </c>
      <c r="AG38" s="3">
        <f t="shared" si="0"/>
        <v>0</v>
      </c>
      <c r="AH38" s="3">
        <f t="shared" si="0"/>
        <v>0</v>
      </c>
      <c r="AI38" s="3">
        <f t="shared" si="1"/>
        <v>0</v>
      </c>
      <c r="AJ38" s="4">
        <v>3.125E-2</v>
      </c>
      <c r="AK38" s="3">
        <f t="shared" si="2"/>
        <v>0</v>
      </c>
      <c r="AL38" s="53" t="s">
        <v>30</v>
      </c>
      <c r="AM38" s="8" t="b">
        <f t="shared" si="3"/>
        <v>0</v>
      </c>
      <c r="AN38" s="15">
        <f t="shared" si="4"/>
        <v>0</v>
      </c>
    </row>
    <row r="39" spans="1:40" ht="80.099999999999994" customHeight="1" x14ac:dyDescent="0.25">
      <c r="A39" s="112" t="str">
        <f>IFERROR(INDEX(Tabella256[cognomenome], MATCH(F39, Tabella256[cognome], 0)), "")</f>
        <v/>
      </c>
      <c r="B39" s="28"/>
      <c r="C39" s="28"/>
      <c r="D39" s="29"/>
      <c r="E39" s="29"/>
      <c r="F39" s="30"/>
      <c r="G39" s="56" t="str">
        <f>IF(G38="","",G38)</f>
        <v/>
      </c>
      <c r="H39" s="31" t="str">
        <f>IF(H38="","",H38)</f>
        <v/>
      </c>
      <c r="I39" s="32" t="str">
        <f t="shared" si="5"/>
        <v/>
      </c>
      <c r="J39" s="33" t="str">
        <f>IF(J38="","",J38)</f>
        <v/>
      </c>
      <c r="K39" s="34"/>
      <c r="L39" s="34"/>
      <c r="M39" s="31" t="str">
        <f t="shared" si="11"/>
        <v/>
      </c>
      <c r="N39" s="35"/>
      <c r="O39" s="35"/>
      <c r="P39" s="2"/>
      <c r="Q39" s="2"/>
      <c r="R39" s="2"/>
      <c r="S39" s="2"/>
      <c r="T39" s="2"/>
      <c r="U39" s="2"/>
      <c r="V39" s="72"/>
      <c r="W39" s="72"/>
      <c r="X39" s="72"/>
      <c r="Y39" s="72"/>
      <c r="Z39" s="72"/>
      <c r="AA39" s="72"/>
      <c r="AB39" s="72"/>
      <c r="AC39" s="2"/>
      <c r="AD39" s="114" t="str">
        <f t="shared" si="6"/>
        <v>NO</v>
      </c>
      <c r="AG39" s="3">
        <f t="shared" si="0"/>
        <v>0</v>
      </c>
      <c r="AH39" s="3">
        <f t="shared" si="0"/>
        <v>0</v>
      </c>
      <c r="AI39" s="3">
        <f t="shared" si="1"/>
        <v>0</v>
      </c>
      <c r="AJ39" s="4">
        <v>3.125E-2</v>
      </c>
      <c r="AK39" s="3">
        <f t="shared" si="2"/>
        <v>0</v>
      </c>
      <c r="AL39" s="53" t="s">
        <v>30</v>
      </c>
      <c r="AM39" s="8" t="b">
        <f t="shared" si="3"/>
        <v>0</v>
      </c>
      <c r="AN39" s="15">
        <f t="shared" si="4"/>
        <v>0</v>
      </c>
    </row>
    <row r="40" spans="1:40" ht="80.099999999999994" customHeight="1" x14ac:dyDescent="0.25">
      <c r="A40" s="112" t="str">
        <f>IFERROR(INDEX(Tabella256[cognomenome], MATCH(F40, Tabella256[cognome], 0)), "")</f>
        <v/>
      </c>
      <c r="B40" s="28"/>
      <c r="C40" s="28"/>
      <c r="D40" s="29"/>
      <c r="E40" s="29"/>
      <c r="F40" s="30"/>
      <c r="G40" s="56"/>
      <c r="H40" s="31"/>
      <c r="I40" s="32" t="str">
        <f t="shared" si="5"/>
        <v/>
      </c>
      <c r="J40" s="33"/>
      <c r="K40" s="34"/>
      <c r="L40" s="34"/>
      <c r="M40" s="31" t="str">
        <f t="shared" si="11"/>
        <v/>
      </c>
      <c r="N40" s="35"/>
      <c r="O40" s="35"/>
      <c r="P40" s="2"/>
      <c r="Q40" s="2"/>
      <c r="R40" s="2"/>
      <c r="S40" s="2"/>
      <c r="T40" s="2"/>
      <c r="U40" s="2"/>
      <c r="AB40" s="72"/>
      <c r="AC40" s="2"/>
      <c r="AD40" s="114" t="str">
        <f t="shared" si="6"/>
        <v>NO</v>
      </c>
      <c r="AG40" s="3">
        <f t="shared" si="0"/>
        <v>0</v>
      </c>
      <c r="AH40" s="3">
        <f t="shared" si="0"/>
        <v>0</v>
      </c>
      <c r="AI40" s="3">
        <f t="shared" si="1"/>
        <v>0</v>
      </c>
      <c r="AJ40" s="4">
        <v>3.125E-2</v>
      </c>
      <c r="AK40" s="3">
        <f t="shared" si="2"/>
        <v>0</v>
      </c>
      <c r="AL40" s="53" t="s">
        <v>30</v>
      </c>
      <c r="AM40" s="8" t="b">
        <f t="shared" si="3"/>
        <v>0</v>
      </c>
      <c r="AN40" s="15">
        <f t="shared" si="4"/>
        <v>0</v>
      </c>
    </row>
    <row r="41" spans="1:40" ht="80.099999999999994" customHeight="1" x14ac:dyDescent="0.25">
      <c r="A41" s="112" t="str">
        <f>IFERROR(INDEX(Tabella256[cognomenome], MATCH(F41, Tabella256[cognome], 0)), "")</f>
        <v/>
      </c>
      <c r="B41" s="28"/>
      <c r="C41" s="28"/>
      <c r="D41" s="29"/>
      <c r="E41" s="29"/>
      <c r="F41" s="30"/>
      <c r="G41" s="56" t="str">
        <f>IF(G40="","",G40)</f>
        <v/>
      </c>
      <c r="H41" s="31" t="str">
        <f>IF(H40="","",H40)</f>
        <v/>
      </c>
      <c r="I41" s="32" t="str">
        <f t="shared" si="5"/>
        <v/>
      </c>
      <c r="J41" s="33" t="str">
        <f>IF(J40="","",J40)</f>
        <v/>
      </c>
      <c r="K41" s="34"/>
      <c r="L41" s="34"/>
      <c r="M41" s="31" t="str">
        <f t="shared" si="11"/>
        <v/>
      </c>
      <c r="N41" s="35"/>
      <c r="O41" s="35"/>
      <c r="P41" s="2"/>
      <c r="Q41" s="2"/>
      <c r="R41" s="2"/>
      <c r="S41" s="2"/>
      <c r="T41" s="37"/>
      <c r="U41" s="2"/>
      <c r="AB41" s="72"/>
      <c r="AC41" s="2"/>
      <c r="AD41" s="114" t="str">
        <f t="shared" si="6"/>
        <v>NO</v>
      </c>
      <c r="AG41" s="3">
        <f t="shared" si="0"/>
        <v>0</v>
      </c>
      <c r="AH41" s="3">
        <f t="shared" si="0"/>
        <v>0</v>
      </c>
      <c r="AI41" s="3">
        <f t="shared" si="1"/>
        <v>0</v>
      </c>
      <c r="AJ41" s="4">
        <v>3.125E-2</v>
      </c>
      <c r="AK41" s="3">
        <f t="shared" si="2"/>
        <v>0</v>
      </c>
      <c r="AL41" s="53" t="s">
        <v>30</v>
      </c>
      <c r="AM41" s="8" t="b">
        <f t="shared" si="3"/>
        <v>0</v>
      </c>
      <c r="AN41" s="15">
        <f t="shared" si="4"/>
        <v>0</v>
      </c>
    </row>
    <row r="42" spans="1:40" ht="80.099999999999994" customHeight="1" x14ac:dyDescent="0.25">
      <c r="A42" s="112" t="str">
        <f>IFERROR(INDEX(Tabella256[cognomenome], MATCH(F42, Tabella256[cognome], 0)), "")</f>
        <v/>
      </c>
      <c r="B42" s="28"/>
      <c r="C42" s="28"/>
      <c r="D42" s="29"/>
      <c r="E42" s="29"/>
      <c r="F42" s="30"/>
      <c r="G42" s="56"/>
      <c r="H42" s="31"/>
      <c r="I42" s="32" t="str">
        <f t="shared" si="5"/>
        <v/>
      </c>
      <c r="J42" s="33"/>
      <c r="K42" s="34"/>
      <c r="L42" s="34"/>
      <c r="M42" s="31" t="str">
        <f t="shared" si="11"/>
        <v/>
      </c>
      <c r="N42" s="35"/>
      <c r="O42" s="35"/>
      <c r="P42" s="2"/>
      <c r="Q42" s="2"/>
      <c r="R42" s="2"/>
      <c r="S42" s="2"/>
      <c r="T42" s="37"/>
      <c r="U42" s="2"/>
      <c r="AB42" s="72"/>
      <c r="AC42" s="2"/>
      <c r="AD42" s="114" t="str">
        <f t="shared" si="6"/>
        <v>NO</v>
      </c>
      <c r="AG42" s="3">
        <f t="shared" si="0"/>
        <v>0</v>
      </c>
      <c r="AH42" s="3">
        <f t="shared" si="0"/>
        <v>0</v>
      </c>
      <c r="AI42" s="3">
        <f t="shared" si="1"/>
        <v>0</v>
      </c>
      <c r="AJ42" s="4">
        <v>3.125E-2</v>
      </c>
      <c r="AK42" s="3">
        <f t="shared" si="2"/>
        <v>0</v>
      </c>
      <c r="AL42" s="53" t="s">
        <v>30</v>
      </c>
      <c r="AM42" s="8" t="b">
        <f t="shared" si="3"/>
        <v>0</v>
      </c>
      <c r="AN42" s="15">
        <f t="shared" si="4"/>
        <v>0</v>
      </c>
    </row>
    <row r="43" spans="1:40" ht="80.099999999999994" customHeight="1" x14ac:dyDescent="0.25">
      <c r="A43" s="112" t="str">
        <f>IFERROR(INDEX(Tabella256[cognomenome], MATCH(F43, Tabella256[cognome], 0)), "")</f>
        <v/>
      </c>
      <c r="B43" s="28"/>
      <c r="C43" s="28"/>
      <c r="D43" s="29"/>
      <c r="E43" s="29"/>
      <c r="F43" s="30"/>
      <c r="G43" s="56" t="str">
        <f>IF(G42="","",G42)</f>
        <v/>
      </c>
      <c r="H43" s="31" t="str">
        <f>IF(H42="","",H42)</f>
        <v/>
      </c>
      <c r="I43" s="32" t="str">
        <f t="shared" si="5"/>
        <v/>
      </c>
      <c r="J43" s="33" t="str">
        <f>IF(J42="","",J42)</f>
        <v/>
      </c>
      <c r="K43" s="34"/>
      <c r="L43" s="34"/>
      <c r="M43" s="31" t="str">
        <f t="shared" si="11"/>
        <v/>
      </c>
      <c r="N43" s="35"/>
      <c r="O43" s="35"/>
      <c r="P43" s="2"/>
      <c r="Q43" s="2"/>
      <c r="R43" s="2"/>
      <c r="S43" s="2"/>
      <c r="T43" s="37"/>
      <c r="U43" s="2"/>
      <c r="AB43" s="72"/>
      <c r="AC43" s="2"/>
      <c r="AD43" s="114" t="str">
        <f t="shared" si="6"/>
        <v>NO</v>
      </c>
      <c r="AG43" s="3">
        <f t="shared" si="0"/>
        <v>0</v>
      </c>
      <c r="AH43" s="3">
        <f t="shared" si="0"/>
        <v>0</v>
      </c>
      <c r="AI43" s="3">
        <f t="shared" si="1"/>
        <v>0</v>
      </c>
      <c r="AJ43" s="4">
        <v>3.125E-2</v>
      </c>
      <c r="AK43" s="3">
        <f t="shared" si="2"/>
        <v>0</v>
      </c>
      <c r="AL43" s="53" t="s">
        <v>30</v>
      </c>
      <c r="AM43" s="8" t="b">
        <f t="shared" si="3"/>
        <v>0</v>
      </c>
      <c r="AN43" s="15">
        <f t="shared" si="4"/>
        <v>0</v>
      </c>
    </row>
    <row r="44" spans="1:40" ht="80.099999999999994" customHeight="1" x14ac:dyDescent="0.25">
      <c r="A44" s="112" t="str">
        <f>IFERROR(INDEX(Tabella256[cognomenome], MATCH(F44, Tabella256[cognome], 0)), "")</f>
        <v/>
      </c>
      <c r="B44" s="28"/>
      <c r="C44" s="28"/>
      <c r="D44" s="29"/>
      <c r="E44" s="29"/>
      <c r="F44" s="30"/>
      <c r="G44" s="56"/>
      <c r="H44" s="31"/>
      <c r="I44" s="32" t="str">
        <f t="shared" si="5"/>
        <v/>
      </c>
      <c r="J44" s="33"/>
      <c r="K44" s="34"/>
      <c r="L44" s="34"/>
      <c r="M44" s="31" t="str">
        <f t="shared" si="11"/>
        <v/>
      </c>
      <c r="N44" s="35"/>
      <c r="O44" s="35"/>
      <c r="P44" s="2"/>
      <c r="Q44" s="2"/>
      <c r="R44" s="2"/>
      <c r="S44" s="2"/>
      <c r="T44" s="37"/>
      <c r="U44" s="2"/>
      <c r="AB44" s="72"/>
      <c r="AC44" s="2"/>
      <c r="AD44" s="114" t="str">
        <f t="shared" si="6"/>
        <v>NO</v>
      </c>
      <c r="AG44" s="3">
        <f t="shared" si="0"/>
        <v>0</v>
      </c>
      <c r="AH44" s="3">
        <f t="shared" si="0"/>
        <v>0</v>
      </c>
      <c r="AI44" s="3">
        <f t="shared" si="1"/>
        <v>0</v>
      </c>
      <c r="AJ44" s="4">
        <v>3.125E-2</v>
      </c>
      <c r="AK44" s="3">
        <f t="shared" si="2"/>
        <v>0</v>
      </c>
      <c r="AL44" s="53" t="s">
        <v>30</v>
      </c>
      <c r="AM44" s="8" t="b">
        <f t="shared" si="3"/>
        <v>0</v>
      </c>
      <c r="AN44" s="15">
        <f t="shared" si="4"/>
        <v>0</v>
      </c>
    </row>
    <row r="45" spans="1:40" ht="80.099999999999994" customHeight="1" x14ac:dyDescent="0.25">
      <c r="A45" s="112" t="str">
        <f>IFERROR(INDEX(Tabella256[cognomenome], MATCH(F45, Tabella256[cognome], 0)), "")</f>
        <v/>
      </c>
      <c r="B45" s="28"/>
      <c r="C45" s="28"/>
      <c r="D45" s="29"/>
      <c r="E45" s="29"/>
      <c r="F45" s="30"/>
      <c r="G45" s="56" t="str">
        <f>IF(G44="","",G44)</f>
        <v/>
      </c>
      <c r="H45" s="31" t="str">
        <f>IF(H44="","",H44)</f>
        <v/>
      </c>
      <c r="I45" s="32" t="str">
        <f t="shared" si="5"/>
        <v/>
      </c>
      <c r="J45" s="33" t="str">
        <f>IF(J44="","",J44)</f>
        <v/>
      </c>
      <c r="K45" s="34"/>
      <c r="L45" s="34"/>
      <c r="M45" s="31" t="str">
        <f t="shared" si="11"/>
        <v/>
      </c>
      <c r="N45" s="35"/>
      <c r="O45" s="35"/>
      <c r="P45" s="2"/>
      <c r="Q45" s="2"/>
      <c r="R45" s="2"/>
      <c r="S45" s="2"/>
      <c r="T45" s="2"/>
      <c r="U45" s="2"/>
      <c r="V45" s="72"/>
      <c r="W45" s="72"/>
      <c r="X45" s="72"/>
      <c r="Y45" s="72"/>
      <c r="Z45" s="72"/>
      <c r="AA45" s="72"/>
      <c r="AB45" s="72"/>
      <c r="AC45" s="2"/>
      <c r="AD45" s="114" t="str">
        <f t="shared" si="6"/>
        <v>NO</v>
      </c>
      <c r="AG45" s="3">
        <f t="shared" si="0"/>
        <v>0</v>
      </c>
      <c r="AH45" s="3">
        <f t="shared" si="0"/>
        <v>0</v>
      </c>
      <c r="AI45" s="3">
        <f t="shared" si="1"/>
        <v>0</v>
      </c>
      <c r="AJ45" s="4">
        <v>3.125E-2</v>
      </c>
      <c r="AK45" s="3">
        <f t="shared" si="2"/>
        <v>0</v>
      </c>
      <c r="AL45" s="53" t="s">
        <v>30</v>
      </c>
      <c r="AM45" s="8" t="b">
        <f t="shared" si="3"/>
        <v>0</v>
      </c>
      <c r="AN45" s="15">
        <f t="shared" si="4"/>
        <v>0</v>
      </c>
    </row>
    <row r="46" spans="1:40" x14ac:dyDescent="0.25">
      <c r="B46" s="191" t="str">
        <f>IF(I32="","",I32)</f>
        <v/>
      </c>
      <c r="C46" s="191"/>
      <c r="D46" s="191"/>
      <c r="E46" s="191"/>
      <c r="F46" s="191"/>
      <c r="G46" s="191"/>
      <c r="H46" s="191"/>
      <c r="I46" s="191"/>
      <c r="J46" s="191"/>
      <c r="K46" s="191"/>
      <c r="L46" s="191"/>
      <c r="M46" s="191"/>
      <c r="N46" s="19"/>
      <c r="O46" s="19"/>
      <c r="P46" s="2"/>
      <c r="Q46" s="2"/>
      <c r="R46" s="2"/>
      <c r="S46" s="2"/>
      <c r="T46" s="2"/>
      <c r="U46" s="2"/>
      <c r="V46" s="72"/>
      <c r="W46" s="72"/>
      <c r="X46" s="72"/>
      <c r="Y46" s="72"/>
      <c r="Z46" s="72"/>
      <c r="AA46" s="72"/>
      <c r="AB46" s="72"/>
      <c r="AC46" s="2"/>
      <c r="AD46" s="2"/>
      <c r="AG46" s="24"/>
      <c r="AH46" s="24"/>
      <c r="AI46" s="24"/>
      <c r="AJ46" s="25"/>
      <c r="AK46" s="24"/>
      <c r="AL46" s="26"/>
      <c r="AM46" s="27"/>
    </row>
    <row r="47" spans="1:40" x14ac:dyDescent="0.25">
      <c r="B47" s="191"/>
      <c r="C47" s="191"/>
      <c r="D47" s="191"/>
      <c r="E47" s="191"/>
      <c r="F47" s="191"/>
      <c r="G47" s="191"/>
      <c r="H47" s="191"/>
      <c r="I47" s="191"/>
      <c r="J47" s="191"/>
      <c r="K47" s="191"/>
      <c r="L47" s="191"/>
      <c r="M47" s="191"/>
      <c r="P47" s="2"/>
      <c r="Q47" s="2"/>
      <c r="R47" s="2"/>
      <c r="S47" s="2"/>
    </row>
    <row r="48" spans="1:40" x14ac:dyDescent="0.25">
      <c r="B48" s="6"/>
      <c r="C48" s="6"/>
      <c r="D48" s="6"/>
      <c r="E48" s="7"/>
      <c r="F48" s="9"/>
      <c r="G48" s="143"/>
      <c r="H48" s="11"/>
      <c r="K48" s="11"/>
      <c r="L48" s="11"/>
      <c r="M48" s="11"/>
      <c r="N48" s="21"/>
      <c r="O48" s="21"/>
      <c r="P48" s="2"/>
      <c r="Q48" s="2"/>
      <c r="R48" s="2"/>
      <c r="S48" s="2"/>
      <c r="T48" s="2"/>
      <c r="U48" s="2"/>
      <c r="V48" s="72"/>
      <c r="W48" s="72"/>
      <c r="X48" s="72"/>
      <c r="Y48" s="72"/>
      <c r="Z48" s="72"/>
      <c r="AA48" s="72"/>
      <c r="AB48" s="72"/>
      <c r="AC48" s="2"/>
      <c r="AD48" s="2"/>
      <c r="AE48" s="2"/>
      <c r="AF48" s="2"/>
    </row>
    <row r="49" spans="2:63" x14ac:dyDescent="0.25">
      <c r="B49" s="6"/>
      <c r="C49" s="6"/>
      <c r="D49" s="6"/>
      <c r="E49" s="7"/>
      <c r="F49" s="9"/>
      <c r="G49" s="143"/>
      <c r="H49" s="11"/>
      <c r="K49" s="11"/>
      <c r="L49" s="11"/>
      <c r="M49" s="11"/>
      <c r="N49" s="21"/>
      <c r="O49" s="21"/>
      <c r="P49" s="2"/>
      <c r="Q49" s="2"/>
      <c r="R49" s="2"/>
      <c r="S49" s="2"/>
      <c r="T49" s="2"/>
      <c r="U49" s="2"/>
      <c r="V49" s="72"/>
      <c r="W49" s="72"/>
      <c r="X49" s="72"/>
      <c r="Y49" s="72"/>
      <c r="Z49" s="72"/>
      <c r="AA49" s="72"/>
      <c r="AB49" s="72"/>
      <c r="AC49" s="2"/>
      <c r="AD49" s="2"/>
      <c r="AE49" s="2"/>
      <c r="AF49" s="2"/>
    </row>
    <row r="50" spans="2:63" x14ac:dyDescent="0.25">
      <c r="B50" s="6"/>
      <c r="C50" s="6"/>
      <c r="D50" s="6"/>
      <c r="E50" s="7"/>
      <c r="F50" s="9"/>
      <c r="G50" s="143"/>
      <c r="H50" s="11"/>
      <c r="K50" s="11"/>
      <c r="L50" s="11"/>
      <c r="M50" s="11"/>
      <c r="N50" s="21"/>
      <c r="O50" s="21"/>
      <c r="T50" s="2"/>
      <c r="U50" s="2"/>
      <c r="V50" s="72"/>
      <c r="W50" s="72"/>
      <c r="X50" s="72"/>
      <c r="Y50" s="72"/>
      <c r="Z50" s="72"/>
      <c r="AA50" s="72"/>
      <c r="AB50" s="72"/>
      <c r="AC50" s="2"/>
      <c r="AD50" s="2"/>
      <c r="AE50" s="2"/>
      <c r="AF50" s="2"/>
    </row>
    <row r="51" spans="2:63" x14ac:dyDescent="0.25">
      <c r="B51" s="6"/>
      <c r="C51" s="6"/>
      <c r="D51" s="6"/>
      <c r="E51" s="7"/>
      <c r="F51" s="9"/>
      <c r="G51" s="143"/>
      <c r="H51" s="11"/>
      <c r="K51" s="11"/>
      <c r="L51" s="11"/>
      <c r="M51" s="11"/>
      <c r="N51" s="21"/>
      <c r="O51" s="21"/>
      <c r="T51" s="2"/>
      <c r="U51" s="2"/>
      <c r="V51" s="72"/>
      <c r="W51" s="72"/>
      <c r="X51" s="72"/>
      <c r="Y51" s="72"/>
      <c r="Z51" s="72"/>
      <c r="AA51" s="72"/>
      <c r="AB51" s="72"/>
      <c r="AC51" s="2"/>
      <c r="AD51" s="2"/>
      <c r="AE51" s="2"/>
      <c r="AF51" s="2"/>
    </row>
    <row r="52" spans="2:63" x14ac:dyDescent="0.25">
      <c r="B52" s="6"/>
      <c r="C52" s="6"/>
      <c r="D52" s="6"/>
      <c r="E52" s="7"/>
      <c r="F52" s="9"/>
      <c r="G52" s="143"/>
      <c r="H52" s="11"/>
      <c r="K52" s="11"/>
      <c r="L52" s="11"/>
      <c r="M52" s="11"/>
      <c r="N52" s="21"/>
      <c r="O52" s="21"/>
      <c r="T52" s="2"/>
      <c r="U52" s="2"/>
      <c r="V52" s="72"/>
      <c r="W52" s="72"/>
      <c r="X52" s="72"/>
      <c r="Y52" s="72"/>
      <c r="Z52" s="72"/>
      <c r="AA52" s="72"/>
      <c r="AB52" s="72"/>
      <c r="AC52" s="2"/>
      <c r="AD52" s="2"/>
      <c r="AE52" s="2"/>
      <c r="AF52" s="2"/>
    </row>
    <row r="53" spans="2:63" x14ac:dyDescent="0.25">
      <c r="B53" s="6"/>
      <c r="C53" s="6"/>
      <c r="D53" s="6"/>
      <c r="E53" s="7"/>
      <c r="F53" s="9"/>
      <c r="G53" s="143"/>
      <c r="H53" s="11"/>
      <c r="K53" s="11"/>
      <c r="L53" s="11"/>
      <c r="M53" s="11"/>
      <c r="N53" s="21"/>
      <c r="O53" s="21"/>
      <c r="T53" s="2"/>
      <c r="U53" s="2"/>
      <c r="V53" s="72"/>
      <c r="W53" s="72"/>
      <c r="X53" s="72"/>
      <c r="Y53" s="72"/>
      <c r="Z53" s="72"/>
      <c r="AA53" s="72"/>
      <c r="AB53" s="72"/>
      <c r="AC53" s="2"/>
      <c r="AD53" s="2"/>
      <c r="AE53" s="2"/>
      <c r="AF53" s="2"/>
    </row>
    <row r="54" spans="2:63" x14ac:dyDescent="0.25">
      <c r="B54" s="6"/>
      <c r="C54" s="6"/>
      <c r="D54" s="6"/>
      <c r="E54" s="7"/>
      <c r="F54" s="9"/>
      <c r="G54" s="143"/>
      <c r="H54" s="11"/>
      <c r="K54" s="11"/>
      <c r="L54" s="11"/>
      <c r="M54" s="11"/>
      <c r="N54" s="21"/>
      <c r="O54" s="21"/>
    </row>
    <row r="55" spans="2:63" x14ac:dyDescent="0.25">
      <c r="B55" s="6"/>
      <c r="C55" s="6"/>
      <c r="D55" s="6"/>
      <c r="E55" s="7"/>
      <c r="F55" s="9"/>
      <c r="G55" s="143"/>
      <c r="H55" s="11"/>
      <c r="I55" s="23"/>
      <c r="J55" s="11"/>
      <c r="K55" s="11"/>
      <c r="L55" s="11"/>
      <c r="M55" s="11"/>
      <c r="N55" s="21"/>
      <c r="O55" s="21"/>
    </row>
    <row r="56" spans="2:63" x14ac:dyDescent="0.25">
      <c r="B56" s="6"/>
      <c r="C56" s="6"/>
      <c r="D56" s="6"/>
      <c r="E56" s="7"/>
      <c r="F56" s="9"/>
      <c r="G56" s="143"/>
      <c r="H56" s="11"/>
      <c r="I56" s="23"/>
      <c r="J56" s="11"/>
      <c r="K56" s="11"/>
      <c r="L56" s="11"/>
      <c r="M56" s="11"/>
      <c r="N56" s="21"/>
      <c r="O56" s="21"/>
    </row>
    <row r="57" spans="2:63" x14ac:dyDescent="0.25">
      <c r="E57" s="5"/>
      <c r="F57" s="10"/>
    </row>
    <row r="58" spans="2:63" x14ac:dyDescent="0.25">
      <c r="E58" s="5"/>
      <c r="F58" s="10"/>
    </row>
    <row r="59" spans="2:63" s="12" customFormat="1" x14ac:dyDescent="0.25">
      <c r="B59" s="114"/>
      <c r="C59" s="114"/>
      <c r="D59" s="114"/>
      <c r="E59" s="5"/>
      <c r="F59" s="10"/>
      <c r="G59" s="144"/>
      <c r="H59" s="1"/>
      <c r="I59" s="22"/>
      <c r="J59" s="1"/>
      <c r="K59" s="1"/>
      <c r="L59" s="1"/>
      <c r="M59" s="1"/>
      <c r="N59" s="20"/>
      <c r="O59" s="20"/>
      <c r="T59" s="114"/>
      <c r="U59" s="114"/>
      <c r="V59" s="37"/>
      <c r="W59" s="37"/>
      <c r="X59" s="37"/>
      <c r="Y59" s="37"/>
      <c r="Z59" s="37"/>
      <c r="AA59" s="37"/>
      <c r="AB59" s="37"/>
      <c r="AC59" s="114"/>
      <c r="AD59" s="114"/>
      <c r="AE59" s="114"/>
      <c r="AF59" s="114"/>
      <c r="AG59" s="114"/>
      <c r="AH59" s="114"/>
      <c r="AI59" s="114"/>
      <c r="AJ59" s="114"/>
      <c r="AK59" s="114"/>
      <c r="AL59" s="114"/>
      <c r="AM59" s="114"/>
      <c r="AN59" s="114"/>
      <c r="AO59" s="114"/>
      <c r="AP59" s="114"/>
      <c r="AQ59" s="114"/>
      <c r="AR59" s="114"/>
      <c r="AS59" s="114"/>
      <c r="AT59" s="114"/>
      <c r="AU59" s="114"/>
      <c r="AV59" s="114"/>
      <c r="AW59" s="114"/>
      <c r="AX59" s="114"/>
      <c r="AY59" s="114"/>
      <c r="AZ59" s="114"/>
      <c r="BA59" s="114"/>
      <c r="BB59" s="114"/>
      <c r="BC59" s="114"/>
      <c r="BD59" s="114"/>
      <c r="BE59" s="114"/>
      <c r="BF59" s="114"/>
      <c r="BG59" s="114"/>
      <c r="BH59" s="114"/>
      <c r="BI59" s="114"/>
      <c r="BJ59" s="114"/>
      <c r="BK59" s="114"/>
    </row>
    <row r="60" spans="2:63" s="12" customFormat="1" x14ac:dyDescent="0.25">
      <c r="B60" s="114"/>
      <c r="C60" s="114"/>
      <c r="D60" s="114"/>
      <c r="E60" s="5"/>
      <c r="F60" s="10"/>
      <c r="G60" s="144"/>
      <c r="H60" s="1"/>
      <c r="I60" s="22"/>
      <c r="J60" s="1"/>
      <c r="K60" s="1"/>
      <c r="L60" s="1"/>
      <c r="M60" s="1"/>
      <c r="N60" s="20"/>
      <c r="O60" s="20"/>
      <c r="T60" s="114"/>
      <c r="U60" s="114"/>
      <c r="V60" s="37"/>
      <c r="W60" s="37"/>
      <c r="X60" s="37"/>
      <c r="Y60" s="37"/>
      <c r="Z60" s="37"/>
      <c r="AA60" s="37"/>
      <c r="AB60" s="37"/>
      <c r="AC60" s="114"/>
      <c r="AD60" s="114"/>
      <c r="AE60" s="114"/>
      <c r="AF60" s="114"/>
      <c r="AG60" s="114"/>
      <c r="AH60" s="114"/>
      <c r="AI60" s="114"/>
      <c r="AJ60" s="114"/>
      <c r="AK60" s="114"/>
      <c r="AL60" s="114"/>
      <c r="AM60" s="114"/>
      <c r="AN60" s="114"/>
      <c r="AO60" s="114"/>
      <c r="AP60" s="114"/>
      <c r="AQ60" s="114"/>
      <c r="AR60" s="114"/>
      <c r="AS60" s="114"/>
      <c r="AT60" s="114"/>
      <c r="AU60" s="114"/>
      <c r="AV60" s="114"/>
      <c r="AW60" s="114"/>
      <c r="AX60" s="114"/>
      <c r="AY60" s="114"/>
      <c r="AZ60" s="114"/>
      <c r="BA60" s="114"/>
      <c r="BB60" s="114"/>
      <c r="BC60" s="114"/>
      <c r="BD60" s="114"/>
      <c r="BE60" s="114"/>
      <c r="BF60" s="114"/>
      <c r="BG60" s="114"/>
      <c r="BH60" s="114"/>
      <c r="BI60" s="114"/>
      <c r="BJ60" s="114"/>
      <c r="BK60" s="114"/>
    </row>
    <row r="61" spans="2:63" s="12" customFormat="1" x14ac:dyDescent="0.25">
      <c r="B61" s="114"/>
      <c r="C61" s="114"/>
      <c r="D61" s="114"/>
      <c r="E61" s="5"/>
      <c r="F61" s="10"/>
      <c r="G61" s="144"/>
      <c r="H61" s="1"/>
      <c r="I61" s="22"/>
      <c r="J61" s="1"/>
      <c r="K61" s="1"/>
      <c r="L61" s="1"/>
      <c r="M61" s="1"/>
      <c r="N61" s="20"/>
      <c r="O61" s="20"/>
      <c r="T61" s="114"/>
      <c r="U61" s="114"/>
      <c r="V61" s="37"/>
      <c r="W61" s="37"/>
      <c r="X61" s="37"/>
      <c r="Y61" s="37"/>
      <c r="Z61" s="37"/>
      <c r="AA61" s="37"/>
      <c r="AB61" s="37"/>
      <c r="AC61" s="114"/>
      <c r="AD61" s="114"/>
      <c r="AE61" s="114"/>
      <c r="AF61" s="114"/>
      <c r="AG61" s="114"/>
      <c r="AH61" s="114"/>
      <c r="AI61" s="114"/>
      <c r="AJ61" s="114"/>
      <c r="AK61" s="114"/>
      <c r="AL61" s="114"/>
      <c r="AM61" s="114"/>
      <c r="AN61" s="114"/>
      <c r="AO61" s="114"/>
      <c r="AP61" s="114"/>
      <c r="AQ61" s="114"/>
      <c r="AR61" s="114"/>
      <c r="AS61" s="114"/>
      <c r="AT61" s="114"/>
      <c r="AU61" s="114"/>
      <c r="AV61" s="114"/>
      <c r="AW61" s="114"/>
      <c r="AX61" s="114"/>
      <c r="AY61" s="114"/>
      <c r="AZ61" s="114"/>
      <c r="BA61" s="114"/>
      <c r="BB61" s="114"/>
      <c r="BC61" s="114"/>
      <c r="BD61" s="114"/>
      <c r="BE61" s="114"/>
      <c r="BF61" s="114"/>
      <c r="BG61" s="114"/>
      <c r="BH61" s="114"/>
      <c r="BI61" s="114"/>
      <c r="BJ61" s="114"/>
      <c r="BK61" s="114"/>
    </row>
    <row r="62" spans="2:63" s="12" customFormat="1" x14ac:dyDescent="0.25">
      <c r="B62" s="114"/>
      <c r="C62" s="114"/>
      <c r="D62" s="114"/>
      <c r="E62" s="5"/>
      <c r="F62" s="10"/>
      <c r="G62" s="144"/>
      <c r="H62" s="1"/>
      <c r="I62" s="22"/>
      <c r="J62" s="1"/>
      <c r="K62" s="1"/>
      <c r="L62" s="1"/>
      <c r="M62" s="1"/>
      <c r="N62" s="20"/>
      <c r="O62" s="20"/>
      <c r="P62" s="114"/>
      <c r="Q62" s="114"/>
      <c r="R62" s="114"/>
      <c r="S62" s="114"/>
      <c r="T62" s="114"/>
      <c r="U62" s="114"/>
      <c r="V62" s="37"/>
      <c r="W62" s="37"/>
      <c r="X62" s="37"/>
      <c r="Y62" s="37"/>
      <c r="Z62" s="37"/>
      <c r="AA62" s="37"/>
      <c r="AB62" s="37"/>
      <c r="AC62" s="114"/>
      <c r="AD62" s="114"/>
      <c r="AE62" s="114"/>
      <c r="AF62" s="114"/>
      <c r="AG62" s="114"/>
      <c r="AH62" s="114"/>
      <c r="AI62" s="114"/>
      <c r="AJ62" s="114"/>
      <c r="AK62" s="114"/>
      <c r="AL62" s="114"/>
      <c r="AM62" s="114"/>
      <c r="AN62" s="114"/>
      <c r="AO62" s="114"/>
      <c r="AP62" s="114"/>
      <c r="AQ62" s="114"/>
      <c r="AR62" s="114"/>
      <c r="AS62" s="114"/>
      <c r="AT62" s="114"/>
      <c r="AU62" s="114"/>
      <c r="AV62" s="114"/>
      <c r="AW62" s="114"/>
      <c r="AX62" s="114"/>
      <c r="AY62" s="114"/>
      <c r="AZ62" s="114"/>
      <c r="BA62" s="114"/>
      <c r="BB62" s="114"/>
      <c r="BC62" s="114"/>
      <c r="BD62" s="114"/>
      <c r="BE62" s="114"/>
      <c r="BF62" s="114"/>
      <c r="BG62" s="114"/>
      <c r="BH62" s="114"/>
      <c r="BI62" s="114"/>
      <c r="BJ62" s="114"/>
      <c r="BK62" s="114"/>
    </row>
    <row r="63" spans="2:63" s="12" customFormat="1" x14ac:dyDescent="0.25">
      <c r="B63" s="114"/>
      <c r="C63" s="114"/>
      <c r="D63" s="114"/>
      <c r="E63" s="5"/>
      <c r="F63" s="10"/>
      <c r="G63" s="144"/>
      <c r="H63" s="1"/>
      <c r="I63" s="22"/>
      <c r="J63" s="1"/>
      <c r="K63" s="1"/>
      <c r="L63" s="1"/>
      <c r="M63" s="1"/>
      <c r="N63" s="20"/>
      <c r="O63" s="20"/>
      <c r="P63" s="114"/>
      <c r="Q63" s="114"/>
      <c r="R63" s="114"/>
      <c r="S63" s="114"/>
      <c r="T63" s="114"/>
      <c r="U63" s="114"/>
      <c r="V63" s="37"/>
      <c r="W63" s="37"/>
      <c r="X63" s="37"/>
      <c r="Y63" s="37"/>
      <c r="Z63" s="37"/>
      <c r="AA63" s="37"/>
      <c r="AB63" s="37"/>
      <c r="AC63" s="114"/>
      <c r="AD63" s="114"/>
      <c r="AE63" s="114"/>
      <c r="AF63" s="114"/>
      <c r="AG63" s="114"/>
      <c r="AH63" s="114"/>
      <c r="AI63" s="114"/>
      <c r="AJ63" s="114"/>
      <c r="AK63" s="114"/>
      <c r="AL63" s="114"/>
      <c r="AM63" s="114"/>
      <c r="AN63" s="114"/>
      <c r="AO63" s="114"/>
      <c r="AP63" s="114"/>
      <c r="AQ63" s="114"/>
      <c r="AR63" s="114"/>
      <c r="AS63" s="114"/>
      <c r="AT63" s="114"/>
      <c r="AU63" s="114"/>
      <c r="AV63" s="114"/>
      <c r="AW63" s="114"/>
      <c r="AX63" s="114"/>
      <c r="AY63" s="114"/>
      <c r="AZ63" s="114"/>
      <c r="BA63" s="114"/>
      <c r="BB63" s="114"/>
      <c r="BC63" s="114"/>
      <c r="BD63" s="114"/>
      <c r="BE63" s="114"/>
      <c r="BF63" s="114"/>
      <c r="BG63" s="114"/>
      <c r="BH63" s="114"/>
      <c r="BI63" s="114"/>
      <c r="BJ63" s="114"/>
      <c r="BK63" s="114"/>
    </row>
    <row r="64" spans="2:63" s="12" customFormat="1" x14ac:dyDescent="0.25">
      <c r="B64" s="114"/>
      <c r="C64" s="114"/>
      <c r="D64" s="114"/>
      <c r="E64" s="5"/>
      <c r="F64" s="10"/>
      <c r="G64" s="144"/>
      <c r="H64" s="1"/>
      <c r="I64" s="22"/>
      <c r="J64" s="1"/>
      <c r="K64" s="1"/>
      <c r="L64" s="1"/>
      <c r="M64" s="1"/>
      <c r="N64" s="20"/>
      <c r="O64" s="20"/>
      <c r="P64" s="114"/>
      <c r="Q64" s="114"/>
      <c r="R64" s="114"/>
      <c r="S64" s="114"/>
      <c r="T64" s="114"/>
      <c r="U64" s="114"/>
      <c r="V64" s="37"/>
      <c r="W64" s="37"/>
      <c r="X64" s="37"/>
      <c r="Y64" s="37"/>
      <c r="Z64" s="37"/>
      <c r="AA64" s="37"/>
      <c r="AB64" s="37"/>
      <c r="AC64" s="114"/>
      <c r="AD64" s="114"/>
      <c r="AE64" s="114"/>
      <c r="AF64" s="114"/>
      <c r="AG64" s="114"/>
      <c r="AH64" s="114"/>
      <c r="AI64" s="114"/>
      <c r="AJ64" s="114"/>
      <c r="AK64" s="114"/>
      <c r="AL64" s="114"/>
      <c r="AM64" s="114"/>
      <c r="AN64" s="114"/>
      <c r="AO64" s="114"/>
      <c r="AP64" s="114"/>
      <c r="AQ64" s="114"/>
      <c r="AR64" s="114"/>
      <c r="AS64" s="114"/>
      <c r="AT64" s="114"/>
      <c r="AU64" s="114"/>
      <c r="AV64" s="114"/>
      <c r="AW64" s="114"/>
      <c r="AX64" s="114"/>
      <c r="AY64" s="114"/>
      <c r="AZ64" s="114"/>
      <c r="BA64" s="114"/>
      <c r="BB64" s="114"/>
      <c r="BC64" s="114"/>
      <c r="BD64" s="114"/>
      <c r="BE64" s="114"/>
      <c r="BF64" s="114"/>
      <c r="BG64" s="114"/>
      <c r="BH64" s="114"/>
      <c r="BI64" s="114"/>
      <c r="BJ64" s="114"/>
      <c r="BK64" s="114"/>
    </row>
  </sheetData>
  <autoFilter ref="F3:N26" xr:uid="{00000000-0009-0000-0000-000004000000}"/>
  <mergeCells count="9">
    <mergeCell ref="V4:X4"/>
    <mergeCell ref="V8:X8"/>
    <mergeCell ref="B46:M47"/>
    <mergeCell ref="B1:E2"/>
    <mergeCell ref="F1:H2"/>
    <mergeCell ref="L1:M1"/>
    <mergeCell ref="L2:M2"/>
    <mergeCell ref="P2:S2"/>
    <mergeCell ref="V3:X3"/>
  </mergeCells>
  <conditionalFormatting sqref="V4">
    <cfRule type="cellIs" dxfId="7851" priority="3788" operator="lessThan">
      <formula>0</formula>
    </cfRule>
    <cfRule type="cellIs" dxfId="7850" priority="3789" operator="greaterThan">
      <formula>0</formula>
    </cfRule>
    <cfRule type="cellIs" dxfId="7849" priority="3790" operator="equal">
      <formula>0</formula>
    </cfRule>
  </conditionalFormatting>
  <conditionalFormatting sqref="V9:Y9">
    <cfRule type="cellIs" dxfId="7848" priority="3785" operator="lessThan">
      <formula>0</formula>
    </cfRule>
    <cfRule type="cellIs" dxfId="7847" priority="3786" operator="greaterThan">
      <formula>0</formula>
    </cfRule>
    <cfRule type="cellIs" dxfId="7846" priority="3787" operator="equal">
      <formula>0</formula>
    </cfRule>
  </conditionalFormatting>
  <conditionalFormatting sqref="S7:S30">
    <cfRule type="cellIs" dxfId="7845" priority="3783" operator="notEqual">
      <formula>0</formula>
    </cfRule>
    <cfRule type="cellIs" dxfId="7844" priority="3784" operator="equal">
      <formula>0</formula>
    </cfRule>
  </conditionalFormatting>
  <conditionalFormatting sqref="V7:Y7">
    <cfRule type="cellIs" dxfId="7843" priority="3791" operator="lessThan">
      <formula>0</formula>
    </cfRule>
    <cfRule type="cellIs" dxfId="7842" priority="3792" operator="greaterThan">
      <formula>0</formula>
    </cfRule>
    <cfRule type="cellIs" dxfId="7841" priority="3793" operator="equal">
      <formula>0</formula>
    </cfRule>
  </conditionalFormatting>
  <conditionalFormatting sqref="U4">
    <cfRule type="containsText" dxfId="7840" priority="3794" operator="containsText" text="NO">
      <formula>NOT(ISERROR(SEARCH("NO",U4)))</formula>
    </cfRule>
    <cfRule type="containsText" dxfId="7839" priority="3795" operator="containsText" text="SI">
      <formula>NOT(ISERROR(SEARCH("SI",U4)))</formula>
    </cfRule>
  </conditionalFormatting>
  <conditionalFormatting sqref="K4 J5:K5 F19:H19 F21:H45 G5:H21 F10:F23 J6:L45">
    <cfRule type="expression" dxfId="7838" priority="3796">
      <formula>SEARCH("caricato",$N4)&gt;0</formula>
    </cfRule>
    <cfRule type="expression" dxfId="7837" priority="3797">
      <formula>SEARCH("da fare",$N4)&gt;0</formula>
    </cfRule>
    <cfRule type="expression" dxfId="7836" priority="3798">
      <formula>SEARCH("attesa tcl",$N4)&gt;0</formula>
    </cfRule>
    <cfRule type="expression" dxfId="7835" priority="3799">
      <formula>SEARCH("fermata",$N4)&gt;0</formula>
    </cfRule>
    <cfRule type="expression" dxfId="7834" priority="3800">
      <formula>SEARCH("canone",$N4)&gt;0</formula>
    </cfRule>
  </conditionalFormatting>
  <conditionalFormatting sqref="G4:H4 J4">
    <cfRule type="expression" dxfId="7833" priority="3778">
      <formula>SEARCH("caricato",$N4)&gt;0</formula>
    </cfRule>
    <cfRule type="expression" dxfId="7832" priority="3779">
      <formula>SEARCH("da fare",$N4)&gt;0</formula>
    </cfRule>
    <cfRule type="expression" dxfId="7831" priority="3780">
      <formula>SEARCH("attesa tcl",$N4)&gt;0</formula>
    </cfRule>
    <cfRule type="expression" dxfId="7830" priority="3781">
      <formula>SEARCH("fermata",$N4)&gt;0</formula>
    </cfRule>
    <cfRule type="expression" dxfId="7829" priority="3782">
      <formula>SEARCH("canone",$N4)&gt;0</formula>
    </cfRule>
  </conditionalFormatting>
  <conditionalFormatting sqref="F4:F5">
    <cfRule type="expression" dxfId="7828" priority="3768">
      <formula>SEARCH("caricato",$N4)&gt;0</formula>
    </cfRule>
    <cfRule type="expression" dxfId="7827" priority="3769">
      <formula>SEARCH("da fare",$N4)&gt;0</formula>
    </cfRule>
    <cfRule type="expression" dxfId="7826" priority="3770">
      <formula>SEARCH("attesa tcl",$N4)&gt;0</formula>
    </cfRule>
    <cfRule type="expression" dxfId="7825" priority="3771">
      <formula>SEARCH("fermata",$N4)&gt;0</formula>
    </cfRule>
    <cfRule type="expression" dxfId="7824" priority="3772">
      <formula>SEARCH("canone",$N4)&gt;0</formula>
    </cfRule>
  </conditionalFormatting>
  <conditionalFormatting sqref="F4:F5">
    <cfRule type="expression" dxfId="7823" priority="3763">
      <formula>SEARCH("caricato",$N4)&gt;0</formula>
    </cfRule>
    <cfRule type="expression" dxfId="7822" priority="3764">
      <formula>SEARCH("da fare",$N4)&gt;0</formula>
    </cfRule>
    <cfRule type="expression" dxfId="7821" priority="3765">
      <formula>SEARCH("attesa tcl",$N4)&gt;0</formula>
    </cfRule>
    <cfRule type="expression" dxfId="7820" priority="3766">
      <formula>SEARCH("fermata",$N4)&gt;0</formula>
    </cfRule>
    <cfRule type="expression" dxfId="7819" priority="3767">
      <formula>SEARCH("canone",$N4)&gt;0</formula>
    </cfRule>
  </conditionalFormatting>
  <conditionalFormatting sqref="F9">
    <cfRule type="expression" dxfId="7818" priority="3758">
      <formula>SEARCH("caricato",$N9)&gt;0</formula>
    </cfRule>
    <cfRule type="expression" dxfId="7817" priority="3759">
      <formula>SEARCH("da fare",$N9)&gt;0</formula>
    </cfRule>
    <cfRule type="expression" dxfId="7816" priority="3760">
      <formula>SEARCH("attesa tcl",$N9)&gt;0</formula>
    </cfRule>
    <cfRule type="expression" dxfId="7815" priority="3761">
      <formula>SEARCH("fermata",$N9)&gt;0</formula>
    </cfRule>
    <cfRule type="expression" dxfId="7814" priority="3762">
      <formula>SEARCH("canone",$N9)&gt;0</formula>
    </cfRule>
  </conditionalFormatting>
  <conditionalFormatting sqref="F10:F11">
    <cfRule type="expression" dxfId="7813" priority="3753">
      <formula>SEARCH("caricato",$N10)&gt;0</formula>
    </cfRule>
    <cfRule type="expression" dxfId="7812" priority="3754">
      <formula>SEARCH("da fare",$N10)&gt;0</formula>
    </cfRule>
    <cfRule type="expression" dxfId="7811" priority="3755">
      <formula>SEARCH("attesa tcl",$N10)&gt;0</formula>
    </cfRule>
    <cfRule type="expression" dxfId="7810" priority="3756">
      <formula>SEARCH("fermata",$N10)&gt;0</formula>
    </cfRule>
    <cfRule type="expression" dxfId="7809" priority="3757">
      <formula>SEARCH("canone",$N10)&gt;0</formula>
    </cfRule>
  </conditionalFormatting>
  <conditionalFormatting sqref="G10:H10 J10">
    <cfRule type="expression" dxfId="7808" priority="3748">
      <formula>SEARCH("caricato",$N10)&gt;0</formula>
    </cfRule>
    <cfRule type="expression" dxfId="7807" priority="3749">
      <formula>SEARCH("da fare",$N10)&gt;0</formula>
    </cfRule>
    <cfRule type="expression" dxfId="7806" priority="3750">
      <formula>SEARCH("attesa tcl",$N10)&gt;0</formula>
    </cfRule>
    <cfRule type="expression" dxfId="7805" priority="3751">
      <formula>SEARCH("fermata",$N10)&gt;0</formula>
    </cfRule>
    <cfRule type="expression" dxfId="7804" priority="3752">
      <formula>SEARCH("canone",$N10)&gt;0</formula>
    </cfRule>
  </conditionalFormatting>
  <conditionalFormatting sqref="G6 J6">
    <cfRule type="expression" dxfId="7803" priority="3743">
      <formula>SEARCH("caricato",$N6)&gt;0</formula>
    </cfRule>
    <cfRule type="expression" dxfId="7802" priority="3744">
      <formula>SEARCH("da fare",$N6)&gt;0</formula>
    </cfRule>
    <cfRule type="expression" dxfId="7801" priority="3745">
      <formula>SEARCH("attesa tcl",$N6)&gt;0</formula>
    </cfRule>
    <cfRule type="expression" dxfId="7800" priority="3746">
      <formula>SEARCH("fermata",$N6)&gt;0</formula>
    </cfRule>
    <cfRule type="expression" dxfId="7799" priority="3747">
      <formula>SEARCH("canone",$N6)&gt;0</formula>
    </cfRule>
  </conditionalFormatting>
  <conditionalFormatting sqref="F9">
    <cfRule type="expression" dxfId="7798" priority="3738">
      <formula>SEARCH("caricato",$N9)&gt;0</formula>
    </cfRule>
    <cfRule type="expression" dxfId="7797" priority="3739">
      <formula>SEARCH("da fare",$N9)&gt;0</formula>
    </cfRule>
    <cfRule type="expression" dxfId="7796" priority="3740">
      <formula>SEARCH("attesa tcl",$N9)&gt;0</formula>
    </cfRule>
    <cfRule type="expression" dxfId="7795" priority="3741">
      <formula>SEARCH("fermata",$N9)&gt;0</formula>
    </cfRule>
    <cfRule type="expression" dxfId="7794" priority="3742">
      <formula>SEARCH("canone",$N9)&gt;0</formula>
    </cfRule>
  </conditionalFormatting>
  <conditionalFormatting sqref="F10:F11">
    <cfRule type="expression" dxfId="7793" priority="3733">
      <formula>SEARCH("caricato",$N10)&gt;0</formula>
    </cfRule>
    <cfRule type="expression" dxfId="7792" priority="3734">
      <formula>SEARCH("da fare",$N10)&gt;0</formula>
    </cfRule>
    <cfRule type="expression" dxfId="7791" priority="3735">
      <formula>SEARCH("attesa tcl",$N10)&gt;0</formula>
    </cfRule>
    <cfRule type="expression" dxfId="7790" priority="3736">
      <formula>SEARCH("fermata",$N10)&gt;0</formula>
    </cfRule>
    <cfRule type="expression" dxfId="7789" priority="3737">
      <formula>SEARCH("canone",$N10)&gt;0</formula>
    </cfRule>
  </conditionalFormatting>
  <conditionalFormatting sqref="G12:H12 J12">
    <cfRule type="expression" dxfId="7788" priority="3728">
      <formula>SEARCH("caricato",$N12)&gt;0</formula>
    </cfRule>
    <cfRule type="expression" dxfId="7787" priority="3729">
      <formula>SEARCH("da fare",$N12)&gt;0</formula>
    </cfRule>
    <cfRule type="expression" dxfId="7786" priority="3730">
      <formula>SEARCH("attesa tcl",$N12)&gt;0</formula>
    </cfRule>
    <cfRule type="expression" dxfId="7785" priority="3731">
      <formula>SEARCH("fermata",$N12)&gt;0</formula>
    </cfRule>
    <cfRule type="expression" dxfId="7784" priority="3732">
      <formula>SEARCH("canone",$N12)&gt;0</formula>
    </cfRule>
  </conditionalFormatting>
  <conditionalFormatting sqref="G8:H8 J8">
    <cfRule type="expression" dxfId="7783" priority="3723">
      <formula>SEARCH("caricato",$N8)&gt;0</formula>
    </cfRule>
    <cfRule type="expression" dxfId="7782" priority="3724">
      <formula>SEARCH("da fare",$N8)&gt;0</formula>
    </cfRule>
    <cfRule type="expression" dxfId="7781" priority="3725">
      <formula>SEARCH("attesa tcl",$N8)&gt;0</formula>
    </cfRule>
    <cfRule type="expression" dxfId="7780" priority="3726">
      <formula>SEARCH("fermata",$N8)&gt;0</formula>
    </cfRule>
    <cfRule type="expression" dxfId="7779" priority="3727">
      <formula>SEARCH("canone",$N8)&gt;0</formula>
    </cfRule>
  </conditionalFormatting>
  <conditionalFormatting sqref="G12:H12 J12">
    <cfRule type="expression" dxfId="7778" priority="3708">
      <formula>SEARCH("caricato",$N12)&gt;0</formula>
    </cfRule>
    <cfRule type="expression" dxfId="7777" priority="3709">
      <formula>SEARCH("da fare",$N12)&gt;0</formula>
    </cfRule>
    <cfRule type="expression" dxfId="7776" priority="3710">
      <formula>SEARCH("attesa tcl",$N12)&gt;0</formula>
    </cfRule>
    <cfRule type="expression" dxfId="7775" priority="3711">
      <formula>SEARCH("fermata",$N12)&gt;0</formula>
    </cfRule>
    <cfRule type="expression" dxfId="7774" priority="3712">
      <formula>SEARCH("canone",$N12)&gt;0</formula>
    </cfRule>
  </conditionalFormatting>
  <conditionalFormatting sqref="F14:F15">
    <cfRule type="expression" dxfId="7773" priority="3703">
      <formula>SEARCH("caricato",$N14)&gt;0</formula>
    </cfRule>
    <cfRule type="expression" dxfId="7772" priority="3704">
      <formula>SEARCH("da fare",$N14)&gt;0</formula>
    </cfRule>
    <cfRule type="expression" dxfId="7771" priority="3705">
      <formula>SEARCH("attesa tcl",$N14)&gt;0</formula>
    </cfRule>
    <cfRule type="expression" dxfId="7770" priority="3706">
      <formula>SEARCH("fermata",$N14)&gt;0</formula>
    </cfRule>
    <cfRule type="expression" dxfId="7769" priority="3707">
      <formula>SEARCH("canone",$N14)&gt;0</formula>
    </cfRule>
  </conditionalFormatting>
  <conditionalFormatting sqref="G14:H14 J14">
    <cfRule type="expression" dxfId="7768" priority="3698">
      <formula>SEARCH("caricato",$N14)&gt;0</formula>
    </cfRule>
    <cfRule type="expression" dxfId="7767" priority="3699">
      <formula>SEARCH("da fare",$N14)&gt;0</formula>
    </cfRule>
    <cfRule type="expression" dxfId="7766" priority="3700">
      <formula>SEARCH("attesa tcl",$N14)&gt;0</formula>
    </cfRule>
    <cfRule type="expression" dxfId="7765" priority="3701">
      <formula>SEARCH("fermata",$N14)&gt;0</formula>
    </cfRule>
    <cfRule type="expression" dxfId="7764" priority="3702">
      <formula>SEARCH("canone",$N14)&gt;0</formula>
    </cfRule>
  </conditionalFormatting>
  <conditionalFormatting sqref="F12:F13">
    <cfRule type="expression" dxfId="7763" priority="3693">
      <formula>SEARCH("caricato",$N12)&gt;0</formula>
    </cfRule>
    <cfRule type="expression" dxfId="7762" priority="3694">
      <formula>SEARCH("da fare",$N12)&gt;0</formula>
    </cfRule>
    <cfRule type="expression" dxfId="7761" priority="3695">
      <formula>SEARCH("attesa tcl",$N12)&gt;0</formula>
    </cfRule>
    <cfRule type="expression" dxfId="7760" priority="3696">
      <formula>SEARCH("fermata",$N12)&gt;0</formula>
    </cfRule>
    <cfRule type="expression" dxfId="7759" priority="3697">
      <formula>SEARCH("canone",$N12)&gt;0</formula>
    </cfRule>
  </conditionalFormatting>
  <conditionalFormatting sqref="F12:F13">
    <cfRule type="expression" dxfId="7758" priority="3688">
      <formula>SEARCH("caricato",$N12)&gt;0</formula>
    </cfRule>
    <cfRule type="expression" dxfId="7757" priority="3689">
      <formula>SEARCH("da fare",$N12)&gt;0</formula>
    </cfRule>
    <cfRule type="expression" dxfId="7756" priority="3690">
      <formula>SEARCH("attesa tcl",$N12)&gt;0</formula>
    </cfRule>
    <cfRule type="expression" dxfId="7755" priority="3691">
      <formula>SEARCH("fermata",$N12)&gt;0</formula>
    </cfRule>
    <cfRule type="expression" dxfId="7754" priority="3692">
      <formula>SEARCH("canone",$N12)&gt;0</formula>
    </cfRule>
  </conditionalFormatting>
  <conditionalFormatting sqref="F9">
    <cfRule type="expression" dxfId="7753" priority="3678">
      <formula>SEARCH("caricato",$N9)&gt;0</formula>
    </cfRule>
    <cfRule type="expression" dxfId="7752" priority="3679">
      <formula>SEARCH("da fare",$N9)&gt;0</formula>
    </cfRule>
    <cfRule type="expression" dxfId="7751" priority="3680">
      <formula>SEARCH("attesa tcl",$N9)&gt;0</formula>
    </cfRule>
    <cfRule type="expression" dxfId="7750" priority="3681">
      <formula>SEARCH("fermata",$N9)&gt;0</formula>
    </cfRule>
    <cfRule type="expression" dxfId="7749" priority="3682">
      <formula>SEARCH("canone",$N9)&gt;0</formula>
    </cfRule>
  </conditionalFormatting>
  <conditionalFormatting sqref="G8:H8 J8">
    <cfRule type="expression" dxfId="7748" priority="3673">
      <formula>SEARCH("caricato",$N8)&gt;0</formula>
    </cfRule>
    <cfRule type="expression" dxfId="7747" priority="3674">
      <formula>SEARCH("da fare",$N8)&gt;0</formula>
    </cfRule>
    <cfRule type="expression" dxfId="7746" priority="3675">
      <formula>SEARCH("attesa tcl",$N8)&gt;0</formula>
    </cfRule>
    <cfRule type="expression" dxfId="7745" priority="3676">
      <formula>SEARCH("fermata",$N8)&gt;0</formula>
    </cfRule>
    <cfRule type="expression" dxfId="7744" priority="3677">
      <formula>SEARCH("canone",$N8)&gt;0</formula>
    </cfRule>
  </conditionalFormatting>
  <conditionalFormatting sqref="G4:H4 J4">
    <cfRule type="expression" dxfId="7743" priority="3668">
      <formula>SEARCH("caricato",$N4)&gt;0</formula>
    </cfRule>
    <cfRule type="expression" dxfId="7742" priority="3669">
      <formula>SEARCH("da fare",$N4)&gt;0</formula>
    </cfRule>
    <cfRule type="expression" dxfId="7741" priority="3670">
      <formula>SEARCH("attesa tcl",$N4)&gt;0</formula>
    </cfRule>
    <cfRule type="expression" dxfId="7740" priority="3671">
      <formula>SEARCH("fermata",$N4)&gt;0</formula>
    </cfRule>
    <cfRule type="expression" dxfId="7739" priority="3672">
      <formula>SEARCH("canone",$N4)&gt;0</formula>
    </cfRule>
  </conditionalFormatting>
  <conditionalFormatting sqref="F9">
    <cfRule type="expression" dxfId="7738" priority="3658">
      <formula>SEARCH("caricato",$N9)&gt;0</formula>
    </cfRule>
    <cfRule type="expression" dxfId="7737" priority="3659">
      <formula>SEARCH("da fare",$N9)&gt;0</formula>
    </cfRule>
    <cfRule type="expression" dxfId="7736" priority="3660">
      <formula>SEARCH("attesa tcl",$N9)&gt;0</formula>
    </cfRule>
    <cfRule type="expression" dxfId="7735" priority="3661">
      <formula>SEARCH("fermata",$N9)&gt;0</formula>
    </cfRule>
    <cfRule type="expression" dxfId="7734" priority="3662">
      <formula>SEARCH("canone",$N9)&gt;0</formula>
    </cfRule>
  </conditionalFormatting>
  <conditionalFormatting sqref="G10:H10 J10">
    <cfRule type="expression" dxfId="7733" priority="3653">
      <formula>SEARCH("caricato",$N10)&gt;0</formula>
    </cfRule>
    <cfRule type="expression" dxfId="7732" priority="3654">
      <formula>SEARCH("da fare",$N10)&gt;0</formula>
    </cfRule>
    <cfRule type="expression" dxfId="7731" priority="3655">
      <formula>SEARCH("attesa tcl",$N10)&gt;0</formula>
    </cfRule>
    <cfRule type="expression" dxfId="7730" priority="3656">
      <formula>SEARCH("fermata",$N10)&gt;0</formula>
    </cfRule>
    <cfRule type="expression" dxfId="7729" priority="3657">
      <formula>SEARCH("canone",$N10)&gt;0</formula>
    </cfRule>
  </conditionalFormatting>
  <conditionalFormatting sqref="G6 J6">
    <cfRule type="expression" dxfId="7728" priority="3648">
      <formula>SEARCH("caricato",$N6)&gt;0</formula>
    </cfRule>
    <cfRule type="expression" dxfId="7727" priority="3649">
      <formula>SEARCH("da fare",$N6)&gt;0</formula>
    </cfRule>
    <cfRule type="expression" dxfId="7726" priority="3650">
      <formula>SEARCH("attesa tcl",$N6)&gt;0</formula>
    </cfRule>
    <cfRule type="expression" dxfId="7725" priority="3651">
      <formula>SEARCH("fermata",$N6)&gt;0</formula>
    </cfRule>
    <cfRule type="expression" dxfId="7724" priority="3652">
      <formula>SEARCH("canone",$N6)&gt;0</formula>
    </cfRule>
  </conditionalFormatting>
  <conditionalFormatting sqref="F4:F5">
    <cfRule type="expression" dxfId="7723" priority="3643">
      <formula>SEARCH("caricato",$N4)&gt;0</formula>
    </cfRule>
    <cfRule type="expression" dxfId="7722" priority="3644">
      <formula>SEARCH("da fare",$N4)&gt;0</formula>
    </cfRule>
    <cfRule type="expression" dxfId="7721" priority="3645">
      <formula>SEARCH("attesa tcl",$N4)&gt;0</formula>
    </cfRule>
    <cfRule type="expression" dxfId="7720" priority="3646">
      <formula>SEARCH("fermata",$N4)&gt;0</formula>
    </cfRule>
    <cfRule type="expression" dxfId="7719" priority="3647">
      <formula>SEARCH("canone",$N4)&gt;0</formula>
    </cfRule>
  </conditionalFormatting>
  <conditionalFormatting sqref="F4:F5">
    <cfRule type="expression" dxfId="7718" priority="3638">
      <formula>SEARCH("caricato",$N4)&gt;0</formula>
    </cfRule>
    <cfRule type="expression" dxfId="7717" priority="3639">
      <formula>SEARCH("da fare",$N4)&gt;0</formula>
    </cfRule>
    <cfRule type="expression" dxfId="7716" priority="3640">
      <formula>SEARCH("attesa tcl",$N4)&gt;0</formula>
    </cfRule>
    <cfRule type="expression" dxfId="7715" priority="3641">
      <formula>SEARCH("fermata",$N4)&gt;0</formula>
    </cfRule>
    <cfRule type="expression" dxfId="7714" priority="3642">
      <formula>SEARCH("canone",$N4)&gt;0</formula>
    </cfRule>
  </conditionalFormatting>
  <conditionalFormatting sqref="G10:H10 J10">
    <cfRule type="expression" dxfId="7713" priority="3608">
      <formula>SEARCH("caricato",$N10)&gt;0</formula>
    </cfRule>
    <cfRule type="expression" dxfId="7712" priority="3609">
      <formula>SEARCH("da fare",$N10)&gt;0</formula>
    </cfRule>
    <cfRule type="expression" dxfId="7711" priority="3610">
      <formula>SEARCH("attesa tcl",$N10)&gt;0</formula>
    </cfRule>
    <cfRule type="expression" dxfId="7710" priority="3611">
      <formula>SEARCH("fermata",$N10)&gt;0</formula>
    </cfRule>
    <cfRule type="expression" dxfId="7709" priority="3612">
      <formula>SEARCH("canone",$N10)&gt;0</formula>
    </cfRule>
  </conditionalFormatting>
  <conditionalFormatting sqref="F12:F13">
    <cfRule type="expression" dxfId="7708" priority="3603">
      <formula>SEARCH("caricato",$N12)&gt;0</formula>
    </cfRule>
    <cfRule type="expression" dxfId="7707" priority="3604">
      <formula>SEARCH("da fare",$N12)&gt;0</formula>
    </cfRule>
    <cfRule type="expression" dxfId="7706" priority="3605">
      <formula>SEARCH("attesa tcl",$N12)&gt;0</formula>
    </cfRule>
    <cfRule type="expression" dxfId="7705" priority="3606">
      <formula>SEARCH("fermata",$N12)&gt;0</formula>
    </cfRule>
    <cfRule type="expression" dxfId="7704" priority="3607">
      <formula>SEARCH("canone",$N12)&gt;0</formula>
    </cfRule>
  </conditionalFormatting>
  <conditionalFormatting sqref="G12:H12 J12">
    <cfRule type="expression" dxfId="7703" priority="3598">
      <formula>SEARCH("caricato",$N12)&gt;0</formula>
    </cfRule>
    <cfRule type="expression" dxfId="7702" priority="3599">
      <formula>SEARCH("da fare",$N12)&gt;0</formula>
    </cfRule>
    <cfRule type="expression" dxfId="7701" priority="3600">
      <formula>SEARCH("attesa tcl",$N12)&gt;0</formula>
    </cfRule>
    <cfRule type="expression" dxfId="7700" priority="3601">
      <formula>SEARCH("fermata",$N12)&gt;0</formula>
    </cfRule>
    <cfRule type="expression" dxfId="7699" priority="3602">
      <formula>SEARCH("canone",$N12)&gt;0</formula>
    </cfRule>
  </conditionalFormatting>
  <conditionalFormatting sqref="F10:F11">
    <cfRule type="expression" dxfId="7698" priority="3593">
      <formula>SEARCH("caricato",$N10)&gt;0</formula>
    </cfRule>
    <cfRule type="expression" dxfId="7697" priority="3594">
      <formula>SEARCH("da fare",$N10)&gt;0</formula>
    </cfRule>
    <cfRule type="expression" dxfId="7696" priority="3595">
      <formula>SEARCH("attesa tcl",$N10)&gt;0</formula>
    </cfRule>
    <cfRule type="expression" dxfId="7695" priority="3596">
      <formula>SEARCH("fermata",$N10)&gt;0</formula>
    </cfRule>
    <cfRule type="expression" dxfId="7694" priority="3597">
      <formula>SEARCH("canone",$N10)&gt;0</formula>
    </cfRule>
  </conditionalFormatting>
  <conditionalFormatting sqref="F10:F11">
    <cfRule type="expression" dxfId="7693" priority="3588">
      <formula>SEARCH("caricato",$N10)&gt;0</formula>
    </cfRule>
    <cfRule type="expression" dxfId="7692" priority="3589">
      <formula>SEARCH("da fare",$N10)&gt;0</formula>
    </cfRule>
    <cfRule type="expression" dxfId="7691" priority="3590">
      <formula>SEARCH("attesa tcl",$N10)&gt;0</formula>
    </cfRule>
    <cfRule type="expression" dxfId="7690" priority="3591">
      <formula>SEARCH("fermata",$N10)&gt;0</formula>
    </cfRule>
    <cfRule type="expression" dxfId="7689" priority="3592">
      <formula>SEARCH("canone",$N10)&gt;0</formula>
    </cfRule>
  </conditionalFormatting>
  <conditionalFormatting sqref="F17">
    <cfRule type="expression" dxfId="7688" priority="3583">
      <formula>SEARCH("caricato",$N17)&gt;0</formula>
    </cfRule>
    <cfRule type="expression" dxfId="7687" priority="3584">
      <formula>SEARCH("da fare",$N17)&gt;0</formula>
    </cfRule>
    <cfRule type="expression" dxfId="7686" priority="3585">
      <formula>SEARCH("attesa tcl",$N17)&gt;0</formula>
    </cfRule>
    <cfRule type="expression" dxfId="7685" priority="3586">
      <formula>SEARCH("fermata",$N17)&gt;0</formula>
    </cfRule>
    <cfRule type="expression" dxfId="7684" priority="3587">
      <formula>SEARCH("canone",$N17)&gt;0</formula>
    </cfRule>
  </conditionalFormatting>
  <conditionalFormatting sqref="F17">
    <cfRule type="expression" dxfId="7683" priority="3578">
      <formula>SEARCH("caricato",$N17)&gt;0</formula>
    </cfRule>
    <cfRule type="expression" dxfId="7682" priority="3579">
      <formula>SEARCH("da fare",$N17)&gt;0</formula>
    </cfRule>
    <cfRule type="expression" dxfId="7681" priority="3580">
      <formula>SEARCH("attesa tcl",$N17)&gt;0</formula>
    </cfRule>
    <cfRule type="expression" dxfId="7680" priority="3581">
      <formula>SEARCH("fermata",$N17)&gt;0</formula>
    </cfRule>
    <cfRule type="expression" dxfId="7679" priority="3582">
      <formula>SEARCH("canone",$N17)&gt;0</formula>
    </cfRule>
  </conditionalFormatting>
  <conditionalFormatting sqref="F17">
    <cfRule type="expression" dxfId="7678" priority="3573">
      <formula>SEARCH("caricato",$N17)&gt;0</formula>
    </cfRule>
    <cfRule type="expression" dxfId="7677" priority="3574">
      <formula>SEARCH("da fare",$N17)&gt;0</formula>
    </cfRule>
    <cfRule type="expression" dxfId="7676" priority="3575">
      <formula>SEARCH("attesa tcl",$N17)&gt;0</formula>
    </cfRule>
    <cfRule type="expression" dxfId="7675" priority="3576">
      <formula>SEARCH("fermata",$N17)&gt;0</formula>
    </cfRule>
    <cfRule type="expression" dxfId="7674" priority="3577">
      <formula>SEARCH("canone",$N17)&gt;0</formula>
    </cfRule>
  </conditionalFormatting>
  <conditionalFormatting sqref="F17">
    <cfRule type="expression" dxfId="7673" priority="3568">
      <formula>SEARCH("caricato",$N17)&gt;0</formula>
    </cfRule>
    <cfRule type="expression" dxfId="7672" priority="3569">
      <formula>SEARCH("da fare",$N17)&gt;0</formula>
    </cfRule>
    <cfRule type="expression" dxfId="7671" priority="3570">
      <formula>SEARCH("attesa tcl",$N17)&gt;0</formula>
    </cfRule>
    <cfRule type="expression" dxfId="7670" priority="3571">
      <formula>SEARCH("fermata",$N17)&gt;0</formula>
    </cfRule>
    <cfRule type="expression" dxfId="7669" priority="3572">
      <formula>SEARCH("canone",$N17)&gt;0</formula>
    </cfRule>
  </conditionalFormatting>
  <conditionalFormatting sqref="G14:H14 J14">
    <cfRule type="expression" dxfId="7668" priority="3563">
      <formula>SEARCH("caricato",$N14)&gt;0</formula>
    </cfRule>
    <cfRule type="expression" dxfId="7667" priority="3564">
      <formula>SEARCH("da fare",$N14)&gt;0</formula>
    </cfRule>
    <cfRule type="expression" dxfId="7666" priority="3565">
      <formula>SEARCH("attesa tcl",$N14)&gt;0</formula>
    </cfRule>
    <cfRule type="expression" dxfId="7665" priority="3566">
      <formula>SEARCH("fermata",$N14)&gt;0</formula>
    </cfRule>
    <cfRule type="expression" dxfId="7664" priority="3567">
      <formula>SEARCH("canone",$N14)&gt;0</formula>
    </cfRule>
  </conditionalFormatting>
  <conditionalFormatting sqref="G14:H14 J14">
    <cfRule type="expression" dxfId="7663" priority="3558">
      <formula>SEARCH("caricato",$N14)&gt;0</formula>
    </cfRule>
    <cfRule type="expression" dxfId="7662" priority="3559">
      <formula>SEARCH("da fare",$N14)&gt;0</formula>
    </cfRule>
    <cfRule type="expression" dxfId="7661" priority="3560">
      <formula>SEARCH("attesa tcl",$N14)&gt;0</formula>
    </cfRule>
    <cfRule type="expression" dxfId="7660" priority="3561">
      <formula>SEARCH("fermata",$N14)&gt;0</formula>
    </cfRule>
    <cfRule type="expression" dxfId="7659" priority="3562">
      <formula>SEARCH("canone",$N14)&gt;0</formula>
    </cfRule>
  </conditionalFormatting>
  <conditionalFormatting sqref="F16:F17">
    <cfRule type="expression" dxfId="7658" priority="3553">
      <formula>SEARCH("caricato",$N16)&gt;0</formula>
    </cfRule>
    <cfRule type="expression" dxfId="7657" priority="3554">
      <formula>SEARCH("da fare",$N16)&gt;0</formula>
    </cfRule>
    <cfRule type="expression" dxfId="7656" priority="3555">
      <formula>SEARCH("attesa tcl",$N16)&gt;0</formula>
    </cfRule>
    <cfRule type="expression" dxfId="7655" priority="3556">
      <formula>SEARCH("fermata",$N16)&gt;0</formula>
    </cfRule>
    <cfRule type="expression" dxfId="7654" priority="3557">
      <formula>SEARCH("canone",$N16)&gt;0</formula>
    </cfRule>
  </conditionalFormatting>
  <conditionalFormatting sqref="G16:H16 J16">
    <cfRule type="expression" dxfId="7653" priority="3548">
      <formula>SEARCH("caricato",$N16)&gt;0</formula>
    </cfRule>
    <cfRule type="expression" dxfId="7652" priority="3549">
      <formula>SEARCH("da fare",$N16)&gt;0</formula>
    </cfRule>
    <cfRule type="expression" dxfId="7651" priority="3550">
      <formula>SEARCH("attesa tcl",$N16)&gt;0</formula>
    </cfRule>
    <cfRule type="expression" dxfId="7650" priority="3551">
      <formula>SEARCH("fermata",$N16)&gt;0</formula>
    </cfRule>
    <cfRule type="expression" dxfId="7649" priority="3552">
      <formula>SEARCH("canone",$N16)&gt;0</formula>
    </cfRule>
  </conditionalFormatting>
  <conditionalFormatting sqref="F14:F15">
    <cfRule type="expression" dxfId="7648" priority="3543">
      <formula>SEARCH("caricato",$N14)&gt;0</formula>
    </cfRule>
    <cfRule type="expression" dxfId="7647" priority="3544">
      <formula>SEARCH("da fare",$N14)&gt;0</formula>
    </cfRule>
    <cfRule type="expression" dxfId="7646" priority="3545">
      <formula>SEARCH("attesa tcl",$N14)&gt;0</formula>
    </cfRule>
    <cfRule type="expression" dxfId="7645" priority="3546">
      <formula>SEARCH("fermata",$N14)&gt;0</formula>
    </cfRule>
    <cfRule type="expression" dxfId="7644" priority="3547">
      <formula>SEARCH("canone",$N14)&gt;0</formula>
    </cfRule>
  </conditionalFormatting>
  <conditionalFormatting sqref="F14:F15">
    <cfRule type="expression" dxfId="7643" priority="3538">
      <formula>SEARCH("caricato",$N14)&gt;0</formula>
    </cfRule>
    <cfRule type="expression" dxfId="7642" priority="3539">
      <formula>SEARCH("da fare",$N14)&gt;0</formula>
    </cfRule>
    <cfRule type="expression" dxfId="7641" priority="3540">
      <formula>SEARCH("attesa tcl",$N14)&gt;0</formula>
    </cfRule>
    <cfRule type="expression" dxfId="7640" priority="3541">
      <formula>SEARCH("fermata",$N14)&gt;0</formula>
    </cfRule>
    <cfRule type="expression" dxfId="7639" priority="3542">
      <formula>SEARCH("canone",$N14)&gt;0</formula>
    </cfRule>
  </conditionalFormatting>
  <conditionalFormatting sqref="F14:F15">
    <cfRule type="expression" dxfId="7638" priority="3533">
      <formula>SEARCH("caricato",$N14)&gt;0</formula>
    </cfRule>
    <cfRule type="expression" dxfId="7637" priority="3534">
      <formula>SEARCH("da fare",$N14)&gt;0</formula>
    </cfRule>
    <cfRule type="expression" dxfId="7636" priority="3535">
      <formula>SEARCH("attesa tcl",$N14)&gt;0</formula>
    </cfRule>
    <cfRule type="expression" dxfId="7635" priority="3536">
      <formula>SEARCH("fermata",$N14)&gt;0</formula>
    </cfRule>
    <cfRule type="expression" dxfId="7634" priority="3537">
      <formula>SEARCH("canone",$N14)&gt;0</formula>
    </cfRule>
  </conditionalFormatting>
  <conditionalFormatting sqref="G14:H14 J14">
    <cfRule type="expression" dxfId="7633" priority="3528">
      <formula>SEARCH("caricato",$N14)&gt;0</formula>
    </cfRule>
    <cfRule type="expression" dxfId="7632" priority="3529">
      <formula>SEARCH("da fare",$N14)&gt;0</formula>
    </cfRule>
    <cfRule type="expression" dxfId="7631" priority="3530">
      <formula>SEARCH("attesa tcl",$N14)&gt;0</formula>
    </cfRule>
    <cfRule type="expression" dxfId="7630" priority="3531">
      <formula>SEARCH("fermata",$N14)&gt;0</formula>
    </cfRule>
    <cfRule type="expression" dxfId="7629" priority="3532">
      <formula>SEARCH("canone",$N14)&gt;0</formula>
    </cfRule>
  </conditionalFormatting>
  <conditionalFormatting sqref="F19">
    <cfRule type="expression" dxfId="7628" priority="3523">
      <formula>SEARCH("caricato",$N19)&gt;0</formula>
    </cfRule>
    <cfRule type="expression" dxfId="7627" priority="3524">
      <formula>SEARCH("da fare",$N19)&gt;0</formula>
    </cfRule>
    <cfRule type="expression" dxfId="7626" priority="3525">
      <formula>SEARCH("attesa tcl",$N19)&gt;0</formula>
    </cfRule>
    <cfRule type="expression" dxfId="7625" priority="3526">
      <formula>SEARCH("fermata",$N19)&gt;0</formula>
    </cfRule>
    <cfRule type="expression" dxfId="7624" priority="3527">
      <formula>SEARCH("canone",$N19)&gt;0</formula>
    </cfRule>
  </conditionalFormatting>
  <conditionalFormatting sqref="F19">
    <cfRule type="expression" dxfId="7623" priority="3518">
      <formula>SEARCH("caricato",$N19)&gt;0</formula>
    </cfRule>
    <cfRule type="expression" dxfId="7622" priority="3519">
      <formula>SEARCH("da fare",$N19)&gt;0</formula>
    </cfRule>
    <cfRule type="expression" dxfId="7621" priority="3520">
      <formula>SEARCH("attesa tcl",$N19)&gt;0</formula>
    </cfRule>
    <cfRule type="expression" dxfId="7620" priority="3521">
      <formula>SEARCH("fermata",$N19)&gt;0</formula>
    </cfRule>
    <cfRule type="expression" dxfId="7619" priority="3522">
      <formula>SEARCH("canone",$N19)&gt;0</formula>
    </cfRule>
  </conditionalFormatting>
  <conditionalFormatting sqref="F19">
    <cfRule type="expression" dxfId="7618" priority="3513">
      <formula>SEARCH("caricato",$N19)&gt;0</formula>
    </cfRule>
    <cfRule type="expression" dxfId="7617" priority="3514">
      <formula>SEARCH("da fare",$N19)&gt;0</formula>
    </cfRule>
    <cfRule type="expression" dxfId="7616" priority="3515">
      <formula>SEARCH("attesa tcl",$N19)&gt;0</formula>
    </cfRule>
    <cfRule type="expression" dxfId="7615" priority="3516">
      <formula>SEARCH("fermata",$N19)&gt;0</formula>
    </cfRule>
    <cfRule type="expression" dxfId="7614" priority="3517">
      <formula>SEARCH("canone",$N19)&gt;0</formula>
    </cfRule>
  </conditionalFormatting>
  <conditionalFormatting sqref="F19">
    <cfRule type="expression" dxfId="7613" priority="3508">
      <formula>SEARCH("caricato",$N19)&gt;0</formula>
    </cfRule>
    <cfRule type="expression" dxfId="7612" priority="3509">
      <formula>SEARCH("da fare",$N19)&gt;0</formula>
    </cfRule>
    <cfRule type="expression" dxfId="7611" priority="3510">
      <formula>SEARCH("attesa tcl",$N19)&gt;0</formula>
    </cfRule>
    <cfRule type="expression" dxfId="7610" priority="3511">
      <formula>SEARCH("fermata",$N19)&gt;0</formula>
    </cfRule>
    <cfRule type="expression" dxfId="7609" priority="3512">
      <formula>SEARCH("canone",$N19)&gt;0</formula>
    </cfRule>
  </conditionalFormatting>
  <conditionalFormatting sqref="M5">
    <cfRule type="expression" dxfId="7608" priority="3498">
      <formula>SEARCH("caricato",$N5)&gt;0</formula>
    </cfRule>
    <cfRule type="expression" dxfId="7607" priority="3499">
      <formula>SEARCH("da fare",$N5)&gt;0</formula>
    </cfRule>
    <cfRule type="expression" dxfId="7606" priority="3500">
      <formula>SEARCH("attesa tcl",$N5)&gt;0</formula>
    </cfRule>
    <cfRule type="expression" dxfId="7605" priority="3501">
      <formula>SEARCH("fermata",$N5)&gt;0</formula>
    </cfRule>
    <cfRule type="expression" dxfId="7604" priority="3502">
      <formula>SEARCH("canone",$N5)&gt;0</formula>
    </cfRule>
  </conditionalFormatting>
  <conditionalFormatting sqref="M4">
    <cfRule type="expression" dxfId="7603" priority="3503">
      <formula>SEARCH("caricato",$N4)&gt;0</formula>
    </cfRule>
    <cfRule type="expression" dxfId="7602" priority="3504">
      <formula>SEARCH("da fare",$N4)&gt;0</formula>
    </cfRule>
    <cfRule type="expression" dxfId="7601" priority="3505">
      <formula>SEARCH("attesa tcl",$N4)&gt;0</formula>
    </cfRule>
    <cfRule type="expression" dxfId="7600" priority="3506">
      <formula>SEARCH("fermata",$N4)&gt;0</formula>
    </cfRule>
    <cfRule type="expression" dxfId="7599" priority="3507">
      <formula>SEARCH("canone",$N4)&gt;0</formula>
    </cfRule>
  </conditionalFormatting>
  <conditionalFormatting sqref="M6:M45">
    <cfRule type="expression" dxfId="7598" priority="3493">
      <formula>SEARCH("caricato",$N6)&gt;0</formula>
    </cfRule>
    <cfRule type="expression" dxfId="7597" priority="3494">
      <formula>SEARCH("da fare",$N6)&gt;0</formula>
    </cfRule>
    <cfRule type="expression" dxfId="7596" priority="3495">
      <formula>SEARCH("attesa tcl",$N6)&gt;0</formula>
    </cfRule>
    <cfRule type="expression" dxfId="7595" priority="3496">
      <formula>SEARCH("fermata",$N6)&gt;0</formula>
    </cfRule>
    <cfRule type="expression" dxfId="7594" priority="3497">
      <formula>SEARCH("canone",$N6)&gt;0</formula>
    </cfRule>
  </conditionalFormatting>
  <conditionalFormatting sqref="F8">
    <cfRule type="expression" dxfId="7593" priority="3488">
      <formula>SEARCH("caricato",$N8)&gt;0</formula>
    </cfRule>
    <cfRule type="expression" dxfId="7592" priority="3489">
      <formula>SEARCH("da fare",$N8)&gt;0</formula>
    </cfRule>
    <cfRule type="expression" dxfId="7591" priority="3490">
      <formula>SEARCH("attesa tcl",$N8)&gt;0</formula>
    </cfRule>
    <cfRule type="expression" dxfId="7590" priority="3491">
      <formula>SEARCH("fermata",$N8)&gt;0</formula>
    </cfRule>
    <cfRule type="expression" dxfId="7589" priority="3492">
      <formula>SEARCH("canone",$N8)&gt;0</formula>
    </cfRule>
  </conditionalFormatting>
  <conditionalFormatting sqref="F8">
    <cfRule type="expression" dxfId="7588" priority="3483">
      <formula>SEARCH("caricato",$N8)&gt;0</formula>
    </cfRule>
    <cfRule type="expression" dxfId="7587" priority="3484">
      <formula>SEARCH("da fare",$N8)&gt;0</formula>
    </cfRule>
    <cfRule type="expression" dxfId="7586" priority="3485">
      <formula>SEARCH("attesa tcl",$N8)&gt;0</formula>
    </cfRule>
    <cfRule type="expression" dxfId="7585" priority="3486">
      <formula>SEARCH("fermata",$N8)&gt;0</formula>
    </cfRule>
    <cfRule type="expression" dxfId="7584" priority="3487">
      <formula>SEARCH("canone",$N8)&gt;0</formula>
    </cfRule>
  </conditionalFormatting>
  <conditionalFormatting sqref="F8">
    <cfRule type="expression" dxfId="7583" priority="3478">
      <formula>SEARCH("caricato",$N8)&gt;0</formula>
    </cfRule>
    <cfRule type="expression" dxfId="7582" priority="3479">
      <formula>SEARCH("da fare",$N8)&gt;0</formula>
    </cfRule>
    <cfRule type="expression" dxfId="7581" priority="3480">
      <formula>SEARCH("attesa tcl",$N8)&gt;0</formula>
    </cfRule>
    <cfRule type="expression" dxfId="7580" priority="3481">
      <formula>SEARCH("fermata",$N8)&gt;0</formula>
    </cfRule>
    <cfRule type="expression" dxfId="7579" priority="3482">
      <formula>SEARCH("canone",$N8)&gt;0</formula>
    </cfRule>
  </conditionalFormatting>
  <conditionalFormatting sqref="F8">
    <cfRule type="expression" dxfId="7578" priority="3473">
      <formula>SEARCH("caricato",$N8)&gt;0</formula>
    </cfRule>
    <cfRule type="expression" dxfId="7577" priority="3474">
      <formula>SEARCH("da fare",$N8)&gt;0</formula>
    </cfRule>
    <cfRule type="expression" dxfId="7576" priority="3475">
      <formula>SEARCH("attesa tcl",$N8)&gt;0</formula>
    </cfRule>
    <cfRule type="expression" dxfId="7575" priority="3476">
      <formula>SEARCH("fermata",$N8)&gt;0</formula>
    </cfRule>
    <cfRule type="expression" dxfId="7574" priority="3477">
      <formula>SEARCH("canone",$N8)&gt;0</formula>
    </cfRule>
  </conditionalFormatting>
  <conditionalFormatting sqref="P4:Q4">
    <cfRule type="cellIs" dxfId="7573" priority="3434" operator="lessThan">
      <formula>0</formula>
    </cfRule>
    <cfRule type="cellIs" dxfId="7572" priority="3435" operator="greaterThan">
      <formula>0</formula>
    </cfRule>
    <cfRule type="cellIs" dxfId="7571" priority="3436" operator="equal">
      <formula>0</formula>
    </cfRule>
  </conditionalFormatting>
  <conditionalFormatting sqref="S4">
    <cfRule type="cellIs" dxfId="7570" priority="3431" operator="lessThan">
      <formula>0</formula>
    </cfRule>
    <cfRule type="cellIs" dxfId="7569" priority="3432" operator="greaterThan">
      <formula>0</formula>
    </cfRule>
    <cfRule type="cellIs" dxfId="7568" priority="3433" operator="equal">
      <formula>0</formula>
    </cfRule>
  </conditionalFormatting>
  <conditionalFormatting sqref="T4">
    <cfRule type="containsText" dxfId="7567" priority="3429" operator="containsText" text="NO">
      <formula>NOT(ISERROR(SEARCH("NO",T4)))</formula>
    </cfRule>
    <cfRule type="containsText" dxfId="7566" priority="3430" operator="containsText" text="SI">
      <formula>NOT(ISERROR(SEARCH("SI",T4)))</formula>
    </cfRule>
  </conditionalFormatting>
  <conditionalFormatting sqref="R4">
    <cfRule type="cellIs" dxfId="7565" priority="3426" operator="lessThan">
      <formula>0</formula>
    </cfRule>
    <cfRule type="cellIs" dxfId="7564" priority="3427" operator="greaterThan">
      <formula>0</formula>
    </cfRule>
    <cfRule type="cellIs" dxfId="7563" priority="3428" operator="equal">
      <formula>0</formula>
    </cfRule>
  </conditionalFormatting>
  <conditionalFormatting sqref="I4">
    <cfRule type="expression" dxfId="7562" priority="3421">
      <formula>SEARCH("caricato",$N4)&gt;0</formula>
    </cfRule>
    <cfRule type="expression" dxfId="7561" priority="3422">
      <formula>SEARCH("da fare",$N4)&gt;0</formula>
    </cfRule>
    <cfRule type="expression" dxfId="7560" priority="3423">
      <formula>SEARCH("attesa tcl",$N4)&gt;0</formula>
    </cfRule>
    <cfRule type="expression" dxfId="7559" priority="3424">
      <formula>SEARCH("fermata",$N4)&gt;0</formula>
    </cfRule>
    <cfRule type="expression" dxfId="7558" priority="3425">
      <formula>SEARCH("canone",$N4)&gt;0</formula>
    </cfRule>
  </conditionalFormatting>
  <conditionalFormatting sqref="I4">
    <cfRule type="expression" dxfId="7557" priority="3416">
      <formula>SEARCH("caricato",$N4)&gt;0</formula>
    </cfRule>
    <cfRule type="expression" dxfId="7556" priority="3417">
      <formula>SEARCH("da fare",$N4)&gt;0</formula>
    </cfRule>
    <cfRule type="expression" dxfId="7555" priority="3418">
      <formula>SEARCH("attesa tcl",$N4)&gt;0</formula>
    </cfRule>
    <cfRule type="expression" dxfId="7554" priority="3419">
      <formula>SEARCH("fermata",$N4)&gt;0</formula>
    </cfRule>
    <cfRule type="expression" dxfId="7553" priority="3420">
      <formula>SEARCH("canone",$N4)&gt;0</formula>
    </cfRule>
  </conditionalFormatting>
  <conditionalFormatting sqref="I4">
    <cfRule type="expression" dxfId="7552" priority="3411">
      <formula>SEARCH("caricato",$N4)&gt;0</formula>
    </cfRule>
    <cfRule type="expression" dxfId="7551" priority="3412">
      <formula>SEARCH("da fare",$N4)&gt;0</formula>
    </cfRule>
    <cfRule type="expression" dxfId="7550" priority="3413">
      <formula>SEARCH("attesa tcl",$N4)&gt;0</formula>
    </cfRule>
    <cfRule type="expression" dxfId="7549" priority="3414">
      <formula>SEARCH("fermata",$N4)&gt;0</formula>
    </cfRule>
    <cfRule type="expression" dxfId="7548" priority="3415">
      <formula>SEARCH("canone",$N4)&gt;0</formula>
    </cfRule>
  </conditionalFormatting>
  <conditionalFormatting sqref="I4">
    <cfRule type="expression" dxfId="7547" priority="3406">
      <formula>SEARCH("caricato",$N4)&gt;0</formula>
    </cfRule>
    <cfRule type="expression" dxfId="7546" priority="3407">
      <formula>SEARCH("da fare",$N4)&gt;0</formula>
    </cfRule>
    <cfRule type="expression" dxfId="7545" priority="3408">
      <formula>SEARCH("attesa tcl",$N4)&gt;0</formula>
    </cfRule>
    <cfRule type="expression" dxfId="7544" priority="3409">
      <formula>SEARCH("fermata",$N4)&gt;0</formula>
    </cfRule>
    <cfRule type="expression" dxfId="7543" priority="3410">
      <formula>SEARCH("canone",$N4)&gt;0</formula>
    </cfRule>
  </conditionalFormatting>
  <conditionalFormatting sqref="I4">
    <cfRule type="expression" dxfId="7542" priority="3401">
      <formula>SEARCH("caricato",$N4)&gt;0</formula>
    </cfRule>
    <cfRule type="expression" dxfId="7541" priority="3402">
      <formula>SEARCH("da fare",$N4)&gt;0</formula>
    </cfRule>
    <cfRule type="expression" dxfId="7540" priority="3403">
      <formula>SEARCH("attesa tcl",$N4)&gt;0</formula>
    </cfRule>
    <cfRule type="expression" dxfId="7539" priority="3404">
      <formula>SEARCH("fermata",$N4)&gt;0</formula>
    </cfRule>
    <cfRule type="expression" dxfId="7538" priority="3405">
      <formula>SEARCH("canone",$N4)&gt;0</formula>
    </cfRule>
  </conditionalFormatting>
  <conditionalFormatting sqref="I4">
    <cfRule type="expression" dxfId="7537" priority="3396">
      <formula>SEARCH("caricato",$N4)&gt;0</formula>
    </cfRule>
    <cfRule type="expression" dxfId="7536" priority="3397">
      <formula>SEARCH("da fare",$N4)&gt;0</formula>
    </cfRule>
    <cfRule type="expression" dxfId="7535" priority="3398">
      <formula>SEARCH("attesa tcl",$N4)&gt;0</formula>
    </cfRule>
    <cfRule type="expression" dxfId="7534" priority="3399">
      <formula>SEARCH("fermata",$N4)&gt;0</formula>
    </cfRule>
    <cfRule type="expression" dxfId="7533" priority="3400">
      <formula>SEARCH("canone",$N4)&gt;0</formula>
    </cfRule>
  </conditionalFormatting>
  <conditionalFormatting sqref="I5:I45">
    <cfRule type="expression" dxfId="7532" priority="3391">
      <formula>SEARCH("caricato",$N5)&gt;0</formula>
    </cfRule>
    <cfRule type="expression" dxfId="7531" priority="3392">
      <formula>SEARCH("da fare",$N5)&gt;0</formula>
    </cfRule>
    <cfRule type="expression" dxfId="7530" priority="3393">
      <formula>SEARCH("attesa tcl",$N5)&gt;0</formula>
    </cfRule>
    <cfRule type="expression" dxfId="7529" priority="3394">
      <formula>SEARCH("fermata",$N5)&gt;0</formula>
    </cfRule>
    <cfRule type="expression" dxfId="7528" priority="3395">
      <formula>SEARCH("canone",$N5)&gt;0</formula>
    </cfRule>
  </conditionalFormatting>
  <conditionalFormatting sqref="I5:I45">
    <cfRule type="expression" dxfId="7527" priority="3386">
      <formula>SEARCH("caricato",$N5)&gt;0</formula>
    </cfRule>
    <cfRule type="expression" dxfId="7526" priority="3387">
      <formula>SEARCH("da fare",$N5)&gt;0</formula>
    </cfRule>
    <cfRule type="expression" dxfId="7525" priority="3388">
      <formula>SEARCH("attesa tcl",$N5)&gt;0</formula>
    </cfRule>
    <cfRule type="expression" dxfId="7524" priority="3389">
      <formula>SEARCH("fermata",$N5)&gt;0</formula>
    </cfRule>
    <cfRule type="expression" dxfId="7523" priority="3390">
      <formula>SEARCH("canone",$N5)&gt;0</formula>
    </cfRule>
  </conditionalFormatting>
  <conditionalFormatting sqref="I5:I45">
    <cfRule type="expression" dxfId="7522" priority="3381">
      <formula>SEARCH("caricato",$N5)&gt;0</formula>
    </cfRule>
    <cfRule type="expression" dxfId="7521" priority="3382">
      <formula>SEARCH("da fare",$N5)&gt;0</formula>
    </cfRule>
    <cfRule type="expression" dxfId="7520" priority="3383">
      <formula>SEARCH("attesa tcl",$N5)&gt;0</formula>
    </cfRule>
    <cfRule type="expression" dxfId="7519" priority="3384">
      <formula>SEARCH("fermata",$N5)&gt;0</formula>
    </cfRule>
    <cfRule type="expression" dxfId="7518" priority="3385">
      <formula>SEARCH("canone",$N5)&gt;0</formula>
    </cfRule>
  </conditionalFormatting>
  <conditionalFormatting sqref="I5:I45">
    <cfRule type="expression" dxfId="7517" priority="3376">
      <formula>SEARCH("caricato",$N5)&gt;0</formula>
    </cfRule>
    <cfRule type="expression" dxfId="7516" priority="3377">
      <formula>SEARCH("da fare",$N5)&gt;0</formula>
    </cfRule>
    <cfRule type="expression" dxfId="7515" priority="3378">
      <formula>SEARCH("attesa tcl",$N5)&gt;0</formula>
    </cfRule>
    <cfRule type="expression" dxfId="7514" priority="3379">
      <formula>SEARCH("fermata",$N5)&gt;0</formula>
    </cfRule>
    <cfRule type="expression" dxfId="7513" priority="3380">
      <formula>SEARCH("canone",$N5)&gt;0</formula>
    </cfRule>
  </conditionalFormatting>
  <conditionalFormatting sqref="I5:I45">
    <cfRule type="expression" dxfId="7512" priority="3371">
      <formula>SEARCH("caricato",$N5)&gt;0</formula>
    </cfRule>
    <cfRule type="expression" dxfId="7511" priority="3372">
      <formula>SEARCH("da fare",$N5)&gt;0</formula>
    </cfRule>
    <cfRule type="expression" dxfId="7510" priority="3373">
      <formula>SEARCH("attesa tcl",$N5)&gt;0</formula>
    </cfRule>
    <cfRule type="expression" dxfId="7509" priority="3374">
      <formula>SEARCH("fermata",$N5)&gt;0</formula>
    </cfRule>
    <cfRule type="expression" dxfId="7508" priority="3375">
      <formula>SEARCH("canone",$N5)&gt;0</formula>
    </cfRule>
  </conditionalFormatting>
  <conditionalFormatting sqref="I5:I45">
    <cfRule type="expression" dxfId="7507" priority="3366">
      <formula>SEARCH("caricato",$N5)&gt;0</formula>
    </cfRule>
    <cfRule type="expression" dxfId="7506" priority="3367">
      <formula>SEARCH("da fare",$N5)&gt;0</formula>
    </cfRule>
    <cfRule type="expression" dxfId="7505" priority="3368">
      <formula>SEARCH("attesa tcl",$N5)&gt;0</formula>
    </cfRule>
    <cfRule type="expression" dxfId="7504" priority="3369">
      <formula>SEARCH("fermata",$N5)&gt;0</formula>
    </cfRule>
    <cfRule type="expression" dxfId="7503" priority="3370">
      <formula>SEARCH("canone",$N5)&gt;0</formula>
    </cfRule>
  </conditionalFormatting>
  <conditionalFormatting sqref="F16:F17">
    <cfRule type="expression" dxfId="7502" priority="3361">
      <formula>SEARCH("caricato",$N16)&gt;0</formula>
    </cfRule>
    <cfRule type="expression" dxfId="7501" priority="3362">
      <formula>SEARCH("da fare",$N16)&gt;0</formula>
    </cfRule>
    <cfRule type="expression" dxfId="7500" priority="3363">
      <formula>SEARCH("attesa tcl",$N16)&gt;0</formula>
    </cfRule>
    <cfRule type="expression" dxfId="7499" priority="3364">
      <formula>SEARCH("fermata",$N16)&gt;0</formula>
    </cfRule>
    <cfRule type="expression" dxfId="7498" priority="3365">
      <formula>SEARCH("canone",$N16)&gt;0</formula>
    </cfRule>
  </conditionalFormatting>
  <conditionalFormatting sqref="F16:F17">
    <cfRule type="expression" dxfId="7497" priority="3356">
      <formula>SEARCH("caricato",$N16)&gt;0</formula>
    </cfRule>
    <cfRule type="expression" dxfId="7496" priority="3357">
      <formula>SEARCH("da fare",$N16)&gt;0</formula>
    </cfRule>
    <cfRule type="expression" dxfId="7495" priority="3358">
      <formula>SEARCH("attesa tcl",$N16)&gt;0</formula>
    </cfRule>
    <cfRule type="expression" dxfId="7494" priority="3359">
      <formula>SEARCH("fermata",$N16)&gt;0</formula>
    </cfRule>
    <cfRule type="expression" dxfId="7493" priority="3360">
      <formula>SEARCH("canone",$N16)&gt;0</formula>
    </cfRule>
  </conditionalFormatting>
  <conditionalFormatting sqref="F16:F17">
    <cfRule type="expression" dxfId="7492" priority="3351">
      <formula>SEARCH("caricato",$N16)&gt;0</formula>
    </cfRule>
    <cfRule type="expression" dxfId="7491" priority="3352">
      <formula>SEARCH("da fare",$N16)&gt;0</formula>
    </cfRule>
    <cfRule type="expression" dxfId="7490" priority="3353">
      <formula>SEARCH("attesa tcl",$N16)&gt;0</formula>
    </cfRule>
    <cfRule type="expression" dxfId="7489" priority="3354">
      <formula>SEARCH("fermata",$N16)&gt;0</formula>
    </cfRule>
    <cfRule type="expression" dxfId="7488" priority="3355">
      <formula>SEARCH("canone",$N16)&gt;0</formula>
    </cfRule>
  </conditionalFormatting>
  <conditionalFormatting sqref="F16:F17">
    <cfRule type="expression" dxfId="7487" priority="3346">
      <formula>SEARCH("caricato",$N16)&gt;0</formula>
    </cfRule>
    <cfRule type="expression" dxfId="7486" priority="3347">
      <formula>SEARCH("da fare",$N16)&gt;0</formula>
    </cfRule>
    <cfRule type="expression" dxfId="7485" priority="3348">
      <formula>SEARCH("attesa tcl",$N16)&gt;0</formula>
    </cfRule>
    <cfRule type="expression" dxfId="7484" priority="3349">
      <formula>SEARCH("fermata",$N16)&gt;0</formula>
    </cfRule>
    <cfRule type="expression" dxfId="7483" priority="3350">
      <formula>SEARCH("canone",$N16)&gt;0</formula>
    </cfRule>
  </conditionalFormatting>
  <conditionalFormatting sqref="F11">
    <cfRule type="expression" dxfId="7482" priority="3341">
      <formula>SEARCH("caricato",$N11)&gt;0</formula>
    </cfRule>
    <cfRule type="expression" dxfId="7481" priority="3342">
      <formula>SEARCH("da fare",$N11)&gt;0</formula>
    </cfRule>
    <cfRule type="expression" dxfId="7480" priority="3343">
      <formula>SEARCH("attesa tcl",$N11)&gt;0</formula>
    </cfRule>
    <cfRule type="expression" dxfId="7479" priority="3344">
      <formula>SEARCH("fermata",$N11)&gt;0</formula>
    </cfRule>
    <cfRule type="expression" dxfId="7478" priority="3345">
      <formula>SEARCH("canone",$N11)&gt;0</formula>
    </cfRule>
  </conditionalFormatting>
  <conditionalFormatting sqref="F12:F13">
    <cfRule type="expression" dxfId="7477" priority="3336">
      <formula>SEARCH("caricato",$N12)&gt;0</formula>
    </cfRule>
    <cfRule type="expression" dxfId="7476" priority="3337">
      <formula>SEARCH("da fare",$N12)&gt;0</formula>
    </cfRule>
    <cfRule type="expression" dxfId="7475" priority="3338">
      <formula>SEARCH("attesa tcl",$N12)&gt;0</formula>
    </cfRule>
    <cfRule type="expression" dxfId="7474" priority="3339">
      <formula>SEARCH("fermata",$N12)&gt;0</formula>
    </cfRule>
    <cfRule type="expression" dxfId="7473" priority="3340">
      <formula>SEARCH("canone",$N12)&gt;0</formula>
    </cfRule>
  </conditionalFormatting>
  <conditionalFormatting sqref="F11">
    <cfRule type="expression" dxfId="7472" priority="3331">
      <formula>SEARCH("caricato",$N11)&gt;0</formula>
    </cfRule>
    <cfRule type="expression" dxfId="7471" priority="3332">
      <formula>SEARCH("da fare",$N11)&gt;0</formula>
    </cfRule>
    <cfRule type="expression" dxfId="7470" priority="3333">
      <formula>SEARCH("attesa tcl",$N11)&gt;0</formula>
    </cfRule>
    <cfRule type="expression" dxfId="7469" priority="3334">
      <formula>SEARCH("fermata",$N11)&gt;0</formula>
    </cfRule>
    <cfRule type="expression" dxfId="7468" priority="3335">
      <formula>SEARCH("canone",$N11)&gt;0</formula>
    </cfRule>
  </conditionalFormatting>
  <conditionalFormatting sqref="F12:F13">
    <cfRule type="expression" dxfId="7467" priority="3326">
      <formula>SEARCH("caricato",$N12)&gt;0</formula>
    </cfRule>
    <cfRule type="expression" dxfId="7466" priority="3327">
      <formula>SEARCH("da fare",$N12)&gt;0</formula>
    </cfRule>
    <cfRule type="expression" dxfId="7465" priority="3328">
      <formula>SEARCH("attesa tcl",$N12)&gt;0</formula>
    </cfRule>
    <cfRule type="expression" dxfId="7464" priority="3329">
      <formula>SEARCH("fermata",$N12)&gt;0</formula>
    </cfRule>
    <cfRule type="expression" dxfId="7463" priority="3330">
      <formula>SEARCH("canone",$N12)&gt;0</formula>
    </cfRule>
  </conditionalFormatting>
  <conditionalFormatting sqref="F8:F9">
    <cfRule type="expression" dxfId="7462" priority="3321">
      <formula>SEARCH("caricato",$N8)&gt;0</formula>
    </cfRule>
    <cfRule type="expression" dxfId="7461" priority="3322">
      <formula>SEARCH("da fare",$N8)&gt;0</formula>
    </cfRule>
    <cfRule type="expression" dxfId="7460" priority="3323">
      <formula>SEARCH("attesa tcl",$N8)&gt;0</formula>
    </cfRule>
    <cfRule type="expression" dxfId="7459" priority="3324">
      <formula>SEARCH("fermata",$N8)&gt;0</formula>
    </cfRule>
    <cfRule type="expression" dxfId="7458" priority="3325">
      <formula>SEARCH("canone",$N8)&gt;0</formula>
    </cfRule>
  </conditionalFormatting>
  <conditionalFormatting sqref="F8:F9">
    <cfRule type="expression" dxfId="7457" priority="3316">
      <formula>SEARCH("caricato",$N8)&gt;0</formula>
    </cfRule>
    <cfRule type="expression" dxfId="7456" priority="3317">
      <formula>SEARCH("da fare",$N8)&gt;0</formula>
    </cfRule>
    <cfRule type="expression" dxfId="7455" priority="3318">
      <formula>SEARCH("attesa tcl",$N8)&gt;0</formula>
    </cfRule>
    <cfRule type="expression" dxfId="7454" priority="3319">
      <formula>SEARCH("fermata",$N8)&gt;0</formula>
    </cfRule>
    <cfRule type="expression" dxfId="7453" priority="3320">
      <formula>SEARCH("canone",$N8)&gt;0</formula>
    </cfRule>
  </conditionalFormatting>
  <conditionalFormatting sqref="F14:F15">
    <cfRule type="expression" dxfId="7452" priority="3311">
      <formula>SEARCH("caricato",$N14)&gt;0</formula>
    </cfRule>
    <cfRule type="expression" dxfId="7451" priority="3312">
      <formula>SEARCH("da fare",$N14)&gt;0</formula>
    </cfRule>
    <cfRule type="expression" dxfId="7450" priority="3313">
      <formula>SEARCH("attesa tcl",$N14)&gt;0</formula>
    </cfRule>
    <cfRule type="expression" dxfId="7449" priority="3314">
      <formula>SEARCH("fermata",$N14)&gt;0</formula>
    </cfRule>
    <cfRule type="expression" dxfId="7448" priority="3315">
      <formula>SEARCH("canone",$N14)&gt;0</formula>
    </cfRule>
  </conditionalFormatting>
  <conditionalFormatting sqref="F14:F15">
    <cfRule type="expression" dxfId="7447" priority="3306">
      <formula>SEARCH("caricato",$N14)&gt;0</formula>
    </cfRule>
    <cfRule type="expression" dxfId="7446" priority="3307">
      <formula>SEARCH("da fare",$N14)&gt;0</formula>
    </cfRule>
    <cfRule type="expression" dxfId="7445" priority="3308">
      <formula>SEARCH("attesa tcl",$N14)&gt;0</formula>
    </cfRule>
    <cfRule type="expression" dxfId="7444" priority="3309">
      <formula>SEARCH("fermata",$N14)&gt;0</formula>
    </cfRule>
    <cfRule type="expression" dxfId="7443" priority="3310">
      <formula>SEARCH("canone",$N14)&gt;0</formula>
    </cfRule>
  </conditionalFormatting>
  <conditionalFormatting sqref="F8:F9">
    <cfRule type="expression" dxfId="7442" priority="3301">
      <formula>SEARCH("caricato",$N8)&gt;0</formula>
    </cfRule>
    <cfRule type="expression" dxfId="7441" priority="3302">
      <formula>SEARCH("da fare",$N8)&gt;0</formula>
    </cfRule>
    <cfRule type="expression" dxfId="7440" priority="3303">
      <formula>SEARCH("attesa tcl",$N8)&gt;0</formula>
    </cfRule>
    <cfRule type="expression" dxfId="7439" priority="3304">
      <formula>SEARCH("fermata",$N8)&gt;0</formula>
    </cfRule>
    <cfRule type="expression" dxfId="7438" priority="3305">
      <formula>SEARCH("canone",$N8)&gt;0</formula>
    </cfRule>
  </conditionalFormatting>
  <conditionalFormatting sqref="F11">
    <cfRule type="expression" dxfId="7437" priority="3296">
      <formula>SEARCH("caricato",$N11)&gt;0</formula>
    </cfRule>
    <cfRule type="expression" dxfId="7436" priority="3297">
      <formula>SEARCH("da fare",$N11)&gt;0</formula>
    </cfRule>
    <cfRule type="expression" dxfId="7435" priority="3298">
      <formula>SEARCH("attesa tcl",$N11)&gt;0</formula>
    </cfRule>
    <cfRule type="expression" dxfId="7434" priority="3299">
      <formula>SEARCH("fermata",$N11)&gt;0</formula>
    </cfRule>
    <cfRule type="expression" dxfId="7433" priority="3300">
      <formula>SEARCH("canone",$N11)&gt;0</formula>
    </cfRule>
  </conditionalFormatting>
  <conditionalFormatting sqref="F8:F9">
    <cfRule type="expression" dxfId="7432" priority="3291">
      <formula>SEARCH("caricato",$N8)&gt;0</formula>
    </cfRule>
    <cfRule type="expression" dxfId="7431" priority="3292">
      <formula>SEARCH("da fare",$N8)&gt;0</formula>
    </cfRule>
    <cfRule type="expression" dxfId="7430" priority="3293">
      <formula>SEARCH("attesa tcl",$N8)&gt;0</formula>
    </cfRule>
    <cfRule type="expression" dxfId="7429" priority="3294">
      <formula>SEARCH("fermata",$N8)&gt;0</formula>
    </cfRule>
    <cfRule type="expression" dxfId="7428" priority="3295">
      <formula>SEARCH("canone",$N8)&gt;0</formula>
    </cfRule>
  </conditionalFormatting>
  <conditionalFormatting sqref="F11">
    <cfRule type="expression" dxfId="7427" priority="3286">
      <formula>SEARCH("caricato",$N11)&gt;0</formula>
    </cfRule>
    <cfRule type="expression" dxfId="7426" priority="3287">
      <formula>SEARCH("da fare",$N11)&gt;0</formula>
    </cfRule>
    <cfRule type="expression" dxfId="7425" priority="3288">
      <formula>SEARCH("attesa tcl",$N11)&gt;0</formula>
    </cfRule>
    <cfRule type="expression" dxfId="7424" priority="3289">
      <formula>SEARCH("fermata",$N11)&gt;0</formula>
    </cfRule>
    <cfRule type="expression" dxfId="7423" priority="3290">
      <formula>SEARCH("canone",$N11)&gt;0</formula>
    </cfRule>
  </conditionalFormatting>
  <conditionalFormatting sqref="F14:F15">
    <cfRule type="expression" dxfId="7422" priority="3281">
      <formula>SEARCH("caricato",$N14)&gt;0</formula>
    </cfRule>
    <cfRule type="expression" dxfId="7421" priority="3282">
      <formula>SEARCH("da fare",$N14)&gt;0</formula>
    </cfRule>
    <cfRule type="expression" dxfId="7420" priority="3283">
      <formula>SEARCH("attesa tcl",$N14)&gt;0</formula>
    </cfRule>
    <cfRule type="expression" dxfId="7419" priority="3284">
      <formula>SEARCH("fermata",$N14)&gt;0</formula>
    </cfRule>
    <cfRule type="expression" dxfId="7418" priority="3285">
      <formula>SEARCH("canone",$N14)&gt;0</formula>
    </cfRule>
  </conditionalFormatting>
  <conditionalFormatting sqref="F12:F13">
    <cfRule type="expression" dxfId="7417" priority="3276">
      <formula>SEARCH("caricato",$N12)&gt;0</formula>
    </cfRule>
    <cfRule type="expression" dxfId="7416" priority="3277">
      <formula>SEARCH("da fare",$N12)&gt;0</formula>
    </cfRule>
    <cfRule type="expression" dxfId="7415" priority="3278">
      <formula>SEARCH("attesa tcl",$N12)&gt;0</formula>
    </cfRule>
    <cfRule type="expression" dxfId="7414" priority="3279">
      <formula>SEARCH("fermata",$N12)&gt;0</formula>
    </cfRule>
    <cfRule type="expression" dxfId="7413" priority="3280">
      <formula>SEARCH("canone",$N12)&gt;0</formula>
    </cfRule>
  </conditionalFormatting>
  <conditionalFormatting sqref="F12:F13">
    <cfRule type="expression" dxfId="7412" priority="3271">
      <formula>SEARCH("caricato",$N12)&gt;0</formula>
    </cfRule>
    <cfRule type="expression" dxfId="7411" priority="3272">
      <formula>SEARCH("da fare",$N12)&gt;0</formula>
    </cfRule>
    <cfRule type="expression" dxfId="7410" priority="3273">
      <formula>SEARCH("attesa tcl",$N12)&gt;0</formula>
    </cfRule>
    <cfRule type="expression" dxfId="7409" priority="3274">
      <formula>SEARCH("fermata",$N12)&gt;0</formula>
    </cfRule>
    <cfRule type="expression" dxfId="7408" priority="3275">
      <formula>SEARCH("canone",$N12)&gt;0</formula>
    </cfRule>
  </conditionalFormatting>
  <conditionalFormatting sqref="F10">
    <cfRule type="expression" dxfId="7407" priority="3266">
      <formula>SEARCH("caricato",$N10)&gt;0</formula>
    </cfRule>
    <cfRule type="expression" dxfId="7406" priority="3267">
      <formula>SEARCH("da fare",$N10)&gt;0</formula>
    </cfRule>
    <cfRule type="expression" dxfId="7405" priority="3268">
      <formula>SEARCH("attesa tcl",$N10)&gt;0</formula>
    </cfRule>
    <cfRule type="expression" dxfId="7404" priority="3269">
      <formula>SEARCH("fermata",$N10)&gt;0</formula>
    </cfRule>
    <cfRule type="expression" dxfId="7403" priority="3270">
      <formula>SEARCH("canone",$N10)&gt;0</formula>
    </cfRule>
  </conditionalFormatting>
  <conditionalFormatting sqref="F10">
    <cfRule type="expression" dxfId="7402" priority="3261">
      <formula>SEARCH("caricato",$N10)&gt;0</formula>
    </cfRule>
    <cfRule type="expression" dxfId="7401" priority="3262">
      <formula>SEARCH("da fare",$N10)&gt;0</formula>
    </cfRule>
    <cfRule type="expression" dxfId="7400" priority="3263">
      <formula>SEARCH("attesa tcl",$N10)&gt;0</formula>
    </cfRule>
    <cfRule type="expression" dxfId="7399" priority="3264">
      <formula>SEARCH("fermata",$N10)&gt;0</formula>
    </cfRule>
    <cfRule type="expression" dxfId="7398" priority="3265">
      <formula>SEARCH("canone",$N10)&gt;0</formula>
    </cfRule>
  </conditionalFormatting>
  <conditionalFormatting sqref="F10">
    <cfRule type="expression" dxfId="7397" priority="3256">
      <formula>SEARCH("caricato",$N10)&gt;0</formula>
    </cfRule>
    <cfRule type="expression" dxfId="7396" priority="3257">
      <formula>SEARCH("da fare",$N10)&gt;0</formula>
    </cfRule>
    <cfRule type="expression" dxfId="7395" priority="3258">
      <formula>SEARCH("attesa tcl",$N10)&gt;0</formula>
    </cfRule>
    <cfRule type="expression" dxfId="7394" priority="3259">
      <formula>SEARCH("fermata",$N10)&gt;0</formula>
    </cfRule>
    <cfRule type="expression" dxfId="7393" priority="3260">
      <formula>SEARCH("canone",$N10)&gt;0</formula>
    </cfRule>
  </conditionalFormatting>
  <conditionalFormatting sqref="F10">
    <cfRule type="expression" dxfId="7392" priority="3251">
      <formula>SEARCH("caricato",$N10)&gt;0</formula>
    </cfRule>
    <cfRule type="expression" dxfId="7391" priority="3252">
      <formula>SEARCH("da fare",$N10)&gt;0</formula>
    </cfRule>
    <cfRule type="expression" dxfId="7390" priority="3253">
      <formula>SEARCH("attesa tcl",$N10)&gt;0</formula>
    </cfRule>
    <cfRule type="expression" dxfId="7389" priority="3254">
      <formula>SEARCH("fermata",$N10)&gt;0</formula>
    </cfRule>
    <cfRule type="expression" dxfId="7388" priority="3255">
      <formula>SEARCH("canone",$N10)&gt;0</formula>
    </cfRule>
  </conditionalFormatting>
  <conditionalFormatting sqref="F6:F7">
    <cfRule type="expression" dxfId="7387" priority="3246">
      <formula>SEARCH("caricato",$N6)&gt;0</formula>
    </cfRule>
    <cfRule type="expression" dxfId="7386" priority="3247">
      <formula>SEARCH("da fare",$N6)&gt;0</formula>
    </cfRule>
    <cfRule type="expression" dxfId="7385" priority="3248">
      <formula>SEARCH("attesa tcl",$N6)&gt;0</formula>
    </cfRule>
    <cfRule type="expression" dxfId="7384" priority="3249">
      <formula>SEARCH("fermata",$N6)&gt;0</formula>
    </cfRule>
    <cfRule type="expression" dxfId="7383" priority="3250">
      <formula>SEARCH("canone",$N6)&gt;0</formula>
    </cfRule>
  </conditionalFormatting>
  <conditionalFormatting sqref="F6:F7">
    <cfRule type="expression" dxfId="7382" priority="3241">
      <formula>SEARCH("caricato",$N6)&gt;0</formula>
    </cfRule>
    <cfRule type="expression" dxfId="7381" priority="3242">
      <formula>SEARCH("da fare",$N6)&gt;0</formula>
    </cfRule>
    <cfRule type="expression" dxfId="7380" priority="3243">
      <formula>SEARCH("attesa tcl",$N6)&gt;0</formula>
    </cfRule>
    <cfRule type="expression" dxfId="7379" priority="3244">
      <formula>SEARCH("fermata",$N6)&gt;0</formula>
    </cfRule>
    <cfRule type="expression" dxfId="7378" priority="3245">
      <formula>SEARCH("canone",$N6)&gt;0</formula>
    </cfRule>
  </conditionalFormatting>
  <conditionalFormatting sqref="F6:F7">
    <cfRule type="expression" dxfId="7377" priority="3236">
      <formula>SEARCH("caricato",$N6)&gt;0</formula>
    </cfRule>
    <cfRule type="expression" dxfId="7376" priority="3237">
      <formula>SEARCH("da fare",$N6)&gt;0</formula>
    </cfRule>
    <cfRule type="expression" dxfId="7375" priority="3238">
      <formula>SEARCH("attesa tcl",$N6)&gt;0</formula>
    </cfRule>
    <cfRule type="expression" dxfId="7374" priority="3239">
      <formula>SEARCH("fermata",$N6)&gt;0</formula>
    </cfRule>
    <cfRule type="expression" dxfId="7373" priority="3240">
      <formula>SEARCH("canone",$N6)&gt;0</formula>
    </cfRule>
  </conditionalFormatting>
  <conditionalFormatting sqref="F6:F7">
    <cfRule type="expression" dxfId="7372" priority="3231">
      <formula>SEARCH("caricato",$N6)&gt;0</formula>
    </cfRule>
    <cfRule type="expression" dxfId="7371" priority="3232">
      <formula>SEARCH("da fare",$N6)&gt;0</formula>
    </cfRule>
    <cfRule type="expression" dxfId="7370" priority="3233">
      <formula>SEARCH("attesa tcl",$N6)&gt;0</formula>
    </cfRule>
    <cfRule type="expression" dxfId="7369" priority="3234">
      <formula>SEARCH("fermata",$N6)&gt;0</formula>
    </cfRule>
    <cfRule type="expression" dxfId="7368" priority="3235">
      <formula>SEARCH("canone",$N6)&gt;0</formula>
    </cfRule>
  </conditionalFormatting>
  <conditionalFormatting sqref="F18:G18">
    <cfRule type="expression" dxfId="7367" priority="3226">
      <formula>SEARCH("caricato",$N18)&gt;0</formula>
    </cfRule>
    <cfRule type="expression" dxfId="7366" priority="3227">
      <formula>SEARCH("da fare",$N18)&gt;0</formula>
    </cfRule>
    <cfRule type="expression" dxfId="7365" priority="3228">
      <formula>SEARCH("attesa tcl",$N18)&gt;0</formula>
    </cfRule>
    <cfRule type="expression" dxfId="7364" priority="3229">
      <formula>SEARCH("fermata",$N18)&gt;0</formula>
    </cfRule>
    <cfRule type="expression" dxfId="7363" priority="3230">
      <formula>SEARCH("canone",$N18)&gt;0</formula>
    </cfRule>
  </conditionalFormatting>
  <conditionalFormatting sqref="F18">
    <cfRule type="expression" dxfId="7362" priority="3221">
      <formula>SEARCH("caricato",$N18)&gt;0</formula>
    </cfRule>
    <cfRule type="expression" dxfId="7361" priority="3222">
      <formula>SEARCH("da fare",$N18)&gt;0</formula>
    </cfRule>
    <cfRule type="expression" dxfId="7360" priority="3223">
      <formula>SEARCH("attesa tcl",$N18)&gt;0</formula>
    </cfRule>
    <cfRule type="expression" dxfId="7359" priority="3224">
      <formula>SEARCH("fermata",$N18)&gt;0</formula>
    </cfRule>
    <cfRule type="expression" dxfId="7358" priority="3225">
      <formula>SEARCH("canone",$N18)&gt;0</formula>
    </cfRule>
  </conditionalFormatting>
  <conditionalFormatting sqref="G18">
    <cfRule type="expression" dxfId="7357" priority="3216">
      <formula>SEARCH("caricato",$N18)&gt;0</formula>
    </cfRule>
    <cfRule type="expression" dxfId="7356" priority="3217">
      <formula>SEARCH("da fare",$N18)&gt;0</formula>
    </cfRule>
    <cfRule type="expression" dxfId="7355" priority="3218">
      <formula>SEARCH("attesa tcl",$N18)&gt;0</formula>
    </cfRule>
    <cfRule type="expression" dxfId="7354" priority="3219">
      <formula>SEARCH("fermata",$N18)&gt;0</formula>
    </cfRule>
    <cfRule type="expression" dxfId="7353" priority="3220">
      <formula>SEARCH("canone",$N18)&gt;0</formula>
    </cfRule>
  </conditionalFormatting>
  <conditionalFormatting sqref="F18">
    <cfRule type="expression" dxfId="7352" priority="3211">
      <formula>SEARCH("caricato",$N18)&gt;0</formula>
    </cfRule>
    <cfRule type="expression" dxfId="7351" priority="3212">
      <formula>SEARCH("da fare",$N18)&gt;0</formula>
    </cfRule>
    <cfRule type="expression" dxfId="7350" priority="3213">
      <formula>SEARCH("attesa tcl",$N18)&gt;0</formula>
    </cfRule>
    <cfRule type="expression" dxfId="7349" priority="3214">
      <formula>SEARCH("fermata",$N18)&gt;0</formula>
    </cfRule>
    <cfRule type="expression" dxfId="7348" priority="3215">
      <formula>SEARCH("canone",$N18)&gt;0</formula>
    </cfRule>
  </conditionalFormatting>
  <conditionalFormatting sqref="F18">
    <cfRule type="expression" dxfId="7347" priority="3206">
      <formula>SEARCH("caricato",$N18)&gt;0</formula>
    </cfRule>
    <cfRule type="expression" dxfId="7346" priority="3207">
      <formula>SEARCH("da fare",$N18)&gt;0</formula>
    </cfRule>
    <cfRule type="expression" dxfId="7345" priority="3208">
      <formula>SEARCH("attesa tcl",$N18)&gt;0</formula>
    </cfRule>
    <cfRule type="expression" dxfId="7344" priority="3209">
      <formula>SEARCH("fermata",$N18)&gt;0</formula>
    </cfRule>
    <cfRule type="expression" dxfId="7343" priority="3210">
      <formula>SEARCH("canone",$N18)&gt;0</formula>
    </cfRule>
  </conditionalFormatting>
  <conditionalFormatting sqref="F18">
    <cfRule type="expression" dxfId="7342" priority="3201">
      <formula>SEARCH("caricato",$N18)&gt;0</formula>
    </cfRule>
    <cfRule type="expression" dxfId="7341" priority="3202">
      <formula>SEARCH("da fare",$N18)&gt;0</formula>
    </cfRule>
    <cfRule type="expression" dxfId="7340" priority="3203">
      <formula>SEARCH("attesa tcl",$N18)&gt;0</formula>
    </cfRule>
    <cfRule type="expression" dxfId="7339" priority="3204">
      <formula>SEARCH("fermata",$N18)&gt;0</formula>
    </cfRule>
    <cfRule type="expression" dxfId="7338" priority="3205">
      <formula>SEARCH("canone",$N18)&gt;0</formula>
    </cfRule>
  </conditionalFormatting>
  <conditionalFormatting sqref="F18">
    <cfRule type="expression" dxfId="7337" priority="3196">
      <formula>SEARCH("caricato",$N18)&gt;0</formula>
    </cfRule>
    <cfRule type="expression" dxfId="7336" priority="3197">
      <formula>SEARCH("da fare",$N18)&gt;0</formula>
    </cfRule>
    <cfRule type="expression" dxfId="7335" priority="3198">
      <formula>SEARCH("attesa tcl",$N18)&gt;0</formula>
    </cfRule>
    <cfRule type="expression" dxfId="7334" priority="3199">
      <formula>SEARCH("fermata",$N18)&gt;0</formula>
    </cfRule>
    <cfRule type="expression" dxfId="7333" priority="3200">
      <formula>SEARCH("canone",$N18)&gt;0</formula>
    </cfRule>
  </conditionalFormatting>
  <conditionalFormatting sqref="G7:H7 J7">
    <cfRule type="expression" dxfId="7332" priority="3191">
      <formula>SEARCH("caricato",$N7)&gt;0</formula>
    </cfRule>
    <cfRule type="expression" dxfId="7331" priority="3192">
      <formula>SEARCH("da fare",$N7)&gt;0</formula>
    </cfRule>
    <cfRule type="expression" dxfId="7330" priority="3193">
      <formula>SEARCH("attesa tcl",$N7)&gt;0</formula>
    </cfRule>
    <cfRule type="expression" dxfId="7329" priority="3194">
      <formula>SEARCH("fermata",$N7)&gt;0</formula>
    </cfRule>
    <cfRule type="expression" dxfId="7328" priority="3195">
      <formula>SEARCH("canone",$N7)&gt;0</formula>
    </cfRule>
  </conditionalFormatting>
  <conditionalFormatting sqref="H6">
    <cfRule type="expression" dxfId="7327" priority="3156">
      <formula>SEARCH("caricato",$N6)&gt;0</formula>
    </cfRule>
    <cfRule type="expression" dxfId="7326" priority="3157">
      <formula>SEARCH("da fare",$N6)&gt;0</formula>
    </cfRule>
    <cfRule type="expression" dxfId="7325" priority="3158">
      <formula>SEARCH("attesa tcl",$N6)&gt;0</formula>
    </cfRule>
    <cfRule type="expression" dxfId="7324" priority="3159">
      <formula>SEARCH("fermata",$N6)&gt;0</formula>
    </cfRule>
    <cfRule type="expression" dxfId="7323" priority="3160">
      <formula>SEARCH("canone",$N6)&gt;0</formula>
    </cfRule>
  </conditionalFormatting>
  <conditionalFormatting sqref="H6">
    <cfRule type="expression" dxfId="7322" priority="3151">
      <formula>SEARCH("caricato",$N6)&gt;0</formula>
    </cfRule>
    <cfRule type="expression" dxfId="7321" priority="3152">
      <formula>SEARCH("da fare",$N6)&gt;0</formula>
    </cfRule>
    <cfRule type="expression" dxfId="7320" priority="3153">
      <formula>SEARCH("attesa tcl",$N6)&gt;0</formula>
    </cfRule>
    <cfRule type="expression" dxfId="7319" priority="3154">
      <formula>SEARCH("fermata",$N6)&gt;0</formula>
    </cfRule>
    <cfRule type="expression" dxfId="7318" priority="3155">
      <formula>SEARCH("canone",$N6)&gt;0</formula>
    </cfRule>
  </conditionalFormatting>
  <conditionalFormatting sqref="I10:I11 I14:I15">
    <cfRule type="expression" dxfId="7317" priority="3146">
      <formula>SEARCH("caricato",$N10)&gt;0</formula>
    </cfRule>
    <cfRule type="expression" dxfId="7316" priority="3147">
      <formula>SEARCH("da fare",$N10)&gt;0</formula>
    </cfRule>
    <cfRule type="expression" dxfId="7315" priority="3148">
      <formula>SEARCH("attesa tcl",$N10)&gt;0</formula>
    </cfRule>
    <cfRule type="expression" dxfId="7314" priority="3149">
      <formula>SEARCH("fermata",$N10)&gt;0</formula>
    </cfRule>
    <cfRule type="expression" dxfId="7313" priority="3150">
      <formula>SEARCH("canone",$N10)&gt;0</formula>
    </cfRule>
  </conditionalFormatting>
  <conditionalFormatting sqref="I10:I11 I14:I15">
    <cfRule type="expression" dxfId="7312" priority="3141">
      <formula>SEARCH("caricato",$N10)&gt;0</formula>
    </cfRule>
    <cfRule type="expression" dxfId="7311" priority="3142">
      <formula>SEARCH("da fare",$N10)&gt;0</formula>
    </cfRule>
    <cfRule type="expression" dxfId="7310" priority="3143">
      <formula>SEARCH("attesa tcl",$N10)&gt;0</formula>
    </cfRule>
    <cfRule type="expression" dxfId="7309" priority="3144">
      <formula>SEARCH("fermata",$N10)&gt;0</formula>
    </cfRule>
    <cfRule type="expression" dxfId="7308" priority="3145">
      <formula>SEARCH("canone",$N10)&gt;0</formula>
    </cfRule>
  </conditionalFormatting>
  <conditionalFormatting sqref="I10:I11 I14:I15">
    <cfRule type="expression" dxfId="7307" priority="3136">
      <formula>SEARCH("caricato",$N10)&gt;0</formula>
    </cfRule>
    <cfRule type="expression" dxfId="7306" priority="3137">
      <formula>SEARCH("da fare",$N10)&gt;0</formula>
    </cfRule>
    <cfRule type="expression" dxfId="7305" priority="3138">
      <formula>SEARCH("attesa tcl",$N10)&gt;0</formula>
    </cfRule>
    <cfRule type="expression" dxfId="7304" priority="3139">
      <formula>SEARCH("fermata",$N10)&gt;0</formula>
    </cfRule>
    <cfRule type="expression" dxfId="7303" priority="3140">
      <formula>SEARCH("canone",$N10)&gt;0</formula>
    </cfRule>
  </conditionalFormatting>
  <conditionalFormatting sqref="I10:I11 I14:I15">
    <cfRule type="expression" dxfId="7302" priority="3131">
      <formula>SEARCH("caricato",$N10)&gt;0</formula>
    </cfRule>
    <cfRule type="expression" dxfId="7301" priority="3132">
      <formula>SEARCH("da fare",$N10)&gt;0</formula>
    </cfRule>
    <cfRule type="expression" dxfId="7300" priority="3133">
      <formula>SEARCH("attesa tcl",$N10)&gt;0</formula>
    </cfRule>
    <cfRule type="expression" dxfId="7299" priority="3134">
      <formula>SEARCH("fermata",$N10)&gt;0</formula>
    </cfRule>
    <cfRule type="expression" dxfId="7298" priority="3135">
      <formula>SEARCH("canone",$N10)&gt;0</formula>
    </cfRule>
  </conditionalFormatting>
  <conditionalFormatting sqref="I10:I11 I14:I15">
    <cfRule type="expression" dxfId="7297" priority="3126">
      <formula>SEARCH("caricato",$N10)&gt;0</formula>
    </cfRule>
    <cfRule type="expression" dxfId="7296" priority="3127">
      <formula>SEARCH("da fare",$N10)&gt;0</formula>
    </cfRule>
    <cfRule type="expression" dxfId="7295" priority="3128">
      <formula>SEARCH("attesa tcl",$N10)&gt;0</formula>
    </cfRule>
    <cfRule type="expression" dxfId="7294" priority="3129">
      <formula>SEARCH("fermata",$N10)&gt;0</formula>
    </cfRule>
    <cfRule type="expression" dxfId="7293" priority="3130">
      <formula>SEARCH("canone",$N10)&gt;0</formula>
    </cfRule>
  </conditionalFormatting>
  <conditionalFormatting sqref="I10:I11 I14:I15">
    <cfRule type="expression" dxfId="7292" priority="3121">
      <formula>SEARCH("caricato",$N10)&gt;0</formula>
    </cfRule>
    <cfRule type="expression" dxfId="7291" priority="3122">
      <formula>SEARCH("da fare",$N10)&gt;0</formula>
    </cfRule>
    <cfRule type="expression" dxfId="7290" priority="3123">
      <formula>SEARCH("attesa tcl",$N10)&gt;0</formula>
    </cfRule>
    <cfRule type="expression" dxfId="7289" priority="3124">
      <formula>SEARCH("fermata",$N10)&gt;0</formula>
    </cfRule>
    <cfRule type="expression" dxfId="7288" priority="3125">
      <formula>SEARCH("canone",$N10)&gt;0</formula>
    </cfRule>
  </conditionalFormatting>
  <conditionalFormatting sqref="G19:H19 J19">
    <cfRule type="expression" dxfId="7287" priority="3116">
      <formula>SEARCH("caricato",$N19)&gt;0</formula>
    </cfRule>
    <cfRule type="expression" dxfId="7286" priority="3117">
      <formula>SEARCH("da fare",$N19)&gt;0</formula>
    </cfRule>
    <cfRule type="expression" dxfId="7285" priority="3118">
      <formula>SEARCH("attesa tcl",$N19)&gt;0</formula>
    </cfRule>
    <cfRule type="expression" dxfId="7284" priority="3119">
      <formula>SEARCH("fermata",$N19)&gt;0</formula>
    </cfRule>
    <cfRule type="expression" dxfId="7283" priority="3120">
      <formula>SEARCH("canone",$N19)&gt;0</formula>
    </cfRule>
  </conditionalFormatting>
  <conditionalFormatting sqref="G19:H19 J19">
    <cfRule type="expression" dxfId="7282" priority="3111">
      <formula>SEARCH("caricato",$N19)&gt;0</formula>
    </cfRule>
    <cfRule type="expression" dxfId="7281" priority="3112">
      <formula>SEARCH("da fare",$N19)&gt;0</formula>
    </cfRule>
    <cfRule type="expression" dxfId="7280" priority="3113">
      <formula>SEARCH("attesa tcl",$N19)&gt;0</formula>
    </cfRule>
    <cfRule type="expression" dxfId="7279" priority="3114">
      <formula>SEARCH("fermata",$N19)&gt;0</formula>
    </cfRule>
    <cfRule type="expression" dxfId="7278" priority="3115">
      <formula>SEARCH("canone",$N19)&gt;0</formula>
    </cfRule>
  </conditionalFormatting>
  <conditionalFormatting sqref="I19">
    <cfRule type="expression" dxfId="7277" priority="3106">
      <formula>SEARCH("caricato",$N19)&gt;0</formula>
    </cfRule>
    <cfRule type="expression" dxfId="7276" priority="3107">
      <formula>SEARCH("da fare",$N19)&gt;0</formula>
    </cfRule>
    <cfRule type="expression" dxfId="7275" priority="3108">
      <formula>SEARCH("attesa tcl",$N19)&gt;0</formula>
    </cfRule>
    <cfRule type="expression" dxfId="7274" priority="3109">
      <formula>SEARCH("fermata",$N19)&gt;0</formula>
    </cfRule>
    <cfRule type="expression" dxfId="7273" priority="3110">
      <formula>SEARCH("canone",$N19)&gt;0</formula>
    </cfRule>
  </conditionalFormatting>
  <conditionalFormatting sqref="I19">
    <cfRule type="expression" dxfId="7272" priority="3101">
      <formula>SEARCH("caricato",$N19)&gt;0</formula>
    </cfRule>
    <cfRule type="expression" dxfId="7271" priority="3102">
      <formula>SEARCH("da fare",$N19)&gt;0</formula>
    </cfRule>
    <cfRule type="expression" dxfId="7270" priority="3103">
      <formula>SEARCH("attesa tcl",$N19)&gt;0</formula>
    </cfRule>
    <cfRule type="expression" dxfId="7269" priority="3104">
      <formula>SEARCH("fermata",$N19)&gt;0</formula>
    </cfRule>
    <cfRule type="expression" dxfId="7268" priority="3105">
      <formula>SEARCH("canone",$N19)&gt;0</formula>
    </cfRule>
  </conditionalFormatting>
  <conditionalFormatting sqref="I19">
    <cfRule type="expression" dxfId="7267" priority="3096">
      <formula>SEARCH("caricato",$N19)&gt;0</formula>
    </cfRule>
    <cfRule type="expression" dxfId="7266" priority="3097">
      <formula>SEARCH("da fare",$N19)&gt;0</formula>
    </cfRule>
    <cfRule type="expression" dxfId="7265" priority="3098">
      <formula>SEARCH("attesa tcl",$N19)&gt;0</formula>
    </cfRule>
    <cfRule type="expression" dxfId="7264" priority="3099">
      <formula>SEARCH("fermata",$N19)&gt;0</formula>
    </cfRule>
    <cfRule type="expression" dxfId="7263" priority="3100">
      <formula>SEARCH("canone",$N19)&gt;0</formula>
    </cfRule>
  </conditionalFormatting>
  <conditionalFormatting sqref="I19">
    <cfRule type="expression" dxfId="7262" priority="3091">
      <formula>SEARCH("caricato",$N19)&gt;0</formula>
    </cfRule>
    <cfRule type="expression" dxfId="7261" priority="3092">
      <formula>SEARCH("da fare",$N19)&gt;0</formula>
    </cfRule>
    <cfRule type="expression" dxfId="7260" priority="3093">
      <formula>SEARCH("attesa tcl",$N19)&gt;0</formula>
    </cfRule>
    <cfRule type="expression" dxfId="7259" priority="3094">
      <formula>SEARCH("fermata",$N19)&gt;0</formula>
    </cfRule>
    <cfRule type="expression" dxfId="7258" priority="3095">
      <formula>SEARCH("canone",$N19)&gt;0</formula>
    </cfRule>
  </conditionalFormatting>
  <conditionalFormatting sqref="I19">
    <cfRule type="expression" dxfId="7257" priority="3086">
      <formula>SEARCH("caricato",$N19)&gt;0</formula>
    </cfRule>
    <cfRule type="expression" dxfId="7256" priority="3087">
      <formula>SEARCH("da fare",$N19)&gt;0</formula>
    </cfRule>
    <cfRule type="expression" dxfId="7255" priority="3088">
      <formula>SEARCH("attesa tcl",$N19)&gt;0</formula>
    </cfRule>
    <cfRule type="expression" dxfId="7254" priority="3089">
      <formula>SEARCH("fermata",$N19)&gt;0</formula>
    </cfRule>
    <cfRule type="expression" dxfId="7253" priority="3090">
      <formula>SEARCH("canone",$N19)&gt;0</formula>
    </cfRule>
  </conditionalFormatting>
  <conditionalFormatting sqref="I19">
    <cfRule type="expression" dxfId="7252" priority="3081">
      <formula>SEARCH("caricato",$N19)&gt;0</formula>
    </cfRule>
    <cfRule type="expression" dxfId="7251" priority="3082">
      <formula>SEARCH("da fare",$N19)&gt;0</formula>
    </cfRule>
    <cfRule type="expression" dxfId="7250" priority="3083">
      <formula>SEARCH("attesa tcl",$N19)&gt;0</formula>
    </cfRule>
    <cfRule type="expression" dxfId="7249" priority="3084">
      <formula>SEARCH("fermata",$N19)&gt;0</formula>
    </cfRule>
    <cfRule type="expression" dxfId="7248" priority="3085">
      <formula>SEARCH("canone",$N19)&gt;0</formula>
    </cfRule>
  </conditionalFormatting>
  <conditionalFormatting sqref="G20:H20 J20">
    <cfRule type="expression" dxfId="7247" priority="3076">
      <formula>SEARCH("caricato",$N20)&gt;0</formula>
    </cfRule>
    <cfRule type="expression" dxfId="7246" priority="3077">
      <formula>SEARCH("da fare",$N20)&gt;0</formula>
    </cfRule>
    <cfRule type="expression" dxfId="7245" priority="3078">
      <formula>SEARCH("attesa tcl",$N20)&gt;0</formula>
    </cfRule>
    <cfRule type="expression" dxfId="7244" priority="3079">
      <formula>SEARCH("fermata",$N20)&gt;0</formula>
    </cfRule>
    <cfRule type="expression" dxfId="7243" priority="3080">
      <formula>SEARCH("canone",$N20)&gt;0</formula>
    </cfRule>
  </conditionalFormatting>
  <conditionalFormatting sqref="K20">
    <cfRule type="expression" dxfId="7242" priority="3041">
      <formula>SEARCH("caricato",$N20)&gt;0</formula>
    </cfRule>
    <cfRule type="expression" dxfId="7241" priority="3042">
      <formula>SEARCH("da fare",$N20)&gt;0</formula>
    </cfRule>
    <cfRule type="expression" dxfId="7240" priority="3043">
      <formula>SEARCH("attesa tcl",$N20)&gt;0</formula>
    </cfRule>
    <cfRule type="expression" dxfId="7239" priority="3044">
      <formula>SEARCH("fermata",$N20)&gt;0</formula>
    </cfRule>
    <cfRule type="expression" dxfId="7238" priority="3045">
      <formula>SEARCH("canone",$N20)&gt;0</formula>
    </cfRule>
  </conditionalFormatting>
  <conditionalFormatting sqref="F21">
    <cfRule type="expression" dxfId="7237" priority="3036">
      <formula>SEARCH("caricato",$N21)&gt;0</formula>
    </cfRule>
    <cfRule type="expression" dxfId="7236" priority="3037">
      <formula>SEARCH("da fare",$N21)&gt;0</formula>
    </cfRule>
    <cfRule type="expression" dxfId="7235" priority="3038">
      <formula>SEARCH("attesa tcl",$N21)&gt;0</formula>
    </cfRule>
    <cfRule type="expression" dxfId="7234" priority="3039">
      <formula>SEARCH("fermata",$N21)&gt;0</formula>
    </cfRule>
    <cfRule type="expression" dxfId="7233" priority="3040">
      <formula>SEARCH("canone",$N21)&gt;0</formula>
    </cfRule>
  </conditionalFormatting>
  <conditionalFormatting sqref="F21">
    <cfRule type="expression" dxfId="7232" priority="3031">
      <formula>SEARCH("caricato",$N21)&gt;0</formula>
    </cfRule>
    <cfRule type="expression" dxfId="7231" priority="3032">
      <formula>SEARCH("da fare",$N21)&gt;0</formula>
    </cfRule>
    <cfRule type="expression" dxfId="7230" priority="3033">
      <formula>SEARCH("attesa tcl",$N21)&gt;0</formula>
    </cfRule>
    <cfRule type="expression" dxfId="7229" priority="3034">
      <formula>SEARCH("fermata",$N21)&gt;0</formula>
    </cfRule>
    <cfRule type="expression" dxfId="7228" priority="3035">
      <formula>SEARCH("canone",$N21)&gt;0</formula>
    </cfRule>
  </conditionalFormatting>
  <conditionalFormatting sqref="F21">
    <cfRule type="expression" dxfId="7227" priority="3026">
      <formula>SEARCH("caricato",$N21)&gt;0</formula>
    </cfRule>
    <cfRule type="expression" dxfId="7226" priority="3027">
      <formula>SEARCH("da fare",$N21)&gt;0</formula>
    </cfRule>
    <cfRule type="expression" dxfId="7225" priority="3028">
      <formula>SEARCH("attesa tcl",$N21)&gt;0</formula>
    </cfRule>
    <cfRule type="expression" dxfId="7224" priority="3029">
      <formula>SEARCH("fermata",$N21)&gt;0</formula>
    </cfRule>
    <cfRule type="expression" dxfId="7223" priority="3030">
      <formula>SEARCH("canone",$N21)&gt;0</formula>
    </cfRule>
  </conditionalFormatting>
  <conditionalFormatting sqref="F21">
    <cfRule type="expression" dxfId="7222" priority="3021">
      <formula>SEARCH("caricato",$N21)&gt;0</formula>
    </cfRule>
    <cfRule type="expression" dxfId="7221" priority="3022">
      <formula>SEARCH("da fare",$N21)&gt;0</formula>
    </cfRule>
    <cfRule type="expression" dxfId="7220" priority="3023">
      <formula>SEARCH("attesa tcl",$N21)&gt;0</formula>
    </cfRule>
    <cfRule type="expression" dxfId="7219" priority="3024">
      <formula>SEARCH("fermata",$N21)&gt;0</formula>
    </cfRule>
    <cfRule type="expression" dxfId="7218" priority="3025">
      <formula>SEARCH("canone",$N21)&gt;0</formula>
    </cfRule>
  </conditionalFormatting>
  <conditionalFormatting sqref="F21">
    <cfRule type="expression" dxfId="7217" priority="3016">
      <formula>SEARCH("caricato",$N21)&gt;0</formula>
    </cfRule>
    <cfRule type="expression" dxfId="7216" priority="3017">
      <formula>SEARCH("da fare",$N21)&gt;0</formula>
    </cfRule>
    <cfRule type="expression" dxfId="7215" priority="3018">
      <formula>SEARCH("attesa tcl",$N21)&gt;0</formula>
    </cfRule>
    <cfRule type="expression" dxfId="7214" priority="3019">
      <formula>SEARCH("fermata",$N21)&gt;0</formula>
    </cfRule>
    <cfRule type="expression" dxfId="7213" priority="3020">
      <formula>SEARCH("canone",$N21)&gt;0</formula>
    </cfRule>
  </conditionalFormatting>
  <conditionalFormatting sqref="F21">
    <cfRule type="expression" dxfId="7212" priority="3011">
      <formula>SEARCH("caricato",$N21)&gt;0</formula>
    </cfRule>
    <cfRule type="expression" dxfId="7211" priority="3012">
      <formula>SEARCH("da fare",$N21)&gt;0</formula>
    </cfRule>
    <cfRule type="expression" dxfId="7210" priority="3013">
      <formula>SEARCH("attesa tcl",$N21)&gt;0</formula>
    </cfRule>
    <cfRule type="expression" dxfId="7209" priority="3014">
      <formula>SEARCH("fermata",$N21)&gt;0</formula>
    </cfRule>
    <cfRule type="expression" dxfId="7208" priority="3015">
      <formula>SEARCH("canone",$N21)&gt;0</formula>
    </cfRule>
  </conditionalFormatting>
  <conditionalFormatting sqref="F21">
    <cfRule type="expression" dxfId="7207" priority="3006">
      <formula>SEARCH("caricato",$N21)&gt;0</formula>
    </cfRule>
    <cfRule type="expression" dxfId="7206" priority="3007">
      <formula>SEARCH("da fare",$N21)&gt;0</formula>
    </cfRule>
    <cfRule type="expression" dxfId="7205" priority="3008">
      <formula>SEARCH("attesa tcl",$N21)&gt;0</formula>
    </cfRule>
    <cfRule type="expression" dxfId="7204" priority="3009">
      <formula>SEARCH("fermata",$N21)&gt;0</formula>
    </cfRule>
    <cfRule type="expression" dxfId="7203" priority="3010">
      <formula>SEARCH("canone",$N21)&gt;0</formula>
    </cfRule>
  </conditionalFormatting>
  <conditionalFormatting sqref="L20">
    <cfRule type="expression" dxfId="7202" priority="3001">
      <formula>SEARCH("caricato",$N20)&gt;0</formula>
    </cfRule>
    <cfRule type="expression" dxfId="7201" priority="3002">
      <formula>SEARCH("da fare",$N20)&gt;0</formula>
    </cfRule>
    <cfRule type="expression" dxfId="7200" priority="3003">
      <formula>SEARCH("attesa tcl",$N20)&gt;0</formula>
    </cfRule>
    <cfRule type="expression" dxfId="7199" priority="3004">
      <formula>SEARCH("fermata",$N20)&gt;0</formula>
    </cfRule>
    <cfRule type="expression" dxfId="7198" priority="3005">
      <formula>SEARCH("canone",$N20)&gt;0</formula>
    </cfRule>
  </conditionalFormatting>
  <conditionalFormatting sqref="I20">
    <cfRule type="expression" dxfId="7197" priority="2996">
      <formula>SEARCH("caricato",$N20)&gt;0</formula>
    </cfRule>
    <cfRule type="expression" dxfId="7196" priority="2997">
      <formula>SEARCH("da fare",$N20)&gt;0</formula>
    </cfRule>
    <cfRule type="expression" dxfId="7195" priority="2998">
      <formula>SEARCH("attesa tcl",$N20)&gt;0</formula>
    </cfRule>
    <cfRule type="expression" dxfId="7194" priority="2999">
      <formula>SEARCH("fermata",$N20)&gt;0</formula>
    </cfRule>
    <cfRule type="expression" dxfId="7193" priority="3000">
      <formula>SEARCH("canone",$N20)&gt;0</formula>
    </cfRule>
  </conditionalFormatting>
  <conditionalFormatting sqref="I20">
    <cfRule type="expression" dxfId="7192" priority="2991">
      <formula>SEARCH("caricato",$N20)&gt;0</formula>
    </cfRule>
    <cfRule type="expression" dxfId="7191" priority="2992">
      <formula>SEARCH("da fare",$N20)&gt;0</formula>
    </cfRule>
    <cfRule type="expression" dxfId="7190" priority="2993">
      <formula>SEARCH("attesa tcl",$N20)&gt;0</formula>
    </cfRule>
    <cfRule type="expression" dxfId="7189" priority="2994">
      <formula>SEARCH("fermata",$N20)&gt;0</formula>
    </cfRule>
    <cfRule type="expression" dxfId="7188" priority="2995">
      <formula>SEARCH("canone",$N20)&gt;0</formula>
    </cfRule>
  </conditionalFormatting>
  <conditionalFormatting sqref="I20">
    <cfRule type="expression" dxfId="7187" priority="2986">
      <formula>SEARCH("caricato",$N20)&gt;0</formula>
    </cfRule>
    <cfRule type="expression" dxfId="7186" priority="2987">
      <formula>SEARCH("da fare",$N20)&gt;0</formula>
    </cfRule>
    <cfRule type="expression" dxfId="7185" priority="2988">
      <formula>SEARCH("attesa tcl",$N20)&gt;0</formula>
    </cfRule>
    <cfRule type="expression" dxfId="7184" priority="2989">
      <formula>SEARCH("fermata",$N20)&gt;0</formula>
    </cfRule>
    <cfRule type="expression" dxfId="7183" priority="2990">
      <formula>SEARCH("canone",$N20)&gt;0</formula>
    </cfRule>
  </conditionalFormatting>
  <conditionalFormatting sqref="I20">
    <cfRule type="expression" dxfId="7182" priority="2981">
      <formula>SEARCH("caricato",$N20)&gt;0</formula>
    </cfRule>
    <cfRule type="expression" dxfId="7181" priority="2982">
      <formula>SEARCH("da fare",$N20)&gt;0</formula>
    </cfRule>
    <cfRule type="expression" dxfId="7180" priority="2983">
      <formula>SEARCH("attesa tcl",$N20)&gt;0</formula>
    </cfRule>
    <cfRule type="expression" dxfId="7179" priority="2984">
      <formula>SEARCH("fermata",$N20)&gt;0</formula>
    </cfRule>
    <cfRule type="expression" dxfId="7178" priority="2985">
      <formula>SEARCH("canone",$N20)&gt;0</formula>
    </cfRule>
  </conditionalFormatting>
  <conditionalFormatting sqref="I20">
    <cfRule type="expression" dxfId="7177" priority="2976">
      <formula>SEARCH("caricato",$N20)&gt;0</formula>
    </cfRule>
    <cfRule type="expression" dxfId="7176" priority="2977">
      <formula>SEARCH("da fare",$N20)&gt;0</formula>
    </cfRule>
    <cfRule type="expression" dxfId="7175" priority="2978">
      <formula>SEARCH("attesa tcl",$N20)&gt;0</formula>
    </cfRule>
    <cfRule type="expression" dxfId="7174" priority="2979">
      <formula>SEARCH("fermata",$N20)&gt;0</formula>
    </cfRule>
    <cfRule type="expression" dxfId="7173" priority="2980">
      <formula>SEARCH("canone",$N20)&gt;0</formula>
    </cfRule>
  </conditionalFormatting>
  <conditionalFormatting sqref="I20">
    <cfRule type="expression" dxfId="7172" priority="2971">
      <formula>SEARCH("caricato",$N20)&gt;0</formula>
    </cfRule>
    <cfRule type="expression" dxfId="7171" priority="2972">
      <formula>SEARCH("da fare",$N20)&gt;0</formula>
    </cfRule>
    <cfRule type="expression" dxfId="7170" priority="2973">
      <formula>SEARCH("attesa tcl",$N20)&gt;0</formula>
    </cfRule>
    <cfRule type="expression" dxfId="7169" priority="2974">
      <formula>SEARCH("fermata",$N20)&gt;0</formula>
    </cfRule>
    <cfRule type="expression" dxfId="7168" priority="2975">
      <formula>SEARCH("canone",$N20)&gt;0</formula>
    </cfRule>
  </conditionalFormatting>
  <conditionalFormatting sqref="I6:I7">
    <cfRule type="expression" dxfId="7167" priority="2936">
      <formula>SEARCH("caricato",$N6)&gt;0</formula>
    </cfRule>
    <cfRule type="expression" dxfId="7166" priority="2937">
      <formula>SEARCH("da fare",$N6)&gt;0</formula>
    </cfRule>
    <cfRule type="expression" dxfId="7165" priority="2938">
      <formula>SEARCH("attesa tcl",$N6)&gt;0</formula>
    </cfRule>
    <cfRule type="expression" dxfId="7164" priority="2939">
      <formula>SEARCH("fermata",$N6)&gt;0</formula>
    </cfRule>
    <cfRule type="expression" dxfId="7163" priority="2940">
      <formula>SEARCH("canone",$N6)&gt;0</formula>
    </cfRule>
  </conditionalFormatting>
  <conditionalFormatting sqref="I6:I7">
    <cfRule type="expression" dxfId="7162" priority="2931">
      <formula>SEARCH("caricato",$N6)&gt;0</formula>
    </cfRule>
    <cfRule type="expression" dxfId="7161" priority="2932">
      <formula>SEARCH("da fare",$N6)&gt;0</formula>
    </cfRule>
    <cfRule type="expression" dxfId="7160" priority="2933">
      <formula>SEARCH("attesa tcl",$N6)&gt;0</formula>
    </cfRule>
    <cfRule type="expression" dxfId="7159" priority="2934">
      <formula>SEARCH("fermata",$N6)&gt;0</formula>
    </cfRule>
    <cfRule type="expression" dxfId="7158" priority="2935">
      <formula>SEARCH("canone",$N6)&gt;0</formula>
    </cfRule>
  </conditionalFormatting>
  <conditionalFormatting sqref="I6:I7">
    <cfRule type="expression" dxfId="7157" priority="2926">
      <formula>SEARCH("caricato",$N6)&gt;0</formula>
    </cfRule>
    <cfRule type="expression" dxfId="7156" priority="2927">
      <formula>SEARCH("da fare",$N6)&gt;0</formula>
    </cfRule>
    <cfRule type="expression" dxfId="7155" priority="2928">
      <formula>SEARCH("attesa tcl",$N6)&gt;0</formula>
    </cfRule>
    <cfRule type="expression" dxfId="7154" priority="2929">
      <formula>SEARCH("fermata",$N6)&gt;0</formula>
    </cfRule>
    <cfRule type="expression" dxfId="7153" priority="2930">
      <formula>SEARCH("canone",$N6)&gt;0</formula>
    </cfRule>
  </conditionalFormatting>
  <conditionalFormatting sqref="I6:I7">
    <cfRule type="expression" dxfId="7152" priority="2921">
      <formula>SEARCH("caricato",$N6)&gt;0</formula>
    </cfRule>
    <cfRule type="expression" dxfId="7151" priority="2922">
      <formula>SEARCH("da fare",$N6)&gt;0</formula>
    </cfRule>
    <cfRule type="expression" dxfId="7150" priority="2923">
      <formula>SEARCH("attesa tcl",$N6)&gt;0</formula>
    </cfRule>
    <cfRule type="expression" dxfId="7149" priority="2924">
      <formula>SEARCH("fermata",$N6)&gt;0</formula>
    </cfRule>
    <cfRule type="expression" dxfId="7148" priority="2925">
      <formula>SEARCH("canone",$N6)&gt;0</formula>
    </cfRule>
  </conditionalFormatting>
  <conditionalFormatting sqref="I6:I7">
    <cfRule type="expression" dxfId="7147" priority="2916">
      <formula>SEARCH("caricato",$N6)&gt;0</formula>
    </cfRule>
    <cfRule type="expression" dxfId="7146" priority="2917">
      <formula>SEARCH("da fare",$N6)&gt;0</formula>
    </cfRule>
    <cfRule type="expression" dxfId="7145" priority="2918">
      <formula>SEARCH("attesa tcl",$N6)&gt;0</formula>
    </cfRule>
    <cfRule type="expression" dxfId="7144" priority="2919">
      <formula>SEARCH("fermata",$N6)&gt;0</formula>
    </cfRule>
    <cfRule type="expression" dxfId="7143" priority="2920">
      <formula>SEARCH("canone",$N6)&gt;0</formula>
    </cfRule>
  </conditionalFormatting>
  <conditionalFormatting sqref="I6:I7">
    <cfRule type="expression" dxfId="7142" priority="2911">
      <formula>SEARCH("caricato",$N6)&gt;0</formula>
    </cfRule>
    <cfRule type="expression" dxfId="7141" priority="2912">
      <formula>SEARCH("da fare",$N6)&gt;0</formula>
    </cfRule>
    <cfRule type="expression" dxfId="7140" priority="2913">
      <formula>SEARCH("attesa tcl",$N6)&gt;0</formula>
    </cfRule>
    <cfRule type="expression" dxfId="7139" priority="2914">
      <formula>SEARCH("fermata",$N6)&gt;0</formula>
    </cfRule>
    <cfRule type="expression" dxfId="7138" priority="2915">
      <formula>SEARCH("canone",$N6)&gt;0</formula>
    </cfRule>
  </conditionalFormatting>
  <conditionalFormatting sqref="L4:L5">
    <cfRule type="expression" dxfId="7137" priority="2906">
      <formula>SEARCH("caricato",$N4)&gt;0</formula>
    </cfRule>
    <cfRule type="expression" dxfId="7136" priority="2907">
      <formula>SEARCH("da fare",$N4)&gt;0</formula>
    </cfRule>
    <cfRule type="expression" dxfId="7135" priority="2908">
      <formula>SEARCH("attesa tcl",$N4)&gt;0</formula>
    </cfRule>
    <cfRule type="expression" dxfId="7134" priority="2909">
      <formula>SEARCH("fermata",$N4)&gt;0</formula>
    </cfRule>
    <cfRule type="expression" dxfId="7133" priority="2910">
      <formula>SEARCH("canone",$N4)&gt;0</formula>
    </cfRule>
  </conditionalFormatting>
  <conditionalFormatting sqref="F7">
    <cfRule type="expression" dxfId="7132" priority="2901">
      <formula>SEARCH("caricato",$N7)&gt;0</formula>
    </cfRule>
    <cfRule type="expression" dxfId="7131" priority="2902">
      <formula>SEARCH("da fare",$N7)&gt;0</formula>
    </cfRule>
    <cfRule type="expression" dxfId="7130" priority="2903">
      <formula>SEARCH("attesa tcl",$N7)&gt;0</formula>
    </cfRule>
    <cfRule type="expression" dxfId="7129" priority="2904">
      <formula>SEARCH("fermata",$N7)&gt;0</formula>
    </cfRule>
    <cfRule type="expression" dxfId="7128" priority="2905">
      <formula>SEARCH("canone",$N7)&gt;0</formula>
    </cfRule>
  </conditionalFormatting>
  <conditionalFormatting sqref="F8:F9">
    <cfRule type="expression" dxfId="7127" priority="2896">
      <formula>SEARCH("caricato",$N8)&gt;0</formula>
    </cfRule>
    <cfRule type="expression" dxfId="7126" priority="2897">
      <formula>SEARCH("da fare",$N8)&gt;0</formula>
    </cfRule>
    <cfRule type="expression" dxfId="7125" priority="2898">
      <formula>SEARCH("attesa tcl",$N8)&gt;0</formula>
    </cfRule>
    <cfRule type="expression" dxfId="7124" priority="2899">
      <formula>SEARCH("fermata",$N8)&gt;0</formula>
    </cfRule>
    <cfRule type="expression" dxfId="7123" priority="2900">
      <formula>SEARCH("canone",$N8)&gt;0</formula>
    </cfRule>
  </conditionalFormatting>
  <conditionalFormatting sqref="G8:H8 J8">
    <cfRule type="expression" dxfId="7122" priority="2891">
      <formula>SEARCH("caricato",$N8)&gt;0</formula>
    </cfRule>
    <cfRule type="expression" dxfId="7121" priority="2892">
      <formula>SEARCH("da fare",$N8)&gt;0</formula>
    </cfRule>
    <cfRule type="expression" dxfId="7120" priority="2893">
      <formula>SEARCH("attesa tcl",$N8)&gt;0</formula>
    </cfRule>
    <cfRule type="expression" dxfId="7119" priority="2894">
      <formula>SEARCH("fermata",$N8)&gt;0</formula>
    </cfRule>
    <cfRule type="expression" dxfId="7118" priority="2895">
      <formula>SEARCH("canone",$N8)&gt;0</formula>
    </cfRule>
  </conditionalFormatting>
  <conditionalFormatting sqref="F7">
    <cfRule type="expression" dxfId="7117" priority="2886">
      <formula>SEARCH("caricato",$N7)&gt;0</formula>
    </cfRule>
    <cfRule type="expression" dxfId="7116" priority="2887">
      <formula>SEARCH("da fare",$N7)&gt;0</formula>
    </cfRule>
    <cfRule type="expression" dxfId="7115" priority="2888">
      <formula>SEARCH("attesa tcl",$N7)&gt;0</formula>
    </cfRule>
    <cfRule type="expression" dxfId="7114" priority="2889">
      <formula>SEARCH("fermata",$N7)&gt;0</formula>
    </cfRule>
    <cfRule type="expression" dxfId="7113" priority="2890">
      <formula>SEARCH("canone",$N7)&gt;0</formula>
    </cfRule>
  </conditionalFormatting>
  <conditionalFormatting sqref="F8:F9">
    <cfRule type="expression" dxfId="7112" priority="2881">
      <formula>SEARCH("caricato",$N8)&gt;0</formula>
    </cfRule>
    <cfRule type="expression" dxfId="7111" priority="2882">
      <formula>SEARCH("da fare",$N8)&gt;0</formula>
    </cfRule>
    <cfRule type="expression" dxfId="7110" priority="2883">
      <formula>SEARCH("attesa tcl",$N8)&gt;0</formula>
    </cfRule>
    <cfRule type="expression" dxfId="7109" priority="2884">
      <formula>SEARCH("fermata",$N8)&gt;0</formula>
    </cfRule>
    <cfRule type="expression" dxfId="7108" priority="2885">
      <formula>SEARCH("canone",$N8)&gt;0</formula>
    </cfRule>
  </conditionalFormatting>
  <conditionalFormatting sqref="G10:H10 J10">
    <cfRule type="expression" dxfId="7107" priority="2876">
      <formula>SEARCH("caricato",$N10)&gt;0</formula>
    </cfRule>
    <cfRule type="expression" dxfId="7106" priority="2877">
      <formula>SEARCH("da fare",$N10)&gt;0</formula>
    </cfRule>
    <cfRule type="expression" dxfId="7105" priority="2878">
      <formula>SEARCH("attesa tcl",$N10)&gt;0</formula>
    </cfRule>
    <cfRule type="expression" dxfId="7104" priority="2879">
      <formula>SEARCH("fermata",$N10)&gt;0</formula>
    </cfRule>
    <cfRule type="expression" dxfId="7103" priority="2880">
      <formula>SEARCH("canone",$N10)&gt;0</formula>
    </cfRule>
  </conditionalFormatting>
  <conditionalFormatting sqref="G6:H6 J6">
    <cfRule type="expression" dxfId="7102" priority="2871">
      <formula>SEARCH("caricato",$N6)&gt;0</formula>
    </cfRule>
    <cfRule type="expression" dxfId="7101" priority="2872">
      <formula>SEARCH("da fare",$N6)&gt;0</formula>
    </cfRule>
    <cfRule type="expression" dxfId="7100" priority="2873">
      <formula>SEARCH("attesa tcl",$N6)&gt;0</formula>
    </cfRule>
    <cfRule type="expression" dxfId="7099" priority="2874">
      <formula>SEARCH("fermata",$N6)&gt;0</formula>
    </cfRule>
    <cfRule type="expression" dxfId="7098" priority="2875">
      <formula>SEARCH("canone",$N6)&gt;0</formula>
    </cfRule>
  </conditionalFormatting>
  <conditionalFormatting sqref="G10:H10 J10">
    <cfRule type="expression" dxfId="7097" priority="2866">
      <formula>SEARCH("caricato",$N10)&gt;0</formula>
    </cfRule>
    <cfRule type="expression" dxfId="7096" priority="2867">
      <formula>SEARCH("da fare",$N10)&gt;0</formula>
    </cfRule>
    <cfRule type="expression" dxfId="7095" priority="2868">
      <formula>SEARCH("attesa tcl",$N10)&gt;0</formula>
    </cfRule>
    <cfRule type="expression" dxfId="7094" priority="2869">
      <formula>SEARCH("fermata",$N10)&gt;0</formula>
    </cfRule>
    <cfRule type="expression" dxfId="7093" priority="2870">
      <formula>SEARCH("canone",$N10)&gt;0</formula>
    </cfRule>
  </conditionalFormatting>
  <conditionalFormatting sqref="F12:F13">
    <cfRule type="expression" dxfId="7092" priority="2861">
      <formula>SEARCH("caricato",$N12)&gt;0</formula>
    </cfRule>
    <cfRule type="expression" dxfId="7091" priority="2862">
      <formula>SEARCH("da fare",$N12)&gt;0</formula>
    </cfRule>
    <cfRule type="expression" dxfId="7090" priority="2863">
      <formula>SEARCH("attesa tcl",$N12)&gt;0</formula>
    </cfRule>
    <cfRule type="expression" dxfId="7089" priority="2864">
      <formula>SEARCH("fermata",$N12)&gt;0</formula>
    </cfRule>
    <cfRule type="expression" dxfId="7088" priority="2865">
      <formula>SEARCH("canone",$N12)&gt;0</formula>
    </cfRule>
  </conditionalFormatting>
  <conditionalFormatting sqref="G12:H12 J12">
    <cfRule type="expression" dxfId="7087" priority="2856">
      <formula>SEARCH("caricato",$N12)&gt;0</formula>
    </cfRule>
    <cfRule type="expression" dxfId="7086" priority="2857">
      <formula>SEARCH("da fare",$N12)&gt;0</formula>
    </cfRule>
    <cfRule type="expression" dxfId="7085" priority="2858">
      <formula>SEARCH("attesa tcl",$N12)&gt;0</formula>
    </cfRule>
    <cfRule type="expression" dxfId="7084" priority="2859">
      <formula>SEARCH("fermata",$N12)&gt;0</formula>
    </cfRule>
    <cfRule type="expression" dxfId="7083" priority="2860">
      <formula>SEARCH("canone",$N12)&gt;0</formula>
    </cfRule>
  </conditionalFormatting>
  <conditionalFormatting sqref="F10:F11">
    <cfRule type="expression" dxfId="7082" priority="2851">
      <formula>SEARCH("caricato",$N10)&gt;0</formula>
    </cfRule>
    <cfRule type="expression" dxfId="7081" priority="2852">
      <formula>SEARCH("da fare",$N10)&gt;0</formula>
    </cfRule>
    <cfRule type="expression" dxfId="7080" priority="2853">
      <formula>SEARCH("attesa tcl",$N10)&gt;0</formula>
    </cfRule>
    <cfRule type="expression" dxfId="7079" priority="2854">
      <formula>SEARCH("fermata",$N10)&gt;0</formula>
    </cfRule>
    <cfRule type="expression" dxfId="7078" priority="2855">
      <formula>SEARCH("canone",$N10)&gt;0</formula>
    </cfRule>
  </conditionalFormatting>
  <conditionalFormatting sqref="F10:F11">
    <cfRule type="expression" dxfId="7077" priority="2846">
      <formula>SEARCH("caricato",$N10)&gt;0</formula>
    </cfRule>
    <cfRule type="expression" dxfId="7076" priority="2847">
      <formula>SEARCH("da fare",$N10)&gt;0</formula>
    </cfRule>
    <cfRule type="expression" dxfId="7075" priority="2848">
      <formula>SEARCH("attesa tcl",$N10)&gt;0</formula>
    </cfRule>
    <cfRule type="expression" dxfId="7074" priority="2849">
      <formula>SEARCH("fermata",$N10)&gt;0</formula>
    </cfRule>
    <cfRule type="expression" dxfId="7073" priority="2850">
      <formula>SEARCH("canone",$N10)&gt;0</formula>
    </cfRule>
  </conditionalFormatting>
  <conditionalFormatting sqref="F7">
    <cfRule type="expression" dxfId="7072" priority="2841">
      <formula>SEARCH("caricato",$N7)&gt;0</formula>
    </cfRule>
    <cfRule type="expression" dxfId="7071" priority="2842">
      <formula>SEARCH("da fare",$N7)&gt;0</formula>
    </cfRule>
    <cfRule type="expression" dxfId="7070" priority="2843">
      <formula>SEARCH("attesa tcl",$N7)&gt;0</formula>
    </cfRule>
    <cfRule type="expression" dxfId="7069" priority="2844">
      <formula>SEARCH("fermata",$N7)&gt;0</formula>
    </cfRule>
    <cfRule type="expression" dxfId="7068" priority="2845">
      <formula>SEARCH("canone",$N7)&gt;0</formula>
    </cfRule>
  </conditionalFormatting>
  <conditionalFormatting sqref="G6:H6 J6">
    <cfRule type="expression" dxfId="7067" priority="2836">
      <formula>SEARCH("caricato",$N6)&gt;0</formula>
    </cfRule>
    <cfRule type="expression" dxfId="7066" priority="2837">
      <formula>SEARCH("da fare",$N6)&gt;0</formula>
    </cfRule>
    <cfRule type="expression" dxfId="7065" priority="2838">
      <formula>SEARCH("attesa tcl",$N6)&gt;0</formula>
    </cfRule>
    <cfRule type="expression" dxfId="7064" priority="2839">
      <formula>SEARCH("fermata",$N6)&gt;0</formula>
    </cfRule>
    <cfRule type="expression" dxfId="7063" priority="2840">
      <formula>SEARCH("canone",$N6)&gt;0</formula>
    </cfRule>
  </conditionalFormatting>
  <conditionalFormatting sqref="F7">
    <cfRule type="expression" dxfId="7062" priority="2831">
      <formula>SEARCH("caricato",$N7)&gt;0</formula>
    </cfRule>
    <cfRule type="expression" dxfId="7061" priority="2832">
      <formula>SEARCH("da fare",$N7)&gt;0</formula>
    </cfRule>
    <cfRule type="expression" dxfId="7060" priority="2833">
      <formula>SEARCH("attesa tcl",$N7)&gt;0</formula>
    </cfRule>
    <cfRule type="expression" dxfId="7059" priority="2834">
      <formula>SEARCH("fermata",$N7)&gt;0</formula>
    </cfRule>
    <cfRule type="expression" dxfId="7058" priority="2835">
      <formula>SEARCH("canone",$N7)&gt;0</formula>
    </cfRule>
  </conditionalFormatting>
  <conditionalFormatting sqref="G8:H8 J8">
    <cfRule type="expression" dxfId="7057" priority="2826">
      <formula>SEARCH("caricato",$N8)&gt;0</formula>
    </cfRule>
    <cfRule type="expression" dxfId="7056" priority="2827">
      <formula>SEARCH("da fare",$N8)&gt;0</formula>
    </cfRule>
    <cfRule type="expression" dxfId="7055" priority="2828">
      <formula>SEARCH("attesa tcl",$N8)&gt;0</formula>
    </cfRule>
    <cfRule type="expression" dxfId="7054" priority="2829">
      <formula>SEARCH("fermata",$N8)&gt;0</formula>
    </cfRule>
    <cfRule type="expression" dxfId="7053" priority="2830">
      <formula>SEARCH("canone",$N8)&gt;0</formula>
    </cfRule>
  </conditionalFormatting>
  <conditionalFormatting sqref="G8:H8 J8">
    <cfRule type="expression" dxfId="7052" priority="2821">
      <formula>SEARCH("caricato",$N8)&gt;0</formula>
    </cfRule>
    <cfRule type="expression" dxfId="7051" priority="2822">
      <formula>SEARCH("da fare",$N8)&gt;0</formula>
    </cfRule>
    <cfRule type="expression" dxfId="7050" priority="2823">
      <formula>SEARCH("attesa tcl",$N8)&gt;0</formula>
    </cfRule>
    <cfRule type="expression" dxfId="7049" priority="2824">
      <formula>SEARCH("fermata",$N8)&gt;0</formula>
    </cfRule>
    <cfRule type="expression" dxfId="7048" priority="2825">
      <formula>SEARCH("canone",$N8)&gt;0</formula>
    </cfRule>
  </conditionalFormatting>
  <conditionalFormatting sqref="F10:F11">
    <cfRule type="expression" dxfId="7047" priority="2816">
      <formula>SEARCH("caricato",$N10)&gt;0</formula>
    </cfRule>
    <cfRule type="expression" dxfId="7046" priority="2817">
      <formula>SEARCH("da fare",$N10)&gt;0</formula>
    </cfRule>
    <cfRule type="expression" dxfId="7045" priority="2818">
      <formula>SEARCH("attesa tcl",$N10)&gt;0</formula>
    </cfRule>
    <cfRule type="expression" dxfId="7044" priority="2819">
      <formula>SEARCH("fermata",$N10)&gt;0</formula>
    </cfRule>
    <cfRule type="expression" dxfId="7043" priority="2820">
      <formula>SEARCH("canone",$N10)&gt;0</formula>
    </cfRule>
  </conditionalFormatting>
  <conditionalFormatting sqref="G10:H10 J10">
    <cfRule type="expression" dxfId="7042" priority="2811">
      <formula>SEARCH("caricato",$N10)&gt;0</formula>
    </cfRule>
    <cfRule type="expression" dxfId="7041" priority="2812">
      <formula>SEARCH("da fare",$N10)&gt;0</formula>
    </cfRule>
    <cfRule type="expression" dxfId="7040" priority="2813">
      <formula>SEARCH("attesa tcl",$N10)&gt;0</formula>
    </cfRule>
    <cfRule type="expression" dxfId="7039" priority="2814">
      <formula>SEARCH("fermata",$N10)&gt;0</formula>
    </cfRule>
    <cfRule type="expression" dxfId="7038" priority="2815">
      <formula>SEARCH("canone",$N10)&gt;0</formula>
    </cfRule>
  </conditionalFormatting>
  <conditionalFormatting sqref="F8:F9">
    <cfRule type="expression" dxfId="7037" priority="2806">
      <formula>SEARCH("caricato",$N8)&gt;0</formula>
    </cfRule>
    <cfRule type="expression" dxfId="7036" priority="2807">
      <formula>SEARCH("da fare",$N8)&gt;0</formula>
    </cfRule>
    <cfRule type="expression" dxfId="7035" priority="2808">
      <formula>SEARCH("attesa tcl",$N8)&gt;0</formula>
    </cfRule>
    <cfRule type="expression" dxfId="7034" priority="2809">
      <formula>SEARCH("fermata",$N8)&gt;0</formula>
    </cfRule>
    <cfRule type="expression" dxfId="7033" priority="2810">
      <formula>SEARCH("canone",$N8)&gt;0</formula>
    </cfRule>
  </conditionalFormatting>
  <conditionalFormatting sqref="F8:F9">
    <cfRule type="expression" dxfId="7032" priority="2801">
      <formula>SEARCH("caricato",$N8)&gt;0</formula>
    </cfRule>
    <cfRule type="expression" dxfId="7031" priority="2802">
      <formula>SEARCH("da fare",$N8)&gt;0</formula>
    </cfRule>
    <cfRule type="expression" dxfId="7030" priority="2803">
      <formula>SEARCH("attesa tcl",$N8)&gt;0</formula>
    </cfRule>
    <cfRule type="expression" dxfId="7029" priority="2804">
      <formula>SEARCH("fermata",$N8)&gt;0</formula>
    </cfRule>
    <cfRule type="expression" dxfId="7028" priority="2805">
      <formula>SEARCH("canone",$N8)&gt;0</formula>
    </cfRule>
  </conditionalFormatting>
  <conditionalFormatting sqref="F15">
    <cfRule type="expression" dxfId="7027" priority="2796">
      <formula>SEARCH("caricato",$N15)&gt;0</formula>
    </cfRule>
    <cfRule type="expression" dxfId="7026" priority="2797">
      <formula>SEARCH("da fare",$N15)&gt;0</formula>
    </cfRule>
    <cfRule type="expression" dxfId="7025" priority="2798">
      <formula>SEARCH("attesa tcl",$N15)&gt;0</formula>
    </cfRule>
    <cfRule type="expression" dxfId="7024" priority="2799">
      <formula>SEARCH("fermata",$N15)&gt;0</formula>
    </cfRule>
    <cfRule type="expression" dxfId="7023" priority="2800">
      <formula>SEARCH("canone",$N15)&gt;0</formula>
    </cfRule>
  </conditionalFormatting>
  <conditionalFormatting sqref="F15">
    <cfRule type="expression" dxfId="7022" priority="2791">
      <formula>SEARCH("caricato",$N15)&gt;0</formula>
    </cfRule>
    <cfRule type="expression" dxfId="7021" priority="2792">
      <formula>SEARCH("da fare",$N15)&gt;0</formula>
    </cfRule>
    <cfRule type="expression" dxfId="7020" priority="2793">
      <formula>SEARCH("attesa tcl",$N15)&gt;0</formula>
    </cfRule>
    <cfRule type="expression" dxfId="7019" priority="2794">
      <formula>SEARCH("fermata",$N15)&gt;0</formula>
    </cfRule>
    <cfRule type="expression" dxfId="7018" priority="2795">
      <formula>SEARCH("canone",$N15)&gt;0</formula>
    </cfRule>
  </conditionalFormatting>
  <conditionalFormatting sqref="F15">
    <cfRule type="expression" dxfId="7017" priority="2786">
      <formula>SEARCH("caricato",$N15)&gt;0</formula>
    </cfRule>
    <cfRule type="expression" dxfId="7016" priority="2787">
      <formula>SEARCH("da fare",$N15)&gt;0</formula>
    </cfRule>
    <cfRule type="expression" dxfId="7015" priority="2788">
      <formula>SEARCH("attesa tcl",$N15)&gt;0</formula>
    </cfRule>
    <cfRule type="expression" dxfId="7014" priority="2789">
      <formula>SEARCH("fermata",$N15)&gt;0</formula>
    </cfRule>
    <cfRule type="expression" dxfId="7013" priority="2790">
      <formula>SEARCH("canone",$N15)&gt;0</formula>
    </cfRule>
  </conditionalFormatting>
  <conditionalFormatting sqref="F15">
    <cfRule type="expression" dxfId="7012" priority="2781">
      <formula>SEARCH("caricato",$N15)&gt;0</formula>
    </cfRule>
    <cfRule type="expression" dxfId="7011" priority="2782">
      <formula>SEARCH("da fare",$N15)&gt;0</formula>
    </cfRule>
    <cfRule type="expression" dxfId="7010" priority="2783">
      <formula>SEARCH("attesa tcl",$N15)&gt;0</formula>
    </cfRule>
    <cfRule type="expression" dxfId="7009" priority="2784">
      <formula>SEARCH("fermata",$N15)&gt;0</formula>
    </cfRule>
    <cfRule type="expression" dxfId="7008" priority="2785">
      <formula>SEARCH("canone",$N15)&gt;0</formula>
    </cfRule>
  </conditionalFormatting>
  <conditionalFormatting sqref="G12:H12 J12">
    <cfRule type="expression" dxfId="7007" priority="2776">
      <formula>SEARCH("caricato",$N12)&gt;0</formula>
    </cfRule>
    <cfRule type="expression" dxfId="7006" priority="2777">
      <formula>SEARCH("da fare",$N12)&gt;0</formula>
    </cfRule>
    <cfRule type="expression" dxfId="7005" priority="2778">
      <formula>SEARCH("attesa tcl",$N12)&gt;0</formula>
    </cfRule>
    <cfRule type="expression" dxfId="7004" priority="2779">
      <formula>SEARCH("fermata",$N12)&gt;0</formula>
    </cfRule>
    <cfRule type="expression" dxfId="7003" priority="2780">
      <formula>SEARCH("canone",$N12)&gt;0</formula>
    </cfRule>
  </conditionalFormatting>
  <conditionalFormatting sqref="G12:H12 J12">
    <cfRule type="expression" dxfId="7002" priority="2771">
      <formula>SEARCH("caricato",$N12)&gt;0</formula>
    </cfRule>
    <cfRule type="expression" dxfId="7001" priority="2772">
      <formula>SEARCH("da fare",$N12)&gt;0</formula>
    </cfRule>
    <cfRule type="expression" dxfId="7000" priority="2773">
      <formula>SEARCH("attesa tcl",$N12)&gt;0</formula>
    </cfRule>
    <cfRule type="expression" dxfId="6999" priority="2774">
      <formula>SEARCH("fermata",$N12)&gt;0</formula>
    </cfRule>
    <cfRule type="expression" dxfId="6998" priority="2775">
      <formula>SEARCH("canone",$N12)&gt;0</formula>
    </cfRule>
  </conditionalFormatting>
  <conditionalFormatting sqref="F14:F15">
    <cfRule type="expression" dxfId="6997" priority="2766">
      <formula>SEARCH("caricato",$N14)&gt;0</formula>
    </cfRule>
    <cfRule type="expression" dxfId="6996" priority="2767">
      <formula>SEARCH("da fare",$N14)&gt;0</formula>
    </cfRule>
    <cfRule type="expression" dxfId="6995" priority="2768">
      <formula>SEARCH("attesa tcl",$N14)&gt;0</formula>
    </cfRule>
    <cfRule type="expression" dxfId="6994" priority="2769">
      <formula>SEARCH("fermata",$N14)&gt;0</formula>
    </cfRule>
    <cfRule type="expression" dxfId="6993" priority="2770">
      <formula>SEARCH("canone",$N14)&gt;0</formula>
    </cfRule>
  </conditionalFormatting>
  <conditionalFormatting sqref="G14:H14 J14">
    <cfRule type="expression" dxfId="6992" priority="2761">
      <formula>SEARCH("caricato",$N14)&gt;0</formula>
    </cfRule>
    <cfRule type="expression" dxfId="6991" priority="2762">
      <formula>SEARCH("da fare",$N14)&gt;0</formula>
    </cfRule>
    <cfRule type="expression" dxfId="6990" priority="2763">
      <formula>SEARCH("attesa tcl",$N14)&gt;0</formula>
    </cfRule>
    <cfRule type="expression" dxfId="6989" priority="2764">
      <formula>SEARCH("fermata",$N14)&gt;0</formula>
    </cfRule>
    <cfRule type="expression" dxfId="6988" priority="2765">
      <formula>SEARCH("canone",$N14)&gt;0</formula>
    </cfRule>
  </conditionalFormatting>
  <conditionalFormatting sqref="F12:F13">
    <cfRule type="expression" dxfId="6987" priority="2756">
      <formula>SEARCH("caricato",$N12)&gt;0</formula>
    </cfRule>
    <cfRule type="expression" dxfId="6986" priority="2757">
      <formula>SEARCH("da fare",$N12)&gt;0</formula>
    </cfRule>
    <cfRule type="expression" dxfId="6985" priority="2758">
      <formula>SEARCH("attesa tcl",$N12)&gt;0</formula>
    </cfRule>
    <cfRule type="expression" dxfId="6984" priority="2759">
      <formula>SEARCH("fermata",$N12)&gt;0</formula>
    </cfRule>
    <cfRule type="expression" dxfId="6983" priority="2760">
      <formula>SEARCH("canone",$N12)&gt;0</formula>
    </cfRule>
  </conditionalFormatting>
  <conditionalFormatting sqref="F12:F13">
    <cfRule type="expression" dxfId="6982" priority="2751">
      <formula>SEARCH("caricato",$N12)&gt;0</formula>
    </cfRule>
    <cfRule type="expression" dxfId="6981" priority="2752">
      <formula>SEARCH("da fare",$N12)&gt;0</formula>
    </cfRule>
    <cfRule type="expression" dxfId="6980" priority="2753">
      <formula>SEARCH("attesa tcl",$N12)&gt;0</formula>
    </cfRule>
    <cfRule type="expression" dxfId="6979" priority="2754">
      <formula>SEARCH("fermata",$N12)&gt;0</formula>
    </cfRule>
    <cfRule type="expression" dxfId="6978" priority="2755">
      <formula>SEARCH("canone",$N12)&gt;0</formula>
    </cfRule>
  </conditionalFormatting>
  <conditionalFormatting sqref="F12:F13">
    <cfRule type="expression" dxfId="6977" priority="2746">
      <formula>SEARCH("caricato",$N12)&gt;0</formula>
    </cfRule>
    <cfRule type="expression" dxfId="6976" priority="2747">
      <formula>SEARCH("da fare",$N12)&gt;0</formula>
    </cfRule>
    <cfRule type="expression" dxfId="6975" priority="2748">
      <formula>SEARCH("attesa tcl",$N12)&gt;0</formula>
    </cfRule>
    <cfRule type="expression" dxfId="6974" priority="2749">
      <formula>SEARCH("fermata",$N12)&gt;0</formula>
    </cfRule>
    <cfRule type="expression" dxfId="6973" priority="2750">
      <formula>SEARCH("canone",$N12)&gt;0</formula>
    </cfRule>
  </conditionalFormatting>
  <conditionalFormatting sqref="G12:H12 J12">
    <cfRule type="expression" dxfId="6972" priority="2741">
      <formula>SEARCH("caricato",$N12)&gt;0</formula>
    </cfRule>
    <cfRule type="expression" dxfId="6971" priority="2742">
      <formula>SEARCH("da fare",$N12)&gt;0</formula>
    </cfRule>
    <cfRule type="expression" dxfId="6970" priority="2743">
      <formula>SEARCH("attesa tcl",$N12)&gt;0</formula>
    </cfRule>
    <cfRule type="expression" dxfId="6969" priority="2744">
      <formula>SEARCH("fermata",$N12)&gt;0</formula>
    </cfRule>
    <cfRule type="expression" dxfId="6968" priority="2745">
      <formula>SEARCH("canone",$N12)&gt;0</formula>
    </cfRule>
  </conditionalFormatting>
  <conditionalFormatting sqref="F17">
    <cfRule type="expression" dxfId="6967" priority="2736">
      <formula>SEARCH("caricato",$N17)&gt;0</formula>
    </cfRule>
    <cfRule type="expression" dxfId="6966" priority="2737">
      <formula>SEARCH("da fare",$N17)&gt;0</formula>
    </cfRule>
    <cfRule type="expression" dxfId="6965" priority="2738">
      <formula>SEARCH("attesa tcl",$N17)&gt;0</formula>
    </cfRule>
    <cfRule type="expression" dxfId="6964" priority="2739">
      <formula>SEARCH("fermata",$N17)&gt;0</formula>
    </cfRule>
    <cfRule type="expression" dxfId="6963" priority="2740">
      <formula>SEARCH("canone",$N17)&gt;0</formula>
    </cfRule>
  </conditionalFormatting>
  <conditionalFormatting sqref="F17">
    <cfRule type="expression" dxfId="6962" priority="2731">
      <formula>SEARCH("caricato",$N17)&gt;0</formula>
    </cfRule>
    <cfRule type="expression" dxfId="6961" priority="2732">
      <formula>SEARCH("da fare",$N17)&gt;0</formula>
    </cfRule>
    <cfRule type="expression" dxfId="6960" priority="2733">
      <formula>SEARCH("attesa tcl",$N17)&gt;0</formula>
    </cfRule>
    <cfRule type="expression" dxfId="6959" priority="2734">
      <formula>SEARCH("fermata",$N17)&gt;0</formula>
    </cfRule>
    <cfRule type="expression" dxfId="6958" priority="2735">
      <formula>SEARCH("canone",$N17)&gt;0</formula>
    </cfRule>
  </conditionalFormatting>
  <conditionalFormatting sqref="F17">
    <cfRule type="expression" dxfId="6957" priority="2726">
      <formula>SEARCH("caricato",$N17)&gt;0</formula>
    </cfRule>
    <cfRule type="expression" dxfId="6956" priority="2727">
      <formula>SEARCH("da fare",$N17)&gt;0</formula>
    </cfRule>
    <cfRule type="expression" dxfId="6955" priority="2728">
      <formula>SEARCH("attesa tcl",$N17)&gt;0</formula>
    </cfRule>
    <cfRule type="expression" dxfId="6954" priority="2729">
      <formula>SEARCH("fermata",$N17)&gt;0</formula>
    </cfRule>
    <cfRule type="expression" dxfId="6953" priority="2730">
      <formula>SEARCH("canone",$N17)&gt;0</formula>
    </cfRule>
  </conditionalFormatting>
  <conditionalFormatting sqref="F17">
    <cfRule type="expression" dxfId="6952" priority="2721">
      <formula>SEARCH("caricato",$N17)&gt;0</formula>
    </cfRule>
    <cfRule type="expression" dxfId="6951" priority="2722">
      <formula>SEARCH("da fare",$N17)&gt;0</formula>
    </cfRule>
    <cfRule type="expression" dxfId="6950" priority="2723">
      <formula>SEARCH("attesa tcl",$N17)&gt;0</formula>
    </cfRule>
    <cfRule type="expression" dxfId="6949" priority="2724">
      <formula>SEARCH("fermata",$N17)&gt;0</formula>
    </cfRule>
    <cfRule type="expression" dxfId="6948" priority="2725">
      <formula>SEARCH("canone",$N17)&gt;0</formula>
    </cfRule>
  </conditionalFormatting>
  <conditionalFormatting sqref="F6">
    <cfRule type="expression" dxfId="6947" priority="2716">
      <formula>SEARCH("caricato",$N6)&gt;0</formula>
    </cfRule>
    <cfRule type="expression" dxfId="6946" priority="2717">
      <formula>SEARCH("da fare",$N6)&gt;0</formula>
    </cfRule>
    <cfRule type="expression" dxfId="6945" priority="2718">
      <formula>SEARCH("attesa tcl",$N6)&gt;0</formula>
    </cfRule>
    <cfRule type="expression" dxfId="6944" priority="2719">
      <formula>SEARCH("fermata",$N6)&gt;0</formula>
    </cfRule>
    <cfRule type="expression" dxfId="6943" priority="2720">
      <formula>SEARCH("canone",$N6)&gt;0</formula>
    </cfRule>
  </conditionalFormatting>
  <conditionalFormatting sqref="F6">
    <cfRule type="expression" dxfId="6942" priority="2711">
      <formula>SEARCH("caricato",$N6)&gt;0</formula>
    </cfRule>
    <cfRule type="expression" dxfId="6941" priority="2712">
      <formula>SEARCH("da fare",$N6)&gt;0</formula>
    </cfRule>
    <cfRule type="expression" dxfId="6940" priority="2713">
      <formula>SEARCH("attesa tcl",$N6)&gt;0</formula>
    </cfRule>
    <cfRule type="expression" dxfId="6939" priority="2714">
      <formula>SEARCH("fermata",$N6)&gt;0</formula>
    </cfRule>
    <cfRule type="expression" dxfId="6938" priority="2715">
      <formula>SEARCH("canone",$N6)&gt;0</formula>
    </cfRule>
  </conditionalFormatting>
  <conditionalFormatting sqref="F6">
    <cfRule type="expression" dxfId="6937" priority="2706">
      <formula>SEARCH("caricato",$N6)&gt;0</formula>
    </cfRule>
    <cfRule type="expression" dxfId="6936" priority="2707">
      <formula>SEARCH("da fare",$N6)&gt;0</formula>
    </cfRule>
    <cfRule type="expression" dxfId="6935" priority="2708">
      <formula>SEARCH("attesa tcl",$N6)&gt;0</formula>
    </cfRule>
    <cfRule type="expression" dxfId="6934" priority="2709">
      <formula>SEARCH("fermata",$N6)&gt;0</formula>
    </cfRule>
    <cfRule type="expression" dxfId="6933" priority="2710">
      <formula>SEARCH("canone",$N6)&gt;0</formula>
    </cfRule>
  </conditionalFormatting>
  <conditionalFormatting sqref="F6">
    <cfRule type="expression" dxfId="6932" priority="2701">
      <formula>SEARCH("caricato",$N6)&gt;0</formula>
    </cfRule>
    <cfRule type="expression" dxfId="6931" priority="2702">
      <formula>SEARCH("da fare",$N6)&gt;0</formula>
    </cfRule>
    <cfRule type="expression" dxfId="6930" priority="2703">
      <formula>SEARCH("attesa tcl",$N6)&gt;0</formula>
    </cfRule>
    <cfRule type="expression" dxfId="6929" priority="2704">
      <formula>SEARCH("fermata",$N6)&gt;0</formula>
    </cfRule>
    <cfRule type="expression" dxfId="6928" priority="2705">
      <formula>SEARCH("canone",$N6)&gt;0</formula>
    </cfRule>
  </conditionalFormatting>
  <conditionalFormatting sqref="F14:F15">
    <cfRule type="expression" dxfId="6927" priority="2696">
      <formula>SEARCH("caricato",$N14)&gt;0</formula>
    </cfRule>
    <cfRule type="expression" dxfId="6926" priority="2697">
      <formula>SEARCH("da fare",$N14)&gt;0</formula>
    </cfRule>
    <cfRule type="expression" dxfId="6925" priority="2698">
      <formula>SEARCH("attesa tcl",$N14)&gt;0</formula>
    </cfRule>
    <cfRule type="expression" dxfId="6924" priority="2699">
      <formula>SEARCH("fermata",$N14)&gt;0</formula>
    </cfRule>
    <cfRule type="expression" dxfId="6923" priority="2700">
      <formula>SEARCH("canone",$N14)&gt;0</formula>
    </cfRule>
  </conditionalFormatting>
  <conditionalFormatting sqref="F14:F15">
    <cfRule type="expression" dxfId="6922" priority="2691">
      <formula>SEARCH("caricato",$N14)&gt;0</formula>
    </cfRule>
    <cfRule type="expression" dxfId="6921" priority="2692">
      <formula>SEARCH("da fare",$N14)&gt;0</formula>
    </cfRule>
    <cfRule type="expression" dxfId="6920" priority="2693">
      <formula>SEARCH("attesa tcl",$N14)&gt;0</formula>
    </cfRule>
    <cfRule type="expression" dxfId="6919" priority="2694">
      <formula>SEARCH("fermata",$N14)&gt;0</formula>
    </cfRule>
    <cfRule type="expression" dxfId="6918" priority="2695">
      <formula>SEARCH("canone",$N14)&gt;0</formula>
    </cfRule>
  </conditionalFormatting>
  <conditionalFormatting sqref="F14:F15">
    <cfRule type="expression" dxfId="6917" priority="2686">
      <formula>SEARCH("caricato",$N14)&gt;0</formula>
    </cfRule>
    <cfRule type="expression" dxfId="6916" priority="2687">
      <formula>SEARCH("da fare",$N14)&gt;0</formula>
    </cfRule>
    <cfRule type="expression" dxfId="6915" priority="2688">
      <formula>SEARCH("attesa tcl",$N14)&gt;0</formula>
    </cfRule>
    <cfRule type="expression" dxfId="6914" priority="2689">
      <formula>SEARCH("fermata",$N14)&gt;0</formula>
    </cfRule>
    <cfRule type="expression" dxfId="6913" priority="2690">
      <formula>SEARCH("canone",$N14)&gt;0</formula>
    </cfRule>
  </conditionalFormatting>
  <conditionalFormatting sqref="F14:F15">
    <cfRule type="expression" dxfId="6912" priority="2681">
      <formula>SEARCH("caricato",$N14)&gt;0</formula>
    </cfRule>
    <cfRule type="expression" dxfId="6911" priority="2682">
      <formula>SEARCH("da fare",$N14)&gt;0</formula>
    </cfRule>
    <cfRule type="expression" dxfId="6910" priority="2683">
      <formula>SEARCH("attesa tcl",$N14)&gt;0</formula>
    </cfRule>
    <cfRule type="expression" dxfId="6909" priority="2684">
      <formula>SEARCH("fermata",$N14)&gt;0</formula>
    </cfRule>
    <cfRule type="expression" dxfId="6908" priority="2685">
      <formula>SEARCH("canone",$N14)&gt;0</formula>
    </cfRule>
  </conditionalFormatting>
  <conditionalFormatting sqref="F9">
    <cfRule type="expression" dxfId="6907" priority="2676">
      <formula>SEARCH("caricato",$N9)&gt;0</formula>
    </cfRule>
    <cfRule type="expression" dxfId="6906" priority="2677">
      <formula>SEARCH("da fare",$N9)&gt;0</formula>
    </cfRule>
    <cfRule type="expression" dxfId="6905" priority="2678">
      <formula>SEARCH("attesa tcl",$N9)&gt;0</formula>
    </cfRule>
    <cfRule type="expression" dxfId="6904" priority="2679">
      <formula>SEARCH("fermata",$N9)&gt;0</formula>
    </cfRule>
    <cfRule type="expression" dxfId="6903" priority="2680">
      <formula>SEARCH("canone",$N9)&gt;0</formula>
    </cfRule>
  </conditionalFormatting>
  <conditionalFormatting sqref="F10:F11">
    <cfRule type="expression" dxfId="6902" priority="2671">
      <formula>SEARCH("caricato",$N10)&gt;0</formula>
    </cfRule>
    <cfRule type="expression" dxfId="6901" priority="2672">
      <formula>SEARCH("da fare",$N10)&gt;0</formula>
    </cfRule>
    <cfRule type="expression" dxfId="6900" priority="2673">
      <formula>SEARCH("attesa tcl",$N10)&gt;0</formula>
    </cfRule>
    <cfRule type="expression" dxfId="6899" priority="2674">
      <formula>SEARCH("fermata",$N10)&gt;0</formula>
    </cfRule>
    <cfRule type="expression" dxfId="6898" priority="2675">
      <formula>SEARCH("canone",$N10)&gt;0</formula>
    </cfRule>
  </conditionalFormatting>
  <conditionalFormatting sqref="F9">
    <cfRule type="expression" dxfId="6897" priority="2666">
      <formula>SEARCH("caricato",$N9)&gt;0</formula>
    </cfRule>
    <cfRule type="expression" dxfId="6896" priority="2667">
      <formula>SEARCH("da fare",$N9)&gt;0</formula>
    </cfRule>
    <cfRule type="expression" dxfId="6895" priority="2668">
      <formula>SEARCH("attesa tcl",$N9)&gt;0</formula>
    </cfRule>
    <cfRule type="expression" dxfId="6894" priority="2669">
      <formula>SEARCH("fermata",$N9)&gt;0</formula>
    </cfRule>
    <cfRule type="expression" dxfId="6893" priority="2670">
      <formula>SEARCH("canone",$N9)&gt;0</formula>
    </cfRule>
  </conditionalFormatting>
  <conditionalFormatting sqref="F10:F11">
    <cfRule type="expression" dxfId="6892" priority="2661">
      <formula>SEARCH("caricato",$N10)&gt;0</formula>
    </cfRule>
    <cfRule type="expression" dxfId="6891" priority="2662">
      <formula>SEARCH("da fare",$N10)&gt;0</formula>
    </cfRule>
    <cfRule type="expression" dxfId="6890" priority="2663">
      <formula>SEARCH("attesa tcl",$N10)&gt;0</formula>
    </cfRule>
    <cfRule type="expression" dxfId="6889" priority="2664">
      <formula>SEARCH("fermata",$N10)&gt;0</formula>
    </cfRule>
    <cfRule type="expression" dxfId="6888" priority="2665">
      <formula>SEARCH("canone",$N10)&gt;0</formula>
    </cfRule>
  </conditionalFormatting>
  <conditionalFormatting sqref="F6:F7">
    <cfRule type="expression" dxfId="6887" priority="2656">
      <formula>SEARCH("caricato",$N6)&gt;0</formula>
    </cfRule>
    <cfRule type="expression" dxfId="6886" priority="2657">
      <formula>SEARCH("da fare",$N6)&gt;0</formula>
    </cfRule>
    <cfRule type="expression" dxfId="6885" priority="2658">
      <formula>SEARCH("attesa tcl",$N6)&gt;0</formula>
    </cfRule>
    <cfRule type="expression" dxfId="6884" priority="2659">
      <formula>SEARCH("fermata",$N6)&gt;0</formula>
    </cfRule>
    <cfRule type="expression" dxfId="6883" priority="2660">
      <formula>SEARCH("canone",$N6)&gt;0</formula>
    </cfRule>
  </conditionalFormatting>
  <conditionalFormatting sqref="F6:F7">
    <cfRule type="expression" dxfId="6882" priority="2651">
      <formula>SEARCH("caricato",$N6)&gt;0</formula>
    </cfRule>
    <cfRule type="expression" dxfId="6881" priority="2652">
      <formula>SEARCH("da fare",$N6)&gt;0</formula>
    </cfRule>
    <cfRule type="expression" dxfId="6880" priority="2653">
      <formula>SEARCH("attesa tcl",$N6)&gt;0</formula>
    </cfRule>
    <cfRule type="expression" dxfId="6879" priority="2654">
      <formula>SEARCH("fermata",$N6)&gt;0</formula>
    </cfRule>
    <cfRule type="expression" dxfId="6878" priority="2655">
      <formula>SEARCH("canone",$N6)&gt;0</formula>
    </cfRule>
  </conditionalFormatting>
  <conditionalFormatting sqref="F12:F13">
    <cfRule type="expression" dxfId="6877" priority="2646">
      <formula>SEARCH("caricato",$N12)&gt;0</formula>
    </cfRule>
    <cfRule type="expression" dxfId="6876" priority="2647">
      <formula>SEARCH("da fare",$N12)&gt;0</formula>
    </cfRule>
    <cfRule type="expression" dxfId="6875" priority="2648">
      <formula>SEARCH("attesa tcl",$N12)&gt;0</formula>
    </cfRule>
    <cfRule type="expression" dxfId="6874" priority="2649">
      <formula>SEARCH("fermata",$N12)&gt;0</formula>
    </cfRule>
    <cfRule type="expression" dxfId="6873" priority="2650">
      <formula>SEARCH("canone",$N12)&gt;0</formula>
    </cfRule>
  </conditionalFormatting>
  <conditionalFormatting sqref="F12:F13">
    <cfRule type="expression" dxfId="6872" priority="2641">
      <formula>SEARCH("caricato",$N12)&gt;0</formula>
    </cfRule>
    <cfRule type="expression" dxfId="6871" priority="2642">
      <formula>SEARCH("da fare",$N12)&gt;0</formula>
    </cfRule>
    <cfRule type="expression" dxfId="6870" priority="2643">
      <formula>SEARCH("attesa tcl",$N12)&gt;0</formula>
    </cfRule>
    <cfRule type="expression" dxfId="6869" priority="2644">
      <formula>SEARCH("fermata",$N12)&gt;0</formula>
    </cfRule>
    <cfRule type="expression" dxfId="6868" priority="2645">
      <formula>SEARCH("canone",$N12)&gt;0</formula>
    </cfRule>
  </conditionalFormatting>
  <conditionalFormatting sqref="F6:F7">
    <cfRule type="expression" dxfId="6867" priority="2636">
      <formula>SEARCH("caricato",$N6)&gt;0</formula>
    </cfRule>
    <cfRule type="expression" dxfId="6866" priority="2637">
      <formula>SEARCH("da fare",$N6)&gt;0</formula>
    </cfRule>
    <cfRule type="expression" dxfId="6865" priority="2638">
      <formula>SEARCH("attesa tcl",$N6)&gt;0</formula>
    </cfRule>
    <cfRule type="expression" dxfId="6864" priority="2639">
      <formula>SEARCH("fermata",$N6)&gt;0</formula>
    </cfRule>
    <cfRule type="expression" dxfId="6863" priority="2640">
      <formula>SEARCH("canone",$N6)&gt;0</formula>
    </cfRule>
  </conditionalFormatting>
  <conditionalFormatting sqref="F9">
    <cfRule type="expression" dxfId="6862" priority="2631">
      <formula>SEARCH("caricato",$N9)&gt;0</formula>
    </cfRule>
    <cfRule type="expression" dxfId="6861" priority="2632">
      <formula>SEARCH("da fare",$N9)&gt;0</formula>
    </cfRule>
    <cfRule type="expression" dxfId="6860" priority="2633">
      <formula>SEARCH("attesa tcl",$N9)&gt;0</formula>
    </cfRule>
    <cfRule type="expression" dxfId="6859" priority="2634">
      <formula>SEARCH("fermata",$N9)&gt;0</formula>
    </cfRule>
    <cfRule type="expression" dxfId="6858" priority="2635">
      <formula>SEARCH("canone",$N9)&gt;0</formula>
    </cfRule>
  </conditionalFormatting>
  <conditionalFormatting sqref="F6:F7">
    <cfRule type="expression" dxfId="6857" priority="2626">
      <formula>SEARCH("caricato",$N6)&gt;0</formula>
    </cfRule>
    <cfRule type="expression" dxfId="6856" priority="2627">
      <formula>SEARCH("da fare",$N6)&gt;0</formula>
    </cfRule>
    <cfRule type="expression" dxfId="6855" priority="2628">
      <formula>SEARCH("attesa tcl",$N6)&gt;0</formula>
    </cfRule>
    <cfRule type="expression" dxfId="6854" priority="2629">
      <formula>SEARCH("fermata",$N6)&gt;0</formula>
    </cfRule>
    <cfRule type="expression" dxfId="6853" priority="2630">
      <formula>SEARCH("canone",$N6)&gt;0</formula>
    </cfRule>
  </conditionalFormatting>
  <conditionalFormatting sqref="F9">
    <cfRule type="expression" dxfId="6852" priority="2621">
      <formula>SEARCH("caricato",$N9)&gt;0</formula>
    </cfRule>
    <cfRule type="expression" dxfId="6851" priority="2622">
      <formula>SEARCH("da fare",$N9)&gt;0</formula>
    </cfRule>
    <cfRule type="expression" dxfId="6850" priority="2623">
      <formula>SEARCH("attesa tcl",$N9)&gt;0</formula>
    </cfRule>
    <cfRule type="expression" dxfId="6849" priority="2624">
      <formula>SEARCH("fermata",$N9)&gt;0</formula>
    </cfRule>
    <cfRule type="expression" dxfId="6848" priority="2625">
      <formula>SEARCH("canone",$N9)&gt;0</formula>
    </cfRule>
  </conditionalFormatting>
  <conditionalFormatting sqref="F12:F13">
    <cfRule type="expression" dxfId="6847" priority="2616">
      <formula>SEARCH("caricato",$N12)&gt;0</formula>
    </cfRule>
    <cfRule type="expression" dxfId="6846" priority="2617">
      <formula>SEARCH("da fare",$N12)&gt;0</formula>
    </cfRule>
    <cfRule type="expression" dxfId="6845" priority="2618">
      <formula>SEARCH("attesa tcl",$N12)&gt;0</formula>
    </cfRule>
    <cfRule type="expression" dxfId="6844" priority="2619">
      <formula>SEARCH("fermata",$N12)&gt;0</formula>
    </cfRule>
    <cfRule type="expression" dxfId="6843" priority="2620">
      <formula>SEARCH("canone",$N12)&gt;0</formula>
    </cfRule>
  </conditionalFormatting>
  <conditionalFormatting sqref="F10:F11">
    <cfRule type="expression" dxfId="6842" priority="2611">
      <formula>SEARCH("caricato",$N10)&gt;0</formula>
    </cfRule>
    <cfRule type="expression" dxfId="6841" priority="2612">
      <formula>SEARCH("da fare",$N10)&gt;0</formula>
    </cfRule>
    <cfRule type="expression" dxfId="6840" priority="2613">
      <formula>SEARCH("attesa tcl",$N10)&gt;0</formula>
    </cfRule>
    <cfRule type="expression" dxfId="6839" priority="2614">
      <formula>SEARCH("fermata",$N10)&gt;0</formula>
    </cfRule>
    <cfRule type="expression" dxfId="6838" priority="2615">
      <formula>SEARCH("canone",$N10)&gt;0</formula>
    </cfRule>
  </conditionalFormatting>
  <conditionalFormatting sqref="F10:F11">
    <cfRule type="expression" dxfId="6837" priority="2606">
      <formula>SEARCH("caricato",$N10)&gt;0</formula>
    </cfRule>
    <cfRule type="expression" dxfId="6836" priority="2607">
      <formula>SEARCH("da fare",$N10)&gt;0</formula>
    </cfRule>
    <cfRule type="expression" dxfId="6835" priority="2608">
      <formula>SEARCH("attesa tcl",$N10)&gt;0</formula>
    </cfRule>
    <cfRule type="expression" dxfId="6834" priority="2609">
      <formula>SEARCH("fermata",$N10)&gt;0</formula>
    </cfRule>
    <cfRule type="expression" dxfId="6833" priority="2610">
      <formula>SEARCH("canone",$N10)&gt;0</formula>
    </cfRule>
  </conditionalFormatting>
  <conditionalFormatting sqref="F8">
    <cfRule type="expression" dxfId="6832" priority="2601">
      <formula>SEARCH("caricato",$N8)&gt;0</formula>
    </cfRule>
    <cfRule type="expression" dxfId="6831" priority="2602">
      <formula>SEARCH("da fare",$N8)&gt;0</formula>
    </cfRule>
    <cfRule type="expression" dxfId="6830" priority="2603">
      <formula>SEARCH("attesa tcl",$N8)&gt;0</formula>
    </cfRule>
    <cfRule type="expression" dxfId="6829" priority="2604">
      <formula>SEARCH("fermata",$N8)&gt;0</formula>
    </cfRule>
    <cfRule type="expression" dxfId="6828" priority="2605">
      <formula>SEARCH("canone",$N8)&gt;0</formula>
    </cfRule>
  </conditionalFormatting>
  <conditionalFormatting sqref="F8">
    <cfRule type="expression" dxfId="6827" priority="2596">
      <formula>SEARCH("caricato",$N8)&gt;0</formula>
    </cfRule>
    <cfRule type="expression" dxfId="6826" priority="2597">
      <formula>SEARCH("da fare",$N8)&gt;0</formula>
    </cfRule>
    <cfRule type="expression" dxfId="6825" priority="2598">
      <formula>SEARCH("attesa tcl",$N8)&gt;0</formula>
    </cfRule>
    <cfRule type="expression" dxfId="6824" priority="2599">
      <formula>SEARCH("fermata",$N8)&gt;0</formula>
    </cfRule>
    <cfRule type="expression" dxfId="6823" priority="2600">
      <formula>SEARCH("canone",$N8)&gt;0</formula>
    </cfRule>
  </conditionalFormatting>
  <conditionalFormatting sqref="F8">
    <cfRule type="expression" dxfId="6822" priority="2591">
      <formula>SEARCH("caricato",$N8)&gt;0</formula>
    </cfRule>
    <cfRule type="expression" dxfId="6821" priority="2592">
      <formula>SEARCH("da fare",$N8)&gt;0</formula>
    </cfRule>
    <cfRule type="expression" dxfId="6820" priority="2593">
      <formula>SEARCH("attesa tcl",$N8)&gt;0</formula>
    </cfRule>
    <cfRule type="expression" dxfId="6819" priority="2594">
      <formula>SEARCH("fermata",$N8)&gt;0</formula>
    </cfRule>
    <cfRule type="expression" dxfId="6818" priority="2595">
      <formula>SEARCH("canone",$N8)&gt;0</formula>
    </cfRule>
  </conditionalFormatting>
  <conditionalFormatting sqref="F8">
    <cfRule type="expression" dxfId="6817" priority="2586">
      <formula>SEARCH("caricato",$N8)&gt;0</formula>
    </cfRule>
    <cfRule type="expression" dxfId="6816" priority="2587">
      <formula>SEARCH("da fare",$N8)&gt;0</formula>
    </cfRule>
    <cfRule type="expression" dxfId="6815" priority="2588">
      <formula>SEARCH("attesa tcl",$N8)&gt;0</formula>
    </cfRule>
    <cfRule type="expression" dxfId="6814" priority="2589">
      <formula>SEARCH("fermata",$N8)&gt;0</formula>
    </cfRule>
    <cfRule type="expression" dxfId="6813" priority="2590">
      <formula>SEARCH("canone",$N8)&gt;0</formula>
    </cfRule>
  </conditionalFormatting>
  <conditionalFormatting sqref="F16:G16">
    <cfRule type="expression" dxfId="6812" priority="2581">
      <formula>SEARCH("caricato",$N16)&gt;0</formula>
    </cfRule>
    <cfRule type="expression" dxfId="6811" priority="2582">
      <formula>SEARCH("da fare",$N16)&gt;0</formula>
    </cfRule>
    <cfRule type="expression" dxfId="6810" priority="2583">
      <formula>SEARCH("attesa tcl",$N16)&gt;0</formula>
    </cfRule>
    <cfRule type="expression" dxfId="6809" priority="2584">
      <formula>SEARCH("fermata",$N16)&gt;0</formula>
    </cfRule>
    <cfRule type="expression" dxfId="6808" priority="2585">
      <formula>SEARCH("canone",$N16)&gt;0</formula>
    </cfRule>
  </conditionalFormatting>
  <conditionalFormatting sqref="F16">
    <cfRule type="expression" dxfId="6807" priority="2576">
      <formula>SEARCH("caricato",$N16)&gt;0</formula>
    </cfRule>
    <cfRule type="expression" dxfId="6806" priority="2577">
      <formula>SEARCH("da fare",$N16)&gt;0</formula>
    </cfRule>
    <cfRule type="expression" dxfId="6805" priority="2578">
      <formula>SEARCH("attesa tcl",$N16)&gt;0</formula>
    </cfRule>
    <cfRule type="expression" dxfId="6804" priority="2579">
      <formula>SEARCH("fermata",$N16)&gt;0</formula>
    </cfRule>
    <cfRule type="expression" dxfId="6803" priority="2580">
      <formula>SEARCH("canone",$N16)&gt;0</formula>
    </cfRule>
  </conditionalFormatting>
  <conditionalFormatting sqref="G16">
    <cfRule type="expression" dxfId="6802" priority="2571">
      <formula>SEARCH("caricato",$N16)&gt;0</formula>
    </cfRule>
    <cfRule type="expression" dxfId="6801" priority="2572">
      <formula>SEARCH("da fare",$N16)&gt;0</formula>
    </cfRule>
    <cfRule type="expression" dxfId="6800" priority="2573">
      <formula>SEARCH("attesa tcl",$N16)&gt;0</formula>
    </cfRule>
    <cfRule type="expression" dxfId="6799" priority="2574">
      <formula>SEARCH("fermata",$N16)&gt;0</formula>
    </cfRule>
    <cfRule type="expression" dxfId="6798" priority="2575">
      <formula>SEARCH("canone",$N16)&gt;0</formula>
    </cfRule>
  </conditionalFormatting>
  <conditionalFormatting sqref="F16">
    <cfRule type="expression" dxfId="6797" priority="2566">
      <formula>SEARCH("caricato",$N16)&gt;0</formula>
    </cfRule>
    <cfRule type="expression" dxfId="6796" priority="2567">
      <formula>SEARCH("da fare",$N16)&gt;0</formula>
    </cfRule>
    <cfRule type="expression" dxfId="6795" priority="2568">
      <formula>SEARCH("attesa tcl",$N16)&gt;0</formula>
    </cfRule>
    <cfRule type="expression" dxfId="6794" priority="2569">
      <formula>SEARCH("fermata",$N16)&gt;0</formula>
    </cfRule>
    <cfRule type="expression" dxfId="6793" priority="2570">
      <formula>SEARCH("canone",$N16)&gt;0</formula>
    </cfRule>
  </conditionalFormatting>
  <conditionalFormatting sqref="F16">
    <cfRule type="expression" dxfId="6792" priority="2561">
      <formula>SEARCH("caricato",$N16)&gt;0</formula>
    </cfRule>
    <cfRule type="expression" dxfId="6791" priority="2562">
      <formula>SEARCH("da fare",$N16)&gt;0</formula>
    </cfRule>
    <cfRule type="expression" dxfId="6790" priority="2563">
      <formula>SEARCH("attesa tcl",$N16)&gt;0</formula>
    </cfRule>
    <cfRule type="expression" dxfId="6789" priority="2564">
      <formula>SEARCH("fermata",$N16)&gt;0</formula>
    </cfRule>
    <cfRule type="expression" dxfId="6788" priority="2565">
      <formula>SEARCH("canone",$N16)&gt;0</formula>
    </cfRule>
  </conditionalFormatting>
  <conditionalFormatting sqref="F16">
    <cfRule type="expression" dxfId="6787" priority="2556">
      <formula>SEARCH("caricato",$N16)&gt;0</formula>
    </cfRule>
    <cfRule type="expression" dxfId="6786" priority="2557">
      <formula>SEARCH("da fare",$N16)&gt;0</formula>
    </cfRule>
    <cfRule type="expression" dxfId="6785" priority="2558">
      <formula>SEARCH("attesa tcl",$N16)&gt;0</formula>
    </cfRule>
    <cfRule type="expression" dxfId="6784" priority="2559">
      <formula>SEARCH("fermata",$N16)&gt;0</formula>
    </cfRule>
    <cfRule type="expression" dxfId="6783" priority="2560">
      <formula>SEARCH("canone",$N16)&gt;0</formula>
    </cfRule>
  </conditionalFormatting>
  <conditionalFormatting sqref="F16">
    <cfRule type="expression" dxfId="6782" priority="2551">
      <formula>SEARCH("caricato",$N16)&gt;0</formula>
    </cfRule>
    <cfRule type="expression" dxfId="6781" priority="2552">
      <formula>SEARCH("da fare",$N16)&gt;0</formula>
    </cfRule>
    <cfRule type="expression" dxfId="6780" priority="2553">
      <formula>SEARCH("attesa tcl",$N16)&gt;0</formula>
    </cfRule>
    <cfRule type="expression" dxfId="6779" priority="2554">
      <formula>SEARCH("fermata",$N16)&gt;0</formula>
    </cfRule>
    <cfRule type="expression" dxfId="6778" priority="2555">
      <formula>SEARCH("canone",$N16)&gt;0</formula>
    </cfRule>
  </conditionalFormatting>
  <conditionalFormatting sqref="G17:H17 J17">
    <cfRule type="expression" dxfId="6777" priority="2546">
      <formula>SEARCH("caricato",$N17)&gt;0</formula>
    </cfRule>
    <cfRule type="expression" dxfId="6776" priority="2547">
      <formula>SEARCH("da fare",$N17)&gt;0</formula>
    </cfRule>
    <cfRule type="expression" dxfId="6775" priority="2548">
      <formula>SEARCH("attesa tcl",$N17)&gt;0</formula>
    </cfRule>
    <cfRule type="expression" dxfId="6774" priority="2549">
      <formula>SEARCH("fermata",$N17)&gt;0</formula>
    </cfRule>
    <cfRule type="expression" dxfId="6773" priority="2550">
      <formula>SEARCH("canone",$N17)&gt;0</formula>
    </cfRule>
  </conditionalFormatting>
  <conditionalFormatting sqref="G17:H17 J17">
    <cfRule type="expression" dxfId="6772" priority="2541">
      <formula>SEARCH("caricato",$N17)&gt;0</formula>
    </cfRule>
    <cfRule type="expression" dxfId="6771" priority="2542">
      <formula>SEARCH("da fare",$N17)&gt;0</formula>
    </cfRule>
    <cfRule type="expression" dxfId="6770" priority="2543">
      <formula>SEARCH("attesa tcl",$N17)&gt;0</formula>
    </cfRule>
    <cfRule type="expression" dxfId="6769" priority="2544">
      <formula>SEARCH("fermata",$N17)&gt;0</formula>
    </cfRule>
    <cfRule type="expression" dxfId="6768" priority="2545">
      <formula>SEARCH("canone",$N17)&gt;0</formula>
    </cfRule>
  </conditionalFormatting>
  <conditionalFormatting sqref="I17">
    <cfRule type="expression" dxfId="6767" priority="2536">
      <formula>SEARCH("caricato",$N17)&gt;0</formula>
    </cfRule>
    <cfRule type="expression" dxfId="6766" priority="2537">
      <formula>SEARCH("da fare",$N17)&gt;0</formula>
    </cfRule>
    <cfRule type="expression" dxfId="6765" priority="2538">
      <formula>SEARCH("attesa tcl",$N17)&gt;0</formula>
    </cfRule>
    <cfRule type="expression" dxfId="6764" priority="2539">
      <formula>SEARCH("fermata",$N17)&gt;0</formula>
    </cfRule>
    <cfRule type="expression" dxfId="6763" priority="2540">
      <formula>SEARCH("canone",$N17)&gt;0</formula>
    </cfRule>
  </conditionalFormatting>
  <conditionalFormatting sqref="I17">
    <cfRule type="expression" dxfId="6762" priority="2531">
      <formula>SEARCH("caricato",$N17)&gt;0</formula>
    </cfRule>
    <cfRule type="expression" dxfId="6761" priority="2532">
      <formula>SEARCH("da fare",$N17)&gt;0</formula>
    </cfRule>
    <cfRule type="expression" dxfId="6760" priority="2533">
      <formula>SEARCH("attesa tcl",$N17)&gt;0</formula>
    </cfRule>
    <cfRule type="expression" dxfId="6759" priority="2534">
      <formula>SEARCH("fermata",$N17)&gt;0</formula>
    </cfRule>
    <cfRule type="expression" dxfId="6758" priority="2535">
      <formula>SEARCH("canone",$N17)&gt;0</formula>
    </cfRule>
  </conditionalFormatting>
  <conditionalFormatting sqref="I17">
    <cfRule type="expression" dxfId="6757" priority="2526">
      <formula>SEARCH("caricato",$N17)&gt;0</formula>
    </cfRule>
    <cfRule type="expression" dxfId="6756" priority="2527">
      <formula>SEARCH("da fare",$N17)&gt;0</formula>
    </cfRule>
    <cfRule type="expression" dxfId="6755" priority="2528">
      <formula>SEARCH("attesa tcl",$N17)&gt;0</formula>
    </cfRule>
    <cfRule type="expression" dxfId="6754" priority="2529">
      <formula>SEARCH("fermata",$N17)&gt;0</formula>
    </cfRule>
    <cfRule type="expression" dxfId="6753" priority="2530">
      <formula>SEARCH("canone",$N17)&gt;0</formula>
    </cfRule>
  </conditionalFormatting>
  <conditionalFormatting sqref="I17">
    <cfRule type="expression" dxfId="6752" priority="2521">
      <formula>SEARCH("caricato",$N17)&gt;0</formula>
    </cfRule>
    <cfRule type="expression" dxfId="6751" priority="2522">
      <formula>SEARCH("da fare",$N17)&gt;0</formula>
    </cfRule>
    <cfRule type="expression" dxfId="6750" priority="2523">
      <formula>SEARCH("attesa tcl",$N17)&gt;0</formula>
    </cfRule>
    <cfRule type="expression" dxfId="6749" priority="2524">
      <formula>SEARCH("fermata",$N17)&gt;0</formula>
    </cfRule>
    <cfRule type="expression" dxfId="6748" priority="2525">
      <formula>SEARCH("canone",$N17)&gt;0</formula>
    </cfRule>
  </conditionalFormatting>
  <conditionalFormatting sqref="I17">
    <cfRule type="expression" dxfId="6747" priority="2516">
      <formula>SEARCH("caricato",$N17)&gt;0</formula>
    </cfRule>
    <cfRule type="expression" dxfId="6746" priority="2517">
      <formula>SEARCH("da fare",$N17)&gt;0</formula>
    </cfRule>
    <cfRule type="expression" dxfId="6745" priority="2518">
      <formula>SEARCH("attesa tcl",$N17)&gt;0</formula>
    </cfRule>
    <cfRule type="expression" dxfId="6744" priority="2519">
      <formula>SEARCH("fermata",$N17)&gt;0</formula>
    </cfRule>
    <cfRule type="expression" dxfId="6743" priority="2520">
      <formula>SEARCH("canone",$N17)&gt;0</formula>
    </cfRule>
  </conditionalFormatting>
  <conditionalFormatting sqref="I17">
    <cfRule type="expression" dxfId="6742" priority="2511">
      <formula>SEARCH("caricato",$N17)&gt;0</formula>
    </cfRule>
    <cfRule type="expression" dxfId="6741" priority="2512">
      <formula>SEARCH("da fare",$N17)&gt;0</formula>
    </cfRule>
    <cfRule type="expression" dxfId="6740" priority="2513">
      <formula>SEARCH("attesa tcl",$N17)&gt;0</formula>
    </cfRule>
    <cfRule type="expression" dxfId="6739" priority="2514">
      <formula>SEARCH("fermata",$N17)&gt;0</formula>
    </cfRule>
    <cfRule type="expression" dxfId="6738" priority="2515">
      <formula>SEARCH("canone",$N17)&gt;0</formula>
    </cfRule>
  </conditionalFormatting>
  <conditionalFormatting sqref="G18:H18 J18">
    <cfRule type="expression" dxfId="6737" priority="2506">
      <formula>SEARCH("caricato",$N18)&gt;0</formula>
    </cfRule>
    <cfRule type="expression" dxfId="6736" priority="2507">
      <formula>SEARCH("da fare",$N18)&gt;0</formula>
    </cfRule>
    <cfRule type="expression" dxfId="6735" priority="2508">
      <formula>SEARCH("attesa tcl",$N18)&gt;0</formula>
    </cfRule>
    <cfRule type="expression" dxfId="6734" priority="2509">
      <formula>SEARCH("fermata",$N18)&gt;0</formula>
    </cfRule>
    <cfRule type="expression" dxfId="6733" priority="2510">
      <formula>SEARCH("canone",$N18)&gt;0</formula>
    </cfRule>
  </conditionalFormatting>
  <conditionalFormatting sqref="K18">
    <cfRule type="expression" dxfId="6732" priority="2501">
      <formula>SEARCH("caricato",$N18)&gt;0</formula>
    </cfRule>
    <cfRule type="expression" dxfId="6731" priority="2502">
      <formula>SEARCH("da fare",$N18)&gt;0</formula>
    </cfRule>
    <cfRule type="expression" dxfId="6730" priority="2503">
      <formula>SEARCH("attesa tcl",$N18)&gt;0</formula>
    </cfRule>
    <cfRule type="expression" dxfId="6729" priority="2504">
      <formula>SEARCH("fermata",$N18)&gt;0</formula>
    </cfRule>
    <cfRule type="expression" dxfId="6728" priority="2505">
      <formula>SEARCH("canone",$N18)&gt;0</formula>
    </cfRule>
  </conditionalFormatting>
  <conditionalFormatting sqref="F19">
    <cfRule type="expression" dxfId="6727" priority="2496">
      <formula>SEARCH("caricato",$N19)&gt;0</formula>
    </cfRule>
    <cfRule type="expression" dxfId="6726" priority="2497">
      <formula>SEARCH("da fare",$N19)&gt;0</formula>
    </cfRule>
    <cfRule type="expression" dxfId="6725" priority="2498">
      <formula>SEARCH("attesa tcl",$N19)&gt;0</formula>
    </cfRule>
    <cfRule type="expression" dxfId="6724" priority="2499">
      <formula>SEARCH("fermata",$N19)&gt;0</formula>
    </cfRule>
    <cfRule type="expression" dxfId="6723" priority="2500">
      <formula>SEARCH("canone",$N19)&gt;0</formula>
    </cfRule>
  </conditionalFormatting>
  <conditionalFormatting sqref="F19">
    <cfRule type="expression" dxfId="6722" priority="2491">
      <formula>SEARCH("caricato",$N19)&gt;0</formula>
    </cfRule>
    <cfRule type="expression" dxfId="6721" priority="2492">
      <formula>SEARCH("da fare",$N19)&gt;0</formula>
    </cfRule>
    <cfRule type="expression" dxfId="6720" priority="2493">
      <formula>SEARCH("attesa tcl",$N19)&gt;0</formula>
    </cfRule>
    <cfRule type="expression" dxfId="6719" priority="2494">
      <formula>SEARCH("fermata",$N19)&gt;0</formula>
    </cfRule>
    <cfRule type="expression" dxfId="6718" priority="2495">
      <formula>SEARCH("canone",$N19)&gt;0</formula>
    </cfRule>
  </conditionalFormatting>
  <conditionalFormatting sqref="F19">
    <cfRule type="expression" dxfId="6717" priority="2486">
      <formula>SEARCH("caricato",$N19)&gt;0</formula>
    </cfRule>
    <cfRule type="expression" dxfId="6716" priority="2487">
      <formula>SEARCH("da fare",$N19)&gt;0</formula>
    </cfRule>
    <cfRule type="expression" dxfId="6715" priority="2488">
      <formula>SEARCH("attesa tcl",$N19)&gt;0</formula>
    </cfRule>
    <cfRule type="expression" dxfId="6714" priority="2489">
      <formula>SEARCH("fermata",$N19)&gt;0</formula>
    </cfRule>
    <cfRule type="expression" dxfId="6713" priority="2490">
      <formula>SEARCH("canone",$N19)&gt;0</formula>
    </cfRule>
  </conditionalFormatting>
  <conditionalFormatting sqref="F19">
    <cfRule type="expression" dxfId="6712" priority="2481">
      <formula>SEARCH("caricato",$N19)&gt;0</formula>
    </cfRule>
    <cfRule type="expression" dxfId="6711" priority="2482">
      <formula>SEARCH("da fare",$N19)&gt;0</formula>
    </cfRule>
    <cfRule type="expression" dxfId="6710" priority="2483">
      <formula>SEARCH("attesa tcl",$N19)&gt;0</formula>
    </cfRule>
    <cfRule type="expression" dxfId="6709" priority="2484">
      <formula>SEARCH("fermata",$N19)&gt;0</formula>
    </cfRule>
    <cfRule type="expression" dxfId="6708" priority="2485">
      <formula>SEARCH("canone",$N19)&gt;0</formula>
    </cfRule>
  </conditionalFormatting>
  <conditionalFormatting sqref="F19">
    <cfRule type="expression" dxfId="6707" priority="2476">
      <formula>SEARCH("caricato",$N19)&gt;0</formula>
    </cfRule>
    <cfRule type="expression" dxfId="6706" priority="2477">
      <formula>SEARCH("da fare",$N19)&gt;0</formula>
    </cfRule>
    <cfRule type="expression" dxfId="6705" priority="2478">
      <formula>SEARCH("attesa tcl",$N19)&gt;0</formula>
    </cfRule>
    <cfRule type="expression" dxfId="6704" priority="2479">
      <formula>SEARCH("fermata",$N19)&gt;0</formula>
    </cfRule>
    <cfRule type="expression" dxfId="6703" priority="2480">
      <formula>SEARCH("canone",$N19)&gt;0</formula>
    </cfRule>
  </conditionalFormatting>
  <conditionalFormatting sqref="F19">
    <cfRule type="expression" dxfId="6702" priority="2471">
      <formula>SEARCH("caricato",$N19)&gt;0</formula>
    </cfRule>
    <cfRule type="expression" dxfId="6701" priority="2472">
      <formula>SEARCH("da fare",$N19)&gt;0</formula>
    </cfRule>
    <cfRule type="expression" dxfId="6700" priority="2473">
      <formula>SEARCH("attesa tcl",$N19)&gt;0</formula>
    </cfRule>
    <cfRule type="expression" dxfId="6699" priority="2474">
      <formula>SEARCH("fermata",$N19)&gt;0</formula>
    </cfRule>
    <cfRule type="expression" dxfId="6698" priority="2475">
      <formula>SEARCH("canone",$N19)&gt;0</formula>
    </cfRule>
  </conditionalFormatting>
  <conditionalFormatting sqref="F19">
    <cfRule type="expression" dxfId="6697" priority="2466">
      <formula>SEARCH("caricato",$N19)&gt;0</formula>
    </cfRule>
    <cfRule type="expression" dxfId="6696" priority="2467">
      <formula>SEARCH("da fare",$N19)&gt;0</formula>
    </cfRule>
    <cfRule type="expression" dxfId="6695" priority="2468">
      <formula>SEARCH("attesa tcl",$N19)&gt;0</formula>
    </cfRule>
    <cfRule type="expression" dxfId="6694" priority="2469">
      <formula>SEARCH("fermata",$N19)&gt;0</formula>
    </cfRule>
    <cfRule type="expression" dxfId="6693" priority="2470">
      <formula>SEARCH("canone",$N19)&gt;0</formula>
    </cfRule>
  </conditionalFormatting>
  <conditionalFormatting sqref="L18">
    <cfRule type="expression" dxfId="6692" priority="2461">
      <formula>SEARCH("caricato",$N18)&gt;0</formula>
    </cfRule>
    <cfRule type="expression" dxfId="6691" priority="2462">
      <formula>SEARCH("da fare",$N18)&gt;0</formula>
    </cfRule>
    <cfRule type="expression" dxfId="6690" priority="2463">
      <formula>SEARCH("attesa tcl",$N18)&gt;0</formula>
    </cfRule>
    <cfRule type="expression" dxfId="6689" priority="2464">
      <formula>SEARCH("fermata",$N18)&gt;0</formula>
    </cfRule>
    <cfRule type="expression" dxfId="6688" priority="2465">
      <formula>SEARCH("canone",$N18)&gt;0</formula>
    </cfRule>
  </conditionalFormatting>
  <conditionalFormatting sqref="I18">
    <cfRule type="expression" dxfId="6687" priority="2456">
      <formula>SEARCH("caricato",$N18)&gt;0</formula>
    </cfRule>
    <cfRule type="expression" dxfId="6686" priority="2457">
      <formula>SEARCH("da fare",$N18)&gt;0</formula>
    </cfRule>
    <cfRule type="expression" dxfId="6685" priority="2458">
      <formula>SEARCH("attesa tcl",$N18)&gt;0</formula>
    </cfRule>
    <cfRule type="expression" dxfId="6684" priority="2459">
      <formula>SEARCH("fermata",$N18)&gt;0</formula>
    </cfRule>
    <cfRule type="expression" dxfId="6683" priority="2460">
      <formula>SEARCH("canone",$N18)&gt;0</formula>
    </cfRule>
  </conditionalFormatting>
  <conditionalFormatting sqref="I18">
    <cfRule type="expression" dxfId="6682" priority="2451">
      <formula>SEARCH("caricato",$N18)&gt;0</formula>
    </cfRule>
    <cfRule type="expression" dxfId="6681" priority="2452">
      <formula>SEARCH("da fare",$N18)&gt;0</formula>
    </cfRule>
    <cfRule type="expression" dxfId="6680" priority="2453">
      <formula>SEARCH("attesa tcl",$N18)&gt;0</formula>
    </cfRule>
    <cfRule type="expression" dxfId="6679" priority="2454">
      <formula>SEARCH("fermata",$N18)&gt;0</formula>
    </cfRule>
    <cfRule type="expression" dxfId="6678" priority="2455">
      <formula>SEARCH("canone",$N18)&gt;0</formula>
    </cfRule>
  </conditionalFormatting>
  <conditionalFormatting sqref="I18">
    <cfRule type="expression" dxfId="6677" priority="2446">
      <formula>SEARCH("caricato",$N18)&gt;0</formula>
    </cfRule>
    <cfRule type="expression" dxfId="6676" priority="2447">
      <formula>SEARCH("da fare",$N18)&gt;0</formula>
    </cfRule>
    <cfRule type="expression" dxfId="6675" priority="2448">
      <formula>SEARCH("attesa tcl",$N18)&gt;0</formula>
    </cfRule>
    <cfRule type="expression" dxfId="6674" priority="2449">
      <formula>SEARCH("fermata",$N18)&gt;0</formula>
    </cfRule>
    <cfRule type="expression" dxfId="6673" priority="2450">
      <formula>SEARCH("canone",$N18)&gt;0</formula>
    </cfRule>
  </conditionalFormatting>
  <conditionalFormatting sqref="I18">
    <cfRule type="expression" dxfId="6672" priority="2441">
      <formula>SEARCH("caricato",$N18)&gt;0</formula>
    </cfRule>
    <cfRule type="expression" dxfId="6671" priority="2442">
      <formula>SEARCH("da fare",$N18)&gt;0</formula>
    </cfRule>
    <cfRule type="expression" dxfId="6670" priority="2443">
      <formula>SEARCH("attesa tcl",$N18)&gt;0</formula>
    </cfRule>
    <cfRule type="expression" dxfId="6669" priority="2444">
      <formula>SEARCH("fermata",$N18)&gt;0</formula>
    </cfRule>
    <cfRule type="expression" dxfId="6668" priority="2445">
      <formula>SEARCH("canone",$N18)&gt;0</formula>
    </cfRule>
  </conditionalFormatting>
  <conditionalFormatting sqref="I18">
    <cfRule type="expression" dxfId="6667" priority="2436">
      <formula>SEARCH("caricato",$N18)&gt;0</formula>
    </cfRule>
    <cfRule type="expression" dxfId="6666" priority="2437">
      <formula>SEARCH("da fare",$N18)&gt;0</formula>
    </cfRule>
    <cfRule type="expression" dxfId="6665" priority="2438">
      <formula>SEARCH("attesa tcl",$N18)&gt;0</formula>
    </cfRule>
    <cfRule type="expression" dxfId="6664" priority="2439">
      <formula>SEARCH("fermata",$N18)&gt;0</formula>
    </cfRule>
    <cfRule type="expression" dxfId="6663" priority="2440">
      <formula>SEARCH("canone",$N18)&gt;0</formula>
    </cfRule>
  </conditionalFormatting>
  <conditionalFormatting sqref="I18">
    <cfRule type="expression" dxfId="6662" priority="2431">
      <formula>SEARCH("caricato",$N18)&gt;0</formula>
    </cfRule>
    <cfRule type="expression" dxfId="6661" priority="2432">
      <formula>SEARCH("da fare",$N18)&gt;0</formula>
    </cfRule>
    <cfRule type="expression" dxfId="6660" priority="2433">
      <formula>SEARCH("attesa tcl",$N18)&gt;0</formula>
    </cfRule>
    <cfRule type="expression" dxfId="6659" priority="2434">
      <formula>SEARCH("fermata",$N18)&gt;0</formula>
    </cfRule>
    <cfRule type="expression" dxfId="6658" priority="2435">
      <formula>SEARCH("canone",$N18)&gt;0</formula>
    </cfRule>
  </conditionalFormatting>
  <conditionalFormatting sqref="I12">
    <cfRule type="expression" dxfId="6657" priority="2426">
      <formula>SEARCH("caricato",$N12)&gt;0</formula>
    </cfRule>
    <cfRule type="expression" dxfId="6656" priority="2427">
      <formula>SEARCH("da fare",$N12)&gt;0</formula>
    </cfRule>
    <cfRule type="expression" dxfId="6655" priority="2428">
      <formula>SEARCH("attesa tcl",$N12)&gt;0</formula>
    </cfRule>
    <cfRule type="expression" dxfId="6654" priority="2429">
      <formula>SEARCH("fermata",$N12)&gt;0</formula>
    </cfRule>
    <cfRule type="expression" dxfId="6653" priority="2430">
      <formula>SEARCH("canone",$N12)&gt;0</formula>
    </cfRule>
  </conditionalFormatting>
  <conditionalFormatting sqref="I12">
    <cfRule type="expression" dxfId="6652" priority="2421">
      <formula>SEARCH("caricato",$N12)&gt;0</formula>
    </cfRule>
    <cfRule type="expression" dxfId="6651" priority="2422">
      <formula>SEARCH("da fare",$N12)&gt;0</formula>
    </cfRule>
    <cfRule type="expression" dxfId="6650" priority="2423">
      <formula>SEARCH("attesa tcl",$N12)&gt;0</formula>
    </cfRule>
    <cfRule type="expression" dxfId="6649" priority="2424">
      <formula>SEARCH("fermata",$N12)&gt;0</formula>
    </cfRule>
    <cfRule type="expression" dxfId="6648" priority="2425">
      <formula>SEARCH("canone",$N12)&gt;0</formula>
    </cfRule>
  </conditionalFormatting>
  <conditionalFormatting sqref="I12">
    <cfRule type="expression" dxfId="6647" priority="2416">
      <formula>SEARCH("caricato",$N12)&gt;0</formula>
    </cfRule>
    <cfRule type="expression" dxfId="6646" priority="2417">
      <formula>SEARCH("da fare",$N12)&gt;0</formula>
    </cfRule>
    <cfRule type="expression" dxfId="6645" priority="2418">
      <formula>SEARCH("attesa tcl",$N12)&gt;0</formula>
    </cfRule>
    <cfRule type="expression" dxfId="6644" priority="2419">
      <formula>SEARCH("fermata",$N12)&gt;0</formula>
    </cfRule>
    <cfRule type="expression" dxfId="6643" priority="2420">
      <formula>SEARCH("canone",$N12)&gt;0</formula>
    </cfRule>
  </conditionalFormatting>
  <conditionalFormatting sqref="I12">
    <cfRule type="expression" dxfId="6642" priority="2411">
      <formula>SEARCH("caricato",$N12)&gt;0</formula>
    </cfRule>
    <cfRule type="expression" dxfId="6641" priority="2412">
      <formula>SEARCH("da fare",$N12)&gt;0</formula>
    </cfRule>
    <cfRule type="expression" dxfId="6640" priority="2413">
      <formula>SEARCH("attesa tcl",$N12)&gt;0</formula>
    </cfRule>
    <cfRule type="expression" dxfId="6639" priority="2414">
      <formula>SEARCH("fermata",$N12)&gt;0</formula>
    </cfRule>
    <cfRule type="expression" dxfId="6638" priority="2415">
      <formula>SEARCH("canone",$N12)&gt;0</formula>
    </cfRule>
  </conditionalFormatting>
  <conditionalFormatting sqref="I12">
    <cfRule type="expression" dxfId="6637" priority="2406">
      <formula>SEARCH("caricato",$N12)&gt;0</formula>
    </cfRule>
    <cfRule type="expression" dxfId="6636" priority="2407">
      <formula>SEARCH("da fare",$N12)&gt;0</formula>
    </cfRule>
    <cfRule type="expression" dxfId="6635" priority="2408">
      <formula>SEARCH("attesa tcl",$N12)&gt;0</formula>
    </cfRule>
    <cfRule type="expression" dxfId="6634" priority="2409">
      <formula>SEARCH("fermata",$N12)&gt;0</formula>
    </cfRule>
    <cfRule type="expression" dxfId="6633" priority="2410">
      <formula>SEARCH("canone",$N12)&gt;0</formula>
    </cfRule>
  </conditionalFormatting>
  <conditionalFormatting sqref="I12">
    <cfRule type="expression" dxfId="6632" priority="2401">
      <formula>SEARCH("caricato",$N12)&gt;0</formula>
    </cfRule>
    <cfRule type="expression" dxfId="6631" priority="2402">
      <formula>SEARCH("da fare",$N12)&gt;0</formula>
    </cfRule>
    <cfRule type="expression" dxfId="6630" priority="2403">
      <formula>SEARCH("attesa tcl",$N12)&gt;0</formula>
    </cfRule>
    <cfRule type="expression" dxfId="6629" priority="2404">
      <formula>SEARCH("fermata",$N12)&gt;0</formula>
    </cfRule>
    <cfRule type="expression" dxfId="6628" priority="2405">
      <formula>SEARCH("canone",$N12)&gt;0</formula>
    </cfRule>
  </conditionalFormatting>
  <conditionalFormatting sqref="I13">
    <cfRule type="expression" dxfId="6627" priority="2396">
      <formula>SEARCH("caricato",$N13)&gt;0</formula>
    </cfRule>
    <cfRule type="expression" dxfId="6626" priority="2397">
      <formula>SEARCH("da fare",$N13)&gt;0</formula>
    </cfRule>
    <cfRule type="expression" dxfId="6625" priority="2398">
      <formula>SEARCH("attesa tcl",$N13)&gt;0</formula>
    </cfRule>
    <cfRule type="expression" dxfId="6624" priority="2399">
      <formula>SEARCH("fermata",$N13)&gt;0</formula>
    </cfRule>
    <cfRule type="expression" dxfId="6623" priority="2400">
      <formula>SEARCH("canone",$N13)&gt;0</formula>
    </cfRule>
  </conditionalFormatting>
  <conditionalFormatting sqref="I13">
    <cfRule type="expression" dxfId="6622" priority="2391">
      <formula>SEARCH("caricato",$N13)&gt;0</formula>
    </cfRule>
    <cfRule type="expression" dxfId="6621" priority="2392">
      <formula>SEARCH("da fare",$N13)&gt;0</formula>
    </cfRule>
    <cfRule type="expression" dxfId="6620" priority="2393">
      <formula>SEARCH("attesa tcl",$N13)&gt;0</formula>
    </cfRule>
    <cfRule type="expression" dxfId="6619" priority="2394">
      <formula>SEARCH("fermata",$N13)&gt;0</formula>
    </cfRule>
    <cfRule type="expression" dxfId="6618" priority="2395">
      <formula>SEARCH("canone",$N13)&gt;0</formula>
    </cfRule>
  </conditionalFormatting>
  <conditionalFormatting sqref="I13">
    <cfRule type="expression" dxfId="6617" priority="2386">
      <formula>SEARCH("caricato",$N13)&gt;0</formula>
    </cfRule>
    <cfRule type="expression" dxfId="6616" priority="2387">
      <formula>SEARCH("da fare",$N13)&gt;0</formula>
    </cfRule>
    <cfRule type="expression" dxfId="6615" priority="2388">
      <formula>SEARCH("attesa tcl",$N13)&gt;0</formula>
    </cfRule>
    <cfRule type="expression" dxfId="6614" priority="2389">
      <formula>SEARCH("fermata",$N13)&gt;0</formula>
    </cfRule>
    <cfRule type="expression" dxfId="6613" priority="2390">
      <formula>SEARCH("canone",$N13)&gt;0</formula>
    </cfRule>
  </conditionalFormatting>
  <conditionalFormatting sqref="I13">
    <cfRule type="expression" dxfId="6612" priority="2381">
      <formula>SEARCH("caricato",$N13)&gt;0</formula>
    </cfRule>
    <cfRule type="expression" dxfId="6611" priority="2382">
      <formula>SEARCH("da fare",$N13)&gt;0</formula>
    </cfRule>
    <cfRule type="expression" dxfId="6610" priority="2383">
      <formula>SEARCH("attesa tcl",$N13)&gt;0</formula>
    </cfRule>
    <cfRule type="expression" dxfId="6609" priority="2384">
      <formula>SEARCH("fermata",$N13)&gt;0</formula>
    </cfRule>
    <cfRule type="expression" dxfId="6608" priority="2385">
      <formula>SEARCH("canone",$N13)&gt;0</formula>
    </cfRule>
  </conditionalFormatting>
  <conditionalFormatting sqref="I13">
    <cfRule type="expression" dxfId="6607" priority="2376">
      <formula>SEARCH("caricato",$N13)&gt;0</formula>
    </cfRule>
    <cfRule type="expression" dxfId="6606" priority="2377">
      <formula>SEARCH("da fare",$N13)&gt;0</formula>
    </cfRule>
    <cfRule type="expression" dxfId="6605" priority="2378">
      <formula>SEARCH("attesa tcl",$N13)&gt;0</formula>
    </cfRule>
    <cfRule type="expression" dxfId="6604" priority="2379">
      <formula>SEARCH("fermata",$N13)&gt;0</formula>
    </cfRule>
    <cfRule type="expression" dxfId="6603" priority="2380">
      <formula>SEARCH("canone",$N13)&gt;0</formula>
    </cfRule>
  </conditionalFormatting>
  <conditionalFormatting sqref="I13">
    <cfRule type="expression" dxfId="6602" priority="2371">
      <formula>SEARCH("caricato",$N13)&gt;0</formula>
    </cfRule>
    <cfRule type="expression" dxfId="6601" priority="2372">
      <formula>SEARCH("da fare",$N13)&gt;0</formula>
    </cfRule>
    <cfRule type="expression" dxfId="6600" priority="2373">
      <formula>SEARCH("attesa tcl",$N13)&gt;0</formula>
    </cfRule>
    <cfRule type="expression" dxfId="6599" priority="2374">
      <formula>SEARCH("fermata",$N13)&gt;0</formula>
    </cfRule>
    <cfRule type="expression" dxfId="6598" priority="2375">
      <formula>SEARCH("canone",$N13)&gt;0</formula>
    </cfRule>
  </conditionalFormatting>
  <conditionalFormatting sqref="F12:F13">
    <cfRule type="expression" dxfId="6597" priority="2366">
      <formula>SEARCH("caricato",$N12)&gt;0</formula>
    </cfRule>
    <cfRule type="expression" dxfId="6596" priority="2367">
      <formula>SEARCH("da fare",$N12)&gt;0</formula>
    </cfRule>
    <cfRule type="expression" dxfId="6595" priority="2368">
      <formula>SEARCH("attesa tcl",$N12)&gt;0</formula>
    </cfRule>
    <cfRule type="expression" dxfId="6594" priority="2369">
      <formula>SEARCH("fermata",$N12)&gt;0</formula>
    </cfRule>
    <cfRule type="expression" dxfId="6593" priority="2370">
      <formula>SEARCH("canone",$N12)&gt;0</formula>
    </cfRule>
  </conditionalFormatting>
  <conditionalFormatting sqref="G12:H12 J12">
    <cfRule type="expression" dxfId="6592" priority="2361">
      <formula>SEARCH("caricato",$N12)&gt;0</formula>
    </cfRule>
    <cfRule type="expression" dxfId="6591" priority="2362">
      <formula>SEARCH("da fare",$N12)&gt;0</formula>
    </cfRule>
    <cfRule type="expression" dxfId="6590" priority="2363">
      <formula>SEARCH("attesa tcl",$N12)&gt;0</formula>
    </cfRule>
    <cfRule type="expression" dxfId="6589" priority="2364">
      <formula>SEARCH("fermata",$N12)&gt;0</formula>
    </cfRule>
    <cfRule type="expression" dxfId="6588" priority="2365">
      <formula>SEARCH("canone",$N12)&gt;0</formula>
    </cfRule>
  </conditionalFormatting>
  <conditionalFormatting sqref="F12:F13">
    <cfRule type="expression" dxfId="6587" priority="2356">
      <formula>SEARCH("caricato",$N12)&gt;0</formula>
    </cfRule>
    <cfRule type="expression" dxfId="6586" priority="2357">
      <formula>SEARCH("da fare",$N12)&gt;0</formula>
    </cfRule>
    <cfRule type="expression" dxfId="6585" priority="2358">
      <formula>SEARCH("attesa tcl",$N12)&gt;0</formula>
    </cfRule>
    <cfRule type="expression" dxfId="6584" priority="2359">
      <formula>SEARCH("fermata",$N12)&gt;0</formula>
    </cfRule>
    <cfRule type="expression" dxfId="6583" priority="2360">
      <formula>SEARCH("canone",$N12)&gt;0</formula>
    </cfRule>
  </conditionalFormatting>
  <conditionalFormatting sqref="G14:H14 J14">
    <cfRule type="expression" dxfId="6582" priority="2351">
      <formula>SEARCH("caricato",$N14)&gt;0</formula>
    </cfRule>
    <cfRule type="expression" dxfId="6581" priority="2352">
      <formula>SEARCH("da fare",$N14)&gt;0</formula>
    </cfRule>
    <cfRule type="expression" dxfId="6580" priority="2353">
      <formula>SEARCH("attesa tcl",$N14)&gt;0</formula>
    </cfRule>
    <cfRule type="expression" dxfId="6579" priority="2354">
      <formula>SEARCH("fermata",$N14)&gt;0</formula>
    </cfRule>
    <cfRule type="expression" dxfId="6578" priority="2355">
      <formula>SEARCH("canone",$N14)&gt;0</formula>
    </cfRule>
  </conditionalFormatting>
  <conditionalFormatting sqref="G14:H14 J14">
    <cfRule type="expression" dxfId="6577" priority="2346">
      <formula>SEARCH("caricato",$N14)&gt;0</formula>
    </cfRule>
    <cfRule type="expression" dxfId="6576" priority="2347">
      <formula>SEARCH("da fare",$N14)&gt;0</formula>
    </cfRule>
    <cfRule type="expression" dxfId="6575" priority="2348">
      <formula>SEARCH("attesa tcl",$N14)&gt;0</formula>
    </cfRule>
    <cfRule type="expression" dxfId="6574" priority="2349">
      <formula>SEARCH("fermata",$N14)&gt;0</formula>
    </cfRule>
    <cfRule type="expression" dxfId="6573" priority="2350">
      <formula>SEARCH("canone",$N14)&gt;0</formula>
    </cfRule>
  </conditionalFormatting>
  <conditionalFormatting sqref="F16:F17">
    <cfRule type="expression" dxfId="6572" priority="2341">
      <formula>SEARCH("caricato",$N16)&gt;0</formula>
    </cfRule>
    <cfRule type="expression" dxfId="6571" priority="2342">
      <formula>SEARCH("da fare",$N16)&gt;0</formula>
    </cfRule>
    <cfRule type="expression" dxfId="6570" priority="2343">
      <formula>SEARCH("attesa tcl",$N16)&gt;0</formula>
    </cfRule>
    <cfRule type="expression" dxfId="6569" priority="2344">
      <formula>SEARCH("fermata",$N16)&gt;0</formula>
    </cfRule>
    <cfRule type="expression" dxfId="6568" priority="2345">
      <formula>SEARCH("canone",$N16)&gt;0</formula>
    </cfRule>
  </conditionalFormatting>
  <conditionalFormatting sqref="G16:H16 J16">
    <cfRule type="expression" dxfId="6567" priority="2336">
      <formula>SEARCH("caricato",$N16)&gt;0</formula>
    </cfRule>
    <cfRule type="expression" dxfId="6566" priority="2337">
      <formula>SEARCH("da fare",$N16)&gt;0</formula>
    </cfRule>
    <cfRule type="expression" dxfId="6565" priority="2338">
      <formula>SEARCH("attesa tcl",$N16)&gt;0</formula>
    </cfRule>
    <cfRule type="expression" dxfId="6564" priority="2339">
      <formula>SEARCH("fermata",$N16)&gt;0</formula>
    </cfRule>
    <cfRule type="expression" dxfId="6563" priority="2340">
      <formula>SEARCH("canone",$N16)&gt;0</formula>
    </cfRule>
  </conditionalFormatting>
  <conditionalFormatting sqref="F14:F15">
    <cfRule type="expression" dxfId="6562" priority="2331">
      <formula>SEARCH("caricato",$N14)&gt;0</formula>
    </cfRule>
    <cfRule type="expression" dxfId="6561" priority="2332">
      <formula>SEARCH("da fare",$N14)&gt;0</formula>
    </cfRule>
    <cfRule type="expression" dxfId="6560" priority="2333">
      <formula>SEARCH("attesa tcl",$N14)&gt;0</formula>
    </cfRule>
    <cfRule type="expression" dxfId="6559" priority="2334">
      <formula>SEARCH("fermata",$N14)&gt;0</formula>
    </cfRule>
    <cfRule type="expression" dxfId="6558" priority="2335">
      <formula>SEARCH("canone",$N14)&gt;0</formula>
    </cfRule>
  </conditionalFormatting>
  <conditionalFormatting sqref="F14:F15">
    <cfRule type="expression" dxfId="6557" priority="2326">
      <formula>SEARCH("caricato",$N14)&gt;0</formula>
    </cfRule>
    <cfRule type="expression" dxfId="6556" priority="2327">
      <formula>SEARCH("da fare",$N14)&gt;0</formula>
    </cfRule>
    <cfRule type="expression" dxfId="6555" priority="2328">
      <formula>SEARCH("attesa tcl",$N14)&gt;0</formula>
    </cfRule>
    <cfRule type="expression" dxfId="6554" priority="2329">
      <formula>SEARCH("fermata",$N14)&gt;0</formula>
    </cfRule>
    <cfRule type="expression" dxfId="6553" priority="2330">
      <formula>SEARCH("canone",$N14)&gt;0</formula>
    </cfRule>
  </conditionalFormatting>
  <conditionalFormatting sqref="G12:H12 J12">
    <cfRule type="expression" dxfId="6552" priority="2321">
      <formula>SEARCH("caricato",$N12)&gt;0</formula>
    </cfRule>
    <cfRule type="expression" dxfId="6551" priority="2322">
      <formula>SEARCH("da fare",$N12)&gt;0</formula>
    </cfRule>
    <cfRule type="expression" dxfId="6550" priority="2323">
      <formula>SEARCH("attesa tcl",$N12)&gt;0</formula>
    </cfRule>
    <cfRule type="expression" dxfId="6549" priority="2324">
      <formula>SEARCH("fermata",$N12)&gt;0</formula>
    </cfRule>
    <cfRule type="expression" dxfId="6548" priority="2325">
      <formula>SEARCH("canone",$N12)&gt;0</formula>
    </cfRule>
  </conditionalFormatting>
  <conditionalFormatting sqref="G12:H12 J12">
    <cfRule type="expression" dxfId="6547" priority="2316">
      <formula>SEARCH("caricato",$N12)&gt;0</formula>
    </cfRule>
    <cfRule type="expression" dxfId="6546" priority="2317">
      <formula>SEARCH("da fare",$N12)&gt;0</formula>
    </cfRule>
    <cfRule type="expression" dxfId="6545" priority="2318">
      <formula>SEARCH("attesa tcl",$N12)&gt;0</formula>
    </cfRule>
    <cfRule type="expression" dxfId="6544" priority="2319">
      <formula>SEARCH("fermata",$N12)&gt;0</formula>
    </cfRule>
    <cfRule type="expression" dxfId="6543" priority="2320">
      <formula>SEARCH("canone",$N12)&gt;0</formula>
    </cfRule>
  </conditionalFormatting>
  <conditionalFormatting sqref="F14:F15">
    <cfRule type="expression" dxfId="6542" priority="2311">
      <formula>SEARCH("caricato",$N14)&gt;0</formula>
    </cfRule>
    <cfRule type="expression" dxfId="6541" priority="2312">
      <formula>SEARCH("da fare",$N14)&gt;0</formula>
    </cfRule>
    <cfRule type="expression" dxfId="6540" priority="2313">
      <formula>SEARCH("attesa tcl",$N14)&gt;0</formula>
    </cfRule>
    <cfRule type="expression" dxfId="6539" priority="2314">
      <formula>SEARCH("fermata",$N14)&gt;0</formula>
    </cfRule>
    <cfRule type="expression" dxfId="6538" priority="2315">
      <formula>SEARCH("canone",$N14)&gt;0</formula>
    </cfRule>
  </conditionalFormatting>
  <conditionalFormatting sqref="G14:H14 J14">
    <cfRule type="expression" dxfId="6537" priority="2306">
      <formula>SEARCH("caricato",$N14)&gt;0</formula>
    </cfRule>
    <cfRule type="expression" dxfId="6536" priority="2307">
      <formula>SEARCH("da fare",$N14)&gt;0</formula>
    </cfRule>
    <cfRule type="expression" dxfId="6535" priority="2308">
      <formula>SEARCH("attesa tcl",$N14)&gt;0</formula>
    </cfRule>
    <cfRule type="expression" dxfId="6534" priority="2309">
      <formula>SEARCH("fermata",$N14)&gt;0</formula>
    </cfRule>
    <cfRule type="expression" dxfId="6533" priority="2310">
      <formula>SEARCH("canone",$N14)&gt;0</formula>
    </cfRule>
  </conditionalFormatting>
  <conditionalFormatting sqref="F12:F13">
    <cfRule type="expression" dxfId="6532" priority="2301">
      <formula>SEARCH("caricato",$N12)&gt;0</formula>
    </cfRule>
    <cfRule type="expression" dxfId="6531" priority="2302">
      <formula>SEARCH("da fare",$N12)&gt;0</formula>
    </cfRule>
    <cfRule type="expression" dxfId="6530" priority="2303">
      <formula>SEARCH("attesa tcl",$N12)&gt;0</formula>
    </cfRule>
    <cfRule type="expression" dxfId="6529" priority="2304">
      <formula>SEARCH("fermata",$N12)&gt;0</formula>
    </cfRule>
    <cfRule type="expression" dxfId="6528" priority="2305">
      <formula>SEARCH("canone",$N12)&gt;0</formula>
    </cfRule>
  </conditionalFormatting>
  <conditionalFormatting sqref="F12:F13">
    <cfRule type="expression" dxfId="6527" priority="2296">
      <formula>SEARCH("caricato",$N12)&gt;0</formula>
    </cfRule>
    <cfRule type="expression" dxfId="6526" priority="2297">
      <formula>SEARCH("da fare",$N12)&gt;0</formula>
    </cfRule>
    <cfRule type="expression" dxfId="6525" priority="2298">
      <formula>SEARCH("attesa tcl",$N12)&gt;0</formula>
    </cfRule>
    <cfRule type="expression" dxfId="6524" priority="2299">
      <formula>SEARCH("fermata",$N12)&gt;0</formula>
    </cfRule>
    <cfRule type="expression" dxfId="6523" priority="2300">
      <formula>SEARCH("canone",$N12)&gt;0</formula>
    </cfRule>
  </conditionalFormatting>
  <conditionalFormatting sqref="F19">
    <cfRule type="expression" dxfId="6522" priority="2291">
      <formula>SEARCH("caricato",$N19)&gt;0</formula>
    </cfRule>
    <cfRule type="expression" dxfId="6521" priority="2292">
      <formula>SEARCH("da fare",$N19)&gt;0</formula>
    </cfRule>
    <cfRule type="expression" dxfId="6520" priority="2293">
      <formula>SEARCH("attesa tcl",$N19)&gt;0</formula>
    </cfRule>
    <cfRule type="expression" dxfId="6519" priority="2294">
      <formula>SEARCH("fermata",$N19)&gt;0</formula>
    </cfRule>
    <cfRule type="expression" dxfId="6518" priority="2295">
      <formula>SEARCH("canone",$N19)&gt;0</formula>
    </cfRule>
  </conditionalFormatting>
  <conditionalFormatting sqref="F19">
    <cfRule type="expression" dxfId="6517" priority="2286">
      <formula>SEARCH("caricato",$N19)&gt;0</formula>
    </cfRule>
    <cfRule type="expression" dxfId="6516" priority="2287">
      <formula>SEARCH("da fare",$N19)&gt;0</formula>
    </cfRule>
    <cfRule type="expression" dxfId="6515" priority="2288">
      <formula>SEARCH("attesa tcl",$N19)&gt;0</formula>
    </cfRule>
    <cfRule type="expression" dxfId="6514" priority="2289">
      <formula>SEARCH("fermata",$N19)&gt;0</formula>
    </cfRule>
    <cfRule type="expression" dxfId="6513" priority="2290">
      <formula>SEARCH("canone",$N19)&gt;0</formula>
    </cfRule>
  </conditionalFormatting>
  <conditionalFormatting sqref="F19">
    <cfRule type="expression" dxfId="6512" priority="2281">
      <formula>SEARCH("caricato",$N19)&gt;0</formula>
    </cfRule>
    <cfRule type="expression" dxfId="6511" priority="2282">
      <formula>SEARCH("da fare",$N19)&gt;0</formula>
    </cfRule>
    <cfRule type="expression" dxfId="6510" priority="2283">
      <formula>SEARCH("attesa tcl",$N19)&gt;0</formula>
    </cfRule>
    <cfRule type="expression" dxfId="6509" priority="2284">
      <formula>SEARCH("fermata",$N19)&gt;0</formula>
    </cfRule>
    <cfRule type="expression" dxfId="6508" priority="2285">
      <formula>SEARCH("canone",$N19)&gt;0</formula>
    </cfRule>
  </conditionalFormatting>
  <conditionalFormatting sqref="F19">
    <cfRule type="expression" dxfId="6507" priority="2276">
      <formula>SEARCH("caricato",$N19)&gt;0</formula>
    </cfRule>
    <cfRule type="expression" dxfId="6506" priority="2277">
      <formula>SEARCH("da fare",$N19)&gt;0</formula>
    </cfRule>
    <cfRule type="expression" dxfId="6505" priority="2278">
      <formula>SEARCH("attesa tcl",$N19)&gt;0</formula>
    </cfRule>
    <cfRule type="expression" dxfId="6504" priority="2279">
      <formula>SEARCH("fermata",$N19)&gt;0</formula>
    </cfRule>
    <cfRule type="expression" dxfId="6503" priority="2280">
      <formula>SEARCH("canone",$N19)&gt;0</formula>
    </cfRule>
  </conditionalFormatting>
  <conditionalFormatting sqref="G16:H16 J16">
    <cfRule type="expression" dxfId="6502" priority="2271">
      <formula>SEARCH("caricato",$N16)&gt;0</formula>
    </cfRule>
    <cfRule type="expression" dxfId="6501" priority="2272">
      <formula>SEARCH("da fare",$N16)&gt;0</formula>
    </cfRule>
    <cfRule type="expression" dxfId="6500" priority="2273">
      <formula>SEARCH("attesa tcl",$N16)&gt;0</formula>
    </cfRule>
    <cfRule type="expression" dxfId="6499" priority="2274">
      <formula>SEARCH("fermata",$N16)&gt;0</formula>
    </cfRule>
    <cfRule type="expression" dxfId="6498" priority="2275">
      <formula>SEARCH("canone",$N16)&gt;0</formula>
    </cfRule>
  </conditionalFormatting>
  <conditionalFormatting sqref="G16:H16 J16">
    <cfRule type="expression" dxfId="6497" priority="2266">
      <formula>SEARCH("caricato",$N16)&gt;0</formula>
    </cfRule>
    <cfRule type="expression" dxfId="6496" priority="2267">
      <formula>SEARCH("da fare",$N16)&gt;0</formula>
    </cfRule>
    <cfRule type="expression" dxfId="6495" priority="2268">
      <formula>SEARCH("attesa tcl",$N16)&gt;0</formula>
    </cfRule>
    <cfRule type="expression" dxfId="6494" priority="2269">
      <formula>SEARCH("fermata",$N16)&gt;0</formula>
    </cfRule>
    <cfRule type="expression" dxfId="6493" priority="2270">
      <formula>SEARCH("canone",$N16)&gt;0</formula>
    </cfRule>
  </conditionalFormatting>
  <conditionalFormatting sqref="F18:F19">
    <cfRule type="expression" dxfId="6492" priority="2261">
      <formula>SEARCH("caricato",$N18)&gt;0</formula>
    </cfRule>
    <cfRule type="expression" dxfId="6491" priority="2262">
      <formula>SEARCH("da fare",$N18)&gt;0</formula>
    </cfRule>
    <cfRule type="expression" dxfId="6490" priority="2263">
      <formula>SEARCH("attesa tcl",$N18)&gt;0</formula>
    </cfRule>
    <cfRule type="expression" dxfId="6489" priority="2264">
      <formula>SEARCH("fermata",$N18)&gt;0</formula>
    </cfRule>
    <cfRule type="expression" dxfId="6488" priority="2265">
      <formula>SEARCH("canone",$N18)&gt;0</formula>
    </cfRule>
  </conditionalFormatting>
  <conditionalFormatting sqref="G18:H18 J18">
    <cfRule type="expression" dxfId="6487" priority="2256">
      <formula>SEARCH("caricato",$N18)&gt;0</formula>
    </cfRule>
    <cfRule type="expression" dxfId="6486" priority="2257">
      <formula>SEARCH("da fare",$N18)&gt;0</formula>
    </cfRule>
    <cfRule type="expression" dxfId="6485" priority="2258">
      <formula>SEARCH("attesa tcl",$N18)&gt;0</formula>
    </cfRule>
    <cfRule type="expression" dxfId="6484" priority="2259">
      <formula>SEARCH("fermata",$N18)&gt;0</formula>
    </cfRule>
    <cfRule type="expression" dxfId="6483" priority="2260">
      <formula>SEARCH("canone",$N18)&gt;0</formula>
    </cfRule>
  </conditionalFormatting>
  <conditionalFormatting sqref="F16:F17">
    <cfRule type="expression" dxfId="6482" priority="2251">
      <formula>SEARCH("caricato",$N16)&gt;0</formula>
    </cfRule>
    <cfRule type="expression" dxfId="6481" priority="2252">
      <formula>SEARCH("da fare",$N16)&gt;0</formula>
    </cfRule>
    <cfRule type="expression" dxfId="6480" priority="2253">
      <formula>SEARCH("attesa tcl",$N16)&gt;0</formula>
    </cfRule>
    <cfRule type="expression" dxfId="6479" priority="2254">
      <formula>SEARCH("fermata",$N16)&gt;0</formula>
    </cfRule>
    <cfRule type="expression" dxfId="6478" priority="2255">
      <formula>SEARCH("canone",$N16)&gt;0</formula>
    </cfRule>
  </conditionalFormatting>
  <conditionalFormatting sqref="F16:F17">
    <cfRule type="expression" dxfId="6477" priority="2246">
      <formula>SEARCH("caricato",$N16)&gt;0</formula>
    </cfRule>
    <cfRule type="expression" dxfId="6476" priority="2247">
      <formula>SEARCH("da fare",$N16)&gt;0</formula>
    </cfRule>
    <cfRule type="expression" dxfId="6475" priority="2248">
      <formula>SEARCH("attesa tcl",$N16)&gt;0</formula>
    </cfRule>
    <cfRule type="expression" dxfId="6474" priority="2249">
      <formula>SEARCH("fermata",$N16)&gt;0</formula>
    </cfRule>
    <cfRule type="expression" dxfId="6473" priority="2250">
      <formula>SEARCH("canone",$N16)&gt;0</formula>
    </cfRule>
  </conditionalFormatting>
  <conditionalFormatting sqref="F16:F17">
    <cfRule type="expression" dxfId="6472" priority="2241">
      <formula>SEARCH("caricato",$N16)&gt;0</formula>
    </cfRule>
    <cfRule type="expression" dxfId="6471" priority="2242">
      <formula>SEARCH("da fare",$N16)&gt;0</formula>
    </cfRule>
    <cfRule type="expression" dxfId="6470" priority="2243">
      <formula>SEARCH("attesa tcl",$N16)&gt;0</formula>
    </cfRule>
    <cfRule type="expression" dxfId="6469" priority="2244">
      <formula>SEARCH("fermata",$N16)&gt;0</formula>
    </cfRule>
    <cfRule type="expression" dxfId="6468" priority="2245">
      <formula>SEARCH("canone",$N16)&gt;0</formula>
    </cfRule>
  </conditionalFormatting>
  <conditionalFormatting sqref="G16:H16 J16">
    <cfRule type="expression" dxfId="6467" priority="2236">
      <formula>SEARCH("caricato",$N16)&gt;0</formula>
    </cfRule>
    <cfRule type="expression" dxfId="6466" priority="2237">
      <formula>SEARCH("da fare",$N16)&gt;0</formula>
    </cfRule>
    <cfRule type="expression" dxfId="6465" priority="2238">
      <formula>SEARCH("attesa tcl",$N16)&gt;0</formula>
    </cfRule>
    <cfRule type="expression" dxfId="6464" priority="2239">
      <formula>SEARCH("fermata",$N16)&gt;0</formula>
    </cfRule>
    <cfRule type="expression" dxfId="6463" priority="2240">
      <formula>SEARCH("canone",$N16)&gt;0</formula>
    </cfRule>
  </conditionalFormatting>
  <conditionalFormatting sqref="F21">
    <cfRule type="expression" dxfId="6462" priority="2231">
      <formula>SEARCH("caricato",$N21)&gt;0</formula>
    </cfRule>
    <cfRule type="expression" dxfId="6461" priority="2232">
      <formula>SEARCH("da fare",$N21)&gt;0</formula>
    </cfRule>
    <cfRule type="expression" dxfId="6460" priority="2233">
      <formula>SEARCH("attesa tcl",$N21)&gt;0</formula>
    </cfRule>
    <cfRule type="expression" dxfId="6459" priority="2234">
      <formula>SEARCH("fermata",$N21)&gt;0</formula>
    </cfRule>
    <cfRule type="expression" dxfId="6458" priority="2235">
      <formula>SEARCH("canone",$N21)&gt;0</formula>
    </cfRule>
  </conditionalFormatting>
  <conditionalFormatting sqref="F21">
    <cfRule type="expression" dxfId="6457" priority="2226">
      <formula>SEARCH("caricato",$N21)&gt;0</formula>
    </cfRule>
    <cfRule type="expression" dxfId="6456" priority="2227">
      <formula>SEARCH("da fare",$N21)&gt;0</formula>
    </cfRule>
    <cfRule type="expression" dxfId="6455" priority="2228">
      <formula>SEARCH("attesa tcl",$N21)&gt;0</formula>
    </cfRule>
    <cfRule type="expression" dxfId="6454" priority="2229">
      <formula>SEARCH("fermata",$N21)&gt;0</formula>
    </cfRule>
    <cfRule type="expression" dxfId="6453" priority="2230">
      <formula>SEARCH("canone",$N21)&gt;0</formula>
    </cfRule>
  </conditionalFormatting>
  <conditionalFormatting sqref="F21">
    <cfRule type="expression" dxfId="6452" priority="2221">
      <formula>SEARCH("caricato",$N21)&gt;0</formula>
    </cfRule>
    <cfRule type="expression" dxfId="6451" priority="2222">
      <formula>SEARCH("da fare",$N21)&gt;0</formula>
    </cfRule>
    <cfRule type="expression" dxfId="6450" priority="2223">
      <formula>SEARCH("attesa tcl",$N21)&gt;0</formula>
    </cfRule>
    <cfRule type="expression" dxfId="6449" priority="2224">
      <formula>SEARCH("fermata",$N21)&gt;0</formula>
    </cfRule>
    <cfRule type="expression" dxfId="6448" priority="2225">
      <formula>SEARCH("canone",$N21)&gt;0</formula>
    </cfRule>
  </conditionalFormatting>
  <conditionalFormatting sqref="F21">
    <cfRule type="expression" dxfId="6447" priority="2216">
      <formula>SEARCH("caricato",$N21)&gt;0</formula>
    </cfRule>
    <cfRule type="expression" dxfId="6446" priority="2217">
      <formula>SEARCH("da fare",$N21)&gt;0</formula>
    </cfRule>
    <cfRule type="expression" dxfId="6445" priority="2218">
      <formula>SEARCH("attesa tcl",$N21)&gt;0</formula>
    </cfRule>
    <cfRule type="expression" dxfId="6444" priority="2219">
      <formula>SEARCH("fermata",$N21)&gt;0</formula>
    </cfRule>
    <cfRule type="expression" dxfId="6443" priority="2220">
      <formula>SEARCH("canone",$N21)&gt;0</formula>
    </cfRule>
  </conditionalFormatting>
  <conditionalFormatting sqref="F18:F19">
    <cfRule type="expression" dxfId="6442" priority="2211">
      <formula>SEARCH("caricato",$N18)&gt;0</formula>
    </cfRule>
    <cfRule type="expression" dxfId="6441" priority="2212">
      <formula>SEARCH("da fare",$N18)&gt;0</formula>
    </cfRule>
    <cfRule type="expression" dxfId="6440" priority="2213">
      <formula>SEARCH("attesa tcl",$N18)&gt;0</formula>
    </cfRule>
    <cfRule type="expression" dxfId="6439" priority="2214">
      <formula>SEARCH("fermata",$N18)&gt;0</formula>
    </cfRule>
    <cfRule type="expression" dxfId="6438" priority="2215">
      <formula>SEARCH("canone",$N18)&gt;0</formula>
    </cfRule>
  </conditionalFormatting>
  <conditionalFormatting sqref="F18:F19">
    <cfRule type="expression" dxfId="6437" priority="2206">
      <formula>SEARCH("caricato",$N18)&gt;0</formula>
    </cfRule>
    <cfRule type="expression" dxfId="6436" priority="2207">
      <formula>SEARCH("da fare",$N18)&gt;0</formula>
    </cfRule>
    <cfRule type="expression" dxfId="6435" priority="2208">
      <formula>SEARCH("attesa tcl",$N18)&gt;0</formula>
    </cfRule>
    <cfRule type="expression" dxfId="6434" priority="2209">
      <formula>SEARCH("fermata",$N18)&gt;0</formula>
    </cfRule>
    <cfRule type="expression" dxfId="6433" priority="2210">
      <formula>SEARCH("canone",$N18)&gt;0</formula>
    </cfRule>
  </conditionalFormatting>
  <conditionalFormatting sqref="F18:F19">
    <cfRule type="expression" dxfId="6432" priority="2201">
      <formula>SEARCH("caricato",$N18)&gt;0</formula>
    </cfRule>
    <cfRule type="expression" dxfId="6431" priority="2202">
      <formula>SEARCH("da fare",$N18)&gt;0</formula>
    </cfRule>
    <cfRule type="expression" dxfId="6430" priority="2203">
      <formula>SEARCH("attesa tcl",$N18)&gt;0</formula>
    </cfRule>
    <cfRule type="expression" dxfId="6429" priority="2204">
      <formula>SEARCH("fermata",$N18)&gt;0</formula>
    </cfRule>
    <cfRule type="expression" dxfId="6428" priority="2205">
      <formula>SEARCH("canone",$N18)&gt;0</formula>
    </cfRule>
  </conditionalFormatting>
  <conditionalFormatting sqref="F18:F19">
    <cfRule type="expression" dxfId="6427" priority="2196">
      <formula>SEARCH("caricato",$N18)&gt;0</formula>
    </cfRule>
    <cfRule type="expression" dxfId="6426" priority="2197">
      <formula>SEARCH("da fare",$N18)&gt;0</formula>
    </cfRule>
    <cfRule type="expression" dxfId="6425" priority="2198">
      <formula>SEARCH("attesa tcl",$N18)&gt;0</formula>
    </cfRule>
    <cfRule type="expression" dxfId="6424" priority="2199">
      <formula>SEARCH("fermata",$N18)&gt;0</formula>
    </cfRule>
    <cfRule type="expression" dxfId="6423" priority="2200">
      <formula>SEARCH("canone",$N18)&gt;0</formula>
    </cfRule>
  </conditionalFormatting>
  <conditionalFormatting sqref="F13">
    <cfRule type="expression" dxfId="6422" priority="2191">
      <formula>SEARCH("caricato",$N13)&gt;0</formula>
    </cfRule>
    <cfRule type="expression" dxfId="6421" priority="2192">
      <formula>SEARCH("da fare",$N13)&gt;0</formula>
    </cfRule>
    <cfRule type="expression" dxfId="6420" priority="2193">
      <formula>SEARCH("attesa tcl",$N13)&gt;0</formula>
    </cfRule>
    <cfRule type="expression" dxfId="6419" priority="2194">
      <formula>SEARCH("fermata",$N13)&gt;0</formula>
    </cfRule>
    <cfRule type="expression" dxfId="6418" priority="2195">
      <formula>SEARCH("canone",$N13)&gt;0</formula>
    </cfRule>
  </conditionalFormatting>
  <conditionalFormatting sqref="F14:F15">
    <cfRule type="expression" dxfId="6417" priority="2186">
      <formula>SEARCH("caricato",$N14)&gt;0</formula>
    </cfRule>
    <cfRule type="expression" dxfId="6416" priority="2187">
      <formula>SEARCH("da fare",$N14)&gt;0</formula>
    </cfRule>
    <cfRule type="expression" dxfId="6415" priority="2188">
      <formula>SEARCH("attesa tcl",$N14)&gt;0</formula>
    </cfRule>
    <cfRule type="expression" dxfId="6414" priority="2189">
      <formula>SEARCH("fermata",$N14)&gt;0</formula>
    </cfRule>
    <cfRule type="expression" dxfId="6413" priority="2190">
      <formula>SEARCH("canone",$N14)&gt;0</formula>
    </cfRule>
  </conditionalFormatting>
  <conditionalFormatting sqref="F13">
    <cfRule type="expression" dxfId="6412" priority="2181">
      <formula>SEARCH("caricato",$N13)&gt;0</formula>
    </cfRule>
    <cfRule type="expression" dxfId="6411" priority="2182">
      <formula>SEARCH("da fare",$N13)&gt;0</formula>
    </cfRule>
    <cfRule type="expression" dxfId="6410" priority="2183">
      <formula>SEARCH("attesa tcl",$N13)&gt;0</formula>
    </cfRule>
    <cfRule type="expression" dxfId="6409" priority="2184">
      <formula>SEARCH("fermata",$N13)&gt;0</formula>
    </cfRule>
    <cfRule type="expression" dxfId="6408" priority="2185">
      <formula>SEARCH("canone",$N13)&gt;0</formula>
    </cfRule>
  </conditionalFormatting>
  <conditionalFormatting sqref="F14:F15">
    <cfRule type="expression" dxfId="6407" priority="2176">
      <formula>SEARCH("caricato",$N14)&gt;0</formula>
    </cfRule>
    <cfRule type="expression" dxfId="6406" priority="2177">
      <formula>SEARCH("da fare",$N14)&gt;0</formula>
    </cfRule>
    <cfRule type="expression" dxfId="6405" priority="2178">
      <formula>SEARCH("attesa tcl",$N14)&gt;0</formula>
    </cfRule>
    <cfRule type="expression" dxfId="6404" priority="2179">
      <formula>SEARCH("fermata",$N14)&gt;0</formula>
    </cfRule>
    <cfRule type="expression" dxfId="6403" priority="2180">
      <formula>SEARCH("canone",$N14)&gt;0</formula>
    </cfRule>
  </conditionalFormatting>
  <conditionalFormatting sqref="F16:F17">
    <cfRule type="expression" dxfId="6402" priority="2171">
      <formula>SEARCH("caricato",$N16)&gt;0</formula>
    </cfRule>
    <cfRule type="expression" dxfId="6401" priority="2172">
      <formula>SEARCH("da fare",$N16)&gt;0</formula>
    </cfRule>
    <cfRule type="expression" dxfId="6400" priority="2173">
      <formula>SEARCH("attesa tcl",$N16)&gt;0</formula>
    </cfRule>
    <cfRule type="expression" dxfId="6399" priority="2174">
      <formula>SEARCH("fermata",$N16)&gt;0</formula>
    </cfRule>
    <cfRule type="expression" dxfId="6398" priority="2175">
      <formula>SEARCH("canone",$N16)&gt;0</formula>
    </cfRule>
  </conditionalFormatting>
  <conditionalFormatting sqref="F16:F17">
    <cfRule type="expression" dxfId="6397" priority="2166">
      <formula>SEARCH("caricato",$N16)&gt;0</formula>
    </cfRule>
    <cfRule type="expression" dxfId="6396" priority="2167">
      <formula>SEARCH("da fare",$N16)&gt;0</formula>
    </cfRule>
    <cfRule type="expression" dxfId="6395" priority="2168">
      <formula>SEARCH("attesa tcl",$N16)&gt;0</formula>
    </cfRule>
    <cfRule type="expression" dxfId="6394" priority="2169">
      <formula>SEARCH("fermata",$N16)&gt;0</formula>
    </cfRule>
    <cfRule type="expression" dxfId="6393" priority="2170">
      <formula>SEARCH("canone",$N16)&gt;0</formula>
    </cfRule>
  </conditionalFormatting>
  <conditionalFormatting sqref="F13">
    <cfRule type="expression" dxfId="6392" priority="2161">
      <formula>SEARCH("caricato",$N13)&gt;0</formula>
    </cfRule>
    <cfRule type="expression" dxfId="6391" priority="2162">
      <formula>SEARCH("da fare",$N13)&gt;0</formula>
    </cfRule>
    <cfRule type="expression" dxfId="6390" priority="2163">
      <formula>SEARCH("attesa tcl",$N13)&gt;0</formula>
    </cfRule>
    <cfRule type="expression" dxfId="6389" priority="2164">
      <formula>SEARCH("fermata",$N13)&gt;0</formula>
    </cfRule>
    <cfRule type="expression" dxfId="6388" priority="2165">
      <formula>SEARCH("canone",$N13)&gt;0</formula>
    </cfRule>
  </conditionalFormatting>
  <conditionalFormatting sqref="F13">
    <cfRule type="expression" dxfId="6387" priority="2156">
      <formula>SEARCH("caricato",$N13)&gt;0</formula>
    </cfRule>
    <cfRule type="expression" dxfId="6386" priority="2157">
      <formula>SEARCH("da fare",$N13)&gt;0</formula>
    </cfRule>
    <cfRule type="expression" dxfId="6385" priority="2158">
      <formula>SEARCH("attesa tcl",$N13)&gt;0</formula>
    </cfRule>
    <cfRule type="expression" dxfId="6384" priority="2159">
      <formula>SEARCH("fermata",$N13)&gt;0</formula>
    </cfRule>
    <cfRule type="expression" dxfId="6383" priority="2160">
      <formula>SEARCH("canone",$N13)&gt;0</formula>
    </cfRule>
  </conditionalFormatting>
  <conditionalFormatting sqref="F16:F17">
    <cfRule type="expression" dxfId="6382" priority="2151">
      <formula>SEARCH("caricato",$N16)&gt;0</formula>
    </cfRule>
    <cfRule type="expression" dxfId="6381" priority="2152">
      <formula>SEARCH("da fare",$N16)&gt;0</formula>
    </cfRule>
    <cfRule type="expression" dxfId="6380" priority="2153">
      <formula>SEARCH("attesa tcl",$N16)&gt;0</formula>
    </cfRule>
    <cfRule type="expression" dxfId="6379" priority="2154">
      <formula>SEARCH("fermata",$N16)&gt;0</formula>
    </cfRule>
    <cfRule type="expression" dxfId="6378" priority="2155">
      <formula>SEARCH("canone",$N16)&gt;0</formula>
    </cfRule>
  </conditionalFormatting>
  <conditionalFormatting sqref="F14:F15">
    <cfRule type="expression" dxfId="6377" priority="2146">
      <formula>SEARCH("caricato",$N14)&gt;0</formula>
    </cfRule>
    <cfRule type="expression" dxfId="6376" priority="2147">
      <formula>SEARCH("da fare",$N14)&gt;0</formula>
    </cfRule>
    <cfRule type="expression" dxfId="6375" priority="2148">
      <formula>SEARCH("attesa tcl",$N14)&gt;0</formula>
    </cfRule>
    <cfRule type="expression" dxfId="6374" priority="2149">
      <formula>SEARCH("fermata",$N14)&gt;0</formula>
    </cfRule>
    <cfRule type="expression" dxfId="6373" priority="2150">
      <formula>SEARCH("canone",$N14)&gt;0</formula>
    </cfRule>
  </conditionalFormatting>
  <conditionalFormatting sqref="F14:F15">
    <cfRule type="expression" dxfId="6372" priority="2141">
      <formula>SEARCH("caricato",$N14)&gt;0</formula>
    </cfRule>
    <cfRule type="expression" dxfId="6371" priority="2142">
      <formula>SEARCH("da fare",$N14)&gt;0</formula>
    </cfRule>
    <cfRule type="expression" dxfId="6370" priority="2143">
      <formula>SEARCH("attesa tcl",$N14)&gt;0</formula>
    </cfRule>
    <cfRule type="expression" dxfId="6369" priority="2144">
      <formula>SEARCH("fermata",$N14)&gt;0</formula>
    </cfRule>
    <cfRule type="expression" dxfId="6368" priority="2145">
      <formula>SEARCH("canone",$N14)&gt;0</formula>
    </cfRule>
  </conditionalFormatting>
  <conditionalFormatting sqref="F12">
    <cfRule type="expression" dxfId="6367" priority="2136">
      <formula>SEARCH("caricato",$N12)&gt;0</formula>
    </cfRule>
    <cfRule type="expression" dxfId="6366" priority="2137">
      <formula>SEARCH("da fare",$N12)&gt;0</formula>
    </cfRule>
    <cfRule type="expression" dxfId="6365" priority="2138">
      <formula>SEARCH("attesa tcl",$N12)&gt;0</formula>
    </cfRule>
    <cfRule type="expression" dxfId="6364" priority="2139">
      <formula>SEARCH("fermata",$N12)&gt;0</formula>
    </cfRule>
    <cfRule type="expression" dxfId="6363" priority="2140">
      <formula>SEARCH("canone",$N12)&gt;0</formula>
    </cfRule>
  </conditionalFormatting>
  <conditionalFormatting sqref="F12">
    <cfRule type="expression" dxfId="6362" priority="2131">
      <formula>SEARCH("caricato",$N12)&gt;0</formula>
    </cfRule>
    <cfRule type="expression" dxfId="6361" priority="2132">
      <formula>SEARCH("da fare",$N12)&gt;0</formula>
    </cfRule>
    <cfRule type="expression" dxfId="6360" priority="2133">
      <formula>SEARCH("attesa tcl",$N12)&gt;0</formula>
    </cfRule>
    <cfRule type="expression" dxfId="6359" priority="2134">
      <formula>SEARCH("fermata",$N12)&gt;0</formula>
    </cfRule>
    <cfRule type="expression" dxfId="6358" priority="2135">
      <formula>SEARCH("canone",$N12)&gt;0</formula>
    </cfRule>
  </conditionalFormatting>
  <conditionalFormatting sqref="F12">
    <cfRule type="expression" dxfId="6357" priority="2126">
      <formula>SEARCH("caricato",$N12)&gt;0</formula>
    </cfRule>
    <cfRule type="expression" dxfId="6356" priority="2127">
      <formula>SEARCH("da fare",$N12)&gt;0</formula>
    </cfRule>
    <cfRule type="expression" dxfId="6355" priority="2128">
      <formula>SEARCH("attesa tcl",$N12)&gt;0</formula>
    </cfRule>
    <cfRule type="expression" dxfId="6354" priority="2129">
      <formula>SEARCH("fermata",$N12)&gt;0</formula>
    </cfRule>
    <cfRule type="expression" dxfId="6353" priority="2130">
      <formula>SEARCH("canone",$N12)&gt;0</formula>
    </cfRule>
  </conditionalFormatting>
  <conditionalFormatting sqref="F12">
    <cfRule type="expression" dxfId="6352" priority="2121">
      <formula>SEARCH("caricato",$N12)&gt;0</formula>
    </cfRule>
    <cfRule type="expression" dxfId="6351" priority="2122">
      <formula>SEARCH("da fare",$N12)&gt;0</formula>
    </cfRule>
    <cfRule type="expression" dxfId="6350" priority="2123">
      <formula>SEARCH("attesa tcl",$N12)&gt;0</formula>
    </cfRule>
    <cfRule type="expression" dxfId="6349" priority="2124">
      <formula>SEARCH("fermata",$N12)&gt;0</formula>
    </cfRule>
    <cfRule type="expression" dxfId="6348" priority="2125">
      <formula>SEARCH("canone",$N12)&gt;0</formula>
    </cfRule>
  </conditionalFormatting>
  <conditionalFormatting sqref="F20:G20">
    <cfRule type="expression" dxfId="6347" priority="2116">
      <formula>SEARCH("caricato",$N20)&gt;0</formula>
    </cfRule>
    <cfRule type="expression" dxfId="6346" priority="2117">
      <formula>SEARCH("da fare",$N20)&gt;0</formula>
    </cfRule>
    <cfRule type="expression" dxfId="6345" priority="2118">
      <formula>SEARCH("attesa tcl",$N20)&gt;0</formula>
    </cfRule>
    <cfRule type="expression" dxfId="6344" priority="2119">
      <formula>SEARCH("fermata",$N20)&gt;0</formula>
    </cfRule>
    <cfRule type="expression" dxfId="6343" priority="2120">
      <formula>SEARCH("canone",$N20)&gt;0</formula>
    </cfRule>
  </conditionalFormatting>
  <conditionalFormatting sqref="F20">
    <cfRule type="expression" dxfId="6342" priority="2111">
      <formula>SEARCH("caricato",$N20)&gt;0</formula>
    </cfRule>
    <cfRule type="expression" dxfId="6341" priority="2112">
      <formula>SEARCH("da fare",$N20)&gt;0</formula>
    </cfRule>
    <cfRule type="expression" dxfId="6340" priority="2113">
      <formula>SEARCH("attesa tcl",$N20)&gt;0</formula>
    </cfRule>
    <cfRule type="expression" dxfId="6339" priority="2114">
      <formula>SEARCH("fermata",$N20)&gt;0</formula>
    </cfRule>
    <cfRule type="expression" dxfId="6338" priority="2115">
      <formula>SEARCH("canone",$N20)&gt;0</formula>
    </cfRule>
  </conditionalFormatting>
  <conditionalFormatting sqref="G20">
    <cfRule type="expression" dxfId="6337" priority="2106">
      <formula>SEARCH("caricato",$N20)&gt;0</formula>
    </cfRule>
    <cfRule type="expression" dxfId="6336" priority="2107">
      <formula>SEARCH("da fare",$N20)&gt;0</formula>
    </cfRule>
    <cfRule type="expression" dxfId="6335" priority="2108">
      <formula>SEARCH("attesa tcl",$N20)&gt;0</formula>
    </cfRule>
    <cfRule type="expression" dxfId="6334" priority="2109">
      <formula>SEARCH("fermata",$N20)&gt;0</formula>
    </cfRule>
    <cfRule type="expression" dxfId="6333" priority="2110">
      <formula>SEARCH("canone",$N20)&gt;0</formula>
    </cfRule>
  </conditionalFormatting>
  <conditionalFormatting sqref="F20">
    <cfRule type="expression" dxfId="6332" priority="2101">
      <formula>SEARCH("caricato",$N20)&gt;0</formula>
    </cfRule>
    <cfRule type="expression" dxfId="6331" priority="2102">
      <formula>SEARCH("da fare",$N20)&gt;0</formula>
    </cfRule>
    <cfRule type="expression" dxfId="6330" priority="2103">
      <formula>SEARCH("attesa tcl",$N20)&gt;0</formula>
    </cfRule>
    <cfRule type="expression" dxfId="6329" priority="2104">
      <formula>SEARCH("fermata",$N20)&gt;0</formula>
    </cfRule>
    <cfRule type="expression" dxfId="6328" priority="2105">
      <formula>SEARCH("canone",$N20)&gt;0</formula>
    </cfRule>
  </conditionalFormatting>
  <conditionalFormatting sqref="F20">
    <cfRule type="expression" dxfId="6327" priority="2096">
      <formula>SEARCH("caricato",$N20)&gt;0</formula>
    </cfRule>
    <cfRule type="expression" dxfId="6326" priority="2097">
      <formula>SEARCH("da fare",$N20)&gt;0</formula>
    </cfRule>
    <cfRule type="expression" dxfId="6325" priority="2098">
      <formula>SEARCH("attesa tcl",$N20)&gt;0</formula>
    </cfRule>
    <cfRule type="expression" dxfId="6324" priority="2099">
      <formula>SEARCH("fermata",$N20)&gt;0</formula>
    </cfRule>
    <cfRule type="expression" dxfId="6323" priority="2100">
      <formula>SEARCH("canone",$N20)&gt;0</formula>
    </cfRule>
  </conditionalFormatting>
  <conditionalFormatting sqref="F20">
    <cfRule type="expression" dxfId="6322" priority="2091">
      <formula>SEARCH("caricato",$N20)&gt;0</formula>
    </cfRule>
    <cfRule type="expression" dxfId="6321" priority="2092">
      <formula>SEARCH("da fare",$N20)&gt;0</formula>
    </cfRule>
    <cfRule type="expression" dxfId="6320" priority="2093">
      <formula>SEARCH("attesa tcl",$N20)&gt;0</formula>
    </cfRule>
    <cfRule type="expression" dxfId="6319" priority="2094">
      <formula>SEARCH("fermata",$N20)&gt;0</formula>
    </cfRule>
    <cfRule type="expression" dxfId="6318" priority="2095">
      <formula>SEARCH("canone",$N20)&gt;0</formula>
    </cfRule>
  </conditionalFormatting>
  <conditionalFormatting sqref="F20">
    <cfRule type="expression" dxfId="6317" priority="2086">
      <formula>SEARCH("caricato",$N20)&gt;0</formula>
    </cfRule>
    <cfRule type="expression" dxfId="6316" priority="2087">
      <formula>SEARCH("da fare",$N20)&gt;0</formula>
    </cfRule>
    <cfRule type="expression" dxfId="6315" priority="2088">
      <formula>SEARCH("attesa tcl",$N20)&gt;0</formula>
    </cfRule>
    <cfRule type="expression" dxfId="6314" priority="2089">
      <formula>SEARCH("fermata",$N20)&gt;0</formula>
    </cfRule>
    <cfRule type="expression" dxfId="6313" priority="2090">
      <formula>SEARCH("canone",$N20)&gt;0</formula>
    </cfRule>
  </conditionalFormatting>
  <conditionalFormatting sqref="I16:I17 I12:I13">
    <cfRule type="expression" dxfId="6312" priority="2081">
      <formula>SEARCH("caricato",$N12)&gt;0</formula>
    </cfRule>
    <cfRule type="expression" dxfId="6311" priority="2082">
      <formula>SEARCH("da fare",$N12)&gt;0</formula>
    </cfRule>
    <cfRule type="expression" dxfId="6310" priority="2083">
      <formula>SEARCH("attesa tcl",$N12)&gt;0</formula>
    </cfRule>
    <cfRule type="expression" dxfId="6309" priority="2084">
      <formula>SEARCH("fermata",$N12)&gt;0</formula>
    </cfRule>
    <cfRule type="expression" dxfId="6308" priority="2085">
      <formula>SEARCH("canone",$N12)&gt;0</formula>
    </cfRule>
  </conditionalFormatting>
  <conditionalFormatting sqref="I16:I17 I12:I13">
    <cfRule type="expression" dxfId="6307" priority="2076">
      <formula>SEARCH("caricato",$N12)&gt;0</formula>
    </cfRule>
    <cfRule type="expression" dxfId="6306" priority="2077">
      <formula>SEARCH("da fare",$N12)&gt;0</formula>
    </cfRule>
    <cfRule type="expression" dxfId="6305" priority="2078">
      <formula>SEARCH("attesa tcl",$N12)&gt;0</formula>
    </cfRule>
    <cfRule type="expression" dxfId="6304" priority="2079">
      <formula>SEARCH("fermata",$N12)&gt;0</formula>
    </cfRule>
    <cfRule type="expression" dxfId="6303" priority="2080">
      <formula>SEARCH("canone",$N12)&gt;0</formula>
    </cfRule>
  </conditionalFormatting>
  <conditionalFormatting sqref="I16:I17 I12:I13">
    <cfRule type="expression" dxfId="6302" priority="2071">
      <formula>SEARCH("caricato",$N12)&gt;0</formula>
    </cfRule>
    <cfRule type="expression" dxfId="6301" priority="2072">
      <formula>SEARCH("da fare",$N12)&gt;0</formula>
    </cfRule>
    <cfRule type="expression" dxfId="6300" priority="2073">
      <formula>SEARCH("attesa tcl",$N12)&gt;0</formula>
    </cfRule>
    <cfRule type="expression" dxfId="6299" priority="2074">
      <formula>SEARCH("fermata",$N12)&gt;0</formula>
    </cfRule>
    <cfRule type="expression" dxfId="6298" priority="2075">
      <formula>SEARCH("canone",$N12)&gt;0</formula>
    </cfRule>
  </conditionalFormatting>
  <conditionalFormatting sqref="I16:I17 I12:I13">
    <cfRule type="expression" dxfId="6297" priority="2066">
      <formula>SEARCH("caricato",$N12)&gt;0</formula>
    </cfRule>
    <cfRule type="expression" dxfId="6296" priority="2067">
      <formula>SEARCH("da fare",$N12)&gt;0</formula>
    </cfRule>
    <cfRule type="expression" dxfId="6295" priority="2068">
      <formula>SEARCH("attesa tcl",$N12)&gt;0</formula>
    </cfRule>
    <cfRule type="expression" dxfId="6294" priority="2069">
      <formula>SEARCH("fermata",$N12)&gt;0</formula>
    </cfRule>
    <cfRule type="expression" dxfId="6293" priority="2070">
      <formula>SEARCH("canone",$N12)&gt;0</formula>
    </cfRule>
  </conditionalFormatting>
  <conditionalFormatting sqref="I16:I17 I12:I13">
    <cfRule type="expression" dxfId="6292" priority="2061">
      <formula>SEARCH("caricato",$N12)&gt;0</formula>
    </cfRule>
    <cfRule type="expression" dxfId="6291" priority="2062">
      <formula>SEARCH("da fare",$N12)&gt;0</formula>
    </cfRule>
    <cfRule type="expression" dxfId="6290" priority="2063">
      <formula>SEARCH("attesa tcl",$N12)&gt;0</formula>
    </cfRule>
    <cfRule type="expression" dxfId="6289" priority="2064">
      <formula>SEARCH("fermata",$N12)&gt;0</formula>
    </cfRule>
    <cfRule type="expression" dxfId="6288" priority="2065">
      <formula>SEARCH("canone",$N12)&gt;0</formula>
    </cfRule>
  </conditionalFormatting>
  <conditionalFormatting sqref="I16:I17 I12:I13">
    <cfRule type="expression" dxfId="6287" priority="2056">
      <formula>SEARCH("caricato",$N12)&gt;0</formula>
    </cfRule>
    <cfRule type="expression" dxfId="6286" priority="2057">
      <formula>SEARCH("da fare",$N12)&gt;0</formula>
    </cfRule>
    <cfRule type="expression" dxfId="6285" priority="2058">
      <formula>SEARCH("attesa tcl",$N12)&gt;0</formula>
    </cfRule>
    <cfRule type="expression" dxfId="6284" priority="2059">
      <formula>SEARCH("fermata",$N12)&gt;0</formula>
    </cfRule>
    <cfRule type="expression" dxfId="6283" priority="2060">
      <formula>SEARCH("canone",$N12)&gt;0</formula>
    </cfRule>
  </conditionalFormatting>
  <conditionalFormatting sqref="G21:H21 J21">
    <cfRule type="expression" dxfId="6282" priority="2051">
      <formula>SEARCH("caricato",$N21)&gt;0</formula>
    </cfRule>
    <cfRule type="expression" dxfId="6281" priority="2052">
      <formula>SEARCH("da fare",$N21)&gt;0</formula>
    </cfRule>
    <cfRule type="expression" dxfId="6280" priority="2053">
      <formula>SEARCH("attesa tcl",$N21)&gt;0</formula>
    </cfRule>
    <cfRule type="expression" dxfId="6279" priority="2054">
      <formula>SEARCH("fermata",$N21)&gt;0</formula>
    </cfRule>
    <cfRule type="expression" dxfId="6278" priority="2055">
      <formula>SEARCH("canone",$N21)&gt;0</formula>
    </cfRule>
  </conditionalFormatting>
  <conditionalFormatting sqref="G21:H21 J21">
    <cfRule type="expression" dxfId="6277" priority="2046">
      <formula>SEARCH("caricato",$N21)&gt;0</formula>
    </cfRule>
    <cfRule type="expression" dxfId="6276" priority="2047">
      <formula>SEARCH("da fare",$N21)&gt;0</formula>
    </cfRule>
    <cfRule type="expression" dxfId="6275" priority="2048">
      <formula>SEARCH("attesa tcl",$N21)&gt;0</formula>
    </cfRule>
    <cfRule type="expression" dxfId="6274" priority="2049">
      <formula>SEARCH("fermata",$N21)&gt;0</formula>
    </cfRule>
    <cfRule type="expression" dxfId="6273" priority="2050">
      <formula>SEARCH("canone",$N21)&gt;0</formula>
    </cfRule>
  </conditionalFormatting>
  <conditionalFormatting sqref="I21">
    <cfRule type="expression" dxfId="6272" priority="2041">
      <formula>SEARCH("caricato",$N21)&gt;0</formula>
    </cfRule>
    <cfRule type="expression" dxfId="6271" priority="2042">
      <formula>SEARCH("da fare",$N21)&gt;0</formula>
    </cfRule>
    <cfRule type="expression" dxfId="6270" priority="2043">
      <formula>SEARCH("attesa tcl",$N21)&gt;0</formula>
    </cfRule>
    <cfRule type="expression" dxfId="6269" priority="2044">
      <formula>SEARCH("fermata",$N21)&gt;0</formula>
    </cfRule>
    <cfRule type="expression" dxfId="6268" priority="2045">
      <formula>SEARCH("canone",$N21)&gt;0</formula>
    </cfRule>
  </conditionalFormatting>
  <conditionalFormatting sqref="I21">
    <cfRule type="expression" dxfId="6267" priority="2036">
      <formula>SEARCH("caricato",$N21)&gt;0</formula>
    </cfRule>
    <cfRule type="expression" dxfId="6266" priority="2037">
      <formula>SEARCH("da fare",$N21)&gt;0</formula>
    </cfRule>
    <cfRule type="expression" dxfId="6265" priority="2038">
      <formula>SEARCH("attesa tcl",$N21)&gt;0</formula>
    </cfRule>
    <cfRule type="expression" dxfId="6264" priority="2039">
      <formula>SEARCH("fermata",$N21)&gt;0</formula>
    </cfRule>
    <cfRule type="expression" dxfId="6263" priority="2040">
      <formula>SEARCH("canone",$N21)&gt;0</formula>
    </cfRule>
  </conditionalFormatting>
  <conditionalFormatting sqref="I21">
    <cfRule type="expression" dxfId="6262" priority="2031">
      <formula>SEARCH("caricato",$N21)&gt;0</formula>
    </cfRule>
    <cfRule type="expression" dxfId="6261" priority="2032">
      <formula>SEARCH("da fare",$N21)&gt;0</formula>
    </cfRule>
    <cfRule type="expression" dxfId="6260" priority="2033">
      <formula>SEARCH("attesa tcl",$N21)&gt;0</formula>
    </cfRule>
    <cfRule type="expression" dxfId="6259" priority="2034">
      <formula>SEARCH("fermata",$N21)&gt;0</formula>
    </cfRule>
    <cfRule type="expression" dxfId="6258" priority="2035">
      <formula>SEARCH("canone",$N21)&gt;0</formula>
    </cfRule>
  </conditionalFormatting>
  <conditionalFormatting sqref="I21">
    <cfRule type="expression" dxfId="6257" priority="2026">
      <formula>SEARCH("caricato",$N21)&gt;0</formula>
    </cfRule>
    <cfRule type="expression" dxfId="6256" priority="2027">
      <formula>SEARCH("da fare",$N21)&gt;0</formula>
    </cfRule>
    <cfRule type="expression" dxfId="6255" priority="2028">
      <formula>SEARCH("attesa tcl",$N21)&gt;0</formula>
    </cfRule>
    <cfRule type="expression" dxfId="6254" priority="2029">
      <formula>SEARCH("fermata",$N21)&gt;0</formula>
    </cfRule>
    <cfRule type="expression" dxfId="6253" priority="2030">
      <formula>SEARCH("canone",$N21)&gt;0</formula>
    </cfRule>
  </conditionalFormatting>
  <conditionalFormatting sqref="I21">
    <cfRule type="expression" dxfId="6252" priority="2021">
      <formula>SEARCH("caricato",$N21)&gt;0</formula>
    </cfRule>
    <cfRule type="expression" dxfId="6251" priority="2022">
      <formula>SEARCH("da fare",$N21)&gt;0</formula>
    </cfRule>
    <cfRule type="expression" dxfId="6250" priority="2023">
      <formula>SEARCH("attesa tcl",$N21)&gt;0</formula>
    </cfRule>
    <cfRule type="expression" dxfId="6249" priority="2024">
      <formula>SEARCH("fermata",$N21)&gt;0</formula>
    </cfRule>
    <cfRule type="expression" dxfId="6248" priority="2025">
      <formula>SEARCH("canone",$N21)&gt;0</formula>
    </cfRule>
  </conditionalFormatting>
  <conditionalFormatting sqref="I21">
    <cfRule type="expression" dxfId="6247" priority="2016">
      <formula>SEARCH("caricato",$N21)&gt;0</formula>
    </cfRule>
    <cfRule type="expression" dxfId="6246" priority="2017">
      <formula>SEARCH("da fare",$N21)&gt;0</formula>
    </cfRule>
    <cfRule type="expression" dxfId="6245" priority="2018">
      <formula>SEARCH("attesa tcl",$N21)&gt;0</formula>
    </cfRule>
    <cfRule type="expression" dxfId="6244" priority="2019">
      <formula>SEARCH("fermata",$N21)&gt;0</formula>
    </cfRule>
    <cfRule type="expression" dxfId="6243" priority="2020">
      <formula>SEARCH("canone",$N21)&gt;0</formula>
    </cfRule>
  </conditionalFormatting>
  <conditionalFormatting sqref="G12:H12 J12">
    <cfRule type="expression" dxfId="6242" priority="2011">
      <formula>SEARCH("caricato",$N12)&gt;0</formula>
    </cfRule>
    <cfRule type="expression" dxfId="6241" priority="2012">
      <formula>SEARCH("da fare",$N12)&gt;0</formula>
    </cfRule>
    <cfRule type="expression" dxfId="6240" priority="2013">
      <formula>SEARCH("attesa tcl",$N12)&gt;0</formula>
    </cfRule>
    <cfRule type="expression" dxfId="6239" priority="2014">
      <formula>SEARCH("fermata",$N12)&gt;0</formula>
    </cfRule>
    <cfRule type="expression" dxfId="6238" priority="2015">
      <formula>SEARCH("canone",$N12)&gt;0</formula>
    </cfRule>
  </conditionalFormatting>
  <conditionalFormatting sqref="G12:H12 J12">
    <cfRule type="expression" dxfId="6237" priority="2006">
      <formula>SEARCH("caricato",$N12)&gt;0</formula>
    </cfRule>
    <cfRule type="expression" dxfId="6236" priority="2007">
      <formula>SEARCH("da fare",$N12)&gt;0</formula>
    </cfRule>
    <cfRule type="expression" dxfId="6235" priority="2008">
      <formula>SEARCH("attesa tcl",$N12)&gt;0</formula>
    </cfRule>
    <cfRule type="expression" dxfId="6234" priority="2009">
      <formula>SEARCH("fermata",$N12)&gt;0</formula>
    </cfRule>
    <cfRule type="expression" dxfId="6233" priority="2010">
      <formula>SEARCH("canone",$N12)&gt;0</formula>
    </cfRule>
  </conditionalFormatting>
  <conditionalFormatting sqref="F14:F15">
    <cfRule type="expression" dxfId="6232" priority="2001">
      <formula>SEARCH("caricato",$N14)&gt;0</formula>
    </cfRule>
    <cfRule type="expression" dxfId="6231" priority="2002">
      <formula>SEARCH("da fare",$N14)&gt;0</formula>
    </cfRule>
    <cfRule type="expression" dxfId="6230" priority="2003">
      <formula>SEARCH("attesa tcl",$N14)&gt;0</formula>
    </cfRule>
    <cfRule type="expression" dxfId="6229" priority="2004">
      <formula>SEARCH("fermata",$N14)&gt;0</formula>
    </cfRule>
    <cfRule type="expression" dxfId="6228" priority="2005">
      <formula>SEARCH("canone",$N14)&gt;0</formula>
    </cfRule>
  </conditionalFormatting>
  <conditionalFormatting sqref="G14:H14 J14">
    <cfRule type="expression" dxfId="6227" priority="1996">
      <formula>SEARCH("caricato",$N14)&gt;0</formula>
    </cfRule>
    <cfRule type="expression" dxfId="6226" priority="1997">
      <formula>SEARCH("da fare",$N14)&gt;0</formula>
    </cfRule>
    <cfRule type="expression" dxfId="6225" priority="1998">
      <formula>SEARCH("attesa tcl",$N14)&gt;0</formula>
    </cfRule>
    <cfRule type="expression" dxfId="6224" priority="1999">
      <formula>SEARCH("fermata",$N14)&gt;0</formula>
    </cfRule>
    <cfRule type="expression" dxfId="6223" priority="2000">
      <formula>SEARCH("canone",$N14)&gt;0</formula>
    </cfRule>
  </conditionalFormatting>
  <conditionalFormatting sqref="F12:F13">
    <cfRule type="expression" dxfId="6222" priority="1991">
      <formula>SEARCH("caricato",$N12)&gt;0</formula>
    </cfRule>
    <cfRule type="expression" dxfId="6221" priority="1992">
      <formula>SEARCH("da fare",$N12)&gt;0</formula>
    </cfRule>
    <cfRule type="expression" dxfId="6220" priority="1993">
      <formula>SEARCH("attesa tcl",$N12)&gt;0</formula>
    </cfRule>
    <cfRule type="expression" dxfId="6219" priority="1994">
      <formula>SEARCH("fermata",$N12)&gt;0</formula>
    </cfRule>
    <cfRule type="expression" dxfId="6218" priority="1995">
      <formula>SEARCH("canone",$N12)&gt;0</formula>
    </cfRule>
  </conditionalFormatting>
  <conditionalFormatting sqref="F12:F13">
    <cfRule type="expression" dxfId="6217" priority="1986">
      <formula>SEARCH("caricato",$N12)&gt;0</formula>
    </cfRule>
    <cfRule type="expression" dxfId="6216" priority="1987">
      <formula>SEARCH("da fare",$N12)&gt;0</formula>
    </cfRule>
    <cfRule type="expression" dxfId="6215" priority="1988">
      <formula>SEARCH("attesa tcl",$N12)&gt;0</formula>
    </cfRule>
    <cfRule type="expression" dxfId="6214" priority="1989">
      <formula>SEARCH("fermata",$N12)&gt;0</formula>
    </cfRule>
    <cfRule type="expression" dxfId="6213" priority="1990">
      <formula>SEARCH("canone",$N12)&gt;0</formula>
    </cfRule>
  </conditionalFormatting>
  <conditionalFormatting sqref="F12:F13">
    <cfRule type="expression" dxfId="6212" priority="1981">
      <formula>SEARCH("caricato",$N12)&gt;0</formula>
    </cfRule>
    <cfRule type="expression" dxfId="6211" priority="1982">
      <formula>SEARCH("da fare",$N12)&gt;0</formula>
    </cfRule>
    <cfRule type="expression" dxfId="6210" priority="1983">
      <formula>SEARCH("attesa tcl",$N12)&gt;0</formula>
    </cfRule>
    <cfRule type="expression" dxfId="6209" priority="1984">
      <formula>SEARCH("fermata",$N12)&gt;0</formula>
    </cfRule>
    <cfRule type="expression" dxfId="6208" priority="1985">
      <formula>SEARCH("canone",$N12)&gt;0</formula>
    </cfRule>
  </conditionalFormatting>
  <conditionalFormatting sqref="G12:H12 J12">
    <cfRule type="expression" dxfId="6207" priority="1976">
      <formula>SEARCH("caricato",$N12)&gt;0</formula>
    </cfRule>
    <cfRule type="expression" dxfId="6206" priority="1977">
      <formula>SEARCH("da fare",$N12)&gt;0</formula>
    </cfRule>
    <cfRule type="expression" dxfId="6205" priority="1978">
      <formula>SEARCH("attesa tcl",$N12)&gt;0</formula>
    </cfRule>
    <cfRule type="expression" dxfId="6204" priority="1979">
      <formula>SEARCH("fermata",$N12)&gt;0</formula>
    </cfRule>
    <cfRule type="expression" dxfId="6203" priority="1980">
      <formula>SEARCH("canone",$N12)&gt;0</formula>
    </cfRule>
  </conditionalFormatting>
  <conditionalFormatting sqref="F17">
    <cfRule type="expression" dxfId="6202" priority="1971">
      <formula>SEARCH("caricato",$N17)&gt;0</formula>
    </cfRule>
    <cfRule type="expression" dxfId="6201" priority="1972">
      <formula>SEARCH("da fare",$N17)&gt;0</formula>
    </cfRule>
    <cfRule type="expression" dxfId="6200" priority="1973">
      <formula>SEARCH("attesa tcl",$N17)&gt;0</formula>
    </cfRule>
    <cfRule type="expression" dxfId="6199" priority="1974">
      <formula>SEARCH("fermata",$N17)&gt;0</formula>
    </cfRule>
    <cfRule type="expression" dxfId="6198" priority="1975">
      <formula>SEARCH("canone",$N17)&gt;0</formula>
    </cfRule>
  </conditionalFormatting>
  <conditionalFormatting sqref="F17">
    <cfRule type="expression" dxfId="6197" priority="1966">
      <formula>SEARCH("caricato",$N17)&gt;0</formula>
    </cfRule>
    <cfRule type="expression" dxfId="6196" priority="1967">
      <formula>SEARCH("da fare",$N17)&gt;0</formula>
    </cfRule>
    <cfRule type="expression" dxfId="6195" priority="1968">
      <formula>SEARCH("attesa tcl",$N17)&gt;0</formula>
    </cfRule>
    <cfRule type="expression" dxfId="6194" priority="1969">
      <formula>SEARCH("fermata",$N17)&gt;0</formula>
    </cfRule>
    <cfRule type="expression" dxfId="6193" priority="1970">
      <formula>SEARCH("canone",$N17)&gt;0</formula>
    </cfRule>
  </conditionalFormatting>
  <conditionalFormatting sqref="F17">
    <cfRule type="expression" dxfId="6192" priority="1961">
      <formula>SEARCH("caricato",$N17)&gt;0</formula>
    </cfRule>
    <cfRule type="expression" dxfId="6191" priority="1962">
      <formula>SEARCH("da fare",$N17)&gt;0</formula>
    </cfRule>
    <cfRule type="expression" dxfId="6190" priority="1963">
      <formula>SEARCH("attesa tcl",$N17)&gt;0</formula>
    </cfRule>
    <cfRule type="expression" dxfId="6189" priority="1964">
      <formula>SEARCH("fermata",$N17)&gt;0</formula>
    </cfRule>
    <cfRule type="expression" dxfId="6188" priority="1965">
      <formula>SEARCH("canone",$N17)&gt;0</formula>
    </cfRule>
  </conditionalFormatting>
  <conditionalFormatting sqref="F17">
    <cfRule type="expression" dxfId="6187" priority="1956">
      <formula>SEARCH("caricato",$N17)&gt;0</formula>
    </cfRule>
    <cfRule type="expression" dxfId="6186" priority="1957">
      <formula>SEARCH("da fare",$N17)&gt;0</formula>
    </cfRule>
    <cfRule type="expression" dxfId="6185" priority="1958">
      <formula>SEARCH("attesa tcl",$N17)&gt;0</formula>
    </cfRule>
    <cfRule type="expression" dxfId="6184" priority="1959">
      <formula>SEARCH("fermata",$N17)&gt;0</formula>
    </cfRule>
    <cfRule type="expression" dxfId="6183" priority="1960">
      <formula>SEARCH("canone",$N17)&gt;0</formula>
    </cfRule>
  </conditionalFormatting>
  <conditionalFormatting sqref="G14:H14 J14">
    <cfRule type="expression" dxfId="6182" priority="1951">
      <formula>SEARCH("caricato",$N14)&gt;0</formula>
    </cfRule>
    <cfRule type="expression" dxfId="6181" priority="1952">
      <formula>SEARCH("da fare",$N14)&gt;0</formula>
    </cfRule>
    <cfRule type="expression" dxfId="6180" priority="1953">
      <formula>SEARCH("attesa tcl",$N14)&gt;0</formula>
    </cfRule>
    <cfRule type="expression" dxfId="6179" priority="1954">
      <formula>SEARCH("fermata",$N14)&gt;0</formula>
    </cfRule>
    <cfRule type="expression" dxfId="6178" priority="1955">
      <formula>SEARCH("canone",$N14)&gt;0</formula>
    </cfRule>
  </conditionalFormatting>
  <conditionalFormatting sqref="G14:H14 J14">
    <cfRule type="expression" dxfId="6177" priority="1946">
      <formula>SEARCH("caricato",$N14)&gt;0</formula>
    </cfRule>
    <cfRule type="expression" dxfId="6176" priority="1947">
      <formula>SEARCH("da fare",$N14)&gt;0</formula>
    </cfRule>
    <cfRule type="expression" dxfId="6175" priority="1948">
      <formula>SEARCH("attesa tcl",$N14)&gt;0</formula>
    </cfRule>
    <cfRule type="expression" dxfId="6174" priority="1949">
      <formula>SEARCH("fermata",$N14)&gt;0</formula>
    </cfRule>
    <cfRule type="expression" dxfId="6173" priority="1950">
      <formula>SEARCH("canone",$N14)&gt;0</formula>
    </cfRule>
  </conditionalFormatting>
  <conditionalFormatting sqref="F16:F17">
    <cfRule type="expression" dxfId="6172" priority="1941">
      <formula>SEARCH("caricato",$N16)&gt;0</formula>
    </cfRule>
    <cfRule type="expression" dxfId="6171" priority="1942">
      <formula>SEARCH("da fare",$N16)&gt;0</formula>
    </cfRule>
    <cfRule type="expression" dxfId="6170" priority="1943">
      <formula>SEARCH("attesa tcl",$N16)&gt;0</formula>
    </cfRule>
    <cfRule type="expression" dxfId="6169" priority="1944">
      <formula>SEARCH("fermata",$N16)&gt;0</formula>
    </cfRule>
    <cfRule type="expression" dxfId="6168" priority="1945">
      <formula>SEARCH("canone",$N16)&gt;0</formula>
    </cfRule>
  </conditionalFormatting>
  <conditionalFormatting sqref="G16:H16 J16">
    <cfRule type="expression" dxfId="6167" priority="1936">
      <formula>SEARCH("caricato",$N16)&gt;0</formula>
    </cfRule>
    <cfRule type="expression" dxfId="6166" priority="1937">
      <formula>SEARCH("da fare",$N16)&gt;0</formula>
    </cfRule>
    <cfRule type="expression" dxfId="6165" priority="1938">
      <formula>SEARCH("attesa tcl",$N16)&gt;0</formula>
    </cfRule>
    <cfRule type="expression" dxfId="6164" priority="1939">
      <formula>SEARCH("fermata",$N16)&gt;0</formula>
    </cfRule>
    <cfRule type="expression" dxfId="6163" priority="1940">
      <formula>SEARCH("canone",$N16)&gt;0</formula>
    </cfRule>
  </conditionalFormatting>
  <conditionalFormatting sqref="F14:F15">
    <cfRule type="expression" dxfId="6162" priority="1931">
      <formula>SEARCH("caricato",$N14)&gt;0</formula>
    </cfRule>
    <cfRule type="expression" dxfId="6161" priority="1932">
      <formula>SEARCH("da fare",$N14)&gt;0</formula>
    </cfRule>
    <cfRule type="expression" dxfId="6160" priority="1933">
      <formula>SEARCH("attesa tcl",$N14)&gt;0</formula>
    </cfRule>
    <cfRule type="expression" dxfId="6159" priority="1934">
      <formula>SEARCH("fermata",$N14)&gt;0</formula>
    </cfRule>
    <cfRule type="expression" dxfId="6158" priority="1935">
      <formula>SEARCH("canone",$N14)&gt;0</formula>
    </cfRule>
  </conditionalFormatting>
  <conditionalFormatting sqref="F14:F15">
    <cfRule type="expression" dxfId="6157" priority="1926">
      <formula>SEARCH("caricato",$N14)&gt;0</formula>
    </cfRule>
    <cfRule type="expression" dxfId="6156" priority="1927">
      <formula>SEARCH("da fare",$N14)&gt;0</formula>
    </cfRule>
    <cfRule type="expression" dxfId="6155" priority="1928">
      <formula>SEARCH("attesa tcl",$N14)&gt;0</formula>
    </cfRule>
    <cfRule type="expression" dxfId="6154" priority="1929">
      <formula>SEARCH("fermata",$N14)&gt;0</formula>
    </cfRule>
    <cfRule type="expression" dxfId="6153" priority="1930">
      <formula>SEARCH("canone",$N14)&gt;0</formula>
    </cfRule>
  </conditionalFormatting>
  <conditionalFormatting sqref="F14:F15">
    <cfRule type="expression" dxfId="6152" priority="1921">
      <formula>SEARCH("caricato",$N14)&gt;0</formula>
    </cfRule>
    <cfRule type="expression" dxfId="6151" priority="1922">
      <formula>SEARCH("da fare",$N14)&gt;0</formula>
    </cfRule>
    <cfRule type="expression" dxfId="6150" priority="1923">
      <formula>SEARCH("attesa tcl",$N14)&gt;0</formula>
    </cfRule>
    <cfRule type="expression" dxfId="6149" priority="1924">
      <formula>SEARCH("fermata",$N14)&gt;0</formula>
    </cfRule>
    <cfRule type="expression" dxfId="6148" priority="1925">
      <formula>SEARCH("canone",$N14)&gt;0</formula>
    </cfRule>
  </conditionalFormatting>
  <conditionalFormatting sqref="G14:H14 J14">
    <cfRule type="expression" dxfId="6147" priority="1916">
      <formula>SEARCH("caricato",$N14)&gt;0</formula>
    </cfRule>
    <cfRule type="expression" dxfId="6146" priority="1917">
      <formula>SEARCH("da fare",$N14)&gt;0</formula>
    </cfRule>
    <cfRule type="expression" dxfId="6145" priority="1918">
      <formula>SEARCH("attesa tcl",$N14)&gt;0</formula>
    </cfRule>
    <cfRule type="expression" dxfId="6144" priority="1919">
      <formula>SEARCH("fermata",$N14)&gt;0</formula>
    </cfRule>
    <cfRule type="expression" dxfId="6143" priority="1920">
      <formula>SEARCH("canone",$N14)&gt;0</formula>
    </cfRule>
  </conditionalFormatting>
  <conditionalFormatting sqref="F19">
    <cfRule type="expression" dxfId="6142" priority="1911">
      <formula>SEARCH("caricato",$N19)&gt;0</formula>
    </cfRule>
    <cfRule type="expression" dxfId="6141" priority="1912">
      <formula>SEARCH("da fare",$N19)&gt;0</formula>
    </cfRule>
    <cfRule type="expression" dxfId="6140" priority="1913">
      <formula>SEARCH("attesa tcl",$N19)&gt;0</formula>
    </cfRule>
    <cfRule type="expression" dxfId="6139" priority="1914">
      <formula>SEARCH("fermata",$N19)&gt;0</formula>
    </cfRule>
    <cfRule type="expression" dxfId="6138" priority="1915">
      <formula>SEARCH("canone",$N19)&gt;0</formula>
    </cfRule>
  </conditionalFormatting>
  <conditionalFormatting sqref="F19">
    <cfRule type="expression" dxfId="6137" priority="1906">
      <formula>SEARCH("caricato",$N19)&gt;0</formula>
    </cfRule>
    <cfRule type="expression" dxfId="6136" priority="1907">
      <formula>SEARCH("da fare",$N19)&gt;0</formula>
    </cfRule>
    <cfRule type="expression" dxfId="6135" priority="1908">
      <formula>SEARCH("attesa tcl",$N19)&gt;0</formula>
    </cfRule>
    <cfRule type="expression" dxfId="6134" priority="1909">
      <formula>SEARCH("fermata",$N19)&gt;0</formula>
    </cfRule>
    <cfRule type="expression" dxfId="6133" priority="1910">
      <formula>SEARCH("canone",$N19)&gt;0</formula>
    </cfRule>
  </conditionalFormatting>
  <conditionalFormatting sqref="F19">
    <cfRule type="expression" dxfId="6132" priority="1901">
      <formula>SEARCH("caricato",$N19)&gt;0</formula>
    </cfRule>
    <cfRule type="expression" dxfId="6131" priority="1902">
      <formula>SEARCH("da fare",$N19)&gt;0</formula>
    </cfRule>
    <cfRule type="expression" dxfId="6130" priority="1903">
      <formula>SEARCH("attesa tcl",$N19)&gt;0</formula>
    </cfRule>
    <cfRule type="expression" dxfId="6129" priority="1904">
      <formula>SEARCH("fermata",$N19)&gt;0</formula>
    </cfRule>
    <cfRule type="expression" dxfId="6128" priority="1905">
      <formula>SEARCH("canone",$N19)&gt;0</formula>
    </cfRule>
  </conditionalFormatting>
  <conditionalFormatting sqref="F19">
    <cfRule type="expression" dxfId="6127" priority="1896">
      <formula>SEARCH("caricato",$N19)&gt;0</formula>
    </cfRule>
    <cfRule type="expression" dxfId="6126" priority="1897">
      <formula>SEARCH("da fare",$N19)&gt;0</formula>
    </cfRule>
    <cfRule type="expression" dxfId="6125" priority="1898">
      <formula>SEARCH("attesa tcl",$N19)&gt;0</formula>
    </cfRule>
    <cfRule type="expression" dxfId="6124" priority="1899">
      <formula>SEARCH("fermata",$N19)&gt;0</formula>
    </cfRule>
    <cfRule type="expression" dxfId="6123" priority="1900">
      <formula>SEARCH("canone",$N19)&gt;0</formula>
    </cfRule>
  </conditionalFormatting>
  <conditionalFormatting sqref="F16:F17">
    <cfRule type="expression" dxfId="6122" priority="1891">
      <formula>SEARCH("caricato",$N16)&gt;0</formula>
    </cfRule>
    <cfRule type="expression" dxfId="6121" priority="1892">
      <formula>SEARCH("da fare",$N16)&gt;0</formula>
    </cfRule>
    <cfRule type="expression" dxfId="6120" priority="1893">
      <formula>SEARCH("attesa tcl",$N16)&gt;0</formula>
    </cfRule>
    <cfRule type="expression" dxfId="6119" priority="1894">
      <formula>SEARCH("fermata",$N16)&gt;0</formula>
    </cfRule>
    <cfRule type="expression" dxfId="6118" priority="1895">
      <formula>SEARCH("canone",$N16)&gt;0</formula>
    </cfRule>
  </conditionalFormatting>
  <conditionalFormatting sqref="F16:F17">
    <cfRule type="expression" dxfId="6117" priority="1886">
      <formula>SEARCH("caricato",$N16)&gt;0</formula>
    </cfRule>
    <cfRule type="expression" dxfId="6116" priority="1887">
      <formula>SEARCH("da fare",$N16)&gt;0</formula>
    </cfRule>
    <cfRule type="expression" dxfId="6115" priority="1888">
      <formula>SEARCH("attesa tcl",$N16)&gt;0</formula>
    </cfRule>
    <cfRule type="expression" dxfId="6114" priority="1889">
      <formula>SEARCH("fermata",$N16)&gt;0</formula>
    </cfRule>
    <cfRule type="expression" dxfId="6113" priority="1890">
      <formula>SEARCH("canone",$N16)&gt;0</formula>
    </cfRule>
  </conditionalFormatting>
  <conditionalFormatting sqref="F16:F17">
    <cfRule type="expression" dxfId="6112" priority="1881">
      <formula>SEARCH("caricato",$N16)&gt;0</formula>
    </cfRule>
    <cfRule type="expression" dxfId="6111" priority="1882">
      <formula>SEARCH("da fare",$N16)&gt;0</formula>
    </cfRule>
    <cfRule type="expression" dxfId="6110" priority="1883">
      <formula>SEARCH("attesa tcl",$N16)&gt;0</formula>
    </cfRule>
    <cfRule type="expression" dxfId="6109" priority="1884">
      <formula>SEARCH("fermata",$N16)&gt;0</formula>
    </cfRule>
    <cfRule type="expression" dxfId="6108" priority="1885">
      <formula>SEARCH("canone",$N16)&gt;0</formula>
    </cfRule>
  </conditionalFormatting>
  <conditionalFormatting sqref="F16:F17">
    <cfRule type="expression" dxfId="6107" priority="1876">
      <formula>SEARCH("caricato",$N16)&gt;0</formula>
    </cfRule>
    <cfRule type="expression" dxfId="6106" priority="1877">
      <formula>SEARCH("da fare",$N16)&gt;0</formula>
    </cfRule>
    <cfRule type="expression" dxfId="6105" priority="1878">
      <formula>SEARCH("attesa tcl",$N16)&gt;0</formula>
    </cfRule>
    <cfRule type="expression" dxfId="6104" priority="1879">
      <formula>SEARCH("fermata",$N16)&gt;0</formula>
    </cfRule>
    <cfRule type="expression" dxfId="6103" priority="1880">
      <formula>SEARCH("canone",$N16)&gt;0</formula>
    </cfRule>
  </conditionalFormatting>
  <conditionalFormatting sqref="F12:F13">
    <cfRule type="expression" dxfId="6102" priority="1871">
      <formula>SEARCH("caricato",$N12)&gt;0</formula>
    </cfRule>
    <cfRule type="expression" dxfId="6101" priority="1872">
      <formula>SEARCH("da fare",$N12)&gt;0</formula>
    </cfRule>
    <cfRule type="expression" dxfId="6100" priority="1873">
      <formula>SEARCH("attesa tcl",$N12)&gt;0</formula>
    </cfRule>
    <cfRule type="expression" dxfId="6099" priority="1874">
      <formula>SEARCH("fermata",$N12)&gt;0</formula>
    </cfRule>
    <cfRule type="expression" dxfId="6098" priority="1875">
      <formula>SEARCH("canone",$N12)&gt;0</formula>
    </cfRule>
  </conditionalFormatting>
  <conditionalFormatting sqref="F12:F13">
    <cfRule type="expression" dxfId="6097" priority="1866">
      <formula>SEARCH("caricato",$N12)&gt;0</formula>
    </cfRule>
    <cfRule type="expression" dxfId="6096" priority="1867">
      <formula>SEARCH("da fare",$N12)&gt;0</formula>
    </cfRule>
    <cfRule type="expression" dxfId="6095" priority="1868">
      <formula>SEARCH("attesa tcl",$N12)&gt;0</formula>
    </cfRule>
    <cfRule type="expression" dxfId="6094" priority="1869">
      <formula>SEARCH("fermata",$N12)&gt;0</formula>
    </cfRule>
    <cfRule type="expression" dxfId="6093" priority="1870">
      <formula>SEARCH("canone",$N12)&gt;0</formula>
    </cfRule>
  </conditionalFormatting>
  <conditionalFormatting sqref="F14:F15">
    <cfRule type="expression" dxfId="6092" priority="1861">
      <formula>SEARCH("caricato",$N14)&gt;0</formula>
    </cfRule>
    <cfRule type="expression" dxfId="6091" priority="1862">
      <formula>SEARCH("da fare",$N14)&gt;0</formula>
    </cfRule>
    <cfRule type="expression" dxfId="6090" priority="1863">
      <formula>SEARCH("attesa tcl",$N14)&gt;0</formula>
    </cfRule>
    <cfRule type="expression" dxfId="6089" priority="1864">
      <formula>SEARCH("fermata",$N14)&gt;0</formula>
    </cfRule>
    <cfRule type="expression" dxfId="6088" priority="1865">
      <formula>SEARCH("canone",$N14)&gt;0</formula>
    </cfRule>
  </conditionalFormatting>
  <conditionalFormatting sqref="F14:F15">
    <cfRule type="expression" dxfId="6087" priority="1856">
      <formula>SEARCH("caricato",$N14)&gt;0</formula>
    </cfRule>
    <cfRule type="expression" dxfId="6086" priority="1857">
      <formula>SEARCH("da fare",$N14)&gt;0</formula>
    </cfRule>
    <cfRule type="expression" dxfId="6085" priority="1858">
      <formula>SEARCH("attesa tcl",$N14)&gt;0</formula>
    </cfRule>
    <cfRule type="expression" dxfId="6084" priority="1859">
      <formula>SEARCH("fermata",$N14)&gt;0</formula>
    </cfRule>
    <cfRule type="expression" dxfId="6083" priority="1860">
      <formula>SEARCH("canone",$N14)&gt;0</formula>
    </cfRule>
  </conditionalFormatting>
  <conditionalFormatting sqref="F14:F15">
    <cfRule type="expression" dxfId="6082" priority="1851">
      <formula>SEARCH("caricato",$N14)&gt;0</formula>
    </cfRule>
    <cfRule type="expression" dxfId="6081" priority="1852">
      <formula>SEARCH("da fare",$N14)&gt;0</formula>
    </cfRule>
    <cfRule type="expression" dxfId="6080" priority="1853">
      <formula>SEARCH("attesa tcl",$N14)&gt;0</formula>
    </cfRule>
    <cfRule type="expression" dxfId="6079" priority="1854">
      <formula>SEARCH("fermata",$N14)&gt;0</formula>
    </cfRule>
    <cfRule type="expression" dxfId="6078" priority="1855">
      <formula>SEARCH("canone",$N14)&gt;0</formula>
    </cfRule>
  </conditionalFormatting>
  <conditionalFormatting sqref="F12:F13">
    <cfRule type="expression" dxfId="6077" priority="1846">
      <formula>SEARCH("caricato",$N12)&gt;0</formula>
    </cfRule>
    <cfRule type="expression" dxfId="6076" priority="1847">
      <formula>SEARCH("da fare",$N12)&gt;0</formula>
    </cfRule>
    <cfRule type="expression" dxfId="6075" priority="1848">
      <formula>SEARCH("attesa tcl",$N12)&gt;0</formula>
    </cfRule>
    <cfRule type="expression" dxfId="6074" priority="1849">
      <formula>SEARCH("fermata",$N12)&gt;0</formula>
    </cfRule>
    <cfRule type="expression" dxfId="6073" priority="1850">
      <formula>SEARCH("canone",$N12)&gt;0</formula>
    </cfRule>
  </conditionalFormatting>
  <conditionalFormatting sqref="F12:F13">
    <cfRule type="expression" dxfId="6072" priority="1841">
      <formula>SEARCH("caricato",$N12)&gt;0</formula>
    </cfRule>
    <cfRule type="expression" dxfId="6071" priority="1842">
      <formula>SEARCH("da fare",$N12)&gt;0</formula>
    </cfRule>
    <cfRule type="expression" dxfId="6070" priority="1843">
      <formula>SEARCH("attesa tcl",$N12)&gt;0</formula>
    </cfRule>
    <cfRule type="expression" dxfId="6069" priority="1844">
      <formula>SEARCH("fermata",$N12)&gt;0</formula>
    </cfRule>
    <cfRule type="expression" dxfId="6068" priority="1845">
      <formula>SEARCH("canone",$N12)&gt;0</formula>
    </cfRule>
  </conditionalFormatting>
  <conditionalFormatting sqref="F18:G18">
    <cfRule type="expression" dxfId="6067" priority="1836">
      <formula>SEARCH("caricato",$N18)&gt;0</formula>
    </cfRule>
    <cfRule type="expression" dxfId="6066" priority="1837">
      <formula>SEARCH("da fare",$N18)&gt;0</formula>
    </cfRule>
    <cfRule type="expression" dxfId="6065" priority="1838">
      <formula>SEARCH("attesa tcl",$N18)&gt;0</formula>
    </cfRule>
    <cfRule type="expression" dxfId="6064" priority="1839">
      <formula>SEARCH("fermata",$N18)&gt;0</formula>
    </cfRule>
    <cfRule type="expression" dxfId="6063" priority="1840">
      <formula>SEARCH("canone",$N18)&gt;0</formula>
    </cfRule>
  </conditionalFormatting>
  <conditionalFormatting sqref="F18">
    <cfRule type="expression" dxfId="6062" priority="1831">
      <formula>SEARCH("caricato",$N18)&gt;0</formula>
    </cfRule>
    <cfRule type="expression" dxfId="6061" priority="1832">
      <formula>SEARCH("da fare",$N18)&gt;0</formula>
    </cfRule>
    <cfRule type="expression" dxfId="6060" priority="1833">
      <formula>SEARCH("attesa tcl",$N18)&gt;0</formula>
    </cfRule>
    <cfRule type="expression" dxfId="6059" priority="1834">
      <formula>SEARCH("fermata",$N18)&gt;0</formula>
    </cfRule>
    <cfRule type="expression" dxfId="6058" priority="1835">
      <formula>SEARCH("canone",$N18)&gt;0</formula>
    </cfRule>
  </conditionalFormatting>
  <conditionalFormatting sqref="G18">
    <cfRule type="expression" dxfId="6057" priority="1826">
      <formula>SEARCH("caricato",$N18)&gt;0</formula>
    </cfRule>
    <cfRule type="expression" dxfId="6056" priority="1827">
      <formula>SEARCH("da fare",$N18)&gt;0</formula>
    </cfRule>
    <cfRule type="expression" dxfId="6055" priority="1828">
      <formula>SEARCH("attesa tcl",$N18)&gt;0</formula>
    </cfRule>
    <cfRule type="expression" dxfId="6054" priority="1829">
      <formula>SEARCH("fermata",$N18)&gt;0</formula>
    </cfRule>
    <cfRule type="expression" dxfId="6053" priority="1830">
      <formula>SEARCH("canone",$N18)&gt;0</formula>
    </cfRule>
  </conditionalFormatting>
  <conditionalFormatting sqref="F18">
    <cfRule type="expression" dxfId="6052" priority="1821">
      <formula>SEARCH("caricato",$N18)&gt;0</formula>
    </cfRule>
    <cfRule type="expression" dxfId="6051" priority="1822">
      <formula>SEARCH("da fare",$N18)&gt;0</formula>
    </cfRule>
    <cfRule type="expression" dxfId="6050" priority="1823">
      <formula>SEARCH("attesa tcl",$N18)&gt;0</formula>
    </cfRule>
    <cfRule type="expression" dxfId="6049" priority="1824">
      <formula>SEARCH("fermata",$N18)&gt;0</formula>
    </cfRule>
    <cfRule type="expression" dxfId="6048" priority="1825">
      <formula>SEARCH("canone",$N18)&gt;0</formula>
    </cfRule>
  </conditionalFormatting>
  <conditionalFormatting sqref="F18">
    <cfRule type="expression" dxfId="6047" priority="1816">
      <formula>SEARCH("caricato",$N18)&gt;0</formula>
    </cfRule>
    <cfRule type="expression" dxfId="6046" priority="1817">
      <formula>SEARCH("da fare",$N18)&gt;0</formula>
    </cfRule>
    <cfRule type="expression" dxfId="6045" priority="1818">
      <formula>SEARCH("attesa tcl",$N18)&gt;0</formula>
    </cfRule>
    <cfRule type="expression" dxfId="6044" priority="1819">
      <formula>SEARCH("fermata",$N18)&gt;0</formula>
    </cfRule>
    <cfRule type="expression" dxfId="6043" priority="1820">
      <formula>SEARCH("canone",$N18)&gt;0</formula>
    </cfRule>
  </conditionalFormatting>
  <conditionalFormatting sqref="F18">
    <cfRule type="expression" dxfId="6042" priority="1811">
      <formula>SEARCH("caricato",$N18)&gt;0</formula>
    </cfRule>
    <cfRule type="expression" dxfId="6041" priority="1812">
      <formula>SEARCH("da fare",$N18)&gt;0</formula>
    </cfRule>
    <cfRule type="expression" dxfId="6040" priority="1813">
      <formula>SEARCH("attesa tcl",$N18)&gt;0</formula>
    </cfRule>
    <cfRule type="expression" dxfId="6039" priority="1814">
      <formula>SEARCH("fermata",$N18)&gt;0</formula>
    </cfRule>
    <cfRule type="expression" dxfId="6038" priority="1815">
      <formula>SEARCH("canone",$N18)&gt;0</formula>
    </cfRule>
  </conditionalFormatting>
  <conditionalFormatting sqref="F18">
    <cfRule type="expression" dxfId="6037" priority="1806">
      <formula>SEARCH("caricato",$N18)&gt;0</formula>
    </cfRule>
    <cfRule type="expression" dxfId="6036" priority="1807">
      <formula>SEARCH("da fare",$N18)&gt;0</formula>
    </cfRule>
    <cfRule type="expression" dxfId="6035" priority="1808">
      <formula>SEARCH("attesa tcl",$N18)&gt;0</formula>
    </cfRule>
    <cfRule type="expression" dxfId="6034" priority="1809">
      <formula>SEARCH("fermata",$N18)&gt;0</formula>
    </cfRule>
    <cfRule type="expression" dxfId="6033" priority="1810">
      <formula>SEARCH("canone",$N18)&gt;0</formula>
    </cfRule>
  </conditionalFormatting>
  <conditionalFormatting sqref="G19:H19 J19">
    <cfRule type="expression" dxfId="6032" priority="1801">
      <formula>SEARCH("caricato",$N19)&gt;0</formula>
    </cfRule>
    <cfRule type="expression" dxfId="6031" priority="1802">
      <formula>SEARCH("da fare",$N19)&gt;0</formula>
    </cfRule>
    <cfRule type="expression" dxfId="6030" priority="1803">
      <formula>SEARCH("attesa tcl",$N19)&gt;0</formula>
    </cfRule>
    <cfRule type="expression" dxfId="6029" priority="1804">
      <formula>SEARCH("fermata",$N19)&gt;0</formula>
    </cfRule>
    <cfRule type="expression" dxfId="6028" priority="1805">
      <formula>SEARCH("canone",$N19)&gt;0</formula>
    </cfRule>
  </conditionalFormatting>
  <conditionalFormatting sqref="G19:H19 J19">
    <cfRule type="expression" dxfId="6027" priority="1796">
      <formula>SEARCH("caricato",$N19)&gt;0</formula>
    </cfRule>
    <cfRule type="expression" dxfId="6026" priority="1797">
      <formula>SEARCH("da fare",$N19)&gt;0</formula>
    </cfRule>
    <cfRule type="expression" dxfId="6025" priority="1798">
      <formula>SEARCH("attesa tcl",$N19)&gt;0</formula>
    </cfRule>
    <cfRule type="expression" dxfId="6024" priority="1799">
      <formula>SEARCH("fermata",$N19)&gt;0</formula>
    </cfRule>
    <cfRule type="expression" dxfId="6023" priority="1800">
      <formula>SEARCH("canone",$N19)&gt;0</formula>
    </cfRule>
  </conditionalFormatting>
  <conditionalFormatting sqref="I19">
    <cfRule type="expression" dxfId="6022" priority="1791">
      <formula>SEARCH("caricato",$N19)&gt;0</formula>
    </cfRule>
    <cfRule type="expression" dxfId="6021" priority="1792">
      <formula>SEARCH("da fare",$N19)&gt;0</formula>
    </cfRule>
    <cfRule type="expression" dxfId="6020" priority="1793">
      <formula>SEARCH("attesa tcl",$N19)&gt;0</formula>
    </cfRule>
    <cfRule type="expression" dxfId="6019" priority="1794">
      <formula>SEARCH("fermata",$N19)&gt;0</formula>
    </cfRule>
    <cfRule type="expression" dxfId="6018" priority="1795">
      <formula>SEARCH("canone",$N19)&gt;0</formula>
    </cfRule>
  </conditionalFormatting>
  <conditionalFormatting sqref="I19">
    <cfRule type="expression" dxfId="6017" priority="1786">
      <formula>SEARCH("caricato",$N19)&gt;0</formula>
    </cfRule>
    <cfRule type="expression" dxfId="6016" priority="1787">
      <formula>SEARCH("da fare",$N19)&gt;0</formula>
    </cfRule>
    <cfRule type="expression" dxfId="6015" priority="1788">
      <formula>SEARCH("attesa tcl",$N19)&gt;0</formula>
    </cfRule>
    <cfRule type="expression" dxfId="6014" priority="1789">
      <formula>SEARCH("fermata",$N19)&gt;0</formula>
    </cfRule>
    <cfRule type="expression" dxfId="6013" priority="1790">
      <formula>SEARCH("canone",$N19)&gt;0</formula>
    </cfRule>
  </conditionalFormatting>
  <conditionalFormatting sqref="I19">
    <cfRule type="expression" dxfId="6012" priority="1781">
      <formula>SEARCH("caricato",$N19)&gt;0</formula>
    </cfRule>
    <cfRule type="expression" dxfId="6011" priority="1782">
      <formula>SEARCH("da fare",$N19)&gt;0</formula>
    </cfRule>
    <cfRule type="expression" dxfId="6010" priority="1783">
      <formula>SEARCH("attesa tcl",$N19)&gt;0</formula>
    </cfRule>
    <cfRule type="expression" dxfId="6009" priority="1784">
      <formula>SEARCH("fermata",$N19)&gt;0</formula>
    </cfRule>
    <cfRule type="expression" dxfId="6008" priority="1785">
      <formula>SEARCH("canone",$N19)&gt;0</formula>
    </cfRule>
  </conditionalFormatting>
  <conditionalFormatting sqref="I19">
    <cfRule type="expression" dxfId="6007" priority="1776">
      <formula>SEARCH("caricato",$N19)&gt;0</formula>
    </cfRule>
    <cfRule type="expression" dxfId="6006" priority="1777">
      <formula>SEARCH("da fare",$N19)&gt;0</formula>
    </cfRule>
    <cfRule type="expression" dxfId="6005" priority="1778">
      <formula>SEARCH("attesa tcl",$N19)&gt;0</formula>
    </cfRule>
    <cfRule type="expression" dxfId="6004" priority="1779">
      <formula>SEARCH("fermata",$N19)&gt;0</formula>
    </cfRule>
    <cfRule type="expression" dxfId="6003" priority="1780">
      <formula>SEARCH("canone",$N19)&gt;0</formula>
    </cfRule>
  </conditionalFormatting>
  <conditionalFormatting sqref="I19">
    <cfRule type="expression" dxfId="6002" priority="1771">
      <formula>SEARCH("caricato",$N19)&gt;0</formula>
    </cfRule>
    <cfRule type="expression" dxfId="6001" priority="1772">
      <formula>SEARCH("da fare",$N19)&gt;0</formula>
    </cfRule>
    <cfRule type="expression" dxfId="6000" priority="1773">
      <formula>SEARCH("attesa tcl",$N19)&gt;0</formula>
    </cfRule>
    <cfRule type="expression" dxfId="5999" priority="1774">
      <formula>SEARCH("fermata",$N19)&gt;0</formula>
    </cfRule>
    <cfRule type="expression" dxfId="5998" priority="1775">
      <formula>SEARCH("canone",$N19)&gt;0</formula>
    </cfRule>
  </conditionalFormatting>
  <conditionalFormatting sqref="I19">
    <cfRule type="expression" dxfId="5997" priority="1766">
      <formula>SEARCH("caricato",$N19)&gt;0</formula>
    </cfRule>
    <cfRule type="expression" dxfId="5996" priority="1767">
      <formula>SEARCH("da fare",$N19)&gt;0</formula>
    </cfRule>
    <cfRule type="expression" dxfId="5995" priority="1768">
      <formula>SEARCH("attesa tcl",$N19)&gt;0</formula>
    </cfRule>
    <cfRule type="expression" dxfId="5994" priority="1769">
      <formula>SEARCH("fermata",$N19)&gt;0</formula>
    </cfRule>
    <cfRule type="expression" dxfId="5993" priority="1770">
      <formula>SEARCH("canone",$N19)&gt;0</formula>
    </cfRule>
  </conditionalFormatting>
  <conditionalFormatting sqref="G20:H20 J20">
    <cfRule type="expression" dxfId="5992" priority="1761">
      <formula>SEARCH("caricato",$N20)&gt;0</formula>
    </cfRule>
    <cfRule type="expression" dxfId="5991" priority="1762">
      <formula>SEARCH("da fare",$N20)&gt;0</formula>
    </cfRule>
    <cfRule type="expression" dxfId="5990" priority="1763">
      <formula>SEARCH("attesa tcl",$N20)&gt;0</formula>
    </cfRule>
    <cfRule type="expression" dxfId="5989" priority="1764">
      <formula>SEARCH("fermata",$N20)&gt;0</formula>
    </cfRule>
    <cfRule type="expression" dxfId="5988" priority="1765">
      <formula>SEARCH("canone",$N20)&gt;0</formula>
    </cfRule>
  </conditionalFormatting>
  <conditionalFormatting sqref="K20">
    <cfRule type="expression" dxfId="5987" priority="1756">
      <formula>SEARCH("caricato",$N20)&gt;0</formula>
    </cfRule>
    <cfRule type="expression" dxfId="5986" priority="1757">
      <formula>SEARCH("da fare",$N20)&gt;0</formula>
    </cfRule>
    <cfRule type="expression" dxfId="5985" priority="1758">
      <formula>SEARCH("attesa tcl",$N20)&gt;0</formula>
    </cfRule>
    <cfRule type="expression" dxfId="5984" priority="1759">
      <formula>SEARCH("fermata",$N20)&gt;0</formula>
    </cfRule>
    <cfRule type="expression" dxfId="5983" priority="1760">
      <formula>SEARCH("canone",$N20)&gt;0</formula>
    </cfRule>
  </conditionalFormatting>
  <conditionalFormatting sqref="F21">
    <cfRule type="expression" dxfId="5982" priority="1751">
      <formula>SEARCH("caricato",$N21)&gt;0</formula>
    </cfRule>
    <cfRule type="expression" dxfId="5981" priority="1752">
      <formula>SEARCH("da fare",$N21)&gt;0</formula>
    </cfRule>
    <cfRule type="expression" dxfId="5980" priority="1753">
      <formula>SEARCH("attesa tcl",$N21)&gt;0</formula>
    </cfRule>
    <cfRule type="expression" dxfId="5979" priority="1754">
      <formula>SEARCH("fermata",$N21)&gt;0</formula>
    </cfRule>
    <cfRule type="expression" dxfId="5978" priority="1755">
      <formula>SEARCH("canone",$N21)&gt;0</formula>
    </cfRule>
  </conditionalFormatting>
  <conditionalFormatting sqref="F21">
    <cfRule type="expression" dxfId="5977" priority="1746">
      <formula>SEARCH("caricato",$N21)&gt;0</formula>
    </cfRule>
    <cfRule type="expression" dxfId="5976" priority="1747">
      <formula>SEARCH("da fare",$N21)&gt;0</formula>
    </cfRule>
    <cfRule type="expression" dxfId="5975" priority="1748">
      <formula>SEARCH("attesa tcl",$N21)&gt;0</formula>
    </cfRule>
    <cfRule type="expression" dxfId="5974" priority="1749">
      <formula>SEARCH("fermata",$N21)&gt;0</formula>
    </cfRule>
    <cfRule type="expression" dxfId="5973" priority="1750">
      <formula>SEARCH("canone",$N21)&gt;0</formula>
    </cfRule>
  </conditionalFormatting>
  <conditionalFormatting sqref="F21">
    <cfRule type="expression" dxfId="5972" priority="1741">
      <formula>SEARCH("caricato",$N21)&gt;0</formula>
    </cfRule>
    <cfRule type="expression" dxfId="5971" priority="1742">
      <formula>SEARCH("da fare",$N21)&gt;0</formula>
    </cfRule>
    <cfRule type="expression" dxfId="5970" priority="1743">
      <formula>SEARCH("attesa tcl",$N21)&gt;0</formula>
    </cfRule>
    <cfRule type="expression" dxfId="5969" priority="1744">
      <formula>SEARCH("fermata",$N21)&gt;0</formula>
    </cfRule>
    <cfRule type="expression" dxfId="5968" priority="1745">
      <formula>SEARCH("canone",$N21)&gt;0</formula>
    </cfRule>
  </conditionalFormatting>
  <conditionalFormatting sqref="F21">
    <cfRule type="expression" dxfId="5967" priority="1736">
      <formula>SEARCH("caricato",$N21)&gt;0</formula>
    </cfRule>
    <cfRule type="expression" dxfId="5966" priority="1737">
      <formula>SEARCH("da fare",$N21)&gt;0</formula>
    </cfRule>
    <cfRule type="expression" dxfId="5965" priority="1738">
      <formula>SEARCH("attesa tcl",$N21)&gt;0</formula>
    </cfRule>
    <cfRule type="expression" dxfId="5964" priority="1739">
      <formula>SEARCH("fermata",$N21)&gt;0</formula>
    </cfRule>
    <cfRule type="expression" dxfId="5963" priority="1740">
      <formula>SEARCH("canone",$N21)&gt;0</formula>
    </cfRule>
  </conditionalFormatting>
  <conditionalFormatting sqref="F21">
    <cfRule type="expression" dxfId="5962" priority="1731">
      <formula>SEARCH("caricato",$N21)&gt;0</formula>
    </cfRule>
    <cfRule type="expression" dxfId="5961" priority="1732">
      <formula>SEARCH("da fare",$N21)&gt;0</formula>
    </cfRule>
    <cfRule type="expression" dxfId="5960" priority="1733">
      <formula>SEARCH("attesa tcl",$N21)&gt;0</formula>
    </cfRule>
    <cfRule type="expression" dxfId="5959" priority="1734">
      <formula>SEARCH("fermata",$N21)&gt;0</formula>
    </cfRule>
    <cfRule type="expression" dxfId="5958" priority="1735">
      <formula>SEARCH("canone",$N21)&gt;0</formula>
    </cfRule>
  </conditionalFormatting>
  <conditionalFormatting sqref="F21">
    <cfRule type="expression" dxfId="5957" priority="1726">
      <formula>SEARCH("caricato",$N21)&gt;0</formula>
    </cfRule>
    <cfRule type="expression" dxfId="5956" priority="1727">
      <formula>SEARCH("da fare",$N21)&gt;0</formula>
    </cfRule>
    <cfRule type="expression" dxfId="5955" priority="1728">
      <formula>SEARCH("attesa tcl",$N21)&gt;0</formula>
    </cfRule>
    <cfRule type="expression" dxfId="5954" priority="1729">
      <formula>SEARCH("fermata",$N21)&gt;0</formula>
    </cfRule>
    <cfRule type="expression" dxfId="5953" priority="1730">
      <formula>SEARCH("canone",$N21)&gt;0</formula>
    </cfRule>
  </conditionalFormatting>
  <conditionalFormatting sqref="F21">
    <cfRule type="expression" dxfId="5952" priority="1721">
      <formula>SEARCH("caricato",$N21)&gt;0</formula>
    </cfRule>
    <cfRule type="expression" dxfId="5951" priority="1722">
      <formula>SEARCH("da fare",$N21)&gt;0</formula>
    </cfRule>
    <cfRule type="expression" dxfId="5950" priority="1723">
      <formula>SEARCH("attesa tcl",$N21)&gt;0</formula>
    </cfRule>
    <cfRule type="expression" dxfId="5949" priority="1724">
      <formula>SEARCH("fermata",$N21)&gt;0</formula>
    </cfRule>
    <cfRule type="expression" dxfId="5948" priority="1725">
      <formula>SEARCH("canone",$N21)&gt;0</formula>
    </cfRule>
  </conditionalFormatting>
  <conditionalFormatting sqref="L20">
    <cfRule type="expression" dxfId="5947" priority="1716">
      <formula>SEARCH("caricato",$N20)&gt;0</formula>
    </cfRule>
    <cfRule type="expression" dxfId="5946" priority="1717">
      <formula>SEARCH("da fare",$N20)&gt;0</formula>
    </cfRule>
    <cfRule type="expression" dxfId="5945" priority="1718">
      <formula>SEARCH("attesa tcl",$N20)&gt;0</formula>
    </cfRule>
    <cfRule type="expression" dxfId="5944" priority="1719">
      <formula>SEARCH("fermata",$N20)&gt;0</formula>
    </cfRule>
    <cfRule type="expression" dxfId="5943" priority="1720">
      <formula>SEARCH("canone",$N20)&gt;0</formula>
    </cfRule>
  </conditionalFormatting>
  <conditionalFormatting sqref="I20">
    <cfRule type="expression" dxfId="5942" priority="1711">
      <formula>SEARCH("caricato",$N20)&gt;0</formula>
    </cfRule>
    <cfRule type="expression" dxfId="5941" priority="1712">
      <formula>SEARCH("da fare",$N20)&gt;0</formula>
    </cfRule>
    <cfRule type="expression" dxfId="5940" priority="1713">
      <formula>SEARCH("attesa tcl",$N20)&gt;0</formula>
    </cfRule>
    <cfRule type="expression" dxfId="5939" priority="1714">
      <formula>SEARCH("fermata",$N20)&gt;0</formula>
    </cfRule>
    <cfRule type="expression" dxfId="5938" priority="1715">
      <formula>SEARCH("canone",$N20)&gt;0</formula>
    </cfRule>
  </conditionalFormatting>
  <conditionalFormatting sqref="I20">
    <cfRule type="expression" dxfId="5937" priority="1706">
      <formula>SEARCH("caricato",$N20)&gt;0</formula>
    </cfRule>
    <cfRule type="expression" dxfId="5936" priority="1707">
      <formula>SEARCH("da fare",$N20)&gt;0</formula>
    </cfRule>
    <cfRule type="expression" dxfId="5935" priority="1708">
      <formula>SEARCH("attesa tcl",$N20)&gt;0</formula>
    </cfRule>
    <cfRule type="expression" dxfId="5934" priority="1709">
      <formula>SEARCH("fermata",$N20)&gt;0</formula>
    </cfRule>
    <cfRule type="expression" dxfId="5933" priority="1710">
      <formula>SEARCH("canone",$N20)&gt;0</formula>
    </cfRule>
  </conditionalFormatting>
  <conditionalFormatting sqref="I20">
    <cfRule type="expression" dxfId="5932" priority="1701">
      <formula>SEARCH("caricato",$N20)&gt;0</formula>
    </cfRule>
    <cfRule type="expression" dxfId="5931" priority="1702">
      <formula>SEARCH("da fare",$N20)&gt;0</formula>
    </cfRule>
    <cfRule type="expression" dxfId="5930" priority="1703">
      <formula>SEARCH("attesa tcl",$N20)&gt;0</formula>
    </cfRule>
    <cfRule type="expression" dxfId="5929" priority="1704">
      <formula>SEARCH("fermata",$N20)&gt;0</formula>
    </cfRule>
    <cfRule type="expression" dxfId="5928" priority="1705">
      <formula>SEARCH("canone",$N20)&gt;0</formula>
    </cfRule>
  </conditionalFormatting>
  <conditionalFormatting sqref="I20">
    <cfRule type="expression" dxfId="5927" priority="1696">
      <formula>SEARCH("caricato",$N20)&gt;0</formula>
    </cfRule>
    <cfRule type="expression" dxfId="5926" priority="1697">
      <formula>SEARCH("da fare",$N20)&gt;0</formula>
    </cfRule>
    <cfRule type="expression" dxfId="5925" priority="1698">
      <formula>SEARCH("attesa tcl",$N20)&gt;0</formula>
    </cfRule>
    <cfRule type="expression" dxfId="5924" priority="1699">
      <formula>SEARCH("fermata",$N20)&gt;0</formula>
    </cfRule>
    <cfRule type="expression" dxfId="5923" priority="1700">
      <formula>SEARCH("canone",$N20)&gt;0</formula>
    </cfRule>
  </conditionalFormatting>
  <conditionalFormatting sqref="I20">
    <cfRule type="expression" dxfId="5922" priority="1691">
      <formula>SEARCH("caricato",$N20)&gt;0</formula>
    </cfRule>
    <cfRule type="expression" dxfId="5921" priority="1692">
      <formula>SEARCH("da fare",$N20)&gt;0</formula>
    </cfRule>
    <cfRule type="expression" dxfId="5920" priority="1693">
      <formula>SEARCH("attesa tcl",$N20)&gt;0</formula>
    </cfRule>
    <cfRule type="expression" dxfId="5919" priority="1694">
      <formula>SEARCH("fermata",$N20)&gt;0</formula>
    </cfRule>
    <cfRule type="expression" dxfId="5918" priority="1695">
      <formula>SEARCH("canone",$N20)&gt;0</formula>
    </cfRule>
  </conditionalFormatting>
  <conditionalFormatting sqref="I20">
    <cfRule type="expression" dxfId="5917" priority="1686">
      <formula>SEARCH("caricato",$N20)&gt;0</formula>
    </cfRule>
    <cfRule type="expression" dxfId="5916" priority="1687">
      <formula>SEARCH("da fare",$N20)&gt;0</formula>
    </cfRule>
    <cfRule type="expression" dxfId="5915" priority="1688">
      <formula>SEARCH("attesa tcl",$N20)&gt;0</formula>
    </cfRule>
    <cfRule type="expression" dxfId="5914" priority="1689">
      <formula>SEARCH("fermata",$N20)&gt;0</formula>
    </cfRule>
    <cfRule type="expression" dxfId="5913" priority="1690">
      <formula>SEARCH("canone",$N20)&gt;0</formula>
    </cfRule>
  </conditionalFormatting>
  <conditionalFormatting sqref="I14">
    <cfRule type="expression" dxfId="5912" priority="1681">
      <formula>SEARCH("caricato",$N14)&gt;0</formula>
    </cfRule>
    <cfRule type="expression" dxfId="5911" priority="1682">
      <formula>SEARCH("da fare",$N14)&gt;0</formula>
    </cfRule>
    <cfRule type="expression" dxfId="5910" priority="1683">
      <formula>SEARCH("attesa tcl",$N14)&gt;0</formula>
    </cfRule>
    <cfRule type="expression" dxfId="5909" priority="1684">
      <formula>SEARCH("fermata",$N14)&gt;0</formula>
    </cfRule>
    <cfRule type="expression" dxfId="5908" priority="1685">
      <formula>SEARCH("canone",$N14)&gt;0</formula>
    </cfRule>
  </conditionalFormatting>
  <conditionalFormatting sqref="I14">
    <cfRule type="expression" dxfId="5907" priority="1676">
      <formula>SEARCH("caricato",$N14)&gt;0</formula>
    </cfRule>
    <cfRule type="expression" dxfId="5906" priority="1677">
      <formula>SEARCH("da fare",$N14)&gt;0</formula>
    </cfRule>
    <cfRule type="expression" dxfId="5905" priority="1678">
      <formula>SEARCH("attesa tcl",$N14)&gt;0</formula>
    </cfRule>
    <cfRule type="expression" dxfId="5904" priority="1679">
      <formula>SEARCH("fermata",$N14)&gt;0</formula>
    </cfRule>
    <cfRule type="expression" dxfId="5903" priority="1680">
      <formula>SEARCH("canone",$N14)&gt;0</formula>
    </cfRule>
  </conditionalFormatting>
  <conditionalFormatting sqref="I14">
    <cfRule type="expression" dxfId="5902" priority="1671">
      <formula>SEARCH("caricato",$N14)&gt;0</formula>
    </cfRule>
    <cfRule type="expression" dxfId="5901" priority="1672">
      <formula>SEARCH("da fare",$N14)&gt;0</formula>
    </cfRule>
    <cfRule type="expression" dxfId="5900" priority="1673">
      <formula>SEARCH("attesa tcl",$N14)&gt;0</formula>
    </cfRule>
    <cfRule type="expression" dxfId="5899" priority="1674">
      <formula>SEARCH("fermata",$N14)&gt;0</formula>
    </cfRule>
    <cfRule type="expression" dxfId="5898" priority="1675">
      <formula>SEARCH("canone",$N14)&gt;0</formula>
    </cfRule>
  </conditionalFormatting>
  <conditionalFormatting sqref="I14">
    <cfRule type="expression" dxfId="5897" priority="1666">
      <formula>SEARCH("caricato",$N14)&gt;0</formula>
    </cfRule>
    <cfRule type="expression" dxfId="5896" priority="1667">
      <formula>SEARCH("da fare",$N14)&gt;0</formula>
    </cfRule>
    <cfRule type="expression" dxfId="5895" priority="1668">
      <formula>SEARCH("attesa tcl",$N14)&gt;0</formula>
    </cfRule>
    <cfRule type="expression" dxfId="5894" priority="1669">
      <formula>SEARCH("fermata",$N14)&gt;0</formula>
    </cfRule>
    <cfRule type="expression" dxfId="5893" priority="1670">
      <formula>SEARCH("canone",$N14)&gt;0</formula>
    </cfRule>
  </conditionalFormatting>
  <conditionalFormatting sqref="I14">
    <cfRule type="expression" dxfId="5892" priority="1661">
      <formula>SEARCH("caricato",$N14)&gt;0</formula>
    </cfRule>
    <cfRule type="expression" dxfId="5891" priority="1662">
      <formula>SEARCH("da fare",$N14)&gt;0</formula>
    </cfRule>
    <cfRule type="expression" dxfId="5890" priority="1663">
      <formula>SEARCH("attesa tcl",$N14)&gt;0</formula>
    </cfRule>
    <cfRule type="expression" dxfId="5889" priority="1664">
      <formula>SEARCH("fermata",$N14)&gt;0</formula>
    </cfRule>
    <cfRule type="expression" dxfId="5888" priority="1665">
      <formula>SEARCH("canone",$N14)&gt;0</formula>
    </cfRule>
  </conditionalFormatting>
  <conditionalFormatting sqref="I14">
    <cfRule type="expression" dxfId="5887" priority="1656">
      <formula>SEARCH("caricato",$N14)&gt;0</formula>
    </cfRule>
    <cfRule type="expression" dxfId="5886" priority="1657">
      <formula>SEARCH("da fare",$N14)&gt;0</formula>
    </cfRule>
    <cfRule type="expression" dxfId="5885" priority="1658">
      <formula>SEARCH("attesa tcl",$N14)&gt;0</formula>
    </cfRule>
    <cfRule type="expression" dxfId="5884" priority="1659">
      <formula>SEARCH("fermata",$N14)&gt;0</formula>
    </cfRule>
    <cfRule type="expression" dxfId="5883" priority="1660">
      <formula>SEARCH("canone",$N14)&gt;0</formula>
    </cfRule>
  </conditionalFormatting>
  <conditionalFormatting sqref="I15">
    <cfRule type="expression" dxfId="5882" priority="1651">
      <formula>SEARCH("caricato",$N15)&gt;0</formula>
    </cfRule>
    <cfRule type="expression" dxfId="5881" priority="1652">
      <formula>SEARCH("da fare",$N15)&gt;0</formula>
    </cfRule>
    <cfRule type="expression" dxfId="5880" priority="1653">
      <formula>SEARCH("attesa tcl",$N15)&gt;0</formula>
    </cfRule>
    <cfRule type="expression" dxfId="5879" priority="1654">
      <formula>SEARCH("fermata",$N15)&gt;0</formula>
    </cfRule>
    <cfRule type="expression" dxfId="5878" priority="1655">
      <formula>SEARCH("canone",$N15)&gt;0</formula>
    </cfRule>
  </conditionalFormatting>
  <conditionalFormatting sqref="I15">
    <cfRule type="expression" dxfId="5877" priority="1646">
      <formula>SEARCH("caricato",$N15)&gt;0</formula>
    </cfRule>
    <cfRule type="expression" dxfId="5876" priority="1647">
      <formula>SEARCH("da fare",$N15)&gt;0</formula>
    </cfRule>
    <cfRule type="expression" dxfId="5875" priority="1648">
      <formula>SEARCH("attesa tcl",$N15)&gt;0</formula>
    </cfRule>
    <cfRule type="expression" dxfId="5874" priority="1649">
      <formula>SEARCH("fermata",$N15)&gt;0</formula>
    </cfRule>
    <cfRule type="expression" dxfId="5873" priority="1650">
      <formula>SEARCH("canone",$N15)&gt;0</formula>
    </cfRule>
  </conditionalFormatting>
  <conditionalFormatting sqref="I15">
    <cfRule type="expression" dxfId="5872" priority="1641">
      <formula>SEARCH("caricato",$N15)&gt;0</formula>
    </cfRule>
    <cfRule type="expression" dxfId="5871" priority="1642">
      <formula>SEARCH("da fare",$N15)&gt;0</formula>
    </cfRule>
    <cfRule type="expression" dxfId="5870" priority="1643">
      <formula>SEARCH("attesa tcl",$N15)&gt;0</formula>
    </cfRule>
    <cfRule type="expression" dxfId="5869" priority="1644">
      <formula>SEARCH("fermata",$N15)&gt;0</formula>
    </cfRule>
    <cfRule type="expression" dxfId="5868" priority="1645">
      <formula>SEARCH("canone",$N15)&gt;0</formula>
    </cfRule>
  </conditionalFormatting>
  <conditionalFormatting sqref="I15">
    <cfRule type="expression" dxfId="5867" priority="1636">
      <formula>SEARCH("caricato",$N15)&gt;0</formula>
    </cfRule>
    <cfRule type="expression" dxfId="5866" priority="1637">
      <formula>SEARCH("da fare",$N15)&gt;0</formula>
    </cfRule>
    <cfRule type="expression" dxfId="5865" priority="1638">
      <formula>SEARCH("attesa tcl",$N15)&gt;0</formula>
    </cfRule>
    <cfRule type="expression" dxfId="5864" priority="1639">
      <formula>SEARCH("fermata",$N15)&gt;0</formula>
    </cfRule>
    <cfRule type="expression" dxfId="5863" priority="1640">
      <formula>SEARCH("canone",$N15)&gt;0</formula>
    </cfRule>
  </conditionalFormatting>
  <conditionalFormatting sqref="I15">
    <cfRule type="expression" dxfId="5862" priority="1631">
      <formula>SEARCH("caricato",$N15)&gt;0</formula>
    </cfRule>
    <cfRule type="expression" dxfId="5861" priority="1632">
      <formula>SEARCH("da fare",$N15)&gt;0</formula>
    </cfRule>
    <cfRule type="expression" dxfId="5860" priority="1633">
      <formula>SEARCH("attesa tcl",$N15)&gt;0</formula>
    </cfRule>
    <cfRule type="expression" dxfId="5859" priority="1634">
      <formula>SEARCH("fermata",$N15)&gt;0</formula>
    </cfRule>
    <cfRule type="expression" dxfId="5858" priority="1635">
      <formula>SEARCH("canone",$N15)&gt;0</formula>
    </cfRule>
  </conditionalFormatting>
  <conditionalFormatting sqref="I15">
    <cfRule type="expression" dxfId="5857" priority="1626">
      <formula>SEARCH("caricato",$N15)&gt;0</formula>
    </cfRule>
    <cfRule type="expression" dxfId="5856" priority="1627">
      <formula>SEARCH("da fare",$N15)&gt;0</formula>
    </cfRule>
    <cfRule type="expression" dxfId="5855" priority="1628">
      <formula>SEARCH("attesa tcl",$N15)&gt;0</formula>
    </cfRule>
    <cfRule type="expression" dxfId="5854" priority="1629">
      <formula>SEARCH("fermata",$N15)&gt;0</formula>
    </cfRule>
    <cfRule type="expression" dxfId="5853" priority="1630">
      <formula>SEARCH("canone",$N15)&gt;0</formula>
    </cfRule>
  </conditionalFormatting>
  <conditionalFormatting sqref="G14:H14 J14">
    <cfRule type="expression" dxfId="5852" priority="1621">
      <formula>SEARCH("caricato",$N14)&gt;0</formula>
    </cfRule>
    <cfRule type="expression" dxfId="5851" priority="1622">
      <formula>SEARCH("da fare",$N14)&gt;0</formula>
    </cfRule>
    <cfRule type="expression" dxfId="5850" priority="1623">
      <formula>SEARCH("attesa tcl",$N14)&gt;0</formula>
    </cfRule>
    <cfRule type="expression" dxfId="5849" priority="1624">
      <formula>SEARCH("fermata",$N14)&gt;0</formula>
    </cfRule>
    <cfRule type="expression" dxfId="5848" priority="1625">
      <formula>SEARCH("canone",$N14)&gt;0</formula>
    </cfRule>
  </conditionalFormatting>
  <conditionalFormatting sqref="G14:H14 J14">
    <cfRule type="expression" dxfId="5847" priority="1616">
      <formula>SEARCH("caricato",$N14)&gt;0</formula>
    </cfRule>
    <cfRule type="expression" dxfId="5846" priority="1617">
      <formula>SEARCH("da fare",$N14)&gt;0</formula>
    </cfRule>
    <cfRule type="expression" dxfId="5845" priority="1618">
      <formula>SEARCH("attesa tcl",$N14)&gt;0</formula>
    </cfRule>
    <cfRule type="expression" dxfId="5844" priority="1619">
      <formula>SEARCH("fermata",$N14)&gt;0</formula>
    </cfRule>
    <cfRule type="expression" dxfId="5843" priority="1620">
      <formula>SEARCH("canone",$N14)&gt;0</formula>
    </cfRule>
  </conditionalFormatting>
  <conditionalFormatting sqref="F16:F17">
    <cfRule type="expression" dxfId="5842" priority="1611">
      <formula>SEARCH("caricato",$N16)&gt;0</formula>
    </cfRule>
    <cfRule type="expression" dxfId="5841" priority="1612">
      <formula>SEARCH("da fare",$N16)&gt;0</formula>
    </cfRule>
    <cfRule type="expression" dxfId="5840" priority="1613">
      <formula>SEARCH("attesa tcl",$N16)&gt;0</formula>
    </cfRule>
    <cfRule type="expression" dxfId="5839" priority="1614">
      <formula>SEARCH("fermata",$N16)&gt;0</formula>
    </cfRule>
    <cfRule type="expression" dxfId="5838" priority="1615">
      <formula>SEARCH("canone",$N16)&gt;0</formula>
    </cfRule>
  </conditionalFormatting>
  <conditionalFormatting sqref="G16:H16 J16">
    <cfRule type="expression" dxfId="5837" priority="1606">
      <formula>SEARCH("caricato",$N16)&gt;0</formula>
    </cfRule>
    <cfRule type="expression" dxfId="5836" priority="1607">
      <formula>SEARCH("da fare",$N16)&gt;0</formula>
    </cfRule>
    <cfRule type="expression" dxfId="5835" priority="1608">
      <formula>SEARCH("attesa tcl",$N16)&gt;0</formula>
    </cfRule>
    <cfRule type="expression" dxfId="5834" priority="1609">
      <formula>SEARCH("fermata",$N16)&gt;0</formula>
    </cfRule>
    <cfRule type="expression" dxfId="5833" priority="1610">
      <formula>SEARCH("canone",$N16)&gt;0</formula>
    </cfRule>
  </conditionalFormatting>
  <conditionalFormatting sqref="F14:F15">
    <cfRule type="expression" dxfId="5832" priority="1601">
      <formula>SEARCH("caricato",$N14)&gt;0</formula>
    </cfRule>
    <cfRule type="expression" dxfId="5831" priority="1602">
      <formula>SEARCH("da fare",$N14)&gt;0</formula>
    </cfRule>
    <cfRule type="expression" dxfId="5830" priority="1603">
      <formula>SEARCH("attesa tcl",$N14)&gt;0</formula>
    </cfRule>
    <cfRule type="expression" dxfId="5829" priority="1604">
      <formula>SEARCH("fermata",$N14)&gt;0</formula>
    </cfRule>
    <cfRule type="expression" dxfId="5828" priority="1605">
      <formula>SEARCH("canone",$N14)&gt;0</formula>
    </cfRule>
  </conditionalFormatting>
  <conditionalFormatting sqref="F14:F15">
    <cfRule type="expression" dxfId="5827" priority="1596">
      <formula>SEARCH("caricato",$N14)&gt;0</formula>
    </cfRule>
    <cfRule type="expression" dxfId="5826" priority="1597">
      <formula>SEARCH("da fare",$N14)&gt;0</formula>
    </cfRule>
    <cfRule type="expression" dxfId="5825" priority="1598">
      <formula>SEARCH("attesa tcl",$N14)&gt;0</formula>
    </cfRule>
    <cfRule type="expression" dxfId="5824" priority="1599">
      <formula>SEARCH("fermata",$N14)&gt;0</formula>
    </cfRule>
    <cfRule type="expression" dxfId="5823" priority="1600">
      <formula>SEARCH("canone",$N14)&gt;0</formula>
    </cfRule>
  </conditionalFormatting>
  <conditionalFormatting sqref="F14:F15">
    <cfRule type="expression" dxfId="5822" priority="1591">
      <formula>SEARCH("caricato",$N14)&gt;0</formula>
    </cfRule>
    <cfRule type="expression" dxfId="5821" priority="1592">
      <formula>SEARCH("da fare",$N14)&gt;0</formula>
    </cfRule>
    <cfRule type="expression" dxfId="5820" priority="1593">
      <formula>SEARCH("attesa tcl",$N14)&gt;0</formula>
    </cfRule>
    <cfRule type="expression" dxfId="5819" priority="1594">
      <formula>SEARCH("fermata",$N14)&gt;0</formula>
    </cfRule>
    <cfRule type="expression" dxfId="5818" priority="1595">
      <formula>SEARCH("canone",$N14)&gt;0</formula>
    </cfRule>
  </conditionalFormatting>
  <conditionalFormatting sqref="G14:H14 J14">
    <cfRule type="expression" dxfId="5817" priority="1586">
      <formula>SEARCH("caricato",$N14)&gt;0</formula>
    </cfRule>
    <cfRule type="expression" dxfId="5816" priority="1587">
      <formula>SEARCH("da fare",$N14)&gt;0</formula>
    </cfRule>
    <cfRule type="expression" dxfId="5815" priority="1588">
      <formula>SEARCH("attesa tcl",$N14)&gt;0</formula>
    </cfRule>
    <cfRule type="expression" dxfId="5814" priority="1589">
      <formula>SEARCH("fermata",$N14)&gt;0</formula>
    </cfRule>
    <cfRule type="expression" dxfId="5813" priority="1590">
      <formula>SEARCH("canone",$N14)&gt;0</formula>
    </cfRule>
  </conditionalFormatting>
  <conditionalFormatting sqref="F19">
    <cfRule type="expression" dxfId="5812" priority="1581">
      <formula>SEARCH("caricato",$N19)&gt;0</formula>
    </cfRule>
    <cfRule type="expression" dxfId="5811" priority="1582">
      <formula>SEARCH("da fare",$N19)&gt;0</formula>
    </cfRule>
    <cfRule type="expression" dxfId="5810" priority="1583">
      <formula>SEARCH("attesa tcl",$N19)&gt;0</formula>
    </cfRule>
    <cfRule type="expression" dxfId="5809" priority="1584">
      <formula>SEARCH("fermata",$N19)&gt;0</formula>
    </cfRule>
    <cfRule type="expression" dxfId="5808" priority="1585">
      <formula>SEARCH("canone",$N19)&gt;0</formula>
    </cfRule>
  </conditionalFormatting>
  <conditionalFormatting sqref="F19">
    <cfRule type="expression" dxfId="5807" priority="1576">
      <formula>SEARCH("caricato",$N19)&gt;0</formula>
    </cfRule>
    <cfRule type="expression" dxfId="5806" priority="1577">
      <formula>SEARCH("da fare",$N19)&gt;0</formula>
    </cfRule>
    <cfRule type="expression" dxfId="5805" priority="1578">
      <formula>SEARCH("attesa tcl",$N19)&gt;0</formula>
    </cfRule>
    <cfRule type="expression" dxfId="5804" priority="1579">
      <formula>SEARCH("fermata",$N19)&gt;0</formula>
    </cfRule>
    <cfRule type="expression" dxfId="5803" priority="1580">
      <formula>SEARCH("canone",$N19)&gt;0</formula>
    </cfRule>
  </conditionalFormatting>
  <conditionalFormatting sqref="F19">
    <cfRule type="expression" dxfId="5802" priority="1571">
      <formula>SEARCH("caricato",$N19)&gt;0</formula>
    </cfRule>
    <cfRule type="expression" dxfId="5801" priority="1572">
      <formula>SEARCH("da fare",$N19)&gt;0</formula>
    </cfRule>
    <cfRule type="expression" dxfId="5800" priority="1573">
      <formula>SEARCH("attesa tcl",$N19)&gt;0</formula>
    </cfRule>
    <cfRule type="expression" dxfId="5799" priority="1574">
      <formula>SEARCH("fermata",$N19)&gt;0</formula>
    </cfRule>
    <cfRule type="expression" dxfId="5798" priority="1575">
      <formula>SEARCH("canone",$N19)&gt;0</formula>
    </cfRule>
  </conditionalFormatting>
  <conditionalFormatting sqref="F19">
    <cfRule type="expression" dxfId="5797" priority="1566">
      <formula>SEARCH("caricato",$N19)&gt;0</formula>
    </cfRule>
    <cfRule type="expression" dxfId="5796" priority="1567">
      <formula>SEARCH("da fare",$N19)&gt;0</formula>
    </cfRule>
    <cfRule type="expression" dxfId="5795" priority="1568">
      <formula>SEARCH("attesa tcl",$N19)&gt;0</formula>
    </cfRule>
    <cfRule type="expression" dxfId="5794" priority="1569">
      <formula>SEARCH("fermata",$N19)&gt;0</formula>
    </cfRule>
    <cfRule type="expression" dxfId="5793" priority="1570">
      <formula>SEARCH("canone",$N19)&gt;0</formula>
    </cfRule>
  </conditionalFormatting>
  <conditionalFormatting sqref="G16:H16 J16">
    <cfRule type="expression" dxfId="5792" priority="1561">
      <formula>SEARCH("caricato",$N16)&gt;0</formula>
    </cfRule>
    <cfRule type="expression" dxfId="5791" priority="1562">
      <formula>SEARCH("da fare",$N16)&gt;0</formula>
    </cfRule>
    <cfRule type="expression" dxfId="5790" priority="1563">
      <formula>SEARCH("attesa tcl",$N16)&gt;0</formula>
    </cfRule>
    <cfRule type="expression" dxfId="5789" priority="1564">
      <formula>SEARCH("fermata",$N16)&gt;0</formula>
    </cfRule>
    <cfRule type="expression" dxfId="5788" priority="1565">
      <formula>SEARCH("canone",$N16)&gt;0</formula>
    </cfRule>
  </conditionalFormatting>
  <conditionalFormatting sqref="G16:H16 J16">
    <cfRule type="expression" dxfId="5787" priority="1556">
      <formula>SEARCH("caricato",$N16)&gt;0</formula>
    </cfRule>
    <cfRule type="expression" dxfId="5786" priority="1557">
      <formula>SEARCH("da fare",$N16)&gt;0</formula>
    </cfRule>
    <cfRule type="expression" dxfId="5785" priority="1558">
      <formula>SEARCH("attesa tcl",$N16)&gt;0</formula>
    </cfRule>
    <cfRule type="expression" dxfId="5784" priority="1559">
      <formula>SEARCH("fermata",$N16)&gt;0</formula>
    </cfRule>
    <cfRule type="expression" dxfId="5783" priority="1560">
      <formula>SEARCH("canone",$N16)&gt;0</formula>
    </cfRule>
  </conditionalFormatting>
  <conditionalFormatting sqref="F18:F19">
    <cfRule type="expression" dxfId="5782" priority="1551">
      <formula>SEARCH("caricato",$N18)&gt;0</formula>
    </cfRule>
    <cfRule type="expression" dxfId="5781" priority="1552">
      <formula>SEARCH("da fare",$N18)&gt;0</formula>
    </cfRule>
    <cfRule type="expression" dxfId="5780" priority="1553">
      <formula>SEARCH("attesa tcl",$N18)&gt;0</formula>
    </cfRule>
    <cfRule type="expression" dxfId="5779" priority="1554">
      <formula>SEARCH("fermata",$N18)&gt;0</formula>
    </cfRule>
    <cfRule type="expression" dxfId="5778" priority="1555">
      <formula>SEARCH("canone",$N18)&gt;0</formula>
    </cfRule>
  </conditionalFormatting>
  <conditionalFormatting sqref="G18:H18 J18">
    <cfRule type="expression" dxfId="5777" priority="1546">
      <formula>SEARCH("caricato",$N18)&gt;0</formula>
    </cfRule>
    <cfRule type="expression" dxfId="5776" priority="1547">
      <formula>SEARCH("da fare",$N18)&gt;0</formula>
    </cfRule>
    <cfRule type="expression" dxfId="5775" priority="1548">
      <formula>SEARCH("attesa tcl",$N18)&gt;0</formula>
    </cfRule>
    <cfRule type="expression" dxfId="5774" priority="1549">
      <formula>SEARCH("fermata",$N18)&gt;0</formula>
    </cfRule>
    <cfRule type="expression" dxfId="5773" priority="1550">
      <formula>SEARCH("canone",$N18)&gt;0</formula>
    </cfRule>
  </conditionalFormatting>
  <conditionalFormatting sqref="F16:F17">
    <cfRule type="expression" dxfId="5772" priority="1541">
      <formula>SEARCH("caricato",$N16)&gt;0</formula>
    </cfRule>
    <cfRule type="expression" dxfId="5771" priority="1542">
      <formula>SEARCH("da fare",$N16)&gt;0</formula>
    </cfRule>
    <cfRule type="expression" dxfId="5770" priority="1543">
      <formula>SEARCH("attesa tcl",$N16)&gt;0</formula>
    </cfRule>
    <cfRule type="expression" dxfId="5769" priority="1544">
      <formula>SEARCH("fermata",$N16)&gt;0</formula>
    </cfRule>
    <cfRule type="expression" dxfId="5768" priority="1545">
      <formula>SEARCH("canone",$N16)&gt;0</formula>
    </cfRule>
  </conditionalFormatting>
  <conditionalFormatting sqref="F16:F17">
    <cfRule type="expression" dxfId="5767" priority="1536">
      <formula>SEARCH("caricato",$N16)&gt;0</formula>
    </cfRule>
    <cfRule type="expression" dxfId="5766" priority="1537">
      <formula>SEARCH("da fare",$N16)&gt;0</formula>
    </cfRule>
    <cfRule type="expression" dxfId="5765" priority="1538">
      <formula>SEARCH("attesa tcl",$N16)&gt;0</formula>
    </cfRule>
    <cfRule type="expression" dxfId="5764" priority="1539">
      <formula>SEARCH("fermata",$N16)&gt;0</formula>
    </cfRule>
    <cfRule type="expression" dxfId="5763" priority="1540">
      <formula>SEARCH("canone",$N16)&gt;0</formula>
    </cfRule>
  </conditionalFormatting>
  <conditionalFormatting sqref="F16:F17">
    <cfRule type="expression" dxfId="5762" priority="1531">
      <formula>SEARCH("caricato",$N16)&gt;0</formula>
    </cfRule>
    <cfRule type="expression" dxfId="5761" priority="1532">
      <formula>SEARCH("da fare",$N16)&gt;0</formula>
    </cfRule>
    <cfRule type="expression" dxfId="5760" priority="1533">
      <formula>SEARCH("attesa tcl",$N16)&gt;0</formula>
    </cfRule>
    <cfRule type="expression" dxfId="5759" priority="1534">
      <formula>SEARCH("fermata",$N16)&gt;0</formula>
    </cfRule>
    <cfRule type="expression" dxfId="5758" priority="1535">
      <formula>SEARCH("canone",$N16)&gt;0</formula>
    </cfRule>
  </conditionalFormatting>
  <conditionalFormatting sqref="G16:H16 J16">
    <cfRule type="expression" dxfId="5757" priority="1526">
      <formula>SEARCH("caricato",$N16)&gt;0</formula>
    </cfRule>
    <cfRule type="expression" dxfId="5756" priority="1527">
      <formula>SEARCH("da fare",$N16)&gt;0</formula>
    </cfRule>
    <cfRule type="expression" dxfId="5755" priority="1528">
      <formula>SEARCH("attesa tcl",$N16)&gt;0</formula>
    </cfRule>
    <cfRule type="expression" dxfId="5754" priority="1529">
      <formula>SEARCH("fermata",$N16)&gt;0</formula>
    </cfRule>
    <cfRule type="expression" dxfId="5753" priority="1530">
      <formula>SEARCH("canone",$N16)&gt;0</formula>
    </cfRule>
  </conditionalFormatting>
  <conditionalFormatting sqref="F21">
    <cfRule type="expression" dxfId="5752" priority="1521">
      <formula>SEARCH("caricato",$N21)&gt;0</formula>
    </cfRule>
    <cfRule type="expression" dxfId="5751" priority="1522">
      <formula>SEARCH("da fare",$N21)&gt;0</formula>
    </cfRule>
    <cfRule type="expression" dxfId="5750" priority="1523">
      <formula>SEARCH("attesa tcl",$N21)&gt;0</formula>
    </cfRule>
    <cfRule type="expression" dxfId="5749" priority="1524">
      <formula>SEARCH("fermata",$N21)&gt;0</formula>
    </cfRule>
    <cfRule type="expression" dxfId="5748" priority="1525">
      <formula>SEARCH("canone",$N21)&gt;0</formula>
    </cfRule>
  </conditionalFormatting>
  <conditionalFormatting sqref="F21">
    <cfRule type="expression" dxfId="5747" priority="1516">
      <formula>SEARCH("caricato",$N21)&gt;0</formula>
    </cfRule>
    <cfRule type="expression" dxfId="5746" priority="1517">
      <formula>SEARCH("da fare",$N21)&gt;0</formula>
    </cfRule>
    <cfRule type="expression" dxfId="5745" priority="1518">
      <formula>SEARCH("attesa tcl",$N21)&gt;0</formula>
    </cfRule>
    <cfRule type="expression" dxfId="5744" priority="1519">
      <formula>SEARCH("fermata",$N21)&gt;0</formula>
    </cfRule>
    <cfRule type="expression" dxfId="5743" priority="1520">
      <formula>SEARCH("canone",$N21)&gt;0</formula>
    </cfRule>
  </conditionalFormatting>
  <conditionalFormatting sqref="F21">
    <cfRule type="expression" dxfId="5742" priority="1511">
      <formula>SEARCH("caricato",$N21)&gt;0</formula>
    </cfRule>
    <cfRule type="expression" dxfId="5741" priority="1512">
      <formula>SEARCH("da fare",$N21)&gt;0</formula>
    </cfRule>
    <cfRule type="expression" dxfId="5740" priority="1513">
      <formula>SEARCH("attesa tcl",$N21)&gt;0</formula>
    </cfRule>
    <cfRule type="expression" dxfId="5739" priority="1514">
      <formula>SEARCH("fermata",$N21)&gt;0</formula>
    </cfRule>
    <cfRule type="expression" dxfId="5738" priority="1515">
      <formula>SEARCH("canone",$N21)&gt;0</formula>
    </cfRule>
  </conditionalFormatting>
  <conditionalFormatting sqref="F21">
    <cfRule type="expression" dxfId="5737" priority="1506">
      <formula>SEARCH("caricato",$N21)&gt;0</formula>
    </cfRule>
    <cfRule type="expression" dxfId="5736" priority="1507">
      <formula>SEARCH("da fare",$N21)&gt;0</formula>
    </cfRule>
    <cfRule type="expression" dxfId="5735" priority="1508">
      <formula>SEARCH("attesa tcl",$N21)&gt;0</formula>
    </cfRule>
    <cfRule type="expression" dxfId="5734" priority="1509">
      <formula>SEARCH("fermata",$N21)&gt;0</formula>
    </cfRule>
    <cfRule type="expression" dxfId="5733" priority="1510">
      <formula>SEARCH("canone",$N21)&gt;0</formula>
    </cfRule>
  </conditionalFormatting>
  <conditionalFormatting sqref="F18:F19">
    <cfRule type="expression" dxfId="5732" priority="1501">
      <formula>SEARCH("caricato",$N18)&gt;0</formula>
    </cfRule>
    <cfRule type="expression" dxfId="5731" priority="1502">
      <formula>SEARCH("da fare",$N18)&gt;0</formula>
    </cfRule>
    <cfRule type="expression" dxfId="5730" priority="1503">
      <formula>SEARCH("attesa tcl",$N18)&gt;0</formula>
    </cfRule>
    <cfRule type="expression" dxfId="5729" priority="1504">
      <formula>SEARCH("fermata",$N18)&gt;0</formula>
    </cfRule>
    <cfRule type="expression" dxfId="5728" priority="1505">
      <formula>SEARCH("canone",$N18)&gt;0</formula>
    </cfRule>
  </conditionalFormatting>
  <conditionalFormatting sqref="F18:F19">
    <cfRule type="expression" dxfId="5727" priority="1496">
      <formula>SEARCH("caricato",$N18)&gt;0</formula>
    </cfRule>
    <cfRule type="expression" dxfId="5726" priority="1497">
      <formula>SEARCH("da fare",$N18)&gt;0</formula>
    </cfRule>
    <cfRule type="expression" dxfId="5725" priority="1498">
      <formula>SEARCH("attesa tcl",$N18)&gt;0</formula>
    </cfRule>
    <cfRule type="expression" dxfId="5724" priority="1499">
      <formula>SEARCH("fermata",$N18)&gt;0</formula>
    </cfRule>
    <cfRule type="expression" dxfId="5723" priority="1500">
      <formula>SEARCH("canone",$N18)&gt;0</formula>
    </cfRule>
  </conditionalFormatting>
  <conditionalFormatting sqref="F18:F19">
    <cfRule type="expression" dxfId="5722" priority="1491">
      <formula>SEARCH("caricato",$N18)&gt;0</formula>
    </cfRule>
    <cfRule type="expression" dxfId="5721" priority="1492">
      <formula>SEARCH("da fare",$N18)&gt;0</formula>
    </cfRule>
    <cfRule type="expression" dxfId="5720" priority="1493">
      <formula>SEARCH("attesa tcl",$N18)&gt;0</formula>
    </cfRule>
    <cfRule type="expression" dxfId="5719" priority="1494">
      <formula>SEARCH("fermata",$N18)&gt;0</formula>
    </cfRule>
    <cfRule type="expression" dxfId="5718" priority="1495">
      <formula>SEARCH("canone",$N18)&gt;0</formula>
    </cfRule>
  </conditionalFormatting>
  <conditionalFormatting sqref="F18:F19">
    <cfRule type="expression" dxfId="5717" priority="1486">
      <formula>SEARCH("caricato",$N18)&gt;0</formula>
    </cfRule>
    <cfRule type="expression" dxfId="5716" priority="1487">
      <formula>SEARCH("da fare",$N18)&gt;0</formula>
    </cfRule>
    <cfRule type="expression" dxfId="5715" priority="1488">
      <formula>SEARCH("attesa tcl",$N18)&gt;0</formula>
    </cfRule>
    <cfRule type="expression" dxfId="5714" priority="1489">
      <formula>SEARCH("fermata",$N18)&gt;0</formula>
    </cfRule>
    <cfRule type="expression" dxfId="5713" priority="1490">
      <formula>SEARCH("canone",$N18)&gt;0</formula>
    </cfRule>
  </conditionalFormatting>
  <conditionalFormatting sqref="F14:F15">
    <cfRule type="expression" dxfId="5712" priority="1481">
      <formula>SEARCH("caricato",$N14)&gt;0</formula>
    </cfRule>
    <cfRule type="expression" dxfId="5711" priority="1482">
      <formula>SEARCH("da fare",$N14)&gt;0</formula>
    </cfRule>
    <cfRule type="expression" dxfId="5710" priority="1483">
      <formula>SEARCH("attesa tcl",$N14)&gt;0</formula>
    </cfRule>
    <cfRule type="expression" dxfId="5709" priority="1484">
      <formula>SEARCH("fermata",$N14)&gt;0</formula>
    </cfRule>
    <cfRule type="expression" dxfId="5708" priority="1485">
      <formula>SEARCH("canone",$N14)&gt;0</formula>
    </cfRule>
  </conditionalFormatting>
  <conditionalFormatting sqref="F14:F15">
    <cfRule type="expression" dxfId="5707" priority="1476">
      <formula>SEARCH("caricato",$N14)&gt;0</formula>
    </cfRule>
    <cfRule type="expression" dxfId="5706" priority="1477">
      <formula>SEARCH("da fare",$N14)&gt;0</formula>
    </cfRule>
    <cfRule type="expression" dxfId="5705" priority="1478">
      <formula>SEARCH("attesa tcl",$N14)&gt;0</formula>
    </cfRule>
    <cfRule type="expression" dxfId="5704" priority="1479">
      <formula>SEARCH("fermata",$N14)&gt;0</formula>
    </cfRule>
    <cfRule type="expression" dxfId="5703" priority="1480">
      <formula>SEARCH("canone",$N14)&gt;0</formula>
    </cfRule>
  </conditionalFormatting>
  <conditionalFormatting sqref="F16:F17">
    <cfRule type="expression" dxfId="5702" priority="1471">
      <formula>SEARCH("caricato",$N16)&gt;0</formula>
    </cfRule>
    <cfRule type="expression" dxfId="5701" priority="1472">
      <formula>SEARCH("da fare",$N16)&gt;0</formula>
    </cfRule>
    <cfRule type="expression" dxfId="5700" priority="1473">
      <formula>SEARCH("attesa tcl",$N16)&gt;0</formula>
    </cfRule>
    <cfRule type="expression" dxfId="5699" priority="1474">
      <formula>SEARCH("fermata",$N16)&gt;0</formula>
    </cfRule>
    <cfRule type="expression" dxfId="5698" priority="1475">
      <formula>SEARCH("canone",$N16)&gt;0</formula>
    </cfRule>
  </conditionalFormatting>
  <conditionalFormatting sqref="F16:F17">
    <cfRule type="expression" dxfId="5697" priority="1466">
      <formula>SEARCH("caricato",$N16)&gt;0</formula>
    </cfRule>
    <cfRule type="expression" dxfId="5696" priority="1467">
      <formula>SEARCH("da fare",$N16)&gt;0</formula>
    </cfRule>
    <cfRule type="expression" dxfId="5695" priority="1468">
      <formula>SEARCH("attesa tcl",$N16)&gt;0</formula>
    </cfRule>
    <cfRule type="expression" dxfId="5694" priority="1469">
      <formula>SEARCH("fermata",$N16)&gt;0</formula>
    </cfRule>
    <cfRule type="expression" dxfId="5693" priority="1470">
      <formula>SEARCH("canone",$N16)&gt;0</formula>
    </cfRule>
  </conditionalFormatting>
  <conditionalFormatting sqref="F16:F17">
    <cfRule type="expression" dxfId="5692" priority="1461">
      <formula>SEARCH("caricato",$N16)&gt;0</formula>
    </cfRule>
    <cfRule type="expression" dxfId="5691" priority="1462">
      <formula>SEARCH("da fare",$N16)&gt;0</formula>
    </cfRule>
    <cfRule type="expression" dxfId="5690" priority="1463">
      <formula>SEARCH("attesa tcl",$N16)&gt;0</formula>
    </cfRule>
    <cfRule type="expression" dxfId="5689" priority="1464">
      <formula>SEARCH("fermata",$N16)&gt;0</formula>
    </cfRule>
    <cfRule type="expression" dxfId="5688" priority="1465">
      <formula>SEARCH("canone",$N16)&gt;0</formula>
    </cfRule>
  </conditionalFormatting>
  <conditionalFormatting sqref="F14:F15">
    <cfRule type="expression" dxfId="5687" priority="1456">
      <formula>SEARCH("caricato",$N14)&gt;0</formula>
    </cfRule>
    <cfRule type="expression" dxfId="5686" priority="1457">
      <formula>SEARCH("da fare",$N14)&gt;0</formula>
    </cfRule>
    <cfRule type="expression" dxfId="5685" priority="1458">
      <formula>SEARCH("attesa tcl",$N14)&gt;0</formula>
    </cfRule>
    <cfRule type="expression" dxfId="5684" priority="1459">
      <formula>SEARCH("fermata",$N14)&gt;0</formula>
    </cfRule>
    <cfRule type="expression" dxfId="5683" priority="1460">
      <formula>SEARCH("canone",$N14)&gt;0</formula>
    </cfRule>
  </conditionalFormatting>
  <conditionalFormatting sqref="F14:F15">
    <cfRule type="expression" dxfId="5682" priority="1451">
      <formula>SEARCH("caricato",$N14)&gt;0</formula>
    </cfRule>
    <cfRule type="expression" dxfId="5681" priority="1452">
      <formula>SEARCH("da fare",$N14)&gt;0</formula>
    </cfRule>
    <cfRule type="expression" dxfId="5680" priority="1453">
      <formula>SEARCH("attesa tcl",$N14)&gt;0</formula>
    </cfRule>
    <cfRule type="expression" dxfId="5679" priority="1454">
      <formula>SEARCH("fermata",$N14)&gt;0</formula>
    </cfRule>
    <cfRule type="expression" dxfId="5678" priority="1455">
      <formula>SEARCH("canone",$N14)&gt;0</formula>
    </cfRule>
  </conditionalFormatting>
  <conditionalFormatting sqref="F20:G20">
    <cfRule type="expression" dxfId="5677" priority="1446">
      <formula>SEARCH("caricato",$N20)&gt;0</formula>
    </cfRule>
    <cfRule type="expression" dxfId="5676" priority="1447">
      <formula>SEARCH("da fare",$N20)&gt;0</formula>
    </cfRule>
    <cfRule type="expression" dxfId="5675" priority="1448">
      <formula>SEARCH("attesa tcl",$N20)&gt;0</formula>
    </cfRule>
    <cfRule type="expression" dxfId="5674" priority="1449">
      <formula>SEARCH("fermata",$N20)&gt;0</formula>
    </cfRule>
    <cfRule type="expression" dxfId="5673" priority="1450">
      <formula>SEARCH("canone",$N20)&gt;0</formula>
    </cfRule>
  </conditionalFormatting>
  <conditionalFormatting sqref="F20">
    <cfRule type="expression" dxfId="5672" priority="1441">
      <formula>SEARCH("caricato",$N20)&gt;0</formula>
    </cfRule>
    <cfRule type="expression" dxfId="5671" priority="1442">
      <formula>SEARCH("da fare",$N20)&gt;0</formula>
    </cfRule>
    <cfRule type="expression" dxfId="5670" priority="1443">
      <formula>SEARCH("attesa tcl",$N20)&gt;0</formula>
    </cfRule>
    <cfRule type="expression" dxfId="5669" priority="1444">
      <formula>SEARCH("fermata",$N20)&gt;0</formula>
    </cfRule>
    <cfRule type="expression" dxfId="5668" priority="1445">
      <formula>SEARCH("canone",$N20)&gt;0</formula>
    </cfRule>
  </conditionalFormatting>
  <conditionalFormatting sqref="G20">
    <cfRule type="expression" dxfId="5667" priority="1436">
      <formula>SEARCH("caricato",$N20)&gt;0</formula>
    </cfRule>
    <cfRule type="expression" dxfId="5666" priority="1437">
      <formula>SEARCH("da fare",$N20)&gt;0</formula>
    </cfRule>
    <cfRule type="expression" dxfId="5665" priority="1438">
      <formula>SEARCH("attesa tcl",$N20)&gt;0</formula>
    </cfRule>
    <cfRule type="expression" dxfId="5664" priority="1439">
      <formula>SEARCH("fermata",$N20)&gt;0</formula>
    </cfRule>
    <cfRule type="expression" dxfId="5663" priority="1440">
      <formula>SEARCH("canone",$N20)&gt;0</formula>
    </cfRule>
  </conditionalFormatting>
  <conditionalFormatting sqref="F20">
    <cfRule type="expression" dxfId="5662" priority="1431">
      <formula>SEARCH("caricato",$N20)&gt;0</formula>
    </cfRule>
    <cfRule type="expression" dxfId="5661" priority="1432">
      <formula>SEARCH("da fare",$N20)&gt;0</formula>
    </cfRule>
    <cfRule type="expression" dxfId="5660" priority="1433">
      <formula>SEARCH("attesa tcl",$N20)&gt;0</formula>
    </cfRule>
    <cfRule type="expression" dxfId="5659" priority="1434">
      <formula>SEARCH("fermata",$N20)&gt;0</formula>
    </cfRule>
    <cfRule type="expression" dxfId="5658" priority="1435">
      <formula>SEARCH("canone",$N20)&gt;0</formula>
    </cfRule>
  </conditionalFormatting>
  <conditionalFormatting sqref="F20">
    <cfRule type="expression" dxfId="5657" priority="1426">
      <formula>SEARCH("caricato",$N20)&gt;0</formula>
    </cfRule>
    <cfRule type="expression" dxfId="5656" priority="1427">
      <formula>SEARCH("da fare",$N20)&gt;0</formula>
    </cfRule>
    <cfRule type="expression" dxfId="5655" priority="1428">
      <formula>SEARCH("attesa tcl",$N20)&gt;0</formula>
    </cfRule>
    <cfRule type="expression" dxfId="5654" priority="1429">
      <formula>SEARCH("fermata",$N20)&gt;0</formula>
    </cfRule>
    <cfRule type="expression" dxfId="5653" priority="1430">
      <formula>SEARCH("canone",$N20)&gt;0</formula>
    </cfRule>
  </conditionalFormatting>
  <conditionalFormatting sqref="F20">
    <cfRule type="expression" dxfId="5652" priority="1421">
      <formula>SEARCH("caricato",$N20)&gt;0</formula>
    </cfRule>
    <cfRule type="expression" dxfId="5651" priority="1422">
      <formula>SEARCH("da fare",$N20)&gt;0</formula>
    </cfRule>
    <cfRule type="expression" dxfId="5650" priority="1423">
      <formula>SEARCH("attesa tcl",$N20)&gt;0</formula>
    </cfRule>
    <cfRule type="expression" dxfId="5649" priority="1424">
      <formula>SEARCH("fermata",$N20)&gt;0</formula>
    </cfRule>
    <cfRule type="expression" dxfId="5648" priority="1425">
      <formula>SEARCH("canone",$N20)&gt;0</formula>
    </cfRule>
  </conditionalFormatting>
  <conditionalFormatting sqref="F20">
    <cfRule type="expression" dxfId="5647" priority="1416">
      <formula>SEARCH("caricato",$N20)&gt;0</formula>
    </cfRule>
    <cfRule type="expression" dxfId="5646" priority="1417">
      <formula>SEARCH("da fare",$N20)&gt;0</formula>
    </cfRule>
    <cfRule type="expression" dxfId="5645" priority="1418">
      <formula>SEARCH("attesa tcl",$N20)&gt;0</formula>
    </cfRule>
    <cfRule type="expression" dxfId="5644" priority="1419">
      <formula>SEARCH("fermata",$N20)&gt;0</formula>
    </cfRule>
    <cfRule type="expression" dxfId="5643" priority="1420">
      <formula>SEARCH("canone",$N20)&gt;0</formula>
    </cfRule>
  </conditionalFormatting>
  <conditionalFormatting sqref="I16:I17">
    <cfRule type="expression" dxfId="5642" priority="1411">
      <formula>SEARCH("caricato",$N16)&gt;0</formula>
    </cfRule>
    <cfRule type="expression" dxfId="5641" priority="1412">
      <formula>SEARCH("da fare",$N16)&gt;0</formula>
    </cfRule>
    <cfRule type="expression" dxfId="5640" priority="1413">
      <formula>SEARCH("attesa tcl",$N16)&gt;0</formula>
    </cfRule>
    <cfRule type="expression" dxfId="5639" priority="1414">
      <formula>SEARCH("fermata",$N16)&gt;0</formula>
    </cfRule>
    <cfRule type="expression" dxfId="5638" priority="1415">
      <formula>SEARCH("canone",$N16)&gt;0</formula>
    </cfRule>
  </conditionalFormatting>
  <conditionalFormatting sqref="I16:I17">
    <cfRule type="expression" dxfId="5637" priority="1406">
      <formula>SEARCH("caricato",$N16)&gt;0</formula>
    </cfRule>
    <cfRule type="expression" dxfId="5636" priority="1407">
      <formula>SEARCH("da fare",$N16)&gt;0</formula>
    </cfRule>
    <cfRule type="expression" dxfId="5635" priority="1408">
      <formula>SEARCH("attesa tcl",$N16)&gt;0</formula>
    </cfRule>
    <cfRule type="expression" dxfId="5634" priority="1409">
      <formula>SEARCH("fermata",$N16)&gt;0</formula>
    </cfRule>
    <cfRule type="expression" dxfId="5633" priority="1410">
      <formula>SEARCH("canone",$N16)&gt;0</formula>
    </cfRule>
  </conditionalFormatting>
  <conditionalFormatting sqref="I16:I17">
    <cfRule type="expression" dxfId="5632" priority="1401">
      <formula>SEARCH("caricato",$N16)&gt;0</formula>
    </cfRule>
    <cfRule type="expression" dxfId="5631" priority="1402">
      <formula>SEARCH("da fare",$N16)&gt;0</formula>
    </cfRule>
    <cfRule type="expression" dxfId="5630" priority="1403">
      <formula>SEARCH("attesa tcl",$N16)&gt;0</formula>
    </cfRule>
    <cfRule type="expression" dxfId="5629" priority="1404">
      <formula>SEARCH("fermata",$N16)&gt;0</formula>
    </cfRule>
    <cfRule type="expression" dxfId="5628" priority="1405">
      <formula>SEARCH("canone",$N16)&gt;0</formula>
    </cfRule>
  </conditionalFormatting>
  <conditionalFormatting sqref="I16:I17">
    <cfRule type="expression" dxfId="5627" priority="1396">
      <formula>SEARCH("caricato",$N16)&gt;0</formula>
    </cfRule>
    <cfRule type="expression" dxfId="5626" priority="1397">
      <formula>SEARCH("da fare",$N16)&gt;0</formula>
    </cfRule>
    <cfRule type="expression" dxfId="5625" priority="1398">
      <formula>SEARCH("attesa tcl",$N16)&gt;0</formula>
    </cfRule>
    <cfRule type="expression" dxfId="5624" priority="1399">
      <formula>SEARCH("fermata",$N16)&gt;0</formula>
    </cfRule>
    <cfRule type="expression" dxfId="5623" priority="1400">
      <formula>SEARCH("canone",$N16)&gt;0</formula>
    </cfRule>
  </conditionalFormatting>
  <conditionalFormatting sqref="I16:I17">
    <cfRule type="expression" dxfId="5622" priority="1391">
      <formula>SEARCH("caricato",$N16)&gt;0</formula>
    </cfRule>
    <cfRule type="expression" dxfId="5621" priority="1392">
      <formula>SEARCH("da fare",$N16)&gt;0</formula>
    </cfRule>
    <cfRule type="expression" dxfId="5620" priority="1393">
      <formula>SEARCH("attesa tcl",$N16)&gt;0</formula>
    </cfRule>
    <cfRule type="expression" dxfId="5619" priority="1394">
      <formula>SEARCH("fermata",$N16)&gt;0</formula>
    </cfRule>
    <cfRule type="expression" dxfId="5618" priority="1395">
      <formula>SEARCH("canone",$N16)&gt;0</formula>
    </cfRule>
  </conditionalFormatting>
  <conditionalFormatting sqref="I16:I17">
    <cfRule type="expression" dxfId="5617" priority="1386">
      <formula>SEARCH("caricato",$N16)&gt;0</formula>
    </cfRule>
    <cfRule type="expression" dxfId="5616" priority="1387">
      <formula>SEARCH("da fare",$N16)&gt;0</formula>
    </cfRule>
    <cfRule type="expression" dxfId="5615" priority="1388">
      <formula>SEARCH("attesa tcl",$N16)&gt;0</formula>
    </cfRule>
    <cfRule type="expression" dxfId="5614" priority="1389">
      <formula>SEARCH("fermata",$N16)&gt;0</formula>
    </cfRule>
    <cfRule type="expression" dxfId="5613" priority="1390">
      <formula>SEARCH("canone",$N16)&gt;0</formula>
    </cfRule>
  </conditionalFormatting>
  <conditionalFormatting sqref="G21:H21 J21">
    <cfRule type="expression" dxfId="5612" priority="1381">
      <formula>SEARCH("caricato",$N21)&gt;0</formula>
    </cfRule>
    <cfRule type="expression" dxfId="5611" priority="1382">
      <formula>SEARCH("da fare",$N21)&gt;0</formula>
    </cfRule>
    <cfRule type="expression" dxfId="5610" priority="1383">
      <formula>SEARCH("attesa tcl",$N21)&gt;0</formula>
    </cfRule>
    <cfRule type="expression" dxfId="5609" priority="1384">
      <formula>SEARCH("fermata",$N21)&gt;0</formula>
    </cfRule>
    <cfRule type="expression" dxfId="5608" priority="1385">
      <formula>SEARCH("canone",$N21)&gt;0</formula>
    </cfRule>
  </conditionalFormatting>
  <conditionalFormatting sqref="G21:H21 J21">
    <cfRule type="expression" dxfId="5607" priority="1376">
      <formula>SEARCH("caricato",$N21)&gt;0</formula>
    </cfRule>
    <cfRule type="expression" dxfId="5606" priority="1377">
      <formula>SEARCH("da fare",$N21)&gt;0</formula>
    </cfRule>
    <cfRule type="expression" dxfId="5605" priority="1378">
      <formula>SEARCH("attesa tcl",$N21)&gt;0</formula>
    </cfRule>
    <cfRule type="expression" dxfId="5604" priority="1379">
      <formula>SEARCH("fermata",$N21)&gt;0</formula>
    </cfRule>
    <cfRule type="expression" dxfId="5603" priority="1380">
      <formula>SEARCH("canone",$N21)&gt;0</formula>
    </cfRule>
  </conditionalFormatting>
  <conditionalFormatting sqref="I21">
    <cfRule type="expression" dxfId="5602" priority="1371">
      <formula>SEARCH("caricato",$N21)&gt;0</formula>
    </cfRule>
    <cfRule type="expression" dxfId="5601" priority="1372">
      <formula>SEARCH("da fare",$N21)&gt;0</formula>
    </cfRule>
    <cfRule type="expression" dxfId="5600" priority="1373">
      <formula>SEARCH("attesa tcl",$N21)&gt;0</formula>
    </cfRule>
    <cfRule type="expression" dxfId="5599" priority="1374">
      <formula>SEARCH("fermata",$N21)&gt;0</formula>
    </cfRule>
    <cfRule type="expression" dxfId="5598" priority="1375">
      <formula>SEARCH("canone",$N21)&gt;0</formula>
    </cfRule>
  </conditionalFormatting>
  <conditionalFormatting sqref="I21">
    <cfRule type="expression" dxfId="5597" priority="1366">
      <formula>SEARCH("caricato",$N21)&gt;0</formula>
    </cfRule>
    <cfRule type="expression" dxfId="5596" priority="1367">
      <formula>SEARCH("da fare",$N21)&gt;0</formula>
    </cfRule>
    <cfRule type="expression" dxfId="5595" priority="1368">
      <formula>SEARCH("attesa tcl",$N21)&gt;0</formula>
    </cfRule>
    <cfRule type="expression" dxfId="5594" priority="1369">
      <formula>SEARCH("fermata",$N21)&gt;0</formula>
    </cfRule>
    <cfRule type="expression" dxfId="5593" priority="1370">
      <formula>SEARCH("canone",$N21)&gt;0</formula>
    </cfRule>
  </conditionalFormatting>
  <conditionalFormatting sqref="I21">
    <cfRule type="expression" dxfId="5592" priority="1361">
      <formula>SEARCH("caricato",$N21)&gt;0</formula>
    </cfRule>
    <cfRule type="expression" dxfId="5591" priority="1362">
      <formula>SEARCH("da fare",$N21)&gt;0</formula>
    </cfRule>
    <cfRule type="expression" dxfId="5590" priority="1363">
      <formula>SEARCH("attesa tcl",$N21)&gt;0</formula>
    </cfRule>
    <cfRule type="expression" dxfId="5589" priority="1364">
      <formula>SEARCH("fermata",$N21)&gt;0</formula>
    </cfRule>
    <cfRule type="expression" dxfId="5588" priority="1365">
      <formula>SEARCH("canone",$N21)&gt;0</formula>
    </cfRule>
  </conditionalFormatting>
  <conditionalFormatting sqref="I21">
    <cfRule type="expression" dxfId="5587" priority="1356">
      <formula>SEARCH("caricato",$N21)&gt;0</formula>
    </cfRule>
    <cfRule type="expression" dxfId="5586" priority="1357">
      <formula>SEARCH("da fare",$N21)&gt;0</formula>
    </cfRule>
    <cfRule type="expression" dxfId="5585" priority="1358">
      <formula>SEARCH("attesa tcl",$N21)&gt;0</formula>
    </cfRule>
    <cfRule type="expression" dxfId="5584" priority="1359">
      <formula>SEARCH("fermata",$N21)&gt;0</formula>
    </cfRule>
    <cfRule type="expression" dxfId="5583" priority="1360">
      <formula>SEARCH("canone",$N21)&gt;0</formula>
    </cfRule>
  </conditionalFormatting>
  <conditionalFormatting sqref="I21">
    <cfRule type="expression" dxfId="5582" priority="1351">
      <formula>SEARCH("caricato",$N21)&gt;0</formula>
    </cfRule>
    <cfRule type="expression" dxfId="5581" priority="1352">
      <formula>SEARCH("da fare",$N21)&gt;0</formula>
    </cfRule>
    <cfRule type="expression" dxfId="5580" priority="1353">
      <formula>SEARCH("attesa tcl",$N21)&gt;0</formula>
    </cfRule>
    <cfRule type="expression" dxfId="5579" priority="1354">
      <formula>SEARCH("fermata",$N21)&gt;0</formula>
    </cfRule>
    <cfRule type="expression" dxfId="5578" priority="1355">
      <formula>SEARCH("canone",$N21)&gt;0</formula>
    </cfRule>
  </conditionalFormatting>
  <conditionalFormatting sqref="I21">
    <cfRule type="expression" dxfId="5577" priority="1346">
      <formula>SEARCH("caricato",$N21)&gt;0</formula>
    </cfRule>
    <cfRule type="expression" dxfId="5576" priority="1347">
      <formula>SEARCH("da fare",$N21)&gt;0</formula>
    </cfRule>
    <cfRule type="expression" dxfId="5575" priority="1348">
      <formula>SEARCH("attesa tcl",$N21)&gt;0</formula>
    </cfRule>
    <cfRule type="expression" dxfId="5574" priority="1349">
      <formula>SEARCH("fermata",$N21)&gt;0</formula>
    </cfRule>
    <cfRule type="expression" dxfId="5573" priority="1350">
      <formula>SEARCH("canone",$N21)&gt;0</formula>
    </cfRule>
  </conditionalFormatting>
  <conditionalFormatting sqref="G22:H22 J22">
    <cfRule type="expression" dxfId="5572" priority="1341">
      <formula>SEARCH("caricato",$N22)&gt;0</formula>
    </cfRule>
    <cfRule type="expression" dxfId="5571" priority="1342">
      <formula>SEARCH("da fare",$N22)&gt;0</formula>
    </cfRule>
    <cfRule type="expression" dxfId="5570" priority="1343">
      <formula>SEARCH("attesa tcl",$N22)&gt;0</formula>
    </cfRule>
    <cfRule type="expression" dxfId="5569" priority="1344">
      <formula>SEARCH("fermata",$N22)&gt;0</formula>
    </cfRule>
    <cfRule type="expression" dxfId="5568" priority="1345">
      <formula>SEARCH("canone",$N22)&gt;0</formula>
    </cfRule>
  </conditionalFormatting>
  <conditionalFormatting sqref="K22">
    <cfRule type="expression" dxfId="5567" priority="1336">
      <formula>SEARCH("caricato",$N22)&gt;0</formula>
    </cfRule>
    <cfRule type="expression" dxfId="5566" priority="1337">
      <formula>SEARCH("da fare",$N22)&gt;0</formula>
    </cfRule>
    <cfRule type="expression" dxfId="5565" priority="1338">
      <formula>SEARCH("attesa tcl",$N22)&gt;0</formula>
    </cfRule>
    <cfRule type="expression" dxfId="5564" priority="1339">
      <formula>SEARCH("fermata",$N22)&gt;0</formula>
    </cfRule>
    <cfRule type="expression" dxfId="5563" priority="1340">
      <formula>SEARCH("canone",$N22)&gt;0</formula>
    </cfRule>
  </conditionalFormatting>
  <conditionalFormatting sqref="F23">
    <cfRule type="expression" dxfId="5562" priority="1331">
      <formula>SEARCH("caricato",$N23)&gt;0</formula>
    </cfRule>
    <cfRule type="expression" dxfId="5561" priority="1332">
      <formula>SEARCH("da fare",$N23)&gt;0</formula>
    </cfRule>
    <cfRule type="expression" dxfId="5560" priority="1333">
      <formula>SEARCH("attesa tcl",$N23)&gt;0</formula>
    </cfRule>
    <cfRule type="expression" dxfId="5559" priority="1334">
      <formula>SEARCH("fermata",$N23)&gt;0</formula>
    </cfRule>
    <cfRule type="expression" dxfId="5558" priority="1335">
      <formula>SEARCH("canone",$N23)&gt;0</formula>
    </cfRule>
  </conditionalFormatting>
  <conditionalFormatting sqref="F23">
    <cfRule type="expression" dxfId="5557" priority="1326">
      <formula>SEARCH("caricato",$N23)&gt;0</formula>
    </cfRule>
    <cfRule type="expression" dxfId="5556" priority="1327">
      <formula>SEARCH("da fare",$N23)&gt;0</formula>
    </cfRule>
    <cfRule type="expression" dxfId="5555" priority="1328">
      <formula>SEARCH("attesa tcl",$N23)&gt;0</formula>
    </cfRule>
    <cfRule type="expression" dxfId="5554" priority="1329">
      <formula>SEARCH("fermata",$N23)&gt;0</formula>
    </cfRule>
    <cfRule type="expression" dxfId="5553" priority="1330">
      <formula>SEARCH("canone",$N23)&gt;0</formula>
    </cfRule>
  </conditionalFormatting>
  <conditionalFormatting sqref="F23">
    <cfRule type="expression" dxfId="5552" priority="1321">
      <formula>SEARCH("caricato",$N23)&gt;0</formula>
    </cfRule>
    <cfRule type="expression" dxfId="5551" priority="1322">
      <formula>SEARCH("da fare",$N23)&gt;0</formula>
    </cfRule>
    <cfRule type="expression" dxfId="5550" priority="1323">
      <formula>SEARCH("attesa tcl",$N23)&gt;0</formula>
    </cfRule>
    <cfRule type="expression" dxfId="5549" priority="1324">
      <formula>SEARCH("fermata",$N23)&gt;0</formula>
    </cfRule>
    <cfRule type="expression" dxfId="5548" priority="1325">
      <formula>SEARCH("canone",$N23)&gt;0</formula>
    </cfRule>
  </conditionalFormatting>
  <conditionalFormatting sqref="F23">
    <cfRule type="expression" dxfId="5547" priority="1316">
      <formula>SEARCH("caricato",$N23)&gt;0</formula>
    </cfRule>
    <cfRule type="expression" dxfId="5546" priority="1317">
      <formula>SEARCH("da fare",$N23)&gt;0</formula>
    </cfRule>
    <cfRule type="expression" dxfId="5545" priority="1318">
      <formula>SEARCH("attesa tcl",$N23)&gt;0</formula>
    </cfRule>
    <cfRule type="expression" dxfId="5544" priority="1319">
      <formula>SEARCH("fermata",$N23)&gt;0</formula>
    </cfRule>
    <cfRule type="expression" dxfId="5543" priority="1320">
      <formula>SEARCH("canone",$N23)&gt;0</formula>
    </cfRule>
  </conditionalFormatting>
  <conditionalFormatting sqref="F23">
    <cfRule type="expression" dxfId="5542" priority="1311">
      <formula>SEARCH("caricato",$N23)&gt;0</formula>
    </cfRule>
    <cfRule type="expression" dxfId="5541" priority="1312">
      <formula>SEARCH("da fare",$N23)&gt;0</formula>
    </cfRule>
    <cfRule type="expression" dxfId="5540" priority="1313">
      <formula>SEARCH("attesa tcl",$N23)&gt;0</formula>
    </cfRule>
    <cfRule type="expression" dxfId="5539" priority="1314">
      <formula>SEARCH("fermata",$N23)&gt;0</formula>
    </cfRule>
    <cfRule type="expression" dxfId="5538" priority="1315">
      <formula>SEARCH("canone",$N23)&gt;0</formula>
    </cfRule>
  </conditionalFormatting>
  <conditionalFormatting sqref="F23">
    <cfRule type="expression" dxfId="5537" priority="1306">
      <formula>SEARCH("caricato",$N23)&gt;0</formula>
    </cfRule>
    <cfRule type="expression" dxfId="5536" priority="1307">
      <formula>SEARCH("da fare",$N23)&gt;0</formula>
    </cfRule>
    <cfRule type="expression" dxfId="5535" priority="1308">
      <formula>SEARCH("attesa tcl",$N23)&gt;0</formula>
    </cfRule>
    <cfRule type="expression" dxfId="5534" priority="1309">
      <formula>SEARCH("fermata",$N23)&gt;0</formula>
    </cfRule>
    <cfRule type="expression" dxfId="5533" priority="1310">
      <formula>SEARCH("canone",$N23)&gt;0</formula>
    </cfRule>
  </conditionalFormatting>
  <conditionalFormatting sqref="F23">
    <cfRule type="expression" dxfId="5532" priority="1301">
      <formula>SEARCH("caricato",$N23)&gt;0</formula>
    </cfRule>
    <cfRule type="expression" dxfId="5531" priority="1302">
      <formula>SEARCH("da fare",$N23)&gt;0</formula>
    </cfRule>
    <cfRule type="expression" dxfId="5530" priority="1303">
      <formula>SEARCH("attesa tcl",$N23)&gt;0</formula>
    </cfRule>
    <cfRule type="expression" dxfId="5529" priority="1304">
      <formula>SEARCH("fermata",$N23)&gt;0</formula>
    </cfRule>
    <cfRule type="expression" dxfId="5528" priority="1305">
      <formula>SEARCH("canone",$N23)&gt;0</formula>
    </cfRule>
  </conditionalFormatting>
  <conditionalFormatting sqref="L22">
    <cfRule type="expression" dxfId="5527" priority="1296">
      <formula>SEARCH("caricato",$N22)&gt;0</formula>
    </cfRule>
    <cfRule type="expression" dxfId="5526" priority="1297">
      <formula>SEARCH("da fare",$N22)&gt;0</formula>
    </cfRule>
    <cfRule type="expression" dxfId="5525" priority="1298">
      <formula>SEARCH("attesa tcl",$N22)&gt;0</formula>
    </cfRule>
    <cfRule type="expression" dxfId="5524" priority="1299">
      <formula>SEARCH("fermata",$N22)&gt;0</formula>
    </cfRule>
    <cfRule type="expression" dxfId="5523" priority="1300">
      <formula>SEARCH("canone",$N22)&gt;0</formula>
    </cfRule>
  </conditionalFormatting>
  <conditionalFormatting sqref="I22">
    <cfRule type="expression" dxfId="5522" priority="1291">
      <formula>SEARCH("caricato",$N22)&gt;0</formula>
    </cfRule>
    <cfRule type="expression" dxfId="5521" priority="1292">
      <formula>SEARCH("da fare",$N22)&gt;0</formula>
    </cfRule>
    <cfRule type="expression" dxfId="5520" priority="1293">
      <formula>SEARCH("attesa tcl",$N22)&gt;0</formula>
    </cfRule>
    <cfRule type="expression" dxfId="5519" priority="1294">
      <formula>SEARCH("fermata",$N22)&gt;0</formula>
    </cfRule>
    <cfRule type="expression" dxfId="5518" priority="1295">
      <formula>SEARCH("canone",$N22)&gt;0</formula>
    </cfRule>
  </conditionalFormatting>
  <conditionalFormatting sqref="I22">
    <cfRule type="expression" dxfId="5517" priority="1286">
      <formula>SEARCH("caricato",$N22)&gt;0</formula>
    </cfRule>
    <cfRule type="expression" dxfId="5516" priority="1287">
      <formula>SEARCH("da fare",$N22)&gt;0</formula>
    </cfRule>
    <cfRule type="expression" dxfId="5515" priority="1288">
      <formula>SEARCH("attesa tcl",$N22)&gt;0</formula>
    </cfRule>
    <cfRule type="expression" dxfId="5514" priority="1289">
      <formula>SEARCH("fermata",$N22)&gt;0</formula>
    </cfRule>
    <cfRule type="expression" dxfId="5513" priority="1290">
      <formula>SEARCH("canone",$N22)&gt;0</formula>
    </cfRule>
  </conditionalFormatting>
  <conditionalFormatting sqref="I22">
    <cfRule type="expression" dxfId="5512" priority="1281">
      <formula>SEARCH("caricato",$N22)&gt;0</formula>
    </cfRule>
    <cfRule type="expression" dxfId="5511" priority="1282">
      <formula>SEARCH("da fare",$N22)&gt;0</formula>
    </cfRule>
    <cfRule type="expression" dxfId="5510" priority="1283">
      <formula>SEARCH("attesa tcl",$N22)&gt;0</formula>
    </cfRule>
    <cfRule type="expression" dxfId="5509" priority="1284">
      <formula>SEARCH("fermata",$N22)&gt;0</formula>
    </cfRule>
    <cfRule type="expression" dxfId="5508" priority="1285">
      <formula>SEARCH("canone",$N22)&gt;0</formula>
    </cfRule>
  </conditionalFormatting>
  <conditionalFormatting sqref="I22">
    <cfRule type="expression" dxfId="5507" priority="1276">
      <formula>SEARCH("caricato",$N22)&gt;0</formula>
    </cfRule>
    <cfRule type="expression" dxfId="5506" priority="1277">
      <formula>SEARCH("da fare",$N22)&gt;0</formula>
    </cfRule>
    <cfRule type="expression" dxfId="5505" priority="1278">
      <formula>SEARCH("attesa tcl",$N22)&gt;0</formula>
    </cfRule>
    <cfRule type="expression" dxfId="5504" priority="1279">
      <formula>SEARCH("fermata",$N22)&gt;0</formula>
    </cfRule>
    <cfRule type="expression" dxfId="5503" priority="1280">
      <formula>SEARCH("canone",$N22)&gt;0</formula>
    </cfRule>
  </conditionalFormatting>
  <conditionalFormatting sqref="I22">
    <cfRule type="expression" dxfId="5502" priority="1271">
      <formula>SEARCH("caricato",$N22)&gt;0</formula>
    </cfRule>
    <cfRule type="expression" dxfId="5501" priority="1272">
      <formula>SEARCH("da fare",$N22)&gt;0</formula>
    </cfRule>
    <cfRule type="expression" dxfId="5500" priority="1273">
      <formula>SEARCH("attesa tcl",$N22)&gt;0</formula>
    </cfRule>
    <cfRule type="expression" dxfId="5499" priority="1274">
      <formula>SEARCH("fermata",$N22)&gt;0</formula>
    </cfRule>
    <cfRule type="expression" dxfId="5498" priority="1275">
      <formula>SEARCH("canone",$N22)&gt;0</formula>
    </cfRule>
  </conditionalFormatting>
  <conditionalFormatting sqref="I22">
    <cfRule type="expression" dxfId="5497" priority="1266">
      <formula>SEARCH("caricato",$N22)&gt;0</formula>
    </cfRule>
    <cfRule type="expression" dxfId="5496" priority="1267">
      <formula>SEARCH("da fare",$N22)&gt;0</formula>
    </cfRule>
    <cfRule type="expression" dxfId="5495" priority="1268">
      <formula>SEARCH("attesa tcl",$N22)&gt;0</formula>
    </cfRule>
    <cfRule type="expression" dxfId="5494" priority="1269">
      <formula>SEARCH("fermata",$N22)&gt;0</formula>
    </cfRule>
    <cfRule type="expression" dxfId="5493" priority="1270">
      <formula>SEARCH("canone",$N22)&gt;0</formula>
    </cfRule>
  </conditionalFormatting>
  <conditionalFormatting sqref="F14:F15">
    <cfRule type="expression" dxfId="5492" priority="1261">
      <formula>SEARCH("caricato",$N14)&gt;0</formula>
    </cfRule>
    <cfRule type="expression" dxfId="5491" priority="1262">
      <formula>SEARCH("da fare",$N14)&gt;0</formula>
    </cfRule>
    <cfRule type="expression" dxfId="5490" priority="1263">
      <formula>SEARCH("attesa tcl",$N14)&gt;0</formula>
    </cfRule>
    <cfRule type="expression" dxfId="5489" priority="1264">
      <formula>SEARCH("fermata",$N14)&gt;0</formula>
    </cfRule>
    <cfRule type="expression" dxfId="5488" priority="1265">
      <formula>SEARCH("canone",$N14)&gt;0</formula>
    </cfRule>
  </conditionalFormatting>
  <conditionalFormatting sqref="G14:H14 J14">
    <cfRule type="expression" dxfId="5487" priority="1256">
      <formula>SEARCH("caricato",$N14)&gt;0</formula>
    </cfRule>
    <cfRule type="expression" dxfId="5486" priority="1257">
      <formula>SEARCH("da fare",$N14)&gt;0</formula>
    </cfRule>
    <cfRule type="expression" dxfId="5485" priority="1258">
      <formula>SEARCH("attesa tcl",$N14)&gt;0</formula>
    </cfRule>
    <cfRule type="expression" dxfId="5484" priority="1259">
      <formula>SEARCH("fermata",$N14)&gt;0</formula>
    </cfRule>
    <cfRule type="expression" dxfId="5483" priority="1260">
      <formula>SEARCH("canone",$N14)&gt;0</formula>
    </cfRule>
  </conditionalFormatting>
  <conditionalFormatting sqref="F17">
    <cfRule type="expression" dxfId="5482" priority="1251">
      <formula>SEARCH("caricato",$N17)&gt;0</formula>
    </cfRule>
    <cfRule type="expression" dxfId="5481" priority="1252">
      <formula>SEARCH("da fare",$N17)&gt;0</formula>
    </cfRule>
    <cfRule type="expression" dxfId="5480" priority="1253">
      <formula>SEARCH("attesa tcl",$N17)&gt;0</formula>
    </cfRule>
    <cfRule type="expression" dxfId="5479" priority="1254">
      <formula>SEARCH("fermata",$N17)&gt;0</formula>
    </cfRule>
    <cfRule type="expression" dxfId="5478" priority="1255">
      <formula>SEARCH("canone",$N17)&gt;0</formula>
    </cfRule>
  </conditionalFormatting>
  <conditionalFormatting sqref="F17">
    <cfRule type="expression" dxfId="5477" priority="1246">
      <formula>SEARCH("caricato",$N17)&gt;0</formula>
    </cfRule>
    <cfRule type="expression" dxfId="5476" priority="1247">
      <formula>SEARCH("da fare",$N17)&gt;0</formula>
    </cfRule>
    <cfRule type="expression" dxfId="5475" priority="1248">
      <formula>SEARCH("attesa tcl",$N17)&gt;0</formula>
    </cfRule>
    <cfRule type="expression" dxfId="5474" priority="1249">
      <formula>SEARCH("fermata",$N17)&gt;0</formula>
    </cfRule>
    <cfRule type="expression" dxfId="5473" priority="1250">
      <formula>SEARCH("canone",$N17)&gt;0</formula>
    </cfRule>
  </conditionalFormatting>
  <conditionalFormatting sqref="F17">
    <cfRule type="expression" dxfId="5472" priority="1241">
      <formula>SEARCH("caricato",$N17)&gt;0</formula>
    </cfRule>
    <cfRule type="expression" dxfId="5471" priority="1242">
      <formula>SEARCH("da fare",$N17)&gt;0</formula>
    </cfRule>
    <cfRule type="expression" dxfId="5470" priority="1243">
      <formula>SEARCH("attesa tcl",$N17)&gt;0</formula>
    </cfRule>
    <cfRule type="expression" dxfId="5469" priority="1244">
      <formula>SEARCH("fermata",$N17)&gt;0</formula>
    </cfRule>
    <cfRule type="expression" dxfId="5468" priority="1245">
      <formula>SEARCH("canone",$N17)&gt;0</formula>
    </cfRule>
  </conditionalFormatting>
  <conditionalFormatting sqref="F17">
    <cfRule type="expression" dxfId="5467" priority="1236">
      <formula>SEARCH("caricato",$N17)&gt;0</formula>
    </cfRule>
    <cfRule type="expression" dxfId="5466" priority="1237">
      <formula>SEARCH("da fare",$N17)&gt;0</formula>
    </cfRule>
    <cfRule type="expression" dxfId="5465" priority="1238">
      <formula>SEARCH("attesa tcl",$N17)&gt;0</formula>
    </cfRule>
    <cfRule type="expression" dxfId="5464" priority="1239">
      <formula>SEARCH("fermata",$N17)&gt;0</formula>
    </cfRule>
    <cfRule type="expression" dxfId="5463" priority="1240">
      <formula>SEARCH("canone",$N17)&gt;0</formula>
    </cfRule>
  </conditionalFormatting>
  <conditionalFormatting sqref="G14:H14 J14">
    <cfRule type="expression" dxfId="5462" priority="1231">
      <formula>SEARCH("caricato",$N14)&gt;0</formula>
    </cfRule>
    <cfRule type="expression" dxfId="5461" priority="1232">
      <formula>SEARCH("da fare",$N14)&gt;0</formula>
    </cfRule>
    <cfRule type="expression" dxfId="5460" priority="1233">
      <formula>SEARCH("attesa tcl",$N14)&gt;0</formula>
    </cfRule>
    <cfRule type="expression" dxfId="5459" priority="1234">
      <formula>SEARCH("fermata",$N14)&gt;0</formula>
    </cfRule>
    <cfRule type="expression" dxfId="5458" priority="1235">
      <formula>SEARCH("canone",$N14)&gt;0</formula>
    </cfRule>
  </conditionalFormatting>
  <conditionalFormatting sqref="G14:H14 J14">
    <cfRule type="expression" dxfId="5457" priority="1226">
      <formula>SEARCH("caricato",$N14)&gt;0</formula>
    </cfRule>
    <cfRule type="expression" dxfId="5456" priority="1227">
      <formula>SEARCH("da fare",$N14)&gt;0</formula>
    </cfRule>
    <cfRule type="expression" dxfId="5455" priority="1228">
      <formula>SEARCH("attesa tcl",$N14)&gt;0</formula>
    </cfRule>
    <cfRule type="expression" dxfId="5454" priority="1229">
      <formula>SEARCH("fermata",$N14)&gt;0</formula>
    </cfRule>
    <cfRule type="expression" dxfId="5453" priority="1230">
      <formula>SEARCH("canone",$N14)&gt;0</formula>
    </cfRule>
  </conditionalFormatting>
  <conditionalFormatting sqref="F16:F17">
    <cfRule type="expression" dxfId="5452" priority="1221">
      <formula>SEARCH("caricato",$N16)&gt;0</formula>
    </cfRule>
    <cfRule type="expression" dxfId="5451" priority="1222">
      <formula>SEARCH("da fare",$N16)&gt;0</formula>
    </cfRule>
    <cfRule type="expression" dxfId="5450" priority="1223">
      <formula>SEARCH("attesa tcl",$N16)&gt;0</formula>
    </cfRule>
    <cfRule type="expression" dxfId="5449" priority="1224">
      <formula>SEARCH("fermata",$N16)&gt;0</formula>
    </cfRule>
    <cfRule type="expression" dxfId="5448" priority="1225">
      <formula>SEARCH("canone",$N16)&gt;0</formula>
    </cfRule>
  </conditionalFormatting>
  <conditionalFormatting sqref="G16:H16 J16">
    <cfRule type="expression" dxfId="5447" priority="1216">
      <formula>SEARCH("caricato",$N16)&gt;0</formula>
    </cfRule>
    <cfRule type="expression" dxfId="5446" priority="1217">
      <formula>SEARCH("da fare",$N16)&gt;0</formula>
    </cfRule>
    <cfRule type="expression" dxfId="5445" priority="1218">
      <formula>SEARCH("attesa tcl",$N16)&gt;0</formula>
    </cfRule>
    <cfRule type="expression" dxfId="5444" priority="1219">
      <formula>SEARCH("fermata",$N16)&gt;0</formula>
    </cfRule>
    <cfRule type="expression" dxfId="5443" priority="1220">
      <formula>SEARCH("canone",$N16)&gt;0</formula>
    </cfRule>
  </conditionalFormatting>
  <conditionalFormatting sqref="F14:F15">
    <cfRule type="expression" dxfId="5442" priority="1211">
      <formula>SEARCH("caricato",$N14)&gt;0</formula>
    </cfRule>
    <cfRule type="expression" dxfId="5441" priority="1212">
      <formula>SEARCH("da fare",$N14)&gt;0</formula>
    </cfRule>
    <cfRule type="expression" dxfId="5440" priority="1213">
      <formula>SEARCH("attesa tcl",$N14)&gt;0</formula>
    </cfRule>
    <cfRule type="expression" dxfId="5439" priority="1214">
      <formula>SEARCH("fermata",$N14)&gt;0</formula>
    </cfRule>
    <cfRule type="expression" dxfId="5438" priority="1215">
      <formula>SEARCH("canone",$N14)&gt;0</formula>
    </cfRule>
  </conditionalFormatting>
  <conditionalFormatting sqref="F14:F15">
    <cfRule type="expression" dxfId="5437" priority="1206">
      <formula>SEARCH("caricato",$N14)&gt;0</formula>
    </cfRule>
    <cfRule type="expression" dxfId="5436" priority="1207">
      <formula>SEARCH("da fare",$N14)&gt;0</formula>
    </cfRule>
    <cfRule type="expression" dxfId="5435" priority="1208">
      <formula>SEARCH("attesa tcl",$N14)&gt;0</formula>
    </cfRule>
    <cfRule type="expression" dxfId="5434" priority="1209">
      <formula>SEARCH("fermata",$N14)&gt;0</formula>
    </cfRule>
    <cfRule type="expression" dxfId="5433" priority="1210">
      <formula>SEARCH("canone",$N14)&gt;0</formula>
    </cfRule>
  </conditionalFormatting>
  <conditionalFormatting sqref="F14:F15">
    <cfRule type="expression" dxfId="5432" priority="1201">
      <formula>SEARCH("caricato",$N14)&gt;0</formula>
    </cfRule>
    <cfRule type="expression" dxfId="5431" priority="1202">
      <formula>SEARCH("da fare",$N14)&gt;0</formula>
    </cfRule>
    <cfRule type="expression" dxfId="5430" priority="1203">
      <formula>SEARCH("attesa tcl",$N14)&gt;0</formula>
    </cfRule>
    <cfRule type="expression" dxfId="5429" priority="1204">
      <formula>SEARCH("fermata",$N14)&gt;0</formula>
    </cfRule>
    <cfRule type="expression" dxfId="5428" priority="1205">
      <formula>SEARCH("canone",$N14)&gt;0</formula>
    </cfRule>
  </conditionalFormatting>
  <conditionalFormatting sqref="G14:H14 J14">
    <cfRule type="expression" dxfId="5427" priority="1196">
      <formula>SEARCH("caricato",$N14)&gt;0</formula>
    </cfRule>
    <cfRule type="expression" dxfId="5426" priority="1197">
      <formula>SEARCH("da fare",$N14)&gt;0</formula>
    </cfRule>
    <cfRule type="expression" dxfId="5425" priority="1198">
      <formula>SEARCH("attesa tcl",$N14)&gt;0</formula>
    </cfRule>
    <cfRule type="expression" dxfId="5424" priority="1199">
      <formula>SEARCH("fermata",$N14)&gt;0</formula>
    </cfRule>
    <cfRule type="expression" dxfId="5423" priority="1200">
      <formula>SEARCH("canone",$N14)&gt;0</formula>
    </cfRule>
  </conditionalFormatting>
  <conditionalFormatting sqref="F19">
    <cfRule type="expression" dxfId="5422" priority="1191">
      <formula>SEARCH("caricato",$N19)&gt;0</formula>
    </cfRule>
    <cfRule type="expression" dxfId="5421" priority="1192">
      <formula>SEARCH("da fare",$N19)&gt;0</formula>
    </cfRule>
    <cfRule type="expression" dxfId="5420" priority="1193">
      <formula>SEARCH("attesa tcl",$N19)&gt;0</formula>
    </cfRule>
    <cfRule type="expression" dxfId="5419" priority="1194">
      <formula>SEARCH("fermata",$N19)&gt;0</formula>
    </cfRule>
    <cfRule type="expression" dxfId="5418" priority="1195">
      <formula>SEARCH("canone",$N19)&gt;0</formula>
    </cfRule>
  </conditionalFormatting>
  <conditionalFormatting sqref="F19">
    <cfRule type="expression" dxfId="5417" priority="1186">
      <formula>SEARCH("caricato",$N19)&gt;0</formula>
    </cfRule>
    <cfRule type="expression" dxfId="5416" priority="1187">
      <formula>SEARCH("da fare",$N19)&gt;0</formula>
    </cfRule>
    <cfRule type="expression" dxfId="5415" priority="1188">
      <formula>SEARCH("attesa tcl",$N19)&gt;0</formula>
    </cfRule>
    <cfRule type="expression" dxfId="5414" priority="1189">
      <formula>SEARCH("fermata",$N19)&gt;0</formula>
    </cfRule>
    <cfRule type="expression" dxfId="5413" priority="1190">
      <formula>SEARCH("canone",$N19)&gt;0</formula>
    </cfRule>
  </conditionalFormatting>
  <conditionalFormatting sqref="F19">
    <cfRule type="expression" dxfId="5412" priority="1181">
      <formula>SEARCH("caricato",$N19)&gt;0</formula>
    </cfRule>
    <cfRule type="expression" dxfId="5411" priority="1182">
      <formula>SEARCH("da fare",$N19)&gt;0</formula>
    </cfRule>
    <cfRule type="expression" dxfId="5410" priority="1183">
      <formula>SEARCH("attesa tcl",$N19)&gt;0</formula>
    </cfRule>
    <cfRule type="expression" dxfId="5409" priority="1184">
      <formula>SEARCH("fermata",$N19)&gt;0</formula>
    </cfRule>
    <cfRule type="expression" dxfId="5408" priority="1185">
      <formula>SEARCH("canone",$N19)&gt;0</formula>
    </cfRule>
  </conditionalFormatting>
  <conditionalFormatting sqref="F19">
    <cfRule type="expression" dxfId="5407" priority="1176">
      <formula>SEARCH("caricato",$N19)&gt;0</formula>
    </cfRule>
    <cfRule type="expression" dxfId="5406" priority="1177">
      <formula>SEARCH("da fare",$N19)&gt;0</formula>
    </cfRule>
    <cfRule type="expression" dxfId="5405" priority="1178">
      <formula>SEARCH("attesa tcl",$N19)&gt;0</formula>
    </cfRule>
    <cfRule type="expression" dxfId="5404" priority="1179">
      <formula>SEARCH("fermata",$N19)&gt;0</formula>
    </cfRule>
    <cfRule type="expression" dxfId="5403" priority="1180">
      <formula>SEARCH("canone",$N19)&gt;0</formula>
    </cfRule>
  </conditionalFormatting>
  <conditionalFormatting sqref="F16:F17">
    <cfRule type="expression" dxfId="5402" priority="1171">
      <formula>SEARCH("caricato",$N16)&gt;0</formula>
    </cfRule>
    <cfRule type="expression" dxfId="5401" priority="1172">
      <formula>SEARCH("da fare",$N16)&gt;0</formula>
    </cfRule>
    <cfRule type="expression" dxfId="5400" priority="1173">
      <formula>SEARCH("attesa tcl",$N16)&gt;0</formula>
    </cfRule>
    <cfRule type="expression" dxfId="5399" priority="1174">
      <formula>SEARCH("fermata",$N16)&gt;0</formula>
    </cfRule>
    <cfRule type="expression" dxfId="5398" priority="1175">
      <formula>SEARCH("canone",$N16)&gt;0</formula>
    </cfRule>
  </conditionalFormatting>
  <conditionalFormatting sqref="F16:F17">
    <cfRule type="expression" dxfId="5397" priority="1166">
      <formula>SEARCH("caricato",$N16)&gt;0</formula>
    </cfRule>
    <cfRule type="expression" dxfId="5396" priority="1167">
      <formula>SEARCH("da fare",$N16)&gt;0</formula>
    </cfRule>
    <cfRule type="expression" dxfId="5395" priority="1168">
      <formula>SEARCH("attesa tcl",$N16)&gt;0</formula>
    </cfRule>
    <cfRule type="expression" dxfId="5394" priority="1169">
      <formula>SEARCH("fermata",$N16)&gt;0</formula>
    </cfRule>
    <cfRule type="expression" dxfId="5393" priority="1170">
      <formula>SEARCH("canone",$N16)&gt;0</formula>
    </cfRule>
  </conditionalFormatting>
  <conditionalFormatting sqref="F16:F17">
    <cfRule type="expression" dxfId="5392" priority="1161">
      <formula>SEARCH("caricato",$N16)&gt;0</formula>
    </cfRule>
    <cfRule type="expression" dxfId="5391" priority="1162">
      <formula>SEARCH("da fare",$N16)&gt;0</formula>
    </cfRule>
    <cfRule type="expression" dxfId="5390" priority="1163">
      <formula>SEARCH("attesa tcl",$N16)&gt;0</formula>
    </cfRule>
    <cfRule type="expression" dxfId="5389" priority="1164">
      <formula>SEARCH("fermata",$N16)&gt;0</formula>
    </cfRule>
    <cfRule type="expression" dxfId="5388" priority="1165">
      <formula>SEARCH("canone",$N16)&gt;0</formula>
    </cfRule>
  </conditionalFormatting>
  <conditionalFormatting sqref="F16:F17">
    <cfRule type="expression" dxfId="5387" priority="1156">
      <formula>SEARCH("caricato",$N16)&gt;0</formula>
    </cfRule>
    <cfRule type="expression" dxfId="5386" priority="1157">
      <formula>SEARCH("da fare",$N16)&gt;0</formula>
    </cfRule>
    <cfRule type="expression" dxfId="5385" priority="1158">
      <formula>SEARCH("attesa tcl",$N16)&gt;0</formula>
    </cfRule>
    <cfRule type="expression" dxfId="5384" priority="1159">
      <formula>SEARCH("fermata",$N16)&gt;0</formula>
    </cfRule>
    <cfRule type="expression" dxfId="5383" priority="1160">
      <formula>SEARCH("canone",$N16)&gt;0</formula>
    </cfRule>
  </conditionalFormatting>
  <conditionalFormatting sqref="F14:F15">
    <cfRule type="expression" dxfId="5382" priority="1151">
      <formula>SEARCH("caricato",$N14)&gt;0</formula>
    </cfRule>
    <cfRule type="expression" dxfId="5381" priority="1152">
      <formula>SEARCH("da fare",$N14)&gt;0</formula>
    </cfRule>
    <cfRule type="expression" dxfId="5380" priority="1153">
      <formula>SEARCH("attesa tcl",$N14)&gt;0</formula>
    </cfRule>
    <cfRule type="expression" dxfId="5379" priority="1154">
      <formula>SEARCH("fermata",$N14)&gt;0</formula>
    </cfRule>
    <cfRule type="expression" dxfId="5378" priority="1155">
      <formula>SEARCH("canone",$N14)&gt;0</formula>
    </cfRule>
  </conditionalFormatting>
  <conditionalFormatting sqref="F14:F15">
    <cfRule type="expression" dxfId="5377" priority="1146">
      <formula>SEARCH("caricato",$N14)&gt;0</formula>
    </cfRule>
    <cfRule type="expression" dxfId="5376" priority="1147">
      <formula>SEARCH("da fare",$N14)&gt;0</formula>
    </cfRule>
    <cfRule type="expression" dxfId="5375" priority="1148">
      <formula>SEARCH("attesa tcl",$N14)&gt;0</formula>
    </cfRule>
    <cfRule type="expression" dxfId="5374" priority="1149">
      <formula>SEARCH("fermata",$N14)&gt;0</formula>
    </cfRule>
    <cfRule type="expression" dxfId="5373" priority="1150">
      <formula>SEARCH("canone",$N14)&gt;0</formula>
    </cfRule>
  </conditionalFormatting>
  <conditionalFormatting sqref="F14:F15">
    <cfRule type="expression" dxfId="5372" priority="1141">
      <formula>SEARCH("caricato",$N14)&gt;0</formula>
    </cfRule>
    <cfRule type="expression" dxfId="5371" priority="1142">
      <formula>SEARCH("da fare",$N14)&gt;0</formula>
    </cfRule>
    <cfRule type="expression" dxfId="5370" priority="1143">
      <formula>SEARCH("attesa tcl",$N14)&gt;0</formula>
    </cfRule>
    <cfRule type="expression" dxfId="5369" priority="1144">
      <formula>SEARCH("fermata",$N14)&gt;0</formula>
    </cfRule>
    <cfRule type="expression" dxfId="5368" priority="1145">
      <formula>SEARCH("canone",$N14)&gt;0</formula>
    </cfRule>
  </conditionalFormatting>
  <conditionalFormatting sqref="F18:G18">
    <cfRule type="expression" dxfId="5367" priority="1136">
      <formula>SEARCH("caricato",$N18)&gt;0</formula>
    </cfRule>
    <cfRule type="expression" dxfId="5366" priority="1137">
      <formula>SEARCH("da fare",$N18)&gt;0</formula>
    </cfRule>
    <cfRule type="expression" dxfId="5365" priority="1138">
      <formula>SEARCH("attesa tcl",$N18)&gt;0</formula>
    </cfRule>
    <cfRule type="expression" dxfId="5364" priority="1139">
      <formula>SEARCH("fermata",$N18)&gt;0</formula>
    </cfRule>
    <cfRule type="expression" dxfId="5363" priority="1140">
      <formula>SEARCH("canone",$N18)&gt;0</formula>
    </cfRule>
  </conditionalFormatting>
  <conditionalFormatting sqref="F18">
    <cfRule type="expression" dxfId="5362" priority="1131">
      <formula>SEARCH("caricato",$N18)&gt;0</formula>
    </cfRule>
    <cfRule type="expression" dxfId="5361" priority="1132">
      <formula>SEARCH("da fare",$N18)&gt;0</formula>
    </cfRule>
    <cfRule type="expression" dxfId="5360" priority="1133">
      <formula>SEARCH("attesa tcl",$N18)&gt;0</formula>
    </cfRule>
    <cfRule type="expression" dxfId="5359" priority="1134">
      <formula>SEARCH("fermata",$N18)&gt;0</formula>
    </cfRule>
    <cfRule type="expression" dxfId="5358" priority="1135">
      <formula>SEARCH("canone",$N18)&gt;0</formula>
    </cfRule>
  </conditionalFormatting>
  <conditionalFormatting sqref="G18">
    <cfRule type="expression" dxfId="5357" priority="1126">
      <formula>SEARCH("caricato",$N18)&gt;0</formula>
    </cfRule>
    <cfRule type="expression" dxfId="5356" priority="1127">
      <formula>SEARCH("da fare",$N18)&gt;0</formula>
    </cfRule>
    <cfRule type="expression" dxfId="5355" priority="1128">
      <formula>SEARCH("attesa tcl",$N18)&gt;0</formula>
    </cfRule>
    <cfRule type="expression" dxfId="5354" priority="1129">
      <formula>SEARCH("fermata",$N18)&gt;0</formula>
    </cfRule>
    <cfRule type="expression" dxfId="5353" priority="1130">
      <formula>SEARCH("canone",$N18)&gt;0</formula>
    </cfRule>
  </conditionalFormatting>
  <conditionalFormatting sqref="F18">
    <cfRule type="expression" dxfId="5352" priority="1121">
      <formula>SEARCH("caricato",$N18)&gt;0</formula>
    </cfRule>
    <cfRule type="expression" dxfId="5351" priority="1122">
      <formula>SEARCH("da fare",$N18)&gt;0</formula>
    </cfRule>
    <cfRule type="expression" dxfId="5350" priority="1123">
      <formula>SEARCH("attesa tcl",$N18)&gt;0</formula>
    </cfRule>
    <cfRule type="expression" dxfId="5349" priority="1124">
      <formula>SEARCH("fermata",$N18)&gt;0</formula>
    </cfRule>
    <cfRule type="expression" dxfId="5348" priority="1125">
      <formula>SEARCH("canone",$N18)&gt;0</formula>
    </cfRule>
  </conditionalFormatting>
  <conditionalFormatting sqref="F18">
    <cfRule type="expression" dxfId="5347" priority="1116">
      <formula>SEARCH("caricato",$N18)&gt;0</formula>
    </cfRule>
    <cfRule type="expression" dxfId="5346" priority="1117">
      <formula>SEARCH("da fare",$N18)&gt;0</formula>
    </cfRule>
    <cfRule type="expression" dxfId="5345" priority="1118">
      <formula>SEARCH("attesa tcl",$N18)&gt;0</formula>
    </cfRule>
    <cfRule type="expression" dxfId="5344" priority="1119">
      <formula>SEARCH("fermata",$N18)&gt;0</formula>
    </cfRule>
    <cfRule type="expression" dxfId="5343" priority="1120">
      <formula>SEARCH("canone",$N18)&gt;0</formula>
    </cfRule>
  </conditionalFormatting>
  <conditionalFormatting sqref="F18">
    <cfRule type="expression" dxfId="5342" priority="1111">
      <formula>SEARCH("caricato",$N18)&gt;0</formula>
    </cfRule>
    <cfRule type="expression" dxfId="5341" priority="1112">
      <formula>SEARCH("da fare",$N18)&gt;0</formula>
    </cfRule>
    <cfRule type="expression" dxfId="5340" priority="1113">
      <formula>SEARCH("attesa tcl",$N18)&gt;0</formula>
    </cfRule>
    <cfRule type="expression" dxfId="5339" priority="1114">
      <formula>SEARCH("fermata",$N18)&gt;0</formula>
    </cfRule>
    <cfRule type="expression" dxfId="5338" priority="1115">
      <formula>SEARCH("canone",$N18)&gt;0</formula>
    </cfRule>
  </conditionalFormatting>
  <conditionalFormatting sqref="F18">
    <cfRule type="expression" dxfId="5337" priority="1106">
      <formula>SEARCH("caricato",$N18)&gt;0</formula>
    </cfRule>
    <cfRule type="expression" dxfId="5336" priority="1107">
      <formula>SEARCH("da fare",$N18)&gt;0</formula>
    </cfRule>
    <cfRule type="expression" dxfId="5335" priority="1108">
      <formula>SEARCH("attesa tcl",$N18)&gt;0</formula>
    </cfRule>
    <cfRule type="expression" dxfId="5334" priority="1109">
      <formula>SEARCH("fermata",$N18)&gt;0</formula>
    </cfRule>
    <cfRule type="expression" dxfId="5333" priority="1110">
      <formula>SEARCH("canone",$N18)&gt;0</formula>
    </cfRule>
  </conditionalFormatting>
  <conditionalFormatting sqref="G19:H19 J19">
    <cfRule type="expression" dxfId="5332" priority="1101">
      <formula>SEARCH("caricato",$N19)&gt;0</formula>
    </cfRule>
    <cfRule type="expression" dxfId="5331" priority="1102">
      <formula>SEARCH("da fare",$N19)&gt;0</formula>
    </cfRule>
    <cfRule type="expression" dxfId="5330" priority="1103">
      <formula>SEARCH("attesa tcl",$N19)&gt;0</formula>
    </cfRule>
    <cfRule type="expression" dxfId="5329" priority="1104">
      <formula>SEARCH("fermata",$N19)&gt;0</formula>
    </cfRule>
    <cfRule type="expression" dxfId="5328" priority="1105">
      <formula>SEARCH("canone",$N19)&gt;0</formula>
    </cfRule>
  </conditionalFormatting>
  <conditionalFormatting sqref="G19:H19 J19">
    <cfRule type="expression" dxfId="5327" priority="1096">
      <formula>SEARCH("caricato",$N19)&gt;0</formula>
    </cfRule>
    <cfRule type="expression" dxfId="5326" priority="1097">
      <formula>SEARCH("da fare",$N19)&gt;0</formula>
    </cfRule>
    <cfRule type="expression" dxfId="5325" priority="1098">
      <formula>SEARCH("attesa tcl",$N19)&gt;0</formula>
    </cfRule>
    <cfRule type="expression" dxfId="5324" priority="1099">
      <formula>SEARCH("fermata",$N19)&gt;0</formula>
    </cfRule>
    <cfRule type="expression" dxfId="5323" priority="1100">
      <formula>SEARCH("canone",$N19)&gt;0</formula>
    </cfRule>
  </conditionalFormatting>
  <conditionalFormatting sqref="I19">
    <cfRule type="expression" dxfId="5322" priority="1091">
      <formula>SEARCH("caricato",$N19)&gt;0</formula>
    </cfRule>
    <cfRule type="expression" dxfId="5321" priority="1092">
      <formula>SEARCH("da fare",$N19)&gt;0</formula>
    </cfRule>
    <cfRule type="expression" dxfId="5320" priority="1093">
      <formula>SEARCH("attesa tcl",$N19)&gt;0</formula>
    </cfRule>
    <cfRule type="expression" dxfId="5319" priority="1094">
      <formula>SEARCH("fermata",$N19)&gt;0</formula>
    </cfRule>
    <cfRule type="expression" dxfId="5318" priority="1095">
      <formula>SEARCH("canone",$N19)&gt;0</formula>
    </cfRule>
  </conditionalFormatting>
  <conditionalFormatting sqref="I19">
    <cfRule type="expression" dxfId="5317" priority="1086">
      <formula>SEARCH("caricato",$N19)&gt;0</formula>
    </cfRule>
    <cfRule type="expression" dxfId="5316" priority="1087">
      <formula>SEARCH("da fare",$N19)&gt;0</formula>
    </cfRule>
    <cfRule type="expression" dxfId="5315" priority="1088">
      <formula>SEARCH("attesa tcl",$N19)&gt;0</formula>
    </cfRule>
    <cfRule type="expression" dxfId="5314" priority="1089">
      <formula>SEARCH("fermata",$N19)&gt;0</formula>
    </cfRule>
    <cfRule type="expression" dxfId="5313" priority="1090">
      <formula>SEARCH("canone",$N19)&gt;0</formula>
    </cfRule>
  </conditionalFormatting>
  <conditionalFormatting sqref="I19">
    <cfRule type="expression" dxfId="5312" priority="1081">
      <formula>SEARCH("caricato",$N19)&gt;0</formula>
    </cfRule>
    <cfRule type="expression" dxfId="5311" priority="1082">
      <formula>SEARCH("da fare",$N19)&gt;0</formula>
    </cfRule>
    <cfRule type="expression" dxfId="5310" priority="1083">
      <formula>SEARCH("attesa tcl",$N19)&gt;0</formula>
    </cfRule>
    <cfRule type="expression" dxfId="5309" priority="1084">
      <formula>SEARCH("fermata",$N19)&gt;0</formula>
    </cfRule>
    <cfRule type="expression" dxfId="5308" priority="1085">
      <formula>SEARCH("canone",$N19)&gt;0</formula>
    </cfRule>
  </conditionalFormatting>
  <conditionalFormatting sqref="I19">
    <cfRule type="expression" dxfId="5307" priority="1076">
      <formula>SEARCH("caricato",$N19)&gt;0</formula>
    </cfRule>
    <cfRule type="expression" dxfId="5306" priority="1077">
      <formula>SEARCH("da fare",$N19)&gt;0</formula>
    </cfRule>
    <cfRule type="expression" dxfId="5305" priority="1078">
      <formula>SEARCH("attesa tcl",$N19)&gt;0</formula>
    </cfRule>
    <cfRule type="expression" dxfId="5304" priority="1079">
      <formula>SEARCH("fermata",$N19)&gt;0</formula>
    </cfRule>
    <cfRule type="expression" dxfId="5303" priority="1080">
      <formula>SEARCH("canone",$N19)&gt;0</formula>
    </cfRule>
  </conditionalFormatting>
  <conditionalFormatting sqref="I19">
    <cfRule type="expression" dxfId="5302" priority="1071">
      <formula>SEARCH("caricato",$N19)&gt;0</formula>
    </cfRule>
    <cfRule type="expression" dxfId="5301" priority="1072">
      <formula>SEARCH("da fare",$N19)&gt;0</formula>
    </cfRule>
    <cfRule type="expression" dxfId="5300" priority="1073">
      <formula>SEARCH("attesa tcl",$N19)&gt;0</formula>
    </cfRule>
    <cfRule type="expression" dxfId="5299" priority="1074">
      <formula>SEARCH("fermata",$N19)&gt;0</formula>
    </cfRule>
    <cfRule type="expression" dxfId="5298" priority="1075">
      <formula>SEARCH("canone",$N19)&gt;0</formula>
    </cfRule>
  </conditionalFormatting>
  <conditionalFormatting sqref="I19">
    <cfRule type="expression" dxfId="5297" priority="1066">
      <formula>SEARCH("caricato",$N19)&gt;0</formula>
    </cfRule>
    <cfRule type="expression" dxfId="5296" priority="1067">
      <formula>SEARCH("da fare",$N19)&gt;0</formula>
    </cfRule>
    <cfRule type="expression" dxfId="5295" priority="1068">
      <formula>SEARCH("attesa tcl",$N19)&gt;0</formula>
    </cfRule>
    <cfRule type="expression" dxfId="5294" priority="1069">
      <formula>SEARCH("fermata",$N19)&gt;0</formula>
    </cfRule>
    <cfRule type="expression" dxfId="5293" priority="1070">
      <formula>SEARCH("canone",$N19)&gt;0</formula>
    </cfRule>
  </conditionalFormatting>
  <conditionalFormatting sqref="G20:H20 J20">
    <cfRule type="expression" dxfId="5292" priority="1061">
      <formula>SEARCH("caricato",$N20)&gt;0</formula>
    </cfRule>
    <cfRule type="expression" dxfId="5291" priority="1062">
      <formula>SEARCH("da fare",$N20)&gt;0</formula>
    </cfRule>
    <cfRule type="expression" dxfId="5290" priority="1063">
      <formula>SEARCH("attesa tcl",$N20)&gt;0</formula>
    </cfRule>
    <cfRule type="expression" dxfId="5289" priority="1064">
      <formula>SEARCH("fermata",$N20)&gt;0</formula>
    </cfRule>
    <cfRule type="expression" dxfId="5288" priority="1065">
      <formula>SEARCH("canone",$N20)&gt;0</formula>
    </cfRule>
  </conditionalFormatting>
  <conditionalFormatting sqref="K20">
    <cfRule type="expression" dxfId="5287" priority="1056">
      <formula>SEARCH("caricato",$N20)&gt;0</formula>
    </cfRule>
    <cfRule type="expression" dxfId="5286" priority="1057">
      <formula>SEARCH("da fare",$N20)&gt;0</formula>
    </cfRule>
    <cfRule type="expression" dxfId="5285" priority="1058">
      <formula>SEARCH("attesa tcl",$N20)&gt;0</formula>
    </cfRule>
    <cfRule type="expression" dxfId="5284" priority="1059">
      <formula>SEARCH("fermata",$N20)&gt;0</formula>
    </cfRule>
    <cfRule type="expression" dxfId="5283" priority="1060">
      <formula>SEARCH("canone",$N20)&gt;0</formula>
    </cfRule>
  </conditionalFormatting>
  <conditionalFormatting sqref="F21">
    <cfRule type="expression" dxfId="5282" priority="1051">
      <formula>SEARCH("caricato",$N21)&gt;0</formula>
    </cfRule>
    <cfRule type="expression" dxfId="5281" priority="1052">
      <formula>SEARCH("da fare",$N21)&gt;0</formula>
    </cfRule>
    <cfRule type="expression" dxfId="5280" priority="1053">
      <formula>SEARCH("attesa tcl",$N21)&gt;0</formula>
    </cfRule>
    <cfRule type="expression" dxfId="5279" priority="1054">
      <formula>SEARCH("fermata",$N21)&gt;0</formula>
    </cfRule>
    <cfRule type="expression" dxfId="5278" priority="1055">
      <formula>SEARCH("canone",$N21)&gt;0</formula>
    </cfRule>
  </conditionalFormatting>
  <conditionalFormatting sqref="F21">
    <cfRule type="expression" dxfId="5277" priority="1046">
      <formula>SEARCH("caricato",$N21)&gt;0</formula>
    </cfRule>
    <cfRule type="expression" dxfId="5276" priority="1047">
      <formula>SEARCH("da fare",$N21)&gt;0</formula>
    </cfRule>
    <cfRule type="expression" dxfId="5275" priority="1048">
      <formula>SEARCH("attesa tcl",$N21)&gt;0</formula>
    </cfRule>
    <cfRule type="expression" dxfId="5274" priority="1049">
      <formula>SEARCH("fermata",$N21)&gt;0</formula>
    </cfRule>
    <cfRule type="expression" dxfId="5273" priority="1050">
      <formula>SEARCH("canone",$N21)&gt;0</formula>
    </cfRule>
  </conditionalFormatting>
  <conditionalFormatting sqref="F21">
    <cfRule type="expression" dxfId="5272" priority="1041">
      <formula>SEARCH("caricato",$N21)&gt;0</formula>
    </cfRule>
    <cfRule type="expression" dxfId="5271" priority="1042">
      <formula>SEARCH("da fare",$N21)&gt;0</formula>
    </cfRule>
    <cfRule type="expression" dxfId="5270" priority="1043">
      <formula>SEARCH("attesa tcl",$N21)&gt;0</formula>
    </cfRule>
    <cfRule type="expression" dxfId="5269" priority="1044">
      <formula>SEARCH("fermata",$N21)&gt;0</formula>
    </cfRule>
    <cfRule type="expression" dxfId="5268" priority="1045">
      <formula>SEARCH("canone",$N21)&gt;0</formula>
    </cfRule>
  </conditionalFormatting>
  <conditionalFormatting sqref="F21">
    <cfRule type="expression" dxfId="5267" priority="1036">
      <formula>SEARCH("caricato",$N21)&gt;0</formula>
    </cfRule>
    <cfRule type="expression" dxfId="5266" priority="1037">
      <formula>SEARCH("da fare",$N21)&gt;0</formula>
    </cfRule>
    <cfRule type="expression" dxfId="5265" priority="1038">
      <formula>SEARCH("attesa tcl",$N21)&gt;0</formula>
    </cfRule>
    <cfRule type="expression" dxfId="5264" priority="1039">
      <formula>SEARCH("fermata",$N21)&gt;0</formula>
    </cfRule>
    <cfRule type="expression" dxfId="5263" priority="1040">
      <formula>SEARCH("canone",$N21)&gt;0</formula>
    </cfRule>
  </conditionalFormatting>
  <conditionalFormatting sqref="F21">
    <cfRule type="expression" dxfId="5262" priority="1031">
      <formula>SEARCH("caricato",$N21)&gt;0</formula>
    </cfRule>
    <cfRule type="expression" dxfId="5261" priority="1032">
      <formula>SEARCH("da fare",$N21)&gt;0</formula>
    </cfRule>
    <cfRule type="expression" dxfId="5260" priority="1033">
      <formula>SEARCH("attesa tcl",$N21)&gt;0</formula>
    </cfRule>
    <cfRule type="expression" dxfId="5259" priority="1034">
      <formula>SEARCH("fermata",$N21)&gt;0</formula>
    </cfRule>
    <cfRule type="expression" dxfId="5258" priority="1035">
      <formula>SEARCH("canone",$N21)&gt;0</formula>
    </cfRule>
  </conditionalFormatting>
  <conditionalFormatting sqref="F21">
    <cfRule type="expression" dxfId="5257" priority="1026">
      <formula>SEARCH("caricato",$N21)&gt;0</formula>
    </cfRule>
    <cfRule type="expression" dxfId="5256" priority="1027">
      <formula>SEARCH("da fare",$N21)&gt;0</formula>
    </cfRule>
    <cfRule type="expression" dxfId="5255" priority="1028">
      <formula>SEARCH("attesa tcl",$N21)&gt;0</formula>
    </cfRule>
    <cfRule type="expression" dxfId="5254" priority="1029">
      <formula>SEARCH("fermata",$N21)&gt;0</formula>
    </cfRule>
    <cfRule type="expression" dxfId="5253" priority="1030">
      <formula>SEARCH("canone",$N21)&gt;0</formula>
    </cfRule>
  </conditionalFormatting>
  <conditionalFormatting sqref="F21">
    <cfRule type="expression" dxfId="5252" priority="1021">
      <formula>SEARCH("caricato",$N21)&gt;0</formula>
    </cfRule>
    <cfRule type="expression" dxfId="5251" priority="1022">
      <formula>SEARCH("da fare",$N21)&gt;0</formula>
    </cfRule>
    <cfRule type="expression" dxfId="5250" priority="1023">
      <formula>SEARCH("attesa tcl",$N21)&gt;0</formula>
    </cfRule>
    <cfRule type="expression" dxfId="5249" priority="1024">
      <formula>SEARCH("fermata",$N21)&gt;0</formula>
    </cfRule>
    <cfRule type="expression" dxfId="5248" priority="1025">
      <formula>SEARCH("canone",$N21)&gt;0</formula>
    </cfRule>
  </conditionalFormatting>
  <conditionalFormatting sqref="L20">
    <cfRule type="expression" dxfId="5247" priority="1016">
      <formula>SEARCH("caricato",$N20)&gt;0</formula>
    </cfRule>
    <cfRule type="expression" dxfId="5246" priority="1017">
      <formula>SEARCH("da fare",$N20)&gt;0</formula>
    </cfRule>
    <cfRule type="expression" dxfId="5245" priority="1018">
      <formula>SEARCH("attesa tcl",$N20)&gt;0</formula>
    </cfRule>
    <cfRule type="expression" dxfId="5244" priority="1019">
      <formula>SEARCH("fermata",$N20)&gt;0</formula>
    </cfRule>
    <cfRule type="expression" dxfId="5243" priority="1020">
      <formula>SEARCH("canone",$N20)&gt;0</formula>
    </cfRule>
  </conditionalFormatting>
  <conditionalFormatting sqref="I20">
    <cfRule type="expression" dxfId="5242" priority="1011">
      <formula>SEARCH("caricato",$N20)&gt;0</formula>
    </cfRule>
    <cfRule type="expression" dxfId="5241" priority="1012">
      <formula>SEARCH("da fare",$N20)&gt;0</formula>
    </cfRule>
    <cfRule type="expression" dxfId="5240" priority="1013">
      <formula>SEARCH("attesa tcl",$N20)&gt;0</formula>
    </cfRule>
    <cfRule type="expression" dxfId="5239" priority="1014">
      <formula>SEARCH("fermata",$N20)&gt;0</formula>
    </cfRule>
    <cfRule type="expression" dxfId="5238" priority="1015">
      <formula>SEARCH("canone",$N20)&gt;0</formula>
    </cfRule>
  </conditionalFormatting>
  <conditionalFormatting sqref="I20">
    <cfRule type="expression" dxfId="5237" priority="1006">
      <formula>SEARCH("caricato",$N20)&gt;0</formula>
    </cfRule>
    <cfRule type="expression" dxfId="5236" priority="1007">
      <formula>SEARCH("da fare",$N20)&gt;0</formula>
    </cfRule>
    <cfRule type="expression" dxfId="5235" priority="1008">
      <formula>SEARCH("attesa tcl",$N20)&gt;0</formula>
    </cfRule>
    <cfRule type="expression" dxfId="5234" priority="1009">
      <formula>SEARCH("fermata",$N20)&gt;0</formula>
    </cfRule>
    <cfRule type="expression" dxfId="5233" priority="1010">
      <formula>SEARCH("canone",$N20)&gt;0</formula>
    </cfRule>
  </conditionalFormatting>
  <conditionalFormatting sqref="I20">
    <cfRule type="expression" dxfId="5232" priority="1001">
      <formula>SEARCH("caricato",$N20)&gt;0</formula>
    </cfRule>
    <cfRule type="expression" dxfId="5231" priority="1002">
      <formula>SEARCH("da fare",$N20)&gt;0</formula>
    </cfRule>
    <cfRule type="expression" dxfId="5230" priority="1003">
      <formula>SEARCH("attesa tcl",$N20)&gt;0</formula>
    </cfRule>
    <cfRule type="expression" dxfId="5229" priority="1004">
      <formula>SEARCH("fermata",$N20)&gt;0</formula>
    </cfRule>
    <cfRule type="expression" dxfId="5228" priority="1005">
      <formula>SEARCH("canone",$N20)&gt;0</formula>
    </cfRule>
  </conditionalFormatting>
  <conditionalFormatting sqref="I20">
    <cfRule type="expression" dxfId="5227" priority="996">
      <formula>SEARCH("caricato",$N20)&gt;0</formula>
    </cfRule>
    <cfRule type="expression" dxfId="5226" priority="997">
      <formula>SEARCH("da fare",$N20)&gt;0</formula>
    </cfRule>
    <cfRule type="expression" dxfId="5225" priority="998">
      <formula>SEARCH("attesa tcl",$N20)&gt;0</formula>
    </cfRule>
    <cfRule type="expression" dxfId="5224" priority="999">
      <formula>SEARCH("fermata",$N20)&gt;0</formula>
    </cfRule>
    <cfRule type="expression" dxfId="5223" priority="1000">
      <formula>SEARCH("canone",$N20)&gt;0</formula>
    </cfRule>
  </conditionalFormatting>
  <conditionalFormatting sqref="I20">
    <cfRule type="expression" dxfId="5222" priority="991">
      <formula>SEARCH("caricato",$N20)&gt;0</formula>
    </cfRule>
    <cfRule type="expression" dxfId="5221" priority="992">
      <formula>SEARCH("da fare",$N20)&gt;0</formula>
    </cfRule>
    <cfRule type="expression" dxfId="5220" priority="993">
      <formula>SEARCH("attesa tcl",$N20)&gt;0</formula>
    </cfRule>
    <cfRule type="expression" dxfId="5219" priority="994">
      <formula>SEARCH("fermata",$N20)&gt;0</formula>
    </cfRule>
    <cfRule type="expression" dxfId="5218" priority="995">
      <formula>SEARCH("canone",$N20)&gt;0</formula>
    </cfRule>
  </conditionalFormatting>
  <conditionalFormatting sqref="I20">
    <cfRule type="expression" dxfId="5217" priority="986">
      <formula>SEARCH("caricato",$N20)&gt;0</formula>
    </cfRule>
    <cfRule type="expression" dxfId="5216" priority="987">
      <formula>SEARCH("da fare",$N20)&gt;0</formula>
    </cfRule>
    <cfRule type="expression" dxfId="5215" priority="988">
      <formula>SEARCH("attesa tcl",$N20)&gt;0</formula>
    </cfRule>
    <cfRule type="expression" dxfId="5214" priority="989">
      <formula>SEARCH("fermata",$N20)&gt;0</formula>
    </cfRule>
    <cfRule type="expression" dxfId="5213" priority="990">
      <formula>SEARCH("canone",$N20)&gt;0</formula>
    </cfRule>
  </conditionalFormatting>
  <conditionalFormatting sqref="I14">
    <cfRule type="expression" dxfId="5212" priority="981">
      <formula>SEARCH("caricato",$N14)&gt;0</formula>
    </cfRule>
    <cfRule type="expression" dxfId="5211" priority="982">
      <formula>SEARCH("da fare",$N14)&gt;0</formula>
    </cfRule>
    <cfRule type="expression" dxfId="5210" priority="983">
      <formula>SEARCH("attesa tcl",$N14)&gt;0</formula>
    </cfRule>
    <cfRule type="expression" dxfId="5209" priority="984">
      <formula>SEARCH("fermata",$N14)&gt;0</formula>
    </cfRule>
    <cfRule type="expression" dxfId="5208" priority="985">
      <formula>SEARCH("canone",$N14)&gt;0</formula>
    </cfRule>
  </conditionalFormatting>
  <conditionalFormatting sqref="I14">
    <cfRule type="expression" dxfId="5207" priority="976">
      <formula>SEARCH("caricato",$N14)&gt;0</formula>
    </cfRule>
    <cfRule type="expression" dxfId="5206" priority="977">
      <formula>SEARCH("da fare",$N14)&gt;0</formula>
    </cfRule>
    <cfRule type="expression" dxfId="5205" priority="978">
      <formula>SEARCH("attesa tcl",$N14)&gt;0</formula>
    </cfRule>
    <cfRule type="expression" dxfId="5204" priority="979">
      <formula>SEARCH("fermata",$N14)&gt;0</formula>
    </cfRule>
    <cfRule type="expression" dxfId="5203" priority="980">
      <formula>SEARCH("canone",$N14)&gt;0</formula>
    </cfRule>
  </conditionalFormatting>
  <conditionalFormatting sqref="I14">
    <cfRule type="expression" dxfId="5202" priority="971">
      <formula>SEARCH("caricato",$N14)&gt;0</formula>
    </cfRule>
    <cfRule type="expression" dxfId="5201" priority="972">
      <formula>SEARCH("da fare",$N14)&gt;0</formula>
    </cfRule>
    <cfRule type="expression" dxfId="5200" priority="973">
      <formula>SEARCH("attesa tcl",$N14)&gt;0</formula>
    </cfRule>
    <cfRule type="expression" dxfId="5199" priority="974">
      <formula>SEARCH("fermata",$N14)&gt;0</formula>
    </cfRule>
    <cfRule type="expression" dxfId="5198" priority="975">
      <formula>SEARCH("canone",$N14)&gt;0</formula>
    </cfRule>
  </conditionalFormatting>
  <conditionalFormatting sqref="I14">
    <cfRule type="expression" dxfId="5197" priority="966">
      <formula>SEARCH("caricato",$N14)&gt;0</formula>
    </cfRule>
    <cfRule type="expression" dxfId="5196" priority="967">
      <formula>SEARCH("da fare",$N14)&gt;0</formula>
    </cfRule>
    <cfRule type="expression" dxfId="5195" priority="968">
      <formula>SEARCH("attesa tcl",$N14)&gt;0</formula>
    </cfRule>
    <cfRule type="expression" dxfId="5194" priority="969">
      <formula>SEARCH("fermata",$N14)&gt;0</formula>
    </cfRule>
    <cfRule type="expression" dxfId="5193" priority="970">
      <formula>SEARCH("canone",$N14)&gt;0</formula>
    </cfRule>
  </conditionalFormatting>
  <conditionalFormatting sqref="I14">
    <cfRule type="expression" dxfId="5192" priority="961">
      <formula>SEARCH("caricato",$N14)&gt;0</formula>
    </cfRule>
    <cfRule type="expression" dxfId="5191" priority="962">
      <formula>SEARCH("da fare",$N14)&gt;0</formula>
    </cfRule>
    <cfRule type="expression" dxfId="5190" priority="963">
      <formula>SEARCH("attesa tcl",$N14)&gt;0</formula>
    </cfRule>
    <cfRule type="expression" dxfId="5189" priority="964">
      <formula>SEARCH("fermata",$N14)&gt;0</formula>
    </cfRule>
    <cfRule type="expression" dxfId="5188" priority="965">
      <formula>SEARCH("canone",$N14)&gt;0</formula>
    </cfRule>
  </conditionalFormatting>
  <conditionalFormatting sqref="I14">
    <cfRule type="expression" dxfId="5187" priority="956">
      <formula>SEARCH("caricato",$N14)&gt;0</formula>
    </cfRule>
    <cfRule type="expression" dxfId="5186" priority="957">
      <formula>SEARCH("da fare",$N14)&gt;0</formula>
    </cfRule>
    <cfRule type="expression" dxfId="5185" priority="958">
      <formula>SEARCH("attesa tcl",$N14)&gt;0</formula>
    </cfRule>
    <cfRule type="expression" dxfId="5184" priority="959">
      <formula>SEARCH("fermata",$N14)&gt;0</formula>
    </cfRule>
    <cfRule type="expression" dxfId="5183" priority="960">
      <formula>SEARCH("canone",$N14)&gt;0</formula>
    </cfRule>
  </conditionalFormatting>
  <conditionalFormatting sqref="I15">
    <cfRule type="expression" dxfId="5182" priority="951">
      <formula>SEARCH("caricato",$N15)&gt;0</formula>
    </cfRule>
    <cfRule type="expression" dxfId="5181" priority="952">
      <formula>SEARCH("da fare",$N15)&gt;0</formula>
    </cfRule>
    <cfRule type="expression" dxfId="5180" priority="953">
      <formula>SEARCH("attesa tcl",$N15)&gt;0</formula>
    </cfRule>
    <cfRule type="expression" dxfId="5179" priority="954">
      <formula>SEARCH("fermata",$N15)&gt;0</formula>
    </cfRule>
    <cfRule type="expression" dxfId="5178" priority="955">
      <formula>SEARCH("canone",$N15)&gt;0</formula>
    </cfRule>
  </conditionalFormatting>
  <conditionalFormatting sqref="I15">
    <cfRule type="expression" dxfId="5177" priority="946">
      <formula>SEARCH("caricato",$N15)&gt;0</formula>
    </cfRule>
    <cfRule type="expression" dxfId="5176" priority="947">
      <formula>SEARCH("da fare",$N15)&gt;0</formula>
    </cfRule>
    <cfRule type="expression" dxfId="5175" priority="948">
      <formula>SEARCH("attesa tcl",$N15)&gt;0</formula>
    </cfRule>
    <cfRule type="expression" dxfId="5174" priority="949">
      <formula>SEARCH("fermata",$N15)&gt;0</formula>
    </cfRule>
    <cfRule type="expression" dxfId="5173" priority="950">
      <formula>SEARCH("canone",$N15)&gt;0</formula>
    </cfRule>
  </conditionalFormatting>
  <conditionalFormatting sqref="I15">
    <cfRule type="expression" dxfId="5172" priority="941">
      <formula>SEARCH("caricato",$N15)&gt;0</formula>
    </cfRule>
    <cfRule type="expression" dxfId="5171" priority="942">
      <formula>SEARCH("da fare",$N15)&gt;0</formula>
    </cfRule>
    <cfRule type="expression" dxfId="5170" priority="943">
      <formula>SEARCH("attesa tcl",$N15)&gt;0</formula>
    </cfRule>
    <cfRule type="expression" dxfId="5169" priority="944">
      <formula>SEARCH("fermata",$N15)&gt;0</formula>
    </cfRule>
    <cfRule type="expression" dxfId="5168" priority="945">
      <formula>SEARCH("canone",$N15)&gt;0</formula>
    </cfRule>
  </conditionalFormatting>
  <conditionalFormatting sqref="I15">
    <cfRule type="expression" dxfId="5167" priority="936">
      <formula>SEARCH("caricato",$N15)&gt;0</formula>
    </cfRule>
    <cfRule type="expression" dxfId="5166" priority="937">
      <formula>SEARCH("da fare",$N15)&gt;0</formula>
    </cfRule>
    <cfRule type="expression" dxfId="5165" priority="938">
      <formula>SEARCH("attesa tcl",$N15)&gt;0</formula>
    </cfRule>
    <cfRule type="expression" dxfId="5164" priority="939">
      <formula>SEARCH("fermata",$N15)&gt;0</formula>
    </cfRule>
    <cfRule type="expression" dxfId="5163" priority="940">
      <formula>SEARCH("canone",$N15)&gt;0</formula>
    </cfRule>
  </conditionalFormatting>
  <conditionalFormatting sqref="I15">
    <cfRule type="expression" dxfId="5162" priority="931">
      <formula>SEARCH("caricato",$N15)&gt;0</formula>
    </cfRule>
    <cfRule type="expression" dxfId="5161" priority="932">
      <formula>SEARCH("da fare",$N15)&gt;0</formula>
    </cfRule>
    <cfRule type="expression" dxfId="5160" priority="933">
      <formula>SEARCH("attesa tcl",$N15)&gt;0</formula>
    </cfRule>
    <cfRule type="expression" dxfId="5159" priority="934">
      <formula>SEARCH("fermata",$N15)&gt;0</formula>
    </cfRule>
    <cfRule type="expression" dxfId="5158" priority="935">
      <formula>SEARCH("canone",$N15)&gt;0</formula>
    </cfRule>
  </conditionalFormatting>
  <conditionalFormatting sqref="I15">
    <cfRule type="expression" dxfId="5157" priority="926">
      <formula>SEARCH("caricato",$N15)&gt;0</formula>
    </cfRule>
    <cfRule type="expression" dxfId="5156" priority="927">
      <formula>SEARCH("da fare",$N15)&gt;0</formula>
    </cfRule>
    <cfRule type="expression" dxfId="5155" priority="928">
      <formula>SEARCH("attesa tcl",$N15)&gt;0</formula>
    </cfRule>
    <cfRule type="expression" dxfId="5154" priority="929">
      <formula>SEARCH("fermata",$N15)&gt;0</formula>
    </cfRule>
    <cfRule type="expression" dxfId="5153" priority="930">
      <formula>SEARCH("canone",$N15)&gt;0</formula>
    </cfRule>
  </conditionalFormatting>
  <conditionalFormatting sqref="F14:F15">
    <cfRule type="expression" dxfId="5152" priority="921">
      <formula>SEARCH("caricato",$N14)&gt;0</formula>
    </cfRule>
    <cfRule type="expression" dxfId="5151" priority="922">
      <formula>SEARCH("da fare",$N14)&gt;0</formula>
    </cfRule>
    <cfRule type="expression" dxfId="5150" priority="923">
      <formula>SEARCH("attesa tcl",$N14)&gt;0</formula>
    </cfRule>
    <cfRule type="expression" dxfId="5149" priority="924">
      <formula>SEARCH("fermata",$N14)&gt;0</formula>
    </cfRule>
    <cfRule type="expression" dxfId="5148" priority="925">
      <formula>SEARCH("canone",$N14)&gt;0</formula>
    </cfRule>
  </conditionalFormatting>
  <conditionalFormatting sqref="G14:H14 J14">
    <cfRule type="expression" dxfId="5147" priority="916">
      <formula>SEARCH("caricato",$N14)&gt;0</formula>
    </cfRule>
    <cfRule type="expression" dxfId="5146" priority="917">
      <formula>SEARCH("da fare",$N14)&gt;0</formula>
    </cfRule>
    <cfRule type="expression" dxfId="5145" priority="918">
      <formula>SEARCH("attesa tcl",$N14)&gt;0</formula>
    </cfRule>
    <cfRule type="expression" dxfId="5144" priority="919">
      <formula>SEARCH("fermata",$N14)&gt;0</formula>
    </cfRule>
    <cfRule type="expression" dxfId="5143" priority="920">
      <formula>SEARCH("canone",$N14)&gt;0</formula>
    </cfRule>
  </conditionalFormatting>
  <conditionalFormatting sqref="F14:F15">
    <cfRule type="expression" dxfId="5142" priority="911">
      <formula>SEARCH("caricato",$N14)&gt;0</formula>
    </cfRule>
    <cfRule type="expression" dxfId="5141" priority="912">
      <formula>SEARCH("da fare",$N14)&gt;0</formula>
    </cfRule>
    <cfRule type="expression" dxfId="5140" priority="913">
      <formula>SEARCH("attesa tcl",$N14)&gt;0</formula>
    </cfRule>
    <cfRule type="expression" dxfId="5139" priority="914">
      <formula>SEARCH("fermata",$N14)&gt;0</formula>
    </cfRule>
    <cfRule type="expression" dxfId="5138" priority="915">
      <formula>SEARCH("canone",$N14)&gt;0</formula>
    </cfRule>
  </conditionalFormatting>
  <conditionalFormatting sqref="G16:H16 J16">
    <cfRule type="expression" dxfId="5137" priority="906">
      <formula>SEARCH("caricato",$N16)&gt;0</formula>
    </cfRule>
    <cfRule type="expression" dxfId="5136" priority="907">
      <formula>SEARCH("da fare",$N16)&gt;0</formula>
    </cfRule>
    <cfRule type="expression" dxfId="5135" priority="908">
      <formula>SEARCH("attesa tcl",$N16)&gt;0</formula>
    </cfRule>
    <cfRule type="expression" dxfId="5134" priority="909">
      <formula>SEARCH("fermata",$N16)&gt;0</formula>
    </cfRule>
    <cfRule type="expression" dxfId="5133" priority="910">
      <formula>SEARCH("canone",$N16)&gt;0</formula>
    </cfRule>
  </conditionalFormatting>
  <conditionalFormatting sqref="G16:H16 J16">
    <cfRule type="expression" dxfId="5132" priority="901">
      <formula>SEARCH("caricato",$N16)&gt;0</formula>
    </cfRule>
    <cfRule type="expression" dxfId="5131" priority="902">
      <formula>SEARCH("da fare",$N16)&gt;0</formula>
    </cfRule>
    <cfRule type="expression" dxfId="5130" priority="903">
      <formula>SEARCH("attesa tcl",$N16)&gt;0</formula>
    </cfRule>
    <cfRule type="expression" dxfId="5129" priority="904">
      <formula>SEARCH("fermata",$N16)&gt;0</formula>
    </cfRule>
    <cfRule type="expression" dxfId="5128" priority="905">
      <formula>SEARCH("canone",$N16)&gt;0</formula>
    </cfRule>
  </conditionalFormatting>
  <conditionalFormatting sqref="F18:F19">
    <cfRule type="expression" dxfId="5127" priority="896">
      <formula>SEARCH("caricato",$N18)&gt;0</formula>
    </cfRule>
    <cfRule type="expression" dxfId="5126" priority="897">
      <formula>SEARCH("da fare",$N18)&gt;0</formula>
    </cfRule>
    <cfRule type="expression" dxfId="5125" priority="898">
      <formula>SEARCH("attesa tcl",$N18)&gt;0</formula>
    </cfRule>
    <cfRule type="expression" dxfId="5124" priority="899">
      <formula>SEARCH("fermata",$N18)&gt;0</formula>
    </cfRule>
    <cfRule type="expression" dxfId="5123" priority="900">
      <formula>SEARCH("canone",$N18)&gt;0</formula>
    </cfRule>
  </conditionalFormatting>
  <conditionalFormatting sqref="G18:H18 J18">
    <cfRule type="expression" dxfId="5122" priority="891">
      <formula>SEARCH("caricato",$N18)&gt;0</formula>
    </cfRule>
    <cfRule type="expression" dxfId="5121" priority="892">
      <formula>SEARCH("da fare",$N18)&gt;0</formula>
    </cfRule>
    <cfRule type="expression" dxfId="5120" priority="893">
      <formula>SEARCH("attesa tcl",$N18)&gt;0</formula>
    </cfRule>
    <cfRule type="expression" dxfId="5119" priority="894">
      <formula>SEARCH("fermata",$N18)&gt;0</formula>
    </cfRule>
    <cfRule type="expression" dxfId="5118" priority="895">
      <formula>SEARCH("canone",$N18)&gt;0</formula>
    </cfRule>
  </conditionalFormatting>
  <conditionalFormatting sqref="F16:F17">
    <cfRule type="expression" dxfId="5117" priority="886">
      <formula>SEARCH("caricato",$N16)&gt;0</formula>
    </cfRule>
    <cfRule type="expression" dxfId="5116" priority="887">
      <formula>SEARCH("da fare",$N16)&gt;0</formula>
    </cfRule>
    <cfRule type="expression" dxfId="5115" priority="888">
      <formula>SEARCH("attesa tcl",$N16)&gt;0</formula>
    </cfRule>
    <cfRule type="expression" dxfId="5114" priority="889">
      <formula>SEARCH("fermata",$N16)&gt;0</formula>
    </cfRule>
    <cfRule type="expression" dxfId="5113" priority="890">
      <formula>SEARCH("canone",$N16)&gt;0</formula>
    </cfRule>
  </conditionalFormatting>
  <conditionalFormatting sqref="F16:F17">
    <cfRule type="expression" dxfId="5112" priority="881">
      <formula>SEARCH("caricato",$N16)&gt;0</formula>
    </cfRule>
    <cfRule type="expression" dxfId="5111" priority="882">
      <formula>SEARCH("da fare",$N16)&gt;0</formula>
    </cfRule>
    <cfRule type="expression" dxfId="5110" priority="883">
      <formula>SEARCH("attesa tcl",$N16)&gt;0</formula>
    </cfRule>
    <cfRule type="expression" dxfId="5109" priority="884">
      <formula>SEARCH("fermata",$N16)&gt;0</formula>
    </cfRule>
    <cfRule type="expression" dxfId="5108" priority="885">
      <formula>SEARCH("canone",$N16)&gt;0</formula>
    </cfRule>
  </conditionalFormatting>
  <conditionalFormatting sqref="G14:H14 J14">
    <cfRule type="expression" dxfId="5107" priority="876">
      <formula>SEARCH("caricato",$N14)&gt;0</formula>
    </cfRule>
    <cfRule type="expression" dxfId="5106" priority="877">
      <formula>SEARCH("da fare",$N14)&gt;0</formula>
    </cfRule>
    <cfRule type="expression" dxfId="5105" priority="878">
      <formula>SEARCH("attesa tcl",$N14)&gt;0</formula>
    </cfRule>
    <cfRule type="expression" dxfId="5104" priority="879">
      <formula>SEARCH("fermata",$N14)&gt;0</formula>
    </cfRule>
    <cfRule type="expression" dxfId="5103" priority="880">
      <formula>SEARCH("canone",$N14)&gt;0</formula>
    </cfRule>
  </conditionalFormatting>
  <conditionalFormatting sqref="G14:H14 J14">
    <cfRule type="expression" dxfId="5102" priority="871">
      <formula>SEARCH("caricato",$N14)&gt;0</formula>
    </cfRule>
    <cfRule type="expression" dxfId="5101" priority="872">
      <formula>SEARCH("da fare",$N14)&gt;0</formula>
    </cfRule>
    <cfRule type="expression" dxfId="5100" priority="873">
      <formula>SEARCH("attesa tcl",$N14)&gt;0</formula>
    </cfRule>
    <cfRule type="expression" dxfId="5099" priority="874">
      <formula>SEARCH("fermata",$N14)&gt;0</formula>
    </cfRule>
    <cfRule type="expression" dxfId="5098" priority="875">
      <formula>SEARCH("canone",$N14)&gt;0</formula>
    </cfRule>
  </conditionalFormatting>
  <conditionalFormatting sqref="F16:F17">
    <cfRule type="expression" dxfId="5097" priority="866">
      <formula>SEARCH("caricato",$N16)&gt;0</formula>
    </cfRule>
    <cfRule type="expression" dxfId="5096" priority="867">
      <formula>SEARCH("da fare",$N16)&gt;0</formula>
    </cfRule>
    <cfRule type="expression" dxfId="5095" priority="868">
      <formula>SEARCH("attesa tcl",$N16)&gt;0</formula>
    </cfRule>
    <cfRule type="expression" dxfId="5094" priority="869">
      <formula>SEARCH("fermata",$N16)&gt;0</formula>
    </cfRule>
    <cfRule type="expression" dxfId="5093" priority="870">
      <formula>SEARCH("canone",$N16)&gt;0</formula>
    </cfRule>
  </conditionalFormatting>
  <conditionalFormatting sqref="G16:H16 J16">
    <cfRule type="expression" dxfId="5092" priority="861">
      <formula>SEARCH("caricato",$N16)&gt;0</formula>
    </cfRule>
    <cfRule type="expression" dxfId="5091" priority="862">
      <formula>SEARCH("da fare",$N16)&gt;0</formula>
    </cfRule>
    <cfRule type="expression" dxfId="5090" priority="863">
      <formula>SEARCH("attesa tcl",$N16)&gt;0</formula>
    </cfRule>
    <cfRule type="expression" dxfId="5089" priority="864">
      <formula>SEARCH("fermata",$N16)&gt;0</formula>
    </cfRule>
    <cfRule type="expression" dxfId="5088" priority="865">
      <formula>SEARCH("canone",$N16)&gt;0</formula>
    </cfRule>
  </conditionalFormatting>
  <conditionalFormatting sqref="F14:F15">
    <cfRule type="expression" dxfId="5087" priority="856">
      <formula>SEARCH("caricato",$N14)&gt;0</formula>
    </cfRule>
    <cfRule type="expression" dxfId="5086" priority="857">
      <formula>SEARCH("da fare",$N14)&gt;0</formula>
    </cfRule>
    <cfRule type="expression" dxfId="5085" priority="858">
      <formula>SEARCH("attesa tcl",$N14)&gt;0</formula>
    </cfRule>
    <cfRule type="expression" dxfId="5084" priority="859">
      <formula>SEARCH("fermata",$N14)&gt;0</formula>
    </cfRule>
    <cfRule type="expression" dxfId="5083" priority="860">
      <formula>SEARCH("canone",$N14)&gt;0</formula>
    </cfRule>
  </conditionalFormatting>
  <conditionalFormatting sqref="F14:F15">
    <cfRule type="expression" dxfId="5082" priority="851">
      <formula>SEARCH("caricato",$N14)&gt;0</formula>
    </cfRule>
    <cfRule type="expression" dxfId="5081" priority="852">
      <formula>SEARCH("da fare",$N14)&gt;0</formula>
    </cfRule>
    <cfRule type="expression" dxfId="5080" priority="853">
      <formula>SEARCH("attesa tcl",$N14)&gt;0</formula>
    </cfRule>
    <cfRule type="expression" dxfId="5079" priority="854">
      <formula>SEARCH("fermata",$N14)&gt;0</formula>
    </cfRule>
    <cfRule type="expression" dxfId="5078" priority="855">
      <formula>SEARCH("canone",$N14)&gt;0</formula>
    </cfRule>
  </conditionalFormatting>
  <conditionalFormatting sqref="F21">
    <cfRule type="expression" dxfId="5077" priority="846">
      <formula>SEARCH("caricato",$N21)&gt;0</formula>
    </cfRule>
    <cfRule type="expression" dxfId="5076" priority="847">
      <formula>SEARCH("da fare",$N21)&gt;0</formula>
    </cfRule>
    <cfRule type="expression" dxfId="5075" priority="848">
      <formula>SEARCH("attesa tcl",$N21)&gt;0</formula>
    </cfRule>
    <cfRule type="expression" dxfId="5074" priority="849">
      <formula>SEARCH("fermata",$N21)&gt;0</formula>
    </cfRule>
    <cfRule type="expression" dxfId="5073" priority="850">
      <formula>SEARCH("canone",$N21)&gt;0</formula>
    </cfRule>
  </conditionalFormatting>
  <conditionalFormatting sqref="F21">
    <cfRule type="expression" dxfId="5072" priority="841">
      <formula>SEARCH("caricato",$N21)&gt;0</formula>
    </cfRule>
    <cfRule type="expression" dxfId="5071" priority="842">
      <formula>SEARCH("da fare",$N21)&gt;0</formula>
    </cfRule>
    <cfRule type="expression" dxfId="5070" priority="843">
      <formula>SEARCH("attesa tcl",$N21)&gt;0</formula>
    </cfRule>
    <cfRule type="expression" dxfId="5069" priority="844">
      <formula>SEARCH("fermata",$N21)&gt;0</formula>
    </cfRule>
    <cfRule type="expression" dxfId="5068" priority="845">
      <formula>SEARCH("canone",$N21)&gt;0</formula>
    </cfRule>
  </conditionalFormatting>
  <conditionalFormatting sqref="F21">
    <cfRule type="expression" dxfId="5067" priority="836">
      <formula>SEARCH("caricato",$N21)&gt;0</formula>
    </cfRule>
    <cfRule type="expression" dxfId="5066" priority="837">
      <formula>SEARCH("da fare",$N21)&gt;0</formula>
    </cfRule>
    <cfRule type="expression" dxfId="5065" priority="838">
      <formula>SEARCH("attesa tcl",$N21)&gt;0</formula>
    </cfRule>
    <cfRule type="expression" dxfId="5064" priority="839">
      <formula>SEARCH("fermata",$N21)&gt;0</formula>
    </cfRule>
    <cfRule type="expression" dxfId="5063" priority="840">
      <formula>SEARCH("canone",$N21)&gt;0</formula>
    </cfRule>
  </conditionalFormatting>
  <conditionalFormatting sqref="F21">
    <cfRule type="expression" dxfId="5062" priority="831">
      <formula>SEARCH("caricato",$N21)&gt;0</formula>
    </cfRule>
    <cfRule type="expression" dxfId="5061" priority="832">
      <formula>SEARCH("da fare",$N21)&gt;0</formula>
    </cfRule>
    <cfRule type="expression" dxfId="5060" priority="833">
      <formula>SEARCH("attesa tcl",$N21)&gt;0</formula>
    </cfRule>
    <cfRule type="expression" dxfId="5059" priority="834">
      <formula>SEARCH("fermata",$N21)&gt;0</formula>
    </cfRule>
    <cfRule type="expression" dxfId="5058" priority="835">
      <formula>SEARCH("canone",$N21)&gt;0</formula>
    </cfRule>
  </conditionalFormatting>
  <conditionalFormatting sqref="G18:H18 J18">
    <cfRule type="expression" dxfId="5057" priority="826">
      <formula>SEARCH("caricato",$N18)&gt;0</formula>
    </cfRule>
    <cfRule type="expression" dxfId="5056" priority="827">
      <formula>SEARCH("da fare",$N18)&gt;0</formula>
    </cfRule>
    <cfRule type="expression" dxfId="5055" priority="828">
      <formula>SEARCH("attesa tcl",$N18)&gt;0</formula>
    </cfRule>
    <cfRule type="expression" dxfId="5054" priority="829">
      <formula>SEARCH("fermata",$N18)&gt;0</formula>
    </cfRule>
    <cfRule type="expression" dxfId="5053" priority="830">
      <formula>SEARCH("canone",$N18)&gt;0</formula>
    </cfRule>
  </conditionalFormatting>
  <conditionalFormatting sqref="G18:H18 J18">
    <cfRule type="expression" dxfId="5052" priority="821">
      <formula>SEARCH("caricato",$N18)&gt;0</formula>
    </cfRule>
    <cfRule type="expression" dxfId="5051" priority="822">
      <formula>SEARCH("da fare",$N18)&gt;0</formula>
    </cfRule>
    <cfRule type="expression" dxfId="5050" priority="823">
      <formula>SEARCH("attesa tcl",$N18)&gt;0</formula>
    </cfRule>
    <cfRule type="expression" dxfId="5049" priority="824">
      <formula>SEARCH("fermata",$N18)&gt;0</formula>
    </cfRule>
    <cfRule type="expression" dxfId="5048" priority="825">
      <formula>SEARCH("canone",$N18)&gt;0</formula>
    </cfRule>
  </conditionalFormatting>
  <conditionalFormatting sqref="F20:F21">
    <cfRule type="expression" dxfId="5047" priority="816">
      <formula>SEARCH("caricato",$N20)&gt;0</formula>
    </cfRule>
    <cfRule type="expression" dxfId="5046" priority="817">
      <formula>SEARCH("da fare",$N20)&gt;0</formula>
    </cfRule>
    <cfRule type="expression" dxfId="5045" priority="818">
      <formula>SEARCH("attesa tcl",$N20)&gt;0</formula>
    </cfRule>
    <cfRule type="expression" dxfId="5044" priority="819">
      <formula>SEARCH("fermata",$N20)&gt;0</formula>
    </cfRule>
    <cfRule type="expression" dxfId="5043" priority="820">
      <formula>SEARCH("canone",$N20)&gt;0</formula>
    </cfRule>
  </conditionalFormatting>
  <conditionalFormatting sqref="G20:H20 J20">
    <cfRule type="expression" dxfId="5042" priority="811">
      <formula>SEARCH("caricato",$N20)&gt;0</formula>
    </cfRule>
    <cfRule type="expression" dxfId="5041" priority="812">
      <formula>SEARCH("da fare",$N20)&gt;0</formula>
    </cfRule>
    <cfRule type="expression" dxfId="5040" priority="813">
      <formula>SEARCH("attesa tcl",$N20)&gt;0</formula>
    </cfRule>
    <cfRule type="expression" dxfId="5039" priority="814">
      <formula>SEARCH("fermata",$N20)&gt;0</formula>
    </cfRule>
    <cfRule type="expression" dxfId="5038" priority="815">
      <formula>SEARCH("canone",$N20)&gt;0</formula>
    </cfRule>
  </conditionalFormatting>
  <conditionalFormatting sqref="F18:F19">
    <cfRule type="expression" dxfId="5037" priority="806">
      <formula>SEARCH("caricato",$N18)&gt;0</formula>
    </cfRule>
    <cfRule type="expression" dxfId="5036" priority="807">
      <formula>SEARCH("da fare",$N18)&gt;0</formula>
    </cfRule>
    <cfRule type="expression" dxfId="5035" priority="808">
      <formula>SEARCH("attesa tcl",$N18)&gt;0</formula>
    </cfRule>
    <cfRule type="expression" dxfId="5034" priority="809">
      <formula>SEARCH("fermata",$N18)&gt;0</formula>
    </cfRule>
    <cfRule type="expression" dxfId="5033" priority="810">
      <formula>SEARCH("canone",$N18)&gt;0</formula>
    </cfRule>
  </conditionalFormatting>
  <conditionalFormatting sqref="F18:F19">
    <cfRule type="expression" dxfId="5032" priority="801">
      <formula>SEARCH("caricato",$N18)&gt;0</formula>
    </cfRule>
    <cfRule type="expression" dxfId="5031" priority="802">
      <formula>SEARCH("da fare",$N18)&gt;0</formula>
    </cfRule>
    <cfRule type="expression" dxfId="5030" priority="803">
      <formula>SEARCH("attesa tcl",$N18)&gt;0</formula>
    </cfRule>
    <cfRule type="expression" dxfId="5029" priority="804">
      <formula>SEARCH("fermata",$N18)&gt;0</formula>
    </cfRule>
    <cfRule type="expression" dxfId="5028" priority="805">
      <formula>SEARCH("canone",$N18)&gt;0</formula>
    </cfRule>
  </conditionalFormatting>
  <conditionalFormatting sqref="F18:F19">
    <cfRule type="expression" dxfId="5027" priority="796">
      <formula>SEARCH("caricato",$N18)&gt;0</formula>
    </cfRule>
    <cfRule type="expression" dxfId="5026" priority="797">
      <formula>SEARCH("da fare",$N18)&gt;0</formula>
    </cfRule>
    <cfRule type="expression" dxfId="5025" priority="798">
      <formula>SEARCH("attesa tcl",$N18)&gt;0</formula>
    </cfRule>
    <cfRule type="expression" dxfId="5024" priority="799">
      <formula>SEARCH("fermata",$N18)&gt;0</formula>
    </cfRule>
    <cfRule type="expression" dxfId="5023" priority="800">
      <formula>SEARCH("canone",$N18)&gt;0</formula>
    </cfRule>
  </conditionalFormatting>
  <conditionalFormatting sqref="G18:H18 J18">
    <cfRule type="expression" dxfId="5022" priority="791">
      <formula>SEARCH("caricato",$N18)&gt;0</formula>
    </cfRule>
    <cfRule type="expression" dxfId="5021" priority="792">
      <formula>SEARCH("da fare",$N18)&gt;0</formula>
    </cfRule>
    <cfRule type="expression" dxfId="5020" priority="793">
      <formula>SEARCH("attesa tcl",$N18)&gt;0</formula>
    </cfRule>
    <cfRule type="expression" dxfId="5019" priority="794">
      <formula>SEARCH("fermata",$N18)&gt;0</formula>
    </cfRule>
    <cfRule type="expression" dxfId="5018" priority="795">
      <formula>SEARCH("canone",$N18)&gt;0</formula>
    </cfRule>
  </conditionalFormatting>
  <conditionalFormatting sqref="F23">
    <cfRule type="expression" dxfId="5017" priority="786">
      <formula>SEARCH("caricato",$N23)&gt;0</formula>
    </cfRule>
    <cfRule type="expression" dxfId="5016" priority="787">
      <formula>SEARCH("da fare",$N23)&gt;0</formula>
    </cfRule>
    <cfRule type="expression" dxfId="5015" priority="788">
      <formula>SEARCH("attesa tcl",$N23)&gt;0</formula>
    </cfRule>
    <cfRule type="expression" dxfId="5014" priority="789">
      <formula>SEARCH("fermata",$N23)&gt;0</formula>
    </cfRule>
    <cfRule type="expression" dxfId="5013" priority="790">
      <formula>SEARCH("canone",$N23)&gt;0</formula>
    </cfRule>
  </conditionalFormatting>
  <conditionalFormatting sqref="F23">
    <cfRule type="expression" dxfId="5012" priority="781">
      <formula>SEARCH("caricato",$N23)&gt;0</formula>
    </cfRule>
    <cfRule type="expression" dxfId="5011" priority="782">
      <formula>SEARCH("da fare",$N23)&gt;0</formula>
    </cfRule>
    <cfRule type="expression" dxfId="5010" priority="783">
      <formula>SEARCH("attesa tcl",$N23)&gt;0</formula>
    </cfRule>
    <cfRule type="expression" dxfId="5009" priority="784">
      <formula>SEARCH("fermata",$N23)&gt;0</formula>
    </cfRule>
    <cfRule type="expression" dxfId="5008" priority="785">
      <formula>SEARCH("canone",$N23)&gt;0</formula>
    </cfRule>
  </conditionalFormatting>
  <conditionalFormatting sqref="F23">
    <cfRule type="expression" dxfId="5007" priority="776">
      <formula>SEARCH("caricato",$N23)&gt;0</formula>
    </cfRule>
    <cfRule type="expression" dxfId="5006" priority="777">
      <formula>SEARCH("da fare",$N23)&gt;0</formula>
    </cfRule>
    <cfRule type="expression" dxfId="5005" priority="778">
      <formula>SEARCH("attesa tcl",$N23)&gt;0</formula>
    </cfRule>
    <cfRule type="expression" dxfId="5004" priority="779">
      <formula>SEARCH("fermata",$N23)&gt;0</formula>
    </cfRule>
    <cfRule type="expression" dxfId="5003" priority="780">
      <formula>SEARCH("canone",$N23)&gt;0</formula>
    </cfRule>
  </conditionalFormatting>
  <conditionalFormatting sqref="F23">
    <cfRule type="expression" dxfId="5002" priority="771">
      <formula>SEARCH("caricato",$N23)&gt;0</formula>
    </cfRule>
    <cfRule type="expression" dxfId="5001" priority="772">
      <formula>SEARCH("da fare",$N23)&gt;0</formula>
    </cfRule>
    <cfRule type="expression" dxfId="5000" priority="773">
      <formula>SEARCH("attesa tcl",$N23)&gt;0</formula>
    </cfRule>
    <cfRule type="expression" dxfId="4999" priority="774">
      <formula>SEARCH("fermata",$N23)&gt;0</formula>
    </cfRule>
    <cfRule type="expression" dxfId="4998" priority="775">
      <formula>SEARCH("canone",$N23)&gt;0</formula>
    </cfRule>
  </conditionalFormatting>
  <conditionalFormatting sqref="F20:F21">
    <cfRule type="expression" dxfId="4997" priority="766">
      <formula>SEARCH("caricato",$N20)&gt;0</formula>
    </cfRule>
    <cfRule type="expression" dxfId="4996" priority="767">
      <formula>SEARCH("da fare",$N20)&gt;0</formula>
    </cfRule>
    <cfRule type="expression" dxfId="4995" priority="768">
      <formula>SEARCH("attesa tcl",$N20)&gt;0</formula>
    </cfRule>
    <cfRule type="expression" dxfId="4994" priority="769">
      <formula>SEARCH("fermata",$N20)&gt;0</formula>
    </cfRule>
    <cfRule type="expression" dxfId="4993" priority="770">
      <formula>SEARCH("canone",$N20)&gt;0</formula>
    </cfRule>
  </conditionalFormatting>
  <conditionalFormatting sqref="F20:F21">
    <cfRule type="expression" dxfId="4992" priority="761">
      <formula>SEARCH("caricato",$N20)&gt;0</formula>
    </cfRule>
    <cfRule type="expression" dxfId="4991" priority="762">
      <formula>SEARCH("da fare",$N20)&gt;0</formula>
    </cfRule>
    <cfRule type="expression" dxfId="4990" priority="763">
      <formula>SEARCH("attesa tcl",$N20)&gt;0</formula>
    </cfRule>
    <cfRule type="expression" dxfId="4989" priority="764">
      <formula>SEARCH("fermata",$N20)&gt;0</formula>
    </cfRule>
    <cfRule type="expression" dxfId="4988" priority="765">
      <formula>SEARCH("canone",$N20)&gt;0</formula>
    </cfRule>
  </conditionalFormatting>
  <conditionalFormatting sqref="F20:F21">
    <cfRule type="expression" dxfId="4987" priority="756">
      <formula>SEARCH("caricato",$N20)&gt;0</formula>
    </cfRule>
    <cfRule type="expression" dxfId="4986" priority="757">
      <formula>SEARCH("da fare",$N20)&gt;0</formula>
    </cfRule>
    <cfRule type="expression" dxfId="4985" priority="758">
      <formula>SEARCH("attesa tcl",$N20)&gt;0</formula>
    </cfRule>
    <cfRule type="expression" dxfId="4984" priority="759">
      <formula>SEARCH("fermata",$N20)&gt;0</formula>
    </cfRule>
    <cfRule type="expression" dxfId="4983" priority="760">
      <formula>SEARCH("canone",$N20)&gt;0</formula>
    </cfRule>
  </conditionalFormatting>
  <conditionalFormatting sqref="F20:F21">
    <cfRule type="expression" dxfId="4982" priority="751">
      <formula>SEARCH("caricato",$N20)&gt;0</formula>
    </cfRule>
    <cfRule type="expression" dxfId="4981" priority="752">
      <formula>SEARCH("da fare",$N20)&gt;0</formula>
    </cfRule>
    <cfRule type="expression" dxfId="4980" priority="753">
      <formula>SEARCH("attesa tcl",$N20)&gt;0</formula>
    </cfRule>
    <cfRule type="expression" dxfId="4979" priority="754">
      <formula>SEARCH("fermata",$N20)&gt;0</formula>
    </cfRule>
    <cfRule type="expression" dxfId="4978" priority="755">
      <formula>SEARCH("canone",$N20)&gt;0</formula>
    </cfRule>
  </conditionalFormatting>
  <conditionalFormatting sqref="F15">
    <cfRule type="expression" dxfId="4977" priority="746">
      <formula>SEARCH("caricato",$N15)&gt;0</formula>
    </cfRule>
    <cfRule type="expression" dxfId="4976" priority="747">
      <formula>SEARCH("da fare",$N15)&gt;0</formula>
    </cfRule>
    <cfRule type="expression" dxfId="4975" priority="748">
      <formula>SEARCH("attesa tcl",$N15)&gt;0</formula>
    </cfRule>
    <cfRule type="expression" dxfId="4974" priority="749">
      <formula>SEARCH("fermata",$N15)&gt;0</formula>
    </cfRule>
    <cfRule type="expression" dxfId="4973" priority="750">
      <formula>SEARCH("canone",$N15)&gt;0</formula>
    </cfRule>
  </conditionalFormatting>
  <conditionalFormatting sqref="F16:F17">
    <cfRule type="expression" dxfId="4972" priority="741">
      <formula>SEARCH("caricato",$N16)&gt;0</formula>
    </cfRule>
    <cfRule type="expression" dxfId="4971" priority="742">
      <formula>SEARCH("da fare",$N16)&gt;0</formula>
    </cfRule>
    <cfRule type="expression" dxfId="4970" priority="743">
      <formula>SEARCH("attesa tcl",$N16)&gt;0</formula>
    </cfRule>
    <cfRule type="expression" dxfId="4969" priority="744">
      <formula>SEARCH("fermata",$N16)&gt;0</formula>
    </cfRule>
    <cfRule type="expression" dxfId="4968" priority="745">
      <formula>SEARCH("canone",$N16)&gt;0</formula>
    </cfRule>
  </conditionalFormatting>
  <conditionalFormatting sqref="F15">
    <cfRule type="expression" dxfId="4967" priority="736">
      <formula>SEARCH("caricato",$N15)&gt;0</formula>
    </cfRule>
    <cfRule type="expression" dxfId="4966" priority="737">
      <formula>SEARCH("da fare",$N15)&gt;0</formula>
    </cfRule>
    <cfRule type="expression" dxfId="4965" priority="738">
      <formula>SEARCH("attesa tcl",$N15)&gt;0</formula>
    </cfRule>
    <cfRule type="expression" dxfId="4964" priority="739">
      <formula>SEARCH("fermata",$N15)&gt;0</formula>
    </cfRule>
    <cfRule type="expression" dxfId="4963" priority="740">
      <formula>SEARCH("canone",$N15)&gt;0</formula>
    </cfRule>
  </conditionalFormatting>
  <conditionalFormatting sqref="F16:F17">
    <cfRule type="expression" dxfId="4962" priority="731">
      <formula>SEARCH("caricato",$N16)&gt;0</formula>
    </cfRule>
    <cfRule type="expression" dxfId="4961" priority="732">
      <formula>SEARCH("da fare",$N16)&gt;0</formula>
    </cfRule>
    <cfRule type="expression" dxfId="4960" priority="733">
      <formula>SEARCH("attesa tcl",$N16)&gt;0</formula>
    </cfRule>
    <cfRule type="expression" dxfId="4959" priority="734">
      <formula>SEARCH("fermata",$N16)&gt;0</formula>
    </cfRule>
    <cfRule type="expression" dxfId="4958" priority="735">
      <formula>SEARCH("canone",$N16)&gt;0</formula>
    </cfRule>
  </conditionalFormatting>
  <conditionalFormatting sqref="F18:F19">
    <cfRule type="expression" dxfId="4957" priority="726">
      <formula>SEARCH("caricato",$N18)&gt;0</formula>
    </cfRule>
    <cfRule type="expression" dxfId="4956" priority="727">
      <formula>SEARCH("da fare",$N18)&gt;0</formula>
    </cfRule>
    <cfRule type="expression" dxfId="4955" priority="728">
      <formula>SEARCH("attesa tcl",$N18)&gt;0</formula>
    </cfRule>
    <cfRule type="expression" dxfId="4954" priority="729">
      <formula>SEARCH("fermata",$N18)&gt;0</formula>
    </cfRule>
    <cfRule type="expression" dxfId="4953" priority="730">
      <formula>SEARCH("canone",$N18)&gt;0</formula>
    </cfRule>
  </conditionalFormatting>
  <conditionalFormatting sqref="F18:F19">
    <cfRule type="expression" dxfId="4952" priority="721">
      <formula>SEARCH("caricato",$N18)&gt;0</formula>
    </cfRule>
    <cfRule type="expression" dxfId="4951" priority="722">
      <formula>SEARCH("da fare",$N18)&gt;0</formula>
    </cfRule>
    <cfRule type="expression" dxfId="4950" priority="723">
      <formula>SEARCH("attesa tcl",$N18)&gt;0</formula>
    </cfRule>
    <cfRule type="expression" dxfId="4949" priority="724">
      <formula>SEARCH("fermata",$N18)&gt;0</formula>
    </cfRule>
    <cfRule type="expression" dxfId="4948" priority="725">
      <formula>SEARCH("canone",$N18)&gt;0</formula>
    </cfRule>
  </conditionalFormatting>
  <conditionalFormatting sqref="F15">
    <cfRule type="expression" dxfId="4947" priority="716">
      <formula>SEARCH("caricato",$N15)&gt;0</formula>
    </cfRule>
    <cfRule type="expression" dxfId="4946" priority="717">
      <formula>SEARCH("da fare",$N15)&gt;0</formula>
    </cfRule>
    <cfRule type="expression" dxfId="4945" priority="718">
      <formula>SEARCH("attesa tcl",$N15)&gt;0</formula>
    </cfRule>
    <cfRule type="expression" dxfId="4944" priority="719">
      <formula>SEARCH("fermata",$N15)&gt;0</formula>
    </cfRule>
    <cfRule type="expression" dxfId="4943" priority="720">
      <formula>SEARCH("canone",$N15)&gt;0</formula>
    </cfRule>
  </conditionalFormatting>
  <conditionalFormatting sqref="F15">
    <cfRule type="expression" dxfId="4942" priority="711">
      <formula>SEARCH("caricato",$N15)&gt;0</formula>
    </cfRule>
    <cfRule type="expression" dxfId="4941" priority="712">
      <formula>SEARCH("da fare",$N15)&gt;0</formula>
    </cfRule>
    <cfRule type="expression" dxfId="4940" priority="713">
      <formula>SEARCH("attesa tcl",$N15)&gt;0</formula>
    </cfRule>
    <cfRule type="expression" dxfId="4939" priority="714">
      <formula>SEARCH("fermata",$N15)&gt;0</formula>
    </cfRule>
    <cfRule type="expression" dxfId="4938" priority="715">
      <formula>SEARCH("canone",$N15)&gt;0</formula>
    </cfRule>
  </conditionalFormatting>
  <conditionalFormatting sqref="F18:F19">
    <cfRule type="expression" dxfId="4937" priority="706">
      <formula>SEARCH("caricato",$N18)&gt;0</formula>
    </cfRule>
    <cfRule type="expression" dxfId="4936" priority="707">
      <formula>SEARCH("da fare",$N18)&gt;0</formula>
    </cfRule>
    <cfRule type="expression" dxfId="4935" priority="708">
      <formula>SEARCH("attesa tcl",$N18)&gt;0</formula>
    </cfRule>
    <cfRule type="expression" dxfId="4934" priority="709">
      <formula>SEARCH("fermata",$N18)&gt;0</formula>
    </cfRule>
    <cfRule type="expression" dxfId="4933" priority="710">
      <formula>SEARCH("canone",$N18)&gt;0</formula>
    </cfRule>
  </conditionalFormatting>
  <conditionalFormatting sqref="F16:F17">
    <cfRule type="expression" dxfId="4932" priority="701">
      <formula>SEARCH("caricato",$N16)&gt;0</formula>
    </cfRule>
    <cfRule type="expression" dxfId="4931" priority="702">
      <formula>SEARCH("da fare",$N16)&gt;0</formula>
    </cfRule>
    <cfRule type="expression" dxfId="4930" priority="703">
      <formula>SEARCH("attesa tcl",$N16)&gt;0</formula>
    </cfRule>
    <cfRule type="expression" dxfId="4929" priority="704">
      <formula>SEARCH("fermata",$N16)&gt;0</formula>
    </cfRule>
    <cfRule type="expression" dxfId="4928" priority="705">
      <formula>SEARCH("canone",$N16)&gt;0</formula>
    </cfRule>
  </conditionalFormatting>
  <conditionalFormatting sqref="F16:F17">
    <cfRule type="expression" dxfId="4927" priority="696">
      <formula>SEARCH("caricato",$N16)&gt;0</formula>
    </cfRule>
    <cfRule type="expression" dxfId="4926" priority="697">
      <formula>SEARCH("da fare",$N16)&gt;0</formula>
    </cfRule>
    <cfRule type="expression" dxfId="4925" priority="698">
      <formula>SEARCH("attesa tcl",$N16)&gt;0</formula>
    </cfRule>
    <cfRule type="expression" dxfId="4924" priority="699">
      <formula>SEARCH("fermata",$N16)&gt;0</formula>
    </cfRule>
    <cfRule type="expression" dxfId="4923" priority="700">
      <formula>SEARCH("canone",$N16)&gt;0</formula>
    </cfRule>
  </conditionalFormatting>
  <conditionalFormatting sqref="F14">
    <cfRule type="expression" dxfId="4922" priority="691">
      <formula>SEARCH("caricato",$N14)&gt;0</formula>
    </cfRule>
    <cfRule type="expression" dxfId="4921" priority="692">
      <formula>SEARCH("da fare",$N14)&gt;0</formula>
    </cfRule>
    <cfRule type="expression" dxfId="4920" priority="693">
      <formula>SEARCH("attesa tcl",$N14)&gt;0</formula>
    </cfRule>
    <cfRule type="expression" dxfId="4919" priority="694">
      <formula>SEARCH("fermata",$N14)&gt;0</formula>
    </cfRule>
    <cfRule type="expression" dxfId="4918" priority="695">
      <formula>SEARCH("canone",$N14)&gt;0</formula>
    </cfRule>
  </conditionalFormatting>
  <conditionalFormatting sqref="F14">
    <cfRule type="expression" dxfId="4917" priority="686">
      <formula>SEARCH("caricato",$N14)&gt;0</formula>
    </cfRule>
    <cfRule type="expression" dxfId="4916" priority="687">
      <formula>SEARCH("da fare",$N14)&gt;0</formula>
    </cfRule>
    <cfRule type="expression" dxfId="4915" priority="688">
      <formula>SEARCH("attesa tcl",$N14)&gt;0</formula>
    </cfRule>
    <cfRule type="expression" dxfId="4914" priority="689">
      <formula>SEARCH("fermata",$N14)&gt;0</formula>
    </cfRule>
    <cfRule type="expression" dxfId="4913" priority="690">
      <formula>SEARCH("canone",$N14)&gt;0</formula>
    </cfRule>
  </conditionalFormatting>
  <conditionalFormatting sqref="F14">
    <cfRule type="expression" dxfId="4912" priority="681">
      <formula>SEARCH("caricato",$N14)&gt;0</formula>
    </cfRule>
    <cfRule type="expression" dxfId="4911" priority="682">
      <formula>SEARCH("da fare",$N14)&gt;0</formula>
    </cfRule>
    <cfRule type="expression" dxfId="4910" priority="683">
      <formula>SEARCH("attesa tcl",$N14)&gt;0</formula>
    </cfRule>
    <cfRule type="expression" dxfId="4909" priority="684">
      <formula>SEARCH("fermata",$N14)&gt;0</formula>
    </cfRule>
    <cfRule type="expression" dxfId="4908" priority="685">
      <formula>SEARCH("canone",$N14)&gt;0</formula>
    </cfRule>
  </conditionalFormatting>
  <conditionalFormatting sqref="F14">
    <cfRule type="expression" dxfId="4907" priority="676">
      <formula>SEARCH("caricato",$N14)&gt;0</formula>
    </cfRule>
    <cfRule type="expression" dxfId="4906" priority="677">
      <formula>SEARCH("da fare",$N14)&gt;0</formula>
    </cfRule>
    <cfRule type="expression" dxfId="4905" priority="678">
      <formula>SEARCH("attesa tcl",$N14)&gt;0</formula>
    </cfRule>
    <cfRule type="expression" dxfId="4904" priority="679">
      <formula>SEARCH("fermata",$N14)&gt;0</formula>
    </cfRule>
    <cfRule type="expression" dxfId="4903" priority="680">
      <formula>SEARCH("canone",$N14)&gt;0</formula>
    </cfRule>
  </conditionalFormatting>
  <conditionalFormatting sqref="F22:G22">
    <cfRule type="expression" dxfId="4902" priority="671">
      <formula>SEARCH("caricato",$N22)&gt;0</formula>
    </cfRule>
    <cfRule type="expression" dxfId="4901" priority="672">
      <formula>SEARCH("da fare",$N22)&gt;0</formula>
    </cfRule>
    <cfRule type="expression" dxfId="4900" priority="673">
      <formula>SEARCH("attesa tcl",$N22)&gt;0</formula>
    </cfRule>
    <cfRule type="expression" dxfId="4899" priority="674">
      <formula>SEARCH("fermata",$N22)&gt;0</formula>
    </cfRule>
    <cfRule type="expression" dxfId="4898" priority="675">
      <formula>SEARCH("canone",$N22)&gt;0</formula>
    </cfRule>
  </conditionalFormatting>
  <conditionalFormatting sqref="F22">
    <cfRule type="expression" dxfId="4897" priority="666">
      <formula>SEARCH("caricato",$N22)&gt;0</formula>
    </cfRule>
    <cfRule type="expression" dxfId="4896" priority="667">
      <formula>SEARCH("da fare",$N22)&gt;0</formula>
    </cfRule>
    <cfRule type="expression" dxfId="4895" priority="668">
      <formula>SEARCH("attesa tcl",$N22)&gt;0</formula>
    </cfRule>
    <cfRule type="expression" dxfId="4894" priority="669">
      <formula>SEARCH("fermata",$N22)&gt;0</formula>
    </cfRule>
    <cfRule type="expression" dxfId="4893" priority="670">
      <formula>SEARCH("canone",$N22)&gt;0</formula>
    </cfRule>
  </conditionalFormatting>
  <conditionalFormatting sqref="G22">
    <cfRule type="expression" dxfId="4892" priority="661">
      <formula>SEARCH("caricato",$N22)&gt;0</formula>
    </cfRule>
    <cfRule type="expression" dxfId="4891" priority="662">
      <formula>SEARCH("da fare",$N22)&gt;0</formula>
    </cfRule>
    <cfRule type="expression" dxfId="4890" priority="663">
      <formula>SEARCH("attesa tcl",$N22)&gt;0</formula>
    </cfRule>
    <cfRule type="expression" dxfId="4889" priority="664">
      <formula>SEARCH("fermata",$N22)&gt;0</formula>
    </cfRule>
    <cfRule type="expression" dxfId="4888" priority="665">
      <formula>SEARCH("canone",$N22)&gt;0</formula>
    </cfRule>
  </conditionalFormatting>
  <conditionalFormatting sqref="F22">
    <cfRule type="expression" dxfId="4887" priority="656">
      <formula>SEARCH("caricato",$N22)&gt;0</formula>
    </cfRule>
    <cfRule type="expression" dxfId="4886" priority="657">
      <formula>SEARCH("da fare",$N22)&gt;0</formula>
    </cfRule>
    <cfRule type="expression" dxfId="4885" priority="658">
      <formula>SEARCH("attesa tcl",$N22)&gt;0</formula>
    </cfRule>
    <cfRule type="expression" dxfId="4884" priority="659">
      <formula>SEARCH("fermata",$N22)&gt;0</formula>
    </cfRule>
    <cfRule type="expression" dxfId="4883" priority="660">
      <formula>SEARCH("canone",$N22)&gt;0</formula>
    </cfRule>
  </conditionalFormatting>
  <conditionalFormatting sqref="F22">
    <cfRule type="expression" dxfId="4882" priority="651">
      <formula>SEARCH("caricato",$N22)&gt;0</formula>
    </cfRule>
    <cfRule type="expression" dxfId="4881" priority="652">
      <formula>SEARCH("da fare",$N22)&gt;0</formula>
    </cfRule>
    <cfRule type="expression" dxfId="4880" priority="653">
      <formula>SEARCH("attesa tcl",$N22)&gt;0</formula>
    </cfRule>
    <cfRule type="expression" dxfId="4879" priority="654">
      <formula>SEARCH("fermata",$N22)&gt;0</formula>
    </cfRule>
    <cfRule type="expression" dxfId="4878" priority="655">
      <formula>SEARCH("canone",$N22)&gt;0</formula>
    </cfRule>
  </conditionalFormatting>
  <conditionalFormatting sqref="F22">
    <cfRule type="expression" dxfId="4877" priority="646">
      <formula>SEARCH("caricato",$N22)&gt;0</formula>
    </cfRule>
    <cfRule type="expression" dxfId="4876" priority="647">
      <formula>SEARCH("da fare",$N22)&gt;0</formula>
    </cfRule>
    <cfRule type="expression" dxfId="4875" priority="648">
      <formula>SEARCH("attesa tcl",$N22)&gt;0</formula>
    </cfRule>
    <cfRule type="expression" dxfId="4874" priority="649">
      <formula>SEARCH("fermata",$N22)&gt;0</formula>
    </cfRule>
    <cfRule type="expression" dxfId="4873" priority="650">
      <formula>SEARCH("canone",$N22)&gt;0</formula>
    </cfRule>
  </conditionalFormatting>
  <conditionalFormatting sqref="F22">
    <cfRule type="expression" dxfId="4872" priority="641">
      <formula>SEARCH("caricato",$N22)&gt;0</formula>
    </cfRule>
    <cfRule type="expression" dxfId="4871" priority="642">
      <formula>SEARCH("da fare",$N22)&gt;0</formula>
    </cfRule>
    <cfRule type="expression" dxfId="4870" priority="643">
      <formula>SEARCH("attesa tcl",$N22)&gt;0</formula>
    </cfRule>
    <cfRule type="expression" dxfId="4869" priority="644">
      <formula>SEARCH("fermata",$N22)&gt;0</formula>
    </cfRule>
    <cfRule type="expression" dxfId="4868" priority="645">
      <formula>SEARCH("canone",$N22)&gt;0</formula>
    </cfRule>
  </conditionalFormatting>
  <conditionalFormatting sqref="I18:I19 I14:I15">
    <cfRule type="expression" dxfId="4867" priority="636">
      <formula>SEARCH("caricato",$N14)&gt;0</formula>
    </cfRule>
    <cfRule type="expression" dxfId="4866" priority="637">
      <formula>SEARCH("da fare",$N14)&gt;0</formula>
    </cfRule>
    <cfRule type="expression" dxfId="4865" priority="638">
      <formula>SEARCH("attesa tcl",$N14)&gt;0</formula>
    </cfRule>
    <cfRule type="expression" dxfId="4864" priority="639">
      <formula>SEARCH("fermata",$N14)&gt;0</formula>
    </cfRule>
    <cfRule type="expression" dxfId="4863" priority="640">
      <formula>SEARCH("canone",$N14)&gt;0</formula>
    </cfRule>
  </conditionalFormatting>
  <conditionalFormatting sqref="I18:I19 I14:I15">
    <cfRule type="expression" dxfId="4862" priority="631">
      <formula>SEARCH("caricato",$N14)&gt;0</formula>
    </cfRule>
    <cfRule type="expression" dxfId="4861" priority="632">
      <formula>SEARCH("da fare",$N14)&gt;0</formula>
    </cfRule>
    <cfRule type="expression" dxfId="4860" priority="633">
      <formula>SEARCH("attesa tcl",$N14)&gt;0</formula>
    </cfRule>
    <cfRule type="expression" dxfId="4859" priority="634">
      <formula>SEARCH("fermata",$N14)&gt;0</formula>
    </cfRule>
    <cfRule type="expression" dxfId="4858" priority="635">
      <formula>SEARCH("canone",$N14)&gt;0</formula>
    </cfRule>
  </conditionalFormatting>
  <conditionalFormatting sqref="I18:I19 I14:I15">
    <cfRule type="expression" dxfId="4857" priority="626">
      <formula>SEARCH("caricato",$N14)&gt;0</formula>
    </cfRule>
    <cfRule type="expression" dxfId="4856" priority="627">
      <formula>SEARCH("da fare",$N14)&gt;0</formula>
    </cfRule>
    <cfRule type="expression" dxfId="4855" priority="628">
      <formula>SEARCH("attesa tcl",$N14)&gt;0</formula>
    </cfRule>
    <cfRule type="expression" dxfId="4854" priority="629">
      <formula>SEARCH("fermata",$N14)&gt;0</formula>
    </cfRule>
    <cfRule type="expression" dxfId="4853" priority="630">
      <formula>SEARCH("canone",$N14)&gt;0</formula>
    </cfRule>
  </conditionalFormatting>
  <conditionalFormatting sqref="I18:I19 I14:I15">
    <cfRule type="expression" dxfId="4852" priority="621">
      <formula>SEARCH("caricato",$N14)&gt;0</formula>
    </cfRule>
    <cfRule type="expression" dxfId="4851" priority="622">
      <formula>SEARCH("da fare",$N14)&gt;0</formula>
    </cfRule>
    <cfRule type="expression" dxfId="4850" priority="623">
      <formula>SEARCH("attesa tcl",$N14)&gt;0</formula>
    </cfRule>
    <cfRule type="expression" dxfId="4849" priority="624">
      <formula>SEARCH("fermata",$N14)&gt;0</formula>
    </cfRule>
    <cfRule type="expression" dxfId="4848" priority="625">
      <formula>SEARCH("canone",$N14)&gt;0</formula>
    </cfRule>
  </conditionalFormatting>
  <conditionalFormatting sqref="I18:I19 I14:I15">
    <cfRule type="expression" dxfId="4847" priority="616">
      <formula>SEARCH("caricato",$N14)&gt;0</formula>
    </cfRule>
    <cfRule type="expression" dxfId="4846" priority="617">
      <formula>SEARCH("da fare",$N14)&gt;0</formula>
    </cfRule>
    <cfRule type="expression" dxfId="4845" priority="618">
      <formula>SEARCH("attesa tcl",$N14)&gt;0</formula>
    </cfRule>
    <cfRule type="expression" dxfId="4844" priority="619">
      <formula>SEARCH("fermata",$N14)&gt;0</formula>
    </cfRule>
    <cfRule type="expression" dxfId="4843" priority="620">
      <formula>SEARCH("canone",$N14)&gt;0</formula>
    </cfRule>
  </conditionalFormatting>
  <conditionalFormatting sqref="I18:I19 I14:I15">
    <cfRule type="expression" dxfId="4842" priority="611">
      <formula>SEARCH("caricato",$N14)&gt;0</formula>
    </cfRule>
    <cfRule type="expression" dxfId="4841" priority="612">
      <formula>SEARCH("da fare",$N14)&gt;0</formula>
    </cfRule>
    <cfRule type="expression" dxfId="4840" priority="613">
      <formula>SEARCH("attesa tcl",$N14)&gt;0</formula>
    </cfRule>
    <cfRule type="expression" dxfId="4839" priority="614">
      <formula>SEARCH("fermata",$N14)&gt;0</formula>
    </cfRule>
    <cfRule type="expression" dxfId="4838" priority="615">
      <formula>SEARCH("canone",$N14)&gt;0</formula>
    </cfRule>
  </conditionalFormatting>
  <conditionalFormatting sqref="G23:H23 J23">
    <cfRule type="expression" dxfId="4837" priority="606">
      <formula>SEARCH("caricato",$N23)&gt;0</formula>
    </cfRule>
    <cfRule type="expression" dxfId="4836" priority="607">
      <formula>SEARCH("da fare",$N23)&gt;0</formula>
    </cfRule>
    <cfRule type="expression" dxfId="4835" priority="608">
      <formula>SEARCH("attesa tcl",$N23)&gt;0</formula>
    </cfRule>
    <cfRule type="expression" dxfId="4834" priority="609">
      <formula>SEARCH("fermata",$N23)&gt;0</formula>
    </cfRule>
    <cfRule type="expression" dxfId="4833" priority="610">
      <formula>SEARCH("canone",$N23)&gt;0</formula>
    </cfRule>
  </conditionalFormatting>
  <conditionalFormatting sqref="G23:H23 J23">
    <cfRule type="expression" dxfId="4832" priority="601">
      <formula>SEARCH("caricato",$N23)&gt;0</formula>
    </cfRule>
    <cfRule type="expression" dxfId="4831" priority="602">
      <formula>SEARCH("da fare",$N23)&gt;0</formula>
    </cfRule>
    <cfRule type="expression" dxfId="4830" priority="603">
      <formula>SEARCH("attesa tcl",$N23)&gt;0</formula>
    </cfRule>
    <cfRule type="expression" dxfId="4829" priority="604">
      <formula>SEARCH("fermata",$N23)&gt;0</formula>
    </cfRule>
    <cfRule type="expression" dxfId="4828" priority="605">
      <formula>SEARCH("canone",$N23)&gt;0</formula>
    </cfRule>
  </conditionalFormatting>
  <conditionalFormatting sqref="I23">
    <cfRule type="expression" dxfId="4827" priority="596">
      <formula>SEARCH("caricato",$N23)&gt;0</formula>
    </cfRule>
    <cfRule type="expression" dxfId="4826" priority="597">
      <formula>SEARCH("da fare",$N23)&gt;0</formula>
    </cfRule>
    <cfRule type="expression" dxfId="4825" priority="598">
      <formula>SEARCH("attesa tcl",$N23)&gt;0</formula>
    </cfRule>
    <cfRule type="expression" dxfId="4824" priority="599">
      <formula>SEARCH("fermata",$N23)&gt;0</formula>
    </cfRule>
    <cfRule type="expression" dxfId="4823" priority="600">
      <formula>SEARCH("canone",$N23)&gt;0</formula>
    </cfRule>
  </conditionalFormatting>
  <conditionalFormatting sqref="I23">
    <cfRule type="expression" dxfId="4822" priority="591">
      <formula>SEARCH("caricato",$N23)&gt;0</formula>
    </cfRule>
    <cfRule type="expression" dxfId="4821" priority="592">
      <formula>SEARCH("da fare",$N23)&gt;0</formula>
    </cfRule>
    <cfRule type="expression" dxfId="4820" priority="593">
      <formula>SEARCH("attesa tcl",$N23)&gt;0</formula>
    </cfRule>
    <cfRule type="expression" dxfId="4819" priority="594">
      <formula>SEARCH("fermata",$N23)&gt;0</formula>
    </cfRule>
    <cfRule type="expression" dxfId="4818" priority="595">
      <formula>SEARCH("canone",$N23)&gt;0</formula>
    </cfRule>
  </conditionalFormatting>
  <conditionalFormatting sqref="I23">
    <cfRule type="expression" dxfId="4817" priority="586">
      <formula>SEARCH("caricato",$N23)&gt;0</formula>
    </cfRule>
    <cfRule type="expression" dxfId="4816" priority="587">
      <formula>SEARCH("da fare",$N23)&gt;0</formula>
    </cfRule>
    <cfRule type="expression" dxfId="4815" priority="588">
      <formula>SEARCH("attesa tcl",$N23)&gt;0</formula>
    </cfRule>
    <cfRule type="expression" dxfId="4814" priority="589">
      <formula>SEARCH("fermata",$N23)&gt;0</formula>
    </cfRule>
    <cfRule type="expression" dxfId="4813" priority="590">
      <formula>SEARCH("canone",$N23)&gt;0</formula>
    </cfRule>
  </conditionalFormatting>
  <conditionalFormatting sqref="I23">
    <cfRule type="expression" dxfId="4812" priority="581">
      <formula>SEARCH("caricato",$N23)&gt;0</formula>
    </cfRule>
    <cfRule type="expression" dxfId="4811" priority="582">
      <formula>SEARCH("da fare",$N23)&gt;0</formula>
    </cfRule>
    <cfRule type="expression" dxfId="4810" priority="583">
      <formula>SEARCH("attesa tcl",$N23)&gt;0</formula>
    </cfRule>
    <cfRule type="expression" dxfId="4809" priority="584">
      <formula>SEARCH("fermata",$N23)&gt;0</formula>
    </cfRule>
    <cfRule type="expression" dxfId="4808" priority="585">
      <formula>SEARCH("canone",$N23)&gt;0</formula>
    </cfRule>
  </conditionalFormatting>
  <conditionalFormatting sqref="I23">
    <cfRule type="expression" dxfId="4807" priority="576">
      <formula>SEARCH("caricato",$N23)&gt;0</formula>
    </cfRule>
    <cfRule type="expression" dxfId="4806" priority="577">
      <formula>SEARCH("da fare",$N23)&gt;0</formula>
    </cfRule>
    <cfRule type="expression" dxfId="4805" priority="578">
      <formula>SEARCH("attesa tcl",$N23)&gt;0</formula>
    </cfRule>
    <cfRule type="expression" dxfId="4804" priority="579">
      <formula>SEARCH("fermata",$N23)&gt;0</formula>
    </cfRule>
    <cfRule type="expression" dxfId="4803" priority="580">
      <formula>SEARCH("canone",$N23)&gt;0</formula>
    </cfRule>
  </conditionalFormatting>
  <conditionalFormatting sqref="I23">
    <cfRule type="expression" dxfId="4802" priority="571">
      <formula>SEARCH("caricato",$N23)&gt;0</formula>
    </cfRule>
    <cfRule type="expression" dxfId="4801" priority="572">
      <formula>SEARCH("da fare",$N23)&gt;0</formula>
    </cfRule>
    <cfRule type="expression" dxfId="4800" priority="573">
      <formula>SEARCH("attesa tcl",$N23)&gt;0</formula>
    </cfRule>
    <cfRule type="expression" dxfId="4799" priority="574">
      <formula>SEARCH("fermata",$N23)&gt;0</formula>
    </cfRule>
    <cfRule type="expression" dxfId="4798" priority="575">
      <formula>SEARCH("canone",$N23)&gt;0</formula>
    </cfRule>
  </conditionalFormatting>
  <conditionalFormatting sqref="G14:H14 J14">
    <cfRule type="expression" dxfId="4797" priority="566">
      <formula>SEARCH("caricato",$N14)&gt;0</formula>
    </cfRule>
    <cfRule type="expression" dxfId="4796" priority="567">
      <formula>SEARCH("da fare",$N14)&gt;0</formula>
    </cfRule>
    <cfRule type="expression" dxfId="4795" priority="568">
      <formula>SEARCH("attesa tcl",$N14)&gt;0</formula>
    </cfRule>
    <cfRule type="expression" dxfId="4794" priority="569">
      <formula>SEARCH("fermata",$N14)&gt;0</formula>
    </cfRule>
    <cfRule type="expression" dxfId="4793" priority="570">
      <formula>SEARCH("canone",$N14)&gt;0</formula>
    </cfRule>
  </conditionalFormatting>
  <conditionalFormatting sqref="G14:H14 J14">
    <cfRule type="expression" dxfId="4792" priority="561">
      <formula>SEARCH("caricato",$N14)&gt;0</formula>
    </cfRule>
    <cfRule type="expression" dxfId="4791" priority="562">
      <formula>SEARCH("da fare",$N14)&gt;0</formula>
    </cfRule>
    <cfRule type="expression" dxfId="4790" priority="563">
      <formula>SEARCH("attesa tcl",$N14)&gt;0</formula>
    </cfRule>
    <cfRule type="expression" dxfId="4789" priority="564">
      <formula>SEARCH("fermata",$N14)&gt;0</formula>
    </cfRule>
    <cfRule type="expression" dxfId="4788" priority="565">
      <formula>SEARCH("canone",$N14)&gt;0</formula>
    </cfRule>
  </conditionalFormatting>
  <conditionalFormatting sqref="F16:F17">
    <cfRule type="expression" dxfId="4787" priority="556">
      <formula>SEARCH("caricato",$N16)&gt;0</formula>
    </cfRule>
    <cfRule type="expression" dxfId="4786" priority="557">
      <formula>SEARCH("da fare",$N16)&gt;0</formula>
    </cfRule>
    <cfRule type="expression" dxfId="4785" priority="558">
      <formula>SEARCH("attesa tcl",$N16)&gt;0</formula>
    </cfRule>
    <cfRule type="expression" dxfId="4784" priority="559">
      <formula>SEARCH("fermata",$N16)&gt;0</formula>
    </cfRule>
    <cfRule type="expression" dxfId="4783" priority="560">
      <formula>SEARCH("canone",$N16)&gt;0</formula>
    </cfRule>
  </conditionalFormatting>
  <conditionalFormatting sqref="G16:H16 J16">
    <cfRule type="expression" dxfId="4782" priority="551">
      <formula>SEARCH("caricato",$N16)&gt;0</formula>
    </cfRule>
    <cfRule type="expression" dxfId="4781" priority="552">
      <formula>SEARCH("da fare",$N16)&gt;0</formula>
    </cfRule>
    <cfRule type="expression" dxfId="4780" priority="553">
      <formula>SEARCH("attesa tcl",$N16)&gt;0</formula>
    </cfRule>
    <cfRule type="expression" dxfId="4779" priority="554">
      <formula>SEARCH("fermata",$N16)&gt;0</formula>
    </cfRule>
    <cfRule type="expression" dxfId="4778" priority="555">
      <formula>SEARCH("canone",$N16)&gt;0</formula>
    </cfRule>
  </conditionalFormatting>
  <conditionalFormatting sqref="F14:F15">
    <cfRule type="expression" dxfId="4777" priority="546">
      <formula>SEARCH("caricato",$N14)&gt;0</formula>
    </cfRule>
    <cfRule type="expression" dxfId="4776" priority="547">
      <formula>SEARCH("da fare",$N14)&gt;0</formula>
    </cfRule>
    <cfRule type="expression" dxfId="4775" priority="548">
      <formula>SEARCH("attesa tcl",$N14)&gt;0</formula>
    </cfRule>
    <cfRule type="expression" dxfId="4774" priority="549">
      <formula>SEARCH("fermata",$N14)&gt;0</formula>
    </cfRule>
    <cfRule type="expression" dxfId="4773" priority="550">
      <formula>SEARCH("canone",$N14)&gt;0</formula>
    </cfRule>
  </conditionalFormatting>
  <conditionalFormatting sqref="F14:F15">
    <cfRule type="expression" dxfId="4772" priority="541">
      <formula>SEARCH("caricato",$N14)&gt;0</formula>
    </cfRule>
    <cfRule type="expression" dxfId="4771" priority="542">
      <formula>SEARCH("da fare",$N14)&gt;0</formula>
    </cfRule>
    <cfRule type="expression" dxfId="4770" priority="543">
      <formula>SEARCH("attesa tcl",$N14)&gt;0</formula>
    </cfRule>
    <cfRule type="expression" dxfId="4769" priority="544">
      <formula>SEARCH("fermata",$N14)&gt;0</formula>
    </cfRule>
    <cfRule type="expression" dxfId="4768" priority="545">
      <formula>SEARCH("canone",$N14)&gt;0</formula>
    </cfRule>
  </conditionalFormatting>
  <conditionalFormatting sqref="F14:F15">
    <cfRule type="expression" dxfId="4767" priority="536">
      <formula>SEARCH("caricato",$N14)&gt;0</formula>
    </cfRule>
    <cfRule type="expression" dxfId="4766" priority="537">
      <formula>SEARCH("da fare",$N14)&gt;0</formula>
    </cfRule>
    <cfRule type="expression" dxfId="4765" priority="538">
      <formula>SEARCH("attesa tcl",$N14)&gt;0</formula>
    </cfRule>
    <cfRule type="expression" dxfId="4764" priority="539">
      <formula>SEARCH("fermata",$N14)&gt;0</formula>
    </cfRule>
    <cfRule type="expression" dxfId="4763" priority="540">
      <formula>SEARCH("canone",$N14)&gt;0</formula>
    </cfRule>
  </conditionalFormatting>
  <conditionalFormatting sqref="G14:H14 J14">
    <cfRule type="expression" dxfId="4762" priority="531">
      <formula>SEARCH("caricato",$N14)&gt;0</formula>
    </cfRule>
    <cfRule type="expression" dxfId="4761" priority="532">
      <formula>SEARCH("da fare",$N14)&gt;0</formula>
    </cfRule>
    <cfRule type="expression" dxfId="4760" priority="533">
      <formula>SEARCH("attesa tcl",$N14)&gt;0</formula>
    </cfRule>
    <cfRule type="expression" dxfId="4759" priority="534">
      <formula>SEARCH("fermata",$N14)&gt;0</formula>
    </cfRule>
    <cfRule type="expression" dxfId="4758" priority="535">
      <formula>SEARCH("canone",$N14)&gt;0</formula>
    </cfRule>
  </conditionalFormatting>
  <conditionalFormatting sqref="F19">
    <cfRule type="expression" dxfId="4757" priority="526">
      <formula>SEARCH("caricato",$N19)&gt;0</formula>
    </cfRule>
    <cfRule type="expression" dxfId="4756" priority="527">
      <formula>SEARCH("da fare",$N19)&gt;0</formula>
    </cfRule>
    <cfRule type="expression" dxfId="4755" priority="528">
      <formula>SEARCH("attesa tcl",$N19)&gt;0</formula>
    </cfRule>
    <cfRule type="expression" dxfId="4754" priority="529">
      <formula>SEARCH("fermata",$N19)&gt;0</formula>
    </cfRule>
    <cfRule type="expression" dxfId="4753" priority="530">
      <formula>SEARCH("canone",$N19)&gt;0</formula>
    </cfRule>
  </conditionalFormatting>
  <conditionalFormatting sqref="F19">
    <cfRule type="expression" dxfId="4752" priority="521">
      <formula>SEARCH("caricato",$N19)&gt;0</formula>
    </cfRule>
    <cfRule type="expression" dxfId="4751" priority="522">
      <formula>SEARCH("da fare",$N19)&gt;0</formula>
    </cfRule>
    <cfRule type="expression" dxfId="4750" priority="523">
      <formula>SEARCH("attesa tcl",$N19)&gt;0</formula>
    </cfRule>
    <cfRule type="expression" dxfId="4749" priority="524">
      <formula>SEARCH("fermata",$N19)&gt;0</formula>
    </cfRule>
    <cfRule type="expression" dxfId="4748" priority="525">
      <formula>SEARCH("canone",$N19)&gt;0</formula>
    </cfRule>
  </conditionalFormatting>
  <conditionalFormatting sqref="F19">
    <cfRule type="expression" dxfId="4747" priority="516">
      <formula>SEARCH("caricato",$N19)&gt;0</formula>
    </cfRule>
    <cfRule type="expression" dxfId="4746" priority="517">
      <formula>SEARCH("da fare",$N19)&gt;0</formula>
    </cfRule>
    <cfRule type="expression" dxfId="4745" priority="518">
      <formula>SEARCH("attesa tcl",$N19)&gt;0</formula>
    </cfRule>
    <cfRule type="expression" dxfId="4744" priority="519">
      <formula>SEARCH("fermata",$N19)&gt;0</formula>
    </cfRule>
    <cfRule type="expression" dxfId="4743" priority="520">
      <formula>SEARCH("canone",$N19)&gt;0</formula>
    </cfRule>
  </conditionalFormatting>
  <conditionalFormatting sqref="F19">
    <cfRule type="expression" dxfId="4742" priority="511">
      <formula>SEARCH("caricato",$N19)&gt;0</formula>
    </cfRule>
    <cfRule type="expression" dxfId="4741" priority="512">
      <formula>SEARCH("da fare",$N19)&gt;0</formula>
    </cfRule>
    <cfRule type="expression" dxfId="4740" priority="513">
      <formula>SEARCH("attesa tcl",$N19)&gt;0</formula>
    </cfRule>
    <cfRule type="expression" dxfId="4739" priority="514">
      <formula>SEARCH("fermata",$N19)&gt;0</formula>
    </cfRule>
    <cfRule type="expression" dxfId="4738" priority="515">
      <formula>SEARCH("canone",$N19)&gt;0</formula>
    </cfRule>
  </conditionalFormatting>
  <conditionalFormatting sqref="G16:H16 J16">
    <cfRule type="expression" dxfId="4737" priority="506">
      <formula>SEARCH("caricato",$N16)&gt;0</formula>
    </cfRule>
    <cfRule type="expression" dxfId="4736" priority="507">
      <formula>SEARCH("da fare",$N16)&gt;0</formula>
    </cfRule>
    <cfRule type="expression" dxfId="4735" priority="508">
      <formula>SEARCH("attesa tcl",$N16)&gt;0</formula>
    </cfRule>
    <cfRule type="expression" dxfId="4734" priority="509">
      <formula>SEARCH("fermata",$N16)&gt;0</formula>
    </cfRule>
    <cfRule type="expression" dxfId="4733" priority="510">
      <formula>SEARCH("canone",$N16)&gt;0</formula>
    </cfRule>
  </conditionalFormatting>
  <conditionalFormatting sqref="G16:H16 J16">
    <cfRule type="expression" dxfId="4732" priority="501">
      <formula>SEARCH("caricato",$N16)&gt;0</formula>
    </cfRule>
    <cfRule type="expression" dxfId="4731" priority="502">
      <formula>SEARCH("da fare",$N16)&gt;0</formula>
    </cfRule>
    <cfRule type="expression" dxfId="4730" priority="503">
      <formula>SEARCH("attesa tcl",$N16)&gt;0</formula>
    </cfRule>
    <cfRule type="expression" dxfId="4729" priority="504">
      <formula>SEARCH("fermata",$N16)&gt;0</formula>
    </cfRule>
    <cfRule type="expression" dxfId="4728" priority="505">
      <formula>SEARCH("canone",$N16)&gt;0</formula>
    </cfRule>
  </conditionalFormatting>
  <conditionalFormatting sqref="F18:F19">
    <cfRule type="expression" dxfId="4727" priority="496">
      <formula>SEARCH("caricato",$N18)&gt;0</formula>
    </cfRule>
    <cfRule type="expression" dxfId="4726" priority="497">
      <formula>SEARCH("da fare",$N18)&gt;0</formula>
    </cfRule>
    <cfRule type="expression" dxfId="4725" priority="498">
      <formula>SEARCH("attesa tcl",$N18)&gt;0</formula>
    </cfRule>
    <cfRule type="expression" dxfId="4724" priority="499">
      <formula>SEARCH("fermata",$N18)&gt;0</formula>
    </cfRule>
    <cfRule type="expression" dxfId="4723" priority="500">
      <formula>SEARCH("canone",$N18)&gt;0</formula>
    </cfRule>
  </conditionalFormatting>
  <conditionalFormatting sqref="G18:H18 J18">
    <cfRule type="expression" dxfId="4722" priority="491">
      <formula>SEARCH("caricato",$N18)&gt;0</formula>
    </cfRule>
    <cfRule type="expression" dxfId="4721" priority="492">
      <formula>SEARCH("da fare",$N18)&gt;0</formula>
    </cfRule>
    <cfRule type="expression" dxfId="4720" priority="493">
      <formula>SEARCH("attesa tcl",$N18)&gt;0</formula>
    </cfRule>
    <cfRule type="expression" dxfId="4719" priority="494">
      <formula>SEARCH("fermata",$N18)&gt;0</formula>
    </cfRule>
    <cfRule type="expression" dxfId="4718" priority="495">
      <formula>SEARCH("canone",$N18)&gt;0</formula>
    </cfRule>
  </conditionalFormatting>
  <conditionalFormatting sqref="F16:F17">
    <cfRule type="expression" dxfId="4717" priority="486">
      <formula>SEARCH("caricato",$N16)&gt;0</formula>
    </cfRule>
    <cfRule type="expression" dxfId="4716" priority="487">
      <formula>SEARCH("da fare",$N16)&gt;0</formula>
    </cfRule>
    <cfRule type="expression" dxfId="4715" priority="488">
      <formula>SEARCH("attesa tcl",$N16)&gt;0</formula>
    </cfRule>
    <cfRule type="expression" dxfId="4714" priority="489">
      <formula>SEARCH("fermata",$N16)&gt;0</formula>
    </cfRule>
    <cfRule type="expression" dxfId="4713" priority="490">
      <formula>SEARCH("canone",$N16)&gt;0</formula>
    </cfRule>
  </conditionalFormatting>
  <conditionalFormatting sqref="F16:F17">
    <cfRule type="expression" dxfId="4712" priority="481">
      <formula>SEARCH("caricato",$N16)&gt;0</formula>
    </cfRule>
    <cfRule type="expression" dxfId="4711" priority="482">
      <formula>SEARCH("da fare",$N16)&gt;0</formula>
    </cfRule>
    <cfRule type="expression" dxfId="4710" priority="483">
      <formula>SEARCH("attesa tcl",$N16)&gt;0</formula>
    </cfRule>
    <cfRule type="expression" dxfId="4709" priority="484">
      <formula>SEARCH("fermata",$N16)&gt;0</formula>
    </cfRule>
    <cfRule type="expression" dxfId="4708" priority="485">
      <formula>SEARCH("canone",$N16)&gt;0</formula>
    </cfRule>
  </conditionalFormatting>
  <conditionalFormatting sqref="F16:F17">
    <cfRule type="expression" dxfId="4707" priority="476">
      <formula>SEARCH("caricato",$N16)&gt;0</formula>
    </cfRule>
    <cfRule type="expression" dxfId="4706" priority="477">
      <formula>SEARCH("da fare",$N16)&gt;0</formula>
    </cfRule>
    <cfRule type="expression" dxfId="4705" priority="478">
      <formula>SEARCH("attesa tcl",$N16)&gt;0</formula>
    </cfRule>
    <cfRule type="expression" dxfId="4704" priority="479">
      <formula>SEARCH("fermata",$N16)&gt;0</formula>
    </cfRule>
    <cfRule type="expression" dxfId="4703" priority="480">
      <formula>SEARCH("canone",$N16)&gt;0</formula>
    </cfRule>
  </conditionalFormatting>
  <conditionalFormatting sqref="G16:H16 J16">
    <cfRule type="expression" dxfId="4702" priority="471">
      <formula>SEARCH("caricato",$N16)&gt;0</formula>
    </cfRule>
    <cfRule type="expression" dxfId="4701" priority="472">
      <formula>SEARCH("da fare",$N16)&gt;0</formula>
    </cfRule>
    <cfRule type="expression" dxfId="4700" priority="473">
      <formula>SEARCH("attesa tcl",$N16)&gt;0</formula>
    </cfRule>
    <cfRule type="expression" dxfId="4699" priority="474">
      <formula>SEARCH("fermata",$N16)&gt;0</formula>
    </cfRule>
    <cfRule type="expression" dxfId="4698" priority="475">
      <formula>SEARCH("canone",$N16)&gt;0</formula>
    </cfRule>
  </conditionalFormatting>
  <conditionalFormatting sqref="F21">
    <cfRule type="expression" dxfId="4697" priority="466">
      <formula>SEARCH("caricato",$N21)&gt;0</formula>
    </cfRule>
    <cfRule type="expression" dxfId="4696" priority="467">
      <formula>SEARCH("da fare",$N21)&gt;0</formula>
    </cfRule>
    <cfRule type="expression" dxfId="4695" priority="468">
      <formula>SEARCH("attesa tcl",$N21)&gt;0</formula>
    </cfRule>
    <cfRule type="expression" dxfId="4694" priority="469">
      <formula>SEARCH("fermata",$N21)&gt;0</formula>
    </cfRule>
    <cfRule type="expression" dxfId="4693" priority="470">
      <formula>SEARCH("canone",$N21)&gt;0</formula>
    </cfRule>
  </conditionalFormatting>
  <conditionalFormatting sqref="F21">
    <cfRule type="expression" dxfId="4692" priority="461">
      <formula>SEARCH("caricato",$N21)&gt;0</formula>
    </cfRule>
    <cfRule type="expression" dxfId="4691" priority="462">
      <formula>SEARCH("da fare",$N21)&gt;0</formula>
    </cfRule>
    <cfRule type="expression" dxfId="4690" priority="463">
      <formula>SEARCH("attesa tcl",$N21)&gt;0</formula>
    </cfRule>
    <cfRule type="expression" dxfId="4689" priority="464">
      <formula>SEARCH("fermata",$N21)&gt;0</formula>
    </cfRule>
    <cfRule type="expression" dxfId="4688" priority="465">
      <formula>SEARCH("canone",$N21)&gt;0</formula>
    </cfRule>
  </conditionalFormatting>
  <conditionalFormatting sqref="F21">
    <cfRule type="expression" dxfId="4687" priority="456">
      <formula>SEARCH("caricato",$N21)&gt;0</formula>
    </cfRule>
    <cfRule type="expression" dxfId="4686" priority="457">
      <formula>SEARCH("da fare",$N21)&gt;0</formula>
    </cfRule>
    <cfRule type="expression" dxfId="4685" priority="458">
      <formula>SEARCH("attesa tcl",$N21)&gt;0</formula>
    </cfRule>
    <cfRule type="expression" dxfId="4684" priority="459">
      <formula>SEARCH("fermata",$N21)&gt;0</formula>
    </cfRule>
    <cfRule type="expression" dxfId="4683" priority="460">
      <formula>SEARCH("canone",$N21)&gt;0</formula>
    </cfRule>
  </conditionalFormatting>
  <conditionalFormatting sqref="F21">
    <cfRule type="expression" dxfId="4682" priority="451">
      <formula>SEARCH("caricato",$N21)&gt;0</formula>
    </cfRule>
    <cfRule type="expression" dxfId="4681" priority="452">
      <formula>SEARCH("da fare",$N21)&gt;0</formula>
    </cfRule>
    <cfRule type="expression" dxfId="4680" priority="453">
      <formula>SEARCH("attesa tcl",$N21)&gt;0</formula>
    </cfRule>
    <cfRule type="expression" dxfId="4679" priority="454">
      <formula>SEARCH("fermata",$N21)&gt;0</formula>
    </cfRule>
    <cfRule type="expression" dxfId="4678" priority="455">
      <formula>SEARCH("canone",$N21)&gt;0</formula>
    </cfRule>
  </conditionalFormatting>
  <conditionalFormatting sqref="F18:F19">
    <cfRule type="expression" dxfId="4677" priority="446">
      <formula>SEARCH("caricato",$N18)&gt;0</formula>
    </cfRule>
    <cfRule type="expression" dxfId="4676" priority="447">
      <formula>SEARCH("da fare",$N18)&gt;0</formula>
    </cfRule>
    <cfRule type="expression" dxfId="4675" priority="448">
      <formula>SEARCH("attesa tcl",$N18)&gt;0</formula>
    </cfRule>
    <cfRule type="expression" dxfId="4674" priority="449">
      <formula>SEARCH("fermata",$N18)&gt;0</formula>
    </cfRule>
    <cfRule type="expression" dxfId="4673" priority="450">
      <formula>SEARCH("canone",$N18)&gt;0</formula>
    </cfRule>
  </conditionalFormatting>
  <conditionalFormatting sqref="F18:F19">
    <cfRule type="expression" dxfId="4672" priority="441">
      <formula>SEARCH("caricato",$N18)&gt;0</formula>
    </cfRule>
    <cfRule type="expression" dxfId="4671" priority="442">
      <formula>SEARCH("da fare",$N18)&gt;0</formula>
    </cfRule>
    <cfRule type="expression" dxfId="4670" priority="443">
      <formula>SEARCH("attesa tcl",$N18)&gt;0</formula>
    </cfRule>
    <cfRule type="expression" dxfId="4669" priority="444">
      <formula>SEARCH("fermata",$N18)&gt;0</formula>
    </cfRule>
    <cfRule type="expression" dxfId="4668" priority="445">
      <formula>SEARCH("canone",$N18)&gt;0</formula>
    </cfRule>
  </conditionalFormatting>
  <conditionalFormatting sqref="F18:F19">
    <cfRule type="expression" dxfId="4667" priority="436">
      <formula>SEARCH("caricato",$N18)&gt;0</formula>
    </cfRule>
    <cfRule type="expression" dxfId="4666" priority="437">
      <formula>SEARCH("da fare",$N18)&gt;0</formula>
    </cfRule>
    <cfRule type="expression" dxfId="4665" priority="438">
      <formula>SEARCH("attesa tcl",$N18)&gt;0</formula>
    </cfRule>
    <cfRule type="expression" dxfId="4664" priority="439">
      <formula>SEARCH("fermata",$N18)&gt;0</formula>
    </cfRule>
    <cfRule type="expression" dxfId="4663" priority="440">
      <formula>SEARCH("canone",$N18)&gt;0</formula>
    </cfRule>
  </conditionalFormatting>
  <conditionalFormatting sqref="F18:F19">
    <cfRule type="expression" dxfId="4662" priority="431">
      <formula>SEARCH("caricato",$N18)&gt;0</formula>
    </cfRule>
    <cfRule type="expression" dxfId="4661" priority="432">
      <formula>SEARCH("da fare",$N18)&gt;0</formula>
    </cfRule>
    <cfRule type="expression" dxfId="4660" priority="433">
      <formula>SEARCH("attesa tcl",$N18)&gt;0</formula>
    </cfRule>
    <cfRule type="expression" dxfId="4659" priority="434">
      <formula>SEARCH("fermata",$N18)&gt;0</formula>
    </cfRule>
    <cfRule type="expression" dxfId="4658" priority="435">
      <formula>SEARCH("canone",$N18)&gt;0</formula>
    </cfRule>
  </conditionalFormatting>
  <conditionalFormatting sqref="F14:F15">
    <cfRule type="expression" dxfId="4657" priority="426">
      <formula>SEARCH("caricato",$N14)&gt;0</formula>
    </cfRule>
    <cfRule type="expression" dxfId="4656" priority="427">
      <formula>SEARCH("da fare",$N14)&gt;0</formula>
    </cfRule>
    <cfRule type="expression" dxfId="4655" priority="428">
      <formula>SEARCH("attesa tcl",$N14)&gt;0</formula>
    </cfRule>
    <cfRule type="expression" dxfId="4654" priority="429">
      <formula>SEARCH("fermata",$N14)&gt;0</formula>
    </cfRule>
    <cfRule type="expression" dxfId="4653" priority="430">
      <formula>SEARCH("canone",$N14)&gt;0</formula>
    </cfRule>
  </conditionalFormatting>
  <conditionalFormatting sqref="F14:F15">
    <cfRule type="expression" dxfId="4652" priority="421">
      <formula>SEARCH("caricato",$N14)&gt;0</formula>
    </cfRule>
    <cfRule type="expression" dxfId="4651" priority="422">
      <formula>SEARCH("da fare",$N14)&gt;0</formula>
    </cfRule>
    <cfRule type="expression" dxfId="4650" priority="423">
      <formula>SEARCH("attesa tcl",$N14)&gt;0</formula>
    </cfRule>
    <cfRule type="expression" dxfId="4649" priority="424">
      <formula>SEARCH("fermata",$N14)&gt;0</formula>
    </cfRule>
    <cfRule type="expression" dxfId="4648" priority="425">
      <formula>SEARCH("canone",$N14)&gt;0</formula>
    </cfRule>
  </conditionalFormatting>
  <conditionalFormatting sqref="F16:F17">
    <cfRule type="expression" dxfId="4647" priority="416">
      <formula>SEARCH("caricato",$N16)&gt;0</formula>
    </cfRule>
    <cfRule type="expression" dxfId="4646" priority="417">
      <formula>SEARCH("da fare",$N16)&gt;0</formula>
    </cfRule>
    <cfRule type="expression" dxfId="4645" priority="418">
      <formula>SEARCH("attesa tcl",$N16)&gt;0</formula>
    </cfRule>
    <cfRule type="expression" dxfId="4644" priority="419">
      <formula>SEARCH("fermata",$N16)&gt;0</formula>
    </cfRule>
    <cfRule type="expression" dxfId="4643" priority="420">
      <formula>SEARCH("canone",$N16)&gt;0</formula>
    </cfRule>
  </conditionalFormatting>
  <conditionalFormatting sqref="F16:F17">
    <cfRule type="expression" dxfId="4642" priority="411">
      <formula>SEARCH("caricato",$N16)&gt;0</formula>
    </cfRule>
    <cfRule type="expression" dxfId="4641" priority="412">
      <formula>SEARCH("da fare",$N16)&gt;0</formula>
    </cfRule>
    <cfRule type="expression" dxfId="4640" priority="413">
      <formula>SEARCH("attesa tcl",$N16)&gt;0</formula>
    </cfRule>
    <cfRule type="expression" dxfId="4639" priority="414">
      <formula>SEARCH("fermata",$N16)&gt;0</formula>
    </cfRule>
    <cfRule type="expression" dxfId="4638" priority="415">
      <formula>SEARCH("canone",$N16)&gt;0</formula>
    </cfRule>
  </conditionalFormatting>
  <conditionalFormatting sqref="F16:F17">
    <cfRule type="expression" dxfId="4637" priority="406">
      <formula>SEARCH("caricato",$N16)&gt;0</formula>
    </cfRule>
    <cfRule type="expression" dxfId="4636" priority="407">
      <formula>SEARCH("da fare",$N16)&gt;0</formula>
    </cfRule>
    <cfRule type="expression" dxfId="4635" priority="408">
      <formula>SEARCH("attesa tcl",$N16)&gt;0</formula>
    </cfRule>
    <cfRule type="expression" dxfId="4634" priority="409">
      <formula>SEARCH("fermata",$N16)&gt;0</formula>
    </cfRule>
    <cfRule type="expression" dxfId="4633" priority="410">
      <formula>SEARCH("canone",$N16)&gt;0</formula>
    </cfRule>
  </conditionalFormatting>
  <conditionalFormatting sqref="F14:F15">
    <cfRule type="expression" dxfId="4632" priority="401">
      <formula>SEARCH("caricato",$N14)&gt;0</formula>
    </cfRule>
    <cfRule type="expression" dxfId="4631" priority="402">
      <formula>SEARCH("da fare",$N14)&gt;0</formula>
    </cfRule>
    <cfRule type="expression" dxfId="4630" priority="403">
      <formula>SEARCH("attesa tcl",$N14)&gt;0</formula>
    </cfRule>
    <cfRule type="expression" dxfId="4629" priority="404">
      <formula>SEARCH("fermata",$N14)&gt;0</formula>
    </cfRule>
    <cfRule type="expression" dxfId="4628" priority="405">
      <formula>SEARCH("canone",$N14)&gt;0</formula>
    </cfRule>
  </conditionalFormatting>
  <conditionalFormatting sqref="F14:F15">
    <cfRule type="expression" dxfId="4627" priority="396">
      <formula>SEARCH("caricato",$N14)&gt;0</formula>
    </cfRule>
    <cfRule type="expression" dxfId="4626" priority="397">
      <formula>SEARCH("da fare",$N14)&gt;0</formula>
    </cfRule>
    <cfRule type="expression" dxfId="4625" priority="398">
      <formula>SEARCH("attesa tcl",$N14)&gt;0</formula>
    </cfRule>
    <cfRule type="expression" dxfId="4624" priority="399">
      <formula>SEARCH("fermata",$N14)&gt;0</formula>
    </cfRule>
    <cfRule type="expression" dxfId="4623" priority="400">
      <formula>SEARCH("canone",$N14)&gt;0</formula>
    </cfRule>
  </conditionalFormatting>
  <conditionalFormatting sqref="F20:G20">
    <cfRule type="expression" dxfId="4622" priority="391">
      <formula>SEARCH("caricato",$N20)&gt;0</formula>
    </cfRule>
    <cfRule type="expression" dxfId="4621" priority="392">
      <formula>SEARCH("da fare",$N20)&gt;0</formula>
    </cfRule>
    <cfRule type="expression" dxfId="4620" priority="393">
      <formula>SEARCH("attesa tcl",$N20)&gt;0</formula>
    </cfRule>
    <cfRule type="expression" dxfId="4619" priority="394">
      <formula>SEARCH("fermata",$N20)&gt;0</formula>
    </cfRule>
    <cfRule type="expression" dxfId="4618" priority="395">
      <formula>SEARCH("canone",$N20)&gt;0</formula>
    </cfRule>
  </conditionalFormatting>
  <conditionalFormatting sqref="F20">
    <cfRule type="expression" dxfId="4617" priority="386">
      <formula>SEARCH("caricato",$N20)&gt;0</formula>
    </cfRule>
    <cfRule type="expression" dxfId="4616" priority="387">
      <formula>SEARCH("da fare",$N20)&gt;0</formula>
    </cfRule>
    <cfRule type="expression" dxfId="4615" priority="388">
      <formula>SEARCH("attesa tcl",$N20)&gt;0</formula>
    </cfRule>
    <cfRule type="expression" dxfId="4614" priority="389">
      <formula>SEARCH("fermata",$N20)&gt;0</formula>
    </cfRule>
    <cfRule type="expression" dxfId="4613" priority="390">
      <formula>SEARCH("canone",$N20)&gt;0</formula>
    </cfRule>
  </conditionalFormatting>
  <conditionalFormatting sqref="G20">
    <cfRule type="expression" dxfId="4612" priority="381">
      <formula>SEARCH("caricato",$N20)&gt;0</formula>
    </cfRule>
    <cfRule type="expression" dxfId="4611" priority="382">
      <formula>SEARCH("da fare",$N20)&gt;0</formula>
    </cfRule>
    <cfRule type="expression" dxfId="4610" priority="383">
      <formula>SEARCH("attesa tcl",$N20)&gt;0</formula>
    </cfRule>
    <cfRule type="expression" dxfId="4609" priority="384">
      <formula>SEARCH("fermata",$N20)&gt;0</formula>
    </cfRule>
    <cfRule type="expression" dxfId="4608" priority="385">
      <formula>SEARCH("canone",$N20)&gt;0</formula>
    </cfRule>
  </conditionalFormatting>
  <conditionalFormatting sqref="F20">
    <cfRule type="expression" dxfId="4607" priority="376">
      <formula>SEARCH("caricato",$N20)&gt;0</formula>
    </cfRule>
    <cfRule type="expression" dxfId="4606" priority="377">
      <formula>SEARCH("da fare",$N20)&gt;0</formula>
    </cfRule>
    <cfRule type="expression" dxfId="4605" priority="378">
      <formula>SEARCH("attesa tcl",$N20)&gt;0</formula>
    </cfRule>
    <cfRule type="expression" dxfId="4604" priority="379">
      <formula>SEARCH("fermata",$N20)&gt;0</formula>
    </cfRule>
    <cfRule type="expression" dxfId="4603" priority="380">
      <formula>SEARCH("canone",$N20)&gt;0</formula>
    </cfRule>
  </conditionalFormatting>
  <conditionalFormatting sqref="F20">
    <cfRule type="expression" dxfId="4602" priority="371">
      <formula>SEARCH("caricato",$N20)&gt;0</formula>
    </cfRule>
    <cfRule type="expression" dxfId="4601" priority="372">
      <formula>SEARCH("da fare",$N20)&gt;0</formula>
    </cfRule>
    <cfRule type="expression" dxfId="4600" priority="373">
      <formula>SEARCH("attesa tcl",$N20)&gt;0</formula>
    </cfRule>
    <cfRule type="expression" dxfId="4599" priority="374">
      <formula>SEARCH("fermata",$N20)&gt;0</formula>
    </cfRule>
    <cfRule type="expression" dxfId="4598" priority="375">
      <formula>SEARCH("canone",$N20)&gt;0</formula>
    </cfRule>
  </conditionalFormatting>
  <conditionalFormatting sqref="F20">
    <cfRule type="expression" dxfId="4597" priority="366">
      <formula>SEARCH("caricato",$N20)&gt;0</formula>
    </cfRule>
    <cfRule type="expression" dxfId="4596" priority="367">
      <formula>SEARCH("da fare",$N20)&gt;0</formula>
    </cfRule>
    <cfRule type="expression" dxfId="4595" priority="368">
      <formula>SEARCH("attesa tcl",$N20)&gt;0</formula>
    </cfRule>
    <cfRule type="expression" dxfId="4594" priority="369">
      <formula>SEARCH("fermata",$N20)&gt;0</formula>
    </cfRule>
    <cfRule type="expression" dxfId="4593" priority="370">
      <formula>SEARCH("canone",$N20)&gt;0</formula>
    </cfRule>
  </conditionalFormatting>
  <conditionalFormatting sqref="F20">
    <cfRule type="expression" dxfId="4592" priority="361">
      <formula>SEARCH("caricato",$N20)&gt;0</formula>
    </cfRule>
    <cfRule type="expression" dxfId="4591" priority="362">
      <formula>SEARCH("da fare",$N20)&gt;0</formula>
    </cfRule>
    <cfRule type="expression" dxfId="4590" priority="363">
      <formula>SEARCH("attesa tcl",$N20)&gt;0</formula>
    </cfRule>
    <cfRule type="expression" dxfId="4589" priority="364">
      <formula>SEARCH("fermata",$N20)&gt;0</formula>
    </cfRule>
    <cfRule type="expression" dxfId="4588" priority="365">
      <formula>SEARCH("canone",$N20)&gt;0</formula>
    </cfRule>
  </conditionalFormatting>
  <conditionalFormatting sqref="G21:H21 J21">
    <cfRule type="expression" dxfId="4587" priority="356">
      <formula>SEARCH("caricato",$N21)&gt;0</formula>
    </cfRule>
    <cfRule type="expression" dxfId="4586" priority="357">
      <formula>SEARCH("da fare",$N21)&gt;0</formula>
    </cfRule>
    <cfRule type="expression" dxfId="4585" priority="358">
      <formula>SEARCH("attesa tcl",$N21)&gt;0</formula>
    </cfRule>
    <cfRule type="expression" dxfId="4584" priority="359">
      <formula>SEARCH("fermata",$N21)&gt;0</formula>
    </cfRule>
    <cfRule type="expression" dxfId="4583" priority="360">
      <formula>SEARCH("canone",$N21)&gt;0</formula>
    </cfRule>
  </conditionalFormatting>
  <conditionalFormatting sqref="G21:H21 J21">
    <cfRule type="expression" dxfId="4582" priority="351">
      <formula>SEARCH("caricato",$N21)&gt;0</formula>
    </cfRule>
    <cfRule type="expression" dxfId="4581" priority="352">
      <formula>SEARCH("da fare",$N21)&gt;0</formula>
    </cfRule>
    <cfRule type="expression" dxfId="4580" priority="353">
      <formula>SEARCH("attesa tcl",$N21)&gt;0</formula>
    </cfRule>
    <cfRule type="expression" dxfId="4579" priority="354">
      <formula>SEARCH("fermata",$N21)&gt;0</formula>
    </cfRule>
    <cfRule type="expression" dxfId="4578" priority="355">
      <formula>SEARCH("canone",$N21)&gt;0</formula>
    </cfRule>
  </conditionalFormatting>
  <conditionalFormatting sqref="I21">
    <cfRule type="expression" dxfId="4577" priority="346">
      <formula>SEARCH("caricato",$N21)&gt;0</formula>
    </cfRule>
    <cfRule type="expression" dxfId="4576" priority="347">
      <formula>SEARCH("da fare",$N21)&gt;0</formula>
    </cfRule>
    <cfRule type="expression" dxfId="4575" priority="348">
      <formula>SEARCH("attesa tcl",$N21)&gt;0</formula>
    </cfRule>
    <cfRule type="expression" dxfId="4574" priority="349">
      <formula>SEARCH("fermata",$N21)&gt;0</formula>
    </cfRule>
    <cfRule type="expression" dxfId="4573" priority="350">
      <formula>SEARCH("canone",$N21)&gt;0</formula>
    </cfRule>
  </conditionalFormatting>
  <conditionalFormatting sqref="I21">
    <cfRule type="expression" dxfId="4572" priority="341">
      <formula>SEARCH("caricato",$N21)&gt;0</formula>
    </cfRule>
    <cfRule type="expression" dxfId="4571" priority="342">
      <formula>SEARCH("da fare",$N21)&gt;0</formula>
    </cfRule>
    <cfRule type="expression" dxfId="4570" priority="343">
      <formula>SEARCH("attesa tcl",$N21)&gt;0</formula>
    </cfRule>
    <cfRule type="expression" dxfId="4569" priority="344">
      <formula>SEARCH("fermata",$N21)&gt;0</formula>
    </cfRule>
    <cfRule type="expression" dxfId="4568" priority="345">
      <formula>SEARCH("canone",$N21)&gt;0</formula>
    </cfRule>
  </conditionalFormatting>
  <conditionalFormatting sqref="I21">
    <cfRule type="expression" dxfId="4567" priority="336">
      <formula>SEARCH("caricato",$N21)&gt;0</formula>
    </cfRule>
    <cfRule type="expression" dxfId="4566" priority="337">
      <formula>SEARCH("da fare",$N21)&gt;0</formula>
    </cfRule>
    <cfRule type="expression" dxfId="4565" priority="338">
      <formula>SEARCH("attesa tcl",$N21)&gt;0</formula>
    </cfRule>
    <cfRule type="expression" dxfId="4564" priority="339">
      <formula>SEARCH("fermata",$N21)&gt;0</formula>
    </cfRule>
    <cfRule type="expression" dxfId="4563" priority="340">
      <formula>SEARCH("canone",$N21)&gt;0</formula>
    </cfRule>
  </conditionalFormatting>
  <conditionalFormatting sqref="I21">
    <cfRule type="expression" dxfId="4562" priority="331">
      <formula>SEARCH("caricato",$N21)&gt;0</formula>
    </cfRule>
    <cfRule type="expression" dxfId="4561" priority="332">
      <formula>SEARCH("da fare",$N21)&gt;0</formula>
    </cfRule>
    <cfRule type="expression" dxfId="4560" priority="333">
      <formula>SEARCH("attesa tcl",$N21)&gt;0</formula>
    </cfRule>
    <cfRule type="expression" dxfId="4559" priority="334">
      <formula>SEARCH("fermata",$N21)&gt;0</formula>
    </cfRule>
    <cfRule type="expression" dxfId="4558" priority="335">
      <formula>SEARCH("canone",$N21)&gt;0</formula>
    </cfRule>
  </conditionalFormatting>
  <conditionalFormatting sqref="I21">
    <cfRule type="expression" dxfId="4557" priority="326">
      <formula>SEARCH("caricato",$N21)&gt;0</formula>
    </cfRule>
    <cfRule type="expression" dxfId="4556" priority="327">
      <formula>SEARCH("da fare",$N21)&gt;0</formula>
    </cfRule>
    <cfRule type="expression" dxfId="4555" priority="328">
      <formula>SEARCH("attesa tcl",$N21)&gt;0</formula>
    </cfRule>
    <cfRule type="expression" dxfId="4554" priority="329">
      <formula>SEARCH("fermata",$N21)&gt;0</formula>
    </cfRule>
    <cfRule type="expression" dxfId="4553" priority="330">
      <formula>SEARCH("canone",$N21)&gt;0</formula>
    </cfRule>
  </conditionalFormatting>
  <conditionalFormatting sqref="I21">
    <cfRule type="expression" dxfId="4552" priority="321">
      <formula>SEARCH("caricato",$N21)&gt;0</formula>
    </cfRule>
    <cfRule type="expression" dxfId="4551" priority="322">
      <formula>SEARCH("da fare",$N21)&gt;0</formula>
    </cfRule>
    <cfRule type="expression" dxfId="4550" priority="323">
      <formula>SEARCH("attesa tcl",$N21)&gt;0</formula>
    </cfRule>
    <cfRule type="expression" dxfId="4549" priority="324">
      <formula>SEARCH("fermata",$N21)&gt;0</formula>
    </cfRule>
    <cfRule type="expression" dxfId="4548" priority="325">
      <formula>SEARCH("canone",$N21)&gt;0</formula>
    </cfRule>
  </conditionalFormatting>
  <conditionalFormatting sqref="G22:H22 J22">
    <cfRule type="expression" dxfId="4547" priority="316">
      <formula>SEARCH("caricato",$N22)&gt;0</formula>
    </cfRule>
    <cfRule type="expression" dxfId="4546" priority="317">
      <formula>SEARCH("da fare",$N22)&gt;0</formula>
    </cfRule>
    <cfRule type="expression" dxfId="4545" priority="318">
      <formula>SEARCH("attesa tcl",$N22)&gt;0</formula>
    </cfRule>
    <cfRule type="expression" dxfId="4544" priority="319">
      <formula>SEARCH("fermata",$N22)&gt;0</formula>
    </cfRule>
    <cfRule type="expression" dxfId="4543" priority="320">
      <formula>SEARCH("canone",$N22)&gt;0</formula>
    </cfRule>
  </conditionalFormatting>
  <conditionalFormatting sqref="K22">
    <cfRule type="expression" dxfId="4542" priority="311">
      <formula>SEARCH("caricato",$N22)&gt;0</formula>
    </cfRule>
    <cfRule type="expression" dxfId="4541" priority="312">
      <formula>SEARCH("da fare",$N22)&gt;0</formula>
    </cfRule>
    <cfRule type="expression" dxfId="4540" priority="313">
      <formula>SEARCH("attesa tcl",$N22)&gt;0</formula>
    </cfRule>
    <cfRule type="expression" dxfId="4539" priority="314">
      <formula>SEARCH("fermata",$N22)&gt;0</formula>
    </cfRule>
    <cfRule type="expression" dxfId="4538" priority="315">
      <formula>SEARCH("canone",$N22)&gt;0</formula>
    </cfRule>
  </conditionalFormatting>
  <conditionalFormatting sqref="F23">
    <cfRule type="expression" dxfId="4537" priority="306">
      <formula>SEARCH("caricato",$N23)&gt;0</formula>
    </cfRule>
    <cfRule type="expression" dxfId="4536" priority="307">
      <formula>SEARCH("da fare",$N23)&gt;0</formula>
    </cfRule>
    <cfRule type="expression" dxfId="4535" priority="308">
      <formula>SEARCH("attesa tcl",$N23)&gt;0</formula>
    </cfRule>
    <cfRule type="expression" dxfId="4534" priority="309">
      <formula>SEARCH("fermata",$N23)&gt;0</formula>
    </cfRule>
    <cfRule type="expression" dxfId="4533" priority="310">
      <formula>SEARCH("canone",$N23)&gt;0</formula>
    </cfRule>
  </conditionalFormatting>
  <conditionalFormatting sqref="F23">
    <cfRule type="expression" dxfId="4532" priority="301">
      <formula>SEARCH("caricato",$N23)&gt;0</formula>
    </cfRule>
    <cfRule type="expression" dxfId="4531" priority="302">
      <formula>SEARCH("da fare",$N23)&gt;0</formula>
    </cfRule>
    <cfRule type="expression" dxfId="4530" priority="303">
      <formula>SEARCH("attesa tcl",$N23)&gt;0</formula>
    </cfRule>
    <cfRule type="expression" dxfId="4529" priority="304">
      <formula>SEARCH("fermata",$N23)&gt;0</formula>
    </cfRule>
    <cfRule type="expression" dxfId="4528" priority="305">
      <formula>SEARCH("canone",$N23)&gt;0</formula>
    </cfRule>
  </conditionalFormatting>
  <conditionalFormatting sqref="F23">
    <cfRule type="expression" dxfId="4527" priority="296">
      <formula>SEARCH("caricato",$N23)&gt;0</formula>
    </cfRule>
    <cfRule type="expression" dxfId="4526" priority="297">
      <formula>SEARCH("da fare",$N23)&gt;0</formula>
    </cfRule>
    <cfRule type="expression" dxfId="4525" priority="298">
      <formula>SEARCH("attesa tcl",$N23)&gt;0</formula>
    </cfRule>
    <cfRule type="expression" dxfId="4524" priority="299">
      <formula>SEARCH("fermata",$N23)&gt;0</formula>
    </cfRule>
    <cfRule type="expression" dxfId="4523" priority="300">
      <formula>SEARCH("canone",$N23)&gt;0</formula>
    </cfRule>
  </conditionalFormatting>
  <conditionalFormatting sqref="F23">
    <cfRule type="expression" dxfId="4522" priority="291">
      <formula>SEARCH("caricato",$N23)&gt;0</formula>
    </cfRule>
    <cfRule type="expression" dxfId="4521" priority="292">
      <formula>SEARCH("da fare",$N23)&gt;0</formula>
    </cfRule>
    <cfRule type="expression" dxfId="4520" priority="293">
      <formula>SEARCH("attesa tcl",$N23)&gt;0</formula>
    </cfRule>
    <cfRule type="expression" dxfId="4519" priority="294">
      <formula>SEARCH("fermata",$N23)&gt;0</formula>
    </cfRule>
    <cfRule type="expression" dxfId="4518" priority="295">
      <formula>SEARCH("canone",$N23)&gt;0</formula>
    </cfRule>
  </conditionalFormatting>
  <conditionalFormatting sqref="F23">
    <cfRule type="expression" dxfId="4517" priority="286">
      <formula>SEARCH("caricato",$N23)&gt;0</formula>
    </cfRule>
    <cfRule type="expression" dxfId="4516" priority="287">
      <formula>SEARCH("da fare",$N23)&gt;0</formula>
    </cfRule>
    <cfRule type="expression" dxfId="4515" priority="288">
      <formula>SEARCH("attesa tcl",$N23)&gt;0</formula>
    </cfRule>
    <cfRule type="expression" dxfId="4514" priority="289">
      <formula>SEARCH("fermata",$N23)&gt;0</formula>
    </cfRule>
    <cfRule type="expression" dxfId="4513" priority="290">
      <formula>SEARCH("canone",$N23)&gt;0</formula>
    </cfRule>
  </conditionalFormatting>
  <conditionalFormatting sqref="F23">
    <cfRule type="expression" dxfId="4512" priority="281">
      <formula>SEARCH("caricato",$N23)&gt;0</formula>
    </cfRule>
    <cfRule type="expression" dxfId="4511" priority="282">
      <formula>SEARCH("da fare",$N23)&gt;0</formula>
    </cfRule>
    <cfRule type="expression" dxfId="4510" priority="283">
      <formula>SEARCH("attesa tcl",$N23)&gt;0</formula>
    </cfRule>
    <cfRule type="expression" dxfId="4509" priority="284">
      <formula>SEARCH("fermata",$N23)&gt;0</formula>
    </cfRule>
    <cfRule type="expression" dxfId="4508" priority="285">
      <formula>SEARCH("canone",$N23)&gt;0</formula>
    </cfRule>
  </conditionalFormatting>
  <conditionalFormatting sqref="F23">
    <cfRule type="expression" dxfId="4507" priority="276">
      <formula>SEARCH("caricato",$N23)&gt;0</formula>
    </cfRule>
    <cfRule type="expression" dxfId="4506" priority="277">
      <formula>SEARCH("da fare",$N23)&gt;0</formula>
    </cfRule>
    <cfRule type="expression" dxfId="4505" priority="278">
      <formula>SEARCH("attesa tcl",$N23)&gt;0</formula>
    </cfRule>
    <cfRule type="expression" dxfId="4504" priority="279">
      <formula>SEARCH("fermata",$N23)&gt;0</formula>
    </cfRule>
    <cfRule type="expression" dxfId="4503" priority="280">
      <formula>SEARCH("canone",$N23)&gt;0</formula>
    </cfRule>
  </conditionalFormatting>
  <conditionalFormatting sqref="L22">
    <cfRule type="expression" dxfId="4502" priority="271">
      <formula>SEARCH("caricato",$N22)&gt;0</formula>
    </cfRule>
    <cfRule type="expression" dxfId="4501" priority="272">
      <formula>SEARCH("da fare",$N22)&gt;0</formula>
    </cfRule>
    <cfRule type="expression" dxfId="4500" priority="273">
      <formula>SEARCH("attesa tcl",$N22)&gt;0</formula>
    </cfRule>
    <cfRule type="expression" dxfId="4499" priority="274">
      <formula>SEARCH("fermata",$N22)&gt;0</formula>
    </cfRule>
    <cfRule type="expression" dxfId="4498" priority="275">
      <formula>SEARCH("canone",$N22)&gt;0</formula>
    </cfRule>
  </conditionalFormatting>
  <conditionalFormatting sqref="I22">
    <cfRule type="expression" dxfId="4497" priority="266">
      <formula>SEARCH("caricato",$N22)&gt;0</formula>
    </cfRule>
    <cfRule type="expression" dxfId="4496" priority="267">
      <formula>SEARCH("da fare",$N22)&gt;0</formula>
    </cfRule>
    <cfRule type="expression" dxfId="4495" priority="268">
      <formula>SEARCH("attesa tcl",$N22)&gt;0</formula>
    </cfRule>
    <cfRule type="expression" dxfId="4494" priority="269">
      <formula>SEARCH("fermata",$N22)&gt;0</formula>
    </cfRule>
    <cfRule type="expression" dxfId="4493" priority="270">
      <formula>SEARCH("canone",$N22)&gt;0</formula>
    </cfRule>
  </conditionalFormatting>
  <conditionalFormatting sqref="I22">
    <cfRule type="expression" dxfId="4492" priority="261">
      <formula>SEARCH("caricato",$N22)&gt;0</formula>
    </cfRule>
    <cfRule type="expression" dxfId="4491" priority="262">
      <formula>SEARCH("da fare",$N22)&gt;0</formula>
    </cfRule>
    <cfRule type="expression" dxfId="4490" priority="263">
      <formula>SEARCH("attesa tcl",$N22)&gt;0</formula>
    </cfRule>
    <cfRule type="expression" dxfId="4489" priority="264">
      <formula>SEARCH("fermata",$N22)&gt;0</formula>
    </cfRule>
    <cfRule type="expression" dxfId="4488" priority="265">
      <formula>SEARCH("canone",$N22)&gt;0</formula>
    </cfRule>
  </conditionalFormatting>
  <conditionalFormatting sqref="I22">
    <cfRule type="expression" dxfId="4487" priority="256">
      <formula>SEARCH("caricato",$N22)&gt;0</formula>
    </cfRule>
    <cfRule type="expression" dxfId="4486" priority="257">
      <formula>SEARCH("da fare",$N22)&gt;0</formula>
    </cfRule>
    <cfRule type="expression" dxfId="4485" priority="258">
      <formula>SEARCH("attesa tcl",$N22)&gt;0</formula>
    </cfRule>
    <cfRule type="expression" dxfId="4484" priority="259">
      <formula>SEARCH("fermata",$N22)&gt;0</formula>
    </cfRule>
    <cfRule type="expression" dxfId="4483" priority="260">
      <formula>SEARCH("canone",$N22)&gt;0</formula>
    </cfRule>
  </conditionalFormatting>
  <conditionalFormatting sqref="I22">
    <cfRule type="expression" dxfId="4482" priority="251">
      <formula>SEARCH("caricato",$N22)&gt;0</formula>
    </cfRule>
    <cfRule type="expression" dxfId="4481" priority="252">
      <formula>SEARCH("da fare",$N22)&gt;0</formula>
    </cfRule>
    <cfRule type="expression" dxfId="4480" priority="253">
      <formula>SEARCH("attesa tcl",$N22)&gt;0</formula>
    </cfRule>
    <cfRule type="expression" dxfId="4479" priority="254">
      <formula>SEARCH("fermata",$N22)&gt;0</formula>
    </cfRule>
    <cfRule type="expression" dxfId="4478" priority="255">
      <formula>SEARCH("canone",$N22)&gt;0</formula>
    </cfRule>
  </conditionalFormatting>
  <conditionalFormatting sqref="I22">
    <cfRule type="expression" dxfId="4477" priority="246">
      <formula>SEARCH("caricato",$N22)&gt;0</formula>
    </cfRule>
    <cfRule type="expression" dxfId="4476" priority="247">
      <formula>SEARCH("da fare",$N22)&gt;0</formula>
    </cfRule>
    <cfRule type="expression" dxfId="4475" priority="248">
      <formula>SEARCH("attesa tcl",$N22)&gt;0</formula>
    </cfRule>
    <cfRule type="expression" dxfId="4474" priority="249">
      <formula>SEARCH("fermata",$N22)&gt;0</formula>
    </cfRule>
    <cfRule type="expression" dxfId="4473" priority="250">
      <formula>SEARCH("canone",$N22)&gt;0</formula>
    </cfRule>
  </conditionalFormatting>
  <conditionalFormatting sqref="I22">
    <cfRule type="expression" dxfId="4472" priority="241">
      <formula>SEARCH("caricato",$N22)&gt;0</formula>
    </cfRule>
    <cfRule type="expression" dxfId="4471" priority="242">
      <formula>SEARCH("da fare",$N22)&gt;0</formula>
    </cfRule>
    <cfRule type="expression" dxfId="4470" priority="243">
      <formula>SEARCH("attesa tcl",$N22)&gt;0</formula>
    </cfRule>
    <cfRule type="expression" dxfId="4469" priority="244">
      <formula>SEARCH("fermata",$N22)&gt;0</formula>
    </cfRule>
    <cfRule type="expression" dxfId="4468" priority="245">
      <formula>SEARCH("canone",$N22)&gt;0</formula>
    </cfRule>
  </conditionalFormatting>
  <conditionalFormatting sqref="I16">
    <cfRule type="expression" dxfId="4467" priority="236">
      <formula>SEARCH("caricato",$N16)&gt;0</formula>
    </cfRule>
    <cfRule type="expression" dxfId="4466" priority="237">
      <formula>SEARCH("da fare",$N16)&gt;0</formula>
    </cfRule>
    <cfRule type="expression" dxfId="4465" priority="238">
      <formula>SEARCH("attesa tcl",$N16)&gt;0</formula>
    </cfRule>
    <cfRule type="expression" dxfId="4464" priority="239">
      <formula>SEARCH("fermata",$N16)&gt;0</formula>
    </cfRule>
    <cfRule type="expression" dxfId="4463" priority="240">
      <formula>SEARCH("canone",$N16)&gt;0</formula>
    </cfRule>
  </conditionalFormatting>
  <conditionalFormatting sqref="I16">
    <cfRule type="expression" dxfId="4462" priority="231">
      <formula>SEARCH("caricato",$N16)&gt;0</formula>
    </cfRule>
    <cfRule type="expression" dxfId="4461" priority="232">
      <formula>SEARCH("da fare",$N16)&gt;0</formula>
    </cfRule>
    <cfRule type="expression" dxfId="4460" priority="233">
      <formula>SEARCH("attesa tcl",$N16)&gt;0</formula>
    </cfRule>
    <cfRule type="expression" dxfId="4459" priority="234">
      <formula>SEARCH("fermata",$N16)&gt;0</formula>
    </cfRule>
    <cfRule type="expression" dxfId="4458" priority="235">
      <formula>SEARCH("canone",$N16)&gt;0</formula>
    </cfRule>
  </conditionalFormatting>
  <conditionalFormatting sqref="I16">
    <cfRule type="expression" dxfId="4457" priority="226">
      <formula>SEARCH("caricato",$N16)&gt;0</formula>
    </cfRule>
    <cfRule type="expression" dxfId="4456" priority="227">
      <formula>SEARCH("da fare",$N16)&gt;0</formula>
    </cfRule>
    <cfRule type="expression" dxfId="4455" priority="228">
      <formula>SEARCH("attesa tcl",$N16)&gt;0</formula>
    </cfRule>
    <cfRule type="expression" dxfId="4454" priority="229">
      <formula>SEARCH("fermata",$N16)&gt;0</formula>
    </cfRule>
    <cfRule type="expression" dxfId="4453" priority="230">
      <formula>SEARCH("canone",$N16)&gt;0</formula>
    </cfRule>
  </conditionalFormatting>
  <conditionalFormatting sqref="I16">
    <cfRule type="expression" dxfId="4452" priority="221">
      <formula>SEARCH("caricato",$N16)&gt;0</formula>
    </cfRule>
    <cfRule type="expression" dxfId="4451" priority="222">
      <formula>SEARCH("da fare",$N16)&gt;0</formula>
    </cfRule>
    <cfRule type="expression" dxfId="4450" priority="223">
      <formula>SEARCH("attesa tcl",$N16)&gt;0</formula>
    </cfRule>
    <cfRule type="expression" dxfId="4449" priority="224">
      <formula>SEARCH("fermata",$N16)&gt;0</formula>
    </cfRule>
    <cfRule type="expression" dxfId="4448" priority="225">
      <formula>SEARCH("canone",$N16)&gt;0</formula>
    </cfRule>
  </conditionalFormatting>
  <conditionalFormatting sqref="I16">
    <cfRule type="expression" dxfId="4447" priority="216">
      <formula>SEARCH("caricato",$N16)&gt;0</formula>
    </cfRule>
    <cfRule type="expression" dxfId="4446" priority="217">
      <formula>SEARCH("da fare",$N16)&gt;0</formula>
    </cfRule>
    <cfRule type="expression" dxfId="4445" priority="218">
      <formula>SEARCH("attesa tcl",$N16)&gt;0</formula>
    </cfRule>
    <cfRule type="expression" dxfId="4444" priority="219">
      <formula>SEARCH("fermata",$N16)&gt;0</formula>
    </cfRule>
    <cfRule type="expression" dxfId="4443" priority="220">
      <formula>SEARCH("canone",$N16)&gt;0</formula>
    </cfRule>
  </conditionalFormatting>
  <conditionalFormatting sqref="I16">
    <cfRule type="expression" dxfId="4442" priority="211">
      <formula>SEARCH("caricato",$N16)&gt;0</formula>
    </cfRule>
    <cfRule type="expression" dxfId="4441" priority="212">
      <formula>SEARCH("da fare",$N16)&gt;0</formula>
    </cfRule>
    <cfRule type="expression" dxfId="4440" priority="213">
      <formula>SEARCH("attesa tcl",$N16)&gt;0</formula>
    </cfRule>
    <cfRule type="expression" dxfId="4439" priority="214">
      <formula>SEARCH("fermata",$N16)&gt;0</formula>
    </cfRule>
    <cfRule type="expression" dxfId="4438" priority="215">
      <formula>SEARCH("canone",$N16)&gt;0</formula>
    </cfRule>
  </conditionalFormatting>
  <conditionalFormatting sqref="I17">
    <cfRule type="expression" dxfId="4437" priority="206">
      <formula>SEARCH("caricato",$N17)&gt;0</formula>
    </cfRule>
    <cfRule type="expression" dxfId="4436" priority="207">
      <formula>SEARCH("da fare",$N17)&gt;0</formula>
    </cfRule>
    <cfRule type="expression" dxfId="4435" priority="208">
      <formula>SEARCH("attesa tcl",$N17)&gt;0</formula>
    </cfRule>
    <cfRule type="expression" dxfId="4434" priority="209">
      <formula>SEARCH("fermata",$N17)&gt;0</formula>
    </cfRule>
    <cfRule type="expression" dxfId="4433" priority="210">
      <formula>SEARCH("canone",$N17)&gt;0</formula>
    </cfRule>
  </conditionalFormatting>
  <conditionalFormatting sqref="I17">
    <cfRule type="expression" dxfId="4432" priority="201">
      <formula>SEARCH("caricato",$N17)&gt;0</formula>
    </cfRule>
    <cfRule type="expression" dxfId="4431" priority="202">
      <formula>SEARCH("da fare",$N17)&gt;0</formula>
    </cfRule>
    <cfRule type="expression" dxfId="4430" priority="203">
      <formula>SEARCH("attesa tcl",$N17)&gt;0</formula>
    </cfRule>
    <cfRule type="expression" dxfId="4429" priority="204">
      <formula>SEARCH("fermata",$N17)&gt;0</formula>
    </cfRule>
    <cfRule type="expression" dxfId="4428" priority="205">
      <formula>SEARCH("canone",$N17)&gt;0</formula>
    </cfRule>
  </conditionalFormatting>
  <conditionalFormatting sqref="I17">
    <cfRule type="expression" dxfId="4427" priority="196">
      <formula>SEARCH("caricato",$N17)&gt;0</formula>
    </cfRule>
    <cfRule type="expression" dxfId="4426" priority="197">
      <formula>SEARCH("da fare",$N17)&gt;0</formula>
    </cfRule>
    <cfRule type="expression" dxfId="4425" priority="198">
      <formula>SEARCH("attesa tcl",$N17)&gt;0</formula>
    </cfRule>
    <cfRule type="expression" dxfId="4424" priority="199">
      <formula>SEARCH("fermata",$N17)&gt;0</formula>
    </cfRule>
    <cfRule type="expression" dxfId="4423" priority="200">
      <formula>SEARCH("canone",$N17)&gt;0</formula>
    </cfRule>
  </conditionalFormatting>
  <conditionalFormatting sqref="I17">
    <cfRule type="expression" dxfId="4422" priority="191">
      <formula>SEARCH("caricato",$N17)&gt;0</formula>
    </cfRule>
    <cfRule type="expression" dxfId="4421" priority="192">
      <formula>SEARCH("da fare",$N17)&gt;0</formula>
    </cfRule>
    <cfRule type="expression" dxfId="4420" priority="193">
      <formula>SEARCH("attesa tcl",$N17)&gt;0</formula>
    </cfRule>
    <cfRule type="expression" dxfId="4419" priority="194">
      <formula>SEARCH("fermata",$N17)&gt;0</formula>
    </cfRule>
    <cfRule type="expression" dxfId="4418" priority="195">
      <formula>SEARCH("canone",$N17)&gt;0</formula>
    </cfRule>
  </conditionalFormatting>
  <conditionalFormatting sqref="I17">
    <cfRule type="expression" dxfId="4417" priority="186">
      <formula>SEARCH("caricato",$N17)&gt;0</formula>
    </cfRule>
    <cfRule type="expression" dxfId="4416" priority="187">
      <formula>SEARCH("da fare",$N17)&gt;0</formula>
    </cfRule>
    <cfRule type="expression" dxfId="4415" priority="188">
      <formula>SEARCH("attesa tcl",$N17)&gt;0</formula>
    </cfRule>
    <cfRule type="expression" dxfId="4414" priority="189">
      <formula>SEARCH("fermata",$N17)&gt;0</formula>
    </cfRule>
    <cfRule type="expression" dxfId="4413" priority="190">
      <formula>SEARCH("canone",$N17)&gt;0</formula>
    </cfRule>
  </conditionalFormatting>
  <conditionalFormatting sqref="I17">
    <cfRule type="expression" dxfId="4412" priority="181">
      <formula>SEARCH("caricato",$N17)&gt;0</formula>
    </cfRule>
    <cfRule type="expression" dxfId="4411" priority="182">
      <formula>SEARCH("da fare",$N17)&gt;0</formula>
    </cfRule>
    <cfRule type="expression" dxfId="4410" priority="183">
      <formula>SEARCH("attesa tcl",$N17)&gt;0</formula>
    </cfRule>
    <cfRule type="expression" dxfId="4409" priority="184">
      <formula>SEARCH("fermata",$N17)&gt;0</formula>
    </cfRule>
    <cfRule type="expression" dxfId="4408" priority="185">
      <formula>SEARCH("canone",$N17)&gt;0</formula>
    </cfRule>
  </conditionalFormatting>
  <conditionalFormatting sqref="I13">
    <cfRule type="expression" dxfId="4407" priority="176">
      <formula>SEARCH("caricato",$N13)&gt;0</formula>
    </cfRule>
    <cfRule type="expression" dxfId="4406" priority="177">
      <formula>SEARCH("da fare",$N13)&gt;0</formula>
    </cfRule>
    <cfRule type="expression" dxfId="4405" priority="178">
      <formula>SEARCH("attesa tcl",$N13)&gt;0</formula>
    </cfRule>
    <cfRule type="expression" dxfId="4404" priority="179">
      <formula>SEARCH("fermata",$N13)&gt;0</formula>
    </cfRule>
    <cfRule type="expression" dxfId="4403" priority="180">
      <formula>SEARCH("canone",$N13)&gt;0</formula>
    </cfRule>
  </conditionalFormatting>
  <conditionalFormatting sqref="I13">
    <cfRule type="expression" dxfId="4402" priority="171">
      <formula>SEARCH("caricato",$N13)&gt;0</formula>
    </cfRule>
    <cfRule type="expression" dxfId="4401" priority="172">
      <formula>SEARCH("da fare",$N13)&gt;0</formula>
    </cfRule>
    <cfRule type="expression" dxfId="4400" priority="173">
      <formula>SEARCH("attesa tcl",$N13)&gt;0</formula>
    </cfRule>
    <cfRule type="expression" dxfId="4399" priority="174">
      <formula>SEARCH("fermata",$N13)&gt;0</formula>
    </cfRule>
    <cfRule type="expression" dxfId="4398" priority="175">
      <formula>SEARCH("canone",$N13)&gt;0</formula>
    </cfRule>
  </conditionalFormatting>
  <conditionalFormatting sqref="I13">
    <cfRule type="expression" dxfId="4397" priority="166">
      <formula>SEARCH("caricato",$N13)&gt;0</formula>
    </cfRule>
    <cfRule type="expression" dxfId="4396" priority="167">
      <formula>SEARCH("da fare",$N13)&gt;0</formula>
    </cfRule>
    <cfRule type="expression" dxfId="4395" priority="168">
      <formula>SEARCH("attesa tcl",$N13)&gt;0</formula>
    </cfRule>
    <cfRule type="expression" dxfId="4394" priority="169">
      <formula>SEARCH("fermata",$N13)&gt;0</formula>
    </cfRule>
    <cfRule type="expression" dxfId="4393" priority="170">
      <formula>SEARCH("canone",$N13)&gt;0</formula>
    </cfRule>
  </conditionalFormatting>
  <conditionalFormatting sqref="I13">
    <cfRule type="expression" dxfId="4392" priority="161">
      <formula>SEARCH("caricato",$N13)&gt;0</formula>
    </cfRule>
    <cfRule type="expression" dxfId="4391" priority="162">
      <formula>SEARCH("da fare",$N13)&gt;0</formula>
    </cfRule>
    <cfRule type="expression" dxfId="4390" priority="163">
      <formula>SEARCH("attesa tcl",$N13)&gt;0</formula>
    </cfRule>
    <cfRule type="expression" dxfId="4389" priority="164">
      <formula>SEARCH("fermata",$N13)&gt;0</formula>
    </cfRule>
    <cfRule type="expression" dxfId="4388" priority="165">
      <formula>SEARCH("canone",$N13)&gt;0</formula>
    </cfRule>
  </conditionalFormatting>
  <conditionalFormatting sqref="I13">
    <cfRule type="expression" dxfId="4387" priority="156">
      <formula>SEARCH("caricato",$N13)&gt;0</formula>
    </cfRule>
    <cfRule type="expression" dxfId="4386" priority="157">
      <formula>SEARCH("da fare",$N13)&gt;0</formula>
    </cfRule>
    <cfRule type="expression" dxfId="4385" priority="158">
      <formula>SEARCH("attesa tcl",$N13)&gt;0</formula>
    </cfRule>
    <cfRule type="expression" dxfId="4384" priority="159">
      <formula>SEARCH("fermata",$N13)&gt;0</formula>
    </cfRule>
    <cfRule type="expression" dxfId="4383" priority="160">
      <formula>SEARCH("canone",$N13)&gt;0</formula>
    </cfRule>
  </conditionalFormatting>
  <conditionalFormatting sqref="I13">
    <cfRule type="expression" dxfId="4382" priority="151">
      <formula>SEARCH("caricato",$N13)&gt;0</formula>
    </cfRule>
    <cfRule type="expression" dxfId="4381" priority="152">
      <formula>SEARCH("da fare",$N13)&gt;0</formula>
    </cfRule>
    <cfRule type="expression" dxfId="4380" priority="153">
      <formula>SEARCH("attesa tcl",$N13)&gt;0</formula>
    </cfRule>
    <cfRule type="expression" dxfId="4379" priority="154">
      <formula>SEARCH("fermata",$N13)&gt;0</formula>
    </cfRule>
    <cfRule type="expression" dxfId="4378" priority="155">
      <formula>SEARCH("canone",$N13)&gt;0</formula>
    </cfRule>
  </conditionalFormatting>
  <conditionalFormatting sqref="I15">
    <cfRule type="expression" dxfId="4377" priority="146">
      <formula>SEARCH("caricato",$N15)&gt;0</formula>
    </cfRule>
    <cfRule type="expression" dxfId="4376" priority="147">
      <formula>SEARCH("da fare",$N15)&gt;0</formula>
    </cfRule>
    <cfRule type="expression" dxfId="4375" priority="148">
      <formula>SEARCH("attesa tcl",$N15)&gt;0</formula>
    </cfRule>
    <cfRule type="expression" dxfId="4374" priority="149">
      <formula>SEARCH("fermata",$N15)&gt;0</formula>
    </cfRule>
    <cfRule type="expression" dxfId="4373" priority="150">
      <formula>SEARCH("canone",$N15)&gt;0</formula>
    </cfRule>
  </conditionalFormatting>
  <conditionalFormatting sqref="I15">
    <cfRule type="expression" dxfId="4372" priority="141">
      <formula>SEARCH("caricato",$N15)&gt;0</formula>
    </cfRule>
    <cfRule type="expression" dxfId="4371" priority="142">
      <formula>SEARCH("da fare",$N15)&gt;0</formula>
    </cfRule>
    <cfRule type="expression" dxfId="4370" priority="143">
      <formula>SEARCH("attesa tcl",$N15)&gt;0</formula>
    </cfRule>
    <cfRule type="expression" dxfId="4369" priority="144">
      <formula>SEARCH("fermata",$N15)&gt;0</formula>
    </cfRule>
    <cfRule type="expression" dxfId="4368" priority="145">
      <formula>SEARCH("canone",$N15)&gt;0</formula>
    </cfRule>
  </conditionalFormatting>
  <conditionalFormatting sqref="I15">
    <cfRule type="expression" dxfId="4367" priority="136">
      <formula>SEARCH("caricato",$N15)&gt;0</formula>
    </cfRule>
    <cfRule type="expression" dxfId="4366" priority="137">
      <formula>SEARCH("da fare",$N15)&gt;0</formula>
    </cfRule>
    <cfRule type="expression" dxfId="4365" priority="138">
      <formula>SEARCH("attesa tcl",$N15)&gt;0</formula>
    </cfRule>
    <cfRule type="expression" dxfId="4364" priority="139">
      <formula>SEARCH("fermata",$N15)&gt;0</formula>
    </cfRule>
    <cfRule type="expression" dxfId="4363" priority="140">
      <formula>SEARCH("canone",$N15)&gt;0</formula>
    </cfRule>
  </conditionalFormatting>
  <conditionalFormatting sqref="I15">
    <cfRule type="expression" dxfId="4362" priority="131">
      <formula>SEARCH("caricato",$N15)&gt;0</formula>
    </cfRule>
    <cfRule type="expression" dxfId="4361" priority="132">
      <formula>SEARCH("da fare",$N15)&gt;0</formula>
    </cfRule>
    <cfRule type="expression" dxfId="4360" priority="133">
      <formula>SEARCH("attesa tcl",$N15)&gt;0</formula>
    </cfRule>
    <cfRule type="expression" dxfId="4359" priority="134">
      <formula>SEARCH("fermata",$N15)&gt;0</formula>
    </cfRule>
    <cfRule type="expression" dxfId="4358" priority="135">
      <formula>SEARCH("canone",$N15)&gt;0</formula>
    </cfRule>
  </conditionalFormatting>
  <conditionalFormatting sqref="I15">
    <cfRule type="expression" dxfId="4357" priority="126">
      <formula>SEARCH("caricato",$N15)&gt;0</formula>
    </cfRule>
    <cfRule type="expression" dxfId="4356" priority="127">
      <formula>SEARCH("da fare",$N15)&gt;0</formula>
    </cfRule>
    <cfRule type="expression" dxfId="4355" priority="128">
      <formula>SEARCH("attesa tcl",$N15)&gt;0</formula>
    </cfRule>
    <cfRule type="expression" dxfId="4354" priority="129">
      <formula>SEARCH("fermata",$N15)&gt;0</formula>
    </cfRule>
    <cfRule type="expression" dxfId="4353" priority="130">
      <formula>SEARCH("canone",$N15)&gt;0</formula>
    </cfRule>
  </conditionalFormatting>
  <conditionalFormatting sqref="I15">
    <cfRule type="expression" dxfId="4352" priority="121">
      <formula>SEARCH("caricato",$N15)&gt;0</formula>
    </cfRule>
    <cfRule type="expression" dxfId="4351" priority="122">
      <formula>SEARCH("da fare",$N15)&gt;0</formula>
    </cfRule>
    <cfRule type="expression" dxfId="4350" priority="123">
      <formula>SEARCH("attesa tcl",$N15)&gt;0</formula>
    </cfRule>
    <cfRule type="expression" dxfId="4349" priority="124">
      <formula>SEARCH("fermata",$N15)&gt;0</formula>
    </cfRule>
    <cfRule type="expression" dxfId="4348" priority="125">
      <formula>SEARCH("canone",$N15)&gt;0</formula>
    </cfRule>
  </conditionalFormatting>
  <conditionalFormatting sqref="I15">
    <cfRule type="expression" dxfId="4347" priority="116">
      <formula>SEARCH("caricato",$N15)&gt;0</formula>
    </cfRule>
    <cfRule type="expression" dxfId="4346" priority="117">
      <formula>SEARCH("da fare",$N15)&gt;0</formula>
    </cfRule>
    <cfRule type="expression" dxfId="4345" priority="118">
      <formula>SEARCH("attesa tcl",$N15)&gt;0</formula>
    </cfRule>
    <cfRule type="expression" dxfId="4344" priority="119">
      <formula>SEARCH("fermata",$N15)&gt;0</formula>
    </cfRule>
    <cfRule type="expression" dxfId="4343" priority="120">
      <formula>SEARCH("canone",$N15)&gt;0</formula>
    </cfRule>
  </conditionalFormatting>
  <conditionalFormatting sqref="I15">
    <cfRule type="expression" dxfId="4342" priority="111">
      <formula>SEARCH("caricato",$N15)&gt;0</formula>
    </cfRule>
    <cfRule type="expression" dxfId="4341" priority="112">
      <formula>SEARCH("da fare",$N15)&gt;0</formula>
    </cfRule>
    <cfRule type="expression" dxfId="4340" priority="113">
      <formula>SEARCH("attesa tcl",$N15)&gt;0</formula>
    </cfRule>
    <cfRule type="expression" dxfId="4339" priority="114">
      <formula>SEARCH("fermata",$N15)&gt;0</formula>
    </cfRule>
    <cfRule type="expression" dxfId="4338" priority="115">
      <formula>SEARCH("canone",$N15)&gt;0</formula>
    </cfRule>
  </conditionalFormatting>
  <conditionalFormatting sqref="I15">
    <cfRule type="expression" dxfId="4337" priority="106">
      <formula>SEARCH("caricato",$N15)&gt;0</formula>
    </cfRule>
    <cfRule type="expression" dxfId="4336" priority="107">
      <formula>SEARCH("da fare",$N15)&gt;0</formula>
    </cfRule>
    <cfRule type="expression" dxfId="4335" priority="108">
      <formula>SEARCH("attesa tcl",$N15)&gt;0</formula>
    </cfRule>
    <cfRule type="expression" dxfId="4334" priority="109">
      <formula>SEARCH("fermata",$N15)&gt;0</formula>
    </cfRule>
    <cfRule type="expression" dxfId="4333" priority="110">
      <formula>SEARCH("canone",$N15)&gt;0</formula>
    </cfRule>
  </conditionalFormatting>
  <conditionalFormatting sqref="I15">
    <cfRule type="expression" dxfId="4332" priority="101">
      <formula>SEARCH("caricato",$N15)&gt;0</formula>
    </cfRule>
    <cfRule type="expression" dxfId="4331" priority="102">
      <formula>SEARCH("da fare",$N15)&gt;0</formula>
    </cfRule>
    <cfRule type="expression" dxfId="4330" priority="103">
      <formula>SEARCH("attesa tcl",$N15)&gt;0</formula>
    </cfRule>
    <cfRule type="expression" dxfId="4329" priority="104">
      <formula>SEARCH("fermata",$N15)&gt;0</formula>
    </cfRule>
    <cfRule type="expression" dxfId="4328" priority="105">
      <formula>SEARCH("canone",$N15)&gt;0</formula>
    </cfRule>
  </conditionalFormatting>
  <conditionalFormatting sqref="I15">
    <cfRule type="expression" dxfId="4327" priority="96">
      <formula>SEARCH("caricato",$N15)&gt;0</formula>
    </cfRule>
    <cfRule type="expression" dxfId="4326" priority="97">
      <formula>SEARCH("da fare",$N15)&gt;0</formula>
    </cfRule>
    <cfRule type="expression" dxfId="4325" priority="98">
      <formula>SEARCH("attesa tcl",$N15)&gt;0</formula>
    </cfRule>
    <cfRule type="expression" dxfId="4324" priority="99">
      <formula>SEARCH("fermata",$N15)&gt;0</formula>
    </cfRule>
    <cfRule type="expression" dxfId="4323" priority="100">
      <formula>SEARCH("canone",$N15)&gt;0</formula>
    </cfRule>
  </conditionalFormatting>
  <conditionalFormatting sqref="I15">
    <cfRule type="expression" dxfId="4322" priority="91">
      <formula>SEARCH("caricato",$N15)&gt;0</formula>
    </cfRule>
    <cfRule type="expression" dxfId="4321" priority="92">
      <formula>SEARCH("da fare",$N15)&gt;0</formula>
    </cfRule>
    <cfRule type="expression" dxfId="4320" priority="93">
      <formula>SEARCH("attesa tcl",$N15)&gt;0</formula>
    </cfRule>
    <cfRule type="expression" dxfId="4319" priority="94">
      <formula>SEARCH("fermata",$N15)&gt;0</formula>
    </cfRule>
    <cfRule type="expression" dxfId="4318" priority="95">
      <formula>SEARCH("canone",$N15)&gt;0</formula>
    </cfRule>
  </conditionalFormatting>
  <conditionalFormatting sqref="I22">
    <cfRule type="expression" dxfId="4317" priority="86">
      <formula>SEARCH("caricato",$N22)&gt;0</formula>
    </cfRule>
    <cfRule type="expression" dxfId="4316" priority="87">
      <formula>SEARCH("da fare",$N22)&gt;0</formula>
    </cfRule>
    <cfRule type="expression" dxfId="4315" priority="88">
      <formula>SEARCH("attesa tcl",$N22)&gt;0</formula>
    </cfRule>
    <cfRule type="expression" dxfId="4314" priority="89">
      <formula>SEARCH("fermata",$N22)&gt;0</formula>
    </cfRule>
    <cfRule type="expression" dxfId="4313" priority="90">
      <formula>SEARCH("canone",$N22)&gt;0</formula>
    </cfRule>
  </conditionalFormatting>
  <conditionalFormatting sqref="I22">
    <cfRule type="expression" dxfId="4312" priority="81">
      <formula>SEARCH("caricato",$N22)&gt;0</formula>
    </cfRule>
    <cfRule type="expression" dxfId="4311" priority="82">
      <formula>SEARCH("da fare",$N22)&gt;0</formula>
    </cfRule>
    <cfRule type="expression" dxfId="4310" priority="83">
      <formula>SEARCH("attesa tcl",$N22)&gt;0</formula>
    </cfRule>
    <cfRule type="expression" dxfId="4309" priority="84">
      <formula>SEARCH("fermata",$N22)&gt;0</formula>
    </cfRule>
    <cfRule type="expression" dxfId="4308" priority="85">
      <formula>SEARCH("canone",$N22)&gt;0</formula>
    </cfRule>
  </conditionalFormatting>
  <conditionalFormatting sqref="I22">
    <cfRule type="expression" dxfId="4307" priority="76">
      <formula>SEARCH("caricato",$N22)&gt;0</formula>
    </cfRule>
    <cfRule type="expression" dxfId="4306" priority="77">
      <formula>SEARCH("da fare",$N22)&gt;0</formula>
    </cfRule>
    <cfRule type="expression" dxfId="4305" priority="78">
      <formula>SEARCH("attesa tcl",$N22)&gt;0</formula>
    </cfRule>
    <cfRule type="expression" dxfId="4304" priority="79">
      <formula>SEARCH("fermata",$N22)&gt;0</formula>
    </cfRule>
    <cfRule type="expression" dxfId="4303" priority="80">
      <formula>SEARCH("canone",$N22)&gt;0</formula>
    </cfRule>
  </conditionalFormatting>
  <conditionalFormatting sqref="I22">
    <cfRule type="expression" dxfId="4302" priority="71">
      <formula>SEARCH("caricato",$N22)&gt;0</formula>
    </cfRule>
    <cfRule type="expression" dxfId="4301" priority="72">
      <formula>SEARCH("da fare",$N22)&gt;0</formula>
    </cfRule>
    <cfRule type="expression" dxfId="4300" priority="73">
      <formula>SEARCH("attesa tcl",$N22)&gt;0</formula>
    </cfRule>
    <cfRule type="expression" dxfId="4299" priority="74">
      <formula>SEARCH("fermata",$N22)&gt;0</formula>
    </cfRule>
    <cfRule type="expression" dxfId="4298" priority="75">
      <formula>SEARCH("canone",$N22)&gt;0</formula>
    </cfRule>
  </conditionalFormatting>
  <conditionalFormatting sqref="I22">
    <cfRule type="expression" dxfId="4297" priority="66">
      <formula>SEARCH("caricato",$N22)&gt;0</formula>
    </cfRule>
    <cfRule type="expression" dxfId="4296" priority="67">
      <formula>SEARCH("da fare",$N22)&gt;0</formula>
    </cfRule>
    <cfRule type="expression" dxfId="4295" priority="68">
      <formula>SEARCH("attesa tcl",$N22)&gt;0</formula>
    </cfRule>
    <cfRule type="expression" dxfId="4294" priority="69">
      <formula>SEARCH("fermata",$N22)&gt;0</formula>
    </cfRule>
    <cfRule type="expression" dxfId="4293" priority="70">
      <formula>SEARCH("canone",$N22)&gt;0</formula>
    </cfRule>
  </conditionalFormatting>
  <conditionalFormatting sqref="I22">
    <cfRule type="expression" dxfId="4292" priority="61">
      <formula>SEARCH("caricato",$N22)&gt;0</formula>
    </cfRule>
    <cfRule type="expression" dxfId="4291" priority="62">
      <formula>SEARCH("da fare",$N22)&gt;0</formula>
    </cfRule>
    <cfRule type="expression" dxfId="4290" priority="63">
      <formula>SEARCH("attesa tcl",$N22)&gt;0</formula>
    </cfRule>
    <cfRule type="expression" dxfId="4289" priority="64">
      <formula>SEARCH("fermata",$N22)&gt;0</formula>
    </cfRule>
    <cfRule type="expression" dxfId="4288" priority="65">
      <formula>SEARCH("canone",$N22)&gt;0</formula>
    </cfRule>
  </conditionalFormatting>
  <conditionalFormatting sqref="I22">
    <cfRule type="expression" dxfId="4287" priority="56">
      <formula>SEARCH("caricato",$N22)&gt;0</formula>
    </cfRule>
    <cfRule type="expression" dxfId="4286" priority="57">
      <formula>SEARCH("da fare",$N22)&gt;0</formula>
    </cfRule>
    <cfRule type="expression" dxfId="4285" priority="58">
      <formula>SEARCH("attesa tcl",$N22)&gt;0</formula>
    </cfRule>
    <cfRule type="expression" dxfId="4284" priority="59">
      <formula>SEARCH("fermata",$N22)&gt;0</formula>
    </cfRule>
    <cfRule type="expression" dxfId="4283" priority="60">
      <formula>SEARCH("canone",$N22)&gt;0</formula>
    </cfRule>
  </conditionalFormatting>
  <conditionalFormatting sqref="I22">
    <cfRule type="expression" dxfId="4282" priority="51">
      <formula>SEARCH("caricato",$N22)&gt;0</formula>
    </cfRule>
    <cfRule type="expression" dxfId="4281" priority="52">
      <formula>SEARCH("da fare",$N22)&gt;0</formula>
    </cfRule>
    <cfRule type="expression" dxfId="4280" priority="53">
      <formula>SEARCH("attesa tcl",$N22)&gt;0</formula>
    </cfRule>
    <cfRule type="expression" dxfId="4279" priority="54">
      <formula>SEARCH("fermata",$N22)&gt;0</formula>
    </cfRule>
    <cfRule type="expression" dxfId="4278" priority="55">
      <formula>SEARCH("canone",$N22)&gt;0</formula>
    </cfRule>
  </conditionalFormatting>
  <conditionalFormatting sqref="I22">
    <cfRule type="expression" dxfId="4277" priority="46">
      <formula>SEARCH("caricato",$N22)&gt;0</formula>
    </cfRule>
    <cfRule type="expression" dxfId="4276" priority="47">
      <formula>SEARCH("da fare",$N22)&gt;0</formula>
    </cfRule>
    <cfRule type="expression" dxfId="4275" priority="48">
      <formula>SEARCH("attesa tcl",$N22)&gt;0</formula>
    </cfRule>
    <cfRule type="expression" dxfId="4274" priority="49">
      <formula>SEARCH("fermata",$N22)&gt;0</formula>
    </cfRule>
    <cfRule type="expression" dxfId="4273" priority="50">
      <formula>SEARCH("canone",$N22)&gt;0</formula>
    </cfRule>
  </conditionalFormatting>
  <conditionalFormatting sqref="I22">
    <cfRule type="expression" dxfId="4272" priority="41">
      <formula>SEARCH("caricato",$N22)&gt;0</formula>
    </cfRule>
    <cfRule type="expression" dxfId="4271" priority="42">
      <formula>SEARCH("da fare",$N22)&gt;0</formula>
    </cfRule>
    <cfRule type="expression" dxfId="4270" priority="43">
      <formula>SEARCH("attesa tcl",$N22)&gt;0</formula>
    </cfRule>
    <cfRule type="expression" dxfId="4269" priority="44">
      <formula>SEARCH("fermata",$N22)&gt;0</formula>
    </cfRule>
    <cfRule type="expression" dxfId="4268" priority="45">
      <formula>SEARCH("canone",$N22)&gt;0</formula>
    </cfRule>
  </conditionalFormatting>
  <conditionalFormatting sqref="I22">
    <cfRule type="expression" dxfId="4267" priority="36">
      <formula>SEARCH("caricato",$N22)&gt;0</formula>
    </cfRule>
    <cfRule type="expression" dxfId="4266" priority="37">
      <formula>SEARCH("da fare",$N22)&gt;0</formula>
    </cfRule>
    <cfRule type="expression" dxfId="4265" priority="38">
      <formula>SEARCH("attesa tcl",$N22)&gt;0</formula>
    </cfRule>
    <cfRule type="expression" dxfId="4264" priority="39">
      <formula>SEARCH("fermata",$N22)&gt;0</formula>
    </cfRule>
    <cfRule type="expression" dxfId="4263" priority="40">
      <formula>SEARCH("canone",$N22)&gt;0</formula>
    </cfRule>
  </conditionalFormatting>
  <conditionalFormatting sqref="I22">
    <cfRule type="expression" dxfId="4262" priority="31">
      <formula>SEARCH("caricato",$N22)&gt;0</formula>
    </cfRule>
    <cfRule type="expression" dxfId="4261" priority="32">
      <formula>SEARCH("da fare",$N22)&gt;0</formula>
    </cfRule>
    <cfRule type="expression" dxfId="4260" priority="33">
      <formula>SEARCH("attesa tcl",$N22)&gt;0</formula>
    </cfRule>
    <cfRule type="expression" dxfId="4259" priority="34">
      <formula>SEARCH("fermata",$N22)&gt;0</formula>
    </cfRule>
    <cfRule type="expression" dxfId="4258" priority="35">
      <formula>SEARCH("canone",$N22)&gt;0</formula>
    </cfRule>
  </conditionalFormatting>
  <conditionalFormatting sqref="I22">
    <cfRule type="expression" dxfId="4257" priority="26">
      <formula>SEARCH("caricato",$N22)&gt;0</formula>
    </cfRule>
    <cfRule type="expression" dxfId="4256" priority="27">
      <formula>SEARCH("da fare",$N22)&gt;0</formula>
    </cfRule>
    <cfRule type="expression" dxfId="4255" priority="28">
      <formula>SEARCH("attesa tcl",$N22)&gt;0</formula>
    </cfRule>
    <cfRule type="expression" dxfId="4254" priority="29">
      <formula>SEARCH("fermata",$N22)&gt;0</formula>
    </cfRule>
    <cfRule type="expression" dxfId="4253" priority="30">
      <formula>SEARCH("canone",$N22)&gt;0</formula>
    </cfRule>
  </conditionalFormatting>
  <conditionalFormatting sqref="I22">
    <cfRule type="expression" dxfId="4252" priority="21">
      <formula>SEARCH("caricato",$N22)&gt;0</formula>
    </cfRule>
    <cfRule type="expression" dxfId="4251" priority="22">
      <formula>SEARCH("da fare",$N22)&gt;0</formula>
    </cfRule>
    <cfRule type="expression" dxfId="4250" priority="23">
      <formula>SEARCH("attesa tcl",$N22)&gt;0</formula>
    </cfRule>
    <cfRule type="expression" dxfId="4249" priority="24">
      <formula>SEARCH("fermata",$N22)&gt;0</formula>
    </cfRule>
    <cfRule type="expression" dxfId="4248" priority="25">
      <formula>SEARCH("canone",$N22)&gt;0</formula>
    </cfRule>
  </conditionalFormatting>
  <conditionalFormatting sqref="I22">
    <cfRule type="expression" dxfId="4247" priority="16">
      <formula>SEARCH("caricato",$N22)&gt;0</formula>
    </cfRule>
    <cfRule type="expression" dxfId="4246" priority="17">
      <formula>SEARCH("da fare",$N22)&gt;0</formula>
    </cfRule>
    <cfRule type="expression" dxfId="4245" priority="18">
      <formula>SEARCH("attesa tcl",$N22)&gt;0</formula>
    </cfRule>
    <cfRule type="expression" dxfId="4244" priority="19">
      <formula>SEARCH("fermata",$N22)&gt;0</formula>
    </cfRule>
    <cfRule type="expression" dxfId="4243" priority="20">
      <formula>SEARCH("canone",$N22)&gt;0</formula>
    </cfRule>
  </conditionalFormatting>
  <conditionalFormatting sqref="I22">
    <cfRule type="expression" dxfId="4242" priority="11">
      <formula>SEARCH("caricato",$N22)&gt;0</formula>
    </cfRule>
    <cfRule type="expression" dxfId="4241" priority="12">
      <formula>SEARCH("da fare",$N22)&gt;0</formula>
    </cfRule>
    <cfRule type="expression" dxfId="4240" priority="13">
      <formula>SEARCH("attesa tcl",$N22)&gt;0</formula>
    </cfRule>
    <cfRule type="expression" dxfId="4239" priority="14">
      <formula>SEARCH("fermata",$N22)&gt;0</formula>
    </cfRule>
    <cfRule type="expression" dxfId="4238" priority="15">
      <formula>SEARCH("canone",$N22)&gt;0</formula>
    </cfRule>
  </conditionalFormatting>
  <conditionalFormatting sqref="I22">
    <cfRule type="expression" dxfId="4237" priority="6">
      <formula>SEARCH("caricato",$N22)&gt;0</formula>
    </cfRule>
    <cfRule type="expression" dxfId="4236" priority="7">
      <formula>SEARCH("da fare",$N22)&gt;0</formula>
    </cfRule>
    <cfRule type="expression" dxfId="4235" priority="8">
      <formula>SEARCH("attesa tcl",$N22)&gt;0</formula>
    </cfRule>
    <cfRule type="expression" dxfId="4234" priority="9">
      <formula>SEARCH("fermata",$N22)&gt;0</formula>
    </cfRule>
    <cfRule type="expression" dxfId="4233" priority="10">
      <formula>SEARCH("canone",$N22)&gt;0</formula>
    </cfRule>
  </conditionalFormatting>
  <conditionalFormatting sqref="I22">
    <cfRule type="expression" dxfId="4232" priority="1">
      <formula>SEARCH("caricato",$N22)&gt;0</formula>
    </cfRule>
    <cfRule type="expression" dxfId="4231" priority="2">
      <formula>SEARCH("da fare",$N22)&gt;0</formula>
    </cfRule>
    <cfRule type="expression" dxfId="4230" priority="3">
      <formula>SEARCH("attesa tcl",$N22)&gt;0</formula>
    </cfRule>
    <cfRule type="expression" dxfId="4229" priority="4">
      <formula>SEARCH("fermata",$N22)&gt;0</formula>
    </cfRule>
    <cfRule type="expression" dxfId="4228" priority="5">
      <formula>SEARCH("canone",$N22)&gt;0</formula>
    </cfRule>
  </conditionalFormatting>
  <dataValidations count="1">
    <dataValidation type="list" allowBlank="1" showInputMessage="1" showErrorMessage="1" sqref="U4" xr:uid="{3A89BD73-548D-4B4A-8B8F-B0FA8FCBCA86}">
      <formula1>"SI,NO,si,no,"</formula1>
    </dataValidation>
  </dataValidations>
  <printOptions horizontalCentered="1" verticalCentered="1"/>
  <pageMargins left="0.25" right="0.25" top="0.25" bottom="0.25" header="0.3" footer="0.3"/>
  <pageSetup paperSize="9" scale="25" fitToHeight="0" pageOrder="overThenDown" orientation="landscape" blackAndWhite="1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20513" r:id="rId4" name="Button 1">
              <controlPr defaultSize="0" print="0" autoFill="0" autoPict="0" macro="[0]!CopiaModificaEseguiMacroEsterne_Optimized">
                <anchor moveWithCells="1" sizeWithCells="1">
                  <from>
                    <xdr:col>7</xdr:col>
                    <xdr:colOff>0</xdr:colOff>
                    <xdr:row>0</xdr:row>
                    <xdr:rowOff>9525</xdr:rowOff>
                  </from>
                  <to>
                    <xdr:col>7</xdr:col>
                    <xdr:colOff>1819275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0514" r:id="rId5" name="Button 2">
              <controlPr defaultSize="0" print="0" autoFill="0" autoPict="0" macro="[0]!RegolaAltezzaRigheEAreeDiStampa">
                <anchor moveWithCells="1" sizeWithCells="1">
                  <from>
                    <xdr:col>5</xdr:col>
                    <xdr:colOff>0</xdr:colOff>
                    <xdr:row>0</xdr:row>
                    <xdr:rowOff>0</xdr:rowOff>
                  </from>
                  <to>
                    <xdr:col>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0515" r:id="rId6" name="Button 3">
              <controlPr defaultSize="0" print="0" autoFill="0" autoPict="0" macro="[0]!RegolaAltezzaRigheEAreeDiStampa">
                <anchor moveWithCells="1" sizeWithCells="1">
                  <from>
                    <xdr:col>5</xdr:col>
                    <xdr:colOff>0</xdr:colOff>
                    <xdr:row>0</xdr:row>
                    <xdr:rowOff>0</xdr:rowOff>
                  </from>
                  <to>
                    <xdr:col>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0516" r:id="rId7" name="Button 4">
              <controlPr defaultSize="0" print="0" autoFill="0" autoPict="0" macro="[0]!cancellaGiornaliera">
                <anchor moveWithCells="1" sizeWithCells="1">
                  <from>
                    <xdr:col>13</xdr:col>
                    <xdr:colOff>0</xdr:colOff>
                    <xdr:row>0</xdr:row>
                    <xdr:rowOff>0</xdr:rowOff>
                  </from>
                  <to>
                    <xdr:col>13</xdr:col>
                    <xdr:colOff>1990725</xdr:colOff>
                    <xdr:row>1</xdr:row>
                    <xdr:rowOff>438150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0517" r:id="rId8" name="Button 5">
              <controlPr defaultSize="0" print="0" autoFill="0" autoPict="0" macro="[0]!CopiaModificaEseguiMacroEsterne_Optimized">
                <anchor moveWithCells="1" sizeWithCells="1">
                  <from>
                    <xdr:col>7</xdr:col>
                    <xdr:colOff>0</xdr:colOff>
                    <xdr:row>0</xdr:row>
                    <xdr:rowOff>9525</xdr:rowOff>
                  </from>
                  <to>
                    <xdr:col>7</xdr:col>
                    <xdr:colOff>1819275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0518" r:id="rId9" name="Button 6">
              <controlPr defaultSize="0" print="0" autoFill="0" autoPict="0" macro="[1]!RegolaAltezzaRigheEAreeDiStampa">
                <anchor moveWithCells="1" sizeWithCells="1">
                  <from>
                    <xdr:col>5</xdr:col>
                    <xdr:colOff>0</xdr:colOff>
                    <xdr:row>0</xdr:row>
                    <xdr:rowOff>0</xdr:rowOff>
                  </from>
                  <to>
                    <xdr:col>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0519" r:id="rId10" name="Button 7">
              <controlPr defaultSize="0" print="0" autoFill="0" autoPict="0" macro="[0]!RegolaAltezzaRigheEAreeDiStampa">
                <anchor moveWithCells="1" sizeWithCells="1">
                  <from>
                    <xdr:col>5</xdr:col>
                    <xdr:colOff>0</xdr:colOff>
                    <xdr:row>0</xdr:row>
                    <xdr:rowOff>0</xdr:rowOff>
                  </from>
                  <to>
                    <xdr:col>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0520" r:id="rId11" name="Button 8">
              <controlPr defaultSize="0" print="0" autoFill="0" autoPict="0" macro="[0]!ComparaPdLeCopiaValori">
                <anchor moveWithCells="1" sizeWithCells="1">
                  <from>
                    <xdr:col>9</xdr:col>
                    <xdr:colOff>19050</xdr:colOff>
                    <xdr:row>0</xdr:row>
                    <xdr:rowOff>0</xdr:rowOff>
                  </from>
                  <to>
                    <xdr:col>10</xdr:col>
                    <xdr:colOff>1104900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B364ED-822E-4657-B8D5-8537473BAC09}">
  <sheetPr codeName="Foglio48">
    <pageSetUpPr fitToPage="1"/>
  </sheetPr>
  <dimension ref="A1:BK64"/>
  <sheetViews>
    <sheetView topLeftCell="A22" zoomScale="55" zoomScaleNormal="55" workbookViewId="0">
      <selection activeCell="I13" sqref="I13"/>
    </sheetView>
  </sheetViews>
  <sheetFormatPr defaultColWidth="8.85546875" defaultRowHeight="23.25" x14ac:dyDescent="0.25"/>
  <cols>
    <col min="1" max="1" width="5.7109375" style="114" customWidth="1"/>
    <col min="2" max="2" width="5.85546875" style="114" customWidth="1"/>
    <col min="3" max="3" width="4.5703125" style="114" customWidth="1"/>
    <col min="4" max="4" width="4.42578125" style="114" customWidth="1"/>
    <col min="5" max="5" width="3.5703125" style="114" customWidth="1"/>
    <col min="6" max="6" width="30.7109375" style="1" customWidth="1"/>
    <col min="7" max="7" width="76.28515625" style="144" customWidth="1"/>
    <col min="8" max="8" width="26.5703125" style="1" customWidth="1"/>
    <col min="9" max="9" width="29" style="22" customWidth="1"/>
    <col min="10" max="10" width="20" style="1" customWidth="1"/>
    <col min="11" max="12" width="16.7109375" style="1" customWidth="1"/>
    <col min="13" max="13" width="24.28515625" style="1" customWidth="1"/>
    <col min="14" max="14" width="29.140625" style="20" customWidth="1"/>
    <col min="15" max="15" width="1.85546875" style="20" customWidth="1"/>
    <col min="16" max="16" width="27.5703125" style="114" customWidth="1"/>
    <col min="17" max="18" width="24.140625" style="114" customWidth="1"/>
    <col min="19" max="19" width="25.85546875" style="114" bestFit="1" customWidth="1"/>
    <col min="20" max="20" width="30" style="114" bestFit="1" customWidth="1"/>
    <col min="21" max="21" width="28.7109375" style="114" customWidth="1"/>
    <col min="22" max="25" width="18.7109375" style="37" customWidth="1"/>
    <col min="26" max="28" width="18.7109375" style="37" hidden="1" customWidth="1"/>
    <col min="29" max="29" width="30" style="114" hidden="1" customWidth="1"/>
    <col min="30" max="30" width="12.28515625" style="114" hidden="1" customWidth="1"/>
    <col min="31" max="31" width="10.5703125" style="114" hidden="1" customWidth="1"/>
    <col min="32" max="32" width="11.7109375" style="114" hidden="1" customWidth="1"/>
    <col min="33" max="34" width="9.7109375" style="114" hidden="1" customWidth="1"/>
    <col min="35" max="35" width="8" style="114" hidden="1" customWidth="1"/>
    <col min="36" max="36" width="8.28515625" style="114" hidden="1" customWidth="1"/>
    <col min="37" max="37" width="9.7109375" style="114" hidden="1" customWidth="1"/>
    <col min="38" max="38" width="11.42578125" style="114" hidden="1" customWidth="1"/>
    <col min="39" max="39" width="8.28515625" style="114" hidden="1" customWidth="1"/>
    <col min="40" max="40" width="8.7109375" style="114" hidden="1" customWidth="1"/>
    <col min="41" max="41" width="25.140625" style="114" bestFit="1" customWidth="1"/>
    <col min="42" max="42" width="11.7109375" style="114" customWidth="1"/>
    <col min="43" max="47" width="10.140625" style="114" customWidth="1"/>
    <col min="48" max="63" width="16.5703125" style="114" customWidth="1"/>
    <col min="64" max="72" width="8.85546875" style="114"/>
    <col min="73" max="74" width="15.42578125" style="114" bestFit="1" customWidth="1"/>
    <col min="75" max="75" width="17.5703125" style="114" bestFit="1" customWidth="1"/>
    <col min="76" max="76" width="13.42578125" style="114" bestFit="1" customWidth="1"/>
    <col min="77" max="77" width="12.28515625" style="114" bestFit="1" customWidth="1"/>
    <col min="78" max="78" width="13.42578125" style="114" bestFit="1" customWidth="1"/>
    <col min="79" max="79" width="0" style="114" hidden="1" customWidth="1"/>
    <col min="80" max="16384" width="8.85546875" style="114"/>
  </cols>
  <sheetData>
    <row r="1" spans="1:41" ht="35.25" customHeight="1" x14ac:dyDescent="0.25">
      <c r="B1" s="200"/>
      <c r="C1" s="201"/>
      <c r="D1" s="201"/>
      <c r="E1" s="202"/>
      <c r="F1" s="203" t="s">
        <v>212</v>
      </c>
      <c r="G1" s="204"/>
      <c r="H1" s="204"/>
      <c r="I1" s="155">
        <f>DATE(RIEPILOGO!U14,RIEPILOGO!X13,27)</f>
        <v>46108</v>
      </c>
      <c r="K1" s="132"/>
      <c r="L1" s="206">
        <v>46108</v>
      </c>
      <c r="M1" s="206"/>
      <c r="N1" s="128"/>
    </row>
    <row r="2" spans="1:41" ht="35.25" customHeight="1" x14ac:dyDescent="0.5">
      <c r="B2" s="200"/>
      <c r="C2" s="201"/>
      <c r="D2" s="201"/>
      <c r="E2" s="202"/>
      <c r="F2" s="205"/>
      <c r="G2" s="205"/>
      <c r="H2" s="205"/>
      <c r="K2" s="151"/>
      <c r="L2" s="207" t="str">
        <f>TEXT(L1, "gggg")</f>
        <v>venerdì</v>
      </c>
      <c r="M2" s="207"/>
      <c r="N2" s="129"/>
      <c r="O2" s="19"/>
      <c r="P2" s="199" t="s">
        <v>215</v>
      </c>
      <c r="Q2" s="199"/>
      <c r="R2" s="199"/>
      <c r="S2" s="199"/>
      <c r="T2" s="13"/>
    </row>
    <row r="3" spans="1:41" ht="66" customHeight="1" x14ac:dyDescent="0.25">
      <c r="A3" s="127"/>
      <c r="B3" s="16" t="s">
        <v>2</v>
      </c>
      <c r="C3" s="16" t="s">
        <v>3</v>
      </c>
      <c r="D3" s="16" t="s">
        <v>5</v>
      </c>
      <c r="E3" s="16" t="s">
        <v>4</v>
      </c>
      <c r="F3" s="130" t="s">
        <v>1</v>
      </c>
      <c r="G3" s="142" t="s">
        <v>128</v>
      </c>
      <c r="H3" s="130" t="s">
        <v>9</v>
      </c>
      <c r="I3" s="131" t="s">
        <v>0</v>
      </c>
      <c r="J3" s="130" t="s">
        <v>11</v>
      </c>
      <c r="K3" s="130" t="s">
        <v>6</v>
      </c>
      <c r="L3" s="130" t="s">
        <v>7</v>
      </c>
      <c r="M3" s="130" t="s">
        <v>8</v>
      </c>
      <c r="N3" s="130" t="s">
        <v>22</v>
      </c>
      <c r="O3" s="16"/>
      <c r="P3" s="46" t="s">
        <v>202</v>
      </c>
      <c r="Q3" s="46" t="s">
        <v>203</v>
      </c>
      <c r="R3" s="46" t="s">
        <v>262</v>
      </c>
      <c r="S3" s="46" t="s">
        <v>204</v>
      </c>
      <c r="T3" s="46" t="s">
        <v>34</v>
      </c>
      <c r="U3" s="47" t="s">
        <v>25</v>
      </c>
      <c r="V3" s="192" t="s">
        <v>216</v>
      </c>
      <c r="W3" s="193"/>
      <c r="X3" s="194"/>
      <c r="Y3" s="121"/>
      <c r="AD3" s="37"/>
    </row>
    <row r="4" spans="1:41" ht="81" x14ac:dyDescent="0.25">
      <c r="A4" s="112" t="str">
        <f>IFERROR(INDEX(Tabella256[cognomenome], MATCH(F4, Tabella256[cognome], 0)), "")</f>
        <v>Spinali D.</v>
      </c>
      <c r="B4" s="110"/>
      <c r="C4" s="110"/>
      <c r="D4" s="111"/>
      <c r="E4" s="111"/>
      <c r="F4" s="30" t="s">
        <v>132</v>
      </c>
      <c r="G4" s="56" t="s">
        <v>553</v>
      </c>
      <c r="H4" s="31" t="s">
        <v>283</v>
      </c>
      <c r="I4" s="32" t="str">
        <f>IF(ISERROR(SEARCH("canone extra", N4)),
    IF(ISERROR(SEARCH("caldarella2", N4)),
        IF(ISERROR(SEARCH("messina", N4)),
            IF(ISERROR(SEARCH("agusta", N4)),
                IF(ISERROR(SEARCH("caldarella", N4)),
                    "",
                    $X$6
                ),
                $W$6
            ),
            $V$6
        ),
        $Y$6
    ),
    $AO$6
)</f>
        <v>5400274437
canone</v>
      </c>
      <c r="J4" s="33" t="s">
        <v>551</v>
      </c>
      <c r="K4" s="34" t="s">
        <v>281</v>
      </c>
      <c r="L4" s="34" t="s">
        <v>332</v>
      </c>
      <c r="M4" s="31">
        <f>IF(AN4=0,"",AN4)</f>
        <v>5</v>
      </c>
      <c r="N4" s="35" t="s">
        <v>260</v>
      </c>
      <c r="O4" s="35"/>
      <c r="P4" s="18">
        <f>IF(OR($L$1=RIEPILOGO!$T$2,$L$1=RIEPILOGO!$T$3,$L$1=RIEPILOGO!$T$4,$L$1=RIEPILOGO!$T$5),"FESTIVO",
  IF(L2="sabato","SABATO",
    IF(L2="domenica","DOMENICA",
      IF(RIEPILOGO!V19="ABILITATO",
        IFERROR((SUMIF(N4:N45,"*canone messina*",M4:M45)/(IF(WEEKDAY(L1,2)=5,10,16.5)))-1,-1),
        0))))</f>
        <v>0</v>
      </c>
      <c r="Q4" s="18">
        <f>IF(OR($L$1=RIEPILOGO!$T$2,$L$1=RIEPILOGO!$T$3,$L$1=RIEPILOGO!$T$4,$L$1=RIEPILOGO!$T$5),"FESTIVO",
  IF(L2="sabato","SABATO",
    IF(L2="domenica","DOMENICA",
      IF(RIEPILOGO!V19="ABILITATO",
        IFERROR((SUMIF(N4:N45,"canone caldarella",M4:M45)/(IF(WEEKDAY(L1,2)=5,10,16.5)))-1,-1),
        0))))</f>
        <v>0</v>
      </c>
      <c r="R4" s="18">
        <f>IF(OR($L$1=RIEPILOGO!$T$2,$L$1=RIEPILOGO!$T$3,$L$1=RIEPILOGO!$T$4,$L$1=RIEPILOGO!$T$5),"FESTIVO",
  IF(L2="sabato","SABATO",
    IF(L2="domenica","DOMENICA",
      IF(RIEPILOGO!U19="ABILITATO",
        IFERROR((SUMIF(N4:N45,"*canone agusta*",M4:M45)/(IF(WEEKDAY(L1,2)=5,10,16.5)))-1,-1),
        0))))</f>
        <v>0</v>
      </c>
      <c r="S4" s="18">
        <f>IF(OR($L$1=RIEPILOGO!$T$2,$L$1=RIEPILOGO!$T$3,$L$1=RIEPILOGO!$T$4,$L$1=RIEPILOGO!$T$5),"FESTIVO",
  IF(L2="sabato","SABATO",
    IF(L2="domenica","DOMENICA",
      IF(RIEPILOGO!W19="ABILITATO",
        IFERROR((SUMIF(N4:N45,"*canone caldarella2*",M4:M45)/(IF(WEEKDAY(L1,2)=5,10,16.5)))-1,-1),
        0))))</f>
        <v>0</v>
      </c>
      <c r="T4" s="18" t="str">
        <f>IF(COUNTBLANK(P7:P30)=ROWS(P7:P30),"NO",IF(SUM(Q7:Q30)=SUM(R7:R30),"SI","NO"))</f>
        <v>SI</v>
      </c>
      <c r="U4" s="18" t="s">
        <v>294</v>
      </c>
      <c r="V4" s="195">
        <f ca="1">RIEPILOGO!M33</f>
        <v>-6.0606060606060552E-2</v>
      </c>
      <c r="W4" s="196"/>
      <c r="X4" s="197"/>
      <c r="Y4" s="122"/>
      <c r="AD4" s="114" t="str">
        <f>IFERROR(IF(SEARCH("assistenza", N4) &gt; 0, TRUE, ""), "NO")</f>
        <v>NO</v>
      </c>
      <c r="AG4" s="3">
        <f t="shared" ref="AG4:AH45" si="0">IF(K4="24:00",24,(HOUR(K4)+MINUTE(K4)/60))</f>
        <v>7.75</v>
      </c>
      <c r="AH4" s="3">
        <f t="shared" si="0"/>
        <v>12.75</v>
      </c>
      <c r="AI4" s="3">
        <f t="shared" ref="AI4:AI45" si="1">IF(AM4=TRUE,(HOUR(AJ4)+MINUTE(AJ4)/60),0)</f>
        <v>0</v>
      </c>
      <c r="AJ4" s="4">
        <v>3.125E-2</v>
      </c>
      <c r="AK4" s="3">
        <f t="shared" ref="AK4:AK45" si="2">AH4-AG4</f>
        <v>5</v>
      </c>
      <c r="AL4" s="53" t="s">
        <v>30</v>
      </c>
      <c r="AM4" s="8" t="b">
        <f t="shared" ref="AM4:AM45" si="3">IF(AND(AG4&lt;12.75,AH4&gt;12,AD4="NO"),OR($L$2="lunedì",($L$2="martedì"),($L$2="mercoledì"),($L$2="giovedì")))</f>
        <v>0</v>
      </c>
      <c r="AN4" s="15">
        <f t="shared" ref="AN4:AN45" si="4">IF(AM4=TRUE,AK4-AI4, AK4*1)</f>
        <v>5</v>
      </c>
    </row>
    <row r="5" spans="1:41" ht="81.75" thickBot="1" x14ac:dyDescent="0.95">
      <c r="A5" s="112" t="str">
        <f>IFERROR(INDEX(Tabella256[cognomenome], MATCH(F5, Tabella256[cognome], 0)), "")</f>
        <v>Serra G.</v>
      </c>
      <c r="B5" s="28"/>
      <c r="C5" s="28"/>
      <c r="D5" s="29"/>
      <c r="E5" s="29"/>
      <c r="F5" s="30" t="s">
        <v>193</v>
      </c>
      <c r="G5" s="56" t="str">
        <f>IF(G4="","",G4)</f>
        <v>10242011 - U500 - Verifica funzionale portata GPL - 05-F031RC
10241424 - U500 - Verifica funzionale misuratore portata carica da stoccaggio - 05F001RC</v>
      </c>
      <c r="H5" s="31" t="str">
        <f>IF(H4="","",H4)</f>
        <v>Agusta</v>
      </c>
      <c r="I5" s="32" t="str">
        <f t="shared" ref="I5:I45" si="5">IF(ISERROR(SEARCH("canone extra", N5)),
    IF(ISERROR(SEARCH("caldarella2", N5)),
        IF(ISERROR(SEARCH("messina", N5)),
            IF(ISERROR(SEARCH("agusta", N5)),
                IF(ISERROR(SEARCH("caldarella", N5)),
                    "",
                    $X$6
                ),
                $W$6
            ),
            $V$6
        ),
        $Y$6
    ),
    $AO$6
)</f>
        <v>5400274437
canone</v>
      </c>
      <c r="J5" s="33" t="str">
        <f>IF(J4="","",J4)</f>
        <v>577117/C
576931/C</v>
      </c>
      <c r="K5" s="34" t="s">
        <v>281</v>
      </c>
      <c r="L5" s="34" t="s">
        <v>332</v>
      </c>
      <c r="M5" s="31">
        <f>IF(AN5=0,"",AN5)</f>
        <v>5</v>
      </c>
      <c r="N5" s="35" t="s">
        <v>260</v>
      </c>
      <c r="O5" s="35"/>
      <c r="P5" s="109"/>
      <c r="Q5" s="109"/>
      <c r="R5" s="109"/>
      <c r="S5" s="109"/>
      <c r="V5" s="14" t="s">
        <v>35</v>
      </c>
      <c r="W5" s="14" t="s">
        <v>260</v>
      </c>
      <c r="X5" s="14" t="s">
        <v>36</v>
      </c>
      <c r="Y5" s="14" t="s">
        <v>207</v>
      </c>
      <c r="Z5" s="14" t="s">
        <v>35</v>
      </c>
      <c r="AA5" s="14" t="s">
        <v>260</v>
      </c>
      <c r="AB5" s="14" t="s">
        <v>36</v>
      </c>
      <c r="AC5" s="14" t="s">
        <v>207</v>
      </c>
      <c r="AD5" s="114" t="str">
        <f t="shared" ref="AD5:AD45" si="6">IFERROR(IF(SEARCH("assistenza", N5) &gt; 0, TRUE, ""), "NO")</f>
        <v>NO</v>
      </c>
      <c r="AG5" s="3">
        <f t="shared" si="0"/>
        <v>7.75</v>
      </c>
      <c r="AH5" s="3">
        <f t="shared" si="0"/>
        <v>12.75</v>
      </c>
      <c r="AI5" s="3">
        <f t="shared" si="1"/>
        <v>0</v>
      </c>
      <c r="AJ5" s="4">
        <v>3.125E-2</v>
      </c>
      <c r="AK5" s="3">
        <f t="shared" si="2"/>
        <v>5</v>
      </c>
      <c r="AL5" s="53" t="s">
        <v>30</v>
      </c>
      <c r="AM5" s="8" t="b">
        <f t="shared" si="3"/>
        <v>0</v>
      </c>
      <c r="AN5" s="15">
        <f t="shared" si="4"/>
        <v>5</v>
      </c>
      <c r="AO5" s="14" t="s">
        <v>238</v>
      </c>
    </row>
    <row r="6" spans="1:41" ht="80.099999999999994" customHeight="1" x14ac:dyDescent="0.25">
      <c r="A6" s="112" t="str">
        <f>IFERROR(INDEX(Tabella256[cognomenome], MATCH(F6, Tabella256[cognome], 0)), "")</f>
        <v>Tarascio B.</v>
      </c>
      <c r="B6" s="28"/>
      <c r="C6" s="28"/>
      <c r="D6" s="29"/>
      <c r="E6" s="29"/>
      <c r="F6" s="30" t="s">
        <v>157</v>
      </c>
      <c r="G6" s="56" t="s">
        <v>544</v>
      </c>
      <c r="H6" s="31" t="s">
        <v>285</v>
      </c>
      <c r="I6" s="32" t="str">
        <f t="shared" si="5"/>
        <v>5400274434
canone</v>
      </c>
      <c r="J6" s="33" t="s">
        <v>543</v>
      </c>
      <c r="K6" s="34" t="s">
        <v>281</v>
      </c>
      <c r="L6" s="34" t="s">
        <v>332</v>
      </c>
      <c r="M6" s="31">
        <f t="shared" ref="M6:M45" si="7">IF(AN6=0,"",AN6)</f>
        <v>5</v>
      </c>
      <c r="N6" s="35" t="s">
        <v>36</v>
      </c>
      <c r="O6" s="35"/>
      <c r="P6" s="73" t="s">
        <v>23</v>
      </c>
      <c r="Q6" s="74" t="s">
        <v>20</v>
      </c>
      <c r="R6" s="74" t="s">
        <v>21</v>
      </c>
      <c r="S6" s="75" t="s">
        <v>24</v>
      </c>
      <c r="T6" s="2"/>
      <c r="V6" s="32" t="str">
        <f>RIEPILOGO!$S$17</f>
        <v>5400274443
canone</v>
      </c>
      <c r="W6" s="32" t="str">
        <f>RIEPILOGO!$U$17</f>
        <v>5400274437
canone</v>
      </c>
      <c r="X6" s="32" t="str">
        <f>RIEPILOGO!$V$17</f>
        <v>5400274434
canone</v>
      </c>
      <c r="Y6" s="32" t="str">
        <f>RIEPILOGO!$W$17</f>
        <v xml:space="preserve">
canone</v>
      </c>
      <c r="AD6" s="114" t="str">
        <f t="shared" si="6"/>
        <v>NO</v>
      </c>
      <c r="AG6" s="3">
        <f t="shared" si="0"/>
        <v>7.75</v>
      </c>
      <c r="AH6" s="3">
        <f t="shared" si="0"/>
        <v>12.75</v>
      </c>
      <c r="AI6" s="3">
        <f t="shared" si="1"/>
        <v>0</v>
      </c>
      <c r="AJ6" s="4">
        <v>3.125E-2</v>
      </c>
      <c r="AK6" s="3">
        <f t="shared" si="2"/>
        <v>5</v>
      </c>
      <c r="AL6" s="53" t="s">
        <v>30</v>
      </c>
      <c r="AM6" s="8" t="b">
        <f t="shared" si="3"/>
        <v>0</v>
      </c>
      <c r="AN6" s="15">
        <f t="shared" si="4"/>
        <v>5</v>
      </c>
      <c r="AO6" s="32">
        <f>RIEPILOGO!$X$17</f>
        <v>0</v>
      </c>
    </row>
    <row r="7" spans="1:41" ht="80.099999999999994" customHeight="1" x14ac:dyDescent="0.25">
      <c r="A7" s="112" t="str">
        <f>IFERROR(INDEX(Tabella256[cognomenome], MATCH(F7, Tabella256[cognome], 0)), "")</f>
        <v>Partesano V.</v>
      </c>
      <c r="B7" s="28"/>
      <c r="C7" s="28"/>
      <c r="D7" s="29"/>
      <c r="E7" s="29"/>
      <c r="F7" s="30" t="s">
        <v>149</v>
      </c>
      <c r="G7" s="56" t="str">
        <f>IF(G6="","",G6)</f>
        <v>10241884 -10241885  11P103DR  11P102DR  11P101DR - FIL102 - FIL103B - FIL104  controllo funzionale</v>
      </c>
      <c r="H7" s="31" t="str">
        <f>IF(H6="","",H6)</f>
        <v>Caldarella</v>
      </c>
      <c r="I7" s="32" t="str">
        <f t="shared" si="5"/>
        <v>5400274434
canone</v>
      </c>
      <c r="J7" s="33" t="str">
        <f>IF(J6="","",J6)</f>
        <v>576924/C</v>
      </c>
      <c r="K7" s="34" t="s">
        <v>281</v>
      </c>
      <c r="L7" s="34" t="s">
        <v>332</v>
      </c>
      <c r="M7" s="31">
        <f t="shared" si="7"/>
        <v>5</v>
      </c>
      <c r="N7" s="35" t="s">
        <v>36</v>
      </c>
      <c r="O7" s="35"/>
      <c r="P7" s="76" t="s">
        <v>12</v>
      </c>
      <c r="Q7" s="18">
        <f>IF(ISBLANK(P7), 99, SUMIF($F$4:$F$45,"*"&amp;P7&amp;"*",$M$4:$M$45))</f>
        <v>11.5</v>
      </c>
      <c r="R7" s="18">
        <v>11.5</v>
      </c>
      <c r="S7" s="77">
        <f t="shared" ref="S7:S30" si="8">R7-Q7</f>
        <v>0</v>
      </c>
      <c r="T7" s="2"/>
      <c r="V7" s="66">
        <f ca="1">RIEPILOGO!N33</f>
        <v>-3.0303030303030276E-2</v>
      </c>
      <c r="W7" s="66">
        <f ca="1">RIEPILOGO!P33</f>
        <v>-1.5151515151515138E-2</v>
      </c>
      <c r="X7" s="66">
        <f ca="1">RIEPILOGO!O33</f>
        <v>-1.5151515151515138E-2</v>
      </c>
      <c r="Y7" s="66">
        <f ca="1">RIEPILOGO!Q33</f>
        <v>0</v>
      </c>
      <c r="Z7" s="71">
        <f ca="1">V7</f>
        <v>-3.0303030303030276E-2</v>
      </c>
      <c r="AA7" s="71">
        <f ca="1">W7</f>
        <v>-1.5151515151515138E-2</v>
      </c>
      <c r="AB7" s="71">
        <f ca="1">X7</f>
        <v>-1.5151515151515138E-2</v>
      </c>
      <c r="AC7" s="71">
        <f ca="1">Y7</f>
        <v>0</v>
      </c>
      <c r="AD7" s="114" t="str">
        <f t="shared" si="6"/>
        <v>NO</v>
      </c>
      <c r="AG7" s="3">
        <f t="shared" si="0"/>
        <v>7.75</v>
      </c>
      <c r="AH7" s="3">
        <f t="shared" si="0"/>
        <v>12.75</v>
      </c>
      <c r="AI7" s="3">
        <f t="shared" si="1"/>
        <v>0</v>
      </c>
      <c r="AJ7" s="4">
        <v>3.125E-2</v>
      </c>
      <c r="AK7" s="3">
        <f t="shared" si="2"/>
        <v>5</v>
      </c>
      <c r="AL7" s="53" t="s">
        <v>30</v>
      </c>
      <c r="AM7" s="8" t="b">
        <f t="shared" si="3"/>
        <v>0</v>
      </c>
      <c r="AN7" s="15">
        <f t="shared" si="4"/>
        <v>5</v>
      </c>
    </row>
    <row r="8" spans="1:41" ht="80.099999999999994" customHeight="1" x14ac:dyDescent="0.45">
      <c r="A8" s="112" t="str">
        <f>IFERROR(INDEX(Tabella256[cognomenome], MATCH(F8, Tabella256[cognome], 0)), "")</f>
        <v>Riciputo A.</v>
      </c>
      <c r="B8" s="28"/>
      <c r="C8" s="28"/>
      <c r="D8" s="29"/>
      <c r="E8" s="29"/>
      <c r="F8" s="30" t="s">
        <v>134</v>
      </c>
      <c r="G8" s="56" t="s">
        <v>555</v>
      </c>
      <c r="H8" s="31" t="s">
        <v>284</v>
      </c>
      <c r="I8" s="32" t="str">
        <f t="shared" si="5"/>
        <v>5400274443
canone</v>
      </c>
      <c r="J8" s="33" t="s">
        <v>554</v>
      </c>
      <c r="K8" s="34" t="s">
        <v>281</v>
      </c>
      <c r="L8" s="34" t="s">
        <v>332</v>
      </c>
      <c r="M8" s="31">
        <f t="shared" si="7"/>
        <v>5</v>
      </c>
      <c r="N8" s="35" t="s">
        <v>35</v>
      </c>
      <c r="O8" s="35"/>
      <c r="P8" s="76" t="s">
        <v>211</v>
      </c>
      <c r="Q8" s="18">
        <f t="shared" ref="Q8:Q30" si="9">IF(ISBLANK(P8), 99, SUMIF($F$4:$F$45,"*"&amp;P8&amp;"*",$M$4:$M$45))</f>
        <v>5</v>
      </c>
      <c r="R8" s="18">
        <v>5</v>
      </c>
      <c r="S8" s="77">
        <f t="shared" si="8"/>
        <v>0</v>
      </c>
      <c r="T8" s="2"/>
      <c r="V8" s="198" t="s">
        <v>116</v>
      </c>
      <c r="W8" s="198"/>
      <c r="X8" s="198"/>
      <c r="Y8" s="123"/>
      <c r="AD8" s="114" t="str">
        <f>IFERROR(IF(SEARCH("assistenza", N8) &gt; 0, TRUE, ""), "NO")</f>
        <v>NO</v>
      </c>
      <c r="AG8" s="3">
        <f t="shared" si="0"/>
        <v>7.75</v>
      </c>
      <c r="AH8" s="3">
        <f t="shared" si="0"/>
        <v>12.75</v>
      </c>
      <c r="AI8" s="3">
        <f t="shared" si="1"/>
        <v>0</v>
      </c>
      <c r="AJ8" s="4">
        <v>3.125E-2</v>
      </c>
      <c r="AK8" s="3">
        <f t="shared" si="2"/>
        <v>5</v>
      </c>
      <c r="AL8" s="53" t="s">
        <v>30</v>
      </c>
      <c r="AM8" s="8" t="b">
        <f t="shared" si="3"/>
        <v>0</v>
      </c>
      <c r="AN8" s="15">
        <f t="shared" si="4"/>
        <v>5</v>
      </c>
    </row>
    <row r="9" spans="1:41" ht="80.099999999999994" customHeight="1" x14ac:dyDescent="0.25">
      <c r="A9" s="112" t="str">
        <f>IFERROR(INDEX(Tabella256[cognomenome], MATCH(F9, Tabella256[cognome], 0)), "")</f>
        <v>Mira A.</v>
      </c>
      <c r="B9" s="28"/>
      <c r="C9" s="28"/>
      <c r="D9" s="29"/>
      <c r="E9" s="29"/>
      <c r="F9" s="30" t="s">
        <v>265</v>
      </c>
      <c r="G9" s="56" t="str">
        <f>IF(G8="","",G8)</f>
        <v>Verifica Taratura Sistema di additivazione Flexi Mix</v>
      </c>
      <c r="H9" s="31" t="str">
        <f>IF(H8="","",H8)</f>
        <v>Messina</v>
      </c>
      <c r="I9" s="32" t="str">
        <f t="shared" si="5"/>
        <v>5400274443
canone</v>
      </c>
      <c r="J9" s="33" t="str">
        <f>IF(J8="","",J8)</f>
        <v>577894/C</v>
      </c>
      <c r="K9" s="34" t="s">
        <v>281</v>
      </c>
      <c r="L9" s="34" t="s">
        <v>332</v>
      </c>
      <c r="M9" s="31">
        <f t="shared" si="7"/>
        <v>5</v>
      </c>
      <c r="N9" s="35" t="s">
        <v>35</v>
      </c>
      <c r="O9" s="35"/>
      <c r="P9" s="76" t="s">
        <v>15</v>
      </c>
      <c r="Q9" s="18">
        <f t="shared" si="9"/>
        <v>9</v>
      </c>
      <c r="R9" s="18">
        <v>9</v>
      </c>
      <c r="S9" s="77">
        <f t="shared" si="8"/>
        <v>0</v>
      </c>
      <c r="T9" s="2"/>
      <c r="V9" s="66">
        <f ca="1">IF(Z7&gt;0,"SATURATO DI "&amp;8.25*Z7,8.25*Z7)</f>
        <v>-0.24999999999999978</v>
      </c>
      <c r="W9" s="66">
        <f ca="1">IF(AA7&gt;0,"SATURATO DI "&amp;8.25*AA7,8.25*AA7)</f>
        <v>-0.12499999999999989</v>
      </c>
      <c r="X9" s="66">
        <f ca="1">IF(AB7&gt;0,"SATURATO DI "&amp;8.25*AB7,8.25*AB7)</f>
        <v>-0.12499999999999989</v>
      </c>
      <c r="Y9" s="66">
        <f ca="1">IF(AC7&gt;0,"SATURATO DI "&amp;8.25*AC7,8.25*AC7)</f>
        <v>0</v>
      </c>
      <c r="AD9" s="114" t="str">
        <f t="shared" si="6"/>
        <v>NO</v>
      </c>
      <c r="AG9" s="3">
        <f t="shared" si="0"/>
        <v>7.75</v>
      </c>
      <c r="AH9" s="3">
        <f t="shared" si="0"/>
        <v>12.75</v>
      </c>
      <c r="AI9" s="3">
        <f t="shared" si="1"/>
        <v>0</v>
      </c>
      <c r="AJ9" s="4">
        <v>3.125E-2</v>
      </c>
      <c r="AK9" s="3">
        <f t="shared" si="2"/>
        <v>5</v>
      </c>
      <c r="AL9" s="53" t="s">
        <v>30</v>
      </c>
      <c r="AM9" s="8" t="b">
        <f t="shared" si="3"/>
        <v>0</v>
      </c>
      <c r="AN9" s="15">
        <f t="shared" si="4"/>
        <v>5</v>
      </c>
    </row>
    <row r="10" spans="1:41" ht="80.099999999999994" customHeight="1" x14ac:dyDescent="0.25">
      <c r="A10" s="112" t="str">
        <f>IFERROR(INDEX(Tabella256[cognomenome], MATCH(F10, Tabella256[cognome], 0)), "")</f>
        <v>Millo F.</v>
      </c>
      <c r="B10" s="28"/>
      <c r="C10" s="28"/>
      <c r="D10" s="29"/>
      <c r="E10" s="29"/>
      <c r="F10" s="30" t="s">
        <v>148</v>
      </c>
      <c r="G10" s="56" t="s">
        <v>556</v>
      </c>
      <c r="H10" s="31" t="s">
        <v>283</v>
      </c>
      <c r="I10" s="32" t="s">
        <v>585</v>
      </c>
      <c r="J10" s="33" t="s">
        <v>557</v>
      </c>
      <c r="K10" s="34" t="s">
        <v>281</v>
      </c>
      <c r="L10" s="34" t="s">
        <v>332</v>
      </c>
      <c r="M10" s="31">
        <f t="shared" si="7"/>
        <v>5</v>
      </c>
      <c r="N10" s="35"/>
      <c r="O10" s="35"/>
      <c r="P10" s="76" t="s">
        <v>14</v>
      </c>
      <c r="Q10" s="18">
        <f t="shared" si="9"/>
        <v>5</v>
      </c>
      <c r="R10" s="18">
        <v>5</v>
      </c>
      <c r="S10" s="77">
        <f t="shared" si="8"/>
        <v>0</v>
      </c>
      <c r="T10" s="2"/>
      <c r="AD10" s="114" t="str">
        <f t="shared" si="6"/>
        <v>NO</v>
      </c>
      <c r="AG10" s="3">
        <f t="shared" si="0"/>
        <v>7.75</v>
      </c>
      <c r="AH10" s="3">
        <f t="shared" si="0"/>
        <v>12.75</v>
      </c>
      <c r="AI10" s="3">
        <f t="shared" si="1"/>
        <v>0</v>
      </c>
      <c r="AJ10" s="4">
        <v>3.125E-2</v>
      </c>
      <c r="AK10" s="3">
        <f t="shared" si="2"/>
        <v>5</v>
      </c>
      <c r="AL10" s="53" t="s">
        <v>30</v>
      </c>
      <c r="AM10" s="8" t="b">
        <f t="shared" si="3"/>
        <v>0</v>
      </c>
      <c r="AN10" s="15">
        <f t="shared" si="4"/>
        <v>5</v>
      </c>
    </row>
    <row r="11" spans="1:41" ht="80.099999999999994" customHeight="1" x14ac:dyDescent="0.25">
      <c r="A11" s="112" t="str">
        <f>IFERROR(INDEX(Tabella256[cognomenome], MATCH(F11, Tabella256[cognome], 0)), "")</f>
        <v>Maggio C.</v>
      </c>
      <c r="B11" s="28"/>
      <c r="C11" s="28"/>
      <c r="D11" s="29"/>
      <c r="E11" s="29"/>
      <c r="F11" s="30" t="s">
        <v>266</v>
      </c>
      <c r="G11" s="56" t="str">
        <f>IF(G10="","",G10)</f>
        <v>10242018 - U100 - Controllo funzionale misuratore portata vapore 01F022RC</v>
      </c>
      <c r="H11" s="31" t="str">
        <f>IF(H10="","",H10)</f>
        <v>Agusta</v>
      </c>
      <c r="I11" s="32" t="s">
        <v>585</v>
      </c>
      <c r="J11" s="33" t="str">
        <f>IF(J10="","",J10)</f>
        <v>577275/C</v>
      </c>
      <c r="K11" s="34" t="s">
        <v>281</v>
      </c>
      <c r="L11" s="34" t="s">
        <v>332</v>
      </c>
      <c r="M11" s="31">
        <f t="shared" si="7"/>
        <v>5</v>
      </c>
      <c r="N11" s="35"/>
      <c r="O11" s="35"/>
      <c r="P11" s="76" t="s">
        <v>13</v>
      </c>
      <c r="Q11" s="18">
        <f t="shared" si="9"/>
        <v>5</v>
      </c>
      <c r="R11" s="18">
        <v>5</v>
      </c>
      <c r="S11" s="77">
        <f t="shared" si="8"/>
        <v>0</v>
      </c>
      <c r="T11" s="2"/>
      <c r="AD11" s="114" t="str">
        <f t="shared" si="6"/>
        <v>NO</v>
      </c>
      <c r="AG11" s="3">
        <f t="shared" si="0"/>
        <v>7.75</v>
      </c>
      <c r="AH11" s="3">
        <f t="shared" si="0"/>
        <v>12.75</v>
      </c>
      <c r="AI11" s="3">
        <f t="shared" si="1"/>
        <v>0</v>
      </c>
      <c r="AJ11" s="4">
        <v>3.125E-2</v>
      </c>
      <c r="AK11" s="3">
        <f t="shared" si="2"/>
        <v>5</v>
      </c>
      <c r="AL11" s="53" t="s">
        <v>30</v>
      </c>
      <c r="AM11" s="8" t="b">
        <f t="shared" si="3"/>
        <v>0</v>
      </c>
      <c r="AN11" s="15">
        <f t="shared" si="4"/>
        <v>5</v>
      </c>
    </row>
    <row r="12" spans="1:41" ht="60.75" x14ac:dyDescent="0.25">
      <c r="A12" s="112" t="str">
        <f>IFERROR(INDEX(Tabella256[cognomenome], MATCH(F12, Tabella256[cognome], 0)), "")</f>
        <v>Garro L.</v>
      </c>
      <c r="B12" s="28"/>
      <c r="C12" s="28"/>
      <c r="D12" s="29"/>
      <c r="E12" s="29"/>
      <c r="F12" s="30" t="s">
        <v>137</v>
      </c>
      <c r="G12" s="56" t="s">
        <v>432</v>
      </c>
      <c r="H12" s="31" t="s">
        <v>285</v>
      </c>
      <c r="I12" s="32" t="s">
        <v>582</v>
      </c>
      <c r="J12" s="33" t="s">
        <v>431</v>
      </c>
      <c r="K12" s="34" t="s">
        <v>474</v>
      </c>
      <c r="L12" s="34" t="s">
        <v>332</v>
      </c>
      <c r="M12" s="31">
        <f t="shared" si="7"/>
        <v>2.75</v>
      </c>
      <c r="N12" s="35"/>
      <c r="O12" s="35"/>
      <c r="P12" s="76" t="s">
        <v>288</v>
      </c>
      <c r="Q12" s="18">
        <f t="shared" si="9"/>
        <v>11.5</v>
      </c>
      <c r="R12" s="18">
        <v>11.5</v>
      </c>
      <c r="S12" s="77">
        <f t="shared" si="8"/>
        <v>0</v>
      </c>
      <c r="T12" s="2"/>
      <c r="AD12" s="114" t="str">
        <f t="shared" si="6"/>
        <v>NO</v>
      </c>
      <c r="AG12" s="3">
        <f t="shared" si="0"/>
        <v>10</v>
      </c>
      <c r="AH12" s="3">
        <f t="shared" si="0"/>
        <v>12.75</v>
      </c>
      <c r="AI12" s="3">
        <f t="shared" si="1"/>
        <v>0</v>
      </c>
      <c r="AJ12" s="4">
        <v>3.125E-2</v>
      </c>
      <c r="AK12" s="3">
        <f t="shared" si="2"/>
        <v>2.75</v>
      </c>
      <c r="AL12" s="53" t="s">
        <v>30</v>
      </c>
      <c r="AM12" s="8" t="b">
        <f t="shared" si="3"/>
        <v>0</v>
      </c>
      <c r="AN12" s="15">
        <f t="shared" si="4"/>
        <v>2.75</v>
      </c>
    </row>
    <row r="13" spans="1:41" ht="60.75" x14ac:dyDescent="0.25">
      <c r="A13" s="112" t="str">
        <f>IFERROR(INDEX(Tabella256[cognomenome], MATCH(F13, Tabella256[cognome], 0)), "")</f>
        <v>Gaeta A.</v>
      </c>
      <c r="B13" s="28"/>
      <c r="C13" s="28"/>
      <c r="D13" s="29"/>
      <c r="E13" s="29"/>
      <c r="F13" s="30" t="s">
        <v>248</v>
      </c>
      <c r="G13" s="56" t="str">
        <f>IF(G12="","",G12)</f>
        <v>1200-MAX  E OFF SITE CONTROLLO  RIPRISTINO E MOVIMENTAZIONE  KV e HIC. . Proseguimento del permesso n 566045/C</v>
      </c>
      <c r="H13" s="31" t="str">
        <f>IF(H12="","",H12)</f>
        <v>Caldarella</v>
      </c>
      <c r="I13" s="32" t="s">
        <v>582</v>
      </c>
      <c r="J13" s="33" t="str">
        <f>IF(J12="","",J12)</f>
        <v>575292/C</v>
      </c>
      <c r="K13" s="34" t="s">
        <v>474</v>
      </c>
      <c r="L13" s="34" t="s">
        <v>332</v>
      </c>
      <c r="M13" s="31">
        <f t="shared" si="7"/>
        <v>2.75</v>
      </c>
      <c r="N13" s="35"/>
      <c r="O13" s="35"/>
      <c r="P13" s="76" t="s">
        <v>18</v>
      </c>
      <c r="Q13" s="18">
        <f t="shared" si="9"/>
        <v>9</v>
      </c>
      <c r="R13" s="18">
        <v>9</v>
      </c>
      <c r="S13" s="77">
        <f t="shared" si="8"/>
        <v>0</v>
      </c>
      <c r="T13" s="2"/>
      <c r="AD13" s="114" t="str">
        <f t="shared" si="6"/>
        <v>NO</v>
      </c>
      <c r="AG13" s="3">
        <f t="shared" si="0"/>
        <v>10</v>
      </c>
      <c r="AH13" s="3">
        <f t="shared" si="0"/>
        <v>12.75</v>
      </c>
      <c r="AI13" s="3">
        <f t="shared" si="1"/>
        <v>0</v>
      </c>
      <c r="AJ13" s="4">
        <v>3.125E-2</v>
      </c>
      <c r="AK13" s="3">
        <f t="shared" si="2"/>
        <v>2.75</v>
      </c>
      <c r="AL13" s="53" t="s">
        <v>30</v>
      </c>
      <c r="AM13" s="8" t="b">
        <f t="shared" si="3"/>
        <v>0</v>
      </c>
      <c r="AN13" s="15">
        <f t="shared" si="4"/>
        <v>2.75</v>
      </c>
    </row>
    <row r="14" spans="1:41" ht="80.099999999999994" customHeight="1" x14ac:dyDescent="0.25">
      <c r="A14" s="112" t="str">
        <f>IFERROR(INDEX(Tabella256[cognomenome], MATCH(F14, Tabella256[cognome], 0)), "")</f>
        <v>Garro L.</v>
      </c>
      <c r="B14" s="28"/>
      <c r="C14" s="28"/>
      <c r="D14" s="29"/>
      <c r="E14" s="29"/>
      <c r="F14" s="30" t="s">
        <v>137</v>
      </c>
      <c r="G14" s="56" t="s">
        <v>584</v>
      </c>
      <c r="H14" s="31" t="s">
        <v>285</v>
      </c>
      <c r="I14" s="32" t="s">
        <v>585</v>
      </c>
      <c r="J14" s="33" t="s">
        <v>583</v>
      </c>
      <c r="K14" s="34" t="s">
        <v>281</v>
      </c>
      <c r="L14" s="34" t="s">
        <v>474</v>
      </c>
      <c r="M14" s="31">
        <f t="shared" ref="M14:M24" si="10">IF(AN14=0,"",AN14)</f>
        <v>2.25</v>
      </c>
      <c r="N14" s="35"/>
      <c r="O14" s="35"/>
      <c r="P14" s="76" t="s">
        <v>289</v>
      </c>
      <c r="Q14" s="18">
        <f t="shared" si="9"/>
        <v>9</v>
      </c>
      <c r="R14" s="18">
        <v>9</v>
      </c>
      <c r="S14" s="77">
        <f t="shared" si="8"/>
        <v>0</v>
      </c>
      <c r="T14" s="2"/>
      <c r="AD14" s="114" t="str">
        <f t="shared" si="6"/>
        <v>NO</v>
      </c>
      <c r="AG14" s="3">
        <f t="shared" si="0"/>
        <v>7.75</v>
      </c>
      <c r="AH14" s="3">
        <f t="shared" si="0"/>
        <v>10</v>
      </c>
      <c r="AI14" s="3">
        <f t="shared" si="1"/>
        <v>0</v>
      </c>
      <c r="AJ14" s="4">
        <v>3.125E-2</v>
      </c>
      <c r="AK14" s="3">
        <f t="shared" si="2"/>
        <v>2.25</v>
      </c>
      <c r="AL14" s="53" t="s">
        <v>30</v>
      </c>
      <c r="AM14" s="8" t="b">
        <f t="shared" si="3"/>
        <v>0</v>
      </c>
      <c r="AN14" s="15">
        <f t="shared" si="4"/>
        <v>2.25</v>
      </c>
    </row>
    <row r="15" spans="1:41" ht="80.099999999999994" customHeight="1" x14ac:dyDescent="0.25">
      <c r="A15" s="112" t="str">
        <f>IFERROR(INDEX(Tabella256[cognomenome], MATCH(F15, Tabella256[cognome], 0)), "")</f>
        <v>Gaeta A.</v>
      </c>
      <c r="B15" s="28"/>
      <c r="C15" s="28"/>
      <c r="D15" s="29"/>
      <c r="E15" s="29"/>
      <c r="F15" s="30" t="s">
        <v>248</v>
      </c>
      <c r="G15" s="56" t="str">
        <f>IF(G14="","",G14)</f>
        <v>Imp.100-Verifica funzionale F021CV (ARIA COMB. SERR. B101A/B)</v>
      </c>
      <c r="H15" s="31" t="str">
        <f>IF(H14="","",H14)</f>
        <v>Caldarella</v>
      </c>
      <c r="I15" s="32" t="s">
        <v>585</v>
      </c>
      <c r="J15" s="33" t="str">
        <f>IF(J14="","",J14)</f>
        <v>578070/C</v>
      </c>
      <c r="K15" s="34" t="s">
        <v>281</v>
      </c>
      <c r="L15" s="34" t="s">
        <v>474</v>
      </c>
      <c r="M15" s="31">
        <f t="shared" si="10"/>
        <v>2.25</v>
      </c>
      <c r="N15" s="35"/>
      <c r="O15" s="35"/>
      <c r="P15" s="76" t="s">
        <v>16</v>
      </c>
      <c r="Q15" s="18">
        <f t="shared" si="9"/>
        <v>5</v>
      </c>
      <c r="R15" s="18">
        <v>5</v>
      </c>
      <c r="S15" s="77">
        <f t="shared" si="8"/>
        <v>0</v>
      </c>
      <c r="T15" s="2"/>
      <c r="AD15" s="114" t="str">
        <f t="shared" si="6"/>
        <v>NO</v>
      </c>
      <c r="AG15" s="3">
        <f t="shared" si="0"/>
        <v>7.75</v>
      </c>
      <c r="AH15" s="3">
        <f t="shared" si="0"/>
        <v>10</v>
      </c>
      <c r="AI15" s="3">
        <f t="shared" si="1"/>
        <v>0</v>
      </c>
      <c r="AJ15" s="4">
        <v>3.125E-2</v>
      </c>
      <c r="AK15" s="3">
        <f t="shared" si="2"/>
        <v>2.25</v>
      </c>
      <c r="AL15" s="53" t="s">
        <v>30</v>
      </c>
      <c r="AM15" s="8" t="b">
        <f t="shared" si="3"/>
        <v>0</v>
      </c>
      <c r="AN15" s="15">
        <f t="shared" si="4"/>
        <v>2.25</v>
      </c>
    </row>
    <row r="16" spans="1:41" ht="80.099999999999994" customHeight="1" x14ac:dyDescent="0.25">
      <c r="A16" s="112" t="str">
        <f>IFERROR(INDEX(Tabella256[cognomenome], MATCH(F16, Tabella256[cognome], 0)), "")</f>
        <v>Spinali D.</v>
      </c>
      <c r="B16" s="28"/>
      <c r="C16" s="28"/>
      <c r="D16" s="29"/>
      <c r="E16" s="29"/>
      <c r="F16" s="30" t="s">
        <v>132</v>
      </c>
      <c r="G16" s="56" t="s">
        <v>432</v>
      </c>
      <c r="H16" s="31" t="s">
        <v>285</v>
      </c>
      <c r="I16" s="32" t="s">
        <v>582</v>
      </c>
      <c r="J16" s="33" t="s">
        <v>431</v>
      </c>
      <c r="K16" s="34" t="s">
        <v>332</v>
      </c>
      <c r="L16" s="34" t="s">
        <v>282</v>
      </c>
      <c r="M16" s="31">
        <f t="shared" si="10"/>
        <v>4</v>
      </c>
      <c r="N16" s="35"/>
      <c r="O16" s="35"/>
      <c r="P16" s="76" t="s">
        <v>552</v>
      </c>
      <c r="Q16" s="18">
        <f t="shared" si="9"/>
        <v>5</v>
      </c>
      <c r="R16" s="18">
        <v>5</v>
      </c>
      <c r="S16" s="77">
        <f t="shared" si="8"/>
        <v>0</v>
      </c>
      <c r="T16" s="2"/>
      <c r="AD16" s="114" t="str">
        <f t="shared" si="6"/>
        <v>NO</v>
      </c>
      <c r="AG16" s="3">
        <f t="shared" si="0"/>
        <v>12.75</v>
      </c>
      <c r="AH16" s="3">
        <f t="shared" si="0"/>
        <v>16.75</v>
      </c>
      <c r="AI16" s="3">
        <f t="shared" si="1"/>
        <v>0</v>
      </c>
      <c r="AJ16" s="4">
        <v>3.125E-2</v>
      </c>
      <c r="AK16" s="3">
        <f t="shared" si="2"/>
        <v>4</v>
      </c>
      <c r="AL16" s="53" t="s">
        <v>30</v>
      </c>
      <c r="AM16" s="8" t="b">
        <f t="shared" si="3"/>
        <v>0</v>
      </c>
      <c r="AN16" s="15">
        <f t="shared" si="4"/>
        <v>4</v>
      </c>
    </row>
    <row r="17" spans="1:40" ht="80.099999999999994" customHeight="1" x14ac:dyDescent="0.25">
      <c r="A17" s="112" t="str">
        <f>IFERROR(INDEX(Tabella256[cognomenome], MATCH(F17, Tabella256[cognome], 0)), "")</f>
        <v>Maggio C.</v>
      </c>
      <c r="B17" s="28"/>
      <c r="C17" s="28"/>
      <c r="D17" s="29"/>
      <c r="E17" s="29"/>
      <c r="F17" s="30" t="s">
        <v>266</v>
      </c>
      <c r="G17" s="56" t="str">
        <f>IF(G16="","",G16)</f>
        <v>1200-MAX  E OFF SITE CONTROLLO  RIPRISTINO E MOVIMENTAZIONE  KV e HIC. . Proseguimento del permesso n 566045/C</v>
      </c>
      <c r="H17" s="31" t="str">
        <f>IF(H16="","",H16)</f>
        <v>Caldarella</v>
      </c>
      <c r="I17" s="32" t="s">
        <v>582</v>
      </c>
      <c r="J17" s="33" t="str">
        <f>IF(J16="","",J16)</f>
        <v>575292/C</v>
      </c>
      <c r="K17" s="34" t="s">
        <v>332</v>
      </c>
      <c r="L17" s="34" t="s">
        <v>282</v>
      </c>
      <c r="M17" s="31">
        <f t="shared" si="10"/>
        <v>4</v>
      </c>
      <c r="N17" s="35"/>
      <c r="O17" s="35"/>
      <c r="P17" s="76" t="s">
        <v>19</v>
      </c>
      <c r="Q17" s="18">
        <f t="shared" si="9"/>
        <v>10</v>
      </c>
      <c r="R17" s="18">
        <v>10</v>
      </c>
      <c r="S17" s="77">
        <f t="shared" si="8"/>
        <v>0</v>
      </c>
      <c r="T17" s="2"/>
      <c r="AD17" s="114" t="str">
        <f t="shared" si="6"/>
        <v>NO</v>
      </c>
      <c r="AG17" s="3">
        <f t="shared" si="0"/>
        <v>12.75</v>
      </c>
      <c r="AH17" s="3">
        <f t="shared" si="0"/>
        <v>16.75</v>
      </c>
      <c r="AI17" s="3">
        <f t="shared" si="1"/>
        <v>0</v>
      </c>
      <c r="AJ17" s="4">
        <v>3.125E-2</v>
      </c>
      <c r="AK17" s="3">
        <f t="shared" si="2"/>
        <v>4</v>
      </c>
      <c r="AL17" s="53" t="s">
        <v>30</v>
      </c>
      <c r="AM17" s="8" t="b">
        <f t="shared" si="3"/>
        <v>0</v>
      </c>
      <c r="AN17" s="15">
        <f t="shared" si="4"/>
        <v>4</v>
      </c>
    </row>
    <row r="18" spans="1:40" ht="80.099999999999994" customHeight="1" x14ac:dyDescent="0.25">
      <c r="A18" s="112" t="str">
        <f>IFERROR(INDEX(Tabella256[cognomenome], MATCH(F18, Tabella256[cognome], 0)), "")</f>
        <v>Millo F.</v>
      </c>
      <c r="B18" s="28"/>
      <c r="C18" s="28"/>
      <c r="D18" s="29"/>
      <c r="E18" s="29"/>
      <c r="F18" s="30" t="s">
        <v>148</v>
      </c>
      <c r="G18" s="56" t="s">
        <v>432</v>
      </c>
      <c r="H18" s="31" t="s">
        <v>285</v>
      </c>
      <c r="I18" s="32" t="s">
        <v>582</v>
      </c>
      <c r="J18" s="33" t="s">
        <v>431</v>
      </c>
      <c r="K18" s="34" t="s">
        <v>332</v>
      </c>
      <c r="L18" s="34" t="s">
        <v>282</v>
      </c>
      <c r="M18" s="31">
        <f t="shared" si="10"/>
        <v>4</v>
      </c>
      <c r="N18" s="35"/>
      <c r="O18" s="35"/>
      <c r="P18" s="76" t="s">
        <v>256</v>
      </c>
      <c r="Q18" s="18">
        <f t="shared" si="9"/>
        <v>5</v>
      </c>
      <c r="R18" s="18">
        <v>5</v>
      </c>
      <c r="S18" s="77">
        <f t="shared" si="8"/>
        <v>0</v>
      </c>
      <c r="T18" s="2"/>
      <c r="AD18" s="114" t="str">
        <f t="shared" si="6"/>
        <v>NO</v>
      </c>
      <c r="AG18" s="3">
        <f t="shared" si="0"/>
        <v>12.75</v>
      </c>
      <c r="AH18" s="3">
        <f t="shared" si="0"/>
        <v>16.75</v>
      </c>
      <c r="AI18" s="3">
        <f t="shared" si="1"/>
        <v>0</v>
      </c>
      <c r="AJ18" s="4">
        <v>3.125E-2</v>
      </c>
      <c r="AK18" s="3">
        <f t="shared" si="2"/>
        <v>4</v>
      </c>
      <c r="AL18" s="53" t="s">
        <v>30</v>
      </c>
      <c r="AM18" s="8" t="b">
        <f t="shared" si="3"/>
        <v>0</v>
      </c>
      <c r="AN18" s="15">
        <f t="shared" si="4"/>
        <v>4</v>
      </c>
    </row>
    <row r="19" spans="1:40" ht="80.099999999999994" customHeight="1" x14ac:dyDescent="0.25">
      <c r="A19" s="112" t="str">
        <f>IFERROR(INDEX(Tabella256[cognomenome], MATCH(F19, Tabella256[cognome], 0)), "")</f>
        <v>Mira A.</v>
      </c>
      <c r="B19" s="28"/>
      <c r="C19" s="28"/>
      <c r="D19" s="29"/>
      <c r="E19" s="29"/>
      <c r="F19" s="30" t="s">
        <v>265</v>
      </c>
      <c r="G19" s="56" t="str">
        <f>IF(G18="","",G18)</f>
        <v>1200-MAX  E OFF SITE CONTROLLO  RIPRISTINO E MOVIMENTAZIONE  KV e HIC. . Proseguimento del permesso n 566045/C</v>
      </c>
      <c r="H19" s="31" t="str">
        <f>IF(H18="","",H18)</f>
        <v>Caldarella</v>
      </c>
      <c r="I19" s="32" t="s">
        <v>582</v>
      </c>
      <c r="J19" s="33" t="str">
        <f>IF(J18="","",J18)</f>
        <v>575292/C</v>
      </c>
      <c r="K19" s="34" t="s">
        <v>332</v>
      </c>
      <c r="L19" s="34" t="s">
        <v>282</v>
      </c>
      <c r="M19" s="31">
        <f t="shared" si="10"/>
        <v>4</v>
      </c>
      <c r="N19" s="35"/>
      <c r="O19" s="35"/>
      <c r="P19" s="76"/>
      <c r="Q19" s="18">
        <f t="shared" si="9"/>
        <v>99</v>
      </c>
      <c r="R19" s="18">
        <v>99</v>
      </c>
      <c r="S19" s="77">
        <f>R19-Q19</f>
        <v>0</v>
      </c>
      <c r="T19" s="2"/>
      <c r="AD19" s="114" t="str">
        <f t="shared" si="6"/>
        <v>NO</v>
      </c>
      <c r="AG19" s="3">
        <f t="shared" si="0"/>
        <v>12.75</v>
      </c>
      <c r="AH19" s="3">
        <f t="shared" si="0"/>
        <v>16.75</v>
      </c>
      <c r="AI19" s="3">
        <f t="shared" si="1"/>
        <v>0</v>
      </c>
      <c r="AJ19" s="4">
        <v>3.125E-2</v>
      </c>
      <c r="AK19" s="3">
        <f t="shared" si="2"/>
        <v>4</v>
      </c>
      <c r="AL19" s="53" t="s">
        <v>30</v>
      </c>
      <c r="AM19" s="8" t="b">
        <f t="shared" si="3"/>
        <v>0</v>
      </c>
      <c r="AN19" s="15">
        <f t="shared" si="4"/>
        <v>4</v>
      </c>
    </row>
    <row r="20" spans="1:40" ht="80.099999999999994" customHeight="1" x14ac:dyDescent="0.25">
      <c r="A20" s="112" t="str">
        <f>IFERROR(INDEX(Tabella256[cognomenome], MATCH(F20, Tabella256[cognome], 0)), "")</f>
        <v>Allegretti G.</v>
      </c>
      <c r="B20" s="28"/>
      <c r="C20" s="28"/>
      <c r="D20" s="29"/>
      <c r="E20" s="29"/>
      <c r="F20" s="30" t="s">
        <v>163</v>
      </c>
      <c r="G20" s="56" t="s">
        <v>130</v>
      </c>
      <c r="H20" s="31"/>
      <c r="I20" s="32" t="str">
        <f t="shared" ref="I20:I22" si="11">IF(ISERROR(SEARCH("canone extra", N20)),
    IF(ISERROR(SEARCH("caldarella2", N20)),
        IF(ISERROR(SEARCH("messina", N20)),
            IF(ISERROR(SEARCH("agusta", N20)),
                IF(ISERROR(SEARCH("caldarella", N20)),
                    "",
                    $X$6
                ),
                $W$6
            ),
            $V$6
        ),
        $Y$6
    ),
    $AO$6
)</f>
        <v/>
      </c>
      <c r="J20" s="33"/>
      <c r="K20" s="34" t="s">
        <v>286</v>
      </c>
      <c r="L20" s="34" t="s">
        <v>282</v>
      </c>
      <c r="M20" s="31">
        <f t="shared" si="10"/>
        <v>10</v>
      </c>
      <c r="N20" s="35"/>
      <c r="O20" s="35"/>
      <c r="P20" s="76"/>
      <c r="Q20" s="18">
        <f t="shared" si="9"/>
        <v>99</v>
      </c>
      <c r="R20" s="18">
        <v>99</v>
      </c>
      <c r="S20" s="77">
        <f t="shared" si="8"/>
        <v>0</v>
      </c>
      <c r="T20" s="2"/>
      <c r="U20" s="2"/>
      <c r="W20" s="72"/>
      <c r="X20" s="72"/>
      <c r="Y20" s="72"/>
      <c r="Z20" s="72"/>
      <c r="AA20" s="72"/>
      <c r="AB20" s="72"/>
      <c r="AC20" s="2"/>
      <c r="AD20" s="114" t="str">
        <f t="shared" si="6"/>
        <v>NO</v>
      </c>
      <c r="AG20" s="3">
        <f t="shared" si="0"/>
        <v>6.75</v>
      </c>
      <c r="AH20" s="3">
        <f t="shared" si="0"/>
        <v>16.75</v>
      </c>
      <c r="AI20" s="3">
        <f t="shared" si="1"/>
        <v>0</v>
      </c>
      <c r="AJ20" s="4">
        <v>3.125E-2</v>
      </c>
      <c r="AK20" s="3">
        <f t="shared" si="2"/>
        <v>10</v>
      </c>
      <c r="AL20" s="53" t="s">
        <v>30</v>
      </c>
      <c r="AM20" s="8" t="b">
        <f t="shared" si="3"/>
        <v>0</v>
      </c>
      <c r="AN20" s="15">
        <f t="shared" si="4"/>
        <v>10</v>
      </c>
    </row>
    <row r="21" spans="1:40" ht="80.099999999999994" customHeight="1" x14ac:dyDescent="0.25">
      <c r="A21" s="112" t="str">
        <f>IFERROR(INDEX(Tabella256[cognomenome], MATCH(F21, Tabella256[cognome], 0)), "")</f>
        <v>Aricò E.</v>
      </c>
      <c r="B21" s="28"/>
      <c r="C21" s="28"/>
      <c r="D21" s="29"/>
      <c r="E21" s="29"/>
      <c r="F21" s="30" t="s">
        <v>267</v>
      </c>
      <c r="G21" s="56" t="str">
        <f>IF(G20="","",G20)</f>
        <v>C.P.</v>
      </c>
      <c r="H21" s="31" t="str">
        <f>IF(H20="","",H20)</f>
        <v/>
      </c>
      <c r="I21" s="32" t="str">
        <f t="shared" si="11"/>
        <v/>
      </c>
      <c r="J21" s="33" t="str">
        <f>IF(J20="","",J20)</f>
        <v/>
      </c>
      <c r="K21" s="34" t="s">
        <v>281</v>
      </c>
      <c r="L21" s="34" t="s">
        <v>332</v>
      </c>
      <c r="M21" s="31">
        <f t="shared" si="10"/>
        <v>5</v>
      </c>
      <c r="N21" s="35"/>
      <c r="O21" s="35"/>
      <c r="P21" s="76"/>
      <c r="Q21" s="18">
        <f t="shared" si="9"/>
        <v>99</v>
      </c>
      <c r="R21" s="18">
        <v>99</v>
      </c>
      <c r="S21" s="77">
        <f t="shared" si="8"/>
        <v>0</v>
      </c>
      <c r="T21" s="2"/>
      <c r="U21" s="2"/>
      <c r="W21" s="72"/>
      <c r="X21" s="72"/>
      <c r="Y21" s="72"/>
      <c r="Z21" s="72"/>
      <c r="AA21" s="72"/>
      <c r="AB21" s="72"/>
      <c r="AC21" s="2"/>
      <c r="AD21" s="114" t="str">
        <f t="shared" si="6"/>
        <v>NO</v>
      </c>
      <c r="AG21" s="3">
        <f t="shared" si="0"/>
        <v>7.75</v>
      </c>
      <c r="AH21" s="3">
        <f t="shared" si="0"/>
        <v>12.75</v>
      </c>
      <c r="AI21" s="3">
        <f t="shared" si="1"/>
        <v>0</v>
      </c>
      <c r="AJ21" s="4">
        <v>3.125E-2</v>
      </c>
      <c r="AK21" s="3">
        <f t="shared" si="2"/>
        <v>5</v>
      </c>
      <c r="AL21" s="53" t="s">
        <v>30</v>
      </c>
      <c r="AM21" s="8" t="b">
        <f t="shared" si="3"/>
        <v>0</v>
      </c>
      <c r="AN21" s="15">
        <f t="shared" si="4"/>
        <v>5</v>
      </c>
    </row>
    <row r="22" spans="1:40" ht="80.099999999999994" customHeight="1" x14ac:dyDescent="0.25">
      <c r="A22" s="112" t="str">
        <f>IFERROR(INDEX(Tabella256[cognomenome], MATCH(F22, Tabella256[cognome], 0)), "")</f>
        <v>Tarascio B.</v>
      </c>
      <c r="B22" s="28"/>
      <c r="C22" s="28"/>
      <c r="D22" s="29"/>
      <c r="E22" s="29"/>
      <c r="F22" s="30" t="s">
        <v>157</v>
      </c>
      <c r="G22" s="56" t="str">
        <f>IF(G21="","",G21)</f>
        <v>C.P.</v>
      </c>
      <c r="H22" s="31"/>
      <c r="I22" s="32" t="str">
        <f t="shared" si="11"/>
        <v/>
      </c>
      <c r="J22" s="33"/>
      <c r="K22" s="34" t="s">
        <v>332</v>
      </c>
      <c r="L22" s="34" t="s">
        <v>282</v>
      </c>
      <c r="M22" s="31">
        <f t="shared" si="10"/>
        <v>4</v>
      </c>
      <c r="N22" s="36"/>
      <c r="O22" s="36"/>
      <c r="P22" s="76"/>
      <c r="Q22" s="18">
        <f t="shared" si="9"/>
        <v>99</v>
      </c>
      <c r="R22" s="18">
        <v>99</v>
      </c>
      <c r="S22" s="77">
        <f t="shared" si="8"/>
        <v>0</v>
      </c>
      <c r="T22" s="2"/>
      <c r="U22" s="2"/>
      <c r="AB22" s="72"/>
      <c r="AC22" s="2"/>
      <c r="AD22" s="114" t="str">
        <f t="shared" si="6"/>
        <v>NO</v>
      </c>
      <c r="AG22" s="3">
        <f t="shared" si="0"/>
        <v>12.75</v>
      </c>
      <c r="AH22" s="3">
        <f t="shared" si="0"/>
        <v>16.75</v>
      </c>
      <c r="AI22" s="3">
        <f t="shared" si="1"/>
        <v>0</v>
      </c>
      <c r="AJ22" s="4">
        <v>3.125E-2</v>
      </c>
      <c r="AK22" s="3">
        <f t="shared" si="2"/>
        <v>4</v>
      </c>
      <c r="AL22" s="53" t="s">
        <v>30</v>
      </c>
      <c r="AM22" s="8" t="b">
        <f t="shared" si="3"/>
        <v>0</v>
      </c>
      <c r="AN22" s="15">
        <f t="shared" si="4"/>
        <v>4</v>
      </c>
    </row>
    <row r="23" spans="1:40" ht="80.099999999999994" customHeight="1" x14ac:dyDescent="0.25">
      <c r="A23" s="112" t="str">
        <f>IFERROR(INDEX(Tabella256[cognomenome], MATCH(F23, Tabella256[cognome], 0)), "")</f>
        <v>Spinali D.</v>
      </c>
      <c r="B23" s="28"/>
      <c r="C23" s="28"/>
      <c r="D23" s="29"/>
      <c r="E23" s="29"/>
      <c r="F23" s="30" t="s">
        <v>132</v>
      </c>
      <c r="G23" s="56" t="s">
        <v>432</v>
      </c>
      <c r="H23" s="31" t="s">
        <v>285</v>
      </c>
      <c r="I23" s="32" t="s">
        <v>582</v>
      </c>
      <c r="J23" s="33" t="s">
        <v>431</v>
      </c>
      <c r="K23" s="34" t="s">
        <v>561</v>
      </c>
      <c r="L23" s="34" t="s">
        <v>448</v>
      </c>
      <c r="M23" s="31">
        <f t="shared" si="10"/>
        <v>2.5</v>
      </c>
      <c r="N23" s="36"/>
      <c r="O23" s="36"/>
      <c r="P23" s="76"/>
      <c r="Q23" s="18">
        <f t="shared" si="9"/>
        <v>99</v>
      </c>
      <c r="R23" s="18">
        <v>99</v>
      </c>
      <c r="S23" s="77">
        <f t="shared" si="8"/>
        <v>0</v>
      </c>
      <c r="T23" s="2"/>
      <c r="U23" s="2"/>
      <c r="AB23" s="72"/>
      <c r="AC23" s="2"/>
      <c r="AD23" s="114" t="str">
        <f t="shared" si="6"/>
        <v>NO</v>
      </c>
      <c r="AG23" s="3">
        <f t="shared" si="0"/>
        <v>19.5</v>
      </c>
      <c r="AH23" s="3">
        <f t="shared" si="0"/>
        <v>22</v>
      </c>
      <c r="AI23" s="3">
        <f t="shared" si="1"/>
        <v>0</v>
      </c>
      <c r="AJ23" s="4">
        <v>3.125E-2</v>
      </c>
      <c r="AK23" s="3">
        <f t="shared" si="2"/>
        <v>2.5</v>
      </c>
      <c r="AL23" s="53" t="s">
        <v>30</v>
      </c>
      <c r="AM23" s="8" t="b">
        <f t="shared" si="3"/>
        <v>0</v>
      </c>
      <c r="AN23" s="15">
        <f t="shared" si="4"/>
        <v>2.5</v>
      </c>
    </row>
    <row r="24" spans="1:40" ht="80.099999999999994" customHeight="1" x14ac:dyDescent="0.25">
      <c r="A24" s="112" t="str">
        <f>IFERROR(INDEX(Tabella256[cognomenome], MATCH(F24, Tabella256[cognome], 0)), "")</f>
        <v>Mira A.</v>
      </c>
      <c r="B24" s="28"/>
      <c r="C24" s="28"/>
      <c r="D24" s="29"/>
      <c r="E24" s="29"/>
      <c r="F24" s="30" t="s">
        <v>265</v>
      </c>
      <c r="G24" s="56" t="str">
        <f>IF(G23="","",G23)</f>
        <v>1200-MAX  E OFF SITE CONTROLLO  RIPRISTINO E MOVIMENTAZIONE  KV e HIC. . Proseguimento del permesso n 566045/C</v>
      </c>
      <c r="H24" s="31" t="str">
        <f>IF(H23="","",H23)</f>
        <v>Caldarella</v>
      </c>
      <c r="I24" s="32" t="s">
        <v>582</v>
      </c>
      <c r="J24" s="33" t="str">
        <f>IF(J23="","",J23)</f>
        <v>575292/C</v>
      </c>
      <c r="K24" s="34" t="s">
        <v>561</v>
      </c>
      <c r="L24" s="34" t="s">
        <v>448</v>
      </c>
      <c r="M24" s="31">
        <f t="shared" si="10"/>
        <v>2.5</v>
      </c>
      <c r="N24" s="35"/>
      <c r="O24" s="35"/>
      <c r="P24" s="76"/>
      <c r="Q24" s="18">
        <f t="shared" si="9"/>
        <v>99</v>
      </c>
      <c r="R24" s="18">
        <v>99</v>
      </c>
      <c r="S24" s="77">
        <f t="shared" si="8"/>
        <v>0</v>
      </c>
      <c r="T24" s="2"/>
      <c r="U24" s="2"/>
      <c r="AB24" s="72"/>
      <c r="AC24" s="2"/>
      <c r="AD24" s="114" t="str">
        <f t="shared" si="6"/>
        <v>NO</v>
      </c>
      <c r="AG24" s="3">
        <f t="shared" si="0"/>
        <v>19.5</v>
      </c>
      <c r="AH24" s="3">
        <f t="shared" si="0"/>
        <v>22</v>
      </c>
      <c r="AI24" s="3">
        <f t="shared" si="1"/>
        <v>0</v>
      </c>
      <c r="AJ24" s="4">
        <v>3.125E-2</v>
      </c>
      <c r="AK24" s="3">
        <f t="shared" si="2"/>
        <v>2.5</v>
      </c>
      <c r="AL24" s="53" t="s">
        <v>30</v>
      </c>
      <c r="AM24" s="8" t="b">
        <f t="shared" si="3"/>
        <v>0</v>
      </c>
      <c r="AN24" s="15">
        <f t="shared" si="4"/>
        <v>2.5</v>
      </c>
    </row>
    <row r="25" spans="1:40" ht="80.099999999999994" customHeight="1" x14ac:dyDescent="0.25">
      <c r="A25" s="112" t="str">
        <f>IFERROR(INDEX(Tabella256[cognomenome], MATCH(F25, Tabella256[cognome], 0)), "")</f>
        <v/>
      </c>
      <c r="B25" s="28"/>
      <c r="C25" s="28"/>
      <c r="D25" s="29"/>
      <c r="E25" s="29"/>
      <c r="F25" s="30"/>
      <c r="G25" s="56"/>
      <c r="H25" s="31"/>
      <c r="I25" s="32"/>
      <c r="J25" s="33"/>
      <c r="K25" s="34"/>
      <c r="L25" s="34"/>
      <c r="M25" s="31" t="str">
        <f t="shared" si="7"/>
        <v/>
      </c>
      <c r="N25" s="35"/>
      <c r="O25" s="35"/>
      <c r="P25" s="76"/>
      <c r="Q25" s="18">
        <f t="shared" si="9"/>
        <v>99</v>
      </c>
      <c r="R25" s="18">
        <v>99</v>
      </c>
      <c r="S25" s="77">
        <f t="shared" si="8"/>
        <v>0</v>
      </c>
      <c r="T25" s="2"/>
      <c r="U25" s="2"/>
      <c r="V25" s="72"/>
      <c r="W25" s="72"/>
      <c r="X25" s="72"/>
      <c r="Y25" s="72"/>
      <c r="Z25" s="72"/>
      <c r="AA25" s="72"/>
      <c r="AB25" s="72"/>
      <c r="AC25" s="2"/>
      <c r="AD25" s="114" t="str">
        <f t="shared" si="6"/>
        <v>NO</v>
      </c>
      <c r="AG25" s="3">
        <f t="shared" si="0"/>
        <v>0</v>
      </c>
      <c r="AH25" s="3">
        <f t="shared" si="0"/>
        <v>0</v>
      </c>
      <c r="AI25" s="3">
        <f t="shared" si="1"/>
        <v>0</v>
      </c>
      <c r="AJ25" s="4">
        <v>3.125E-2</v>
      </c>
      <c r="AK25" s="3">
        <f t="shared" si="2"/>
        <v>0</v>
      </c>
      <c r="AL25" s="53" t="s">
        <v>30</v>
      </c>
      <c r="AM25" s="8" t="b">
        <f t="shared" si="3"/>
        <v>0</v>
      </c>
      <c r="AN25" s="15">
        <f t="shared" si="4"/>
        <v>0</v>
      </c>
    </row>
    <row r="26" spans="1:40" ht="80.099999999999994" customHeight="1" x14ac:dyDescent="0.25">
      <c r="A26" s="112" t="str">
        <f>IFERROR(INDEX(Tabella256[cognomenome], MATCH(F26, Tabella256[cognome], 0)), "")</f>
        <v/>
      </c>
      <c r="B26" s="28"/>
      <c r="C26" s="28"/>
      <c r="D26" s="29"/>
      <c r="E26" s="29"/>
      <c r="F26" s="30"/>
      <c r="G26" s="56"/>
      <c r="H26" s="31"/>
      <c r="I26" s="32" t="str">
        <f t="shared" si="5"/>
        <v/>
      </c>
      <c r="J26" s="33"/>
      <c r="K26" s="34"/>
      <c r="L26" s="34"/>
      <c r="M26" s="31" t="str">
        <f t="shared" si="7"/>
        <v/>
      </c>
      <c r="N26" s="35"/>
      <c r="O26" s="35"/>
      <c r="P26" s="76"/>
      <c r="Q26" s="18">
        <f t="shared" si="9"/>
        <v>99</v>
      </c>
      <c r="R26" s="18">
        <v>99</v>
      </c>
      <c r="S26" s="77">
        <f t="shared" si="8"/>
        <v>0</v>
      </c>
      <c r="T26" s="2"/>
      <c r="U26" s="2"/>
      <c r="V26" s="72"/>
      <c r="W26" s="72"/>
      <c r="X26" s="72"/>
      <c r="Y26" s="72"/>
      <c r="Z26" s="72"/>
      <c r="AA26" s="72"/>
      <c r="AB26" s="72"/>
      <c r="AC26" s="2"/>
      <c r="AD26" s="114" t="str">
        <f t="shared" si="6"/>
        <v>NO</v>
      </c>
      <c r="AG26" s="3">
        <f t="shared" si="0"/>
        <v>0</v>
      </c>
      <c r="AH26" s="3">
        <f t="shared" si="0"/>
        <v>0</v>
      </c>
      <c r="AI26" s="3">
        <f t="shared" si="1"/>
        <v>0</v>
      </c>
      <c r="AJ26" s="4">
        <v>3.125E-2</v>
      </c>
      <c r="AK26" s="3">
        <f t="shared" si="2"/>
        <v>0</v>
      </c>
      <c r="AL26" s="53" t="s">
        <v>30</v>
      </c>
      <c r="AM26" s="8" t="b">
        <f t="shared" si="3"/>
        <v>0</v>
      </c>
      <c r="AN26" s="15">
        <f t="shared" si="4"/>
        <v>0</v>
      </c>
    </row>
    <row r="27" spans="1:40" ht="80.099999999999994" customHeight="1" x14ac:dyDescent="0.25">
      <c r="A27" s="112" t="str">
        <f>IFERROR(INDEX(Tabella256[cognomenome], MATCH(F27, Tabella256[cognome], 0)), "")</f>
        <v/>
      </c>
      <c r="B27" s="28"/>
      <c r="C27" s="28"/>
      <c r="D27" s="29"/>
      <c r="E27" s="29"/>
      <c r="F27" s="30"/>
      <c r="G27" s="56" t="str">
        <f>IF(G26="","",G26)</f>
        <v/>
      </c>
      <c r="H27" s="31" t="str">
        <f>IF(H26="","",H26)</f>
        <v/>
      </c>
      <c r="I27" s="32" t="str">
        <f t="shared" si="5"/>
        <v/>
      </c>
      <c r="J27" s="33" t="str">
        <f>IF(J26="","",J26)</f>
        <v/>
      </c>
      <c r="K27" s="34"/>
      <c r="L27" s="34"/>
      <c r="M27" s="31" t="str">
        <f t="shared" si="7"/>
        <v/>
      </c>
      <c r="N27" s="35"/>
      <c r="O27" s="35"/>
      <c r="P27" s="76"/>
      <c r="Q27" s="18">
        <f t="shared" si="9"/>
        <v>99</v>
      </c>
      <c r="R27" s="18">
        <v>99</v>
      </c>
      <c r="S27" s="77">
        <f t="shared" si="8"/>
        <v>0</v>
      </c>
      <c r="T27" s="2"/>
      <c r="U27" s="2"/>
      <c r="V27" s="72"/>
      <c r="W27" s="72"/>
      <c r="X27" s="72"/>
      <c r="Y27" s="72"/>
      <c r="Z27" s="72"/>
      <c r="AA27" s="72"/>
      <c r="AB27" s="72"/>
      <c r="AC27" s="2"/>
      <c r="AD27" s="114" t="str">
        <f t="shared" si="6"/>
        <v>NO</v>
      </c>
      <c r="AG27" s="3">
        <f t="shared" si="0"/>
        <v>0</v>
      </c>
      <c r="AH27" s="3">
        <f t="shared" si="0"/>
        <v>0</v>
      </c>
      <c r="AI27" s="3">
        <f t="shared" si="1"/>
        <v>0</v>
      </c>
      <c r="AJ27" s="4">
        <v>3.125E-2</v>
      </c>
      <c r="AK27" s="3">
        <f t="shared" si="2"/>
        <v>0</v>
      </c>
      <c r="AL27" s="53" t="s">
        <v>30</v>
      </c>
      <c r="AM27" s="8" t="b">
        <f t="shared" si="3"/>
        <v>0</v>
      </c>
      <c r="AN27" s="15">
        <f t="shared" si="4"/>
        <v>0</v>
      </c>
    </row>
    <row r="28" spans="1:40" ht="80.099999999999994" customHeight="1" x14ac:dyDescent="0.25">
      <c r="A28" s="112" t="str">
        <f>IFERROR(INDEX(Tabella256[cognomenome], MATCH(F28, Tabella256[cognome], 0)), "")</f>
        <v/>
      </c>
      <c r="B28" s="28"/>
      <c r="C28" s="28"/>
      <c r="D28" s="29"/>
      <c r="E28" s="29"/>
      <c r="F28" s="30"/>
      <c r="G28" s="56"/>
      <c r="H28" s="31"/>
      <c r="I28" s="32" t="str">
        <f t="shared" si="5"/>
        <v/>
      </c>
      <c r="J28" s="33"/>
      <c r="K28" s="34"/>
      <c r="L28" s="34"/>
      <c r="M28" s="31" t="str">
        <f t="shared" si="7"/>
        <v/>
      </c>
      <c r="N28" s="35"/>
      <c r="O28" s="35"/>
      <c r="P28" s="76"/>
      <c r="Q28" s="18">
        <f t="shared" si="9"/>
        <v>99</v>
      </c>
      <c r="R28" s="18">
        <v>99</v>
      </c>
      <c r="S28" s="77">
        <f t="shared" si="8"/>
        <v>0</v>
      </c>
      <c r="T28" s="2"/>
      <c r="U28" s="2"/>
      <c r="V28" s="72"/>
      <c r="W28" s="72"/>
      <c r="X28" s="72"/>
      <c r="Y28" s="72"/>
      <c r="Z28" s="72"/>
      <c r="AA28" s="72"/>
      <c r="AB28" s="72"/>
      <c r="AC28" s="2"/>
      <c r="AD28" s="114" t="str">
        <f t="shared" si="6"/>
        <v>NO</v>
      </c>
      <c r="AG28" s="3">
        <f t="shared" si="0"/>
        <v>0</v>
      </c>
      <c r="AH28" s="3">
        <f t="shared" si="0"/>
        <v>0</v>
      </c>
      <c r="AI28" s="3">
        <f t="shared" si="1"/>
        <v>0</v>
      </c>
      <c r="AJ28" s="4">
        <v>3.125E-2</v>
      </c>
      <c r="AK28" s="3">
        <f t="shared" si="2"/>
        <v>0</v>
      </c>
      <c r="AL28" s="53" t="s">
        <v>30</v>
      </c>
      <c r="AM28" s="8" t="b">
        <f t="shared" si="3"/>
        <v>0</v>
      </c>
      <c r="AN28" s="15">
        <f t="shared" si="4"/>
        <v>0</v>
      </c>
    </row>
    <row r="29" spans="1:40" ht="80.099999999999994" customHeight="1" x14ac:dyDescent="0.25">
      <c r="A29" s="112" t="str">
        <f>IFERROR(INDEX(Tabella256[cognomenome], MATCH(F29, Tabella256[cognome], 0)), "")</f>
        <v/>
      </c>
      <c r="B29" s="28"/>
      <c r="C29" s="28"/>
      <c r="D29" s="29"/>
      <c r="E29" s="29"/>
      <c r="F29" s="30"/>
      <c r="G29" s="56" t="str">
        <f>IF(G28="","",G28)</f>
        <v/>
      </c>
      <c r="H29" s="31" t="str">
        <f>IF(H28="","",H28)</f>
        <v/>
      </c>
      <c r="I29" s="32" t="str">
        <f t="shared" si="5"/>
        <v/>
      </c>
      <c r="J29" s="33" t="str">
        <f>IF(J28="","",J28)</f>
        <v/>
      </c>
      <c r="K29" s="34"/>
      <c r="L29" s="34"/>
      <c r="M29" s="31" t="str">
        <f t="shared" si="7"/>
        <v/>
      </c>
      <c r="N29" s="35"/>
      <c r="O29" s="35"/>
      <c r="P29" s="76"/>
      <c r="Q29" s="18">
        <f t="shared" si="9"/>
        <v>99</v>
      </c>
      <c r="R29" s="18">
        <v>99</v>
      </c>
      <c r="S29" s="77">
        <f t="shared" si="8"/>
        <v>0</v>
      </c>
      <c r="T29" s="2"/>
      <c r="U29" s="2"/>
      <c r="V29" s="72"/>
      <c r="W29" s="72"/>
      <c r="X29" s="72"/>
      <c r="Y29" s="72"/>
      <c r="Z29" s="72"/>
      <c r="AA29" s="72"/>
      <c r="AB29" s="72"/>
      <c r="AC29" s="2"/>
      <c r="AD29" s="114" t="str">
        <f t="shared" si="6"/>
        <v>NO</v>
      </c>
      <c r="AG29" s="3">
        <f t="shared" si="0"/>
        <v>0</v>
      </c>
      <c r="AH29" s="3">
        <f t="shared" si="0"/>
        <v>0</v>
      </c>
      <c r="AI29" s="3">
        <f t="shared" si="1"/>
        <v>0</v>
      </c>
      <c r="AJ29" s="4">
        <v>3.125E-2</v>
      </c>
      <c r="AK29" s="3">
        <f t="shared" si="2"/>
        <v>0</v>
      </c>
      <c r="AL29" s="53" t="s">
        <v>30</v>
      </c>
      <c r="AM29" s="8" t="b">
        <f t="shared" si="3"/>
        <v>0</v>
      </c>
      <c r="AN29" s="15">
        <f t="shared" si="4"/>
        <v>0</v>
      </c>
    </row>
    <row r="30" spans="1:40" ht="80.099999999999994" customHeight="1" thickBot="1" x14ac:dyDescent="0.3">
      <c r="A30" s="112" t="str">
        <f>IFERROR(INDEX(Tabella256[cognomenome], MATCH(F30, Tabella256[cognome], 0)), "")</f>
        <v/>
      </c>
      <c r="B30" s="28"/>
      <c r="C30" s="28"/>
      <c r="D30" s="29"/>
      <c r="E30" s="29"/>
      <c r="F30" s="30"/>
      <c r="G30" s="56"/>
      <c r="H30" s="31"/>
      <c r="I30" s="32" t="str">
        <f t="shared" si="5"/>
        <v/>
      </c>
      <c r="J30" s="33"/>
      <c r="K30" s="34"/>
      <c r="L30" s="34"/>
      <c r="M30" s="31" t="str">
        <f t="shared" si="7"/>
        <v/>
      </c>
      <c r="N30" s="35"/>
      <c r="O30" s="35"/>
      <c r="P30" s="78"/>
      <c r="Q30" s="79">
        <f t="shared" si="9"/>
        <v>99</v>
      </c>
      <c r="R30" s="79">
        <v>99</v>
      </c>
      <c r="S30" s="80">
        <f t="shared" si="8"/>
        <v>0</v>
      </c>
      <c r="T30" s="2"/>
      <c r="U30" s="2"/>
      <c r="V30" s="72"/>
      <c r="W30" s="72"/>
      <c r="X30" s="72"/>
      <c r="Y30" s="72"/>
      <c r="Z30" s="72"/>
      <c r="AA30" s="72"/>
      <c r="AB30" s="72"/>
      <c r="AC30" s="2"/>
      <c r="AD30" s="114" t="str">
        <f t="shared" si="6"/>
        <v>NO</v>
      </c>
      <c r="AG30" s="3">
        <f t="shared" si="0"/>
        <v>0</v>
      </c>
      <c r="AH30" s="3">
        <f t="shared" si="0"/>
        <v>0</v>
      </c>
      <c r="AI30" s="3">
        <f t="shared" si="1"/>
        <v>0</v>
      </c>
      <c r="AJ30" s="4">
        <v>3.125E-2</v>
      </c>
      <c r="AK30" s="3">
        <f t="shared" si="2"/>
        <v>0</v>
      </c>
      <c r="AL30" s="53" t="s">
        <v>30</v>
      </c>
      <c r="AM30" s="8" t="b">
        <f t="shared" si="3"/>
        <v>0</v>
      </c>
      <c r="AN30" s="15">
        <f t="shared" si="4"/>
        <v>0</v>
      </c>
    </row>
    <row r="31" spans="1:40" ht="80.099999999999994" customHeight="1" x14ac:dyDescent="0.25">
      <c r="A31" s="112" t="str">
        <f>IFERROR(INDEX(Tabella256[cognomenome], MATCH(F31, Tabella256[cognome], 0)), "")</f>
        <v/>
      </c>
      <c r="B31" s="28"/>
      <c r="C31" s="28"/>
      <c r="D31" s="29"/>
      <c r="E31" s="29"/>
      <c r="F31" s="30"/>
      <c r="G31" s="56" t="str">
        <f>IF(G30="","",G30)</f>
        <v/>
      </c>
      <c r="H31" s="31" t="str">
        <f>IF(H30="","",H30)</f>
        <v/>
      </c>
      <c r="I31" s="32" t="str">
        <f t="shared" si="5"/>
        <v/>
      </c>
      <c r="J31" s="33" t="str">
        <f>IF(J30="","",J30)</f>
        <v/>
      </c>
      <c r="K31" s="34"/>
      <c r="L31" s="34"/>
      <c r="M31" s="31" t="str">
        <f t="shared" si="7"/>
        <v/>
      </c>
      <c r="N31" s="2"/>
      <c r="O31" s="2"/>
      <c r="P31" s="2"/>
      <c r="Q31" s="2"/>
      <c r="R31" s="2"/>
      <c r="S31" s="2"/>
      <c r="T31" s="2"/>
      <c r="U31" s="2"/>
      <c r="V31" s="72"/>
      <c r="W31" s="72"/>
      <c r="X31" s="72"/>
      <c r="Y31" s="72"/>
      <c r="Z31" s="72"/>
      <c r="AA31" s="72"/>
      <c r="AB31" s="72"/>
      <c r="AC31" s="2"/>
      <c r="AD31" s="114" t="str">
        <f t="shared" si="6"/>
        <v>NO</v>
      </c>
      <c r="AG31" s="3">
        <f t="shared" si="0"/>
        <v>0</v>
      </c>
      <c r="AH31" s="3">
        <f t="shared" si="0"/>
        <v>0</v>
      </c>
      <c r="AI31" s="3">
        <f t="shared" si="1"/>
        <v>0</v>
      </c>
      <c r="AJ31" s="4">
        <v>3.125E-2</v>
      </c>
      <c r="AK31" s="3">
        <f t="shared" si="2"/>
        <v>0</v>
      </c>
      <c r="AL31" s="53" t="s">
        <v>30</v>
      </c>
      <c r="AM31" s="8" t="b">
        <f t="shared" si="3"/>
        <v>0</v>
      </c>
      <c r="AN31" s="15">
        <f t="shared" si="4"/>
        <v>0</v>
      </c>
    </row>
    <row r="32" spans="1:40" ht="80.099999999999994" customHeight="1" x14ac:dyDescent="0.25">
      <c r="A32" s="112" t="str">
        <f>IFERROR(INDEX(Tabella256[cognomenome], MATCH(F32, Tabella256[cognome], 0)), "")</f>
        <v/>
      </c>
      <c r="B32" s="28"/>
      <c r="C32" s="28"/>
      <c r="D32" s="29"/>
      <c r="E32" s="29"/>
      <c r="F32" s="30"/>
      <c r="G32" s="56"/>
      <c r="H32" s="31"/>
      <c r="I32" s="32" t="str">
        <f t="shared" si="5"/>
        <v/>
      </c>
      <c r="J32" s="33"/>
      <c r="K32" s="34"/>
      <c r="L32" s="34"/>
      <c r="M32" s="31" t="str">
        <f t="shared" si="7"/>
        <v/>
      </c>
      <c r="N32" s="35"/>
      <c r="O32" s="35"/>
      <c r="P32" s="2"/>
      <c r="Q32" s="2"/>
      <c r="R32" s="2"/>
      <c r="S32" s="2"/>
      <c r="T32" s="2"/>
      <c r="U32" s="2"/>
      <c r="W32" s="72"/>
      <c r="X32" s="72"/>
      <c r="Y32" s="72"/>
      <c r="Z32" s="72"/>
      <c r="AA32" s="72"/>
      <c r="AB32" s="72"/>
      <c r="AC32" s="2"/>
      <c r="AD32" s="114" t="str">
        <f t="shared" si="6"/>
        <v>NO</v>
      </c>
      <c r="AG32" s="3">
        <f t="shared" si="0"/>
        <v>0</v>
      </c>
      <c r="AH32" s="3">
        <f t="shared" si="0"/>
        <v>0</v>
      </c>
      <c r="AI32" s="3">
        <f t="shared" si="1"/>
        <v>0</v>
      </c>
      <c r="AJ32" s="4">
        <v>3.125E-2</v>
      </c>
      <c r="AK32" s="3">
        <f t="shared" si="2"/>
        <v>0</v>
      </c>
      <c r="AL32" s="53" t="s">
        <v>30</v>
      </c>
      <c r="AM32" s="8" t="b">
        <f t="shared" si="3"/>
        <v>0</v>
      </c>
      <c r="AN32" s="15">
        <f t="shared" si="4"/>
        <v>0</v>
      </c>
    </row>
    <row r="33" spans="1:40" ht="80.099999999999994" customHeight="1" x14ac:dyDescent="0.25">
      <c r="A33" s="112" t="str">
        <f>IFERROR(INDEX(Tabella256[cognomenome], MATCH(F33, Tabella256[cognome], 0)), "")</f>
        <v/>
      </c>
      <c r="B33" s="28"/>
      <c r="C33" s="28"/>
      <c r="D33" s="29"/>
      <c r="E33" s="29"/>
      <c r="F33" s="30"/>
      <c r="G33" s="56" t="str">
        <f>IF(G32="","",G32)</f>
        <v/>
      </c>
      <c r="H33" s="31" t="str">
        <f>IF(H32="","",H32)</f>
        <v/>
      </c>
      <c r="I33" s="32" t="str">
        <f t="shared" si="5"/>
        <v/>
      </c>
      <c r="J33" s="33" t="str">
        <f>IF(J32="","",J32)</f>
        <v/>
      </c>
      <c r="K33" s="34"/>
      <c r="L33" s="34"/>
      <c r="M33" s="31" t="str">
        <f t="shared" si="7"/>
        <v/>
      </c>
      <c r="N33" s="35"/>
      <c r="O33" s="35"/>
      <c r="P33" s="2"/>
      <c r="Q33" s="2"/>
      <c r="R33" s="2"/>
      <c r="S33" s="2"/>
      <c r="T33" s="2"/>
      <c r="U33" s="2"/>
      <c r="AA33" s="72"/>
      <c r="AB33" s="72"/>
      <c r="AC33" s="2"/>
      <c r="AD33" s="114" t="str">
        <f t="shared" si="6"/>
        <v>NO</v>
      </c>
      <c r="AG33" s="3">
        <f t="shared" si="0"/>
        <v>0</v>
      </c>
      <c r="AH33" s="3">
        <f t="shared" si="0"/>
        <v>0</v>
      </c>
      <c r="AI33" s="3">
        <f t="shared" si="1"/>
        <v>0</v>
      </c>
      <c r="AJ33" s="4">
        <v>3.125E-2</v>
      </c>
      <c r="AK33" s="3">
        <f t="shared" si="2"/>
        <v>0</v>
      </c>
      <c r="AL33" s="53" t="s">
        <v>30</v>
      </c>
      <c r="AM33" s="8" t="b">
        <f t="shared" si="3"/>
        <v>0</v>
      </c>
      <c r="AN33" s="15">
        <f t="shared" si="4"/>
        <v>0</v>
      </c>
    </row>
    <row r="34" spans="1:40" ht="80.099999999999994" customHeight="1" x14ac:dyDescent="0.25">
      <c r="A34" s="112" t="str">
        <f>IFERROR(INDEX(Tabella256[cognomenome], MATCH(F34, Tabella256[cognome], 0)), "")</f>
        <v/>
      </c>
      <c r="B34" s="28"/>
      <c r="C34" s="28"/>
      <c r="D34" s="29"/>
      <c r="E34" s="29"/>
      <c r="F34" s="30"/>
      <c r="G34" s="56"/>
      <c r="H34" s="31"/>
      <c r="I34" s="32" t="str">
        <f t="shared" si="5"/>
        <v/>
      </c>
      <c r="J34" s="33"/>
      <c r="K34" s="34"/>
      <c r="L34" s="34"/>
      <c r="M34" s="31" t="str">
        <f t="shared" si="7"/>
        <v/>
      </c>
      <c r="N34" s="35"/>
      <c r="O34" s="35"/>
      <c r="P34" s="2"/>
      <c r="Q34" s="2"/>
      <c r="R34" s="2"/>
      <c r="S34" s="2"/>
      <c r="T34" s="2"/>
      <c r="U34" s="2"/>
      <c r="AA34" s="72"/>
      <c r="AB34" s="72"/>
      <c r="AC34" s="2"/>
      <c r="AD34" s="114" t="str">
        <f t="shared" si="6"/>
        <v>NO</v>
      </c>
      <c r="AG34" s="3">
        <f t="shared" si="0"/>
        <v>0</v>
      </c>
      <c r="AH34" s="3">
        <f t="shared" si="0"/>
        <v>0</v>
      </c>
      <c r="AI34" s="3">
        <f t="shared" si="1"/>
        <v>0</v>
      </c>
      <c r="AJ34" s="4">
        <v>3.125E-2</v>
      </c>
      <c r="AK34" s="3">
        <f t="shared" si="2"/>
        <v>0</v>
      </c>
      <c r="AL34" s="53" t="s">
        <v>30</v>
      </c>
      <c r="AM34" s="8" t="b">
        <f t="shared" si="3"/>
        <v>0</v>
      </c>
      <c r="AN34" s="15">
        <f t="shared" si="4"/>
        <v>0</v>
      </c>
    </row>
    <row r="35" spans="1:40" ht="80.099999999999994" customHeight="1" x14ac:dyDescent="0.25">
      <c r="A35" s="112" t="str">
        <f>IFERROR(INDEX(Tabella256[cognomenome], MATCH(F35, Tabella256[cognome], 0)), "")</f>
        <v/>
      </c>
      <c r="B35" s="28"/>
      <c r="C35" s="28"/>
      <c r="D35" s="29"/>
      <c r="E35" s="29"/>
      <c r="F35" s="30"/>
      <c r="G35" s="56" t="str">
        <f>IF(G34="","",G34)</f>
        <v/>
      </c>
      <c r="H35" s="31" t="str">
        <f>IF(H34="","",H34)</f>
        <v/>
      </c>
      <c r="I35" s="32" t="str">
        <f t="shared" si="5"/>
        <v/>
      </c>
      <c r="J35" s="33" t="str">
        <f>IF(J34="","",J34)</f>
        <v/>
      </c>
      <c r="K35" s="34"/>
      <c r="L35" s="34"/>
      <c r="M35" s="31" t="str">
        <f t="shared" si="7"/>
        <v/>
      </c>
      <c r="N35" s="35"/>
      <c r="O35" s="35"/>
      <c r="P35" s="2"/>
      <c r="Q35" s="2"/>
      <c r="R35" s="2"/>
      <c r="S35" s="2"/>
      <c r="T35" s="2"/>
      <c r="U35" s="2"/>
      <c r="AA35" s="72"/>
      <c r="AB35" s="72"/>
      <c r="AC35" s="2"/>
      <c r="AD35" s="114" t="str">
        <f t="shared" si="6"/>
        <v>NO</v>
      </c>
      <c r="AG35" s="3">
        <f t="shared" si="0"/>
        <v>0</v>
      </c>
      <c r="AH35" s="3">
        <f t="shared" si="0"/>
        <v>0</v>
      </c>
      <c r="AI35" s="3">
        <f t="shared" si="1"/>
        <v>0</v>
      </c>
      <c r="AJ35" s="4">
        <v>3.125E-2</v>
      </c>
      <c r="AK35" s="3">
        <f t="shared" si="2"/>
        <v>0</v>
      </c>
      <c r="AL35" s="53" t="s">
        <v>30</v>
      </c>
      <c r="AM35" s="8" t="b">
        <f t="shared" si="3"/>
        <v>0</v>
      </c>
      <c r="AN35" s="15">
        <f t="shared" si="4"/>
        <v>0</v>
      </c>
    </row>
    <row r="36" spans="1:40" ht="80.099999999999994" customHeight="1" x14ac:dyDescent="0.25">
      <c r="A36" s="112" t="str">
        <f>IFERROR(INDEX(Tabella256[cognomenome], MATCH(F36, Tabella256[cognome], 0)), "")</f>
        <v/>
      </c>
      <c r="B36" s="28"/>
      <c r="C36" s="28"/>
      <c r="D36" s="29"/>
      <c r="E36" s="29"/>
      <c r="F36" s="30"/>
      <c r="G36" s="56"/>
      <c r="H36" s="31"/>
      <c r="I36" s="32" t="str">
        <f t="shared" si="5"/>
        <v/>
      </c>
      <c r="J36" s="33"/>
      <c r="K36" s="34"/>
      <c r="L36" s="34"/>
      <c r="M36" s="31" t="str">
        <f t="shared" si="7"/>
        <v/>
      </c>
      <c r="N36" s="35"/>
      <c r="O36" s="35"/>
      <c r="P36" s="2"/>
      <c r="Q36" s="2"/>
      <c r="R36" s="2"/>
      <c r="S36" s="2"/>
      <c r="T36" s="2"/>
      <c r="U36" s="2"/>
      <c r="AA36" s="72"/>
      <c r="AB36" s="72"/>
      <c r="AC36" s="2"/>
      <c r="AD36" s="114" t="str">
        <f t="shared" si="6"/>
        <v>NO</v>
      </c>
      <c r="AG36" s="3">
        <f t="shared" si="0"/>
        <v>0</v>
      </c>
      <c r="AH36" s="3">
        <f t="shared" si="0"/>
        <v>0</v>
      </c>
      <c r="AI36" s="3">
        <f t="shared" si="1"/>
        <v>0</v>
      </c>
      <c r="AJ36" s="4">
        <v>3.125E-2</v>
      </c>
      <c r="AK36" s="3">
        <f t="shared" si="2"/>
        <v>0</v>
      </c>
      <c r="AL36" s="53" t="s">
        <v>30</v>
      </c>
      <c r="AM36" s="8" t="b">
        <f t="shared" si="3"/>
        <v>0</v>
      </c>
      <c r="AN36" s="15">
        <f t="shared" si="4"/>
        <v>0</v>
      </c>
    </row>
    <row r="37" spans="1:40" ht="80.099999999999994" customHeight="1" x14ac:dyDescent="0.25">
      <c r="A37" s="112" t="str">
        <f>IFERROR(INDEX(Tabella256[cognomenome], MATCH(F37, Tabella256[cognome], 0)), "")</f>
        <v/>
      </c>
      <c r="B37" s="28"/>
      <c r="C37" s="28"/>
      <c r="D37" s="29"/>
      <c r="E37" s="29"/>
      <c r="F37" s="30"/>
      <c r="G37" s="56" t="str">
        <f>IF(G36="","",G36)</f>
        <v/>
      </c>
      <c r="H37" s="31" t="str">
        <f>IF(H36="","",H36)</f>
        <v/>
      </c>
      <c r="I37" s="32" t="str">
        <f t="shared" si="5"/>
        <v/>
      </c>
      <c r="J37" s="33" t="str">
        <f>IF(J36="","",J36)</f>
        <v/>
      </c>
      <c r="K37" s="34"/>
      <c r="L37" s="34"/>
      <c r="M37" s="31" t="str">
        <f t="shared" si="7"/>
        <v/>
      </c>
      <c r="N37" s="35"/>
      <c r="O37" s="35"/>
      <c r="P37" s="2"/>
      <c r="Q37" s="2"/>
      <c r="R37" s="2"/>
      <c r="S37" s="2"/>
      <c r="T37" s="2"/>
      <c r="U37" s="2"/>
      <c r="AA37" s="72"/>
      <c r="AB37" s="72"/>
      <c r="AC37" s="2"/>
      <c r="AD37" s="114" t="str">
        <f t="shared" si="6"/>
        <v>NO</v>
      </c>
      <c r="AG37" s="3">
        <f t="shared" si="0"/>
        <v>0</v>
      </c>
      <c r="AH37" s="3">
        <f t="shared" si="0"/>
        <v>0</v>
      </c>
      <c r="AI37" s="3">
        <f t="shared" si="1"/>
        <v>0</v>
      </c>
      <c r="AJ37" s="4">
        <v>3.125E-2</v>
      </c>
      <c r="AK37" s="3">
        <f t="shared" si="2"/>
        <v>0</v>
      </c>
      <c r="AL37" s="53" t="s">
        <v>30</v>
      </c>
      <c r="AM37" s="8" t="b">
        <f t="shared" si="3"/>
        <v>0</v>
      </c>
      <c r="AN37" s="15">
        <f t="shared" si="4"/>
        <v>0</v>
      </c>
    </row>
    <row r="38" spans="1:40" ht="80.099999999999994" customHeight="1" x14ac:dyDescent="0.25">
      <c r="A38" s="112" t="str">
        <f>IFERROR(INDEX(Tabella256[cognomenome], MATCH(F38, Tabella256[cognome], 0)), "")</f>
        <v/>
      </c>
      <c r="B38" s="28"/>
      <c r="C38" s="28"/>
      <c r="D38" s="29"/>
      <c r="E38" s="29"/>
      <c r="F38" s="30"/>
      <c r="G38" s="56"/>
      <c r="H38" s="31"/>
      <c r="I38" s="32" t="str">
        <f t="shared" si="5"/>
        <v/>
      </c>
      <c r="J38" s="33"/>
      <c r="K38" s="34"/>
      <c r="L38" s="34"/>
      <c r="M38" s="31" t="str">
        <f t="shared" si="7"/>
        <v/>
      </c>
      <c r="N38" s="35"/>
      <c r="O38" s="35"/>
      <c r="P38" s="2"/>
      <c r="Q38" s="2"/>
      <c r="R38" s="2"/>
      <c r="S38" s="2"/>
      <c r="T38" s="2"/>
      <c r="U38" s="2"/>
      <c r="AA38" s="72"/>
      <c r="AB38" s="72"/>
      <c r="AC38" s="2"/>
      <c r="AD38" s="114" t="str">
        <f t="shared" si="6"/>
        <v>NO</v>
      </c>
      <c r="AG38" s="3">
        <f t="shared" si="0"/>
        <v>0</v>
      </c>
      <c r="AH38" s="3">
        <f t="shared" si="0"/>
        <v>0</v>
      </c>
      <c r="AI38" s="3">
        <f t="shared" si="1"/>
        <v>0</v>
      </c>
      <c r="AJ38" s="4">
        <v>3.125E-2</v>
      </c>
      <c r="AK38" s="3">
        <f t="shared" si="2"/>
        <v>0</v>
      </c>
      <c r="AL38" s="53" t="s">
        <v>30</v>
      </c>
      <c r="AM38" s="8" t="b">
        <f t="shared" si="3"/>
        <v>0</v>
      </c>
      <c r="AN38" s="15">
        <f t="shared" si="4"/>
        <v>0</v>
      </c>
    </row>
    <row r="39" spans="1:40" ht="80.099999999999994" customHeight="1" x14ac:dyDescent="0.25">
      <c r="A39" s="112" t="str">
        <f>IFERROR(INDEX(Tabella256[cognomenome], MATCH(F39, Tabella256[cognome], 0)), "")</f>
        <v/>
      </c>
      <c r="B39" s="28"/>
      <c r="C39" s="28"/>
      <c r="D39" s="29"/>
      <c r="E39" s="29"/>
      <c r="F39" s="30"/>
      <c r="G39" s="56" t="str">
        <f>IF(G38="","",G38)</f>
        <v/>
      </c>
      <c r="H39" s="31" t="str">
        <f>IF(H38="","",H38)</f>
        <v/>
      </c>
      <c r="I39" s="32" t="str">
        <f t="shared" si="5"/>
        <v/>
      </c>
      <c r="J39" s="33" t="str">
        <f>IF(J38="","",J38)</f>
        <v/>
      </c>
      <c r="K39" s="34"/>
      <c r="L39" s="34"/>
      <c r="M39" s="31" t="str">
        <f t="shared" si="7"/>
        <v/>
      </c>
      <c r="N39" s="35"/>
      <c r="O39" s="35"/>
      <c r="P39" s="2"/>
      <c r="Q39" s="2"/>
      <c r="R39" s="2"/>
      <c r="S39" s="2"/>
      <c r="T39" s="2"/>
      <c r="U39" s="2"/>
      <c r="V39" s="72"/>
      <c r="W39" s="72"/>
      <c r="X39" s="72"/>
      <c r="Y39" s="72"/>
      <c r="Z39" s="72"/>
      <c r="AA39" s="72"/>
      <c r="AB39" s="72"/>
      <c r="AC39" s="2"/>
      <c r="AD39" s="114" t="str">
        <f t="shared" si="6"/>
        <v>NO</v>
      </c>
      <c r="AG39" s="3">
        <f t="shared" si="0"/>
        <v>0</v>
      </c>
      <c r="AH39" s="3">
        <f t="shared" si="0"/>
        <v>0</v>
      </c>
      <c r="AI39" s="3">
        <f t="shared" si="1"/>
        <v>0</v>
      </c>
      <c r="AJ39" s="4">
        <v>3.125E-2</v>
      </c>
      <c r="AK39" s="3">
        <f t="shared" si="2"/>
        <v>0</v>
      </c>
      <c r="AL39" s="53" t="s">
        <v>30</v>
      </c>
      <c r="AM39" s="8" t="b">
        <f t="shared" si="3"/>
        <v>0</v>
      </c>
      <c r="AN39" s="15">
        <f t="shared" si="4"/>
        <v>0</v>
      </c>
    </row>
    <row r="40" spans="1:40" ht="80.099999999999994" customHeight="1" x14ac:dyDescent="0.25">
      <c r="A40" s="112" t="str">
        <f>IFERROR(INDEX(Tabella256[cognomenome], MATCH(F40, Tabella256[cognome], 0)), "")</f>
        <v/>
      </c>
      <c r="B40" s="28"/>
      <c r="C40" s="28"/>
      <c r="D40" s="29"/>
      <c r="E40" s="29"/>
      <c r="F40" s="30"/>
      <c r="G40" s="56"/>
      <c r="H40" s="31"/>
      <c r="I40" s="32" t="str">
        <f t="shared" si="5"/>
        <v/>
      </c>
      <c r="J40" s="33"/>
      <c r="K40" s="34"/>
      <c r="L40" s="34"/>
      <c r="M40" s="31" t="str">
        <f t="shared" si="7"/>
        <v/>
      </c>
      <c r="N40" s="35"/>
      <c r="O40" s="35"/>
      <c r="P40" s="2"/>
      <c r="Q40" s="2"/>
      <c r="R40" s="2"/>
      <c r="S40" s="2"/>
      <c r="T40" s="2"/>
      <c r="U40" s="2"/>
      <c r="AB40" s="72"/>
      <c r="AC40" s="2"/>
      <c r="AD40" s="114" t="str">
        <f t="shared" si="6"/>
        <v>NO</v>
      </c>
      <c r="AG40" s="3">
        <f t="shared" si="0"/>
        <v>0</v>
      </c>
      <c r="AH40" s="3">
        <f t="shared" si="0"/>
        <v>0</v>
      </c>
      <c r="AI40" s="3">
        <f t="shared" si="1"/>
        <v>0</v>
      </c>
      <c r="AJ40" s="4">
        <v>3.125E-2</v>
      </c>
      <c r="AK40" s="3">
        <f t="shared" si="2"/>
        <v>0</v>
      </c>
      <c r="AL40" s="53" t="s">
        <v>30</v>
      </c>
      <c r="AM40" s="8" t="b">
        <f t="shared" si="3"/>
        <v>0</v>
      </c>
      <c r="AN40" s="15">
        <f t="shared" si="4"/>
        <v>0</v>
      </c>
    </row>
    <row r="41" spans="1:40" ht="80.099999999999994" customHeight="1" x14ac:dyDescent="0.25">
      <c r="A41" s="112" t="str">
        <f>IFERROR(INDEX(Tabella256[cognomenome], MATCH(F41, Tabella256[cognome], 0)), "")</f>
        <v/>
      </c>
      <c r="B41" s="28"/>
      <c r="C41" s="28"/>
      <c r="D41" s="29"/>
      <c r="E41" s="29"/>
      <c r="F41" s="30"/>
      <c r="G41" s="56" t="str">
        <f>IF(G40="","",G40)</f>
        <v/>
      </c>
      <c r="H41" s="31" t="str">
        <f>IF(H40="","",H40)</f>
        <v/>
      </c>
      <c r="I41" s="32" t="str">
        <f t="shared" si="5"/>
        <v/>
      </c>
      <c r="J41" s="33" t="str">
        <f>IF(J40="","",J40)</f>
        <v/>
      </c>
      <c r="K41" s="34"/>
      <c r="L41" s="34"/>
      <c r="M41" s="31" t="str">
        <f t="shared" si="7"/>
        <v/>
      </c>
      <c r="N41" s="35"/>
      <c r="O41" s="35"/>
      <c r="P41" s="2"/>
      <c r="Q41" s="2"/>
      <c r="R41" s="2"/>
      <c r="S41" s="2"/>
      <c r="T41" s="37"/>
      <c r="U41" s="2"/>
      <c r="AB41" s="72"/>
      <c r="AC41" s="2"/>
      <c r="AD41" s="114" t="str">
        <f t="shared" si="6"/>
        <v>NO</v>
      </c>
      <c r="AG41" s="3">
        <f t="shared" si="0"/>
        <v>0</v>
      </c>
      <c r="AH41" s="3">
        <f t="shared" si="0"/>
        <v>0</v>
      </c>
      <c r="AI41" s="3">
        <f t="shared" si="1"/>
        <v>0</v>
      </c>
      <c r="AJ41" s="4">
        <v>3.125E-2</v>
      </c>
      <c r="AK41" s="3">
        <f t="shared" si="2"/>
        <v>0</v>
      </c>
      <c r="AL41" s="53" t="s">
        <v>30</v>
      </c>
      <c r="AM41" s="8" t="b">
        <f t="shared" si="3"/>
        <v>0</v>
      </c>
      <c r="AN41" s="15">
        <f t="shared" si="4"/>
        <v>0</v>
      </c>
    </row>
    <row r="42" spans="1:40" ht="80.099999999999994" customHeight="1" x14ac:dyDescent="0.25">
      <c r="A42" s="112" t="str">
        <f>IFERROR(INDEX(Tabella256[cognomenome], MATCH(F42, Tabella256[cognome], 0)), "")</f>
        <v/>
      </c>
      <c r="B42" s="28"/>
      <c r="C42" s="28"/>
      <c r="D42" s="29"/>
      <c r="E42" s="29"/>
      <c r="F42" s="30"/>
      <c r="G42" s="56"/>
      <c r="H42" s="31"/>
      <c r="I42" s="32" t="str">
        <f t="shared" si="5"/>
        <v/>
      </c>
      <c r="J42" s="33"/>
      <c r="K42" s="34"/>
      <c r="L42" s="34"/>
      <c r="M42" s="31" t="str">
        <f t="shared" si="7"/>
        <v/>
      </c>
      <c r="N42" s="35"/>
      <c r="O42" s="35"/>
      <c r="P42" s="2"/>
      <c r="Q42" s="2"/>
      <c r="R42" s="2"/>
      <c r="S42" s="2"/>
      <c r="T42" s="37"/>
      <c r="U42" s="2"/>
      <c r="AB42" s="72"/>
      <c r="AC42" s="2"/>
      <c r="AD42" s="114" t="str">
        <f t="shared" si="6"/>
        <v>NO</v>
      </c>
      <c r="AG42" s="3">
        <f t="shared" si="0"/>
        <v>0</v>
      </c>
      <c r="AH42" s="3">
        <f t="shared" si="0"/>
        <v>0</v>
      </c>
      <c r="AI42" s="3">
        <f t="shared" si="1"/>
        <v>0</v>
      </c>
      <c r="AJ42" s="4">
        <v>3.125E-2</v>
      </c>
      <c r="AK42" s="3">
        <f t="shared" si="2"/>
        <v>0</v>
      </c>
      <c r="AL42" s="53" t="s">
        <v>30</v>
      </c>
      <c r="AM42" s="8" t="b">
        <f t="shared" si="3"/>
        <v>0</v>
      </c>
      <c r="AN42" s="15">
        <f t="shared" si="4"/>
        <v>0</v>
      </c>
    </row>
    <row r="43" spans="1:40" ht="80.099999999999994" customHeight="1" x14ac:dyDescent="0.25">
      <c r="A43" s="112" t="str">
        <f>IFERROR(INDEX(Tabella256[cognomenome], MATCH(F43, Tabella256[cognome], 0)), "")</f>
        <v/>
      </c>
      <c r="B43" s="28"/>
      <c r="C43" s="28"/>
      <c r="D43" s="29"/>
      <c r="E43" s="29"/>
      <c r="F43" s="30"/>
      <c r="G43" s="56" t="str">
        <f>IF(G42="","",G42)</f>
        <v/>
      </c>
      <c r="H43" s="31" t="str">
        <f>IF(H42="","",H42)</f>
        <v/>
      </c>
      <c r="I43" s="32" t="str">
        <f t="shared" si="5"/>
        <v/>
      </c>
      <c r="J43" s="33" t="str">
        <f>IF(J42="","",J42)</f>
        <v/>
      </c>
      <c r="K43" s="34"/>
      <c r="L43" s="34"/>
      <c r="M43" s="31" t="str">
        <f t="shared" si="7"/>
        <v/>
      </c>
      <c r="N43" s="35"/>
      <c r="O43" s="35"/>
      <c r="P43" s="2"/>
      <c r="Q43" s="2"/>
      <c r="R43" s="2"/>
      <c r="S43" s="2"/>
      <c r="T43" s="37"/>
      <c r="U43" s="2"/>
      <c r="AB43" s="72"/>
      <c r="AC43" s="2"/>
      <c r="AD43" s="114" t="str">
        <f t="shared" si="6"/>
        <v>NO</v>
      </c>
      <c r="AG43" s="3">
        <f t="shared" si="0"/>
        <v>0</v>
      </c>
      <c r="AH43" s="3">
        <f t="shared" si="0"/>
        <v>0</v>
      </c>
      <c r="AI43" s="3">
        <f t="shared" si="1"/>
        <v>0</v>
      </c>
      <c r="AJ43" s="4">
        <v>3.125E-2</v>
      </c>
      <c r="AK43" s="3">
        <f t="shared" si="2"/>
        <v>0</v>
      </c>
      <c r="AL43" s="53" t="s">
        <v>30</v>
      </c>
      <c r="AM43" s="8" t="b">
        <f t="shared" si="3"/>
        <v>0</v>
      </c>
      <c r="AN43" s="15">
        <f t="shared" si="4"/>
        <v>0</v>
      </c>
    </row>
    <row r="44" spans="1:40" ht="80.099999999999994" customHeight="1" x14ac:dyDescent="0.25">
      <c r="A44" s="112" t="str">
        <f>IFERROR(INDEX(Tabella256[cognomenome], MATCH(F44, Tabella256[cognome], 0)), "")</f>
        <v/>
      </c>
      <c r="B44" s="28"/>
      <c r="C44" s="28"/>
      <c r="D44" s="29"/>
      <c r="E44" s="29"/>
      <c r="F44" s="30"/>
      <c r="G44" s="56"/>
      <c r="H44" s="31"/>
      <c r="I44" s="32" t="str">
        <f t="shared" si="5"/>
        <v/>
      </c>
      <c r="J44" s="33"/>
      <c r="K44" s="34"/>
      <c r="L44" s="34"/>
      <c r="M44" s="31" t="str">
        <f t="shared" si="7"/>
        <v/>
      </c>
      <c r="N44" s="35"/>
      <c r="O44" s="35"/>
      <c r="P44" s="2"/>
      <c r="Q44" s="2"/>
      <c r="R44" s="2"/>
      <c r="S44" s="2"/>
      <c r="T44" s="37"/>
      <c r="U44" s="2"/>
      <c r="AB44" s="72"/>
      <c r="AC44" s="2"/>
      <c r="AD44" s="114" t="str">
        <f t="shared" si="6"/>
        <v>NO</v>
      </c>
      <c r="AG44" s="3">
        <f t="shared" si="0"/>
        <v>0</v>
      </c>
      <c r="AH44" s="3">
        <f t="shared" si="0"/>
        <v>0</v>
      </c>
      <c r="AI44" s="3">
        <f t="shared" si="1"/>
        <v>0</v>
      </c>
      <c r="AJ44" s="4">
        <v>3.125E-2</v>
      </c>
      <c r="AK44" s="3">
        <f t="shared" si="2"/>
        <v>0</v>
      </c>
      <c r="AL44" s="53" t="s">
        <v>30</v>
      </c>
      <c r="AM44" s="8" t="b">
        <f t="shared" si="3"/>
        <v>0</v>
      </c>
      <c r="AN44" s="15">
        <f t="shared" si="4"/>
        <v>0</v>
      </c>
    </row>
    <row r="45" spans="1:40" ht="80.099999999999994" customHeight="1" x14ac:dyDescent="0.25">
      <c r="A45" s="112" t="str">
        <f>IFERROR(INDEX(Tabella256[cognomenome], MATCH(F45, Tabella256[cognome], 0)), "")</f>
        <v/>
      </c>
      <c r="B45" s="28"/>
      <c r="C45" s="28"/>
      <c r="D45" s="29"/>
      <c r="E45" s="29"/>
      <c r="F45" s="30"/>
      <c r="G45" s="56" t="str">
        <f>IF(G44="","",G44)</f>
        <v/>
      </c>
      <c r="H45" s="31" t="str">
        <f>IF(H44="","",H44)</f>
        <v/>
      </c>
      <c r="I45" s="32" t="str">
        <f t="shared" si="5"/>
        <v/>
      </c>
      <c r="J45" s="33" t="str">
        <f>IF(J44="","",J44)</f>
        <v/>
      </c>
      <c r="K45" s="34"/>
      <c r="L45" s="34"/>
      <c r="M45" s="31" t="str">
        <f t="shared" si="7"/>
        <v/>
      </c>
      <c r="N45" s="35"/>
      <c r="O45" s="35"/>
      <c r="P45" s="2"/>
      <c r="Q45" s="2"/>
      <c r="R45" s="2"/>
      <c r="S45" s="2"/>
      <c r="T45" s="2"/>
      <c r="U45" s="2"/>
      <c r="V45" s="72"/>
      <c r="W45" s="72"/>
      <c r="X45" s="72"/>
      <c r="Y45" s="72"/>
      <c r="Z45" s="72"/>
      <c r="AA45" s="72"/>
      <c r="AB45" s="72"/>
      <c r="AC45" s="2"/>
      <c r="AD45" s="114" t="str">
        <f t="shared" si="6"/>
        <v>NO</v>
      </c>
      <c r="AG45" s="3">
        <f t="shared" si="0"/>
        <v>0</v>
      </c>
      <c r="AH45" s="3">
        <f t="shared" si="0"/>
        <v>0</v>
      </c>
      <c r="AI45" s="3">
        <f t="shared" si="1"/>
        <v>0</v>
      </c>
      <c r="AJ45" s="4">
        <v>3.125E-2</v>
      </c>
      <c r="AK45" s="3">
        <f t="shared" si="2"/>
        <v>0</v>
      </c>
      <c r="AL45" s="53" t="s">
        <v>30</v>
      </c>
      <c r="AM45" s="8" t="b">
        <f t="shared" si="3"/>
        <v>0</v>
      </c>
      <c r="AN45" s="15">
        <f t="shared" si="4"/>
        <v>0</v>
      </c>
    </row>
    <row r="46" spans="1:40" x14ac:dyDescent="0.25">
      <c r="B46" s="191" t="str">
        <f>IF(I32="","",I32)</f>
        <v/>
      </c>
      <c r="C46" s="191"/>
      <c r="D46" s="191"/>
      <c r="E46" s="191"/>
      <c r="F46" s="191"/>
      <c r="G46" s="191"/>
      <c r="H46" s="191"/>
      <c r="I46" s="191"/>
      <c r="J46" s="191"/>
      <c r="K46" s="191"/>
      <c r="L46" s="191"/>
      <c r="M46" s="191"/>
      <c r="N46" s="19"/>
      <c r="O46" s="19"/>
      <c r="P46" s="2"/>
      <c r="Q46" s="2"/>
      <c r="R46" s="2"/>
      <c r="S46" s="2"/>
      <c r="T46" s="2"/>
      <c r="U46" s="2"/>
      <c r="V46" s="72"/>
      <c r="W46" s="72"/>
      <c r="X46" s="72"/>
      <c r="Y46" s="72"/>
      <c r="Z46" s="72"/>
      <c r="AA46" s="72"/>
      <c r="AB46" s="72"/>
      <c r="AC46" s="2"/>
      <c r="AD46" s="2"/>
      <c r="AG46" s="24"/>
      <c r="AH46" s="24"/>
      <c r="AI46" s="24"/>
      <c r="AJ46" s="25"/>
      <c r="AK46" s="24"/>
      <c r="AL46" s="26"/>
      <c r="AM46" s="27"/>
    </row>
    <row r="47" spans="1:40" x14ac:dyDescent="0.25">
      <c r="B47" s="191"/>
      <c r="C47" s="191"/>
      <c r="D47" s="191"/>
      <c r="E47" s="191"/>
      <c r="F47" s="191"/>
      <c r="G47" s="191"/>
      <c r="H47" s="191"/>
      <c r="I47" s="191"/>
      <c r="J47" s="191"/>
      <c r="K47" s="191"/>
      <c r="L47" s="191"/>
      <c r="M47" s="191"/>
      <c r="P47" s="2"/>
      <c r="Q47" s="2"/>
      <c r="R47" s="2"/>
      <c r="S47" s="2"/>
    </row>
    <row r="48" spans="1:40" x14ac:dyDescent="0.25">
      <c r="B48" s="6"/>
      <c r="C48" s="6"/>
      <c r="D48" s="6"/>
      <c r="E48" s="7"/>
      <c r="F48" s="9"/>
      <c r="G48" s="143"/>
      <c r="H48" s="11"/>
      <c r="K48" s="11"/>
      <c r="L48" s="11"/>
      <c r="M48" s="11"/>
      <c r="N48" s="21"/>
      <c r="O48" s="21"/>
      <c r="P48" s="2"/>
      <c r="Q48" s="2"/>
      <c r="R48" s="2"/>
      <c r="S48" s="2"/>
      <c r="T48" s="2"/>
      <c r="U48" s="2"/>
      <c r="V48" s="72"/>
      <c r="W48" s="72"/>
      <c r="X48" s="72"/>
      <c r="Y48" s="72"/>
      <c r="Z48" s="72"/>
      <c r="AA48" s="72"/>
      <c r="AB48" s="72"/>
      <c r="AC48" s="2"/>
      <c r="AD48" s="2"/>
      <c r="AE48" s="2"/>
      <c r="AF48" s="2"/>
    </row>
    <row r="49" spans="2:63" x14ac:dyDescent="0.25">
      <c r="B49" s="6"/>
      <c r="C49" s="6"/>
      <c r="D49" s="6"/>
      <c r="E49" s="7"/>
      <c r="F49" s="9"/>
      <c r="G49" s="143"/>
      <c r="H49" s="11"/>
      <c r="K49" s="11"/>
      <c r="L49" s="11"/>
      <c r="M49" s="11"/>
      <c r="N49" s="21"/>
      <c r="O49" s="21"/>
      <c r="P49" s="2"/>
      <c r="Q49" s="2"/>
      <c r="R49" s="2"/>
      <c r="S49" s="2"/>
      <c r="T49" s="2"/>
      <c r="U49" s="2"/>
      <c r="V49" s="72"/>
      <c r="W49" s="72"/>
      <c r="X49" s="72"/>
      <c r="Y49" s="72"/>
      <c r="Z49" s="72"/>
      <c r="AA49" s="72"/>
      <c r="AB49" s="72"/>
      <c r="AC49" s="2"/>
      <c r="AD49" s="2"/>
      <c r="AE49" s="2"/>
      <c r="AF49" s="2"/>
    </row>
    <row r="50" spans="2:63" x14ac:dyDescent="0.25">
      <c r="B50" s="6"/>
      <c r="C50" s="6"/>
      <c r="D50" s="6"/>
      <c r="E50" s="7"/>
      <c r="F50" s="9"/>
      <c r="G50" s="143"/>
      <c r="H50" s="11"/>
      <c r="K50" s="11"/>
      <c r="L50" s="11"/>
      <c r="M50" s="11"/>
      <c r="N50" s="21"/>
      <c r="O50" s="21"/>
      <c r="T50" s="2"/>
      <c r="U50" s="2"/>
      <c r="V50" s="72"/>
      <c r="W50" s="72"/>
      <c r="X50" s="72"/>
      <c r="Y50" s="72"/>
      <c r="Z50" s="72"/>
      <c r="AA50" s="72"/>
      <c r="AB50" s="72"/>
      <c r="AC50" s="2"/>
      <c r="AD50" s="2"/>
      <c r="AE50" s="2"/>
      <c r="AF50" s="2"/>
    </row>
    <row r="51" spans="2:63" x14ac:dyDescent="0.25">
      <c r="B51" s="6"/>
      <c r="C51" s="6"/>
      <c r="D51" s="6"/>
      <c r="E51" s="7"/>
      <c r="F51" s="9"/>
      <c r="G51" s="143"/>
      <c r="H51" s="11"/>
      <c r="K51" s="11"/>
      <c r="L51" s="11"/>
      <c r="M51" s="11"/>
      <c r="N51" s="21"/>
      <c r="O51" s="21"/>
      <c r="T51" s="2"/>
      <c r="U51" s="2"/>
      <c r="V51" s="72"/>
      <c r="W51" s="72"/>
      <c r="X51" s="72"/>
      <c r="Y51" s="72"/>
      <c r="Z51" s="72"/>
      <c r="AA51" s="72"/>
      <c r="AB51" s="72"/>
      <c r="AC51" s="2"/>
      <c r="AD51" s="2"/>
      <c r="AE51" s="2"/>
      <c r="AF51" s="2"/>
    </row>
    <row r="52" spans="2:63" x14ac:dyDescent="0.25">
      <c r="B52" s="6"/>
      <c r="C52" s="6"/>
      <c r="D52" s="6"/>
      <c r="E52" s="7"/>
      <c r="F52" s="9"/>
      <c r="G52" s="143"/>
      <c r="H52" s="11"/>
      <c r="K52" s="11"/>
      <c r="L52" s="11"/>
      <c r="M52" s="11"/>
      <c r="N52" s="21"/>
      <c r="O52" s="21"/>
      <c r="T52" s="2"/>
      <c r="U52" s="2"/>
      <c r="V52" s="72"/>
      <c r="W52" s="72"/>
      <c r="X52" s="72"/>
      <c r="Y52" s="72"/>
      <c r="Z52" s="72"/>
      <c r="AA52" s="72"/>
      <c r="AB52" s="72"/>
      <c r="AC52" s="2"/>
      <c r="AD52" s="2"/>
      <c r="AE52" s="2"/>
      <c r="AF52" s="2"/>
    </row>
    <row r="53" spans="2:63" x14ac:dyDescent="0.25">
      <c r="B53" s="6"/>
      <c r="C53" s="6"/>
      <c r="D53" s="6"/>
      <c r="E53" s="7"/>
      <c r="F53" s="9"/>
      <c r="G53" s="143"/>
      <c r="H53" s="11"/>
      <c r="K53" s="11"/>
      <c r="L53" s="11"/>
      <c r="M53" s="11"/>
      <c r="N53" s="21"/>
      <c r="O53" s="21"/>
      <c r="T53" s="2"/>
      <c r="U53" s="2"/>
      <c r="V53" s="72"/>
      <c r="W53" s="72"/>
      <c r="X53" s="72"/>
      <c r="Y53" s="72"/>
      <c r="Z53" s="72"/>
      <c r="AA53" s="72"/>
      <c r="AB53" s="72"/>
      <c r="AC53" s="2"/>
      <c r="AD53" s="2"/>
      <c r="AE53" s="2"/>
      <c r="AF53" s="2"/>
    </row>
    <row r="54" spans="2:63" x14ac:dyDescent="0.25">
      <c r="B54" s="6"/>
      <c r="C54" s="6"/>
      <c r="D54" s="6"/>
      <c r="E54" s="7"/>
      <c r="F54" s="9"/>
      <c r="G54" s="143"/>
      <c r="H54" s="11"/>
      <c r="K54" s="11"/>
      <c r="L54" s="11"/>
      <c r="M54" s="11"/>
      <c r="N54" s="21"/>
      <c r="O54" s="21"/>
    </row>
    <row r="55" spans="2:63" x14ac:dyDescent="0.25">
      <c r="B55" s="6"/>
      <c r="C55" s="6"/>
      <c r="D55" s="6"/>
      <c r="E55" s="7"/>
      <c r="F55" s="9"/>
      <c r="G55" s="143"/>
      <c r="H55" s="11"/>
      <c r="I55" s="23"/>
      <c r="J55" s="11"/>
      <c r="K55" s="11"/>
      <c r="L55" s="11"/>
      <c r="M55" s="11"/>
      <c r="N55" s="21"/>
      <c r="O55" s="21"/>
    </row>
    <row r="56" spans="2:63" x14ac:dyDescent="0.25">
      <c r="B56" s="6"/>
      <c r="C56" s="6"/>
      <c r="D56" s="6"/>
      <c r="E56" s="7"/>
      <c r="F56" s="9"/>
      <c r="G56" s="143"/>
      <c r="H56" s="11"/>
      <c r="I56" s="23"/>
      <c r="J56" s="11"/>
      <c r="K56" s="11"/>
      <c r="L56" s="11"/>
      <c r="M56" s="11"/>
      <c r="N56" s="21"/>
      <c r="O56" s="21"/>
    </row>
    <row r="57" spans="2:63" x14ac:dyDescent="0.25">
      <c r="E57" s="5"/>
      <c r="F57" s="10"/>
    </row>
    <row r="58" spans="2:63" x14ac:dyDescent="0.25">
      <c r="E58" s="5"/>
      <c r="F58" s="10"/>
    </row>
    <row r="59" spans="2:63" s="12" customFormat="1" x14ac:dyDescent="0.25">
      <c r="B59" s="114"/>
      <c r="C59" s="114"/>
      <c r="D59" s="114"/>
      <c r="E59" s="5"/>
      <c r="F59" s="10"/>
      <c r="G59" s="144"/>
      <c r="H59" s="1"/>
      <c r="I59" s="22"/>
      <c r="J59" s="1"/>
      <c r="K59" s="1"/>
      <c r="L59" s="1"/>
      <c r="M59" s="1"/>
      <c r="N59" s="20"/>
      <c r="O59" s="20"/>
      <c r="T59" s="114"/>
      <c r="U59" s="114"/>
      <c r="V59" s="37"/>
      <c r="W59" s="37"/>
      <c r="X59" s="37"/>
      <c r="Y59" s="37"/>
      <c r="Z59" s="37"/>
      <c r="AA59" s="37"/>
      <c r="AB59" s="37"/>
      <c r="AC59" s="114"/>
      <c r="AD59" s="114"/>
      <c r="AE59" s="114"/>
      <c r="AF59" s="114"/>
      <c r="AG59" s="114"/>
      <c r="AH59" s="114"/>
      <c r="AI59" s="114"/>
      <c r="AJ59" s="114"/>
      <c r="AK59" s="114"/>
      <c r="AL59" s="114"/>
      <c r="AM59" s="114"/>
      <c r="AN59" s="114"/>
      <c r="AO59" s="114"/>
      <c r="AP59" s="114"/>
      <c r="AQ59" s="114"/>
      <c r="AR59" s="114"/>
      <c r="AS59" s="114"/>
      <c r="AT59" s="114"/>
      <c r="AU59" s="114"/>
      <c r="AV59" s="114"/>
      <c r="AW59" s="114"/>
      <c r="AX59" s="114"/>
      <c r="AY59" s="114"/>
      <c r="AZ59" s="114"/>
      <c r="BA59" s="114"/>
      <c r="BB59" s="114"/>
      <c r="BC59" s="114"/>
      <c r="BD59" s="114"/>
      <c r="BE59" s="114"/>
      <c r="BF59" s="114"/>
      <c r="BG59" s="114"/>
      <c r="BH59" s="114"/>
      <c r="BI59" s="114"/>
      <c r="BJ59" s="114"/>
      <c r="BK59" s="114"/>
    </row>
    <row r="60" spans="2:63" s="12" customFormat="1" x14ac:dyDescent="0.25">
      <c r="B60" s="114"/>
      <c r="C60" s="114"/>
      <c r="D60" s="114"/>
      <c r="E60" s="5"/>
      <c r="F60" s="10"/>
      <c r="G60" s="144"/>
      <c r="H60" s="1"/>
      <c r="I60" s="22"/>
      <c r="J60" s="1"/>
      <c r="K60" s="1"/>
      <c r="L60" s="1"/>
      <c r="M60" s="1"/>
      <c r="N60" s="20"/>
      <c r="O60" s="20"/>
      <c r="T60" s="114"/>
      <c r="U60" s="114"/>
      <c r="V60" s="37"/>
      <c r="W60" s="37"/>
      <c r="X60" s="37"/>
      <c r="Y60" s="37"/>
      <c r="Z60" s="37"/>
      <c r="AA60" s="37"/>
      <c r="AB60" s="37"/>
      <c r="AC60" s="114"/>
      <c r="AD60" s="114"/>
      <c r="AE60" s="114"/>
      <c r="AF60" s="114"/>
      <c r="AG60" s="114"/>
      <c r="AH60" s="114"/>
      <c r="AI60" s="114"/>
      <c r="AJ60" s="114"/>
      <c r="AK60" s="114"/>
      <c r="AL60" s="114"/>
      <c r="AM60" s="114"/>
      <c r="AN60" s="114"/>
      <c r="AO60" s="114"/>
      <c r="AP60" s="114"/>
      <c r="AQ60" s="114"/>
      <c r="AR60" s="114"/>
      <c r="AS60" s="114"/>
      <c r="AT60" s="114"/>
      <c r="AU60" s="114"/>
      <c r="AV60" s="114"/>
      <c r="AW60" s="114"/>
      <c r="AX60" s="114"/>
      <c r="AY60" s="114"/>
      <c r="AZ60" s="114"/>
      <c r="BA60" s="114"/>
      <c r="BB60" s="114"/>
      <c r="BC60" s="114"/>
      <c r="BD60" s="114"/>
      <c r="BE60" s="114"/>
      <c r="BF60" s="114"/>
      <c r="BG60" s="114"/>
      <c r="BH60" s="114"/>
      <c r="BI60" s="114"/>
      <c r="BJ60" s="114"/>
      <c r="BK60" s="114"/>
    </row>
    <row r="61" spans="2:63" s="12" customFormat="1" x14ac:dyDescent="0.25">
      <c r="B61" s="114"/>
      <c r="C61" s="114"/>
      <c r="D61" s="114"/>
      <c r="E61" s="5"/>
      <c r="F61" s="10"/>
      <c r="G61" s="144"/>
      <c r="H61" s="1"/>
      <c r="I61" s="22"/>
      <c r="J61" s="1"/>
      <c r="K61" s="1"/>
      <c r="L61" s="1"/>
      <c r="M61" s="1"/>
      <c r="N61" s="20"/>
      <c r="O61" s="20"/>
      <c r="T61" s="114"/>
      <c r="U61" s="114"/>
      <c r="V61" s="37"/>
      <c r="W61" s="37"/>
      <c r="X61" s="37"/>
      <c r="Y61" s="37"/>
      <c r="Z61" s="37"/>
      <c r="AA61" s="37"/>
      <c r="AB61" s="37"/>
      <c r="AC61" s="114"/>
      <c r="AD61" s="114"/>
      <c r="AE61" s="114"/>
      <c r="AF61" s="114"/>
      <c r="AG61" s="114"/>
      <c r="AH61" s="114"/>
      <c r="AI61" s="114"/>
      <c r="AJ61" s="114"/>
      <c r="AK61" s="114"/>
      <c r="AL61" s="114"/>
      <c r="AM61" s="114"/>
      <c r="AN61" s="114"/>
      <c r="AO61" s="114"/>
      <c r="AP61" s="114"/>
      <c r="AQ61" s="114"/>
      <c r="AR61" s="114"/>
      <c r="AS61" s="114"/>
      <c r="AT61" s="114"/>
      <c r="AU61" s="114"/>
      <c r="AV61" s="114"/>
      <c r="AW61" s="114"/>
      <c r="AX61" s="114"/>
      <c r="AY61" s="114"/>
      <c r="AZ61" s="114"/>
      <c r="BA61" s="114"/>
      <c r="BB61" s="114"/>
      <c r="BC61" s="114"/>
      <c r="BD61" s="114"/>
      <c r="BE61" s="114"/>
      <c r="BF61" s="114"/>
      <c r="BG61" s="114"/>
      <c r="BH61" s="114"/>
      <c r="BI61" s="114"/>
      <c r="BJ61" s="114"/>
      <c r="BK61" s="114"/>
    </row>
    <row r="62" spans="2:63" s="12" customFormat="1" x14ac:dyDescent="0.25">
      <c r="B62" s="114"/>
      <c r="C62" s="114"/>
      <c r="D62" s="114"/>
      <c r="E62" s="5"/>
      <c r="F62" s="10"/>
      <c r="G62" s="144"/>
      <c r="H62" s="1"/>
      <c r="I62" s="22"/>
      <c r="J62" s="1"/>
      <c r="K62" s="1"/>
      <c r="L62" s="1"/>
      <c r="M62" s="1"/>
      <c r="N62" s="20"/>
      <c r="O62" s="20"/>
      <c r="P62" s="114"/>
      <c r="Q62" s="114"/>
      <c r="R62" s="114"/>
      <c r="S62" s="114"/>
      <c r="T62" s="114"/>
      <c r="U62" s="114"/>
      <c r="V62" s="37"/>
      <c r="W62" s="37"/>
      <c r="X62" s="37"/>
      <c r="Y62" s="37"/>
      <c r="Z62" s="37"/>
      <c r="AA62" s="37"/>
      <c r="AB62" s="37"/>
      <c r="AC62" s="114"/>
      <c r="AD62" s="114"/>
      <c r="AE62" s="114"/>
      <c r="AF62" s="114"/>
      <c r="AG62" s="114"/>
      <c r="AH62" s="114"/>
      <c r="AI62" s="114"/>
      <c r="AJ62" s="114"/>
      <c r="AK62" s="114"/>
      <c r="AL62" s="114"/>
      <c r="AM62" s="114"/>
      <c r="AN62" s="114"/>
      <c r="AO62" s="114"/>
      <c r="AP62" s="114"/>
      <c r="AQ62" s="114"/>
      <c r="AR62" s="114"/>
      <c r="AS62" s="114"/>
      <c r="AT62" s="114"/>
      <c r="AU62" s="114"/>
      <c r="AV62" s="114"/>
      <c r="AW62" s="114"/>
      <c r="AX62" s="114"/>
      <c r="AY62" s="114"/>
      <c r="AZ62" s="114"/>
      <c r="BA62" s="114"/>
      <c r="BB62" s="114"/>
      <c r="BC62" s="114"/>
      <c r="BD62" s="114"/>
      <c r="BE62" s="114"/>
      <c r="BF62" s="114"/>
      <c r="BG62" s="114"/>
      <c r="BH62" s="114"/>
      <c r="BI62" s="114"/>
      <c r="BJ62" s="114"/>
      <c r="BK62" s="114"/>
    </row>
    <row r="63" spans="2:63" s="12" customFormat="1" x14ac:dyDescent="0.25">
      <c r="B63" s="114"/>
      <c r="C63" s="114"/>
      <c r="D63" s="114"/>
      <c r="E63" s="5"/>
      <c r="F63" s="10"/>
      <c r="G63" s="144"/>
      <c r="H63" s="1"/>
      <c r="I63" s="22"/>
      <c r="J63" s="1"/>
      <c r="K63" s="1"/>
      <c r="L63" s="1"/>
      <c r="M63" s="1"/>
      <c r="N63" s="20"/>
      <c r="O63" s="20"/>
      <c r="P63" s="114"/>
      <c r="Q63" s="114"/>
      <c r="R63" s="114"/>
      <c r="S63" s="114"/>
      <c r="T63" s="114"/>
      <c r="U63" s="114"/>
      <c r="V63" s="37"/>
      <c r="W63" s="37"/>
      <c r="X63" s="37"/>
      <c r="Y63" s="37"/>
      <c r="Z63" s="37"/>
      <c r="AA63" s="37"/>
      <c r="AB63" s="37"/>
      <c r="AC63" s="114"/>
      <c r="AD63" s="114"/>
      <c r="AE63" s="114"/>
      <c r="AF63" s="114"/>
      <c r="AG63" s="114"/>
      <c r="AH63" s="114"/>
      <c r="AI63" s="114"/>
      <c r="AJ63" s="114"/>
      <c r="AK63" s="114"/>
      <c r="AL63" s="114"/>
      <c r="AM63" s="114"/>
      <c r="AN63" s="114"/>
      <c r="AO63" s="114"/>
      <c r="AP63" s="114"/>
      <c r="AQ63" s="114"/>
      <c r="AR63" s="114"/>
      <c r="AS63" s="114"/>
      <c r="AT63" s="114"/>
      <c r="AU63" s="114"/>
      <c r="AV63" s="114"/>
      <c r="AW63" s="114"/>
      <c r="AX63" s="114"/>
      <c r="AY63" s="114"/>
      <c r="AZ63" s="114"/>
      <c r="BA63" s="114"/>
      <c r="BB63" s="114"/>
      <c r="BC63" s="114"/>
      <c r="BD63" s="114"/>
      <c r="BE63" s="114"/>
      <c r="BF63" s="114"/>
      <c r="BG63" s="114"/>
      <c r="BH63" s="114"/>
      <c r="BI63" s="114"/>
      <c r="BJ63" s="114"/>
      <c r="BK63" s="114"/>
    </row>
    <row r="64" spans="2:63" s="12" customFormat="1" x14ac:dyDescent="0.25">
      <c r="B64" s="114"/>
      <c r="C64" s="114"/>
      <c r="D64" s="114"/>
      <c r="E64" s="5"/>
      <c r="F64" s="10"/>
      <c r="G64" s="144"/>
      <c r="H64" s="1"/>
      <c r="I64" s="22"/>
      <c r="J64" s="1"/>
      <c r="K64" s="1"/>
      <c r="L64" s="1"/>
      <c r="M64" s="1"/>
      <c r="N64" s="20"/>
      <c r="O64" s="20"/>
      <c r="P64" s="114"/>
      <c r="Q64" s="114"/>
      <c r="R64" s="114"/>
      <c r="S64" s="114"/>
      <c r="T64" s="114"/>
      <c r="U64" s="114"/>
      <c r="V64" s="37"/>
      <c r="W64" s="37"/>
      <c r="X64" s="37"/>
      <c r="Y64" s="37"/>
      <c r="Z64" s="37"/>
      <c r="AA64" s="37"/>
      <c r="AB64" s="37"/>
      <c r="AC64" s="114"/>
      <c r="AD64" s="114"/>
      <c r="AE64" s="114"/>
      <c r="AF64" s="114"/>
      <c r="AG64" s="114"/>
      <c r="AH64" s="114"/>
      <c r="AI64" s="114"/>
      <c r="AJ64" s="114"/>
      <c r="AK64" s="114"/>
      <c r="AL64" s="114"/>
      <c r="AM64" s="114"/>
      <c r="AN64" s="114"/>
      <c r="AO64" s="114"/>
      <c r="AP64" s="114"/>
      <c r="AQ64" s="114"/>
      <c r="AR64" s="114"/>
      <c r="AS64" s="114"/>
      <c r="AT64" s="114"/>
      <c r="AU64" s="114"/>
      <c r="AV64" s="114"/>
      <c r="AW64" s="114"/>
      <c r="AX64" s="114"/>
      <c r="AY64" s="114"/>
      <c r="AZ64" s="114"/>
      <c r="BA64" s="114"/>
      <c r="BB64" s="114"/>
      <c r="BC64" s="114"/>
      <c r="BD64" s="114"/>
      <c r="BE64" s="114"/>
      <c r="BF64" s="114"/>
      <c r="BG64" s="114"/>
      <c r="BH64" s="114"/>
      <c r="BI64" s="114"/>
      <c r="BJ64" s="114"/>
      <c r="BK64" s="114"/>
    </row>
  </sheetData>
  <autoFilter ref="F3:N26" xr:uid="{00000000-0009-0000-0000-000004000000}"/>
  <mergeCells count="9">
    <mergeCell ref="V4:X4"/>
    <mergeCell ref="V8:X8"/>
    <mergeCell ref="B46:M47"/>
    <mergeCell ref="B1:E2"/>
    <mergeCell ref="F1:H2"/>
    <mergeCell ref="L1:M1"/>
    <mergeCell ref="L2:M2"/>
    <mergeCell ref="P2:S2"/>
    <mergeCell ref="V3:X3"/>
  </mergeCells>
  <conditionalFormatting sqref="V4">
    <cfRule type="cellIs" dxfId="4227" priority="1464" operator="lessThan">
      <formula>0</formula>
    </cfRule>
    <cfRule type="cellIs" dxfId="4226" priority="1465" operator="greaterThan">
      <formula>0</formula>
    </cfRule>
    <cfRule type="cellIs" dxfId="4225" priority="1466" operator="equal">
      <formula>0</formula>
    </cfRule>
  </conditionalFormatting>
  <conditionalFormatting sqref="V9:Y9">
    <cfRule type="cellIs" dxfId="4224" priority="1461" operator="lessThan">
      <formula>0</formula>
    </cfRule>
    <cfRule type="cellIs" dxfId="4223" priority="1462" operator="greaterThan">
      <formula>0</formula>
    </cfRule>
    <cfRule type="cellIs" dxfId="4222" priority="1463" operator="equal">
      <formula>0</formula>
    </cfRule>
  </conditionalFormatting>
  <conditionalFormatting sqref="S7:S30">
    <cfRule type="cellIs" dxfId="4221" priority="1459" operator="notEqual">
      <formula>0</formula>
    </cfRule>
    <cfRule type="cellIs" dxfId="4220" priority="1460" operator="equal">
      <formula>0</formula>
    </cfRule>
  </conditionalFormatting>
  <conditionalFormatting sqref="V7:Y7">
    <cfRule type="cellIs" dxfId="4219" priority="1467" operator="lessThan">
      <formula>0</formula>
    </cfRule>
    <cfRule type="cellIs" dxfId="4218" priority="1468" operator="greaterThan">
      <formula>0</formula>
    </cfRule>
    <cfRule type="cellIs" dxfId="4217" priority="1469" operator="equal">
      <formula>0</formula>
    </cfRule>
  </conditionalFormatting>
  <conditionalFormatting sqref="U4">
    <cfRule type="containsText" dxfId="4216" priority="1470" operator="containsText" text="NO">
      <formula>NOT(ISERROR(SEARCH("NO",U4)))</formula>
    </cfRule>
    <cfRule type="containsText" dxfId="4215" priority="1471" operator="containsText" text="SI">
      <formula>NOT(ISERROR(SEARCH("SI",U4)))</formula>
    </cfRule>
  </conditionalFormatting>
  <conditionalFormatting sqref="K4:L4 F23:H45 F12:F15 F17:F22 G5:H23 J5:L45">
    <cfRule type="expression" dxfId="4214" priority="1472">
      <formula>SEARCH("caricato",$N4)&gt;0</formula>
    </cfRule>
    <cfRule type="expression" dxfId="4213" priority="1473">
      <formula>SEARCH("da fare",$N4)&gt;0</formula>
    </cfRule>
    <cfRule type="expression" dxfId="4212" priority="1474">
      <formula>SEARCH("attesa tcl",$N4)&gt;0</formula>
    </cfRule>
    <cfRule type="expression" dxfId="4211" priority="1475">
      <formula>SEARCH("fermata",$N4)&gt;0</formula>
    </cfRule>
    <cfRule type="expression" dxfId="4210" priority="1476">
      <formula>SEARCH("canone",$N4)&gt;0</formula>
    </cfRule>
  </conditionalFormatting>
  <conditionalFormatting sqref="G4:H4 J4">
    <cfRule type="expression" dxfId="4209" priority="1454">
      <formula>SEARCH("caricato",$N4)&gt;0</formula>
    </cfRule>
    <cfRule type="expression" dxfId="4208" priority="1455">
      <formula>SEARCH("da fare",$N4)&gt;0</formula>
    </cfRule>
    <cfRule type="expression" dxfId="4207" priority="1456">
      <formula>SEARCH("attesa tcl",$N4)&gt;0</formula>
    </cfRule>
    <cfRule type="expression" dxfId="4206" priority="1457">
      <formula>SEARCH("fermata",$N4)&gt;0</formula>
    </cfRule>
    <cfRule type="expression" dxfId="4205" priority="1458">
      <formula>SEARCH("canone",$N4)&gt;0</formula>
    </cfRule>
  </conditionalFormatting>
  <conditionalFormatting sqref="G10:H10 J10">
    <cfRule type="expression" dxfId="4204" priority="1424">
      <formula>SEARCH("caricato",$N10)&gt;0</formula>
    </cfRule>
    <cfRule type="expression" dxfId="4203" priority="1425">
      <formula>SEARCH("da fare",$N10)&gt;0</formula>
    </cfRule>
    <cfRule type="expression" dxfId="4202" priority="1426">
      <formula>SEARCH("attesa tcl",$N10)&gt;0</formula>
    </cfRule>
    <cfRule type="expression" dxfId="4201" priority="1427">
      <formula>SEARCH("fermata",$N10)&gt;0</formula>
    </cfRule>
    <cfRule type="expression" dxfId="4200" priority="1428">
      <formula>SEARCH("canone",$N10)&gt;0</formula>
    </cfRule>
  </conditionalFormatting>
  <conditionalFormatting sqref="G6:H6 J6">
    <cfRule type="expression" dxfId="4199" priority="1419">
      <formula>SEARCH("caricato",$N6)&gt;0</formula>
    </cfRule>
    <cfRule type="expression" dxfId="4198" priority="1420">
      <formula>SEARCH("da fare",$N6)&gt;0</formula>
    </cfRule>
    <cfRule type="expression" dxfId="4197" priority="1421">
      <formula>SEARCH("attesa tcl",$N6)&gt;0</formula>
    </cfRule>
    <cfRule type="expression" dxfId="4196" priority="1422">
      <formula>SEARCH("fermata",$N6)&gt;0</formula>
    </cfRule>
    <cfRule type="expression" dxfId="4195" priority="1423">
      <formula>SEARCH("canone",$N6)&gt;0</formula>
    </cfRule>
  </conditionalFormatting>
  <conditionalFormatting sqref="G12:H12 J12">
    <cfRule type="expression" dxfId="4194" priority="1404">
      <formula>SEARCH("caricato",$N12)&gt;0</formula>
    </cfRule>
    <cfRule type="expression" dxfId="4193" priority="1405">
      <formula>SEARCH("da fare",$N12)&gt;0</formula>
    </cfRule>
    <cfRule type="expression" dxfId="4192" priority="1406">
      <formula>SEARCH("attesa tcl",$N12)&gt;0</formula>
    </cfRule>
    <cfRule type="expression" dxfId="4191" priority="1407">
      <formula>SEARCH("fermata",$N12)&gt;0</formula>
    </cfRule>
    <cfRule type="expression" dxfId="4190" priority="1408">
      <formula>SEARCH("canone",$N12)&gt;0</formula>
    </cfRule>
  </conditionalFormatting>
  <conditionalFormatting sqref="G8:H8 J8">
    <cfRule type="expression" dxfId="4189" priority="1399">
      <formula>SEARCH("caricato",$N8)&gt;0</formula>
    </cfRule>
    <cfRule type="expression" dxfId="4188" priority="1400">
      <formula>SEARCH("da fare",$N8)&gt;0</formula>
    </cfRule>
    <cfRule type="expression" dxfId="4187" priority="1401">
      <formula>SEARCH("attesa tcl",$N8)&gt;0</formula>
    </cfRule>
    <cfRule type="expression" dxfId="4186" priority="1402">
      <formula>SEARCH("fermata",$N8)&gt;0</formula>
    </cfRule>
    <cfRule type="expression" dxfId="4185" priority="1403">
      <formula>SEARCH("canone",$N8)&gt;0</formula>
    </cfRule>
  </conditionalFormatting>
  <conditionalFormatting sqref="G12:H12 J12">
    <cfRule type="expression" dxfId="4184" priority="1384">
      <formula>SEARCH("caricato",$N12)&gt;0</formula>
    </cfRule>
    <cfRule type="expression" dxfId="4183" priority="1385">
      <formula>SEARCH("da fare",$N12)&gt;0</formula>
    </cfRule>
    <cfRule type="expression" dxfId="4182" priority="1386">
      <formula>SEARCH("attesa tcl",$N12)&gt;0</formula>
    </cfRule>
    <cfRule type="expression" dxfId="4181" priority="1387">
      <formula>SEARCH("fermata",$N12)&gt;0</formula>
    </cfRule>
    <cfRule type="expression" dxfId="4180" priority="1388">
      <formula>SEARCH("canone",$N12)&gt;0</formula>
    </cfRule>
  </conditionalFormatting>
  <conditionalFormatting sqref="F15">
    <cfRule type="expression" dxfId="4179" priority="1379">
      <formula>SEARCH("caricato",$N15)&gt;0</formula>
    </cfRule>
    <cfRule type="expression" dxfId="4178" priority="1380">
      <formula>SEARCH("da fare",$N15)&gt;0</formula>
    </cfRule>
    <cfRule type="expression" dxfId="4177" priority="1381">
      <formula>SEARCH("attesa tcl",$N15)&gt;0</formula>
    </cfRule>
    <cfRule type="expression" dxfId="4176" priority="1382">
      <formula>SEARCH("fermata",$N15)&gt;0</formula>
    </cfRule>
    <cfRule type="expression" dxfId="4175" priority="1383">
      <formula>SEARCH("canone",$N15)&gt;0</formula>
    </cfRule>
  </conditionalFormatting>
  <conditionalFormatting sqref="G14:H14 J14">
    <cfRule type="expression" dxfId="4174" priority="1374">
      <formula>SEARCH("caricato",$N14)&gt;0</formula>
    </cfRule>
    <cfRule type="expression" dxfId="4173" priority="1375">
      <formula>SEARCH("da fare",$N14)&gt;0</formula>
    </cfRule>
    <cfRule type="expression" dxfId="4172" priority="1376">
      <formula>SEARCH("attesa tcl",$N14)&gt;0</formula>
    </cfRule>
    <cfRule type="expression" dxfId="4171" priority="1377">
      <formula>SEARCH("fermata",$N14)&gt;0</formula>
    </cfRule>
    <cfRule type="expression" dxfId="4170" priority="1378">
      <formula>SEARCH("canone",$N14)&gt;0</formula>
    </cfRule>
  </conditionalFormatting>
  <conditionalFormatting sqref="F12:F13">
    <cfRule type="expression" dxfId="4169" priority="1369">
      <formula>SEARCH("caricato",$N12)&gt;0</formula>
    </cfRule>
    <cfRule type="expression" dxfId="4168" priority="1370">
      <formula>SEARCH("da fare",$N12)&gt;0</formula>
    </cfRule>
    <cfRule type="expression" dxfId="4167" priority="1371">
      <formula>SEARCH("attesa tcl",$N12)&gt;0</formula>
    </cfRule>
    <cfRule type="expression" dxfId="4166" priority="1372">
      <formula>SEARCH("fermata",$N12)&gt;0</formula>
    </cfRule>
    <cfRule type="expression" dxfId="4165" priority="1373">
      <formula>SEARCH("canone",$N12)&gt;0</formula>
    </cfRule>
  </conditionalFormatting>
  <conditionalFormatting sqref="F12:F13">
    <cfRule type="expression" dxfId="4164" priority="1364">
      <formula>SEARCH("caricato",$N12)&gt;0</formula>
    </cfRule>
    <cfRule type="expression" dxfId="4163" priority="1365">
      <formula>SEARCH("da fare",$N12)&gt;0</formula>
    </cfRule>
    <cfRule type="expression" dxfId="4162" priority="1366">
      <formula>SEARCH("attesa tcl",$N12)&gt;0</formula>
    </cfRule>
    <cfRule type="expression" dxfId="4161" priority="1367">
      <formula>SEARCH("fermata",$N12)&gt;0</formula>
    </cfRule>
    <cfRule type="expression" dxfId="4160" priority="1368">
      <formula>SEARCH("canone",$N12)&gt;0</formula>
    </cfRule>
  </conditionalFormatting>
  <conditionalFormatting sqref="G8:H8 J8">
    <cfRule type="expression" dxfId="4159" priority="1349">
      <formula>SEARCH("caricato",$N8)&gt;0</formula>
    </cfRule>
    <cfRule type="expression" dxfId="4158" priority="1350">
      <formula>SEARCH("da fare",$N8)&gt;0</formula>
    </cfRule>
    <cfRule type="expression" dxfId="4157" priority="1351">
      <formula>SEARCH("attesa tcl",$N8)&gt;0</formula>
    </cfRule>
    <cfRule type="expression" dxfId="4156" priority="1352">
      <formula>SEARCH("fermata",$N8)&gt;0</formula>
    </cfRule>
    <cfRule type="expression" dxfId="4155" priority="1353">
      <formula>SEARCH("canone",$N8)&gt;0</formula>
    </cfRule>
  </conditionalFormatting>
  <conditionalFormatting sqref="G4:H4 J4">
    <cfRule type="expression" dxfId="4154" priority="1344">
      <formula>SEARCH("caricato",$N4)&gt;0</formula>
    </cfRule>
    <cfRule type="expression" dxfId="4153" priority="1345">
      <formula>SEARCH("da fare",$N4)&gt;0</formula>
    </cfRule>
    <cfRule type="expression" dxfId="4152" priority="1346">
      <formula>SEARCH("attesa tcl",$N4)&gt;0</formula>
    </cfRule>
    <cfRule type="expression" dxfId="4151" priority="1347">
      <formula>SEARCH("fermata",$N4)&gt;0</formula>
    </cfRule>
    <cfRule type="expression" dxfId="4150" priority="1348">
      <formula>SEARCH("canone",$N4)&gt;0</formula>
    </cfRule>
  </conditionalFormatting>
  <conditionalFormatting sqref="G10:H10 J10">
    <cfRule type="expression" dxfId="4149" priority="1329">
      <formula>SEARCH("caricato",$N10)&gt;0</formula>
    </cfRule>
    <cfRule type="expression" dxfId="4148" priority="1330">
      <formula>SEARCH("da fare",$N10)&gt;0</formula>
    </cfRule>
    <cfRule type="expression" dxfId="4147" priority="1331">
      <formula>SEARCH("attesa tcl",$N10)&gt;0</formula>
    </cfRule>
    <cfRule type="expression" dxfId="4146" priority="1332">
      <formula>SEARCH("fermata",$N10)&gt;0</formula>
    </cfRule>
    <cfRule type="expression" dxfId="4145" priority="1333">
      <formula>SEARCH("canone",$N10)&gt;0</formula>
    </cfRule>
  </conditionalFormatting>
  <conditionalFormatting sqref="G6:H6 J6">
    <cfRule type="expression" dxfId="4144" priority="1324">
      <formula>SEARCH("caricato",$N6)&gt;0</formula>
    </cfRule>
    <cfRule type="expression" dxfId="4143" priority="1325">
      <formula>SEARCH("da fare",$N6)&gt;0</formula>
    </cfRule>
    <cfRule type="expression" dxfId="4142" priority="1326">
      <formula>SEARCH("attesa tcl",$N6)&gt;0</formula>
    </cfRule>
    <cfRule type="expression" dxfId="4141" priority="1327">
      <formula>SEARCH("fermata",$N6)&gt;0</formula>
    </cfRule>
    <cfRule type="expression" dxfId="4140" priority="1328">
      <formula>SEARCH("canone",$N6)&gt;0</formula>
    </cfRule>
  </conditionalFormatting>
  <conditionalFormatting sqref="G10:H10 J10">
    <cfRule type="expression" dxfId="4139" priority="1284">
      <formula>SEARCH("caricato",$N10)&gt;0</formula>
    </cfRule>
    <cfRule type="expression" dxfId="4138" priority="1285">
      <formula>SEARCH("da fare",$N10)&gt;0</formula>
    </cfRule>
    <cfRule type="expression" dxfId="4137" priority="1286">
      <formula>SEARCH("attesa tcl",$N10)&gt;0</formula>
    </cfRule>
    <cfRule type="expression" dxfId="4136" priority="1287">
      <formula>SEARCH("fermata",$N10)&gt;0</formula>
    </cfRule>
    <cfRule type="expression" dxfId="4135" priority="1288">
      <formula>SEARCH("canone",$N10)&gt;0</formula>
    </cfRule>
  </conditionalFormatting>
  <conditionalFormatting sqref="F12:F13">
    <cfRule type="expression" dxfId="4134" priority="1279">
      <formula>SEARCH("caricato",$N12)&gt;0</formula>
    </cfRule>
    <cfRule type="expression" dxfId="4133" priority="1280">
      <formula>SEARCH("da fare",$N12)&gt;0</formula>
    </cfRule>
    <cfRule type="expression" dxfId="4132" priority="1281">
      <formula>SEARCH("attesa tcl",$N12)&gt;0</formula>
    </cfRule>
    <cfRule type="expression" dxfId="4131" priority="1282">
      <formula>SEARCH("fermata",$N12)&gt;0</formula>
    </cfRule>
    <cfRule type="expression" dxfId="4130" priority="1283">
      <formula>SEARCH("canone",$N12)&gt;0</formula>
    </cfRule>
  </conditionalFormatting>
  <conditionalFormatting sqref="G12:H12 J12">
    <cfRule type="expression" dxfId="4129" priority="1274">
      <formula>SEARCH("caricato",$N12)&gt;0</formula>
    </cfRule>
    <cfRule type="expression" dxfId="4128" priority="1275">
      <formula>SEARCH("da fare",$N12)&gt;0</formula>
    </cfRule>
    <cfRule type="expression" dxfId="4127" priority="1276">
      <formula>SEARCH("attesa tcl",$N12)&gt;0</formula>
    </cfRule>
    <cfRule type="expression" dxfId="4126" priority="1277">
      <formula>SEARCH("fermata",$N12)&gt;0</formula>
    </cfRule>
    <cfRule type="expression" dxfId="4125" priority="1278">
      <formula>SEARCH("canone",$N12)&gt;0</formula>
    </cfRule>
  </conditionalFormatting>
  <conditionalFormatting sqref="G14:H14 J14">
    <cfRule type="expression" dxfId="4124" priority="1239">
      <formula>SEARCH("caricato",$N14)&gt;0</formula>
    </cfRule>
    <cfRule type="expression" dxfId="4123" priority="1240">
      <formula>SEARCH("da fare",$N14)&gt;0</formula>
    </cfRule>
    <cfRule type="expression" dxfId="4122" priority="1241">
      <formula>SEARCH("attesa tcl",$N14)&gt;0</formula>
    </cfRule>
    <cfRule type="expression" dxfId="4121" priority="1242">
      <formula>SEARCH("fermata",$N14)&gt;0</formula>
    </cfRule>
    <cfRule type="expression" dxfId="4120" priority="1243">
      <formula>SEARCH("canone",$N14)&gt;0</formula>
    </cfRule>
  </conditionalFormatting>
  <conditionalFormatting sqref="G14:H14 J14">
    <cfRule type="expression" dxfId="4119" priority="1234">
      <formula>SEARCH("caricato",$N14)&gt;0</formula>
    </cfRule>
    <cfRule type="expression" dxfId="4118" priority="1235">
      <formula>SEARCH("da fare",$N14)&gt;0</formula>
    </cfRule>
    <cfRule type="expression" dxfId="4117" priority="1236">
      <formula>SEARCH("attesa tcl",$N14)&gt;0</formula>
    </cfRule>
    <cfRule type="expression" dxfId="4116" priority="1237">
      <formula>SEARCH("fermata",$N14)&gt;0</formula>
    </cfRule>
    <cfRule type="expression" dxfId="4115" priority="1238">
      <formula>SEARCH("canone",$N14)&gt;0</formula>
    </cfRule>
  </conditionalFormatting>
  <conditionalFormatting sqref="G16:H16 J16">
    <cfRule type="expression" dxfId="4114" priority="1224">
      <formula>SEARCH("caricato",$N16)&gt;0</formula>
    </cfRule>
    <cfRule type="expression" dxfId="4113" priority="1225">
      <formula>SEARCH("da fare",$N16)&gt;0</formula>
    </cfRule>
    <cfRule type="expression" dxfId="4112" priority="1226">
      <formula>SEARCH("attesa tcl",$N16)&gt;0</formula>
    </cfRule>
    <cfRule type="expression" dxfId="4111" priority="1227">
      <formula>SEARCH("fermata",$N16)&gt;0</formula>
    </cfRule>
    <cfRule type="expression" dxfId="4110" priority="1228">
      <formula>SEARCH("canone",$N16)&gt;0</formula>
    </cfRule>
  </conditionalFormatting>
  <conditionalFormatting sqref="F15">
    <cfRule type="expression" dxfId="4109" priority="1219">
      <formula>SEARCH("caricato",$N15)&gt;0</formula>
    </cfRule>
    <cfRule type="expression" dxfId="4108" priority="1220">
      <formula>SEARCH("da fare",$N15)&gt;0</formula>
    </cfRule>
    <cfRule type="expression" dxfId="4107" priority="1221">
      <formula>SEARCH("attesa tcl",$N15)&gt;0</formula>
    </cfRule>
    <cfRule type="expression" dxfId="4106" priority="1222">
      <formula>SEARCH("fermata",$N15)&gt;0</formula>
    </cfRule>
    <cfRule type="expression" dxfId="4105" priority="1223">
      <formula>SEARCH("canone",$N15)&gt;0</formula>
    </cfRule>
  </conditionalFormatting>
  <conditionalFormatting sqref="F15">
    <cfRule type="expression" dxfId="4104" priority="1214">
      <formula>SEARCH("caricato",$N15)&gt;0</formula>
    </cfRule>
    <cfRule type="expression" dxfId="4103" priority="1215">
      <formula>SEARCH("da fare",$N15)&gt;0</formula>
    </cfRule>
    <cfRule type="expression" dxfId="4102" priority="1216">
      <formula>SEARCH("attesa tcl",$N15)&gt;0</formula>
    </cfRule>
    <cfRule type="expression" dxfId="4101" priority="1217">
      <formula>SEARCH("fermata",$N15)&gt;0</formula>
    </cfRule>
    <cfRule type="expression" dxfId="4100" priority="1218">
      <formula>SEARCH("canone",$N15)&gt;0</formula>
    </cfRule>
  </conditionalFormatting>
  <conditionalFormatting sqref="F15">
    <cfRule type="expression" dxfId="4099" priority="1209">
      <formula>SEARCH("caricato",$N15)&gt;0</formula>
    </cfRule>
    <cfRule type="expression" dxfId="4098" priority="1210">
      <formula>SEARCH("da fare",$N15)&gt;0</formula>
    </cfRule>
    <cfRule type="expression" dxfId="4097" priority="1211">
      <formula>SEARCH("attesa tcl",$N15)&gt;0</formula>
    </cfRule>
    <cfRule type="expression" dxfId="4096" priority="1212">
      <formula>SEARCH("fermata",$N15)&gt;0</formula>
    </cfRule>
    <cfRule type="expression" dxfId="4095" priority="1213">
      <formula>SEARCH("canone",$N15)&gt;0</formula>
    </cfRule>
  </conditionalFormatting>
  <conditionalFormatting sqref="G14:H14 J14">
    <cfRule type="expression" dxfId="4094" priority="1204">
      <formula>SEARCH("caricato",$N14)&gt;0</formula>
    </cfRule>
    <cfRule type="expression" dxfId="4093" priority="1205">
      <formula>SEARCH("da fare",$N14)&gt;0</formula>
    </cfRule>
    <cfRule type="expression" dxfId="4092" priority="1206">
      <formula>SEARCH("attesa tcl",$N14)&gt;0</formula>
    </cfRule>
    <cfRule type="expression" dxfId="4091" priority="1207">
      <formula>SEARCH("fermata",$N14)&gt;0</formula>
    </cfRule>
    <cfRule type="expression" dxfId="4090" priority="1208">
      <formula>SEARCH("canone",$N14)&gt;0</formula>
    </cfRule>
  </conditionalFormatting>
  <conditionalFormatting sqref="F19">
    <cfRule type="expression" dxfId="4089" priority="1199">
      <formula>SEARCH("caricato",$N19)&gt;0</formula>
    </cfRule>
    <cfRule type="expression" dxfId="4088" priority="1200">
      <formula>SEARCH("da fare",$N19)&gt;0</formula>
    </cfRule>
    <cfRule type="expression" dxfId="4087" priority="1201">
      <formula>SEARCH("attesa tcl",$N19)&gt;0</formula>
    </cfRule>
    <cfRule type="expression" dxfId="4086" priority="1202">
      <formula>SEARCH("fermata",$N19)&gt;0</formula>
    </cfRule>
    <cfRule type="expression" dxfId="4085" priority="1203">
      <formula>SEARCH("canone",$N19)&gt;0</formula>
    </cfRule>
  </conditionalFormatting>
  <conditionalFormatting sqref="F19">
    <cfRule type="expression" dxfId="4084" priority="1194">
      <formula>SEARCH("caricato",$N19)&gt;0</formula>
    </cfRule>
    <cfRule type="expression" dxfId="4083" priority="1195">
      <formula>SEARCH("da fare",$N19)&gt;0</formula>
    </cfRule>
    <cfRule type="expression" dxfId="4082" priority="1196">
      <formula>SEARCH("attesa tcl",$N19)&gt;0</formula>
    </cfRule>
    <cfRule type="expression" dxfId="4081" priority="1197">
      <formula>SEARCH("fermata",$N19)&gt;0</formula>
    </cfRule>
    <cfRule type="expression" dxfId="4080" priority="1198">
      <formula>SEARCH("canone",$N19)&gt;0</formula>
    </cfRule>
  </conditionalFormatting>
  <conditionalFormatting sqref="F19">
    <cfRule type="expression" dxfId="4079" priority="1189">
      <formula>SEARCH("caricato",$N19)&gt;0</formula>
    </cfRule>
    <cfRule type="expression" dxfId="4078" priority="1190">
      <formula>SEARCH("da fare",$N19)&gt;0</formula>
    </cfRule>
    <cfRule type="expression" dxfId="4077" priority="1191">
      <formula>SEARCH("attesa tcl",$N19)&gt;0</formula>
    </cfRule>
    <cfRule type="expression" dxfId="4076" priority="1192">
      <formula>SEARCH("fermata",$N19)&gt;0</formula>
    </cfRule>
    <cfRule type="expression" dxfId="4075" priority="1193">
      <formula>SEARCH("canone",$N19)&gt;0</formula>
    </cfRule>
  </conditionalFormatting>
  <conditionalFormatting sqref="F19">
    <cfRule type="expression" dxfId="4074" priority="1184">
      <formula>SEARCH("caricato",$N19)&gt;0</formula>
    </cfRule>
    <cfRule type="expression" dxfId="4073" priority="1185">
      <formula>SEARCH("da fare",$N19)&gt;0</formula>
    </cfRule>
    <cfRule type="expression" dxfId="4072" priority="1186">
      <formula>SEARCH("attesa tcl",$N19)&gt;0</formula>
    </cfRule>
    <cfRule type="expression" dxfId="4071" priority="1187">
      <formula>SEARCH("fermata",$N19)&gt;0</formula>
    </cfRule>
    <cfRule type="expression" dxfId="4070" priority="1188">
      <formula>SEARCH("canone",$N19)&gt;0</formula>
    </cfRule>
  </conditionalFormatting>
  <conditionalFormatting sqref="M5">
    <cfRule type="expression" dxfId="4069" priority="1174">
      <formula>SEARCH("caricato",$N5)&gt;0</formula>
    </cfRule>
    <cfRule type="expression" dxfId="4068" priority="1175">
      <formula>SEARCH("da fare",$N5)&gt;0</formula>
    </cfRule>
    <cfRule type="expression" dxfId="4067" priority="1176">
      <formula>SEARCH("attesa tcl",$N5)&gt;0</formula>
    </cfRule>
    <cfRule type="expression" dxfId="4066" priority="1177">
      <formula>SEARCH("fermata",$N5)&gt;0</formula>
    </cfRule>
    <cfRule type="expression" dxfId="4065" priority="1178">
      <formula>SEARCH("canone",$N5)&gt;0</formula>
    </cfRule>
  </conditionalFormatting>
  <conditionalFormatting sqref="M4">
    <cfRule type="expression" dxfId="4064" priority="1179">
      <formula>SEARCH("caricato",$N4)&gt;0</formula>
    </cfRule>
    <cfRule type="expression" dxfId="4063" priority="1180">
      <formula>SEARCH("da fare",$N4)&gt;0</formula>
    </cfRule>
    <cfRule type="expression" dxfId="4062" priority="1181">
      <formula>SEARCH("attesa tcl",$N4)&gt;0</formula>
    </cfRule>
    <cfRule type="expression" dxfId="4061" priority="1182">
      <formula>SEARCH("fermata",$N4)&gt;0</formula>
    </cfRule>
    <cfRule type="expression" dxfId="4060" priority="1183">
      <formula>SEARCH("canone",$N4)&gt;0</formula>
    </cfRule>
  </conditionalFormatting>
  <conditionalFormatting sqref="M6:M45">
    <cfRule type="expression" dxfId="4059" priority="1169">
      <formula>SEARCH("caricato",$N6)&gt;0</formula>
    </cfRule>
    <cfRule type="expression" dxfId="4058" priority="1170">
      <formula>SEARCH("da fare",$N6)&gt;0</formula>
    </cfRule>
    <cfRule type="expression" dxfId="4057" priority="1171">
      <formula>SEARCH("attesa tcl",$N6)&gt;0</formula>
    </cfRule>
    <cfRule type="expression" dxfId="4056" priority="1172">
      <formula>SEARCH("fermata",$N6)&gt;0</formula>
    </cfRule>
    <cfRule type="expression" dxfId="4055" priority="1173">
      <formula>SEARCH("canone",$N6)&gt;0</formula>
    </cfRule>
  </conditionalFormatting>
  <conditionalFormatting sqref="P4:Q4">
    <cfRule type="cellIs" dxfId="4054" priority="1104" operator="lessThan">
      <formula>0</formula>
    </cfRule>
    <cfRule type="cellIs" dxfId="4053" priority="1105" operator="greaterThan">
      <formula>0</formula>
    </cfRule>
    <cfRule type="cellIs" dxfId="4052" priority="1106" operator="equal">
      <formula>0</formula>
    </cfRule>
  </conditionalFormatting>
  <conditionalFormatting sqref="S4">
    <cfRule type="cellIs" dxfId="4051" priority="1101" operator="lessThan">
      <formula>0</formula>
    </cfRule>
    <cfRule type="cellIs" dxfId="4050" priority="1102" operator="greaterThan">
      <formula>0</formula>
    </cfRule>
    <cfRule type="cellIs" dxfId="4049" priority="1103" operator="equal">
      <formula>0</formula>
    </cfRule>
  </conditionalFormatting>
  <conditionalFormatting sqref="T4">
    <cfRule type="containsText" dxfId="4048" priority="1099" operator="containsText" text="NO">
      <formula>NOT(ISERROR(SEARCH("NO",T4)))</formula>
    </cfRule>
    <cfRule type="containsText" dxfId="4047" priority="1100" operator="containsText" text="SI">
      <formula>NOT(ISERROR(SEARCH("SI",T4)))</formula>
    </cfRule>
  </conditionalFormatting>
  <conditionalFormatting sqref="R4">
    <cfRule type="cellIs" dxfId="4046" priority="1096" operator="lessThan">
      <formula>0</formula>
    </cfRule>
    <cfRule type="cellIs" dxfId="4045" priority="1097" operator="greaterThan">
      <formula>0</formula>
    </cfRule>
    <cfRule type="cellIs" dxfId="4044" priority="1098" operator="equal">
      <formula>0</formula>
    </cfRule>
  </conditionalFormatting>
  <conditionalFormatting sqref="I4">
    <cfRule type="expression" dxfId="4043" priority="1091">
      <formula>SEARCH("caricato",$N4)&gt;0</formula>
    </cfRule>
    <cfRule type="expression" dxfId="4042" priority="1092">
      <formula>SEARCH("da fare",$N4)&gt;0</formula>
    </cfRule>
    <cfRule type="expression" dxfId="4041" priority="1093">
      <formula>SEARCH("attesa tcl",$N4)&gt;0</formula>
    </cfRule>
    <cfRule type="expression" dxfId="4040" priority="1094">
      <formula>SEARCH("fermata",$N4)&gt;0</formula>
    </cfRule>
    <cfRule type="expression" dxfId="4039" priority="1095">
      <formula>SEARCH("canone",$N4)&gt;0</formula>
    </cfRule>
  </conditionalFormatting>
  <conditionalFormatting sqref="I4">
    <cfRule type="expression" dxfId="4038" priority="1086">
      <formula>SEARCH("caricato",$N4)&gt;0</formula>
    </cfRule>
    <cfRule type="expression" dxfId="4037" priority="1087">
      <formula>SEARCH("da fare",$N4)&gt;0</formula>
    </cfRule>
    <cfRule type="expression" dxfId="4036" priority="1088">
      <formula>SEARCH("attesa tcl",$N4)&gt;0</formula>
    </cfRule>
    <cfRule type="expression" dxfId="4035" priority="1089">
      <formula>SEARCH("fermata",$N4)&gt;0</formula>
    </cfRule>
    <cfRule type="expression" dxfId="4034" priority="1090">
      <formula>SEARCH("canone",$N4)&gt;0</formula>
    </cfRule>
  </conditionalFormatting>
  <conditionalFormatting sqref="I4">
    <cfRule type="expression" dxfId="4033" priority="1081">
      <formula>SEARCH("caricato",$N4)&gt;0</formula>
    </cfRule>
    <cfRule type="expression" dxfId="4032" priority="1082">
      <formula>SEARCH("da fare",$N4)&gt;0</formula>
    </cfRule>
    <cfRule type="expression" dxfId="4031" priority="1083">
      <formula>SEARCH("attesa tcl",$N4)&gt;0</formula>
    </cfRule>
    <cfRule type="expression" dxfId="4030" priority="1084">
      <formula>SEARCH("fermata",$N4)&gt;0</formula>
    </cfRule>
    <cfRule type="expression" dxfId="4029" priority="1085">
      <formula>SEARCH("canone",$N4)&gt;0</formula>
    </cfRule>
  </conditionalFormatting>
  <conditionalFormatting sqref="I4">
    <cfRule type="expression" dxfId="4028" priority="1076">
      <formula>SEARCH("caricato",$N4)&gt;0</formula>
    </cfRule>
    <cfRule type="expression" dxfId="4027" priority="1077">
      <formula>SEARCH("da fare",$N4)&gt;0</formula>
    </cfRule>
    <cfRule type="expression" dxfId="4026" priority="1078">
      <formula>SEARCH("attesa tcl",$N4)&gt;0</formula>
    </cfRule>
    <cfRule type="expression" dxfId="4025" priority="1079">
      <formula>SEARCH("fermata",$N4)&gt;0</formula>
    </cfRule>
    <cfRule type="expression" dxfId="4024" priority="1080">
      <formula>SEARCH("canone",$N4)&gt;0</formula>
    </cfRule>
  </conditionalFormatting>
  <conditionalFormatting sqref="I4">
    <cfRule type="expression" dxfId="4023" priority="1071">
      <formula>SEARCH("caricato",$N4)&gt;0</formula>
    </cfRule>
    <cfRule type="expression" dxfId="4022" priority="1072">
      <formula>SEARCH("da fare",$N4)&gt;0</formula>
    </cfRule>
    <cfRule type="expression" dxfId="4021" priority="1073">
      <formula>SEARCH("attesa tcl",$N4)&gt;0</formula>
    </cfRule>
    <cfRule type="expression" dxfId="4020" priority="1074">
      <formula>SEARCH("fermata",$N4)&gt;0</formula>
    </cfRule>
    <cfRule type="expression" dxfId="4019" priority="1075">
      <formula>SEARCH("canone",$N4)&gt;0</formula>
    </cfRule>
  </conditionalFormatting>
  <conditionalFormatting sqref="I4">
    <cfRule type="expression" dxfId="4018" priority="1066">
      <formula>SEARCH("caricato",$N4)&gt;0</formula>
    </cfRule>
    <cfRule type="expression" dxfId="4017" priority="1067">
      <formula>SEARCH("da fare",$N4)&gt;0</formula>
    </cfRule>
    <cfRule type="expression" dxfId="4016" priority="1068">
      <formula>SEARCH("attesa tcl",$N4)&gt;0</formula>
    </cfRule>
    <cfRule type="expression" dxfId="4015" priority="1069">
      <formula>SEARCH("fermata",$N4)&gt;0</formula>
    </cfRule>
    <cfRule type="expression" dxfId="4014" priority="1070">
      <formula>SEARCH("canone",$N4)&gt;0</formula>
    </cfRule>
  </conditionalFormatting>
  <conditionalFormatting sqref="I5:I9 I14:I45">
    <cfRule type="expression" dxfId="4013" priority="1061">
      <formula>SEARCH("caricato",$N5)&gt;0</formula>
    </cfRule>
    <cfRule type="expression" dxfId="4012" priority="1062">
      <formula>SEARCH("da fare",$N5)&gt;0</formula>
    </cfRule>
    <cfRule type="expression" dxfId="4011" priority="1063">
      <formula>SEARCH("attesa tcl",$N5)&gt;0</formula>
    </cfRule>
    <cfRule type="expression" dxfId="4010" priority="1064">
      <formula>SEARCH("fermata",$N5)&gt;0</formula>
    </cfRule>
    <cfRule type="expression" dxfId="4009" priority="1065">
      <formula>SEARCH("canone",$N5)&gt;0</formula>
    </cfRule>
  </conditionalFormatting>
  <conditionalFormatting sqref="I5:I9 I14:I45">
    <cfRule type="expression" dxfId="4008" priority="1056">
      <formula>SEARCH("caricato",$N5)&gt;0</formula>
    </cfRule>
    <cfRule type="expression" dxfId="4007" priority="1057">
      <formula>SEARCH("da fare",$N5)&gt;0</formula>
    </cfRule>
    <cfRule type="expression" dxfId="4006" priority="1058">
      <formula>SEARCH("attesa tcl",$N5)&gt;0</formula>
    </cfRule>
    <cfRule type="expression" dxfId="4005" priority="1059">
      <formula>SEARCH("fermata",$N5)&gt;0</formula>
    </cfRule>
    <cfRule type="expression" dxfId="4004" priority="1060">
      <formula>SEARCH("canone",$N5)&gt;0</formula>
    </cfRule>
  </conditionalFormatting>
  <conditionalFormatting sqref="I5:I9 I14:I45">
    <cfRule type="expression" dxfId="4003" priority="1051">
      <formula>SEARCH("caricato",$N5)&gt;0</formula>
    </cfRule>
    <cfRule type="expression" dxfId="4002" priority="1052">
      <formula>SEARCH("da fare",$N5)&gt;0</formula>
    </cfRule>
    <cfRule type="expression" dxfId="4001" priority="1053">
      <formula>SEARCH("attesa tcl",$N5)&gt;0</formula>
    </cfRule>
    <cfRule type="expression" dxfId="4000" priority="1054">
      <formula>SEARCH("fermata",$N5)&gt;0</formula>
    </cfRule>
    <cfRule type="expression" dxfId="3999" priority="1055">
      <formula>SEARCH("canone",$N5)&gt;0</formula>
    </cfRule>
  </conditionalFormatting>
  <conditionalFormatting sqref="I5:I9 I14:I45">
    <cfRule type="expression" dxfId="3998" priority="1046">
      <formula>SEARCH("caricato",$N5)&gt;0</formula>
    </cfRule>
    <cfRule type="expression" dxfId="3997" priority="1047">
      <formula>SEARCH("da fare",$N5)&gt;0</formula>
    </cfRule>
    <cfRule type="expression" dxfId="3996" priority="1048">
      <formula>SEARCH("attesa tcl",$N5)&gt;0</formula>
    </cfRule>
    <cfRule type="expression" dxfId="3995" priority="1049">
      <formula>SEARCH("fermata",$N5)&gt;0</formula>
    </cfRule>
    <cfRule type="expression" dxfId="3994" priority="1050">
      <formula>SEARCH("canone",$N5)&gt;0</formula>
    </cfRule>
  </conditionalFormatting>
  <conditionalFormatting sqref="I5:I9 I14:I45">
    <cfRule type="expression" dxfId="3993" priority="1041">
      <formula>SEARCH("caricato",$N5)&gt;0</formula>
    </cfRule>
    <cfRule type="expression" dxfId="3992" priority="1042">
      <formula>SEARCH("da fare",$N5)&gt;0</formula>
    </cfRule>
    <cfRule type="expression" dxfId="3991" priority="1043">
      <formula>SEARCH("attesa tcl",$N5)&gt;0</formula>
    </cfRule>
    <cfRule type="expression" dxfId="3990" priority="1044">
      <formula>SEARCH("fermata",$N5)&gt;0</formula>
    </cfRule>
    <cfRule type="expression" dxfId="3989" priority="1045">
      <formula>SEARCH("canone",$N5)&gt;0</formula>
    </cfRule>
  </conditionalFormatting>
  <conditionalFormatting sqref="I5:I9 I14:I45">
    <cfRule type="expression" dxfId="3988" priority="1036">
      <formula>SEARCH("caricato",$N5)&gt;0</formula>
    </cfRule>
    <cfRule type="expression" dxfId="3987" priority="1037">
      <formula>SEARCH("da fare",$N5)&gt;0</formula>
    </cfRule>
    <cfRule type="expression" dxfId="3986" priority="1038">
      <formula>SEARCH("attesa tcl",$N5)&gt;0</formula>
    </cfRule>
    <cfRule type="expression" dxfId="3985" priority="1039">
      <formula>SEARCH("fermata",$N5)&gt;0</formula>
    </cfRule>
    <cfRule type="expression" dxfId="3984" priority="1040">
      <formula>SEARCH("canone",$N5)&gt;0</formula>
    </cfRule>
  </conditionalFormatting>
  <conditionalFormatting sqref="F4:F5">
    <cfRule type="expression" dxfId="3983" priority="1031">
      <formula>SEARCH("caricato",$N4)&gt;0</formula>
    </cfRule>
    <cfRule type="expression" dxfId="3982" priority="1032">
      <formula>SEARCH("da fare",$N4)&gt;0</formula>
    </cfRule>
    <cfRule type="expression" dxfId="3981" priority="1033">
      <formula>SEARCH("attesa tcl",$N4)&gt;0</formula>
    </cfRule>
    <cfRule type="expression" dxfId="3980" priority="1034">
      <formula>SEARCH("fermata",$N4)&gt;0</formula>
    </cfRule>
    <cfRule type="expression" dxfId="3979" priority="1035">
      <formula>SEARCH("canone",$N4)&gt;0</formula>
    </cfRule>
  </conditionalFormatting>
  <conditionalFormatting sqref="F4:F5">
    <cfRule type="expression" dxfId="3978" priority="1026">
      <formula>SEARCH("caricato",$N4)&gt;0</formula>
    </cfRule>
    <cfRule type="expression" dxfId="3977" priority="1027">
      <formula>SEARCH("da fare",$N4)&gt;0</formula>
    </cfRule>
    <cfRule type="expression" dxfId="3976" priority="1028">
      <formula>SEARCH("attesa tcl",$N4)&gt;0</formula>
    </cfRule>
    <cfRule type="expression" dxfId="3975" priority="1029">
      <formula>SEARCH("fermata",$N4)&gt;0</formula>
    </cfRule>
    <cfRule type="expression" dxfId="3974" priority="1030">
      <formula>SEARCH("canone",$N4)&gt;0</formula>
    </cfRule>
  </conditionalFormatting>
  <conditionalFormatting sqref="F4:F5">
    <cfRule type="expression" dxfId="3973" priority="1021">
      <formula>SEARCH("caricato",$N4)&gt;0</formula>
    </cfRule>
    <cfRule type="expression" dxfId="3972" priority="1022">
      <formula>SEARCH("da fare",$N4)&gt;0</formula>
    </cfRule>
    <cfRule type="expression" dxfId="3971" priority="1023">
      <formula>SEARCH("attesa tcl",$N4)&gt;0</formula>
    </cfRule>
    <cfRule type="expression" dxfId="3970" priority="1024">
      <formula>SEARCH("fermata",$N4)&gt;0</formula>
    </cfRule>
    <cfRule type="expression" dxfId="3969" priority="1025">
      <formula>SEARCH("canone",$N4)&gt;0</formula>
    </cfRule>
  </conditionalFormatting>
  <conditionalFormatting sqref="F4:F5">
    <cfRule type="expression" dxfId="3968" priority="1016">
      <formula>SEARCH("caricato",$N4)&gt;0</formula>
    </cfRule>
    <cfRule type="expression" dxfId="3967" priority="1017">
      <formula>SEARCH("da fare",$N4)&gt;0</formula>
    </cfRule>
    <cfRule type="expression" dxfId="3966" priority="1018">
      <formula>SEARCH("attesa tcl",$N4)&gt;0</formula>
    </cfRule>
    <cfRule type="expression" dxfId="3965" priority="1019">
      <formula>SEARCH("fermata",$N4)&gt;0</formula>
    </cfRule>
    <cfRule type="expression" dxfId="3964" priority="1020">
      <formula>SEARCH("canone",$N4)&gt;0</formula>
    </cfRule>
  </conditionalFormatting>
  <conditionalFormatting sqref="F7">
    <cfRule type="expression" dxfId="3963" priority="1011">
      <formula>SEARCH("caricato",$N7)&gt;0</formula>
    </cfRule>
    <cfRule type="expression" dxfId="3962" priority="1012">
      <formula>SEARCH("da fare",$N7)&gt;0</formula>
    </cfRule>
    <cfRule type="expression" dxfId="3961" priority="1013">
      <formula>SEARCH("attesa tcl",$N7)&gt;0</formula>
    </cfRule>
    <cfRule type="expression" dxfId="3960" priority="1014">
      <formula>SEARCH("fermata",$N7)&gt;0</formula>
    </cfRule>
    <cfRule type="expression" dxfId="3959" priority="1015">
      <formula>SEARCH("canone",$N7)&gt;0</formula>
    </cfRule>
  </conditionalFormatting>
  <conditionalFormatting sqref="F8:F9">
    <cfRule type="expression" dxfId="3958" priority="1006">
      <formula>SEARCH("caricato",$N8)&gt;0</formula>
    </cfRule>
    <cfRule type="expression" dxfId="3957" priority="1007">
      <formula>SEARCH("da fare",$N8)&gt;0</formula>
    </cfRule>
    <cfRule type="expression" dxfId="3956" priority="1008">
      <formula>SEARCH("attesa tcl",$N8)&gt;0</formula>
    </cfRule>
    <cfRule type="expression" dxfId="3955" priority="1009">
      <formula>SEARCH("fermata",$N8)&gt;0</formula>
    </cfRule>
    <cfRule type="expression" dxfId="3954" priority="1010">
      <formula>SEARCH("canone",$N8)&gt;0</formula>
    </cfRule>
  </conditionalFormatting>
  <conditionalFormatting sqref="F7">
    <cfRule type="expression" dxfId="3953" priority="1001">
      <formula>SEARCH("caricato",$N7)&gt;0</formula>
    </cfRule>
    <cfRule type="expression" dxfId="3952" priority="1002">
      <formula>SEARCH("da fare",$N7)&gt;0</formula>
    </cfRule>
    <cfRule type="expression" dxfId="3951" priority="1003">
      <formula>SEARCH("attesa tcl",$N7)&gt;0</formula>
    </cfRule>
    <cfRule type="expression" dxfId="3950" priority="1004">
      <formula>SEARCH("fermata",$N7)&gt;0</formula>
    </cfRule>
    <cfRule type="expression" dxfId="3949" priority="1005">
      <formula>SEARCH("canone",$N7)&gt;0</formula>
    </cfRule>
  </conditionalFormatting>
  <conditionalFormatting sqref="F8:F9">
    <cfRule type="expression" dxfId="3948" priority="996">
      <formula>SEARCH("caricato",$N8)&gt;0</formula>
    </cfRule>
    <cfRule type="expression" dxfId="3947" priority="997">
      <formula>SEARCH("da fare",$N8)&gt;0</formula>
    </cfRule>
    <cfRule type="expression" dxfId="3946" priority="998">
      <formula>SEARCH("attesa tcl",$N8)&gt;0</formula>
    </cfRule>
    <cfRule type="expression" dxfId="3945" priority="999">
      <formula>SEARCH("fermata",$N8)&gt;0</formula>
    </cfRule>
    <cfRule type="expression" dxfId="3944" priority="1000">
      <formula>SEARCH("canone",$N8)&gt;0</formula>
    </cfRule>
  </conditionalFormatting>
  <conditionalFormatting sqref="F7">
    <cfRule type="expression" dxfId="3943" priority="991">
      <formula>SEARCH("caricato",$N7)&gt;0</formula>
    </cfRule>
    <cfRule type="expression" dxfId="3942" priority="992">
      <formula>SEARCH("da fare",$N7)&gt;0</formula>
    </cfRule>
    <cfRule type="expression" dxfId="3941" priority="993">
      <formula>SEARCH("attesa tcl",$N7)&gt;0</formula>
    </cfRule>
    <cfRule type="expression" dxfId="3940" priority="994">
      <formula>SEARCH("fermata",$N7)&gt;0</formula>
    </cfRule>
    <cfRule type="expression" dxfId="3939" priority="995">
      <formula>SEARCH("canone",$N7)&gt;0</formula>
    </cfRule>
  </conditionalFormatting>
  <conditionalFormatting sqref="F7">
    <cfRule type="expression" dxfId="3938" priority="986">
      <formula>SEARCH("caricato",$N7)&gt;0</formula>
    </cfRule>
    <cfRule type="expression" dxfId="3937" priority="987">
      <formula>SEARCH("da fare",$N7)&gt;0</formula>
    </cfRule>
    <cfRule type="expression" dxfId="3936" priority="988">
      <formula>SEARCH("attesa tcl",$N7)&gt;0</formula>
    </cfRule>
    <cfRule type="expression" dxfId="3935" priority="989">
      <formula>SEARCH("fermata",$N7)&gt;0</formula>
    </cfRule>
    <cfRule type="expression" dxfId="3934" priority="990">
      <formula>SEARCH("canone",$N7)&gt;0</formula>
    </cfRule>
  </conditionalFormatting>
  <conditionalFormatting sqref="F8:F9">
    <cfRule type="expression" dxfId="3933" priority="981">
      <formula>SEARCH("caricato",$N8)&gt;0</formula>
    </cfRule>
    <cfRule type="expression" dxfId="3932" priority="982">
      <formula>SEARCH("da fare",$N8)&gt;0</formula>
    </cfRule>
    <cfRule type="expression" dxfId="3931" priority="983">
      <formula>SEARCH("attesa tcl",$N8)&gt;0</formula>
    </cfRule>
    <cfRule type="expression" dxfId="3930" priority="984">
      <formula>SEARCH("fermata",$N8)&gt;0</formula>
    </cfRule>
    <cfRule type="expression" dxfId="3929" priority="985">
      <formula>SEARCH("canone",$N8)&gt;0</formula>
    </cfRule>
  </conditionalFormatting>
  <conditionalFormatting sqref="F8:F9">
    <cfRule type="expression" dxfId="3928" priority="976">
      <formula>SEARCH("caricato",$N8)&gt;0</formula>
    </cfRule>
    <cfRule type="expression" dxfId="3927" priority="977">
      <formula>SEARCH("da fare",$N8)&gt;0</formula>
    </cfRule>
    <cfRule type="expression" dxfId="3926" priority="978">
      <formula>SEARCH("attesa tcl",$N8)&gt;0</formula>
    </cfRule>
    <cfRule type="expression" dxfId="3925" priority="979">
      <formula>SEARCH("fermata",$N8)&gt;0</formula>
    </cfRule>
    <cfRule type="expression" dxfId="3924" priority="980">
      <formula>SEARCH("canone",$N8)&gt;0</formula>
    </cfRule>
  </conditionalFormatting>
  <conditionalFormatting sqref="F6">
    <cfRule type="expression" dxfId="3923" priority="971">
      <formula>SEARCH("caricato",$N6)&gt;0</formula>
    </cfRule>
    <cfRule type="expression" dxfId="3922" priority="972">
      <formula>SEARCH("da fare",$N6)&gt;0</formula>
    </cfRule>
    <cfRule type="expression" dxfId="3921" priority="973">
      <formula>SEARCH("attesa tcl",$N6)&gt;0</formula>
    </cfRule>
    <cfRule type="expression" dxfId="3920" priority="974">
      <formula>SEARCH("fermata",$N6)&gt;0</formula>
    </cfRule>
    <cfRule type="expression" dxfId="3919" priority="975">
      <formula>SEARCH("canone",$N6)&gt;0</formula>
    </cfRule>
  </conditionalFormatting>
  <conditionalFormatting sqref="F6">
    <cfRule type="expression" dxfId="3918" priority="966">
      <formula>SEARCH("caricato",$N6)&gt;0</formula>
    </cfRule>
    <cfRule type="expression" dxfId="3917" priority="967">
      <formula>SEARCH("da fare",$N6)&gt;0</formula>
    </cfRule>
    <cfRule type="expression" dxfId="3916" priority="968">
      <formula>SEARCH("attesa tcl",$N6)&gt;0</formula>
    </cfRule>
    <cfRule type="expression" dxfId="3915" priority="969">
      <formula>SEARCH("fermata",$N6)&gt;0</formula>
    </cfRule>
    <cfRule type="expression" dxfId="3914" priority="970">
      <formula>SEARCH("canone",$N6)&gt;0</formula>
    </cfRule>
  </conditionalFormatting>
  <conditionalFormatting sqref="F6">
    <cfRule type="expression" dxfId="3913" priority="961">
      <formula>SEARCH("caricato",$N6)&gt;0</formula>
    </cfRule>
    <cfRule type="expression" dxfId="3912" priority="962">
      <formula>SEARCH("da fare",$N6)&gt;0</formula>
    </cfRule>
    <cfRule type="expression" dxfId="3911" priority="963">
      <formula>SEARCH("attesa tcl",$N6)&gt;0</formula>
    </cfRule>
    <cfRule type="expression" dxfId="3910" priority="964">
      <formula>SEARCH("fermata",$N6)&gt;0</formula>
    </cfRule>
    <cfRule type="expression" dxfId="3909" priority="965">
      <formula>SEARCH("canone",$N6)&gt;0</formula>
    </cfRule>
  </conditionalFormatting>
  <conditionalFormatting sqref="F6">
    <cfRule type="expression" dxfId="3908" priority="956">
      <formula>SEARCH("caricato",$N6)&gt;0</formula>
    </cfRule>
    <cfRule type="expression" dxfId="3907" priority="957">
      <formula>SEARCH("da fare",$N6)&gt;0</formula>
    </cfRule>
    <cfRule type="expression" dxfId="3906" priority="958">
      <formula>SEARCH("attesa tcl",$N6)&gt;0</formula>
    </cfRule>
    <cfRule type="expression" dxfId="3905" priority="959">
      <formula>SEARCH("fermata",$N6)&gt;0</formula>
    </cfRule>
    <cfRule type="expression" dxfId="3904" priority="960">
      <formula>SEARCH("canone",$N6)&gt;0</formula>
    </cfRule>
  </conditionalFormatting>
  <conditionalFormatting sqref="F9">
    <cfRule type="expression" dxfId="3903" priority="951">
      <formula>SEARCH("caricato",$N9)&gt;0</formula>
    </cfRule>
    <cfRule type="expression" dxfId="3902" priority="952">
      <formula>SEARCH("da fare",$N9)&gt;0</formula>
    </cfRule>
    <cfRule type="expression" dxfId="3901" priority="953">
      <formula>SEARCH("attesa tcl",$N9)&gt;0</formula>
    </cfRule>
    <cfRule type="expression" dxfId="3900" priority="954">
      <formula>SEARCH("fermata",$N9)&gt;0</formula>
    </cfRule>
    <cfRule type="expression" dxfId="3899" priority="955">
      <formula>SEARCH("canone",$N9)&gt;0</formula>
    </cfRule>
  </conditionalFormatting>
  <conditionalFormatting sqref="F9">
    <cfRule type="expression" dxfId="3898" priority="946">
      <formula>SEARCH("caricato",$N9)&gt;0</formula>
    </cfRule>
    <cfRule type="expression" dxfId="3897" priority="947">
      <formula>SEARCH("da fare",$N9)&gt;0</formula>
    </cfRule>
    <cfRule type="expression" dxfId="3896" priority="948">
      <formula>SEARCH("attesa tcl",$N9)&gt;0</formula>
    </cfRule>
    <cfRule type="expression" dxfId="3895" priority="949">
      <formula>SEARCH("fermata",$N9)&gt;0</formula>
    </cfRule>
    <cfRule type="expression" dxfId="3894" priority="950">
      <formula>SEARCH("canone",$N9)&gt;0</formula>
    </cfRule>
  </conditionalFormatting>
  <conditionalFormatting sqref="F6:F7">
    <cfRule type="expression" dxfId="3893" priority="941">
      <formula>SEARCH("caricato",$N6)&gt;0</formula>
    </cfRule>
    <cfRule type="expression" dxfId="3892" priority="942">
      <formula>SEARCH("da fare",$N6)&gt;0</formula>
    </cfRule>
    <cfRule type="expression" dxfId="3891" priority="943">
      <formula>SEARCH("attesa tcl",$N6)&gt;0</formula>
    </cfRule>
    <cfRule type="expression" dxfId="3890" priority="944">
      <formula>SEARCH("fermata",$N6)&gt;0</formula>
    </cfRule>
    <cfRule type="expression" dxfId="3889" priority="945">
      <formula>SEARCH("canone",$N6)&gt;0</formula>
    </cfRule>
  </conditionalFormatting>
  <conditionalFormatting sqref="F6:F7">
    <cfRule type="expression" dxfId="3888" priority="936">
      <formula>SEARCH("caricato",$N6)&gt;0</formula>
    </cfRule>
    <cfRule type="expression" dxfId="3887" priority="937">
      <formula>SEARCH("da fare",$N6)&gt;0</formula>
    </cfRule>
    <cfRule type="expression" dxfId="3886" priority="938">
      <formula>SEARCH("attesa tcl",$N6)&gt;0</formula>
    </cfRule>
    <cfRule type="expression" dxfId="3885" priority="939">
      <formula>SEARCH("fermata",$N6)&gt;0</formula>
    </cfRule>
    <cfRule type="expression" dxfId="3884" priority="940">
      <formula>SEARCH("canone",$N6)&gt;0</formula>
    </cfRule>
  </conditionalFormatting>
  <conditionalFormatting sqref="F6:F7">
    <cfRule type="expression" dxfId="3883" priority="931">
      <formula>SEARCH("caricato",$N6)&gt;0</formula>
    </cfRule>
    <cfRule type="expression" dxfId="3882" priority="932">
      <formula>SEARCH("da fare",$N6)&gt;0</formula>
    </cfRule>
    <cfRule type="expression" dxfId="3881" priority="933">
      <formula>SEARCH("attesa tcl",$N6)&gt;0</formula>
    </cfRule>
    <cfRule type="expression" dxfId="3880" priority="934">
      <formula>SEARCH("fermata",$N6)&gt;0</formula>
    </cfRule>
    <cfRule type="expression" dxfId="3879" priority="935">
      <formula>SEARCH("canone",$N6)&gt;0</formula>
    </cfRule>
  </conditionalFormatting>
  <conditionalFormatting sqref="F9">
    <cfRule type="expression" dxfId="3878" priority="926">
      <formula>SEARCH("caricato",$N9)&gt;0</formula>
    </cfRule>
    <cfRule type="expression" dxfId="3877" priority="927">
      <formula>SEARCH("da fare",$N9)&gt;0</formula>
    </cfRule>
    <cfRule type="expression" dxfId="3876" priority="928">
      <formula>SEARCH("attesa tcl",$N9)&gt;0</formula>
    </cfRule>
    <cfRule type="expression" dxfId="3875" priority="929">
      <formula>SEARCH("fermata",$N9)&gt;0</formula>
    </cfRule>
    <cfRule type="expression" dxfId="3874" priority="930">
      <formula>SEARCH("canone",$N9)&gt;0</formula>
    </cfRule>
  </conditionalFormatting>
  <conditionalFormatting sqref="F6:F7">
    <cfRule type="expression" dxfId="3873" priority="921">
      <formula>SEARCH("caricato",$N6)&gt;0</formula>
    </cfRule>
    <cfRule type="expression" dxfId="3872" priority="922">
      <formula>SEARCH("da fare",$N6)&gt;0</formula>
    </cfRule>
    <cfRule type="expression" dxfId="3871" priority="923">
      <formula>SEARCH("attesa tcl",$N6)&gt;0</formula>
    </cfRule>
    <cfRule type="expression" dxfId="3870" priority="924">
      <formula>SEARCH("fermata",$N6)&gt;0</formula>
    </cfRule>
    <cfRule type="expression" dxfId="3869" priority="925">
      <formula>SEARCH("canone",$N6)&gt;0</formula>
    </cfRule>
  </conditionalFormatting>
  <conditionalFormatting sqref="F9">
    <cfRule type="expression" dxfId="3868" priority="916">
      <formula>SEARCH("caricato",$N9)&gt;0</formula>
    </cfRule>
    <cfRule type="expression" dxfId="3867" priority="917">
      <formula>SEARCH("da fare",$N9)&gt;0</formula>
    </cfRule>
    <cfRule type="expression" dxfId="3866" priority="918">
      <formula>SEARCH("attesa tcl",$N9)&gt;0</formula>
    </cfRule>
    <cfRule type="expression" dxfId="3865" priority="919">
      <formula>SEARCH("fermata",$N9)&gt;0</formula>
    </cfRule>
    <cfRule type="expression" dxfId="3864" priority="920">
      <formula>SEARCH("canone",$N9)&gt;0</formula>
    </cfRule>
  </conditionalFormatting>
  <conditionalFormatting sqref="F8">
    <cfRule type="expression" dxfId="3863" priority="911">
      <formula>SEARCH("caricato",$N8)&gt;0</formula>
    </cfRule>
    <cfRule type="expression" dxfId="3862" priority="912">
      <formula>SEARCH("da fare",$N8)&gt;0</formula>
    </cfRule>
    <cfRule type="expression" dxfId="3861" priority="913">
      <formula>SEARCH("attesa tcl",$N8)&gt;0</formula>
    </cfRule>
    <cfRule type="expression" dxfId="3860" priority="914">
      <formula>SEARCH("fermata",$N8)&gt;0</formula>
    </cfRule>
    <cfRule type="expression" dxfId="3859" priority="915">
      <formula>SEARCH("canone",$N8)&gt;0</formula>
    </cfRule>
  </conditionalFormatting>
  <conditionalFormatting sqref="F8">
    <cfRule type="expression" dxfId="3858" priority="906">
      <formula>SEARCH("caricato",$N8)&gt;0</formula>
    </cfRule>
    <cfRule type="expression" dxfId="3857" priority="907">
      <formula>SEARCH("da fare",$N8)&gt;0</formula>
    </cfRule>
    <cfRule type="expression" dxfId="3856" priority="908">
      <formula>SEARCH("attesa tcl",$N8)&gt;0</formula>
    </cfRule>
    <cfRule type="expression" dxfId="3855" priority="909">
      <formula>SEARCH("fermata",$N8)&gt;0</formula>
    </cfRule>
    <cfRule type="expression" dxfId="3854" priority="910">
      <formula>SEARCH("canone",$N8)&gt;0</formula>
    </cfRule>
  </conditionalFormatting>
  <conditionalFormatting sqref="F8">
    <cfRule type="expression" dxfId="3853" priority="901">
      <formula>SEARCH("caricato",$N8)&gt;0</formula>
    </cfRule>
    <cfRule type="expression" dxfId="3852" priority="902">
      <formula>SEARCH("da fare",$N8)&gt;0</formula>
    </cfRule>
    <cfRule type="expression" dxfId="3851" priority="903">
      <formula>SEARCH("attesa tcl",$N8)&gt;0</formula>
    </cfRule>
    <cfRule type="expression" dxfId="3850" priority="904">
      <formula>SEARCH("fermata",$N8)&gt;0</formula>
    </cfRule>
    <cfRule type="expression" dxfId="3849" priority="905">
      <formula>SEARCH("canone",$N8)&gt;0</formula>
    </cfRule>
  </conditionalFormatting>
  <conditionalFormatting sqref="F8">
    <cfRule type="expression" dxfId="3848" priority="896">
      <formula>SEARCH("caricato",$N8)&gt;0</formula>
    </cfRule>
    <cfRule type="expression" dxfId="3847" priority="897">
      <formula>SEARCH("da fare",$N8)&gt;0</formula>
    </cfRule>
    <cfRule type="expression" dxfId="3846" priority="898">
      <formula>SEARCH("attesa tcl",$N8)&gt;0</formula>
    </cfRule>
    <cfRule type="expression" dxfId="3845" priority="899">
      <formula>SEARCH("fermata",$N8)&gt;0</formula>
    </cfRule>
    <cfRule type="expression" dxfId="3844" priority="900">
      <formula>SEARCH("canone",$N8)&gt;0</formula>
    </cfRule>
  </conditionalFormatting>
  <conditionalFormatting sqref="F10:F11">
    <cfRule type="expression" dxfId="3843" priority="891">
      <formula>SEARCH("caricato",$N10)&gt;0</formula>
    </cfRule>
    <cfRule type="expression" dxfId="3842" priority="892">
      <formula>SEARCH("da fare",$N10)&gt;0</formula>
    </cfRule>
    <cfRule type="expression" dxfId="3841" priority="893">
      <formula>SEARCH("attesa tcl",$N10)&gt;0</formula>
    </cfRule>
    <cfRule type="expression" dxfId="3840" priority="894">
      <formula>SEARCH("fermata",$N10)&gt;0</formula>
    </cfRule>
    <cfRule type="expression" dxfId="3839" priority="895">
      <formula>SEARCH("canone",$N10)&gt;0</formula>
    </cfRule>
  </conditionalFormatting>
  <conditionalFormatting sqref="F10:F11">
    <cfRule type="expression" dxfId="3838" priority="886">
      <formula>SEARCH("caricato",$N10)&gt;0</formula>
    </cfRule>
    <cfRule type="expression" dxfId="3837" priority="887">
      <formula>SEARCH("da fare",$N10)&gt;0</formula>
    </cfRule>
    <cfRule type="expression" dxfId="3836" priority="888">
      <formula>SEARCH("attesa tcl",$N10)&gt;0</formula>
    </cfRule>
    <cfRule type="expression" dxfId="3835" priority="889">
      <formula>SEARCH("fermata",$N10)&gt;0</formula>
    </cfRule>
    <cfRule type="expression" dxfId="3834" priority="890">
      <formula>SEARCH("canone",$N10)&gt;0</formula>
    </cfRule>
  </conditionalFormatting>
  <conditionalFormatting sqref="F10:F11">
    <cfRule type="expression" dxfId="3833" priority="881">
      <formula>SEARCH("caricato",$N10)&gt;0</formula>
    </cfRule>
    <cfRule type="expression" dxfId="3832" priority="882">
      <formula>SEARCH("da fare",$N10)&gt;0</formula>
    </cfRule>
    <cfRule type="expression" dxfId="3831" priority="883">
      <formula>SEARCH("attesa tcl",$N10)&gt;0</formula>
    </cfRule>
    <cfRule type="expression" dxfId="3830" priority="884">
      <formula>SEARCH("fermata",$N10)&gt;0</formula>
    </cfRule>
    <cfRule type="expression" dxfId="3829" priority="885">
      <formula>SEARCH("canone",$N10)&gt;0</formula>
    </cfRule>
  </conditionalFormatting>
  <conditionalFormatting sqref="F10:F11">
    <cfRule type="expression" dxfId="3828" priority="876">
      <formula>SEARCH("caricato",$N10)&gt;0</formula>
    </cfRule>
    <cfRule type="expression" dxfId="3827" priority="877">
      <formula>SEARCH("da fare",$N10)&gt;0</formula>
    </cfRule>
    <cfRule type="expression" dxfId="3826" priority="878">
      <formula>SEARCH("attesa tcl",$N10)&gt;0</formula>
    </cfRule>
    <cfRule type="expression" dxfId="3825" priority="879">
      <formula>SEARCH("fermata",$N10)&gt;0</formula>
    </cfRule>
    <cfRule type="expression" dxfId="3824" priority="880">
      <formula>SEARCH("canone",$N10)&gt;0</formula>
    </cfRule>
  </conditionalFormatting>
  <conditionalFormatting sqref="F10:F11">
    <cfRule type="expression" dxfId="3823" priority="871">
      <formula>SEARCH("caricato",$N10)&gt;0</formula>
    </cfRule>
    <cfRule type="expression" dxfId="3822" priority="872">
      <formula>SEARCH("da fare",$N10)&gt;0</formula>
    </cfRule>
    <cfRule type="expression" dxfId="3821" priority="873">
      <formula>SEARCH("attesa tcl",$N10)&gt;0</formula>
    </cfRule>
    <cfRule type="expression" dxfId="3820" priority="874">
      <formula>SEARCH("fermata",$N10)&gt;0</formula>
    </cfRule>
    <cfRule type="expression" dxfId="3819" priority="875">
      <formula>SEARCH("canone",$N10)&gt;0</formula>
    </cfRule>
  </conditionalFormatting>
  <conditionalFormatting sqref="F10:F11">
    <cfRule type="expression" dxfId="3818" priority="866">
      <formula>SEARCH("caricato",$N10)&gt;0</formula>
    </cfRule>
    <cfRule type="expression" dxfId="3817" priority="867">
      <formula>SEARCH("da fare",$N10)&gt;0</formula>
    </cfRule>
    <cfRule type="expression" dxfId="3816" priority="868">
      <formula>SEARCH("attesa tcl",$N10)&gt;0</formula>
    </cfRule>
    <cfRule type="expression" dxfId="3815" priority="869">
      <formula>SEARCH("fermata",$N10)&gt;0</formula>
    </cfRule>
    <cfRule type="expression" dxfId="3814" priority="870">
      <formula>SEARCH("canone",$N10)&gt;0</formula>
    </cfRule>
  </conditionalFormatting>
  <conditionalFormatting sqref="F10:F11">
    <cfRule type="expression" dxfId="3813" priority="861">
      <formula>SEARCH("caricato",$N10)&gt;0</formula>
    </cfRule>
    <cfRule type="expression" dxfId="3812" priority="862">
      <formula>SEARCH("da fare",$N10)&gt;0</formula>
    </cfRule>
    <cfRule type="expression" dxfId="3811" priority="863">
      <formula>SEARCH("attesa tcl",$N10)&gt;0</formula>
    </cfRule>
    <cfRule type="expression" dxfId="3810" priority="864">
      <formula>SEARCH("fermata",$N10)&gt;0</formula>
    </cfRule>
    <cfRule type="expression" dxfId="3809" priority="865">
      <formula>SEARCH("canone",$N10)&gt;0</formula>
    </cfRule>
  </conditionalFormatting>
  <conditionalFormatting sqref="F10:F11">
    <cfRule type="expression" dxfId="3808" priority="856">
      <formula>SEARCH("caricato",$N10)&gt;0</formula>
    </cfRule>
    <cfRule type="expression" dxfId="3807" priority="857">
      <formula>SEARCH("da fare",$N10)&gt;0</formula>
    </cfRule>
    <cfRule type="expression" dxfId="3806" priority="858">
      <formula>SEARCH("attesa tcl",$N10)&gt;0</formula>
    </cfRule>
    <cfRule type="expression" dxfId="3805" priority="859">
      <formula>SEARCH("fermata",$N10)&gt;0</formula>
    </cfRule>
    <cfRule type="expression" dxfId="3804" priority="860">
      <formula>SEARCH("canone",$N10)&gt;0</formula>
    </cfRule>
  </conditionalFormatting>
  <conditionalFormatting sqref="F14">
    <cfRule type="expression" dxfId="3803" priority="851">
      <formula>SEARCH("caricato",$N14)&gt;0</formula>
    </cfRule>
    <cfRule type="expression" dxfId="3802" priority="852">
      <formula>SEARCH("da fare",$N14)&gt;0</formula>
    </cfRule>
    <cfRule type="expression" dxfId="3801" priority="853">
      <formula>SEARCH("attesa tcl",$N14)&gt;0</formula>
    </cfRule>
    <cfRule type="expression" dxfId="3800" priority="854">
      <formula>SEARCH("fermata",$N14)&gt;0</formula>
    </cfRule>
    <cfRule type="expression" dxfId="3799" priority="855">
      <formula>SEARCH("canone",$N14)&gt;0</formula>
    </cfRule>
  </conditionalFormatting>
  <conditionalFormatting sqref="F14">
    <cfRule type="expression" dxfId="3798" priority="846">
      <formula>SEARCH("caricato",$N14)&gt;0</formula>
    </cfRule>
    <cfRule type="expression" dxfId="3797" priority="847">
      <formula>SEARCH("da fare",$N14)&gt;0</formula>
    </cfRule>
    <cfRule type="expression" dxfId="3796" priority="848">
      <formula>SEARCH("attesa tcl",$N14)&gt;0</formula>
    </cfRule>
    <cfRule type="expression" dxfId="3795" priority="849">
      <formula>SEARCH("fermata",$N14)&gt;0</formula>
    </cfRule>
    <cfRule type="expression" dxfId="3794" priority="850">
      <formula>SEARCH("canone",$N14)&gt;0</formula>
    </cfRule>
  </conditionalFormatting>
  <conditionalFormatting sqref="F14">
    <cfRule type="expression" dxfId="3793" priority="841">
      <formula>SEARCH("caricato",$N14)&gt;0</formula>
    </cfRule>
    <cfRule type="expression" dxfId="3792" priority="842">
      <formula>SEARCH("da fare",$N14)&gt;0</formula>
    </cfRule>
    <cfRule type="expression" dxfId="3791" priority="843">
      <formula>SEARCH("attesa tcl",$N14)&gt;0</formula>
    </cfRule>
    <cfRule type="expression" dxfId="3790" priority="844">
      <formula>SEARCH("fermata",$N14)&gt;0</formula>
    </cfRule>
    <cfRule type="expression" dxfId="3789" priority="845">
      <formula>SEARCH("canone",$N14)&gt;0</formula>
    </cfRule>
  </conditionalFormatting>
  <conditionalFormatting sqref="F14">
    <cfRule type="expression" dxfId="3788" priority="836">
      <formula>SEARCH("caricato",$N14)&gt;0</formula>
    </cfRule>
    <cfRule type="expression" dxfId="3787" priority="837">
      <formula>SEARCH("da fare",$N14)&gt;0</formula>
    </cfRule>
    <cfRule type="expression" dxfId="3786" priority="838">
      <formula>SEARCH("attesa tcl",$N14)&gt;0</formula>
    </cfRule>
    <cfRule type="expression" dxfId="3785" priority="839">
      <formula>SEARCH("fermata",$N14)&gt;0</formula>
    </cfRule>
    <cfRule type="expression" dxfId="3784" priority="840">
      <formula>SEARCH("canone",$N14)&gt;0</formula>
    </cfRule>
  </conditionalFormatting>
  <conditionalFormatting sqref="F16">
    <cfRule type="expression" dxfId="3783" priority="831">
      <formula>SEARCH("caricato",$N16)&gt;0</formula>
    </cfRule>
    <cfRule type="expression" dxfId="3782" priority="832">
      <formula>SEARCH("da fare",$N16)&gt;0</formula>
    </cfRule>
    <cfRule type="expression" dxfId="3781" priority="833">
      <formula>SEARCH("attesa tcl",$N16)&gt;0</formula>
    </cfRule>
    <cfRule type="expression" dxfId="3780" priority="834">
      <formula>SEARCH("fermata",$N16)&gt;0</formula>
    </cfRule>
    <cfRule type="expression" dxfId="3779" priority="835">
      <formula>SEARCH("canone",$N16)&gt;0</formula>
    </cfRule>
  </conditionalFormatting>
  <conditionalFormatting sqref="F16">
    <cfRule type="expression" dxfId="3778" priority="826">
      <formula>SEARCH("caricato",$N16)&gt;0</formula>
    </cfRule>
    <cfRule type="expression" dxfId="3777" priority="827">
      <formula>SEARCH("da fare",$N16)&gt;0</formula>
    </cfRule>
    <cfRule type="expression" dxfId="3776" priority="828">
      <formula>SEARCH("attesa tcl",$N16)&gt;0</formula>
    </cfRule>
    <cfRule type="expression" dxfId="3775" priority="829">
      <formula>SEARCH("fermata",$N16)&gt;0</formula>
    </cfRule>
    <cfRule type="expression" dxfId="3774" priority="830">
      <formula>SEARCH("canone",$N16)&gt;0</formula>
    </cfRule>
  </conditionalFormatting>
  <conditionalFormatting sqref="F16">
    <cfRule type="expression" dxfId="3773" priority="821">
      <formula>SEARCH("caricato",$N16)&gt;0</formula>
    </cfRule>
    <cfRule type="expression" dxfId="3772" priority="822">
      <formula>SEARCH("da fare",$N16)&gt;0</formula>
    </cfRule>
    <cfRule type="expression" dxfId="3771" priority="823">
      <formula>SEARCH("attesa tcl",$N16)&gt;0</formula>
    </cfRule>
    <cfRule type="expression" dxfId="3770" priority="824">
      <formula>SEARCH("fermata",$N16)&gt;0</formula>
    </cfRule>
    <cfRule type="expression" dxfId="3769" priority="825">
      <formula>SEARCH("canone",$N16)&gt;0</formula>
    </cfRule>
  </conditionalFormatting>
  <conditionalFormatting sqref="F16">
    <cfRule type="expression" dxfId="3768" priority="816">
      <formula>SEARCH("caricato",$N16)&gt;0</formula>
    </cfRule>
    <cfRule type="expression" dxfId="3767" priority="817">
      <formula>SEARCH("da fare",$N16)&gt;0</formula>
    </cfRule>
    <cfRule type="expression" dxfId="3766" priority="818">
      <formula>SEARCH("attesa tcl",$N16)&gt;0</formula>
    </cfRule>
    <cfRule type="expression" dxfId="3765" priority="819">
      <formula>SEARCH("fermata",$N16)&gt;0</formula>
    </cfRule>
    <cfRule type="expression" dxfId="3764" priority="820">
      <formula>SEARCH("canone",$N16)&gt;0</formula>
    </cfRule>
  </conditionalFormatting>
  <conditionalFormatting sqref="F16">
    <cfRule type="expression" dxfId="3763" priority="811">
      <formula>SEARCH("caricato",$N16)&gt;0</formula>
    </cfRule>
    <cfRule type="expression" dxfId="3762" priority="812">
      <formula>SEARCH("da fare",$N16)&gt;0</formula>
    </cfRule>
    <cfRule type="expression" dxfId="3761" priority="813">
      <formula>SEARCH("attesa tcl",$N16)&gt;0</formula>
    </cfRule>
    <cfRule type="expression" dxfId="3760" priority="814">
      <formula>SEARCH("fermata",$N16)&gt;0</formula>
    </cfRule>
    <cfRule type="expression" dxfId="3759" priority="815">
      <formula>SEARCH("canone",$N16)&gt;0</formula>
    </cfRule>
  </conditionalFormatting>
  <conditionalFormatting sqref="F16">
    <cfRule type="expression" dxfId="3758" priority="806">
      <formula>SEARCH("caricato",$N16)&gt;0</formula>
    </cfRule>
    <cfRule type="expression" dxfId="3757" priority="807">
      <formula>SEARCH("da fare",$N16)&gt;0</formula>
    </cfRule>
    <cfRule type="expression" dxfId="3756" priority="808">
      <formula>SEARCH("attesa tcl",$N16)&gt;0</formula>
    </cfRule>
    <cfRule type="expression" dxfId="3755" priority="809">
      <formula>SEARCH("fermata",$N16)&gt;0</formula>
    </cfRule>
    <cfRule type="expression" dxfId="3754" priority="810">
      <formula>SEARCH("canone",$N16)&gt;0</formula>
    </cfRule>
  </conditionalFormatting>
  <conditionalFormatting sqref="F16">
    <cfRule type="expression" dxfId="3753" priority="801">
      <formula>SEARCH("caricato",$N16)&gt;0</formula>
    </cfRule>
    <cfRule type="expression" dxfId="3752" priority="802">
      <formula>SEARCH("da fare",$N16)&gt;0</formula>
    </cfRule>
    <cfRule type="expression" dxfId="3751" priority="803">
      <formula>SEARCH("attesa tcl",$N16)&gt;0</formula>
    </cfRule>
    <cfRule type="expression" dxfId="3750" priority="804">
      <formula>SEARCH("fermata",$N16)&gt;0</formula>
    </cfRule>
    <cfRule type="expression" dxfId="3749" priority="805">
      <formula>SEARCH("canone",$N16)&gt;0</formula>
    </cfRule>
  </conditionalFormatting>
  <conditionalFormatting sqref="F16">
    <cfRule type="expression" dxfId="3748" priority="796">
      <formula>SEARCH("caricato",$N16)&gt;0</formula>
    </cfRule>
    <cfRule type="expression" dxfId="3747" priority="797">
      <formula>SEARCH("da fare",$N16)&gt;0</formula>
    </cfRule>
    <cfRule type="expression" dxfId="3746" priority="798">
      <formula>SEARCH("attesa tcl",$N16)&gt;0</formula>
    </cfRule>
    <cfRule type="expression" dxfId="3745" priority="799">
      <formula>SEARCH("fermata",$N16)&gt;0</formula>
    </cfRule>
    <cfRule type="expression" dxfId="3744" priority="800">
      <formula>SEARCH("canone",$N16)&gt;0</formula>
    </cfRule>
  </conditionalFormatting>
  <conditionalFormatting sqref="F17">
    <cfRule type="expression" dxfId="3743" priority="791">
      <formula>SEARCH("caricato",$N17)&gt;0</formula>
    </cfRule>
    <cfRule type="expression" dxfId="3742" priority="792">
      <formula>SEARCH("da fare",$N17)&gt;0</formula>
    </cfRule>
    <cfRule type="expression" dxfId="3741" priority="793">
      <formula>SEARCH("attesa tcl",$N17)&gt;0</formula>
    </cfRule>
    <cfRule type="expression" dxfId="3740" priority="794">
      <formula>SEARCH("fermata",$N17)&gt;0</formula>
    </cfRule>
    <cfRule type="expression" dxfId="3739" priority="795">
      <formula>SEARCH("canone",$N17)&gt;0</formula>
    </cfRule>
  </conditionalFormatting>
  <conditionalFormatting sqref="F17">
    <cfRule type="expression" dxfId="3738" priority="786">
      <formula>SEARCH("caricato",$N17)&gt;0</formula>
    </cfRule>
    <cfRule type="expression" dxfId="3737" priority="787">
      <formula>SEARCH("da fare",$N17)&gt;0</formula>
    </cfRule>
    <cfRule type="expression" dxfId="3736" priority="788">
      <formula>SEARCH("attesa tcl",$N17)&gt;0</formula>
    </cfRule>
    <cfRule type="expression" dxfId="3735" priority="789">
      <formula>SEARCH("fermata",$N17)&gt;0</formula>
    </cfRule>
    <cfRule type="expression" dxfId="3734" priority="790">
      <formula>SEARCH("canone",$N17)&gt;0</formula>
    </cfRule>
  </conditionalFormatting>
  <conditionalFormatting sqref="F17">
    <cfRule type="expression" dxfId="3733" priority="781">
      <formula>SEARCH("caricato",$N17)&gt;0</formula>
    </cfRule>
    <cfRule type="expression" dxfId="3732" priority="782">
      <formula>SEARCH("da fare",$N17)&gt;0</formula>
    </cfRule>
    <cfRule type="expression" dxfId="3731" priority="783">
      <formula>SEARCH("attesa tcl",$N17)&gt;0</formula>
    </cfRule>
    <cfRule type="expression" dxfId="3730" priority="784">
      <formula>SEARCH("fermata",$N17)&gt;0</formula>
    </cfRule>
    <cfRule type="expression" dxfId="3729" priority="785">
      <formula>SEARCH("canone",$N17)&gt;0</formula>
    </cfRule>
  </conditionalFormatting>
  <conditionalFormatting sqref="F17">
    <cfRule type="expression" dxfId="3728" priority="776">
      <formula>SEARCH("caricato",$N17)&gt;0</formula>
    </cfRule>
    <cfRule type="expression" dxfId="3727" priority="777">
      <formula>SEARCH("da fare",$N17)&gt;0</formula>
    </cfRule>
    <cfRule type="expression" dxfId="3726" priority="778">
      <formula>SEARCH("attesa tcl",$N17)&gt;0</formula>
    </cfRule>
    <cfRule type="expression" dxfId="3725" priority="779">
      <formula>SEARCH("fermata",$N17)&gt;0</formula>
    </cfRule>
    <cfRule type="expression" dxfId="3724" priority="780">
      <formula>SEARCH("canone",$N17)&gt;0</formula>
    </cfRule>
  </conditionalFormatting>
  <conditionalFormatting sqref="F17">
    <cfRule type="expression" dxfId="3723" priority="771">
      <formula>SEARCH("caricato",$N17)&gt;0</formula>
    </cfRule>
    <cfRule type="expression" dxfId="3722" priority="772">
      <formula>SEARCH("da fare",$N17)&gt;0</formula>
    </cfRule>
    <cfRule type="expression" dxfId="3721" priority="773">
      <formula>SEARCH("attesa tcl",$N17)&gt;0</formula>
    </cfRule>
    <cfRule type="expression" dxfId="3720" priority="774">
      <formula>SEARCH("fermata",$N17)&gt;0</formula>
    </cfRule>
    <cfRule type="expression" dxfId="3719" priority="775">
      <formula>SEARCH("canone",$N17)&gt;0</formula>
    </cfRule>
  </conditionalFormatting>
  <conditionalFormatting sqref="F17">
    <cfRule type="expression" dxfId="3718" priority="766">
      <formula>SEARCH("caricato",$N17)&gt;0</formula>
    </cfRule>
    <cfRule type="expression" dxfId="3717" priority="767">
      <formula>SEARCH("da fare",$N17)&gt;0</formula>
    </cfRule>
    <cfRule type="expression" dxfId="3716" priority="768">
      <formula>SEARCH("attesa tcl",$N17)&gt;0</formula>
    </cfRule>
    <cfRule type="expression" dxfId="3715" priority="769">
      <formula>SEARCH("fermata",$N17)&gt;0</formula>
    </cfRule>
    <cfRule type="expression" dxfId="3714" priority="770">
      <formula>SEARCH("canone",$N17)&gt;0</formula>
    </cfRule>
  </conditionalFormatting>
  <conditionalFormatting sqref="F17">
    <cfRule type="expression" dxfId="3713" priority="761">
      <formula>SEARCH("caricato",$N17)&gt;0</formula>
    </cfRule>
    <cfRule type="expression" dxfId="3712" priority="762">
      <formula>SEARCH("da fare",$N17)&gt;0</formula>
    </cfRule>
    <cfRule type="expression" dxfId="3711" priority="763">
      <formula>SEARCH("attesa tcl",$N17)&gt;0</formula>
    </cfRule>
    <cfRule type="expression" dxfId="3710" priority="764">
      <formula>SEARCH("fermata",$N17)&gt;0</formula>
    </cfRule>
    <cfRule type="expression" dxfId="3709" priority="765">
      <formula>SEARCH("canone",$N17)&gt;0</formula>
    </cfRule>
  </conditionalFormatting>
  <conditionalFormatting sqref="F17">
    <cfRule type="expression" dxfId="3708" priority="756">
      <formula>SEARCH("caricato",$N17)&gt;0</formula>
    </cfRule>
    <cfRule type="expression" dxfId="3707" priority="757">
      <formula>SEARCH("da fare",$N17)&gt;0</formula>
    </cfRule>
    <cfRule type="expression" dxfId="3706" priority="758">
      <formula>SEARCH("attesa tcl",$N17)&gt;0</formula>
    </cfRule>
    <cfRule type="expression" dxfId="3705" priority="759">
      <formula>SEARCH("fermata",$N17)&gt;0</formula>
    </cfRule>
    <cfRule type="expression" dxfId="3704" priority="760">
      <formula>SEARCH("canone",$N17)&gt;0</formula>
    </cfRule>
  </conditionalFormatting>
  <conditionalFormatting sqref="I10:I11">
    <cfRule type="expression" dxfId="3703" priority="751">
      <formula>SEARCH("caricato",$N10)&gt;0</formula>
    </cfRule>
    <cfRule type="expression" dxfId="3702" priority="752">
      <formula>SEARCH("da fare",$N10)&gt;0</formula>
    </cfRule>
    <cfRule type="expression" dxfId="3701" priority="753">
      <formula>SEARCH("attesa tcl",$N10)&gt;0</formula>
    </cfRule>
    <cfRule type="expression" dxfId="3700" priority="754">
      <formula>SEARCH("fermata",$N10)&gt;0</formula>
    </cfRule>
    <cfRule type="expression" dxfId="3699" priority="755">
      <formula>SEARCH("canone",$N10)&gt;0</formula>
    </cfRule>
  </conditionalFormatting>
  <conditionalFormatting sqref="I10:I11">
    <cfRule type="expression" dxfId="3698" priority="746">
      <formula>SEARCH("caricato",$N10)&gt;0</formula>
    </cfRule>
    <cfRule type="expression" dxfId="3697" priority="747">
      <formula>SEARCH("da fare",$N10)&gt;0</formula>
    </cfRule>
    <cfRule type="expression" dxfId="3696" priority="748">
      <formula>SEARCH("attesa tcl",$N10)&gt;0</formula>
    </cfRule>
    <cfRule type="expression" dxfId="3695" priority="749">
      <formula>SEARCH("fermata",$N10)&gt;0</formula>
    </cfRule>
    <cfRule type="expression" dxfId="3694" priority="750">
      <formula>SEARCH("canone",$N10)&gt;0</formula>
    </cfRule>
  </conditionalFormatting>
  <conditionalFormatting sqref="I10:I11">
    <cfRule type="expression" dxfId="3693" priority="741">
      <formula>SEARCH("caricato",$N10)&gt;0</formula>
    </cfRule>
    <cfRule type="expression" dxfId="3692" priority="742">
      <formula>SEARCH("da fare",$N10)&gt;0</formula>
    </cfRule>
    <cfRule type="expression" dxfId="3691" priority="743">
      <formula>SEARCH("attesa tcl",$N10)&gt;0</formula>
    </cfRule>
    <cfRule type="expression" dxfId="3690" priority="744">
      <formula>SEARCH("fermata",$N10)&gt;0</formula>
    </cfRule>
    <cfRule type="expression" dxfId="3689" priority="745">
      <formula>SEARCH("canone",$N10)&gt;0</formula>
    </cfRule>
  </conditionalFormatting>
  <conditionalFormatting sqref="I10:I11">
    <cfRule type="expression" dxfId="3688" priority="736">
      <formula>SEARCH("caricato",$N10)&gt;0</formula>
    </cfRule>
    <cfRule type="expression" dxfId="3687" priority="737">
      <formula>SEARCH("da fare",$N10)&gt;0</formula>
    </cfRule>
    <cfRule type="expression" dxfId="3686" priority="738">
      <formula>SEARCH("attesa tcl",$N10)&gt;0</formula>
    </cfRule>
    <cfRule type="expression" dxfId="3685" priority="739">
      <formula>SEARCH("fermata",$N10)&gt;0</formula>
    </cfRule>
    <cfRule type="expression" dxfId="3684" priority="740">
      <formula>SEARCH("canone",$N10)&gt;0</formula>
    </cfRule>
  </conditionalFormatting>
  <conditionalFormatting sqref="I10:I11">
    <cfRule type="expression" dxfId="3683" priority="731">
      <formula>SEARCH("caricato",$N10)&gt;0</formula>
    </cfRule>
    <cfRule type="expression" dxfId="3682" priority="732">
      <formula>SEARCH("da fare",$N10)&gt;0</formula>
    </cfRule>
    <cfRule type="expression" dxfId="3681" priority="733">
      <formula>SEARCH("attesa tcl",$N10)&gt;0</formula>
    </cfRule>
    <cfRule type="expression" dxfId="3680" priority="734">
      <formula>SEARCH("fermata",$N10)&gt;0</formula>
    </cfRule>
    <cfRule type="expression" dxfId="3679" priority="735">
      <formula>SEARCH("canone",$N10)&gt;0</formula>
    </cfRule>
  </conditionalFormatting>
  <conditionalFormatting sqref="I10:I11">
    <cfRule type="expression" dxfId="3678" priority="726">
      <formula>SEARCH("caricato",$N10)&gt;0</formula>
    </cfRule>
    <cfRule type="expression" dxfId="3677" priority="727">
      <formula>SEARCH("da fare",$N10)&gt;0</formula>
    </cfRule>
    <cfRule type="expression" dxfId="3676" priority="728">
      <formula>SEARCH("attesa tcl",$N10)&gt;0</formula>
    </cfRule>
    <cfRule type="expression" dxfId="3675" priority="729">
      <formula>SEARCH("fermata",$N10)&gt;0</formula>
    </cfRule>
    <cfRule type="expression" dxfId="3674" priority="730">
      <formula>SEARCH("canone",$N10)&gt;0</formula>
    </cfRule>
  </conditionalFormatting>
  <conditionalFormatting sqref="F21">
    <cfRule type="expression" dxfId="3673" priority="661">
      <formula>SEARCH("caricato",$N21)&gt;0</formula>
    </cfRule>
    <cfRule type="expression" dxfId="3672" priority="662">
      <formula>SEARCH("da fare",$N21)&gt;0</formula>
    </cfRule>
    <cfRule type="expression" dxfId="3671" priority="663">
      <formula>SEARCH("attesa tcl",$N21)&gt;0</formula>
    </cfRule>
    <cfRule type="expression" dxfId="3670" priority="664">
      <formula>SEARCH("fermata",$N21)&gt;0</formula>
    </cfRule>
    <cfRule type="expression" dxfId="3669" priority="665">
      <formula>SEARCH("canone",$N21)&gt;0</formula>
    </cfRule>
  </conditionalFormatting>
  <conditionalFormatting sqref="F21">
    <cfRule type="expression" dxfId="3668" priority="656">
      <formula>SEARCH("caricato",$N21)&gt;0</formula>
    </cfRule>
    <cfRule type="expression" dxfId="3667" priority="657">
      <formula>SEARCH("da fare",$N21)&gt;0</formula>
    </cfRule>
    <cfRule type="expression" dxfId="3666" priority="658">
      <formula>SEARCH("attesa tcl",$N21)&gt;0</formula>
    </cfRule>
    <cfRule type="expression" dxfId="3665" priority="659">
      <formula>SEARCH("fermata",$N21)&gt;0</formula>
    </cfRule>
    <cfRule type="expression" dxfId="3664" priority="660">
      <formula>SEARCH("canone",$N21)&gt;0</formula>
    </cfRule>
  </conditionalFormatting>
  <conditionalFormatting sqref="F21">
    <cfRule type="expression" dxfId="3663" priority="651">
      <formula>SEARCH("caricato",$N21)&gt;0</formula>
    </cfRule>
    <cfRule type="expression" dxfId="3662" priority="652">
      <formula>SEARCH("da fare",$N21)&gt;0</formula>
    </cfRule>
    <cfRule type="expression" dxfId="3661" priority="653">
      <formula>SEARCH("attesa tcl",$N21)&gt;0</formula>
    </cfRule>
    <cfRule type="expression" dxfId="3660" priority="654">
      <formula>SEARCH("fermata",$N21)&gt;0</formula>
    </cfRule>
    <cfRule type="expression" dxfId="3659" priority="655">
      <formula>SEARCH("canone",$N21)&gt;0</formula>
    </cfRule>
  </conditionalFormatting>
  <conditionalFormatting sqref="F21">
    <cfRule type="expression" dxfId="3658" priority="646">
      <formula>SEARCH("caricato",$N21)&gt;0</formula>
    </cfRule>
    <cfRule type="expression" dxfId="3657" priority="647">
      <formula>SEARCH("da fare",$N21)&gt;0</formula>
    </cfRule>
    <cfRule type="expression" dxfId="3656" priority="648">
      <formula>SEARCH("attesa tcl",$N21)&gt;0</formula>
    </cfRule>
    <cfRule type="expression" dxfId="3655" priority="649">
      <formula>SEARCH("fermata",$N21)&gt;0</formula>
    </cfRule>
    <cfRule type="expression" dxfId="3654" priority="650">
      <formula>SEARCH("canone",$N21)&gt;0</formula>
    </cfRule>
  </conditionalFormatting>
  <conditionalFormatting sqref="F22">
    <cfRule type="expression" dxfId="3653" priority="641">
      <formula>SEARCH("caricato",$N22)&gt;0</formula>
    </cfRule>
    <cfRule type="expression" dxfId="3652" priority="642">
      <formula>SEARCH("da fare",$N22)&gt;0</formula>
    </cfRule>
    <cfRule type="expression" dxfId="3651" priority="643">
      <formula>SEARCH("attesa tcl",$N22)&gt;0</formula>
    </cfRule>
    <cfRule type="expression" dxfId="3650" priority="644">
      <formula>SEARCH("fermata",$N22)&gt;0</formula>
    </cfRule>
    <cfRule type="expression" dxfId="3649" priority="645">
      <formula>SEARCH("canone",$N22)&gt;0</formula>
    </cfRule>
  </conditionalFormatting>
  <conditionalFormatting sqref="F22">
    <cfRule type="expression" dxfId="3648" priority="636">
      <formula>SEARCH("caricato",$N22)&gt;0</formula>
    </cfRule>
    <cfRule type="expression" dxfId="3647" priority="637">
      <formula>SEARCH("da fare",$N22)&gt;0</formula>
    </cfRule>
    <cfRule type="expression" dxfId="3646" priority="638">
      <formula>SEARCH("attesa tcl",$N22)&gt;0</formula>
    </cfRule>
    <cfRule type="expression" dxfId="3645" priority="639">
      <formula>SEARCH("fermata",$N22)&gt;0</formula>
    </cfRule>
    <cfRule type="expression" dxfId="3644" priority="640">
      <formula>SEARCH("canone",$N22)&gt;0</formula>
    </cfRule>
  </conditionalFormatting>
  <conditionalFormatting sqref="F22">
    <cfRule type="expression" dxfId="3643" priority="631">
      <formula>SEARCH("caricato",$N22)&gt;0</formula>
    </cfRule>
    <cfRule type="expression" dxfId="3642" priority="632">
      <formula>SEARCH("da fare",$N22)&gt;0</formula>
    </cfRule>
    <cfRule type="expression" dxfId="3641" priority="633">
      <formula>SEARCH("attesa tcl",$N22)&gt;0</formula>
    </cfRule>
    <cfRule type="expression" dxfId="3640" priority="634">
      <formula>SEARCH("fermata",$N22)&gt;0</formula>
    </cfRule>
    <cfRule type="expression" dxfId="3639" priority="635">
      <formula>SEARCH("canone",$N22)&gt;0</formula>
    </cfRule>
  </conditionalFormatting>
  <conditionalFormatting sqref="F22">
    <cfRule type="expression" dxfId="3638" priority="626">
      <formula>SEARCH("caricato",$N22)&gt;0</formula>
    </cfRule>
    <cfRule type="expression" dxfId="3637" priority="627">
      <formula>SEARCH("da fare",$N22)&gt;0</formula>
    </cfRule>
    <cfRule type="expression" dxfId="3636" priority="628">
      <formula>SEARCH("attesa tcl",$N22)&gt;0</formula>
    </cfRule>
    <cfRule type="expression" dxfId="3635" priority="629">
      <formula>SEARCH("fermata",$N22)&gt;0</formula>
    </cfRule>
    <cfRule type="expression" dxfId="3634" priority="630">
      <formula>SEARCH("canone",$N22)&gt;0</formula>
    </cfRule>
  </conditionalFormatting>
  <conditionalFormatting sqref="F22">
    <cfRule type="expression" dxfId="3633" priority="621">
      <formula>SEARCH("caricato",$N22)&gt;0</formula>
    </cfRule>
    <cfRule type="expression" dxfId="3632" priority="622">
      <formula>SEARCH("da fare",$N22)&gt;0</formula>
    </cfRule>
    <cfRule type="expression" dxfId="3631" priority="623">
      <formula>SEARCH("attesa tcl",$N22)&gt;0</formula>
    </cfRule>
    <cfRule type="expression" dxfId="3630" priority="624">
      <formula>SEARCH("fermata",$N22)&gt;0</formula>
    </cfRule>
    <cfRule type="expression" dxfId="3629" priority="625">
      <formula>SEARCH("canone",$N22)&gt;0</formula>
    </cfRule>
  </conditionalFormatting>
  <conditionalFormatting sqref="F22">
    <cfRule type="expression" dxfId="3628" priority="616">
      <formula>SEARCH("caricato",$N22)&gt;0</formula>
    </cfRule>
    <cfRule type="expression" dxfId="3627" priority="617">
      <formula>SEARCH("da fare",$N22)&gt;0</formula>
    </cfRule>
    <cfRule type="expression" dxfId="3626" priority="618">
      <formula>SEARCH("attesa tcl",$N22)&gt;0</formula>
    </cfRule>
    <cfRule type="expression" dxfId="3625" priority="619">
      <formula>SEARCH("fermata",$N22)&gt;0</formula>
    </cfRule>
    <cfRule type="expression" dxfId="3624" priority="620">
      <formula>SEARCH("canone",$N22)&gt;0</formula>
    </cfRule>
  </conditionalFormatting>
  <conditionalFormatting sqref="F22">
    <cfRule type="expression" dxfId="3623" priority="611">
      <formula>SEARCH("caricato",$N22)&gt;0</formula>
    </cfRule>
    <cfRule type="expression" dxfId="3622" priority="612">
      <formula>SEARCH("da fare",$N22)&gt;0</formula>
    </cfRule>
    <cfRule type="expression" dxfId="3621" priority="613">
      <formula>SEARCH("attesa tcl",$N22)&gt;0</formula>
    </cfRule>
    <cfRule type="expression" dxfId="3620" priority="614">
      <formula>SEARCH("fermata",$N22)&gt;0</formula>
    </cfRule>
    <cfRule type="expression" dxfId="3619" priority="615">
      <formula>SEARCH("canone",$N22)&gt;0</formula>
    </cfRule>
  </conditionalFormatting>
  <conditionalFormatting sqref="F22">
    <cfRule type="expression" dxfId="3618" priority="606">
      <formula>SEARCH("caricato",$N22)&gt;0</formula>
    </cfRule>
    <cfRule type="expression" dxfId="3617" priority="607">
      <formula>SEARCH("da fare",$N22)&gt;0</formula>
    </cfRule>
    <cfRule type="expression" dxfId="3616" priority="608">
      <formula>SEARCH("attesa tcl",$N22)&gt;0</formula>
    </cfRule>
    <cfRule type="expression" dxfId="3615" priority="609">
      <formula>SEARCH("fermata",$N22)&gt;0</formula>
    </cfRule>
    <cfRule type="expression" dxfId="3614" priority="610">
      <formula>SEARCH("canone",$N22)&gt;0</formula>
    </cfRule>
  </conditionalFormatting>
  <conditionalFormatting sqref="G22:H22 J22">
    <cfRule type="expression" dxfId="3613" priority="601">
      <formula>SEARCH("caricato",$N22)&gt;0</formula>
    </cfRule>
    <cfRule type="expression" dxfId="3612" priority="602">
      <formula>SEARCH("da fare",$N22)&gt;0</formula>
    </cfRule>
    <cfRule type="expression" dxfId="3611" priority="603">
      <formula>SEARCH("attesa tcl",$N22)&gt;0</formula>
    </cfRule>
    <cfRule type="expression" dxfId="3610" priority="604">
      <formula>SEARCH("fermata",$N22)&gt;0</formula>
    </cfRule>
    <cfRule type="expression" dxfId="3609" priority="605">
      <formula>SEARCH("canone",$N22)&gt;0</formula>
    </cfRule>
  </conditionalFormatting>
  <conditionalFormatting sqref="G21:H21">
    <cfRule type="expression" dxfId="3608" priority="566">
      <formula>SEARCH("caricato",$N21)&gt;0</formula>
    </cfRule>
    <cfRule type="expression" dxfId="3607" priority="567">
      <formula>SEARCH("da fare",$N21)&gt;0</formula>
    </cfRule>
    <cfRule type="expression" dxfId="3606" priority="568">
      <formula>SEARCH("attesa tcl",$N21)&gt;0</formula>
    </cfRule>
    <cfRule type="expression" dxfId="3605" priority="569">
      <formula>SEARCH("fermata",$N21)&gt;0</formula>
    </cfRule>
    <cfRule type="expression" dxfId="3604" priority="570">
      <formula>SEARCH("canone",$N21)&gt;0</formula>
    </cfRule>
  </conditionalFormatting>
  <conditionalFormatting sqref="I21">
    <cfRule type="expression" dxfId="3603" priority="531">
      <formula>SEARCH("caricato",$N21)&gt;0</formula>
    </cfRule>
    <cfRule type="expression" dxfId="3602" priority="532">
      <formula>SEARCH("da fare",$N21)&gt;0</formula>
    </cfRule>
    <cfRule type="expression" dxfId="3601" priority="533">
      <formula>SEARCH("attesa tcl",$N21)&gt;0</formula>
    </cfRule>
    <cfRule type="expression" dxfId="3600" priority="534">
      <formula>SEARCH("fermata",$N21)&gt;0</formula>
    </cfRule>
    <cfRule type="expression" dxfId="3599" priority="535">
      <formula>SEARCH("canone",$N21)&gt;0</formula>
    </cfRule>
  </conditionalFormatting>
  <conditionalFormatting sqref="I21">
    <cfRule type="expression" dxfId="3598" priority="526">
      <formula>SEARCH("caricato",$N21)&gt;0</formula>
    </cfRule>
    <cfRule type="expression" dxfId="3597" priority="527">
      <formula>SEARCH("da fare",$N21)&gt;0</formula>
    </cfRule>
    <cfRule type="expression" dxfId="3596" priority="528">
      <formula>SEARCH("attesa tcl",$N21)&gt;0</formula>
    </cfRule>
    <cfRule type="expression" dxfId="3595" priority="529">
      <formula>SEARCH("fermata",$N21)&gt;0</formula>
    </cfRule>
    <cfRule type="expression" dxfId="3594" priority="530">
      <formula>SEARCH("canone",$N21)&gt;0</formula>
    </cfRule>
  </conditionalFormatting>
  <conditionalFormatting sqref="I21">
    <cfRule type="expression" dxfId="3593" priority="521">
      <formula>SEARCH("caricato",$N21)&gt;0</formula>
    </cfRule>
    <cfRule type="expression" dxfId="3592" priority="522">
      <formula>SEARCH("da fare",$N21)&gt;0</formula>
    </cfRule>
    <cfRule type="expression" dxfId="3591" priority="523">
      <formula>SEARCH("attesa tcl",$N21)&gt;0</formula>
    </cfRule>
    <cfRule type="expression" dxfId="3590" priority="524">
      <formula>SEARCH("fermata",$N21)&gt;0</formula>
    </cfRule>
    <cfRule type="expression" dxfId="3589" priority="525">
      <formula>SEARCH("canone",$N21)&gt;0</formula>
    </cfRule>
  </conditionalFormatting>
  <conditionalFormatting sqref="I21">
    <cfRule type="expression" dxfId="3588" priority="516">
      <formula>SEARCH("caricato",$N21)&gt;0</formula>
    </cfRule>
    <cfRule type="expression" dxfId="3587" priority="517">
      <formula>SEARCH("da fare",$N21)&gt;0</formula>
    </cfRule>
    <cfRule type="expression" dxfId="3586" priority="518">
      <formula>SEARCH("attesa tcl",$N21)&gt;0</formula>
    </cfRule>
    <cfRule type="expression" dxfId="3585" priority="519">
      <formula>SEARCH("fermata",$N21)&gt;0</formula>
    </cfRule>
    <cfRule type="expression" dxfId="3584" priority="520">
      <formula>SEARCH("canone",$N21)&gt;0</formula>
    </cfRule>
  </conditionalFormatting>
  <conditionalFormatting sqref="I21">
    <cfRule type="expression" dxfId="3583" priority="511">
      <formula>SEARCH("caricato",$N21)&gt;0</formula>
    </cfRule>
    <cfRule type="expression" dxfId="3582" priority="512">
      <formula>SEARCH("da fare",$N21)&gt;0</formula>
    </cfRule>
    <cfRule type="expression" dxfId="3581" priority="513">
      <formula>SEARCH("attesa tcl",$N21)&gt;0</formula>
    </cfRule>
    <cfRule type="expression" dxfId="3580" priority="514">
      <formula>SEARCH("fermata",$N21)&gt;0</formula>
    </cfRule>
    <cfRule type="expression" dxfId="3579" priority="515">
      <formula>SEARCH("canone",$N21)&gt;0</formula>
    </cfRule>
  </conditionalFormatting>
  <conditionalFormatting sqref="I21">
    <cfRule type="expression" dxfId="3578" priority="506">
      <formula>SEARCH("caricato",$N21)&gt;0</formula>
    </cfRule>
    <cfRule type="expression" dxfId="3577" priority="507">
      <formula>SEARCH("da fare",$N21)&gt;0</formula>
    </cfRule>
    <cfRule type="expression" dxfId="3576" priority="508">
      <formula>SEARCH("attesa tcl",$N21)&gt;0</formula>
    </cfRule>
    <cfRule type="expression" dxfId="3575" priority="509">
      <formula>SEARCH("fermata",$N21)&gt;0</formula>
    </cfRule>
    <cfRule type="expression" dxfId="3574" priority="510">
      <formula>SEARCH("canone",$N21)&gt;0</formula>
    </cfRule>
  </conditionalFormatting>
  <conditionalFormatting sqref="I22">
    <cfRule type="expression" dxfId="3573" priority="501">
      <formula>SEARCH("caricato",$N22)&gt;0</formula>
    </cfRule>
    <cfRule type="expression" dxfId="3572" priority="502">
      <formula>SEARCH("da fare",$N22)&gt;0</formula>
    </cfRule>
    <cfRule type="expression" dxfId="3571" priority="503">
      <formula>SEARCH("attesa tcl",$N22)&gt;0</formula>
    </cfRule>
    <cfRule type="expression" dxfId="3570" priority="504">
      <formula>SEARCH("fermata",$N22)&gt;0</formula>
    </cfRule>
    <cfRule type="expression" dxfId="3569" priority="505">
      <formula>SEARCH("canone",$N22)&gt;0</formula>
    </cfRule>
  </conditionalFormatting>
  <conditionalFormatting sqref="I22">
    <cfRule type="expression" dxfId="3568" priority="496">
      <formula>SEARCH("caricato",$N22)&gt;0</formula>
    </cfRule>
    <cfRule type="expression" dxfId="3567" priority="497">
      <formula>SEARCH("da fare",$N22)&gt;0</formula>
    </cfRule>
    <cfRule type="expression" dxfId="3566" priority="498">
      <formula>SEARCH("attesa tcl",$N22)&gt;0</formula>
    </cfRule>
    <cfRule type="expression" dxfId="3565" priority="499">
      <formula>SEARCH("fermata",$N22)&gt;0</formula>
    </cfRule>
    <cfRule type="expression" dxfId="3564" priority="500">
      <formula>SEARCH("canone",$N22)&gt;0</formula>
    </cfRule>
  </conditionalFormatting>
  <conditionalFormatting sqref="I22">
    <cfRule type="expression" dxfId="3563" priority="491">
      <formula>SEARCH("caricato",$N22)&gt;0</formula>
    </cfRule>
    <cfRule type="expression" dxfId="3562" priority="492">
      <formula>SEARCH("da fare",$N22)&gt;0</formula>
    </cfRule>
    <cfRule type="expression" dxfId="3561" priority="493">
      <formula>SEARCH("attesa tcl",$N22)&gt;0</formula>
    </cfRule>
    <cfRule type="expression" dxfId="3560" priority="494">
      <formula>SEARCH("fermata",$N22)&gt;0</formula>
    </cfRule>
    <cfRule type="expression" dxfId="3559" priority="495">
      <formula>SEARCH("canone",$N22)&gt;0</formula>
    </cfRule>
  </conditionalFormatting>
  <conditionalFormatting sqref="I22">
    <cfRule type="expression" dxfId="3558" priority="486">
      <formula>SEARCH("caricato",$N22)&gt;0</formula>
    </cfRule>
    <cfRule type="expression" dxfId="3557" priority="487">
      <formula>SEARCH("da fare",$N22)&gt;0</formula>
    </cfRule>
    <cfRule type="expression" dxfId="3556" priority="488">
      <formula>SEARCH("attesa tcl",$N22)&gt;0</formula>
    </cfRule>
    <cfRule type="expression" dxfId="3555" priority="489">
      <formula>SEARCH("fermata",$N22)&gt;0</formula>
    </cfRule>
    <cfRule type="expression" dxfId="3554" priority="490">
      <formula>SEARCH("canone",$N22)&gt;0</formula>
    </cfRule>
  </conditionalFormatting>
  <conditionalFormatting sqref="I22">
    <cfRule type="expression" dxfId="3553" priority="481">
      <formula>SEARCH("caricato",$N22)&gt;0</formula>
    </cfRule>
    <cfRule type="expression" dxfId="3552" priority="482">
      <formula>SEARCH("da fare",$N22)&gt;0</formula>
    </cfRule>
    <cfRule type="expression" dxfId="3551" priority="483">
      <formula>SEARCH("attesa tcl",$N22)&gt;0</formula>
    </cfRule>
    <cfRule type="expression" dxfId="3550" priority="484">
      <formula>SEARCH("fermata",$N22)&gt;0</formula>
    </cfRule>
    <cfRule type="expression" dxfId="3549" priority="485">
      <formula>SEARCH("canone",$N22)&gt;0</formula>
    </cfRule>
  </conditionalFormatting>
  <conditionalFormatting sqref="I22">
    <cfRule type="expression" dxfId="3548" priority="476">
      <formula>SEARCH("caricato",$N22)&gt;0</formula>
    </cfRule>
    <cfRule type="expression" dxfId="3547" priority="477">
      <formula>SEARCH("da fare",$N22)&gt;0</formula>
    </cfRule>
    <cfRule type="expression" dxfId="3546" priority="478">
      <formula>SEARCH("attesa tcl",$N22)&gt;0</formula>
    </cfRule>
    <cfRule type="expression" dxfId="3545" priority="479">
      <formula>SEARCH("fermata",$N22)&gt;0</formula>
    </cfRule>
    <cfRule type="expression" dxfId="3544" priority="480">
      <formula>SEARCH("canone",$N22)&gt;0</formula>
    </cfRule>
  </conditionalFormatting>
  <conditionalFormatting sqref="G14:H14 J14">
    <cfRule type="expression" dxfId="3543" priority="471">
      <formula>SEARCH("caricato",$N14)&gt;0</formula>
    </cfRule>
    <cfRule type="expression" dxfId="3542" priority="472">
      <formula>SEARCH("da fare",$N14)&gt;0</formula>
    </cfRule>
    <cfRule type="expression" dxfId="3541" priority="473">
      <formula>SEARCH("attesa tcl",$N14)&gt;0</formula>
    </cfRule>
    <cfRule type="expression" dxfId="3540" priority="474">
      <formula>SEARCH("fermata",$N14)&gt;0</formula>
    </cfRule>
    <cfRule type="expression" dxfId="3539" priority="475">
      <formula>SEARCH("canone",$N14)&gt;0</formula>
    </cfRule>
  </conditionalFormatting>
  <conditionalFormatting sqref="G14:H14 J14">
    <cfRule type="expression" dxfId="3538" priority="466">
      <formula>SEARCH("caricato",$N14)&gt;0</formula>
    </cfRule>
    <cfRule type="expression" dxfId="3537" priority="467">
      <formula>SEARCH("da fare",$N14)&gt;0</formula>
    </cfRule>
    <cfRule type="expression" dxfId="3536" priority="468">
      <formula>SEARCH("attesa tcl",$N14)&gt;0</formula>
    </cfRule>
    <cfRule type="expression" dxfId="3535" priority="469">
      <formula>SEARCH("fermata",$N14)&gt;0</formula>
    </cfRule>
    <cfRule type="expression" dxfId="3534" priority="470">
      <formula>SEARCH("canone",$N14)&gt;0</formula>
    </cfRule>
  </conditionalFormatting>
  <conditionalFormatting sqref="F17">
    <cfRule type="expression" dxfId="3533" priority="461">
      <formula>SEARCH("caricato",$N17)&gt;0</formula>
    </cfRule>
    <cfRule type="expression" dxfId="3532" priority="462">
      <formula>SEARCH("da fare",$N17)&gt;0</formula>
    </cfRule>
    <cfRule type="expression" dxfId="3531" priority="463">
      <formula>SEARCH("attesa tcl",$N17)&gt;0</formula>
    </cfRule>
    <cfRule type="expression" dxfId="3530" priority="464">
      <formula>SEARCH("fermata",$N17)&gt;0</formula>
    </cfRule>
    <cfRule type="expression" dxfId="3529" priority="465">
      <formula>SEARCH("canone",$N17)&gt;0</formula>
    </cfRule>
  </conditionalFormatting>
  <conditionalFormatting sqref="G16:H16 J16">
    <cfRule type="expression" dxfId="3528" priority="456">
      <formula>SEARCH("caricato",$N16)&gt;0</formula>
    </cfRule>
    <cfRule type="expression" dxfId="3527" priority="457">
      <formula>SEARCH("da fare",$N16)&gt;0</formula>
    </cfRule>
    <cfRule type="expression" dxfId="3526" priority="458">
      <formula>SEARCH("attesa tcl",$N16)&gt;0</formula>
    </cfRule>
    <cfRule type="expression" dxfId="3525" priority="459">
      <formula>SEARCH("fermata",$N16)&gt;0</formula>
    </cfRule>
    <cfRule type="expression" dxfId="3524" priority="460">
      <formula>SEARCH("canone",$N16)&gt;0</formula>
    </cfRule>
  </conditionalFormatting>
  <conditionalFormatting sqref="F14:F15">
    <cfRule type="expression" dxfId="3523" priority="451">
      <formula>SEARCH("caricato",$N14)&gt;0</formula>
    </cfRule>
    <cfRule type="expression" dxfId="3522" priority="452">
      <formula>SEARCH("da fare",$N14)&gt;0</formula>
    </cfRule>
    <cfRule type="expression" dxfId="3521" priority="453">
      <formula>SEARCH("attesa tcl",$N14)&gt;0</formula>
    </cfRule>
    <cfRule type="expression" dxfId="3520" priority="454">
      <formula>SEARCH("fermata",$N14)&gt;0</formula>
    </cfRule>
    <cfRule type="expression" dxfId="3519" priority="455">
      <formula>SEARCH("canone",$N14)&gt;0</formula>
    </cfRule>
  </conditionalFormatting>
  <conditionalFormatting sqref="F14:F15">
    <cfRule type="expression" dxfId="3518" priority="446">
      <formula>SEARCH("caricato",$N14)&gt;0</formula>
    </cfRule>
    <cfRule type="expression" dxfId="3517" priority="447">
      <formula>SEARCH("da fare",$N14)&gt;0</formula>
    </cfRule>
    <cfRule type="expression" dxfId="3516" priority="448">
      <formula>SEARCH("attesa tcl",$N14)&gt;0</formula>
    </cfRule>
    <cfRule type="expression" dxfId="3515" priority="449">
      <formula>SEARCH("fermata",$N14)&gt;0</formula>
    </cfRule>
    <cfRule type="expression" dxfId="3514" priority="450">
      <formula>SEARCH("canone",$N14)&gt;0</formula>
    </cfRule>
  </conditionalFormatting>
  <conditionalFormatting sqref="F14:F15">
    <cfRule type="expression" dxfId="3513" priority="441">
      <formula>SEARCH("caricato",$N14)&gt;0</formula>
    </cfRule>
    <cfRule type="expression" dxfId="3512" priority="442">
      <formula>SEARCH("da fare",$N14)&gt;0</formula>
    </cfRule>
    <cfRule type="expression" dxfId="3511" priority="443">
      <formula>SEARCH("attesa tcl",$N14)&gt;0</formula>
    </cfRule>
    <cfRule type="expression" dxfId="3510" priority="444">
      <formula>SEARCH("fermata",$N14)&gt;0</formula>
    </cfRule>
    <cfRule type="expression" dxfId="3509" priority="445">
      <formula>SEARCH("canone",$N14)&gt;0</formula>
    </cfRule>
  </conditionalFormatting>
  <conditionalFormatting sqref="G14:H14 J14">
    <cfRule type="expression" dxfId="3508" priority="436">
      <formula>SEARCH("caricato",$N14)&gt;0</formula>
    </cfRule>
    <cfRule type="expression" dxfId="3507" priority="437">
      <formula>SEARCH("da fare",$N14)&gt;0</formula>
    </cfRule>
    <cfRule type="expression" dxfId="3506" priority="438">
      <formula>SEARCH("attesa tcl",$N14)&gt;0</formula>
    </cfRule>
    <cfRule type="expression" dxfId="3505" priority="439">
      <formula>SEARCH("fermata",$N14)&gt;0</formula>
    </cfRule>
    <cfRule type="expression" dxfId="3504" priority="440">
      <formula>SEARCH("canone",$N14)&gt;0</formula>
    </cfRule>
  </conditionalFormatting>
  <conditionalFormatting sqref="G16:H16 J16">
    <cfRule type="expression" dxfId="3503" priority="431">
      <formula>SEARCH("caricato",$N16)&gt;0</formula>
    </cfRule>
    <cfRule type="expression" dxfId="3502" priority="432">
      <formula>SEARCH("da fare",$N16)&gt;0</formula>
    </cfRule>
    <cfRule type="expression" dxfId="3501" priority="433">
      <formula>SEARCH("attesa tcl",$N16)&gt;0</formula>
    </cfRule>
    <cfRule type="expression" dxfId="3500" priority="434">
      <formula>SEARCH("fermata",$N16)&gt;0</formula>
    </cfRule>
    <cfRule type="expression" dxfId="3499" priority="435">
      <formula>SEARCH("canone",$N16)&gt;0</formula>
    </cfRule>
  </conditionalFormatting>
  <conditionalFormatting sqref="G16:H16 J16">
    <cfRule type="expression" dxfId="3498" priority="426">
      <formula>SEARCH("caricato",$N16)&gt;0</formula>
    </cfRule>
    <cfRule type="expression" dxfId="3497" priority="427">
      <formula>SEARCH("da fare",$N16)&gt;0</formula>
    </cfRule>
    <cfRule type="expression" dxfId="3496" priority="428">
      <formula>SEARCH("attesa tcl",$N16)&gt;0</formula>
    </cfRule>
    <cfRule type="expression" dxfId="3495" priority="429">
      <formula>SEARCH("fermata",$N16)&gt;0</formula>
    </cfRule>
    <cfRule type="expression" dxfId="3494" priority="430">
      <formula>SEARCH("canone",$N16)&gt;0</formula>
    </cfRule>
  </conditionalFormatting>
  <conditionalFormatting sqref="G18:H18 J18">
    <cfRule type="expression" dxfId="3493" priority="421">
      <formula>SEARCH("caricato",$N18)&gt;0</formula>
    </cfRule>
    <cfRule type="expression" dxfId="3492" priority="422">
      <formula>SEARCH("da fare",$N18)&gt;0</formula>
    </cfRule>
    <cfRule type="expression" dxfId="3491" priority="423">
      <formula>SEARCH("attesa tcl",$N18)&gt;0</formula>
    </cfRule>
    <cfRule type="expression" dxfId="3490" priority="424">
      <formula>SEARCH("fermata",$N18)&gt;0</formula>
    </cfRule>
    <cfRule type="expression" dxfId="3489" priority="425">
      <formula>SEARCH("canone",$N18)&gt;0</formula>
    </cfRule>
  </conditionalFormatting>
  <conditionalFormatting sqref="F17">
    <cfRule type="expression" dxfId="3488" priority="416">
      <formula>SEARCH("caricato",$N17)&gt;0</formula>
    </cfRule>
    <cfRule type="expression" dxfId="3487" priority="417">
      <formula>SEARCH("da fare",$N17)&gt;0</formula>
    </cfRule>
    <cfRule type="expression" dxfId="3486" priority="418">
      <formula>SEARCH("attesa tcl",$N17)&gt;0</formula>
    </cfRule>
    <cfRule type="expression" dxfId="3485" priority="419">
      <formula>SEARCH("fermata",$N17)&gt;0</formula>
    </cfRule>
    <cfRule type="expression" dxfId="3484" priority="420">
      <formula>SEARCH("canone",$N17)&gt;0</formula>
    </cfRule>
  </conditionalFormatting>
  <conditionalFormatting sqref="F17">
    <cfRule type="expression" dxfId="3483" priority="411">
      <formula>SEARCH("caricato",$N17)&gt;0</formula>
    </cfRule>
    <cfRule type="expression" dxfId="3482" priority="412">
      <formula>SEARCH("da fare",$N17)&gt;0</formula>
    </cfRule>
    <cfRule type="expression" dxfId="3481" priority="413">
      <formula>SEARCH("attesa tcl",$N17)&gt;0</formula>
    </cfRule>
    <cfRule type="expression" dxfId="3480" priority="414">
      <formula>SEARCH("fermata",$N17)&gt;0</formula>
    </cfRule>
    <cfRule type="expression" dxfId="3479" priority="415">
      <formula>SEARCH("canone",$N17)&gt;0</formula>
    </cfRule>
  </conditionalFormatting>
  <conditionalFormatting sqref="F17">
    <cfRule type="expression" dxfId="3478" priority="406">
      <formula>SEARCH("caricato",$N17)&gt;0</formula>
    </cfRule>
    <cfRule type="expression" dxfId="3477" priority="407">
      <formula>SEARCH("da fare",$N17)&gt;0</formula>
    </cfRule>
    <cfRule type="expression" dxfId="3476" priority="408">
      <formula>SEARCH("attesa tcl",$N17)&gt;0</formula>
    </cfRule>
    <cfRule type="expression" dxfId="3475" priority="409">
      <formula>SEARCH("fermata",$N17)&gt;0</formula>
    </cfRule>
    <cfRule type="expression" dxfId="3474" priority="410">
      <formula>SEARCH("canone",$N17)&gt;0</formula>
    </cfRule>
  </conditionalFormatting>
  <conditionalFormatting sqref="G16:H16 J16">
    <cfRule type="expression" dxfId="3473" priority="401">
      <formula>SEARCH("caricato",$N16)&gt;0</formula>
    </cfRule>
    <cfRule type="expression" dxfId="3472" priority="402">
      <formula>SEARCH("da fare",$N16)&gt;0</formula>
    </cfRule>
    <cfRule type="expression" dxfId="3471" priority="403">
      <formula>SEARCH("attesa tcl",$N16)&gt;0</formula>
    </cfRule>
    <cfRule type="expression" dxfId="3470" priority="404">
      <formula>SEARCH("fermata",$N16)&gt;0</formula>
    </cfRule>
    <cfRule type="expression" dxfId="3469" priority="405">
      <formula>SEARCH("canone",$N16)&gt;0</formula>
    </cfRule>
  </conditionalFormatting>
  <conditionalFormatting sqref="F21">
    <cfRule type="expression" dxfId="3468" priority="396">
      <formula>SEARCH("caricato",$N21)&gt;0</formula>
    </cfRule>
    <cfRule type="expression" dxfId="3467" priority="397">
      <formula>SEARCH("da fare",$N21)&gt;0</formula>
    </cfRule>
    <cfRule type="expression" dxfId="3466" priority="398">
      <formula>SEARCH("attesa tcl",$N21)&gt;0</formula>
    </cfRule>
    <cfRule type="expression" dxfId="3465" priority="399">
      <formula>SEARCH("fermata",$N21)&gt;0</formula>
    </cfRule>
    <cfRule type="expression" dxfId="3464" priority="400">
      <formula>SEARCH("canone",$N21)&gt;0</formula>
    </cfRule>
  </conditionalFormatting>
  <conditionalFormatting sqref="F21">
    <cfRule type="expression" dxfId="3463" priority="391">
      <formula>SEARCH("caricato",$N21)&gt;0</formula>
    </cfRule>
    <cfRule type="expression" dxfId="3462" priority="392">
      <formula>SEARCH("da fare",$N21)&gt;0</formula>
    </cfRule>
    <cfRule type="expression" dxfId="3461" priority="393">
      <formula>SEARCH("attesa tcl",$N21)&gt;0</formula>
    </cfRule>
    <cfRule type="expression" dxfId="3460" priority="394">
      <formula>SEARCH("fermata",$N21)&gt;0</formula>
    </cfRule>
    <cfRule type="expression" dxfId="3459" priority="395">
      <formula>SEARCH("canone",$N21)&gt;0</formula>
    </cfRule>
  </conditionalFormatting>
  <conditionalFormatting sqref="F21">
    <cfRule type="expression" dxfId="3458" priority="386">
      <formula>SEARCH("caricato",$N21)&gt;0</formula>
    </cfRule>
    <cfRule type="expression" dxfId="3457" priority="387">
      <formula>SEARCH("da fare",$N21)&gt;0</formula>
    </cfRule>
    <cfRule type="expression" dxfId="3456" priority="388">
      <formula>SEARCH("attesa tcl",$N21)&gt;0</formula>
    </cfRule>
    <cfRule type="expression" dxfId="3455" priority="389">
      <formula>SEARCH("fermata",$N21)&gt;0</formula>
    </cfRule>
    <cfRule type="expression" dxfId="3454" priority="390">
      <formula>SEARCH("canone",$N21)&gt;0</formula>
    </cfRule>
  </conditionalFormatting>
  <conditionalFormatting sqref="F21">
    <cfRule type="expression" dxfId="3453" priority="381">
      <formula>SEARCH("caricato",$N21)&gt;0</formula>
    </cfRule>
    <cfRule type="expression" dxfId="3452" priority="382">
      <formula>SEARCH("da fare",$N21)&gt;0</formula>
    </cfRule>
    <cfRule type="expression" dxfId="3451" priority="383">
      <formula>SEARCH("attesa tcl",$N21)&gt;0</formula>
    </cfRule>
    <cfRule type="expression" dxfId="3450" priority="384">
      <formula>SEARCH("fermata",$N21)&gt;0</formula>
    </cfRule>
    <cfRule type="expression" dxfId="3449" priority="385">
      <formula>SEARCH("canone",$N21)&gt;0</formula>
    </cfRule>
  </conditionalFormatting>
  <conditionalFormatting sqref="F16">
    <cfRule type="expression" dxfId="3448" priority="376">
      <formula>SEARCH("caricato",$N16)&gt;0</formula>
    </cfRule>
    <cfRule type="expression" dxfId="3447" priority="377">
      <formula>SEARCH("da fare",$N16)&gt;0</formula>
    </cfRule>
    <cfRule type="expression" dxfId="3446" priority="378">
      <formula>SEARCH("attesa tcl",$N16)&gt;0</formula>
    </cfRule>
    <cfRule type="expression" dxfId="3445" priority="379">
      <formula>SEARCH("fermata",$N16)&gt;0</formula>
    </cfRule>
    <cfRule type="expression" dxfId="3444" priority="380">
      <formula>SEARCH("canone",$N16)&gt;0</formula>
    </cfRule>
  </conditionalFormatting>
  <conditionalFormatting sqref="F16">
    <cfRule type="expression" dxfId="3443" priority="371">
      <formula>SEARCH("caricato",$N16)&gt;0</formula>
    </cfRule>
    <cfRule type="expression" dxfId="3442" priority="372">
      <formula>SEARCH("da fare",$N16)&gt;0</formula>
    </cfRule>
    <cfRule type="expression" dxfId="3441" priority="373">
      <formula>SEARCH("attesa tcl",$N16)&gt;0</formula>
    </cfRule>
    <cfRule type="expression" dxfId="3440" priority="374">
      <formula>SEARCH("fermata",$N16)&gt;0</formula>
    </cfRule>
    <cfRule type="expression" dxfId="3439" priority="375">
      <formula>SEARCH("canone",$N16)&gt;0</formula>
    </cfRule>
  </conditionalFormatting>
  <conditionalFormatting sqref="F16">
    <cfRule type="expression" dxfId="3438" priority="366">
      <formula>SEARCH("caricato",$N16)&gt;0</formula>
    </cfRule>
    <cfRule type="expression" dxfId="3437" priority="367">
      <formula>SEARCH("da fare",$N16)&gt;0</formula>
    </cfRule>
    <cfRule type="expression" dxfId="3436" priority="368">
      <formula>SEARCH("attesa tcl",$N16)&gt;0</formula>
    </cfRule>
    <cfRule type="expression" dxfId="3435" priority="369">
      <formula>SEARCH("fermata",$N16)&gt;0</formula>
    </cfRule>
    <cfRule type="expression" dxfId="3434" priority="370">
      <formula>SEARCH("canone",$N16)&gt;0</formula>
    </cfRule>
  </conditionalFormatting>
  <conditionalFormatting sqref="F16">
    <cfRule type="expression" dxfId="3433" priority="361">
      <formula>SEARCH("caricato",$N16)&gt;0</formula>
    </cfRule>
    <cfRule type="expression" dxfId="3432" priority="362">
      <formula>SEARCH("da fare",$N16)&gt;0</formula>
    </cfRule>
    <cfRule type="expression" dxfId="3431" priority="363">
      <formula>SEARCH("attesa tcl",$N16)&gt;0</formula>
    </cfRule>
    <cfRule type="expression" dxfId="3430" priority="364">
      <formula>SEARCH("fermata",$N16)&gt;0</formula>
    </cfRule>
    <cfRule type="expression" dxfId="3429" priority="365">
      <formula>SEARCH("canone",$N16)&gt;0</formula>
    </cfRule>
  </conditionalFormatting>
  <conditionalFormatting sqref="F18">
    <cfRule type="expression" dxfId="3428" priority="356">
      <formula>SEARCH("caricato",$N18)&gt;0</formula>
    </cfRule>
    <cfRule type="expression" dxfId="3427" priority="357">
      <formula>SEARCH("da fare",$N18)&gt;0</formula>
    </cfRule>
    <cfRule type="expression" dxfId="3426" priority="358">
      <formula>SEARCH("attesa tcl",$N18)&gt;0</formula>
    </cfRule>
    <cfRule type="expression" dxfId="3425" priority="359">
      <formula>SEARCH("fermata",$N18)&gt;0</formula>
    </cfRule>
    <cfRule type="expression" dxfId="3424" priority="360">
      <formula>SEARCH("canone",$N18)&gt;0</formula>
    </cfRule>
  </conditionalFormatting>
  <conditionalFormatting sqref="F18">
    <cfRule type="expression" dxfId="3423" priority="351">
      <formula>SEARCH("caricato",$N18)&gt;0</formula>
    </cfRule>
    <cfRule type="expression" dxfId="3422" priority="352">
      <formula>SEARCH("da fare",$N18)&gt;0</formula>
    </cfRule>
    <cfRule type="expression" dxfId="3421" priority="353">
      <formula>SEARCH("attesa tcl",$N18)&gt;0</formula>
    </cfRule>
    <cfRule type="expression" dxfId="3420" priority="354">
      <formula>SEARCH("fermata",$N18)&gt;0</formula>
    </cfRule>
    <cfRule type="expression" dxfId="3419" priority="355">
      <formula>SEARCH("canone",$N18)&gt;0</formula>
    </cfRule>
  </conditionalFormatting>
  <conditionalFormatting sqref="F18">
    <cfRule type="expression" dxfId="3418" priority="346">
      <formula>SEARCH("caricato",$N18)&gt;0</formula>
    </cfRule>
    <cfRule type="expression" dxfId="3417" priority="347">
      <formula>SEARCH("da fare",$N18)&gt;0</formula>
    </cfRule>
    <cfRule type="expression" dxfId="3416" priority="348">
      <formula>SEARCH("attesa tcl",$N18)&gt;0</formula>
    </cfRule>
    <cfRule type="expression" dxfId="3415" priority="349">
      <formula>SEARCH("fermata",$N18)&gt;0</formula>
    </cfRule>
    <cfRule type="expression" dxfId="3414" priority="350">
      <formula>SEARCH("canone",$N18)&gt;0</formula>
    </cfRule>
  </conditionalFormatting>
  <conditionalFormatting sqref="F18">
    <cfRule type="expression" dxfId="3413" priority="341">
      <formula>SEARCH("caricato",$N18)&gt;0</formula>
    </cfRule>
    <cfRule type="expression" dxfId="3412" priority="342">
      <formula>SEARCH("da fare",$N18)&gt;0</formula>
    </cfRule>
    <cfRule type="expression" dxfId="3411" priority="343">
      <formula>SEARCH("attesa tcl",$N18)&gt;0</formula>
    </cfRule>
    <cfRule type="expression" dxfId="3410" priority="344">
      <formula>SEARCH("fermata",$N18)&gt;0</formula>
    </cfRule>
    <cfRule type="expression" dxfId="3409" priority="345">
      <formula>SEARCH("canone",$N18)&gt;0</formula>
    </cfRule>
  </conditionalFormatting>
  <conditionalFormatting sqref="F18">
    <cfRule type="expression" dxfId="3408" priority="336">
      <formula>SEARCH("caricato",$N18)&gt;0</formula>
    </cfRule>
    <cfRule type="expression" dxfId="3407" priority="337">
      <formula>SEARCH("da fare",$N18)&gt;0</formula>
    </cfRule>
    <cfRule type="expression" dxfId="3406" priority="338">
      <formula>SEARCH("attesa tcl",$N18)&gt;0</formula>
    </cfRule>
    <cfRule type="expression" dxfId="3405" priority="339">
      <formula>SEARCH("fermata",$N18)&gt;0</formula>
    </cfRule>
    <cfRule type="expression" dxfId="3404" priority="340">
      <formula>SEARCH("canone",$N18)&gt;0</formula>
    </cfRule>
  </conditionalFormatting>
  <conditionalFormatting sqref="F18">
    <cfRule type="expression" dxfId="3403" priority="331">
      <formula>SEARCH("caricato",$N18)&gt;0</formula>
    </cfRule>
    <cfRule type="expression" dxfId="3402" priority="332">
      <formula>SEARCH("da fare",$N18)&gt;0</formula>
    </cfRule>
    <cfRule type="expression" dxfId="3401" priority="333">
      <formula>SEARCH("attesa tcl",$N18)&gt;0</formula>
    </cfRule>
    <cfRule type="expression" dxfId="3400" priority="334">
      <formula>SEARCH("fermata",$N18)&gt;0</formula>
    </cfRule>
    <cfRule type="expression" dxfId="3399" priority="335">
      <formula>SEARCH("canone",$N18)&gt;0</formula>
    </cfRule>
  </conditionalFormatting>
  <conditionalFormatting sqref="F18">
    <cfRule type="expression" dxfId="3398" priority="326">
      <formula>SEARCH("caricato",$N18)&gt;0</formula>
    </cfRule>
    <cfRule type="expression" dxfId="3397" priority="327">
      <formula>SEARCH("da fare",$N18)&gt;0</formula>
    </cfRule>
    <cfRule type="expression" dxfId="3396" priority="328">
      <formula>SEARCH("attesa tcl",$N18)&gt;0</formula>
    </cfRule>
    <cfRule type="expression" dxfId="3395" priority="329">
      <formula>SEARCH("fermata",$N18)&gt;0</formula>
    </cfRule>
    <cfRule type="expression" dxfId="3394" priority="330">
      <formula>SEARCH("canone",$N18)&gt;0</formula>
    </cfRule>
  </conditionalFormatting>
  <conditionalFormatting sqref="F18">
    <cfRule type="expression" dxfId="3393" priority="321">
      <formula>SEARCH("caricato",$N18)&gt;0</formula>
    </cfRule>
    <cfRule type="expression" dxfId="3392" priority="322">
      <formula>SEARCH("da fare",$N18)&gt;0</formula>
    </cfRule>
    <cfRule type="expression" dxfId="3391" priority="323">
      <formula>SEARCH("attesa tcl",$N18)&gt;0</formula>
    </cfRule>
    <cfRule type="expression" dxfId="3390" priority="324">
      <formula>SEARCH("fermata",$N18)&gt;0</formula>
    </cfRule>
    <cfRule type="expression" dxfId="3389" priority="325">
      <formula>SEARCH("canone",$N18)&gt;0</formula>
    </cfRule>
  </conditionalFormatting>
  <conditionalFormatting sqref="F19">
    <cfRule type="expression" dxfId="3388" priority="316">
      <formula>SEARCH("caricato",$N19)&gt;0</formula>
    </cfRule>
    <cfRule type="expression" dxfId="3387" priority="317">
      <formula>SEARCH("da fare",$N19)&gt;0</formula>
    </cfRule>
    <cfRule type="expression" dxfId="3386" priority="318">
      <formula>SEARCH("attesa tcl",$N19)&gt;0</formula>
    </cfRule>
    <cfRule type="expression" dxfId="3385" priority="319">
      <formula>SEARCH("fermata",$N19)&gt;0</formula>
    </cfRule>
    <cfRule type="expression" dxfId="3384" priority="320">
      <formula>SEARCH("canone",$N19)&gt;0</formula>
    </cfRule>
  </conditionalFormatting>
  <conditionalFormatting sqref="F19">
    <cfRule type="expression" dxfId="3383" priority="311">
      <formula>SEARCH("caricato",$N19)&gt;0</formula>
    </cfRule>
    <cfRule type="expression" dxfId="3382" priority="312">
      <formula>SEARCH("da fare",$N19)&gt;0</formula>
    </cfRule>
    <cfRule type="expression" dxfId="3381" priority="313">
      <formula>SEARCH("attesa tcl",$N19)&gt;0</formula>
    </cfRule>
    <cfRule type="expression" dxfId="3380" priority="314">
      <formula>SEARCH("fermata",$N19)&gt;0</formula>
    </cfRule>
    <cfRule type="expression" dxfId="3379" priority="315">
      <formula>SEARCH("canone",$N19)&gt;0</formula>
    </cfRule>
  </conditionalFormatting>
  <conditionalFormatting sqref="F19">
    <cfRule type="expression" dxfId="3378" priority="306">
      <formula>SEARCH("caricato",$N19)&gt;0</formula>
    </cfRule>
    <cfRule type="expression" dxfId="3377" priority="307">
      <formula>SEARCH("da fare",$N19)&gt;0</formula>
    </cfRule>
    <cfRule type="expression" dxfId="3376" priority="308">
      <formula>SEARCH("attesa tcl",$N19)&gt;0</formula>
    </cfRule>
    <cfRule type="expression" dxfId="3375" priority="309">
      <formula>SEARCH("fermata",$N19)&gt;0</formula>
    </cfRule>
    <cfRule type="expression" dxfId="3374" priority="310">
      <formula>SEARCH("canone",$N19)&gt;0</formula>
    </cfRule>
  </conditionalFormatting>
  <conditionalFormatting sqref="F19">
    <cfRule type="expression" dxfId="3373" priority="301">
      <formula>SEARCH("caricato",$N19)&gt;0</formula>
    </cfRule>
    <cfRule type="expression" dxfId="3372" priority="302">
      <formula>SEARCH("da fare",$N19)&gt;0</formula>
    </cfRule>
    <cfRule type="expression" dxfId="3371" priority="303">
      <formula>SEARCH("attesa tcl",$N19)&gt;0</formula>
    </cfRule>
    <cfRule type="expression" dxfId="3370" priority="304">
      <formula>SEARCH("fermata",$N19)&gt;0</formula>
    </cfRule>
    <cfRule type="expression" dxfId="3369" priority="305">
      <formula>SEARCH("canone",$N19)&gt;0</formula>
    </cfRule>
  </conditionalFormatting>
  <conditionalFormatting sqref="F19">
    <cfRule type="expression" dxfId="3368" priority="296">
      <formula>SEARCH("caricato",$N19)&gt;0</formula>
    </cfRule>
    <cfRule type="expression" dxfId="3367" priority="297">
      <formula>SEARCH("da fare",$N19)&gt;0</formula>
    </cfRule>
    <cfRule type="expression" dxfId="3366" priority="298">
      <formula>SEARCH("attesa tcl",$N19)&gt;0</formula>
    </cfRule>
    <cfRule type="expression" dxfId="3365" priority="299">
      <formula>SEARCH("fermata",$N19)&gt;0</formula>
    </cfRule>
    <cfRule type="expression" dxfId="3364" priority="300">
      <formula>SEARCH("canone",$N19)&gt;0</formula>
    </cfRule>
  </conditionalFormatting>
  <conditionalFormatting sqref="F19">
    <cfRule type="expression" dxfId="3363" priority="291">
      <formula>SEARCH("caricato",$N19)&gt;0</formula>
    </cfRule>
    <cfRule type="expression" dxfId="3362" priority="292">
      <formula>SEARCH("da fare",$N19)&gt;0</formula>
    </cfRule>
    <cfRule type="expression" dxfId="3361" priority="293">
      <formula>SEARCH("attesa tcl",$N19)&gt;0</formula>
    </cfRule>
    <cfRule type="expression" dxfId="3360" priority="294">
      <formula>SEARCH("fermata",$N19)&gt;0</formula>
    </cfRule>
    <cfRule type="expression" dxfId="3359" priority="295">
      <formula>SEARCH("canone",$N19)&gt;0</formula>
    </cfRule>
  </conditionalFormatting>
  <conditionalFormatting sqref="F19">
    <cfRule type="expression" dxfId="3358" priority="286">
      <formula>SEARCH("caricato",$N19)&gt;0</formula>
    </cfRule>
    <cfRule type="expression" dxfId="3357" priority="287">
      <formula>SEARCH("da fare",$N19)&gt;0</formula>
    </cfRule>
    <cfRule type="expression" dxfId="3356" priority="288">
      <formula>SEARCH("attesa tcl",$N19)&gt;0</formula>
    </cfRule>
    <cfRule type="expression" dxfId="3355" priority="289">
      <formula>SEARCH("fermata",$N19)&gt;0</formula>
    </cfRule>
    <cfRule type="expression" dxfId="3354" priority="290">
      <formula>SEARCH("canone",$N19)&gt;0</formula>
    </cfRule>
  </conditionalFormatting>
  <conditionalFormatting sqref="F19">
    <cfRule type="expression" dxfId="3353" priority="281">
      <formula>SEARCH("caricato",$N19)&gt;0</formula>
    </cfRule>
    <cfRule type="expression" dxfId="3352" priority="282">
      <formula>SEARCH("da fare",$N19)&gt;0</formula>
    </cfRule>
    <cfRule type="expression" dxfId="3351" priority="283">
      <formula>SEARCH("attesa tcl",$N19)&gt;0</formula>
    </cfRule>
    <cfRule type="expression" dxfId="3350" priority="284">
      <formula>SEARCH("fermata",$N19)&gt;0</formula>
    </cfRule>
    <cfRule type="expression" dxfId="3349" priority="285">
      <formula>SEARCH("canone",$N19)&gt;0</formula>
    </cfRule>
  </conditionalFormatting>
  <conditionalFormatting sqref="I14">
    <cfRule type="expression" dxfId="3348" priority="276">
      <formula>SEARCH("caricato",$N14)&gt;0</formula>
    </cfRule>
    <cfRule type="expression" dxfId="3347" priority="277">
      <formula>SEARCH("da fare",$N14)&gt;0</formula>
    </cfRule>
    <cfRule type="expression" dxfId="3346" priority="278">
      <formula>SEARCH("attesa tcl",$N14)&gt;0</formula>
    </cfRule>
    <cfRule type="expression" dxfId="3345" priority="279">
      <formula>SEARCH("fermata",$N14)&gt;0</formula>
    </cfRule>
    <cfRule type="expression" dxfId="3344" priority="280">
      <formula>SEARCH("canone",$N14)&gt;0</formula>
    </cfRule>
  </conditionalFormatting>
  <conditionalFormatting sqref="I14">
    <cfRule type="expression" dxfId="3343" priority="271">
      <formula>SEARCH("caricato",$N14)&gt;0</formula>
    </cfRule>
    <cfRule type="expression" dxfId="3342" priority="272">
      <formula>SEARCH("da fare",$N14)&gt;0</formula>
    </cfRule>
    <cfRule type="expression" dxfId="3341" priority="273">
      <formula>SEARCH("attesa tcl",$N14)&gt;0</formula>
    </cfRule>
    <cfRule type="expression" dxfId="3340" priority="274">
      <formula>SEARCH("fermata",$N14)&gt;0</formula>
    </cfRule>
    <cfRule type="expression" dxfId="3339" priority="275">
      <formula>SEARCH("canone",$N14)&gt;0</formula>
    </cfRule>
  </conditionalFormatting>
  <conditionalFormatting sqref="I14">
    <cfRule type="expression" dxfId="3338" priority="266">
      <formula>SEARCH("caricato",$N14)&gt;0</formula>
    </cfRule>
    <cfRule type="expression" dxfId="3337" priority="267">
      <formula>SEARCH("da fare",$N14)&gt;0</formula>
    </cfRule>
    <cfRule type="expression" dxfId="3336" priority="268">
      <formula>SEARCH("attesa tcl",$N14)&gt;0</formula>
    </cfRule>
    <cfRule type="expression" dxfId="3335" priority="269">
      <formula>SEARCH("fermata",$N14)&gt;0</formula>
    </cfRule>
    <cfRule type="expression" dxfId="3334" priority="270">
      <formula>SEARCH("canone",$N14)&gt;0</formula>
    </cfRule>
  </conditionalFormatting>
  <conditionalFormatting sqref="I14">
    <cfRule type="expression" dxfId="3333" priority="261">
      <formula>SEARCH("caricato",$N14)&gt;0</formula>
    </cfRule>
    <cfRule type="expression" dxfId="3332" priority="262">
      <formula>SEARCH("da fare",$N14)&gt;0</formula>
    </cfRule>
    <cfRule type="expression" dxfId="3331" priority="263">
      <formula>SEARCH("attesa tcl",$N14)&gt;0</formula>
    </cfRule>
    <cfRule type="expression" dxfId="3330" priority="264">
      <formula>SEARCH("fermata",$N14)&gt;0</formula>
    </cfRule>
    <cfRule type="expression" dxfId="3329" priority="265">
      <formula>SEARCH("canone",$N14)&gt;0</formula>
    </cfRule>
  </conditionalFormatting>
  <conditionalFormatting sqref="I14">
    <cfRule type="expression" dxfId="3328" priority="256">
      <formula>SEARCH("caricato",$N14)&gt;0</formula>
    </cfRule>
    <cfRule type="expression" dxfId="3327" priority="257">
      <formula>SEARCH("da fare",$N14)&gt;0</formula>
    </cfRule>
    <cfRule type="expression" dxfId="3326" priority="258">
      <formula>SEARCH("attesa tcl",$N14)&gt;0</formula>
    </cfRule>
    <cfRule type="expression" dxfId="3325" priority="259">
      <formula>SEARCH("fermata",$N14)&gt;0</formula>
    </cfRule>
    <cfRule type="expression" dxfId="3324" priority="260">
      <formula>SEARCH("canone",$N14)&gt;0</formula>
    </cfRule>
  </conditionalFormatting>
  <conditionalFormatting sqref="I14">
    <cfRule type="expression" dxfId="3323" priority="251">
      <formula>SEARCH("caricato",$N14)&gt;0</formula>
    </cfRule>
    <cfRule type="expression" dxfId="3322" priority="252">
      <formula>SEARCH("da fare",$N14)&gt;0</formula>
    </cfRule>
    <cfRule type="expression" dxfId="3321" priority="253">
      <formula>SEARCH("attesa tcl",$N14)&gt;0</formula>
    </cfRule>
    <cfRule type="expression" dxfId="3320" priority="254">
      <formula>SEARCH("fermata",$N14)&gt;0</formula>
    </cfRule>
    <cfRule type="expression" dxfId="3319" priority="255">
      <formula>SEARCH("canone",$N14)&gt;0</formula>
    </cfRule>
  </conditionalFormatting>
  <conditionalFormatting sqref="I15">
    <cfRule type="expression" dxfId="3318" priority="246">
      <formula>SEARCH("caricato",$N15)&gt;0</formula>
    </cfRule>
    <cfRule type="expression" dxfId="3317" priority="247">
      <formula>SEARCH("da fare",$N15)&gt;0</formula>
    </cfRule>
    <cfRule type="expression" dxfId="3316" priority="248">
      <formula>SEARCH("attesa tcl",$N15)&gt;0</formula>
    </cfRule>
    <cfRule type="expression" dxfId="3315" priority="249">
      <formula>SEARCH("fermata",$N15)&gt;0</formula>
    </cfRule>
    <cfRule type="expression" dxfId="3314" priority="250">
      <formula>SEARCH("canone",$N15)&gt;0</formula>
    </cfRule>
  </conditionalFormatting>
  <conditionalFormatting sqref="I15">
    <cfRule type="expression" dxfId="3313" priority="241">
      <formula>SEARCH("caricato",$N15)&gt;0</formula>
    </cfRule>
    <cfRule type="expression" dxfId="3312" priority="242">
      <formula>SEARCH("da fare",$N15)&gt;0</formula>
    </cfRule>
    <cfRule type="expression" dxfId="3311" priority="243">
      <formula>SEARCH("attesa tcl",$N15)&gt;0</formula>
    </cfRule>
    <cfRule type="expression" dxfId="3310" priority="244">
      <formula>SEARCH("fermata",$N15)&gt;0</formula>
    </cfRule>
    <cfRule type="expression" dxfId="3309" priority="245">
      <formula>SEARCH("canone",$N15)&gt;0</formula>
    </cfRule>
  </conditionalFormatting>
  <conditionalFormatting sqref="I15">
    <cfRule type="expression" dxfId="3308" priority="236">
      <formula>SEARCH("caricato",$N15)&gt;0</formula>
    </cfRule>
    <cfRule type="expression" dxfId="3307" priority="237">
      <formula>SEARCH("da fare",$N15)&gt;0</formula>
    </cfRule>
    <cfRule type="expression" dxfId="3306" priority="238">
      <formula>SEARCH("attesa tcl",$N15)&gt;0</formula>
    </cfRule>
    <cfRule type="expression" dxfId="3305" priority="239">
      <formula>SEARCH("fermata",$N15)&gt;0</formula>
    </cfRule>
    <cfRule type="expression" dxfId="3304" priority="240">
      <formula>SEARCH("canone",$N15)&gt;0</formula>
    </cfRule>
  </conditionalFormatting>
  <conditionalFormatting sqref="I15">
    <cfRule type="expression" dxfId="3303" priority="231">
      <formula>SEARCH("caricato",$N15)&gt;0</formula>
    </cfRule>
    <cfRule type="expression" dxfId="3302" priority="232">
      <formula>SEARCH("da fare",$N15)&gt;0</formula>
    </cfRule>
    <cfRule type="expression" dxfId="3301" priority="233">
      <formula>SEARCH("attesa tcl",$N15)&gt;0</formula>
    </cfRule>
    <cfRule type="expression" dxfId="3300" priority="234">
      <formula>SEARCH("fermata",$N15)&gt;0</formula>
    </cfRule>
    <cfRule type="expression" dxfId="3299" priority="235">
      <formula>SEARCH("canone",$N15)&gt;0</formula>
    </cfRule>
  </conditionalFormatting>
  <conditionalFormatting sqref="I15">
    <cfRule type="expression" dxfId="3298" priority="226">
      <formula>SEARCH("caricato",$N15)&gt;0</formula>
    </cfRule>
    <cfRule type="expression" dxfId="3297" priority="227">
      <formula>SEARCH("da fare",$N15)&gt;0</formula>
    </cfRule>
    <cfRule type="expression" dxfId="3296" priority="228">
      <formula>SEARCH("attesa tcl",$N15)&gt;0</formula>
    </cfRule>
    <cfRule type="expression" dxfId="3295" priority="229">
      <formula>SEARCH("fermata",$N15)&gt;0</formula>
    </cfRule>
    <cfRule type="expression" dxfId="3294" priority="230">
      <formula>SEARCH("canone",$N15)&gt;0</formula>
    </cfRule>
  </conditionalFormatting>
  <conditionalFormatting sqref="I15">
    <cfRule type="expression" dxfId="3293" priority="221">
      <formula>SEARCH("caricato",$N15)&gt;0</formula>
    </cfRule>
    <cfRule type="expression" dxfId="3292" priority="222">
      <formula>SEARCH("da fare",$N15)&gt;0</formula>
    </cfRule>
    <cfRule type="expression" dxfId="3291" priority="223">
      <formula>SEARCH("attesa tcl",$N15)&gt;0</formula>
    </cfRule>
    <cfRule type="expression" dxfId="3290" priority="224">
      <formula>SEARCH("fermata",$N15)&gt;0</formula>
    </cfRule>
    <cfRule type="expression" dxfId="3289" priority="225">
      <formula>SEARCH("canone",$N15)&gt;0</formula>
    </cfRule>
  </conditionalFormatting>
  <conditionalFormatting sqref="F23">
    <cfRule type="expression" dxfId="3288" priority="216">
      <formula>SEARCH("caricato",$N23)&gt;0</formula>
    </cfRule>
    <cfRule type="expression" dxfId="3287" priority="217">
      <formula>SEARCH("da fare",$N23)&gt;0</formula>
    </cfRule>
    <cfRule type="expression" dxfId="3286" priority="218">
      <formula>SEARCH("attesa tcl",$N23)&gt;0</formula>
    </cfRule>
    <cfRule type="expression" dxfId="3285" priority="219">
      <formula>SEARCH("fermata",$N23)&gt;0</formula>
    </cfRule>
    <cfRule type="expression" dxfId="3284" priority="220">
      <formula>SEARCH("canone",$N23)&gt;0</formula>
    </cfRule>
  </conditionalFormatting>
  <conditionalFormatting sqref="F23">
    <cfRule type="expression" dxfId="3283" priority="211">
      <formula>SEARCH("caricato",$N23)&gt;0</formula>
    </cfRule>
    <cfRule type="expression" dxfId="3282" priority="212">
      <formula>SEARCH("da fare",$N23)&gt;0</formula>
    </cfRule>
    <cfRule type="expression" dxfId="3281" priority="213">
      <formula>SEARCH("attesa tcl",$N23)&gt;0</formula>
    </cfRule>
    <cfRule type="expression" dxfId="3280" priority="214">
      <formula>SEARCH("fermata",$N23)&gt;0</formula>
    </cfRule>
    <cfRule type="expression" dxfId="3279" priority="215">
      <formula>SEARCH("canone",$N23)&gt;0</formula>
    </cfRule>
  </conditionalFormatting>
  <conditionalFormatting sqref="F23">
    <cfRule type="expression" dxfId="3278" priority="206">
      <formula>SEARCH("caricato",$N23)&gt;0</formula>
    </cfRule>
    <cfRule type="expression" dxfId="3277" priority="207">
      <formula>SEARCH("da fare",$N23)&gt;0</formula>
    </cfRule>
    <cfRule type="expression" dxfId="3276" priority="208">
      <formula>SEARCH("attesa tcl",$N23)&gt;0</formula>
    </cfRule>
    <cfRule type="expression" dxfId="3275" priority="209">
      <formula>SEARCH("fermata",$N23)&gt;0</formula>
    </cfRule>
    <cfRule type="expression" dxfId="3274" priority="210">
      <formula>SEARCH("canone",$N23)&gt;0</formula>
    </cfRule>
  </conditionalFormatting>
  <conditionalFormatting sqref="F23">
    <cfRule type="expression" dxfId="3273" priority="201">
      <formula>SEARCH("caricato",$N23)&gt;0</formula>
    </cfRule>
    <cfRule type="expression" dxfId="3272" priority="202">
      <formula>SEARCH("da fare",$N23)&gt;0</formula>
    </cfRule>
    <cfRule type="expression" dxfId="3271" priority="203">
      <formula>SEARCH("attesa tcl",$N23)&gt;0</formula>
    </cfRule>
    <cfRule type="expression" dxfId="3270" priority="204">
      <formula>SEARCH("fermata",$N23)&gt;0</formula>
    </cfRule>
    <cfRule type="expression" dxfId="3269" priority="205">
      <formula>SEARCH("canone",$N23)&gt;0</formula>
    </cfRule>
  </conditionalFormatting>
  <conditionalFormatting sqref="F24">
    <cfRule type="expression" dxfId="3268" priority="196">
      <formula>SEARCH("caricato",$N24)&gt;0</formula>
    </cfRule>
    <cfRule type="expression" dxfId="3267" priority="197">
      <formula>SEARCH("da fare",$N24)&gt;0</formula>
    </cfRule>
    <cfRule type="expression" dxfId="3266" priority="198">
      <formula>SEARCH("attesa tcl",$N24)&gt;0</formula>
    </cfRule>
    <cfRule type="expression" dxfId="3265" priority="199">
      <formula>SEARCH("fermata",$N24)&gt;0</formula>
    </cfRule>
    <cfRule type="expression" dxfId="3264" priority="200">
      <formula>SEARCH("canone",$N24)&gt;0</formula>
    </cfRule>
  </conditionalFormatting>
  <conditionalFormatting sqref="F24">
    <cfRule type="expression" dxfId="3263" priority="191">
      <formula>SEARCH("caricato",$N24)&gt;0</formula>
    </cfRule>
    <cfRule type="expression" dxfId="3262" priority="192">
      <formula>SEARCH("da fare",$N24)&gt;0</formula>
    </cfRule>
    <cfRule type="expression" dxfId="3261" priority="193">
      <formula>SEARCH("attesa tcl",$N24)&gt;0</formula>
    </cfRule>
    <cfRule type="expression" dxfId="3260" priority="194">
      <formula>SEARCH("fermata",$N24)&gt;0</formula>
    </cfRule>
    <cfRule type="expression" dxfId="3259" priority="195">
      <formula>SEARCH("canone",$N24)&gt;0</formula>
    </cfRule>
  </conditionalFormatting>
  <conditionalFormatting sqref="F24">
    <cfRule type="expression" dxfId="3258" priority="186">
      <formula>SEARCH("caricato",$N24)&gt;0</formula>
    </cfRule>
    <cfRule type="expression" dxfId="3257" priority="187">
      <formula>SEARCH("da fare",$N24)&gt;0</formula>
    </cfRule>
    <cfRule type="expression" dxfId="3256" priority="188">
      <formula>SEARCH("attesa tcl",$N24)&gt;0</formula>
    </cfRule>
    <cfRule type="expression" dxfId="3255" priority="189">
      <formula>SEARCH("fermata",$N24)&gt;0</formula>
    </cfRule>
    <cfRule type="expression" dxfId="3254" priority="190">
      <formula>SEARCH("canone",$N24)&gt;0</formula>
    </cfRule>
  </conditionalFormatting>
  <conditionalFormatting sqref="F24">
    <cfRule type="expression" dxfId="3253" priority="181">
      <formula>SEARCH("caricato",$N24)&gt;0</formula>
    </cfRule>
    <cfRule type="expression" dxfId="3252" priority="182">
      <formula>SEARCH("da fare",$N24)&gt;0</formula>
    </cfRule>
    <cfRule type="expression" dxfId="3251" priority="183">
      <formula>SEARCH("attesa tcl",$N24)&gt;0</formula>
    </cfRule>
    <cfRule type="expression" dxfId="3250" priority="184">
      <formula>SEARCH("fermata",$N24)&gt;0</formula>
    </cfRule>
    <cfRule type="expression" dxfId="3249" priority="185">
      <formula>SEARCH("canone",$N24)&gt;0</formula>
    </cfRule>
  </conditionalFormatting>
  <conditionalFormatting sqref="F24">
    <cfRule type="expression" dxfId="3248" priority="176">
      <formula>SEARCH("caricato",$N24)&gt;0</formula>
    </cfRule>
    <cfRule type="expression" dxfId="3247" priority="177">
      <formula>SEARCH("da fare",$N24)&gt;0</formula>
    </cfRule>
    <cfRule type="expression" dxfId="3246" priority="178">
      <formula>SEARCH("attesa tcl",$N24)&gt;0</formula>
    </cfRule>
    <cfRule type="expression" dxfId="3245" priority="179">
      <formula>SEARCH("fermata",$N24)&gt;0</formula>
    </cfRule>
    <cfRule type="expression" dxfId="3244" priority="180">
      <formula>SEARCH("canone",$N24)&gt;0</formula>
    </cfRule>
  </conditionalFormatting>
  <conditionalFormatting sqref="F24">
    <cfRule type="expression" dxfId="3243" priority="171">
      <formula>SEARCH("caricato",$N24)&gt;0</formula>
    </cfRule>
    <cfRule type="expression" dxfId="3242" priority="172">
      <formula>SEARCH("da fare",$N24)&gt;0</formula>
    </cfRule>
    <cfRule type="expression" dxfId="3241" priority="173">
      <formula>SEARCH("attesa tcl",$N24)&gt;0</formula>
    </cfRule>
    <cfRule type="expression" dxfId="3240" priority="174">
      <formula>SEARCH("fermata",$N24)&gt;0</formula>
    </cfRule>
    <cfRule type="expression" dxfId="3239" priority="175">
      <formula>SEARCH("canone",$N24)&gt;0</formula>
    </cfRule>
  </conditionalFormatting>
  <conditionalFormatting sqref="F24">
    <cfRule type="expression" dxfId="3238" priority="166">
      <formula>SEARCH("caricato",$N24)&gt;0</formula>
    </cfRule>
    <cfRule type="expression" dxfId="3237" priority="167">
      <formula>SEARCH("da fare",$N24)&gt;0</formula>
    </cfRule>
    <cfRule type="expression" dxfId="3236" priority="168">
      <formula>SEARCH("attesa tcl",$N24)&gt;0</formula>
    </cfRule>
    <cfRule type="expression" dxfId="3235" priority="169">
      <formula>SEARCH("fermata",$N24)&gt;0</formula>
    </cfRule>
    <cfRule type="expression" dxfId="3234" priority="170">
      <formula>SEARCH("canone",$N24)&gt;0</formula>
    </cfRule>
  </conditionalFormatting>
  <conditionalFormatting sqref="F24">
    <cfRule type="expression" dxfId="3233" priority="161">
      <formula>SEARCH("caricato",$N24)&gt;0</formula>
    </cfRule>
    <cfRule type="expression" dxfId="3232" priority="162">
      <formula>SEARCH("da fare",$N24)&gt;0</formula>
    </cfRule>
    <cfRule type="expression" dxfId="3231" priority="163">
      <formula>SEARCH("attesa tcl",$N24)&gt;0</formula>
    </cfRule>
    <cfRule type="expression" dxfId="3230" priority="164">
      <formula>SEARCH("fermata",$N24)&gt;0</formula>
    </cfRule>
    <cfRule type="expression" dxfId="3229" priority="165">
      <formula>SEARCH("canone",$N24)&gt;0</formula>
    </cfRule>
  </conditionalFormatting>
  <conditionalFormatting sqref="G24:H24 J24">
    <cfRule type="expression" dxfId="3228" priority="156">
      <formula>SEARCH("caricato",$N24)&gt;0</formula>
    </cfRule>
    <cfRule type="expression" dxfId="3227" priority="157">
      <formula>SEARCH("da fare",$N24)&gt;0</formula>
    </cfRule>
    <cfRule type="expression" dxfId="3226" priority="158">
      <formula>SEARCH("attesa tcl",$N24)&gt;0</formula>
    </cfRule>
    <cfRule type="expression" dxfId="3225" priority="159">
      <formula>SEARCH("fermata",$N24)&gt;0</formula>
    </cfRule>
    <cfRule type="expression" dxfId="3224" priority="160">
      <formula>SEARCH("canone",$N24)&gt;0</formula>
    </cfRule>
  </conditionalFormatting>
  <conditionalFormatting sqref="G23:H23">
    <cfRule type="expression" dxfId="3223" priority="151">
      <formula>SEARCH("caricato",$N23)&gt;0</formula>
    </cfRule>
    <cfRule type="expression" dxfId="3222" priority="152">
      <formula>SEARCH("da fare",$N23)&gt;0</formula>
    </cfRule>
    <cfRule type="expression" dxfId="3221" priority="153">
      <formula>SEARCH("attesa tcl",$N23)&gt;0</formula>
    </cfRule>
    <cfRule type="expression" dxfId="3220" priority="154">
      <formula>SEARCH("fermata",$N23)&gt;0</formula>
    </cfRule>
    <cfRule type="expression" dxfId="3219" priority="155">
      <formula>SEARCH("canone",$N23)&gt;0</formula>
    </cfRule>
  </conditionalFormatting>
  <conditionalFormatting sqref="I23">
    <cfRule type="expression" dxfId="3218" priority="146">
      <formula>SEARCH("caricato",$N23)&gt;0</formula>
    </cfRule>
    <cfRule type="expression" dxfId="3217" priority="147">
      <formula>SEARCH("da fare",$N23)&gt;0</formula>
    </cfRule>
    <cfRule type="expression" dxfId="3216" priority="148">
      <formula>SEARCH("attesa tcl",$N23)&gt;0</formula>
    </cfRule>
    <cfRule type="expression" dxfId="3215" priority="149">
      <formula>SEARCH("fermata",$N23)&gt;0</formula>
    </cfRule>
    <cfRule type="expression" dxfId="3214" priority="150">
      <formula>SEARCH("canone",$N23)&gt;0</formula>
    </cfRule>
  </conditionalFormatting>
  <conditionalFormatting sqref="I23">
    <cfRule type="expression" dxfId="3213" priority="141">
      <formula>SEARCH("caricato",$N23)&gt;0</formula>
    </cfRule>
    <cfRule type="expression" dxfId="3212" priority="142">
      <formula>SEARCH("da fare",$N23)&gt;0</formula>
    </cfRule>
    <cfRule type="expression" dxfId="3211" priority="143">
      <formula>SEARCH("attesa tcl",$N23)&gt;0</formula>
    </cfRule>
    <cfRule type="expression" dxfId="3210" priority="144">
      <formula>SEARCH("fermata",$N23)&gt;0</formula>
    </cfRule>
    <cfRule type="expression" dxfId="3209" priority="145">
      <formula>SEARCH("canone",$N23)&gt;0</formula>
    </cfRule>
  </conditionalFormatting>
  <conditionalFormatting sqref="I23">
    <cfRule type="expression" dxfId="3208" priority="136">
      <formula>SEARCH("caricato",$N23)&gt;0</formula>
    </cfRule>
    <cfRule type="expression" dxfId="3207" priority="137">
      <formula>SEARCH("da fare",$N23)&gt;0</formula>
    </cfRule>
    <cfRule type="expression" dxfId="3206" priority="138">
      <formula>SEARCH("attesa tcl",$N23)&gt;0</formula>
    </cfRule>
    <cfRule type="expression" dxfId="3205" priority="139">
      <formula>SEARCH("fermata",$N23)&gt;0</formula>
    </cfRule>
    <cfRule type="expression" dxfId="3204" priority="140">
      <formula>SEARCH("canone",$N23)&gt;0</formula>
    </cfRule>
  </conditionalFormatting>
  <conditionalFormatting sqref="I23">
    <cfRule type="expression" dxfId="3203" priority="131">
      <formula>SEARCH("caricato",$N23)&gt;0</formula>
    </cfRule>
    <cfRule type="expression" dxfId="3202" priority="132">
      <formula>SEARCH("da fare",$N23)&gt;0</formula>
    </cfRule>
    <cfRule type="expression" dxfId="3201" priority="133">
      <formula>SEARCH("attesa tcl",$N23)&gt;0</formula>
    </cfRule>
    <cfRule type="expression" dxfId="3200" priority="134">
      <formula>SEARCH("fermata",$N23)&gt;0</formula>
    </cfRule>
    <cfRule type="expression" dxfId="3199" priority="135">
      <formula>SEARCH("canone",$N23)&gt;0</formula>
    </cfRule>
  </conditionalFormatting>
  <conditionalFormatting sqref="I23">
    <cfRule type="expression" dxfId="3198" priority="126">
      <formula>SEARCH("caricato",$N23)&gt;0</formula>
    </cfRule>
    <cfRule type="expression" dxfId="3197" priority="127">
      <formula>SEARCH("da fare",$N23)&gt;0</formula>
    </cfRule>
    <cfRule type="expression" dxfId="3196" priority="128">
      <formula>SEARCH("attesa tcl",$N23)&gt;0</formula>
    </cfRule>
    <cfRule type="expression" dxfId="3195" priority="129">
      <formula>SEARCH("fermata",$N23)&gt;0</formula>
    </cfRule>
    <cfRule type="expression" dxfId="3194" priority="130">
      <formula>SEARCH("canone",$N23)&gt;0</formula>
    </cfRule>
  </conditionalFormatting>
  <conditionalFormatting sqref="I23">
    <cfRule type="expression" dxfId="3193" priority="121">
      <formula>SEARCH("caricato",$N23)&gt;0</formula>
    </cfRule>
    <cfRule type="expression" dxfId="3192" priority="122">
      <formula>SEARCH("da fare",$N23)&gt;0</formula>
    </cfRule>
    <cfRule type="expression" dxfId="3191" priority="123">
      <formula>SEARCH("attesa tcl",$N23)&gt;0</formula>
    </cfRule>
    <cfRule type="expression" dxfId="3190" priority="124">
      <formula>SEARCH("fermata",$N23)&gt;0</formula>
    </cfRule>
    <cfRule type="expression" dxfId="3189" priority="125">
      <formula>SEARCH("canone",$N23)&gt;0</formula>
    </cfRule>
  </conditionalFormatting>
  <conditionalFormatting sqref="I24">
    <cfRule type="expression" dxfId="3188" priority="116">
      <formula>SEARCH("caricato",$N24)&gt;0</formula>
    </cfRule>
    <cfRule type="expression" dxfId="3187" priority="117">
      <formula>SEARCH("da fare",$N24)&gt;0</formula>
    </cfRule>
    <cfRule type="expression" dxfId="3186" priority="118">
      <formula>SEARCH("attesa tcl",$N24)&gt;0</formula>
    </cfRule>
    <cfRule type="expression" dxfId="3185" priority="119">
      <formula>SEARCH("fermata",$N24)&gt;0</formula>
    </cfRule>
    <cfRule type="expression" dxfId="3184" priority="120">
      <formula>SEARCH("canone",$N24)&gt;0</formula>
    </cfRule>
  </conditionalFormatting>
  <conditionalFormatting sqref="I24">
    <cfRule type="expression" dxfId="3183" priority="111">
      <formula>SEARCH("caricato",$N24)&gt;0</formula>
    </cfRule>
    <cfRule type="expression" dxfId="3182" priority="112">
      <formula>SEARCH("da fare",$N24)&gt;0</formula>
    </cfRule>
    <cfRule type="expression" dxfId="3181" priority="113">
      <formula>SEARCH("attesa tcl",$N24)&gt;0</formula>
    </cfRule>
    <cfRule type="expression" dxfId="3180" priority="114">
      <formula>SEARCH("fermata",$N24)&gt;0</formula>
    </cfRule>
    <cfRule type="expression" dxfId="3179" priority="115">
      <formula>SEARCH("canone",$N24)&gt;0</formula>
    </cfRule>
  </conditionalFormatting>
  <conditionalFormatting sqref="I24">
    <cfRule type="expression" dxfId="3178" priority="106">
      <formula>SEARCH("caricato",$N24)&gt;0</formula>
    </cfRule>
    <cfRule type="expression" dxfId="3177" priority="107">
      <formula>SEARCH("da fare",$N24)&gt;0</formula>
    </cfRule>
    <cfRule type="expression" dxfId="3176" priority="108">
      <formula>SEARCH("attesa tcl",$N24)&gt;0</formula>
    </cfRule>
    <cfRule type="expression" dxfId="3175" priority="109">
      <formula>SEARCH("fermata",$N24)&gt;0</formula>
    </cfRule>
    <cfRule type="expression" dxfId="3174" priority="110">
      <formula>SEARCH("canone",$N24)&gt;0</formula>
    </cfRule>
  </conditionalFormatting>
  <conditionalFormatting sqref="I24">
    <cfRule type="expression" dxfId="3173" priority="101">
      <formula>SEARCH("caricato",$N24)&gt;0</formula>
    </cfRule>
    <cfRule type="expression" dxfId="3172" priority="102">
      <formula>SEARCH("da fare",$N24)&gt;0</formula>
    </cfRule>
    <cfRule type="expression" dxfId="3171" priority="103">
      <formula>SEARCH("attesa tcl",$N24)&gt;0</formula>
    </cfRule>
    <cfRule type="expression" dxfId="3170" priority="104">
      <formula>SEARCH("fermata",$N24)&gt;0</formula>
    </cfRule>
    <cfRule type="expression" dxfId="3169" priority="105">
      <formula>SEARCH("canone",$N24)&gt;0</formula>
    </cfRule>
  </conditionalFormatting>
  <conditionalFormatting sqref="I24">
    <cfRule type="expression" dxfId="3168" priority="96">
      <formula>SEARCH("caricato",$N24)&gt;0</formula>
    </cfRule>
    <cfRule type="expression" dxfId="3167" priority="97">
      <formula>SEARCH("da fare",$N24)&gt;0</formula>
    </cfRule>
    <cfRule type="expression" dxfId="3166" priority="98">
      <formula>SEARCH("attesa tcl",$N24)&gt;0</formula>
    </cfRule>
    <cfRule type="expression" dxfId="3165" priority="99">
      <formula>SEARCH("fermata",$N24)&gt;0</formula>
    </cfRule>
    <cfRule type="expression" dxfId="3164" priority="100">
      <formula>SEARCH("canone",$N24)&gt;0</formula>
    </cfRule>
  </conditionalFormatting>
  <conditionalFormatting sqref="I24">
    <cfRule type="expression" dxfId="3163" priority="91">
      <formula>SEARCH("caricato",$N24)&gt;0</formula>
    </cfRule>
    <cfRule type="expression" dxfId="3162" priority="92">
      <formula>SEARCH("da fare",$N24)&gt;0</formula>
    </cfRule>
    <cfRule type="expression" dxfId="3161" priority="93">
      <formula>SEARCH("attesa tcl",$N24)&gt;0</formula>
    </cfRule>
    <cfRule type="expression" dxfId="3160" priority="94">
      <formula>SEARCH("fermata",$N24)&gt;0</formula>
    </cfRule>
    <cfRule type="expression" dxfId="3159" priority="95">
      <formula>SEARCH("canone",$N24)&gt;0</formula>
    </cfRule>
  </conditionalFormatting>
  <conditionalFormatting sqref="I13">
    <cfRule type="expression" dxfId="3158" priority="86">
      <formula>SEARCH("caricato",$N13)&gt;0</formula>
    </cfRule>
    <cfRule type="expression" dxfId="3157" priority="87">
      <formula>SEARCH("da fare",$N13)&gt;0</formula>
    </cfRule>
    <cfRule type="expression" dxfId="3156" priority="88">
      <formula>SEARCH("attesa tcl",$N13)&gt;0</formula>
    </cfRule>
    <cfRule type="expression" dxfId="3155" priority="89">
      <formula>SEARCH("fermata",$N13)&gt;0</formula>
    </cfRule>
    <cfRule type="expression" dxfId="3154" priority="90">
      <formula>SEARCH("canone",$N13)&gt;0</formula>
    </cfRule>
  </conditionalFormatting>
  <conditionalFormatting sqref="I13">
    <cfRule type="expression" dxfId="3153" priority="81">
      <formula>SEARCH("caricato",$N13)&gt;0</formula>
    </cfRule>
    <cfRule type="expression" dxfId="3152" priority="82">
      <formula>SEARCH("da fare",$N13)&gt;0</formula>
    </cfRule>
    <cfRule type="expression" dxfId="3151" priority="83">
      <formula>SEARCH("attesa tcl",$N13)&gt;0</formula>
    </cfRule>
    <cfRule type="expression" dxfId="3150" priority="84">
      <formula>SEARCH("fermata",$N13)&gt;0</formula>
    </cfRule>
    <cfRule type="expression" dxfId="3149" priority="85">
      <formula>SEARCH("canone",$N13)&gt;0</formula>
    </cfRule>
  </conditionalFormatting>
  <conditionalFormatting sqref="I13">
    <cfRule type="expression" dxfId="3148" priority="76">
      <formula>SEARCH("caricato",$N13)&gt;0</formula>
    </cfRule>
    <cfRule type="expression" dxfId="3147" priority="77">
      <formula>SEARCH("da fare",$N13)&gt;0</formula>
    </cfRule>
    <cfRule type="expression" dxfId="3146" priority="78">
      <formula>SEARCH("attesa tcl",$N13)&gt;0</formula>
    </cfRule>
    <cfRule type="expression" dxfId="3145" priority="79">
      <formula>SEARCH("fermata",$N13)&gt;0</formula>
    </cfRule>
    <cfRule type="expression" dxfId="3144" priority="80">
      <formula>SEARCH("canone",$N13)&gt;0</formula>
    </cfRule>
  </conditionalFormatting>
  <conditionalFormatting sqref="I13">
    <cfRule type="expression" dxfId="3143" priority="71">
      <formula>SEARCH("caricato",$N13)&gt;0</formula>
    </cfRule>
    <cfRule type="expression" dxfId="3142" priority="72">
      <formula>SEARCH("da fare",$N13)&gt;0</formula>
    </cfRule>
    <cfRule type="expression" dxfId="3141" priority="73">
      <formula>SEARCH("attesa tcl",$N13)&gt;0</formula>
    </cfRule>
    <cfRule type="expression" dxfId="3140" priority="74">
      <formula>SEARCH("fermata",$N13)&gt;0</formula>
    </cfRule>
    <cfRule type="expression" dxfId="3139" priority="75">
      <formula>SEARCH("canone",$N13)&gt;0</formula>
    </cfRule>
  </conditionalFormatting>
  <conditionalFormatting sqref="I13">
    <cfRule type="expression" dxfId="3138" priority="66">
      <formula>SEARCH("caricato",$N13)&gt;0</formula>
    </cfRule>
    <cfRule type="expression" dxfId="3137" priority="67">
      <formula>SEARCH("da fare",$N13)&gt;0</formula>
    </cfRule>
    <cfRule type="expression" dxfId="3136" priority="68">
      <formula>SEARCH("attesa tcl",$N13)&gt;0</formula>
    </cfRule>
    <cfRule type="expression" dxfId="3135" priority="69">
      <formula>SEARCH("fermata",$N13)&gt;0</formula>
    </cfRule>
    <cfRule type="expression" dxfId="3134" priority="70">
      <formula>SEARCH("canone",$N13)&gt;0</formula>
    </cfRule>
  </conditionalFormatting>
  <conditionalFormatting sqref="I13">
    <cfRule type="expression" dxfId="3133" priority="61">
      <formula>SEARCH("caricato",$N13)&gt;0</formula>
    </cfRule>
    <cfRule type="expression" dxfId="3132" priority="62">
      <formula>SEARCH("da fare",$N13)&gt;0</formula>
    </cfRule>
    <cfRule type="expression" dxfId="3131" priority="63">
      <formula>SEARCH("attesa tcl",$N13)&gt;0</formula>
    </cfRule>
    <cfRule type="expression" dxfId="3130" priority="64">
      <formula>SEARCH("fermata",$N13)&gt;0</formula>
    </cfRule>
    <cfRule type="expression" dxfId="3129" priority="65">
      <formula>SEARCH("canone",$N13)&gt;0</formula>
    </cfRule>
  </conditionalFormatting>
  <conditionalFormatting sqref="I12">
    <cfRule type="expression" dxfId="3128" priority="56">
      <formula>SEARCH("caricato",$N12)&gt;0</formula>
    </cfRule>
    <cfRule type="expression" dxfId="3127" priority="57">
      <formula>SEARCH("da fare",$N12)&gt;0</formula>
    </cfRule>
    <cfRule type="expression" dxfId="3126" priority="58">
      <formula>SEARCH("attesa tcl",$N12)&gt;0</formula>
    </cfRule>
    <cfRule type="expression" dxfId="3125" priority="59">
      <formula>SEARCH("fermata",$N12)&gt;0</formula>
    </cfRule>
    <cfRule type="expression" dxfId="3124" priority="60">
      <formula>SEARCH("canone",$N12)&gt;0</formula>
    </cfRule>
  </conditionalFormatting>
  <conditionalFormatting sqref="I12">
    <cfRule type="expression" dxfId="3123" priority="51">
      <formula>SEARCH("caricato",$N12)&gt;0</formula>
    </cfRule>
    <cfRule type="expression" dxfId="3122" priority="52">
      <formula>SEARCH("da fare",$N12)&gt;0</formula>
    </cfRule>
    <cfRule type="expression" dxfId="3121" priority="53">
      <formula>SEARCH("attesa tcl",$N12)&gt;0</formula>
    </cfRule>
    <cfRule type="expression" dxfId="3120" priority="54">
      <formula>SEARCH("fermata",$N12)&gt;0</formula>
    </cfRule>
    <cfRule type="expression" dxfId="3119" priority="55">
      <formula>SEARCH("canone",$N12)&gt;0</formula>
    </cfRule>
  </conditionalFormatting>
  <conditionalFormatting sqref="I12">
    <cfRule type="expression" dxfId="3118" priority="46">
      <formula>SEARCH("caricato",$N12)&gt;0</formula>
    </cfRule>
    <cfRule type="expression" dxfId="3117" priority="47">
      <formula>SEARCH("da fare",$N12)&gt;0</formula>
    </cfRule>
    <cfRule type="expression" dxfId="3116" priority="48">
      <formula>SEARCH("attesa tcl",$N12)&gt;0</formula>
    </cfRule>
    <cfRule type="expression" dxfId="3115" priority="49">
      <formula>SEARCH("fermata",$N12)&gt;0</formula>
    </cfRule>
    <cfRule type="expression" dxfId="3114" priority="50">
      <formula>SEARCH("canone",$N12)&gt;0</formula>
    </cfRule>
  </conditionalFormatting>
  <conditionalFormatting sqref="I12">
    <cfRule type="expression" dxfId="3113" priority="41">
      <formula>SEARCH("caricato",$N12)&gt;0</formula>
    </cfRule>
    <cfRule type="expression" dxfId="3112" priority="42">
      <formula>SEARCH("da fare",$N12)&gt;0</formula>
    </cfRule>
    <cfRule type="expression" dxfId="3111" priority="43">
      <formula>SEARCH("attesa tcl",$N12)&gt;0</formula>
    </cfRule>
    <cfRule type="expression" dxfId="3110" priority="44">
      <formula>SEARCH("fermata",$N12)&gt;0</formula>
    </cfRule>
    <cfRule type="expression" dxfId="3109" priority="45">
      <formula>SEARCH("canone",$N12)&gt;0</formula>
    </cfRule>
  </conditionalFormatting>
  <conditionalFormatting sqref="I12">
    <cfRule type="expression" dxfId="3108" priority="36">
      <formula>SEARCH("caricato",$N12)&gt;0</formula>
    </cfRule>
    <cfRule type="expression" dxfId="3107" priority="37">
      <formula>SEARCH("da fare",$N12)&gt;0</formula>
    </cfRule>
    <cfRule type="expression" dxfId="3106" priority="38">
      <formula>SEARCH("attesa tcl",$N12)&gt;0</formula>
    </cfRule>
    <cfRule type="expression" dxfId="3105" priority="39">
      <formula>SEARCH("fermata",$N12)&gt;0</formula>
    </cfRule>
    <cfRule type="expression" dxfId="3104" priority="40">
      <formula>SEARCH("canone",$N12)&gt;0</formula>
    </cfRule>
  </conditionalFormatting>
  <conditionalFormatting sqref="I12">
    <cfRule type="expression" dxfId="3103" priority="31">
      <formula>SEARCH("caricato",$N12)&gt;0</formula>
    </cfRule>
    <cfRule type="expression" dxfId="3102" priority="32">
      <formula>SEARCH("da fare",$N12)&gt;0</formula>
    </cfRule>
    <cfRule type="expression" dxfId="3101" priority="33">
      <formula>SEARCH("attesa tcl",$N12)&gt;0</formula>
    </cfRule>
    <cfRule type="expression" dxfId="3100" priority="34">
      <formula>SEARCH("fermata",$N12)&gt;0</formula>
    </cfRule>
    <cfRule type="expression" dxfId="3099" priority="35">
      <formula>SEARCH("canone",$N12)&gt;0</formula>
    </cfRule>
  </conditionalFormatting>
  <conditionalFormatting sqref="I15">
    <cfRule type="expression" dxfId="3098" priority="26">
      <formula>SEARCH("caricato",$N15)&gt;0</formula>
    </cfRule>
    <cfRule type="expression" dxfId="3097" priority="27">
      <formula>SEARCH("da fare",$N15)&gt;0</formula>
    </cfRule>
    <cfRule type="expression" dxfId="3096" priority="28">
      <formula>SEARCH("attesa tcl",$N15)&gt;0</formula>
    </cfRule>
    <cfRule type="expression" dxfId="3095" priority="29">
      <formula>SEARCH("fermata",$N15)&gt;0</formula>
    </cfRule>
    <cfRule type="expression" dxfId="3094" priority="30">
      <formula>SEARCH("canone",$N15)&gt;0</formula>
    </cfRule>
  </conditionalFormatting>
  <conditionalFormatting sqref="I15">
    <cfRule type="expression" dxfId="3093" priority="21">
      <formula>SEARCH("caricato",$N15)&gt;0</formula>
    </cfRule>
    <cfRule type="expression" dxfId="3092" priority="22">
      <formula>SEARCH("da fare",$N15)&gt;0</formula>
    </cfRule>
    <cfRule type="expression" dxfId="3091" priority="23">
      <formula>SEARCH("attesa tcl",$N15)&gt;0</formula>
    </cfRule>
    <cfRule type="expression" dxfId="3090" priority="24">
      <formula>SEARCH("fermata",$N15)&gt;0</formula>
    </cfRule>
    <cfRule type="expression" dxfId="3089" priority="25">
      <formula>SEARCH("canone",$N15)&gt;0</formula>
    </cfRule>
  </conditionalFormatting>
  <conditionalFormatting sqref="I15">
    <cfRule type="expression" dxfId="3088" priority="16">
      <formula>SEARCH("caricato",$N15)&gt;0</formula>
    </cfRule>
    <cfRule type="expression" dxfId="3087" priority="17">
      <formula>SEARCH("da fare",$N15)&gt;0</formula>
    </cfRule>
    <cfRule type="expression" dxfId="3086" priority="18">
      <formula>SEARCH("attesa tcl",$N15)&gt;0</formula>
    </cfRule>
    <cfRule type="expression" dxfId="3085" priority="19">
      <formula>SEARCH("fermata",$N15)&gt;0</formula>
    </cfRule>
    <cfRule type="expression" dxfId="3084" priority="20">
      <formula>SEARCH("canone",$N15)&gt;0</formula>
    </cfRule>
  </conditionalFormatting>
  <conditionalFormatting sqref="I15">
    <cfRule type="expression" dxfId="3083" priority="11">
      <formula>SEARCH("caricato",$N15)&gt;0</formula>
    </cfRule>
    <cfRule type="expression" dxfId="3082" priority="12">
      <formula>SEARCH("da fare",$N15)&gt;0</formula>
    </cfRule>
    <cfRule type="expression" dxfId="3081" priority="13">
      <formula>SEARCH("attesa tcl",$N15)&gt;0</formula>
    </cfRule>
    <cfRule type="expression" dxfId="3080" priority="14">
      <formula>SEARCH("fermata",$N15)&gt;0</formula>
    </cfRule>
    <cfRule type="expression" dxfId="3079" priority="15">
      <formula>SEARCH("canone",$N15)&gt;0</formula>
    </cfRule>
  </conditionalFormatting>
  <conditionalFormatting sqref="I15">
    <cfRule type="expression" dxfId="3078" priority="6">
      <formula>SEARCH("caricato",$N15)&gt;0</formula>
    </cfRule>
    <cfRule type="expression" dxfId="3077" priority="7">
      <formula>SEARCH("da fare",$N15)&gt;0</formula>
    </cfRule>
    <cfRule type="expression" dxfId="3076" priority="8">
      <formula>SEARCH("attesa tcl",$N15)&gt;0</formula>
    </cfRule>
    <cfRule type="expression" dxfId="3075" priority="9">
      <formula>SEARCH("fermata",$N15)&gt;0</formula>
    </cfRule>
    <cfRule type="expression" dxfId="3074" priority="10">
      <formula>SEARCH("canone",$N15)&gt;0</formula>
    </cfRule>
  </conditionalFormatting>
  <conditionalFormatting sqref="I15">
    <cfRule type="expression" dxfId="3073" priority="1">
      <formula>SEARCH("caricato",$N15)&gt;0</formula>
    </cfRule>
    <cfRule type="expression" dxfId="3072" priority="2">
      <formula>SEARCH("da fare",$N15)&gt;0</formula>
    </cfRule>
    <cfRule type="expression" dxfId="3071" priority="3">
      <formula>SEARCH("attesa tcl",$N15)&gt;0</formula>
    </cfRule>
    <cfRule type="expression" dxfId="3070" priority="4">
      <formula>SEARCH("fermata",$N15)&gt;0</formula>
    </cfRule>
    <cfRule type="expression" dxfId="3069" priority="5">
      <formula>SEARCH("canone",$N15)&gt;0</formula>
    </cfRule>
  </conditionalFormatting>
  <dataValidations count="1">
    <dataValidation type="list" allowBlank="1" showInputMessage="1" showErrorMessage="1" sqref="U4" xr:uid="{183B1660-BC23-4925-952B-233AB8005D52}">
      <formula1>"SI,NO,si,no,"</formula1>
    </dataValidation>
  </dataValidations>
  <printOptions horizontalCentered="1" verticalCentered="1"/>
  <pageMargins left="0.25" right="0.25" top="0.25" bottom="0.25" header="0.3" footer="0.3"/>
  <pageSetup paperSize="9" scale="55" fitToHeight="0" pageOrder="overThenDown" orientation="landscape" blackAndWhite="1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21537" r:id="rId4" name="Button 1">
              <controlPr defaultSize="0" print="0" autoFill="0" autoPict="0" macro="[0]!CopiaModificaEseguiMacroEsterne_Optimized">
                <anchor moveWithCells="1" sizeWithCells="1">
                  <from>
                    <xdr:col>7</xdr:col>
                    <xdr:colOff>0</xdr:colOff>
                    <xdr:row>0</xdr:row>
                    <xdr:rowOff>9525</xdr:rowOff>
                  </from>
                  <to>
                    <xdr:col>7</xdr:col>
                    <xdr:colOff>1819275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1538" r:id="rId5" name="Button 2">
              <controlPr defaultSize="0" print="0" autoFill="0" autoPict="0" macro="[0]!RegolaAltezzaRigheEAreeDiStampa">
                <anchor moveWithCells="1" sizeWithCells="1">
                  <from>
                    <xdr:col>5</xdr:col>
                    <xdr:colOff>0</xdr:colOff>
                    <xdr:row>0</xdr:row>
                    <xdr:rowOff>0</xdr:rowOff>
                  </from>
                  <to>
                    <xdr:col>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1539" r:id="rId6" name="Button 3">
              <controlPr defaultSize="0" print="0" autoFill="0" autoPict="0" macro="[0]!RegolaAltezzaRigheEAreeDiStampa">
                <anchor moveWithCells="1" sizeWithCells="1">
                  <from>
                    <xdr:col>5</xdr:col>
                    <xdr:colOff>0</xdr:colOff>
                    <xdr:row>0</xdr:row>
                    <xdr:rowOff>0</xdr:rowOff>
                  </from>
                  <to>
                    <xdr:col>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1540" r:id="rId7" name="Button 4">
              <controlPr defaultSize="0" print="0" autoFill="0" autoPict="0" macro="[0]!cancellaGiornaliera">
                <anchor moveWithCells="1" sizeWithCells="1">
                  <from>
                    <xdr:col>13</xdr:col>
                    <xdr:colOff>0</xdr:colOff>
                    <xdr:row>0</xdr:row>
                    <xdr:rowOff>0</xdr:rowOff>
                  </from>
                  <to>
                    <xdr:col>13</xdr:col>
                    <xdr:colOff>1990725</xdr:colOff>
                    <xdr:row>1</xdr:row>
                    <xdr:rowOff>438150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1541" r:id="rId8" name="Button 5">
              <controlPr defaultSize="0" print="0" autoFill="0" autoPict="0" macro="[0]!CopiaModificaEseguiMacroEsterne_Optimized">
                <anchor moveWithCells="1" sizeWithCells="1">
                  <from>
                    <xdr:col>7</xdr:col>
                    <xdr:colOff>0</xdr:colOff>
                    <xdr:row>0</xdr:row>
                    <xdr:rowOff>9525</xdr:rowOff>
                  </from>
                  <to>
                    <xdr:col>7</xdr:col>
                    <xdr:colOff>1819275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1542" r:id="rId9" name="Button 6">
              <controlPr defaultSize="0" print="0" autoFill="0" autoPict="0" macro="[1]!RegolaAltezzaRigheEAreeDiStampa">
                <anchor moveWithCells="1" sizeWithCells="1">
                  <from>
                    <xdr:col>5</xdr:col>
                    <xdr:colOff>0</xdr:colOff>
                    <xdr:row>0</xdr:row>
                    <xdr:rowOff>0</xdr:rowOff>
                  </from>
                  <to>
                    <xdr:col>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1543" r:id="rId10" name="Button 7">
              <controlPr defaultSize="0" print="0" autoFill="0" autoPict="0" macro="[0]!RegolaAltezzaRigheEAreeDiStampa">
                <anchor moveWithCells="1" sizeWithCells="1">
                  <from>
                    <xdr:col>5</xdr:col>
                    <xdr:colOff>0</xdr:colOff>
                    <xdr:row>0</xdr:row>
                    <xdr:rowOff>0</xdr:rowOff>
                  </from>
                  <to>
                    <xdr:col>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1544" r:id="rId11" name="Button 8">
              <controlPr defaultSize="0" print="0" autoFill="0" autoPict="0" macro="[0]!ComparaPdLeCopiaValori">
                <anchor moveWithCells="1" sizeWithCells="1">
                  <from>
                    <xdr:col>9</xdr:col>
                    <xdr:colOff>19050</xdr:colOff>
                    <xdr:row>0</xdr:row>
                    <xdr:rowOff>0</xdr:rowOff>
                  </from>
                  <to>
                    <xdr:col>10</xdr:col>
                    <xdr:colOff>1104900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F5D8A0-5CAE-4F00-8C18-8C8618F8D832}">
  <sheetPr codeName="Foglio49">
    <tabColor rgb="FFFF0000"/>
    <pageSetUpPr fitToPage="1"/>
  </sheetPr>
  <dimension ref="A1:BK64"/>
  <sheetViews>
    <sheetView workbookViewId="0"/>
  </sheetViews>
  <sheetFormatPr defaultColWidth="8.85546875" defaultRowHeight="23.25" x14ac:dyDescent="0.25"/>
  <cols>
    <col min="1" max="1" width="5.7109375" style="114" customWidth="1"/>
    <col min="2" max="2" width="5.85546875" style="114" customWidth="1"/>
    <col min="3" max="3" width="4.5703125" style="114" customWidth="1"/>
    <col min="4" max="4" width="4.42578125" style="114" customWidth="1"/>
    <col min="5" max="5" width="3.5703125" style="114" customWidth="1"/>
    <col min="6" max="6" width="30.7109375" style="1" customWidth="1"/>
    <col min="7" max="7" width="76.28515625" style="144" customWidth="1"/>
    <col min="8" max="8" width="26.5703125" style="1" customWidth="1"/>
    <col min="9" max="9" width="29" style="22" customWidth="1"/>
    <col min="10" max="10" width="20" style="1" customWidth="1"/>
    <col min="11" max="12" width="16.7109375" style="1" customWidth="1"/>
    <col min="13" max="13" width="24.28515625" style="1" customWidth="1"/>
    <col min="14" max="14" width="29.140625" style="20" customWidth="1"/>
    <col min="15" max="15" width="1.85546875" style="20" customWidth="1"/>
    <col min="16" max="16" width="27.5703125" style="114" customWidth="1"/>
    <col min="17" max="18" width="24.140625" style="114" customWidth="1"/>
    <col min="19" max="19" width="25.85546875" style="114" bestFit="1" customWidth="1"/>
    <col min="20" max="20" width="30" style="114" bestFit="1" customWidth="1"/>
    <col min="21" max="21" width="28.7109375" style="114" customWidth="1"/>
    <col min="22" max="25" width="18.7109375" style="37" customWidth="1"/>
    <col min="26" max="28" width="18.7109375" style="37" hidden="1" customWidth="1"/>
    <col min="29" max="29" width="30" style="114" hidden="1" customWidth="1"/>
    <col min="30" max="30" width="12.28515625" style="114" hidden="1" customWidth="1"/>
    <col min="31" max="31" width="10.5703125" style="114" hidden="1" customWidth="1"/>
    <col min="32" max="32" width="11.7109375" style="114" hidden="1" customWidth="1"/>
    <col min="33" max="34" width="9.7109375" style="114" hidden="1" customWidth="1"/>
    <col min="35" max="35" width="8" style="114" hidden="1" customWidth="1"/>
    <col min="36" max="36" width="8.28515625" style="114" hidden="1" customWidth="1"/>
    <col min="37" max="37" width="9.7109375" style="114" hidden="1" customWidth="1"/>
    <col min="38" max="38" width="11.42578125" style="114" hidden="1" customWidth="1"/>
    <col min="39" max="39" width="8.28515625" style="114" hidden="1" customWidth="1"/>
    <col min="40" max="40" width="8.7109375" style="114" hidden="1" customWidth="1"/>
    <col min="41" max="41" width="25.140625" style="114" bestFit="1" customWidth="1"/>
    <col min="42" max="42" width="11.7109375" style="114" customWidth="1"/>
    <col min="43" max="47" width="10.140625" style="114" customWidth="1"/>
    <col min="48" max="63" width="16.5703125" style="114" customWidth="1"/>
    <col min="64" max="72" width="8.85546875" style="114"/>
    <col min="73" max="74" width="15.42578125" style="114" bestFit="1" customWidth="1"/>
    <col min="75" max="75" width="17.5703125" style="114" bestFit="1" customWidth="1"/>
    <col min="76" max="76" width="13.42578125" style="114" bestFit="1" customWidth="1"/>
    <col min="77" max="77" width="12.28515625" style="114" bestFit="1" customWidth="1"/>
    <col min="78" max="78" width="13.42578125" style="114" bestFit="1" customWidth="1"/>
    <col min="79" max="79" width="0" style="114" hidden="1" customWidth="1"/>
    <col min="80" max="16384" width="8.85546875" style="114"/>
  </cols>
  <sheetData>
    <row r="1" spans="1:41" ht="35.25" customHeight="1" x14ac:dyDescent="0.25">
      <c r="B1" s="200"/>
      <c r="C1" s="201"/>
      <c r="D1" s="201"/>
      <c r="E1" s="202"/>
      <c r="F1" s="203" t="s">
        <v>212</v>
      </c>
      <c r="G1" s="204"/>
      <c r="H1" s="204"/>
      <c r="I1" s="155">
        <f>DATE(RIEPILOGO!U14,RIEPILOGO!X13,28)</f>
        <v>46109</v>
      </c>
      <c r="K1" s="132"/>
      <c r="L1" s="206">
        <v>46109</v>
      </c>
      <c r="M1" s="206"/>
      <c r="N1" s="128"/>
    </row>
    <row r="2" spans="1:41" ht="35.25" customHeight="1" x14ac:dyDescent="0.5">
      <c r="B2" s="200"/>
      <c r="C2" s="201"/>
      <c r="D2" s="201"/>
      <c r="E2" s="202"/>
      <c r="F2" s="205"/>
      <c r="G2" s="205"/>
      <c r="H2" s="205"/>
      <c r="K2" s="151"/>
      <c r="L2" s="207" t="str">
        <f>TEXT(L1, "gggg")</f>
        <v>sabato</v>
      </c>
      <c r="M2" s="207"/>
      <c r="N2" s="129"/>
      <c r="O2" s="19"/>
      <c r="P2" s="199" t="s">
        <v>215</v>
      </c>
      <c r="Q2" s="199"/>
      <c r="R2" s="199"/>
      <c r="S2" s="199"/>
      <c r="T2" s="13"/>
    </row>
    <row r="3" spans="1:41" ht="66" customHeight="1" x14ac:dyDescent="0.25">
      <c r="A3" s="127"/>
      <c r="B3" s="16" t="s">
        <v>2</v>
      </c>
      <c r="C3" s="16" t="s">
        <v>3</v>
      </c>
      <c r="D3" s="16" t="s">
        <v>5</v>
      </c>
      <c r="E3" s="16" t="s">
        <v>4</v>
      </c>
      <c r="F3" s="130" t="s">
        <v>1</v>
      </c>
      <c r="G3" s="142" t="s">
        <v>128</v>
      </c>
      <c r="H3" s="130" t="s">
        <v>9</v>
      </c>
      <c r="I3" s="131" t="s">
        <v>0</v>
      </c>
      <c r="J3" s="130" t="s">
        <v>11</v>
      </c>
      <c r="K3" s="130" t="s">
        <v>6</v>
      </c>
      <c r="L3" s="130" t="s">
        <v>7</v>
      </c>
      <c r="M3" s="130" t="s">
        <v>8</v>
      </c>
      <c r="N3" s="130" t="s">
        <v>22</v>
      </c>
      <c r="O3" s="16"/>
      <c r="P3" s="46" t="s">
        <v>202</v>
      </c>
      <c r="Q3" s="46" t="s">
        <v>203</v>
      </c>
      <c r="R3" s="46" t="s">
        <v>262</v>
      </c>
      <c r="S3" s="46" t="s">
        <v>204</v>
      </c>
      <c r="T3" s="46" t="s">
        <v>34</v>
      </c>
      <c r="U3" s="47" t="s">
        <v>25</v>
      </c>
      <c r="V3" s="192" t="s">
        <v>216</v>
      </c>
      <c r="W3" s="193"/>
      <c r="X3" s="194"/>
      <c r="Y3" s="121"/>
      <c r="AD3" s="37"/>
    </row>
    <row r="4" spans="1:41" ht="80.099999999999994" customHeight="1" x14ac:dyDescent="0.25">
      <c r="A4" s="112" t="str">
        <f>IFERROR(INDEX(Tabella256[cognomenome], MATCH(F4, Tabella256[cognome], 0)), "")</f>
        <v>Tarascio B.</v>
      </c>
      <c r="B4" s="110"/>
      <c r="C4" s="110"/>
      <c r="D4" s="111"/>
      <c r="E4" s="111"/>
      <c r="F4" s="30" t="s">
        <v>157</v>
      </c>
      <c r="G4" s="56" t="s">
        <v>560</v>
      </c>
      <c r="H4" s="31" t="s">
        <v>285</v>
      </c>
      <c r="I4" s="32" t="s">
        <v>558</v>
      </c>
      <c r="J4" s="33" t="s">
        <v>559</v>
      </c>
      <c r="K4" s="34" t="s">
        <v>454</v>
      </c>
      <c r="L4" s="34" t="s">
        <v>341</v>
      </c>
      <c r="M4" s="31">
        <f>IF(AN4=0,"",AN4)</f>
        <v>6</v>
      </c>
      <c r="N4" s="35"/>
      <c r="O4" s="35"/>
      <c r="P4" s="18" t="str">
        <f>IF(OR($L$1=RIEPILOGO!$T$2,$L$1=RIEPILOGO!$T$3,$L$1=RIEPILOGO!$T$4,$L$1=RIEPILOGO!$T$5),"FESTIVO",
  IF(L2="sabato","SABATO",
    IF(L2="domenica","DOMENICA",
      IF(RIEPILOGO!V19="ABILITATO",
        IFERROR((SUMIF(N4:N45,"*canone messina*",M4:M45)/(IF(WEEKDAY(L1,2)=5,10,16.5)))-1,-1),
        0))))</f>
        <v>SABATO</v>
      </c>
      <c r="Q4" s="18" t="str">
        <f>IF(OR($L$1=RIEPILOGO!$T$2,$L$1=RIEPILOGO!$T$3,$L$1=RIEPILOGO!$T$4,$L$1=RIEPILOGO!$T$5),"FESTIVO",
  IF(L2="sabato","SABATO",
    IF(L2="domenica","DOMENICA",
      IF(RIEPILOGO!V19="ABILITATO",
        IFERROR((SUMIF(N4:N45,"canone caldarella",M4:M45)/(IF(WEEKDAY(L1,2)=5,10,16.5)))-1,-1),
        0))))</f>
        <v>SABATO</v>
      </c>
      <c r="R4" s="18" t="str">
        <f>IF(OR($L$1=RIEPILOGO!$T$2,$L$1=RIEPILOGO!$T$3,$L$1=RIEPILOGO!$T$4,$L$1=RIEPILOGO!$T$5),"FESTIVO",
  IF(L2="sabato","SABATO",
    IF(L2="domenica","DOMENICA",
      IF(RIEPILOGO!U19="ABILITATO",
        IFERROR((SUMIF(N4:N45,"*canone agusta*",M4:M45)/(IF(WEEKDAY(L1,2)=5,10,16.5)))-1,-1),
        0))))</f>
        <v>SABATO</v>
      </c>
      <c r="S4" s="18" t="str">
        <f>IF(OR($L$1=RIEPILOGO!$T$2,$L$1=RIEPILOGO!$T$3,$L$1=RIEPILOGO!$T$4,$L$1=RIEPILOGO!$T$5),"FESTIVO",
  IF(L2="sabato","SABATO",
    IF(L2="domenica","DOMENICA",
      IF(RIEPILOGO!W19="ABILITATO",
        IFERROR((SUMIF(N4:N45,"*canone caldarella2*",M4:M45)/(IF(WEEKDAY(L1,2)=5,10,16.5)))-1,-1),
        0))))</f>
        <v>SABATO</v>
      </c>
      <c r="T4" s="18" t="str">
        <f>IF(COUNTBLANK(P7:P30)=ROWS(P7:P30),"NO",IF(SUM(Q7:Q30)=SUM(R7:R30),"SI","NO"))</f>
        <v>SI</v>
      </c>
      <c r="U4" s="18" t="s">
        <v>294</v>
      </c>
      <c r="V4" s="195">
        <f ca="1">RIEPILOGO!M33</f>
        <v>-6.0606060606060552E-2</v>
      </c>
      <c r="W4" s="196"/>
      <c r="X4" s="197"/>
      <c r="Y4" s="122"/>
      <c r="AD4" s="114" t="str">
        <f>IFERROR(IF(SEARCH("assistenza", N4) &gt; 0, TRUE, ""), "NO")</f>
        <v>NO</v>
      </c>
      <c r="AG4" s="3">
        <f t="shared" ref="AG4:AH45" si="0">IF(K4="24:00",24,(HOUR(K4)+MINUTE(K4)/60))</f>
        <v>7</v>
      </c>
      <c r="AH4" s="3">
        <f t="shared" si="0"/>
        <v>13</v>
      </c>
      <c r="AI4" s="3">
        <f t="shared" ref="AI4:AI45" si="1">IF(AM4=TRUE,(HOUR(AJ4)+MINUTE(AJ4)/60),0)</f>
        <v>0</v>
      </c>
      <c r="AJ4" s="4">
        <v>3.125E-2</v>
      </c>
      <c r="AK4" s="3">
        <f t="shared" ref="AK4:AK45" si="2">AH4-AG4</f>
        <v>6</v>
      </c>
      <c r="AL4" s="53" t="s">
        <v>30</v>
      </c>
      <c r="AM4" s="8" t="b">
        <f t="shared" ref="AM4:AM45" si="3">IF(AND(AG4&lt;12.75,AH4&gt;12,AD4="NO"),OR($L$2="lunedì",($L$2="martedì"),($L$2="mercoledì"),($L$2="giovedì")))</f>
        <v>0</v>
      </c>
      <c r="AN4" s="15">
        <f t="shared" ref="AN4:AN45" si="4">IF(AM4=TRUE,AK4-AI4, AK4*1)</f>
        <v>6</v>
      </c>
    </row>
    <row r="5" spans="1:41" ht="80.099999999999994" customHeight="1" thickBot="1" x14ac:dyDescent="0.95">
      <c r="A5" s="112" t="str">
        <f>IFERROR(INDEX(Tabella256[cognomenome], MATCH(F5, Tabella256[cognome], 0)), "")</f>
        <v>Spinali D.</v>
      </c>
      <c r="B5" s="28"/>
      <c r="C5" s="28"/>
      <c r="D5" s="29"/>
      <c r="E5" s="29"/>
      <c r="F5" s="30" t="s">
        <v>132</v>
      </c>
      <c r="G5" s="56" t="str">
        <f>IF(G4="","",G4)</f>
        <v>200-1-T101 L006IC E106A  controllo funzionale</v>
      </c>
      <c r="H5" s="31" t="str">
        <f>IF(H4="","",H4)</f>
        <v>Caldarella</v>
      </c>
      <c r="I5" s="32" t="s">
        <v>558</v>
      </c>
      <c r="J5" s="33" t="str">
        <f>IF(J4="","",J4)</f>
        <v>578243/C</v>
      </c>
      <c r="K5" s="34" t="s">
        <v>454</v>
      </c>
      <c r="L5" s="34" t="s">
        <v>341</v>
      </c>
      <c r="M5" s="31">
        <f>IF(AN5=0,"",AN5)</f>
        <v>6</v>
      </c>
      <c r="N5" s="35"/>
      <c r="O5" s="35"/>
      <c r="P5" s="109"/>
      <c r="Q5" s="109"/>
      <c r="R5" s="109"/>
      <c r="S5" s="109"/>
      <c r="V5" s="14" t="s">
        <v>35</v>
      </c>
      <c r="W5" s="14" t="s">
        <v>260</v>
      </c>
      <c r="X5" s="14" t="s">
        <v>36</v>
      </c>
      <c r="Y5" s="14" t="s">
        <v>207</v>
      </c>
      <c r="Z5" s="14" t="s">
        <v>35</v>
      </c>
      <c r="AA5" s="14" t="s">
        <v>260</v>
      </c>
      <c r="AB5" s="14" t="s">
        <v>36</v>
      </c>
      <c r="AC5" s="14" t="s">
        <v>207</v>
      </c>
      <c r="AD5" s="114" t="str">
        <f t="shared" ref="AD5:AD45" si="5">IFERROR(IF(SEARCH("assistenza", N5) &gt; 0, TRUE, ""), "NO")</f>
        <v>NO</v>
      </c>
      <c r="AG5" s="3">
        <f t="shared" si="0"/>
        <v>7</v>
      </c>
      <c r="AH5" s="3">
        <f t="shared" si="0"/>
        <v>13</v>
      </c>
      <c r="AI5" s="3">
        <f t="shared" si="1"/>
        <v>0</v>
      </c>
      <c r="AJ5" s="4">
        <v>3.125E-2</v>
      </c>
      <c r="AK5" s="3">
        <f t="shared" si="2"/>
        <v>6</v>
      </c>
      <c r="AL5" s="53" t="s">
        <v>30</v>
      </c>
      <c r="AM5" s="8" t="b">
        <f t="shared" si="3"/>
        <v>0</v>
      </c>
      <c r="AN5" s="15">
        <f t="shared" si="4"/>
        <v>6</v>
      </c>
      <c r="AO5" s="14" t="s">
        <v>238</v>
      </c>
    </row>
    <row r="6" spans="1:41" ht="80.099999999999994" customHeight="1" x14ac:dyDescent="0.25">
      <c r="A6" s="112" t="str">
        <f>IFERROR(INDEX(Tabella256[cognomenome], MATCH(F6, Tabella256[cognome], 0)), "")</f>
        <v/>
      </c>
      <c r="B6" s="28"/>
      <c r="C6" s="28"/>
      <c r="D6" s="29"/>
      <c r="E6" s="29"/>
      <c r="F6" s="30"/>
      <c r="G6" s="56"/>
      <c r="H6" s="31"/>
      <c r="I6" s="32" t="str">
        <f t="shared" ref="I6:I45" si="6">IF(ISERROR(SEARCH("canone extra", N6)),
    IF(ISERROR(SEARCH("caldarella2", N6)),
        IF(ISERROR(SEARCH("messina", N6)),
            IF(ISERROR(SEARCH("agusta", N6)),
                IF(ISERROR(SEARCH("caldarella", N6)),
                    "",
                    $X$6
                ),
                $W$6
            ),
            $V$6
        ),
        $Y$6
    ),
    $AO$6
)</f>
        <v/>
      </c>
      <c r="J6" s="33"/>
      <c r="K6" s="34"/>
      <c r="L6" s="34"/>
      <c r="M6" s="31" t="str">
        <f t="shared" ref="M6:M45" si="7">IF(AN6=0,"",AN6)</f>
        <v/>
      </c>
      <c r="N6" s="35"/>
      <c r="O6" s="35"/>
      <c r="P6" s="73" t="s">
        <v>23</v>
      </c>
      <c r="Q6" s="74" t="s">
        <v>20</v>
      </c>
      <c r="R6" s="74" t="s">
        <v>21</v>
      </c>
      <c r="S6" s="75" t="s">
        <v>24</v>
      </c>
      <c r="T6" s="2"/>
      <c r="V6" s="32" t="str">
        <f>RIEPILOGO!$S$17</f>
        <v>5400274443
canone</v>
      </c>
      <c r="W6" s="32" t="str">
        <f>RIEPILOGO!$U$17</f>
        <v>5400274437
canone</v>
      </c>
      <c r="X6" s="32" t="str">
        <f>RIEPILOGO!$V$17</f>
        <v>5400274434
canone</v>
      </c>
      <c r="Y6" s="32" t="str">
        <f>RIEPILOGO!$W$17</f>
        <v xml:space="preserve">
canone</v>
      </c>
      <c r="AD6" s="114" t="str">
        <f t="shared" si="5"/>
        <v>NO</v>
      </c>
      <c r="AG6" s="3">
        <f t="shared" si="0"/>
        <v>0</v>
      </c>
      <c r="AH6" s="3">
        <f t="shared" si="0"/>
        <v>0</v>
      </c>
      <c r="AI6" s="3">
        <f t="shared" si="1"/>
        <v>0</v>
      </c>
      <c r="AJ6" s="4">
        <v>3.125E-2</v>
      </c>
      <c r="AK6" s="3">
        <f t="shared" si="2"/>
        <v>0</v>
      </c>
      <c r="AL6" s="53" t="s">
        <v>30</v>
      </c>
      <c r="AM6" s="8" t="b">
        <f t="shared" si="3"/>
        <v>0</v>
      </c>
      <c r="AN6" s="15">
        <f t="shared" si="4"/>
        <v>0</v>
      </c>
      <c r="AO6" s="32">
        <f>RIEPILOGO!$X$17</f>
        <v>0</v>
      </c>
    </row>
    <row r="7" spans="1:41" ht="80.099999999999994" customHeight="1" x14ac:dyDescent="0.25">
      <c r="A7" s="112" t="str">
        <f>IFERROR(INDEX(Tabella256[cognomenome], MATCH(F7, Tabella256[cognome], 0)), "")</f>
        <v/>
      </c>
      <c r="B7" s="28"/>
      <c r="C7" s="28"/>
      <c r="D7" s="29"/>
      <c r="E7" s="29"/>
      <c r="F7" s="30"/>
      <c r="G7" s="56" t="str">
        <f>IF(G6="","",G6)</f>
        <v/>
      </c>
      <c r="H7" s="31" t="str">
        <f>IF(H6="","",H6)</f>
        <v/>
      </c>
      <c r="I7" s="32" t="str">
        <f t="shared" si="6"/>
        <v/>
      </c>
      <c r="J7" s="33" t="str">
        <f>IF(J6="","",J6)</f>
        <v/>
      </c>
      <c r="K7" s="34"/>
      <c r="L7" s="34"/>
      <c r="M7" s="31" t="str">
        <f t="shared" si="7"/>
        <v/>
      </c>
      <c r="N7" s="35"/>
      <c r="O7" s="35"/>
      <c r="P7" s="76" t="s">
        <v>15</v>
      </c>
      <c r="Q7" s="18">
        <f>IF(ISBLANK(P7), 99, SUMIF($F$4:$F$45,"*"&amp;P7&amp;"*",$M$4:$M$45))</f>
        <v>6</v>
      </c>
      <c r="R7" s="18">
        <v>6</v>
      </c>
      <c r="S7" s="77">
        <f t="shared" ref="S7:S30" si="8">R7-Q7</f>
        <v>0</v>
      </c>
      <c r="T7" s="2"/>
      <c r="V7" s="66">
        <f ca="1">RIEPILOGO!N33</f>
        <v>-3.0303030303030276E-2</v>
      </c>
      <c r="W7" s="66">
        <f ca="1">RIEPILOGO!P33</f>
        <v>-1.5151515151515138E-2</v>
      </c>
      <c r="X7" s="66">
        <f ca="1">RIEPILOGO!O33</f>
        <v>-1.5151515151515138E-2</v>
      </c>
      <c r="Y7" s="66">
        <f ca="1">RIEPILOGO!Q33</f>
        <v>0</v>
      </c>
      <c r="Z7" s="71">
        <f ca="1">V7</f>
        <v>-3.0303030303030276E-2</v>
      </c>
      <c r="AA7" s="71">
        <f ca="1">W7</f>
        <v>-1.5151515151515138E-2</v>
      </c>
      <c r="AB7" s="71">
        <f ca="1">X7</f>
        <v>-1.5151515151515138E-2</v>
      </c>
      <c r="AC7" s="71">
        <f ca="1">Y7</f>
        <v>0</v>
      </c>
      <c r="AD7" s="114" t="str">
        <f t="shared" si="5"/>
        <v>NO</v>
      </c>
      <c r="AG7" s="3">
        <f t="shared" si="0"/>
        <v>0</v>
      </c>
      <c r="AH7" s="3">
        <f t="shared" si="0"/>
        <v>0</v>
      </c>
      <c r="AI7" s="3">
        <f t="shared" si="1"/>
        <v>0</v>
      </c>
      <c r="AJ7" s="4">
        <v>3.125E-2</v>
      </c>
      <c r="AK7" s="3">
        <f t="shared" si="2"/>
        <v>0</v>
      </c>
      <c r="AL7" s="53" t="s">
        <v>30</v>
      </c>
      <c r="AM7" s="8" t="b">
        <f t="shared" si="3"/>
        <v>0</v>
      </c>
      <c r="AN7" s="15">
        <f t="shared" si="4"/>
        <v>0</v>
      </c>
    </row>
    <row r="8" spans="1:41" ht="80.099999999999994" customHeight="1" x14ac:dyDescent="0.45">
      <c r="A8" s="112" t="str">
        <f>IFERROR(INDEX(Tabella256[cognomenome], MATCH(F8, Tabella256[cognome], 0)), "")</f>
        <v/>
      </c>
      <c r="B8" s="28"/>
      <c r="C8" s="28"/>
      <c r="D8" s="29"/>
      <c r="E8" s="29"/>
      <c r="F8" s="30"/>
      <c r="G8" s="56"/>
      <c r="H8" s="31"/>
      <c r="I8" s="32" t="str">
        <f t="shared" si="6"/>
        <v/>
      </c>
      <c r="J8" s="33"/>
      <c r="K8" s="34"/>
      <c r="L8" s="34"/>
      <c r="M8" s="31" t="str">
        <f t="shared" si="7"/>
        <v/>
      </c>
      <c r="N8" s="35"/>
      <c r="O8" s="35"/>
      <c r="P8" s="76" t="s">
        <v>12</v>
      </c>
      <c r="Q8" s="18">
        <f t="shared" ref="Q8:Q30" si="9">IF(ISBLANK(P8), 99, SUMIF($F$4:$F$45,"*"&amp;P8&amp;"*",$M$4:$M$45))</f>
        <v>6</v>
      </c>
      <c r="R8" s="18">
        <v>6</v>
      </c>
      <c r="S8" s="77">
        <f t="shared" si="8"/>
        <v>0</v>
      </c>
      <c r="T8" s="2"/>
      <c r="V8" s="198" t="s">
        <v>116</v>
      </c>
      <c r="W8" s="198"/>
      <c r="X8" s="198"/>
      <c r="Y8" s="123"/>
      <c r="AD8" s="114" t="str">
        <f>IFERROR(IF(SEARCH("assistenza", N8) &gt; 0, TRUE, ""), "NO")</f>
        <v>NO</v>
      </c>
      <c r="AG8" s="3">
        <f t="shared" si="0"/>
        <v>0</v>
      </c>
      <c r="AH8" s="3">
        <f t="shared" si="0"/>
        <v>0</v>
      </c>
      <c r="AI8" s="3">
        <f t="shared" si="1"/>
        <v>0</v>
      </c>
      <c r="AJ8" s="4">
        <v>3.125E-2</v>
      </c>
      <c r="AK8" s="3">
        <f t="shared" si="2"/>
        <v>0</v>
      </c>
      <c r="AL8" s="53" t="s">
        <v>30</v>
      </c>
      <c r="AM8" s="8" t="b">
        <f t="shared" si="3"/>
        <v>0</v>
      </c>
      <c r="AN8" s="15">
        <f t="shared" si="4"/>
        <v>0</v>
      </c>
    </row>
    <row r="9" spans="1:41" ht="80.099999999999994" customHeight="1" x14ac:dyDescent="0.25">
      <c r="A9" s="112" t="str">
        <f>IFERROR(INDEX(Tabella256[cognomenome], MATCH(F9, Tabella256[cognome], 0)), "")</f>
        <v/>
      </c>
      <c r="B9" s="28"/>
      <c r="C9" s="28"/>
      <c r="D9" s="29"/>
      <c r="E9" s="29"/>
      <c r="F9" s="30"/>
      <c r="G9" s="56" t="str">
        <f>IF(G8="","",G8)</f>
        <v/>
      </c>
      <c r="H9" s="31" t="str">
        <f>IF(H8="","",H8)</f>
        <v/>
      </c>
      <c r="I9" s="32" t="str">
        <f t="shared" si="6"/>
        <v/>
      </c>
      <c r="J9" s="33" t="str">
        <f>IF(J8="","",J8)</f>
        <v/>
      </c>
      <c r="K9" s="34"/>
      <c r="L9" s="34"/>
      <c r="M9" s="31" t="str">
        <f t="shared" si="7"/>
        <v/>
      </c>
      <c r="N9" s="35"/>
      <c r="O9" s="35"/>
      <c r="P9" s="76"/>
      <c r="Q9" s="18">
        <f t="shared" si="9"/>
        <v>99</v>
      </c>
      <c r="R9" s="18">
        <v>99</v>
      </c>
      <c r="S9" s="77">
        <f t="shared" si="8"/>
        <v>0</v>
      </c>
      <c r="T9" s="2"/>
      <c r="V9" s="66">
        <f ca="1">IF(Z7&gt;0,"SATURATO DI "&amp;8.25*Z7,8.25*Z7)</f>
        <v>-0.24999999999999978</v>
      </c>
      <c r="W9" s="66">
        <f ca="1">IF(AA7&gt;0,"SATURATO DI "&amp;8.25*AA7,8.25*AA7)</f>
        <v>-0.12499999999999989</v>
      </c>
      <c r="X9" s="66">
        <f ca="1">IF(AB7&gt;0,"SATURATO DI "&amp;8.25*AB7,8.25*AB7)</f>
        <v>-0.12499999999999989</v>
      </c>
      <c r="Y9" s="66">
        <f ca="1">IF(AC7&gt;0,"SATURATO DI "&amp;8.25*AC7,8.25*AC7)</f>
        <v>0</v>
      </c>
      <c r="AD9" s="114" t="str">
        <f t="shared" si="5"/>
        <v>NO</v>
      </c>
      <c r="AG9" s="3">
        <f t="shared" si="0"/>
        <v>0</v>
      </c>
      <c r="AH9" s="3">
        <f t="shared" si="0"/>
        <v>0</v>
      </c>
      <c r="AI9" s="3">
        <f t="shared" si="1"/>
        <v>0</v>
      </c>
      <c r="AJ9" s="4">
        <v>3.125E-2</v>
      </c>
      <c r="AK9" s="3">
        <f t="shared" si="2"/>
        <v>0</v>
      </c>
      <c r="AL9" s="53" t="s">
        <v>30</v>
      </c>
      <c r="AM9" s="8" t="b">
        <f t="shared" si="3"/>
        <v>0</v>
      </c>
      <c r="AN9" s="15">
        <f t="shared" si="4"/>
        <v>0</v>
      </c>
    </row>
    <row r="10" spans="1:41" ht="80.099999999999994" customHeight="1" x14ac:dyDescent="0.25">
      <c r="A10" s="112" t="str">
        <f>IFERROR(INDEX(Tabella256[cognomenome], MATCH(F10, Tabella256[cognome], 0)), "")</f>
        <v/>
      </c>
      <c r="B10" s="28"/>
      <c r="C10" s="28"/>
      <c r="D10" s="29"/>
      <c r="E10" s="29"/>
      <c r="F10" s="30"/>
      <c r="G10" s="56"/>
      <c r="H10" s="31"/>
      <c r="I10" s="32" t="str">
        <f t="shared" si="6"/>
        <v/>
      </c>
      <c r="J10" s="33"/>
      <c r="K10" s="34"/>
      <c r="L10" s="34"/>
      <c r="M10" s="31" t="str">
        <f t="shared" si="7"/>
        <v/>
      </c>
      <c r="N10" s="35"/>
      <c r="O10" s="35"/>
      <c r="P10" s="76"/>
      <c r="Q10" s="18">
        <f t="shared" si="9"/>
        <v>99</v>
      </c>
      <c r="R10" s="18">
        <v>99</v>
      </c>
      <c r="S10" s="77">
        <f t="shared" si="8"/>
        <v>0</v>
      </c>
      <c r="T10" s="2"/>
      <c r="AD10" s="114" t="str">
        <f t="shared" si="5"/>
        <v>NO</v>
      </c>
      <c r="AG10" s="3">
        <f t="shared" si="0"/>
        <v>0</v>
      </c>
      <c r="AH10" s="3">
        <f t="shared" si="0"/>
        <v>0</v>
      </c>
      <c r="AI10" s="3">
        <f t="shared" si="1"/>
        <v>0</v>
      </c>
      <c r="AJ10" s="4">
        <v>3.125E-2</v>
      </c>
      <c r="AK10" s="3">
        <f t="shared" si="2"/>
        <v>0</v>
      </c>
      <c r="AL10" s="53" t="s">
        <v>30</v>
      </c>
      <c r="AM10" s="8" t="b">
        <f t="shared" si="3"/>
        <v>0</v>
      </c>
      <c r="AN10" s="15">
        <f t="shared" si="4"/>
        <v>0</v>
      </c>
    </row>
    <row r="11" spans="1:41" ht="80.099999999999994" customHeight="1" x14ac:dyDescent="0.25">
      <c r="A11" s="112" t="str">
        <f>IFERROR(INDEX(Tabella256[cognomenome], MATCH(F11, Tabella256[cognome], 0)), "")</f>
        <v/>
      </c>
      <c r="B11" s="28"/>
      <c r="C11" s="28"/>
      <c r="D11" s="29"/>
      <c r="E11" s="29"/>
      <c r="F11" s="30"/>
      <c r="G11" s="56" t="str">
        <f>IF(G10="","",G10)</f>
        <v/>
      </c>
      <c r="H11" s="31" t="str">
        <f>IF(H10="","",H10)</f>
        <v/>
      </c>
      <c r="I11" s="32" t="str">
        <f t="shared" si="6"/>
        <v/>
      </c>
      <c r="J11" s="33" t="str">
        <f>IF(J10="","",J10)</f>
        <v/>
      </c>
      <c r="K11" s="34"/>
      <c r="L11" s="34"/>
      <c r="M11" s="31" t="str">
        <f t="shared" si="7"/>
        <v/>
      </c>
      <c r="N11" s="35"/>
      <c r="O11" s="35"/>
      <c r="P11" s="76"/>
      <c r="Q11" s="18">
        <f t="shared" si="9"/>
        <v>99</v>
      </c>
      <c r="R11" s="18">
        <v>99</v>
      </c>
      <c r="S11" s="77">
        <f t="shared" si="8"/>
        <v>0</v>
      </c>
      <c r="T11" s="2"/>
      <c r="AD11" s="114" t="str">
        <f t="shared" si="5"/>
        <v>NO</v>
      </c>
      <c r="AG11" s="3">
        <f t="shared" si="0"/>
        <v>0</v>
      </c>
      <c r="AH11" s="3">
        <f t="shared" si="0"/>
        <v>0</v>
      </c>
      <c r="AI11" s="3">
        <f t="shared" si="1"/>
        <v>0</v>
      </c>
      <c r="AJ11" s="4">
        <v>3.125E-2</v>
      </c>
      <c r="AK11" s="3">
        <f t="shared" si="2"/>
        <v>0</v>
      </c>
      <c r="AL11" s="53" t="s">
        <v>30</v>
      </c>
      <c r="AM11" s="8" t="b">
        <f t="shared" si="3"/>
        <v>0</v>
      </c>
      <c r="AN11" s="15">
        <f t="shared" si="4"/>
        <v>0</v>
      </c>
    </row>
    <row r="12" spans="1:41" ht="80.099999999999994" customHeight="1" x14ac:dyDescent="0.25">
      <c r="A12" s="112" t="str">
        <f>IFERROR(INDEX(Tabella256[cognomenome], MATCH(F12, Tabella256[cognome], 0)), "")</f>
        <v/>
      </c>
      <c r="B12" s="28"/>
      <c r="C12" s="28"/>
      <c r="D12" s="29"/>
      <c r="E12" s="29"/>
      <c r="F12" s="30"/>
      <c r="G12" s="56"/>
      <c r="H12" s="31"/>
      <c r="I12" s="32" t="str">
        <f t="shared" si="6"/>
        <v/>
      </c>
      <c r="J12" s="33"/>
      <c r="K12" s="34"/>
      <c r="L12" s="34"/>
      <c r="M12" s="31" t="str">
        <f t="shared" si="7"/>
        <v/>
      </c>
      <c r="N12" s="35"/>
      <c r="O12" s="35"/>
      <c r="P12" s="76"/>
      <c r="Q12" s="18">
        <f t="shared" si="9"/>
        <v>99</v>
      </c>
      <c r="R12" s="18">
        <v>99</v>
      </c>
      <c r="S12" s="77">
        <f t="shared" si="8"/>
        <v>0</v>
      </c>
      <c r="T12" s="2"/>
      <c r="AD12" s="114" t="str">
        <f t="shared" si="5"/>
        <v>NO</v>
      </c>
      <c r="AG12" s="3">
        <f t="shared" si="0"/>
        <v>0</v>
      </c>
      <c r="AH12" s="3">
        <f t="shared" si="0"/>
        <v>0</v>
      </c>
      <c r="AI12" s="3">
        <f t="shared" si="1"/>
        <v>0</v>
      </c>
      <c r="AJ12" s="4">
        <v>3.125E-2</v>
      </c>
      <c r="AK12" s="3">
        <f t="shared" si="2"/>
        <v>0</v>
      </c>
      <c r="AL12" s="53" t="s">
        <v>30</v>
      </c>
      <c r="AM12" s="8" t="b">
        <f t="shared" si="3"/>
        <v>0</v>
      </c>
      <c r="AN12" s="15">
        <f t="shared" si="4"/>
        <v>0</v>
      </c>
    </row>
    <row r="13" spans="1:41" ht="80.099999999999994" customHeight="1" x14ac:dyDescent="0.25">
      <c r="A13" s="112" t="str">
        <f>IFERROR(INDEX(Tabella256[cognomenome], MATCH(F13, Tabella256[cognome], 0)), "")</f>
        <v/>
      </c>
      <c r="B13" s="28"/>
      <c r="C13" s="28"/>
      <c r="D13" s="29"/>
      <c r="E13" s="29"/>
      <c r="F13" s="30"/>
      <c r="G13" s="56" t="str">
        <f>IF(G12="","",G12)</f>
        <v/>
      </c>
      <c r="H13" s="31" t="str">
        <f>IF(H12="","",H12)</f>
        <v/>
      </c>
      <c r="I13" s="32" t="str">
        <f t="shared" si="6"/>
        <v/>
      </c>
      <c r="J13" s="33" t="str">
        <f>IF(J12="","",J12)</f>
        <v/>
      </c>
      <c r="K13" s="34"/>
      <c r="L13" s="34"/>
      <c r="M13" s="31" t="str">
        <f t="shared" si="7"/>
        <v/>
      </c>
      <c r="N13" s="35"/>
      <c r="O13" s="35"/>
      <c r="P13" s="76"/>
      <c r="Q13" s="18">
        <f t="shared" si="9"/>
        <v>99</v>
      </c>
      <c r="R13" s="18">
        <v>99</v>
      </c>
      <c r="S13" s="77">
        <f t="shared" si="8"/>
        <v>0</v>
      </c>
      <c r="T13" s="2"/>
      <c r="AD13" s="114" t="str">
        <f t="shared" si="5"/>
        <v>NO</v>
      </c>
      <c r="AG13" s="3">
        <f t="shared" si="0"/>
        <v>0</v>
      </c>
      <c r="AH13" s="3">
        <f t="shared" si="0"/>
        <v>0</v>
      </c>
      <c r="AI13" s="3">
        <f t="shared" si="1"/>
        <v>0</v>
      </c>
      <c r="AJ13" s="4">
        <v>3.125E-2</v>
      </c>
      <c r="AK13" s="3">
        <f t="shared" si="2"/>
        <v>0</v>
      </c>
      <c r="AL13" s="53" t="s">
        <v>30</v>
      </c>
      <c r="AM13" s="8" t="b">
        <f t="shared" si="3"/>
        <v>0</v>
      </c>
      <c r="AN13" s="15">
        <f t="shared" si="4"/>
        <v>0</v>
      </c>
    </row>
    <row r="14" spans="1:41" ht="80.099999999999994" customHeight="1" x14ac:dyDescent="0.25">
      <c r="A14" s="112" t="str">
        <f>IFERROR(INDEX(Tabella256[cognomenome], MATCH(F14, Tabella256[cognome], 0)), "")</f>
        <v/>
      </c>
      <c r="B14" s="28"/>
      <c r="C14" s="28"/>
      <c r="D14" s="29"/>
      <c r="E14" s="29"/>
      <c r="F14" s="30"/>
      <c r="G14" s="56"/>
      <c r="H14" s="31"/>
      <c r="I14" s="32" t="str">
        <f t="shared" si="6"/>
        <v/>
      </c>
      <c r="J14" s="33"/>
      <c r="K14" s="34"/>
      <c r="L14" s="34"/>
      <c r="M14" s="31" t="str">
        <f t="shared" si="7"/>
        <v/>
      </c>
      <c r="N14" s="35"/>
      <c r="O14" s="35"/>
      <c r="P14" s="76"/>
      <c r="Q14" s="18">
        <f t="shared" si="9"/>
        <v>99</v>
      </c>
      <c r="R14" s="18">
        <v>99</v>
      </c>
      <c r="S14" s="77">
        <f t="shared" si="8"/>
        <v>0</v>
      </c>
      <c r="T14" s="2"/>
      <c r="AD14" s="114" t="str">
        <f t="shared" si="5"/>
        <v>NO</v>
      </c>
      <c r="AG14" s="3">
        <f t="shared" si="0"/>
        <v>0</v>
      </c>
      <c r="AH14" s="3">
        <f t="shared" si="0"/>
        <v>0</v>
      </c>
      <c r="AI14" s="3">
        <f t="shared" si="1"/>
        <v>0</v>
      </c>
      <c r="AJ14" s="4">
        <v>3.125E-2</v>
      </c>
      <c r="AK14" s="3">
        <f t="shared" si="2"/>
        <v>0</v>
      </c>
      <c r="AL14" s="53" t="s">
        <v>30</v>
      </c>
      <c r="AM14" s="8" t="b">
        <f t="shared" si="3"/>
        <v>0</v>
      </c>
      <c r="AN14" s="15">
        <f t="shared" si="4"/>
        <v>0</v>
      </c>
    </row>
    <row r="15" spans="1:41" ht="80.099999999999994" customHeight="1" x14ac:dyDescent="0.25">
      <c r="A15" s="112" t="str">
        <f>IFERROR(INDEX(Tabella256[cognomenome], MATCH(F15, Tabella256[cognome], 0)), "")</f>
        <v/>
      </c>
      <c r="B15" s="28"/>
      <c r="C15" s="28"/>
      <c r="D15" s="29"/>
      <c r="E15" s="29"/>
      <c r="F15" s="30"/>
      <c r="G15" s="56" t="str">
        <f>IF(G14="","",G14)</f>
        <v/>
      </c>
      <c r="H15" s="31" t="str">
        <f>IF(H14="","",H14)</f>
        <v/>
      </c>
      <c r="I15" s="32" t="str">
        <f t="shared" si="6"/>
        <v/>
      </c>
      <c r="J15" s="33" t="str">
        <f>IF(J14="","",J14)</f>
        <v/>
      </c>
      <c r="K15" s="34"/>
      <c r="L15" s="34"/>
      <c r="M15" s="31" t="str">
        <f t="shared" si="7"/>
        <v/>
      </c>
      <c r="N15" s="35"/>
      <c r="O15" s="35"/>
      <c r="P15" s="76"/>
      <c r="Q15" s="18">
        <f t="shared" si="9"/>
        <v>99</v>
      </c>
      <c r="R15" s="18">
        <v>99</v>
      </c>
      <c r="S15" s="77">
        <f t="shared" si="8"/>
        <v>0</v>
      </c>
      <c r="T15" s="2"/>
      <c r="AD15" s="114" t="str">
        <f t="shared" si="5"/>
        <v>NO</v>
      </c>
      <c r="AG15" s="3">
        <f t="shared" si="0"/>
        <v>0</v>
      </c>
      <c r="AH15" s="3">
        <f t="shared" si="0"/>
        <v>0</v>
      </c>
      <c r="AI15" s="3">
        <f t="shared" si="1"/>
        <v>0</v>
      </c>
      <c r="AJ15" s="4">
        <v>3.125E-2</v>
      </c>
      <c r="AK15" s="3">
        <f t="shared" si="2"/>
        <v>0</v>
      </c>
      <c r="AL15" s="53" t="s">
        <v>30</v>
      </c>
      <c r="AM15" s="8" t="b">
        <f t="shared" si="3"/>
        <v>0</v>
      </c>
      <c r="AN15" s="15">
        <f t="shared" si="4"/>
        <v>0</v>
      </c>
    </row>
    <row r="16" spans="1:41" ht="80.099999999999994" customHeight="1" x14ac:dyDescent="0.25">
      <c r="A16" s="112" t="str">
        <f>IFERROR(INDEX(Tabella256[cognomenome], MATCH(F16, Tabella256[cognome], 0)), "")</f>
        <v/>
      </c>
      <c r="B16" s="28"/>
      <c r="C16" s="28"/>
      <c r="D16" s="29"/>
      <c r="E16" s="29"/>
      <c r="F16" s="30"/>
      <c r="G16" s="56"/>
      <c r="H16" s="31"/>
      <c r="I16" s="32" t="str">
        <f t="shared" si="6"/>
        <v/>
      </c>
      <c r="J16" s="33"/>
      <c r="K16" s="34"/>
      <c r="L16" s="34"/>
      <c r="M16" s="31" t="str">
        <f t="shared" si="7"/>
        <v/>
      </c>
      <c r="N16" s="35"/>
      <c r="O16" s="35"/>
      <c r="P16" s="76"/>
      <c r="Q16" s="18">
        <f t="shared" si="9"/>
        <v>99</v>
      </c>
      <c r="R16" s="18">
        <v>99</v>
      </c>
      <c r="S16" s="77">
        <f t="shared" si="8"/>
        <v>0</v>
      </c>
      <c r="T16" s="2"/>
      <c r="AD16" s="114" t="str">
        <f t="shared" si="5"/>
        <v>NO</v>
      </c>
      <c r="AG16" s="3">
        <f t="shared" si="0"/>
        <v>0</v>
      </c>
      <c r="AH16" s="3">
        <f t="shared" si="0"/>
        <v>0</v>
      </c>
      <c r="AI16" s="3">
        <f t="shared" si="1"/>
        <v>0</v>
      </c>
      <c r="AJ16" s="4">
        <v>3.125E-2</v>
      </c>
      <c r="AK16" s="3">
        <f t="shared" si="2"/>
        <v>0</v>
      </c>
      <c r="AL16" s="53" t="s">
        <v>30</v>
      </c>
      <c r="AM16" s="8" t="b">
        <f t="shared" si="3"/>
        <v>0</v>
      </c>
      <c r="AN16" s="15">
        <f t="shared" si="4"/>
        <v>0</v>
      </c>
    </row>
    <row r="17" spans="1:40" ht="80.099999999999994" customHeight="1" x14ac:dyDescent="0.25">
      <c r="A17" s="112" t="str">
        <f>IFERROR(INDEX(Tabella256[cognomenome], MATCH(F17, Tabella256[cognome], 0)), "")</f>
        <v/>
      </c>
      <c r="B17" s="28"/>
      <c r="C17" s="28"/>
      <c r="D17" s="29"/>
      <c r="E17" s="29"/>
      <c r="F17" s="30"/>
      <c r="G17" s="56" t="str">
        <f>IF(G16="","",G16)</f>
        <v/>
      </c>
      <c r="H17" s="31" t="str">
        <f>IF(H16="","",H16)</f>
        <v/>
      </c>
      <c r="I17" s="32" t="str">
        <f t="shared" si="6"/>
        <v/>
      </c>
      <c r="J17" s="33" t="str">
        <f>IF(J16="","",J16)</f>
        <v/>
      </c>
      <c r="K17" s="34"/>
      <c r="L17" s="34"/>
      <c r="M17" s="31" t="str">
        <f t="shared" si="7"/>
        <v/>
      </c>
      <c r="N17" s="35"/>
      <c r="O17" s="35"/>
      <c r="P17" s="76"/>
      <c r="Q17" s="18">
        <f t="shared" si="9"/>
        <v>99</v>
      </c>
      <c r="R17" s="18">
        <v>99</v>
      </c>
      <c r="S17" s="77">
        <f t="shared" si="8"/>
        <v>0</v>
      </c>
      <c r="T17" s="2"/>
      <c r="AD17" s="114" t="str">
        <f t="shared" si="5"/>
        <v>NO</v>
      </c>
      <c r="AG17" s="3">
        <f t="shared" si="0"/>
        <v>0</v>
      </c>
      <c r="AH17" s="3">
        <f t="shared" si="0"/>
        <v>0</v>
      </c>
      <c r="AI17" s="3">
        <f t="shared" si="1"/>
        <v>0</v>
      </c>
      <c r="AJ17" s="4">
        <v>3.125E-2</v>
      </c>
      <c r="AK17" s="3">
        <f t="shared" si="2"/>
        <v>0</v>
      </c>
      <c r="AL17" s="53" t="s">
        <v>30</v>
      </c>
      <c r="AM17" s="8" t="b">
        <f t="shared" si="3"/>
        <v>0</v>
      </c>
      <c r="AN17" s="15">
        <f t="shared" si="4"/>
        <v>0</v>
      </c>
    </row>
    <row r="18" spans="1:40" ht="80.099999999999994" customHeight="1" x14ac:dyDescent="0.25">
      <c r="A18" s="112" t="str">
        <f>IFERROR(INDEX(Tabella256[cognomenome], MATCH(F18, Tabella256[cognome], 0)), "")</f>
        <v/>
      </c>
      <c r="B18" s="28"/>
      <c r="C18" s="28"/>
      <c r="D18" s="29"/>
      <c r="E18" s="29"/>
      <c r="F18" s="30"/>
      <c r="G18" s="56"/>
      <c r="H18" s="31"/>
      <c r="I18" s="32" t="str">
        <f t="shared" si="6"/>
        <v/>
      </c>
      <c r="J18" s="33"/>
      <c r="K18" s="34"/>
      <c r="L18" s="34"/>
      <c r="M18" s="31" t="str">
        <f t="shared" si="7"/>
        <v/>
      </c>
      <c r="N18" s="35"/>
      <c r="O18" s="35"/>
      <c r="P18" s="76"/>
      <c r="Q18" s="18">
        <f t="shared" si="9"/>
        <v>99</v>
      </c>
      <c r="R18" s="18">
        <v>99</v>
      </c>
      <c r="S18" s="77">
        <f t="shared" si="8"/>
        <v>0</v>
      </c>
      <c r="T18" s="2"/>
      <c r="AD18" s="114" t="str">
        <f t="shared" si="5"/>
        <v>NO</v>
      </c>
      <c r="AG18" s="3">
        <f t="shared" si="0"/>
        <v>0</v>
      </c>
      <c r="AH18" s="3">
        <f t="shared" si="0"/>
        <v>0</v>
      </c>
      <c r="AI18" s="3">
        <f t="shared" si="1"/>
        <v>0</v>
      </c>
      <c r="AJ18" s="4">
        <v>3.125E-2</v>
      </c>
      <c r="AK18" s="3">
        <f t="shared" si="2"/>
        <v>0</v>
      </c>
      <c r="AL18" s="53" t="s">
        <v>30</v>
      </c>
      <c r="AM18" s="8" t="b">
        <f t="shared" si="3"/>
        <v>0</v>
      </c>
      <c r="AN18" s="15">
        <f t="shared" si="4"/>
        <v>0</v>
      </c>
    </row>
    <row r="19" spans="1:40" ht="80.099999999999994" customHeight="1" x14ac:dyDescent="0.25">
      <c r="A19" s="112" t="str">
        <f>IFERROR(INDEX(Tabella256[cognomenome], MATCH(F19, Tabella256[cognome], 0)), "")</f>
        <v/>
      </c>
      <c r="B19" s="28"/>
      <c r="C19" s="28"/>
      <c r="D19" s="29"/>
      <c r="E19" s="29"/>
      <c r="F19" s="30"/>
      <c r="G19" s="56" t="str">
        <f>IF(G18="","",G18)</f>
        <v/>
      </c>
      <c r="H19" s="31" t="str">
        <f>IF(H18="","",H18)</f>
        <v/>
      </c>
      <c r="I19" s="32" t="str">
        <f t="shared" si="6"/>
        <v/>
      </c>
      <c r="J19" s="33" t="str">
        <f>IF(J18="","",J18)</f>
        <v/>
      </c>
      <c r="K19" s="34"/>
      <c r="L19" s="34"/>
      <c r="M19" s="31" t="str">
        <f t="shared" si="7"/>
        <v/>
      </c>
      <c r="N19" s="35"/>
      <c r="O19" s="35"/>
      <c r="P19" s="76"/>
      <c r="Q19" s="18">
        <f t="shared" si="9"/>
        <v>99</v>
      </c>
      <c r="R19" s="18">
        <v>99</v>
      </c>
      <c r="S19" s="77">
        <f>R19-Q19</f>
        <v>0</v>
      </c>
      <c r="T19" s="2"/>
      <c r="AD19" s="114" t="str">
        <f t="shared" si="5"/>
        <v>NO</v>
      </c>
      <c r="AG19" s="3">
        <f t="shared" si="0"/>
        <v>0</v>
      </c>
      <c r="AH19" s="3">
        <f t="shared" si="0"/>
        <v>0</v>
      </c>
      <c r="AI19" s="3">
        <f t="shared" si="1"/>
        <v>0</v>
      </c>
      <c r="AJ19" s="4">
        <v>3.125E-2</v>
      </c>
      <c r="AK19" s="3">
        <f t="shared" si="2"/>
        <v>0</v>
      </c>
      <c r="AL19" s="53" t="s">
        <v>30</v>
      </c>
      <c r="AM19" s="8" t="b">
        <f t="shared" si="3"/>
        <v>0</v>
      </c>
      <c r="AN19" s="15">
        <f t="shared" si="4"/>
        <v>0</v>
      </c>
    </row>
    <row r="20" spans="1:40" ht="80.099999999999994" customHeight="1" x14ac:dyDescent="0.25">
      <c r="A20" s="112" t="str">
        <f>IFERROR(INDEX(Tabella256[cognomenome], MATCH(F20, Tabella256[cognome], 0)), "")</f>
        <v/>
      </c>
      <c r="B20" s="28"/>
      <c r="C20" s="28"/>
      <c r="D20" s="29"/>
      <c r="E20" s="29"/>
      <c r="F20" s="30"/>
      <c r="G20" s="56"/>
      <c r="H20" s="31"/>
      <c r="I20" s="32" t="str">
        <f t="shared" si="6"/>
        <v/>
      </c>
      <c r="J20" s="33"/>
      <c r="K20" s="34"/>
      <c r="L20" s="34"/>
      <c r="M20" s="31" t="str">
        <f t="shared" si="7"/>
        <v/>
      </c>
      <c r="N20" s="35"/>
      <c r="O20" s="35"/>
      <c r="P20" s="76"/>
      <c r="Q20" s="18">
        <f t="shared" si="9"/>
        <v>99</v>
      </c>
      <c r="R20" s="18">
        <v>99</v>
      </c>
      <c r="S20" s="77">
        <f t="shared" si="8"/>
        <v>0</v>
      </c>
      <c r="T20" s="2"/>
      <c r="U20" s="2"/>
      <c r="W20" s="72"/>
      <c r="X20" s="72"/>
      <c r="Y20" s="72"/>
      <c r="Z20" s="72"/>
      <c r="AA20" s="72"/>
      <c r="AB20" s="72"/>
      <c r="AC20" s="2"/>
      <c r="AD20" s="114" t="str">
        <f t="shared" si="5"/>
        <v>NO</v>
      </c>
      <c r="AG20" s="3">
        <f t="shared" si="0"/>
        <v>0</v>
      </c>
      <c r="AH20" s="3">
        <f t="shared" si="0"/>
        <v>0</v>
      </c>
      <c r="AI20" s="3">
        <f t="shared" si="1"/>
        <v>0</v>
      </c>
      <c r="AJ20" s="4">
        <v>3.125E-2</v>
      </c>
      <c r="AK20" s="3">
        <f t="shared" si="2"/>
        <v>0</v>
      </c>
      <c r="AL20" s="53" t="s">
        <v>30</v>
      </c>
      <c r="AM20" s="8" t="b">
        <f t="shared" si="3"/>
        <v>0</v>
      </c>
      <c r="AN20" s="15">
        <f t="shared" si="4"/>
        <v>0</v>
      </c>
    </row>
    <row r="21" spans="1:40" ht="80.099999999999994" customHeight="1" x14ac:dyDescent="0.25">
      <c r="A21" s="112" t="str">
        <f>IFERROR(INDEX(Tabella256[cognomenome], MATCH(F21, Tabella256[cognome], 0)), "")</f>
        <v/>
      </c>
      <c r="B21" s="28"/>
      <c r="C21" s="28"/>
      <c r="D21" s="29"/>
      <c r="E21" s="29"/>
      <c r="F21" s="30"/>
      <c r="G21" s="56" t="str">
        <f>IF(G20="","",G20)</f>
        <v/>
      </c>
      <c r="H21" s="31" t="str">
        <f>IF(H20="","",H20)</f>
        <v/>
      </c>
      <c r="I21" s="32" t="str">
        <f t="shared" si="6"/>
        <v/>
      </c>
      <c r="J21" s="33" t="str">
        <f>IF(J20="","",J20)</f>
        <v/>
      </c>
      <c r="K21" s="34"/>
      <c r="L21" s="34"/>
      <c r="M21" s="31" t="str">
        <f t="shared" si="7"/>
        <v/>
      </c>
      <c r="N21" s="35"/>
      <c r="O21" s="35"/>
      <c r="P21" s="76"/>
      <c r="Q21" s="18">
        <f t="shared" si="9"/>
        <v>99</v>
      </c>
      <c r="R21" s="18">
        <v>99</v>
      </c>
      <c r="S21" s="77">
        <f t="shared" si="8"/>
        <v>0</v>
      </c>
      <c r="T21" s="2"/>
      <c r="U21" s="2"/>
      <c r="W21" s="72"/>
      <c r="X21" s="72"/>
      <c r="Y21" s="72"/>
      <c r="Z21" s="72"/>
      <c r="AA21" s="72"/>
      <c r="AB21" s="72"/>
      <c r="AC21" s="2"/>
      <c r="AD21" s="114" t="str">
        <f t="shared" si="5"/>
        <v>NO</v>
      </c>
      <c r="AG21" s="3">
        <f t="shared" si="0"/>
        <v>0</v>
      </c>
      <c r="AH21" s="3">
        <f t="shared" si="0"/>
        <v>0</v>
      </c>
      <c r="AI21" s="3">
        <f t="shared" si="1"/>
        <v>0</v>
      </c>
      <c r="AJ21" s="4">
        <v>3.125E-2</v>
      </c>
      <c r="AK21" s="3">
        <f t="shared" si="2"/>
        <v>0</v>
      </c>
      <c r="AL21" s="53" t="s">
        <v>30</v>
      </c>
      <c r="AM21" s="8" t="b">
        <f t="shared" si="3"/>
        <v>0</v>
      </c>
      <c r="AN21" s="15">
        <f t="shared" si="4"/>
        <v>0</v>
      </c>
    </row>
    <row r="22" spans="1:40" ht="80.099999999999994" customHeight="1" x14ac:dyDescent="0.25">
      <c r="A22" s="112" t="str">
        <f>IFERROR(INDEX(Tabella256[cognomenome], MATCH(F22, Tabella256[cognome], 0)), "")</f>
        <v/>
      </c>
      <c r="B22" s="28"/>
      <c r="C22" s="28"/>
      <c r="D22" s="29"/>
      <c r="E22" s="29"/>
      <c r="F22" s="30"/>
      <c r="G22" s="56"/>
      <c r="H22" s="31"/>
      <c r="I22" s="32" t="str">
        <f t="shared" si="6"/>
        <v/>
      </c>
      <c r="J22" s="33"/>
      <c r="K22" s="34"/>
      <c r="L22" s="34"/>
      <c r="M22" s="31" t="str">
        <f t="shared" si="7"/>
        <v/>
      </c>
      <c r="N22" s="36"/>
      <c r="O22" s="36"/>
      <c r="P22" s="76"/>
      <c r="Q22" s="18">
        <f t="shared" si="9"/>
        <v>99</v>
      </c>
      <c r="R22" s="18">
        <v>99</v>
      </c>
      <c r="S22" s="77">
        <f t="shared" si="8"/>
        <v>0</v>
      </c>
      <c r="T22" s="2"/>
      <c r="U22" s="2"/>
      <c r="AB22" s="72"/>
      <c r="AC22" s="2"/>
      <c r="AD22" s="114" t="str">
        <f t="shared" si="5"/>
        <v>NO</v>
      </c>
      <c r="AG22" s="3">
        <f t="shared" si="0"/>
        <v>0</v>
      </c>
      <c r="AH22" s="3">
        <f t="shared" si="0"/>
        <v>0</v>
      </c>
      <c r="AI22" s="3">
        <f t="shared" si="1"/>
        <v>0</v>
      </c>
      <c r="AJ22" s="4">
        <v>3.125E-2</v>
      </c>
      <c r="AK22" s="3">
        <f t="shared" si="2"/>
        <v>0</v>
      </c>
      <c r="AL22" s="53" t="s">
        <v>30</v>
      </c>
      <c r="AM22" s="8" t="b">
        <f t="shared" si="3"/>
        <v>0</v>
      </c>
      <c r="AN22" s="15">
        <f t="shared" si="4"/>
        <v>0</v>
      </c>
    </row>
    <row r="23" spans="1:40" ht="80.099999999999994" customHeight="1" x14ac:dyDescent="0.25">
      <c r="A23" s="112" t="str">
        <f>IFERROR(INDEX(Tabella256[cognomenome], MATCH(F23, Tabella256[cognome], 0)), "")</f>
        <v/>
      </c>
      <c r="B23" s="28"/>
      <c r="C23" s="28"/>
      <c r="D23" s="29"/>
      <c r="E23" s="29"/>
      <c r="F23" s="30"/>
      <c r="G23" s="56" t="str">
        <f>IF(G22="","",G22)</f>
        <v/>
      </c>
      <c r="H23" s="31" t="str">
        <f>IF(H22="","",H22)</f>
        <v/>
      </c>
      <c r="I23" s="32" t="str">
        <f t="shared" si="6"/>
        <v/>
      </c>
      <c r="J23" s="33" t="str">
        <f>IF(J22="","",J22)</f>
        <v/>
      </c>
      <c r="K23" s="34"/>
      <c r="L23" s="34"/>
      <c r="M23" s="31" t="str">
        <f t="shared" si="7"/>
        <v/>
      </c>
      <c r="N23" s="36"/>
      <c r="O23" s="36"/>
      <c r="P23" s="76"/>
      <c r="Q23" s="18">
        <f t="shared" si="9"/>
        <v>99</v>
      </c>
      <c r="R23" s="18">
        <v>99</v>
      </c>
      <c r="S23" s="77">
        <f t="shared" si="8"/>
        <v>0</v>
      </c>
      <c r="T23" s="2"/>
      <c r="U23" s="2"/>
      <c r="AB23" s="72"/>
      <c r="AC23" s="2"/>
      <c r="AD23" s="114" t="str">
        <f t="shared" si="5"/>
        <v>NO</v>
      </c>
      <c r="AG23" s="3">
        <f t="shared" si="0"/>
        <v>0</v>
      </c>
      <c r="AH23" s="3">
        <f t="shared" si="0"/>
        <v>0</v>
      </c>
      <c r="AI23" s="3">
        <f t="shared" si="1"/>
        <v>0</v>
      </c>
      <c r="AJ23" s="4">
        <v>3.125E-2</v>
      </c>
      <c r="AK23" s="3">
        <f t="shared" si="2"/>
        <v>0</v>
      </c>
      <c r="AL23" s="53" t="s">
        <v>30</v>
      </c>
      <c r="AM23" s="8" t="b">
        <f t="shared" si="3"/>
        <v>0</v>
      </c>
      <c r="AN23" s="15">
        <f t="shared" si="4"/>
        <v>0</v>
      </c>
    </row>
    <row r="24" spans="1:40" ht="80.099999999999994" customHeight="1" x14ac:dyDescent="0.25">
      <c r="A24" s="112" t="str">
        <f>IFERROR(INDEX(Tabella256[cognomenome], MATCH(F24, Tabella256[cognome], 0)), "")</f>
        <v/>
      </c>
      <c r="B24" s="28"/>
      <c r="C24" s="28"/>
      <c r="D24" s="29"/>
      <c r="E24" s="29"/>
      <c r="F24" s="30"/>
      <c r="G24" s="56"/>
      <c r="H24" s="31"/>
      <c r="I24" s="32" t="str">
        <f t="shared" si="6"/>
        <v/>
      </c>
      <c r="J24" s="33"/>
      <c r="K24" s="34"/>
      <c r="L24" s="34"/>
      <c r="M24" s="31" t="str">
        <f t="shared" si="7"/>
        <v/>
      </c>
      <c r="N24" s="35"/>
      <c r="O24" s="35"/>
      <c r="P24" s="76"/>
      <c r="Q24" s="18">
        <f t="shared" si="9"/>
        <v>99</v>
      </c>
      <c r="R24" s="18">
        <v>99</v>
      </c>
      <c r="S24" s="77">
        <f t="shared" si="8"/>
        <v>0</v>
      </c>
      <c r="T24" s="2"/>
      <c r="U24" s="2"/>
      <c r="AB24" s="72"/>
      <c r="AC24" s="2"/>
      <c r="AD24" s="114" t="str">
        <f t="shared" si="5"/>
        <v>NO</v>
      </c>
      <c r="AG24" s="3">
        <f t="shared" si="0"/>
        <v>0</v>
      </c>
      <c r="AH24" s="3">
        <f t="shared" si="0"/>
        <v>0</v>
      </c>
      <c r="AI24" s="3">
        <f t="shared" si="1"/>
        <v>0</v>
      </c>
      <c r="AJ24" s="4">
        <v>3.125E-2</v>
      </c>
      <c r="AK24" s="3">
        <f t="shared" si="2"/>
        <v>0</v>
      </c>
      <c r="AL24" s="53" t="s">
        <v>30</v>
      </c>
      <c r="AM24" s="8" t="b">
        <f t="shared" si="3"/>
        <v>0</v>
      </c>
      <c r="AN24" s="15">
        <f t="shared" si="4"/>
        <v>0</v>
      </c>
    </row>
    <row r="25" spans="1:40" ht="80.099999999999994" customHeight="1" x14ac:dyDescent="0.25">
      <c r="A25" s="112" t="str">
        <f>IFERROR(INDEX(Tabella256[cognomenome], MATCH(F25, Tabella256[cognome], 0)), "")</f>
        <v/>
      </c>
      <c r="B25" s="28"/>
      <c r="C25" s="28"/>
      <c r="D25" s="29"/>
      <c r="E25" s="29"/>
      <c r="F25" s="30"/>
      <c r="G25" s="56" t="str">
        <f>IF(G24="","",G24)</f>
        <v/>
      </c>
      <c r="H25" s="31" t="str">
        <f>IF(H24="","",H24)</f>
        <v/>
      </c>
      <c r="I25" s="32" t="str">
        <f t="shared" si="6"/>
        <v/>
      </c>
      <c r="J25" s="33" t="str">
        <f>IF(J24="","",J24)</f>
        <v/>
      </c>
      <c r="K25" s="34"/>
      <c r="L25" s="34"/>
      <c r="M25" s="31" t="str">
        <f t="shared" si="7"/>
        <v/>
      </c>
      <c r="N25" s="35"/>
      <c r="O25" s="35"/>
      <c r="P25" s="76"/>
      <c r="Q25" s="18">
        <f t="shared" si="9"/>
        <v>99</v>
      </c>
      <c r="R25" s="18">
        <v>99</v>
      </c>
      <c r="S25" s="77">
        <f t="shared" si="8"/>
        <v>0</v>
      </c>
      <c r="T25" s="2"/>
      <c r="U25" s="2"/>
      <c r="V25" s="72"/>
      <c r="W25" s="72"/>
      <c r="X25" s="72"/>
      <c r="Y25" s="72"/>
      <c r="Z25" s="72"/>
      <c r="AA25" s="72"/>
      <c r="AB25" s="72"/>
      <c r="AC25" s="2"/>
      <c r="AD25" s="114" t="str">
        <f t="shared" si="5"/>
        <v>NO</v>
      </c>
      <c r="AG25" s="3">
        <f t="shared" si="0"/>
        <v>0</v>
      </c>
      <c r="AH25" s="3">
        <f t="shared" si="0"/>
        <v>0</v>
      </c>
      <c r="AI25" s="3">
        <f t="shared" si="1"/>
        <v>0</v>
      </c>
      <c r="AJ25" s="4">
        <v>3.125E-2</v>
      </c>
      <c r="AK25" s="3">
        <f t="shared" si="2"/>
        <v>0</v>
      </c>
      <c r="AL25" s="53" t="s">
        <v>30</v>
      </c>
      <c r="AM25" s="8" t="b">
        <f t="shared" si="3"/>
        <v>0</v>
      </c>
      <c r="AN25" s="15">
        <f t="shared" si="4"/>
        <v>0</v>
      </c>
    </row>
    <row r="26" spans="1:40" ht="80.099999999999994" customHeight="1" x14ac:dyDescent="0.25">
      <c r="A26" s="112" t="str">
        <f>IFERROR(INDEX(Tabella256[cognomenome], MATCH(F26, Tabella256[cognome], 0)), "")</f>
        <v/>
      </c>
      <c r="B26" s="28"/>
      <c r="C26" s="28"/>
      <c r="D26" s="29"/>
      <c r="E26" s="29"/>
      <c r="F26" s="30"/>
      <c r="G26" s="56"/>
      <c r="H26" s="31"/>
      <c r="I26" s="32" t="str">
        <f t="shared" si="6"/>
        <v/>
      </c>
      <c r="J26" s="33"/>
      <c r="K26" s="34"/>
      <c r="L26" s="34"/>
      <c r="M26" s="31" t="str">
        <f t="shared" si="7"/>
        <v/>
      </c>
      <c r="N26" s="35"/>
      <c r="O26" s="35"/>
      <c r="P26" s="76"/>
      <c r="Q26" s="18">
        <f t="shared" si="9"/>
        <v>99</v>
      </c>
      <c r="R26" s="18">
        <v>99</v>
      </c>
      <c r="S26" s="77">
        <f t="shared" si="8"/>
        <v>0</v>
      </c>
      <c r="T26" s="2"/>
      <c r="U26" s="2"/>
      <c r="V26" s="72"/>
      <c r="W26" s="72"/>
      <c r="X26" s="72"/>
      <c r="Y26" s="72"/>
      <c r="Z26" s="72"/>
      <c r="AA26" s="72"/>
      <c r="AB26" s="72"/>
      <c r="AC26" s="2"/>
      <c r="AD26" s="114" t="str">
        <f t="shared" si="5"/>
        <v>NO</v>
      </c>
      <c r="AG26" s="3">
        <f t="shared" si="0"/>
        <v>0</v>
      </c>
      <c r="AH26" s="3">
        <f t="shared" si="0"/>
        <v>0</v>
      </c>
      <c r="AI26" s="3">
        <f t="shared" si="1"/>
        <v>0</v>
      </c>
      <c r="AJ26" s="4">
        <v>3.125E-2</v>
      </c>
      <c r="AK26" s="3">
        <f t="shared" si="2"/>
        <v>0</v>
      </c>
      <c r="AL26" s="53" t="s">
        <v>30</v>
      </c>
      <c r="AM26" s="8" t="b">
        <f t="shared" si="3"/>
        <v>0</v>
      </c>
      <c r="AN26" s="15">
        <f t="shared" si="4"/>
        <v>0</v>
      </c>
    </row>
    <row r="27" spans="1:40" ht="80.099999999999994" customHeight="1" x14ac:dyDescent="0.25">
      <c r="A27" s="112" t="str">
        <f>IFERROR(INDEX(Tabella256[cognomenome], MATCH(F27, Tabella256[cognome], 0)), "")</f>
        <v/>
      </c>
      <c r="B27" s="28"/>
      <c r="C27" s="28"/>
      <c r="D27" s="29"/>
      <c r="E27" s="29"/>
      <c r="F27" s="30"/>
      <c r="G27" s="56" t="str">
        <f>IF(G26="","",G26)</f>
        <v/>
      </c>
      <c r="H27" s="31" t="str">
        <f>IF(H26="","",H26)</f>
        <v/>
      </c>
      <c r="I27" s="32" t="str">
        <f t="shared" si="6"/>
        <v/>
      </c>
      <c r="J27" s="33" t="str">
        <f>IF(J26="","",J26)</f>
        <v/>
      </c>
      <c r="K27" s="34"/>
      <c r="L27" s="34"/>
      <c r="M27" s="31" t="str">
        <f t="shared" si="7"/>
        <v/>
      </c>
      <c r="N27" s="35"/>
      <c r="O27" s="35"/>
      <c r="P27" s="76"/>
      <c r="Q27" s="18">
        <f t="shared" si="9"/>
        <v>99</v>
      </c>
      <c r="R27" s="18">
        <v>99</v>
      </c>
      <c r="S27" s="77">
        <f t="shared" si="8"/>
        <v>0</v>
      </c>
      <c r="T27" s="2"/>
      <c r="U27" s="2"/>
      <c r="V27" s="72"/>
      <c r="W27" s="72"/>
      <c r="X27" s="72"/>
      <c r="Y27" s="72"/>
      <c r="Z27" s="72"/>
      <c r="AA27" s="72"/>
      <c r="AB27" s="72"/>
      <c r="AC27" s="2"/>
      <c r="AD27" s="114" t="str">
        <f t="shared" si="5"/>
        <v>NO</v>
      </c>
      <c r="AG27" s="3">
        <f t="shared" si="0"/>
        <v>0</v>
      </c>
      <c r="AH27" s="3">
        <f t="shared" si="0"/>
        <v>0</v>
      </c>
      <c r="AI27" s="3">
        <f t="shared" si="1"/>
        <v>0</v>
      </c>
      <c r="AJ27" s="4">
        <v>3.125E-2</v>
      </c>
      <c r="AK27" s="3">
        <f t="shared" si="2"/>
        <v>0</v>
      </c>
      <c r="AL27" s="53" t="s">
        <v>30</v>
      </c>
      <c r="AM27" s="8" t="b">
        <f t="shared" si="3"/>
        <v>0</v>
      </c>
      <c r="AN27" s="15">
        <f t="shared" si="4"/>
        <v>0</v>
      </c>
    </row>
    <row r="28" spans="1:40" ht="80.099999999999994" customHeight="1" x14ac:dyDescent="0.25">
      <c r="A28" s="112" t="str">
        <f>IFERROR(INDEX(Tabella256[cognomenome], MATCH(F28, Tabella256[cognome], 0)), "")</f>
        <v/>
      </c>
      <c r="B28" s="28"/>
      <c r="C28" s="28"/>
      <c r="D28" s="29"/>
      <c r="E28" s="29"/>
      <c r="F28" s="30"/>
      <c r="G28" s="56"/>
      <c r="H28" s="31"/>
      <c r="I28" s="32" t="str">
        <f t="shared" si="6"/>
        <v/>
      </c>
      <c r="J28" s="33"/>
      <c r="K28" s="34"/>
      <c r="L28" s="34"/>
      <c r="M28" s="31" t="str">
        <f t="shared" si="7"/>
        <v/>
      </c>
      <c r="N28" s="35"/>
      <c r="O28" s="35"/>
      <c r="P28" s="76"/>
      <c r="Q28" s="18">
        <f t="shared" si="9"/>
        <v>99</v>
      </c>
      <c r="R28" s="18">
        <v>99</v>
      </c>
      <c r="S28" s="77">
        <f t="shared" si="8"/>
        <v>0</v>
      </c>
      <c r="T28" s="2"/>
      <c r="U28" s="2"/>
      <c r="V28" s="72"/>
      <c r="W28" s="72"/>
      <c r="X28" s="72"/>
      <c r="Y28" s="72"/>
      <c r="Z28" s="72"/>
      <c r="AA28" s="72"/>
      <c r="AB28" s="72"/>
      <c r="AC28" s="2"/>
      <c r="AD28" s="114" t="str">
        <f t="shared" si="5"/>
        <v>NO</v>
      </c>
      <c r="AG28" s="3">
        <f t="shared" si="0"/>
        <v>0</v>
      </c>
      <c r="AH28" s="3">
        <f t="shared" si="0"/>
        <v>0</v>
      </c>
      <c r="AI28" s="3">
        <f t="shared" si="1"/>
        <v>0</v>
      </c>
      <c r="AJ28" s="4">
        <v>3.125E-2</v>
      </c>
      <c r="AK28" s="3">
        <f t="shared" si="2"/>
        <v>0</v>
      </c>
      <c r="AL28" s="53" t="s">
        <v>30</v>
      </c>
      <c r="AM28" s="8" t="b">
        <f t="shared" si="3"/>
        <v>0</v>
      </c>
      <c r="AN28" s="15">
        <f t="shared" si="4"/>
        <v>0</v>
      </c>
    </row>
    <row r="29" spans="1:40" ht="80.099999999999994" customHeight="1" x14ac:dyDescent="0.25">
      <c r="A29" s="112" t="str">
        <f>IFERROR(INDEX(Tabella256[cognomenome], MATCH(F29, Tabella256[cognome], 0)), "")</f>
        <v/>
      </c>
      <c r="B29" s="28"/>
      <c r="C29" s="28"/>
      <c r="D29" s="29"/>
      <c r="E29" s="29"/>
      <c r="F29" s="30"/>
      <c r="G29" s="56" t="str">
        <f>IF(G28="","",G28)</f>
        <v/>
      </c>
      <c r="H29" s="31" t="str">
        <f>IF(H28="","",H28)</f>
        <v/>
      </c>
      <c r="I29" s="32" t="str">
        <f t="shared" si="6"/>
        <v/>
      </c>
      <c r="J29" s="33" t="str">
        <f>IF(J28="","",J28)</f>
        <v/>
      </c>
      <c r="K29" s="34"/>
      <c r="L29" s="34"/>
      <c r="M29" s="31" t="str">
        <f t="shared" si="7"/>
        <v/>
      </c>
      <c r="N29" s="35"/>
      <c r="O29" s="35"/>
      <c r="P29" s="76"/>
      <c r="Q29" s="18">
        <f t="shared" si="9"/>
        <v>99</v>
      </c>
      <c r="R29" s="18">
        <v>99</v>
      </c>
      <c r="S29" s="77">
        <f t="shared" si="8"/>
        <v>0</v>
      </c>
      <c r="T29" s="2"/>
      <c r="U29" s="2"/>
      <c r="V29" s="72"/>
      <c r="W29" s="72"/>
      <c r="X29" s="72"/>
      <c r="Y29" s="72"/>
      <c r="Z29" s="72"/>
      <c r="AA29" s="72"/>
      <c r="AB29" s="72"/>
      <c r="AC29" s="2"/>
      <c r="AD29" s="114" t="str">
        <f t="shared" si="5"/>
        <v>NO</v>
      </c>
      <c r="AG29" s="3">
        <f t="shared" si="0"/>
        <v>0</v>
      </c>
      <c r="AH29" s="3">
        <f t="shared" si="0"/>
        <v>0</v>
      </c>
      <c r="AI29" s="3">
        <f t="shared" si="1"/>
        <v>0</v>
      </c>
      <c r="AJ29" s="4">
        <v>3.125E-2</v>
      </c>
      <c r="AK29" s="3">
        <f t="shared" si="2"/>
        <v>0</v>
      </c>
      <c r="AL29" s="53" t="s">
        <v>30</v>
      </c>
      <c r="AM29" s="8" t="b">
        <f t="shared" si="3"/>
        <v>0</v>
      </c>
      <c r="AN29" s="15">
        <f t="shared" si="4"/>
        <v>0</v>
      </c>
    </row>
    <row r="30" spans="1:40" ht="80.099999999999994" customHeight="1" thickBot="1" x14ac:dyDescent="0.3">
      <c r="A30" s="112" t="str">
        <f>IFERROR(INDEX(Tabella256[cognomenome], MATCH(F30, Tabella256[cognome], 0)), "")</f>
        <v/>
      </c>
      <c r="B30" s="28"/>
      <c r="C30" s="28"/>
      <c r="D30" s="29"/>
      <c r="E30" s="29"/>
      <c r="F30" s="30"/>
      <c r="G30" s="56"/>
      <c r="H30" s="31"/>
      <c r="I30" s="32" t="str">
        <f t="shared" si="6"/>
        <v/>
      </c>
      <c r="J30" s="33"/>
      <c r="K30" s="34"/>
      <c r="L30" s="34"/>
      <c r="M30" s="31" t="str">
        <f t="shared" si="7"/>
        <v/>
      </c>
      <c r="N30" s="35"/>
      <c r="O30" s="35"/>
      <c r="P30" s="78"/>
      <c r="Q30" s="79">
        <f t="shared" si="9"/>
        <v>99</v>
      </c>
      <c r="R30" s="79">
        <v>99</v>
      </c>
      <c r="S30" s="80">
        <f t="shared" si="8"/>
        <v>0</v>
      </c>
      <c r="T30" s="2"/>
      <c r="U30" s="2"/>
      <c r="V30" s="72"/>
      <c r="W30" s="72"/>
      <c r="X30" s="72"/>
      <c r="Y30" s="72"/>
      <c r="Z30" s="72"/>
      <c r="AA30" s="72"/>
      <c r="AB30" s="72"/>
      <c r="AC30" s="2"/>
      <c r="AD30" s="114" t="str">
        <f t="shared" si="5"/>
        <v>NO</v>
      </c>
      <c r="AG30" s="3">
        <f t="shared" si="0"/>
        <v>0</v>
      </c>
      <c r="AH30" s="3">
        <f t="shared" si="0"/>
        <v>0</v>
      </c>
      <c r="AI30" s="3">
        <f t="shared" si="1"/>
        <v>0</v>
      </c>
      <c r="AJ30" s="4">
        <v>3.125E-2</v>
      </c>
      <c r="AK30" s="3">
        <f t="shared" si="2"/>
        <v>0</v>
      </c>
      <c r="AL30" s="53" t="s">
        <v>30</v>
      </c>
      <c r="AM30" s="8" t="b">
        <f t="shared" si="3"/>
        <v>0</v>
      </c>
      <c r="AN30" s="15">
        <f t="shared" si="4"/>
        <v>0</v>
      </c>
    </row>
    <row r="31" spans="1:40" ht="80.099999999999994" customHeight="1" x14ac:dyDescent="0.25">
      <c r="A31" s="112" t="str">
        <f>IFERROR(INDEX(Tabella256[cognomenome], MATCH(F31, Tabella256[cognome], 0)), "")</f>
        <v/>
      </c>
      <c r="B31" s="28"/>
      <c r="C31" s="28"/>
      <c r="D31" s="29"/>
      <c r="E31" s="29"/>
      <c r="F31" s="30"/>
      <c r="G31" s="56" t="str">
        <f>IF(G30="","",G30)</f>
        <v/>
      </c>
      <c r="H31" s="31" t="str">
        <f>IF(H30="","",H30)</f>
        <v/>
      </c>
      <c r="I31" s="32" t="str">
        <f t="shared" si="6"/>
        <v/>
      </c>
      <c r="J31" s="33" t="str">
        <f>IF(J30="","",J30)</f>
        <v/>
      </c>
      <c r="K31" s="34"/>
      <c r="L31" s="34"/>
      <c r="M31" s="31" t="str">
        <f t="shared" si="7"/>
        <v/>
      </c>
      <c r="N31" s="2"/>
      <c r="O31" s="2"/>
      <c r="P31" s="2"/>
      <c r="Q31" s="2"/>
      <c r="R31" s="2"/>
      <c r="S31" s="2"/>
      <c r="T31" s="2"/>
      <c r="U31" s="2"/>
      <c r="V31" s="72"/>
      <c r="W31" s="72"/>
      <c r="X31" s="72"/>
      <c r="Y31" s="72"/>
      <c r="Z31" s="72"/>
      <c r="AA31" s="72"/>
      <c r="AB31" s="72"/>
      <c r="AC31" s="2"/>
      <c r="AD31" s="114" t="str">
        <f t="shared" si="5"/>
        <v>NO</v>
      </c>
      <c r="AG31" s="3">
        <f t="shared" si="0"/>
        <v>0</v>
      </c>
      <c r="AH31" s="3">
        <f t="shared" si="0"/>
        <v>0</v>
      </c>
      <c r="AI31" s="3">
        <f t="shared" si="1"/>
        <v>0</v>
      </c>
      <c r="AJ31" s="4">
        <v>3.125E-2</v>
      </c>
      <c r="AK31" s="3">
        <f t="shared" si="2"/>
        <v>0</v>
      </c>
      <c r="AL31" s="53" t="s">
        <v>30</v>
      </c>
      <c r="AM31" s="8" t="b">
        <f t="shared" si="3"/>
        <v>0</v>
      </c>
      <c r="AN31" s="15">
        <f t="shared" si="4"/>
        <v>0</v>
      </c>
    </row>
    <row r="32" spans="1:40" ht="80.099999999999994" customHeight="1" x14ac:dyDescent="0.25">
      <c r="A32" s="112" t="str">
        <f>IFERROR(INDEX(Tabella256[cognomenome], MATCH(F32, Tabella256[cognome], 0)), "")</f>
        <v/>
      </c>
      <c r="B32" s="28"/>
      <c r="C32" s="28"/>
      <c r="D32" s="29"/>
      <c r="E32" s="29"/>
      <c r="F32" s="30"/>
      <c r="G32" s="56"/>
      <c r="H32" s="31"/>
      <c r="I32" s="32" t="str">
        <f t="shared" si="6"/>
        <v/>
      </c>
      <c r="J32" s="33"/>
      <c r="K32" s="34"/>
      <c r="L32" s="34"/>
      <c r="M32" s="31" t="str">
        <f t="shared" si="7"/>
        <v/>
      </c>
      <c r="N32" s="35"/>
      <c r="O32" s="35"/>
      <c r="P32" s="2"/>
      <c r="Q32" s="2"/>
      <c r="R32" s="2"/>
      <c r="S32" s="2"/>
      <c r="T32" s="2"/>
      <c r="U32" s="2"/>
      <c r="W32" s="72"/>
      <c r="X32" s="72"/>
      <c r="Y32" s="72"/>
      <c r="Z32" s="72"/>
      <c r="AA32" s="72"/>
      <c r="AB32" s="72"/>
      <c r="AC32" s="2"/>
      <c r="AD32" s="114" t="str">
        <f t="shared" si="5"/>
        <v>NO</v>
      </c>
      <c r="AG32" s="3">
        <f t="shared" si="0"/>
        <v>0</v>
      </c>
      <c r="AH32" s="3">
        <f t="shared" si="0"/>
        <v>0</v>
      </c>
      <c r="AI32" s="3">
        <f t="shared" si="1"/>
        <v>0</v>
      </c>
      <c r="AJ32" s="4">
        <v>3.125E-2</v>
      </c>
      <c r="AK32" s="3">
        <f t="shared" si="2"/>
        <v>0</v>
      </c>
      <c r="AL32" s="53" t="s">
        <v>30</v>
      </c>
      <c r="AM32" s="8" t="b">
        <f t="shared" si="3"/>
        <v>0</v>
      </c>
      <c r="AN32" s="15">
        <f t="shared" si="4"/>
        <v>0</v>
      </c>
    </row>
    <row r="33" spans="1:40" ht="80.099999999999994" customHeight="1" x14ac:dyDescent="0.25">
      <c r="A33" s="112" t="str">
        <f>IFERROR(INDEX(Tabella256[cognomenome], MATCH(F33, Tabella256[cognome], 0)), "")</f>
        <v/>
      </c>
      <c r="B33" s="28"/>
      <c r="C33" s="28"/>
      <c r="D33" s="29"/>
      <c r="E33" s="29"/>
      <c r="F33" s="30"/>
      <c r="G33" s="56" t="str">
        <f>IF(G32="","",G32)</f>
        <v/>
      </c>
      <c r="H33" s="31" t="str">
        <f>IF(H32="","",H32)</f>
        <v/>
      </c>
      <c r="I33" s="32" t="str">
        <f t="shared" si="6"/>
        <v/>
      </c>
      <c r="J33" s="33" t="str">
        <f>IF(J32="","",J32)</f>
        <v/>
      </c>
      <c r="K33" s="34"/>
      <c r="L33" s="34"/>
      <c r="M33" s="31" t="str">
        <f t="shared" si="7"/>
        <v/>
      </c>
      <c r="N33" s="35"/>
      <c r="O33" s="35"/>
      <c r="P33" s="2"/>
      <c r="Q33" s="2"/>
      <c r="R33" s="2"/>
      <c r="S33" s="2"/>
      <c r="T33" s="2"/>
      <c r="U33" s="2"/>
      <c r="AA33" s="72"/>
      <c r="AB33" s="72"/>
      <c r="AC33" s="2"/>
      <c r="AD33" s="114" t="str">
        <f t="shared" si="5"/>
        <v>NO</v>
      </c>
      <c r="AG33" s="3">
        <f t="shared" si="0"/>
        <v>0</v>
      </c>
      <c r="AH33" s="3">
        <f t="shared" si="0"/>
        <v>0</v>
      </c>
      <c r="AI33" s="3">
        <f t="shared" si="1"/>
        <v>0</v>
      </c>
      <c r="AJ33" s="4">
        <v>3.125E-2</v>
      </c>
      <c r="AK33" s="3">
        <f t="shared" si="2"/>
        <v>0</v>
      </c>
      <c r="AL33" s="53" t="s">
        <v>30</v>
      </c>
      <c r="AM33" s="8" t="b">
        <f t="shared" si="3"/>
        <v>0</v>
      </c>
      <c r="AN33" s="15">
        <f t="shared" si="4"/>
        <v>0</v>
      </c>
    </row>
    <row r="34" spans="1:40" ht="80.099999999999994" customHeight="1" x14ac:dyDescent="0.25">
      <c r="A34" s="112" t="str">
        <f>IFERROR(INDEX(Tabella256[cognomenome], MATCH(F34, Tabella256[cognome], 0)), "")</f>
        <v/>
      </c>
      <c r="B34" s="28"/>
      <c r="C34" s="28"/>
      <c r="D34" s="29"/>
      <c r="E34" s="29"/>
      <c r="F34" s="30"/>
      <c r="G34" s="56"/>
      <c r="H34" s="31"/>
      <c r="I34" s="32" t="str">
        <f t="shared" si="6"/>
        <v/>
      </c>
      <c r="J34" s="33"/>
      <c r="K34" s="34"/>
      <c r="L34" s="34"/>
      <c r="M34" s="31" t="str">
        <f t="shared" si="7"/>
        <v/>
      </c>
      <c r="N34" s="35"/>
      <c r="O34" s="35"/>
      <c r="P34" s="2"/>
      <c r="Q34" s="2"/>
      <c r="R34" s="2"/>
      <c r="S34" s="2"/>
      <c r="T34" s="2"/>
      <c r="U34" s="2"/>
      <c r="AA34" s="72"/>
      <c r="AB34" s="72"/>
      <c r="AC34" s="2"/>
      <c r="AD34" s="114" t="str">
        <f t="shared" si="5"/>
        <v>NO</v>
      </c>
      <c r="AG34" s="3">
        <f t="shared" si="0"/>
        <v>0</v>
      </c>
      <c r="AH34" s="3">
        <f t="shared" si="0"/>
        <v>0</v>
      </c>
      <c r="AI34" s="3">
        <f t="shared" si="1"/>
        <v>0</v>
      </c>
      <c r="AJ34" s="4">
        <v>3.125E-2</v>
      </c>
      <c r="AK34" s="3">
        <f t="shared" si="2"/>
        <v>0</v>
      </c>
      <c r="AL34" s="53" t="s">
        <v>30</v>
      </c>
      <c r="AM34" s="8" t="b">
        <f t="shared" si="3"/>
        <v>0</v>
      </c>
      <c r="AN34" s="15">
        <f t="shared" si="4"/>
        <v>0</v>
      </c>
    </row>
    <row r="35" spans="1:40" ht="80.099999999999994" customHeight="1" x14ac:dyDescent="0.25">
      <c r="A35" s="112" t="str">
        <f>IFERROR(INDEX(Tabella256[cognomenome], MATCH(F35, Tabella256[cognome], 0)), "")</f>
        <v/>
      </c>
      <c r="B35" s="28"/>
      <c r="C35" s="28"/>
      <c r="D35" s="29"/>
      <c r="E35" s="29"/>
      <c r="F35" s="30"/>
      <c r="G35" s="56" t="str">
        <f>IF(G34="","",G34)</f>
        <v/>
      </c>
      <c r="H35" s="31" t="str">
        <f>IF(H34="","",H34)</f>
        <v/>
      </c>
      <c r="I35" s="32" t="str">
        <f t="shared" si="6"/>
        <v/>
      </c>
      <c r="J35" s="33" t="str">
        <f>IF(J34="","",J34)</f>
        <v/>
      </c>
      <c r="K35" s="34"/>
      <c r="L35" s="34"/>
      <c r="M35" s="31" t="str">
        <f t="shared" si="7"/>
        <v/>
      </c>
      <c r="N35" s="35"/>
      <c r="O35" s="35"/>
      <c r="P35" s="2"/>
      <c r="Q35" s="2"/>
      <c r="R35" s="2"/>
      <c r="S35" s="2"/>
      <c r="T35" s="2"/>
      <c r="U35" s="2"/>
      <c r="AA35" s="72"/>
      <c r="AB35" s="72"/>
      <c r="AC35" s="2"/>
      <c r="AD35" s="114" t="str">
        <f t="shared" si="5"/>
        <v>NO</v>
      </c>
      <c r="AG35" s="3">
        <f t="shared" si="0"/>
        <v>0</v>
      </c>
      <c r="AH35" s="3">
        <f t="shared" si="0"/>
        <v>0</v>
      </c>
      <c r="AI35" s="3">
        <f t="shared" si="1"/>
        <v>0</v>
      </c>
      <c r="AJ35" s="4">
        <v>3.125E-2</v>
      </c>
      <c r="AK35" s="3">
        <f t="shared" si="2"/>
        <v>0</v>
      </c>
      <c r="AL35" s="53" t="s">
        <v>30</v>
      </c>
      <c r="AM35" s="8" t="b">
        <f t="shared" si="3"/>
        <v>0</v>
      </c>
      <c r="AN35" s="15">
        <f t="shared" si="4"/>
        <v>0</v>
      </c>
    </row>
    <row r="36" spans="1:40" ht="80.099999999999994" customHeight="1" x14ac:dyDescent="0.25">
      <c r="A36" s="112" t="str">
        <f>IFERROR(INDEX(Tabella256[cognomenome], MATCH(F36, Tabella256[cognome], 0)), "")</f>
        <v/>
      </c>
      <c r="B36" s="28"/>
      <c r="C36" s="28"/>
      <c r="D36" s="29"/>
      <c r="E36" s="29"/>
      <c r="F36" s="30"/>
      <c r="G36" s="56"/>
      <c r="H36" s="31"/>
      <c r="I36" s="32" t="str">
        <f t="shared" si="6"/>
        <v/>
      </c>
      <c r="J36" s="33"/>
      <c r="K36" s="34"/>
      <c r="L36" s="34"/>
      <c r="M36" s="31" t="str">
        <f t="shared" si="7"/>
        <v/>
      </c>
      <c r="N36" s="35"/>
      <c r="O36" s="35"/>
      <c r="P36" s="2"/>
      <c r="Q36" s="2"/>
      <c r="R36" s="2"/>
      <c r="S36" s="2"/>
      <c r="T36" s="2"/>
      <c r="U36" s="2"/>
      <c r="AA36" s="72"/>
      <c r="AB36" s="72"/>
      <c r="AC36" s="2"/>
      <c r="AD36" s="114" t="str">
        <f t="shared" si="5"/>
        <v>NO</v>
      </c>
      <c r="AG36" s="3">
        <f t="shared" si="0"/>
        <v>0</v>
      </c>
      <c r="AH36" s="3">
        <f t="shared" si="0"/>
        <v>0</v>
      </c>
      <c r="AI36" s="3">
        <f t="shared" si="1"/>
        <v>0</v>
      </c>
      <c r="AJ36" s="4">
        <v>3.125E-2</v>
      </c>
      <c r="AK36" s="3">
        <f t="shared" si="2"/>
        <v>0</v>
      </c>
      <c r="AL36" s="53" t="s">
        <v>30</v>
      </c>
      <c r="AM36" s="8" t="b">
        <f t="shared" si="3"/>
        <v>0</v>
      </c>
      <c r="AN36" s="15">
        <f t="shared" si="4"/>
        <v>0</v>
      </c>
    </row>
    <row r="37" spans="1:40" ht="80.099999999999994" customHeight="1" x14ac:dyDescent="0.25">
      <c r="A37" s="112" t="str">
        <f>IFERROR(INDEX(Tabella256[cognomenome], MATCH(F37, Tabella256[cognome], 0)), "")</f>
        <v/>
      </c>
      <c r="B37" s="28"/>
      <c r="C37" s="28"/>
      <c r="D37" s="29"/>
      <c r="E37" s="29"/>
      <c r="F37" s="30"/>
      <c r="G37" s="56" t="str">
        <f>IF(G36="","",G36)</f>
        <v/>
      </c>
      <c r="H37" s="31" t="str">
        <f>IF(H36="","",H36)</f>
        <v/>
      </c>
      <c r="I37" s="32" t="str">
        <f t="shared" si="6"/>
        <v/>
      </c>
      <c r="J37" s="33" t="str">
        <f>IF(J36="","",J36)</f>
        <v/>
      </c>
      <c r="K37" s="34"/>
      <c r="L37" s="34"/>
      <c r="M37" s="31" t="str">
        <f t="shared" si="7"/>
        <v/>
      </c>
      <c r="N37" s="35"/>
      <c r="O37" s="35"/>
      <c r="P37" s="2"/>
      <c r="Q37" s="2"/>
      <c r="R37" s="2"/>
      <c r="S37" s="2"/>
      <c r="T37" s="2"/>
      <c r="U37" s="2"/>
      <c r="AA37" s="72"/>
      <c r="AB37" s="72"/>
      <c r="AC37" s="2"/>
      <c r="AD37" s="114" t="str">
        <f t="shared" si="5"/>
        <v>NO</v>
      </c>
      <c r="AG37" s="3">
        <f t="shared" si="0"/>
        <v>0</v>
      </c>
      <c r="AH37" s="3">
        <f t="shared" si="0"/>
        <v>0</v>
      </c>
      <c r="AI37" s="3">
        <f t="shared" si="1"/>
        <v>0</v>
      </c>
      <c r="AJ37" s="4">
        <v>3.125E-2</v>
      </c>
      <c r="AK37" s="3">
        <f t="shared" si="2"/>
        <v>0</v>
      </c>
      <c r="AL37" s="53" t="s">
        <v>30</v>
      </c>
      <c r="AM37" s="8" t="b">
        <f t="shared" si="3"/>
        <v>0</v>
      </c>
      <c r="AN37" s="15">
        <f t="shared" si="4"/>
        <v>0</v>
      </c>
    </row>
    <row r="38" spans="1:40" ht="80.099999999999994" customHeight="1" x14ac:dyDescent="0.25">
      <c r="A38" s="112" t="str">
        <f>IFERROR(INDEX(Tabella256[cognomenome], MATCH(F38, Tabella256[cognome], 0)), "")</f>
        <v/>
      </c>
      <c r="B38" s="28"/>
      <c r="C38" s="28"/>
      <c r="D38" s="29"/>
      <c r="E38" s="29"/>
      <c r="F38" s="30"/>
      <c r="G38" s="56"/>
      <c r="H38" s="31"/>
      <c r="I38" s="32" t="str">
        <f t="shared" si="6"/>
        <v/>
      </c>
      <c r="J38" s="33"/>
      <c r="K38" s="34"/>
      <c r="L38" s="34"/>
      <c r="M38" s="31" t="str">
        <f t="shared" si="7"/>
        <v/>
      </c>
      <c r="N38" s="35"/>
      <c r="O38" s="35"/>
      <c r="P38" s="2"/>
      <c r="Q38" s="2"/>
      <c r="R38" s="2"/>
      <c r="S38" s="2"/>
      <c r="T38" s="2"/>
      <c r="U38" s="2"/>
      <c r="AA38" s="72"/>
      <c r="AB38" s="72"/>
      <c r="AC38" s="2"/>
      <c r="AD38" s="114" t="str">
        <f t="shared" si="5"/>
        <v>NO</v>
      </c>
      <c r="AG38" s="3">
        <f t="shared" si="0"/>
        <v>0</v>
      </c>
      <c r="AH38" s="3">
        <f t="shared" si="0"/>
        <v>0</v>
      </c>
      <c r="AI38" s="3">
        <f t="shared" si="1"/>
        <v>0</v>
      </c>
      <c r="AJ38" s="4">
        <v>3.125E-2</v>
      </c>
      <c r="AK38" s="3">
        <f t="shared" si="2"/>
        <v>0</v>
      </c>
      <c r="AL38" s="53" t="s">
        <v>30</v>
      </c>
      <c r="AM38" s="8" t="b">
        <f t="shared" si="3"/>
        <v>0</v>
      </c>
      <c r="AN38" s="15">
        <f t="shared" si="4"/>
        <v>0</v>
      </c>
    </row>
    <row r="39" spans="1:40" ht="80.099999999999994" customHeight="1" x14ac:dyDescent="0.25">
      <c r="A39" s="112" t="str">
        <f>IFERROR(INDEX(Tabella256[cognomenome], MATCH(F39, Tabella256[cognome], 0)), "")</f>
        <v/>
      </c>
      <c r="B39" s="28"/>
      <c r="C39" s="28"/>
      <c r="D39" s="29"/>
      <c r="E39" s="29"/>
      <c r="F39" s="30"/>
      <c r="G39" s="56" t="str">
        <f>IF(G38="","",G38)</f>
        <v/>
      </c>
      <c r="H39" s="31" t="str">
        <f>IF(H38="","",H38)</f>
        <v/>
      </c>
      <c r="I39" s="32" t="str">
        <f t="shared" si="6"/>
        <v/>
      </c>
      <c r="J39" s="33" t="str">
        <f>IF(J38="","",J38)</f>
        <v/>
      </c>
      <c r="K39" s="34"/>
      <c r="L39" s="34"/>
      <c r="M39" s="31" t="str">
        <f t="shared" si="7"/>
        <v/>
      </c>
      <c r="N39" s="35"/>
      <c r="O39" s="35"/>
      <c r="P39" s="2"/>
      <c r="Q39" s="2"/>
      <c r="R39" s="2"/>
      <c r="S39" s="2"/>
      <c r="T39" s="2"/>
      <c r="U39" s="2"/>
      <c r="V39" s="72"/>
      <c r="W39" s="72"/>
      <c r="X39" s="72"/>
      <c r="Y39" s="72"/>
      <c r="Z39" s="72"/>
      <c r="AA39" s="72"/>
      <c r="AB39" s="72"/>
      <c r="AC39" s="2"/>
      <c r="AD39" s="114" t="str">
        <f t="shared" si="5"/>
        <v>NO</v>
      </c>
      <c r="AG39" s="3">
        <f t="shared" si="0"/>
        <v>0</v>
      </c>
      <c r="AH39" s="3">
        <f t="shared" si="0"/>
        <v>0</v>
      </c>
      <c r="AI39" s="3">
        <f t="shared" si="1"/>
        <v>0</v>
      </c>
      <c r="AJ39" s="4">
        <v>3.125E-2</v>
      </c>
      <c r="AK39" s="3">
        <f t="shared" si="2"/>
        <v>0</v>
      </c>
      <c r="AL39" s="53" t="s">
        <v>30</v>
      </c>
      <c r="AM39" s="8" t="b">
        <f t="shared" si="3"/>
        <v>0</v>
      </c>
      <c r="AN39" s="15">
        <f t="shared" si="4"/>
        <v>0</v>
      </c>
    </row>
    <row r="40" spans="1:40" ht="80.099999999999994" customHeight="1" x14ac:dyDescent="0.25">
      <c r="A40" s="112" t="str">
        <f>IFERROR(INDEX(Tabella256[cognomenome], MATCH(F40, Tabella256[cognome], 0)), "")</f>
        <v/>
      </c>
      <c r="B40" s="28"/>
      <c r="C40" s="28"/>
      <c r="D40" s="29"/>
      <c r="E40" s="29"/>
      <c r="F40" s="30"/>
      <c r="G40" s="56"/>
      <c r="H40" s="31"/>
      <c r="I40" s="32" t="str">
        <f t="shared" si="6"/>
        <v/>
      </c>
      <c r="J40" s="33"/>
      <c r="K40" s="34"/>
      <c r="L40" s="34"/>
      <c r="M40" s="31" t="str">
        <f t="shared" si="7"/>
        <v/>
      </c>
      <c r="N40" s="35"/>
      <c r="O40" s="35"/>
      <c r="P40" s="2"/>
      <c r="Q40" s="2"/>
      <c r="R40" s="2"/>
      <c r="S40" s="2"/>
      <c r="T40" s="2"/>
      <c r="U40" s="2"/>
      <c r="AB40" s="72"/>
      <c r="AC40" s="2"/>
      <c r="AD40" s="114" t="str">
        <f t="shared" si="5"/>
        <v>NO</v>
      </c>
      <c r="AG40" s="3">
        <f t="shared" si="0"/>
        <v>0</v>
      </c>
      <c r="AH40" s="3">
        <f t="shared" si="0"/>
        <v>0</v>
      </c>
      <c r="AI40" s="3">
        <f t="shared" si="1"/>
        <v>0</v>
      </c>
      <c r="AJ40" s="4">
        <v>3.125E-2</v>
      </c>
      <c r="AK40" s="3">
        <f t="shared" si="2"/>
        <v>0</v>
      </c>
      <c r="AL40" s="53" t="s">
        <v>30</v>
      </c>
      <c r="AM40" s="8" t="b">
        <f t="shared" si="3"/>
        <v>0</v>
      </c>
      <c r="AN40" s="15">
        <f t="shared" si="4"/>
        <v>0</v>
      </c>
    </row>
    <row r="41" spans="1:40" ht="80.099999999999994" customHeight="1" x14ac:dyDescent="0.25">
      <c r="A41" s="112" t="str">
        <f>IFERROR(INDEX(Tabella256[cognomenome], MATCH(F41, Tabella256[cognome], 0)), "")</f>
        <v/>
      </c>
      <c r="B41" s="28"/>
      <c r="C41" s="28"/>
      <c r="D41" s="29"/>
      <c r="E41" s="29"/>
      <c r="F41" s="30"/>
      <c r="G41" s="56" t="str">
        <f>IF(G40="","",G40)</f>
        <v/>
      </c>
      <c r="H41" s="31" t="str">
        <f>IF(H40="","",H40)</f>
        <v/>
      </c>
      <c r="I41" s="32" t="str">
        <f t="shared" si="6"/>
        <v/>
      </c>
      <c r="J41" s="33" t="str">
        <f>IF(J40="","",J40)</f>
        <v/>
      </c>
      <c r="K41" s="34"/>
      <c r="L41" s="34"/>
      <c r="M41" s="31" t="str">
        <f t="shared" si="7"/>
        <v/>
      </c>
      <c r="N41" s="35"/>
      <c r="O41" s="35"/>
      <c r="P41" s="2"/>
      <c r="Q41" s="2"/>
      <c r="R41" s="2"/>
      <c r="S41" s="2"/>
      <c r="T41" s="37"/>
      <c r="U41" s="2"/>
      <c r="AB41" s="72"/>
      <c r="AC41" s="2"/>
      <c r="AD41" s="114" t="str">
        <f t="shared" si="5"/>
        <v>NO</v>
      </c>
      <c r="AG41" s="3">
        <f t="shared" si="0"/>
        <v>0</v>
      </c>
      <c r="AH41" s="3">
        <f t="shared" si="0"/>
        <v>0</v>
      </c>
      <c r="AI41" s="3">
        <f t="shared" si="1"/>
        <v>0</v>
      </c>
      <c r="AJ41" s="4">
        <v>3.125E-2</v>
      </c>
      <c r="AK41" s="3">
        <f t="shared" si="2"/>
        <v>0</v>
      </c>
      <c r="AL41" s="53" t="s">
        <v>30</v>
      </c>
      <c r="AM41" s="8" t="b">
        <f t="shared" si="3"/>
        <v>0</v>
      </c>
      <c r="AN41" s="15">
        <f t="shared" si="4"/>
        <v>0</v>
      </c>
    </row>
    <row r="42" spans="1:40" ht="80.099999999999994" customHeight="1" x14ac:dyDescent="0.25">
      <c r="A42" s="112" t="str">
        <f>IFERROR(INDEX(Tabella256[cognomenome], MATCH(F42, Tabella256[cognome], 0)), "")</f>
        <v/>
      </c>
      <c r="B42" s="28"/>
      <c r="C42" s="28"/>
      <c r="D42" s="29"/>
      <c r="E42" s="29"/>
      <c r="F42" s="30"/>
      <c r="G42" s="56"/>
      <c r="H42" s="31"/>
      <c r="I42" s="32" t="str">
        <f t="shared" si="6"/>
        <v/>
      </c>
      <c r="J42" s="33"/>
      <c r="K42" s="34"/>
      <c r="L42" s="34"/>
      <c r="M42" s="31" t="str">
        <f t="shared" si="7"/>
        <v/>
      </c>
      <c r="N42" s="35"/>
      <c r="O42" s="35"/>
      <c r="P42" s="2"/>
      <c r="Q42" s="2"/>
      <c r="R42" s="2"/>
      <c r="S42" s="2"/>
      <c r="T42" s="37"/>
      <c r="U42" s="2"/>
      <c r="AB42" s="72"/>
      <c r="AC42" s="2"/>
      <c r="AD42" s="114" t="str">
        <f t="shared" si="5"/>
        <v>NO</v>
      </c>
      <c r="AG42" s="3">
        <f t="shared" si="0"/>
        <v>0</v>
      </c>
      <c r="AH42" s="3">
        <f t="shared" si="0"/>
        <v>0</v>
      </c>
      <c r="AI42" s="3">
        <f t="shared" si="1"/>
        <v>0</v>
      </c>
      <c r="AJ42" s="4">
        <v>3.125E-2</v>
      </c>
      <c r="AK42" s="3">
        <f t="shared" si="2"/>
        <v>0</v>
      </c>
      <c r="AL42" s="53" t="s">
        <v>30</v>
      </c>
      <c r="AM42" s="8" t="b">
        <f t="shared" si="3"/>
        <v>0</v>
      </c>
      <c r="AN42" s="15">
        <f t="shared" si="4"/>
        <v>0</v>
      </c>
    </row>
    <row r="43" spans="1:40" ht="80.099999999999994" customHeight="1" x14ac:dyDescent="0.25">
      <c r="A43" s="112" t="str">
        <f>IFERROR(INDEX(Tabella256[cognomenome], MATCH(F43, Tabella256[cognome], 0)), "")</f>
        <v/>
      </c>
      <c r="B43" s="28"/>
      <c r="C43" s="28"/>
      <c r="D43" s="29"/>
      <c r="E43" s="29"/>
      <c r="F43" s="30"/>
      <c r="G43" s="56" t="str">
        <f>IF(G42="","",G42)</f>
        <v/>
      </c>
      <c r="H43" s="31" t="str">
        <f>IF(H42="","",H42)</f>
        <v/>
      </c>
      <c r="I43" s="32" t="str">
        <f t="shared" si="6"/>
        <v/>
      </c>
      <c r="J43" s="33" t="str">
        <f>IF(J42="","",J42)</f>
        <v/>
      </c>
      <c r="K43" s="34"/>
      <c r="L43" s="34"/>
      <c r="M43" s="31" t="str">
        <f t="shared" si="7"/>
        <v/>
      </c>
      <c r="N43" s="35"/>
      <c r="O43" s="35"/>
      <c r="P43" s="2"/>
      <c r="Q43" s="2"/>
      <c r="R43" s="2"/>
      <c r="S43" s="2"/>
      <c r="T43" s="37"/>
      <c r="U43" s="2"/>
      <c r="AB43" s="72"/>
      <c r="AC43" s="2"/>
      <c r="AD43" s="114" t="str">
        <f t="shared" si="5"/>
        <v>NO</v>
      </c>
      <c r="AG43" s="3">
        <f t="shared" si="0"/>
        <v>0</v>
      </c>
      <c r="AH43" s="3">
        <f t="shared" si="0"/>
        <v>0</v>
      </c>
      <c r="AI43" s="3">
        <f t="shared" si="1"/>
        <v>0</v>
      </c>
      <c r="AJ43" s="4">
        <v>3.125E-2</v>
      </c>
      <c r="AK43" s="3">
        <f t="shared" si="2"/>
        <v>0</v>
      </c>
      <c r="AL43" s="53" t="s">
        <v>30</v>
      </c>
      <c r="AM43" s="8" t="b">
        <f t="shared" si="3"/>
        <v>0</v>
      </c>
      <c r="AN43" s="15">
        <f t="shared" si="4"/>
        <v>0</v>
      </c>
    </row>
    <row r="44" spans="1:40" ht="80.099999999999994" customHeight="1" x14ac:dyDescent="0.25">
      <c r="A44" s="112" t="str">
        <f>IFERROR(INDEX(Tabella256[cognomenome], MATCH(F44, Tabella256[cognome], 0)), "")</f>
        <v/>
      </c>
      <c r="B44" s="28"/>
      <c r="C44" s="28"/>
      <c r="D44" s="29"/>
      <c r="E44" s="29"/>
      <c r="F44" s="30"/>
      <c r="G44" s="56"/>
      <c r="H44" s="31"/>
      <c r="I44" s="32" t="str">
        <f t="shared" si="6"/>
        <v/>
      </c>
      <c r="J44" s="33"/>
      <c r="K44" s="34"/>
      <c r="L44" s="34"/>
      <c r="M44" s="31" t="str">
        <f t="shared" si="7"/>
        <v/>
      </c>
      <c r="N44" s="35"/>
      <c r="O44" s="35"/>
      <c r="P44" s="2"/>
      <c r="Q44" s="2"/>
      <c r="R44" s="2"/>
      <c r="S44" s="2"/>
      <c r="T44" s="37"/>
      <c r="U44" s="2"/>
      <c r="AB44" s="72"/>
      <c r="AC44" s="2"/>
      <c r="AD44" s="114" t="str">
        <f t="shared" si="5"/>
        <v>NO</v>
      </c>
      <c r="AG44" s="3">
        <f t="shared" si="0"/>
        <v>0</v>
      </c>
      <c r="AH44" s="3">
        <f t="shared" si="0"/>
        <v>0</v>
      </c>
      <c r="AI44" s="3">
        <f t="shared" si="1"/>
        <v>0</v>
      </c>
      <c r="AJ44" s="4">
        <v>3.125E-2</v>
      </c>
      <c r="AK44" s="3">
        <f t="shared" si="2"/>
        <v>0</v>
      </c>
      <c r="AL44" s="53" t="s">
        <v>30</v>
      </c>
      <c r="AM44" s="8" t="b">
        <f t="shared" si="3"/>
        <v>0</v>
      </c>
      <c r="AN44" s="15">
        <f t="shared" si="4"/>
        <v>0</v>
      </c>
    </row>
    <row r="45" spans="1:40" ht="80.099999999999994" customHeight="1" x14ac:dyDescent="0.25">
      <c r="A45" s="112" t="str">
        <f>IFERROR(INDEX(Tabella256[cognomenome], MATCH(F45, Tabella256[cognome], 0)), "")</f>
        <v/>
      </c>
      <c r="B45" s="28"/>
      <c r="C45" s="28"/>
      <c r="D45" s="29"/>
      <c r="E45" s="29"/>
      <c r="F45" s="30"/>
      <c r="G45" s="56" t="str">
        <f>IF(G44="","",G44)</f>
        <v/>
      </c>
      <c r="H45" s="31" t="str">
        <f>IF(H44="","",H44)</f>
        <v/>
      </c>
      <c r="I45" s="32" t="str">
        <f t="shared" si="6"/>
        <v/>
      </c>
      <c r="J45" s="33" t="str">
        <f>IF(J44="","",J44)</f>
        <v/>
      </c>
      <c r="K45" s="34"/>
      <c r="L45" s="34"/>
      <c r="M45" s="31" t="str">
        <f t="shared" si="7"/>
        <v/>
      </c>
      <c r="N45" s="35"/>
      <c r="O45" s="35"/>
      <c r="P45" s="2"/>
      <c r="Q45" s="2"/>
      <c r="R45" s="2"/>
      <c r="S45" s="2"/>
      <c r="T45" s="2"/>
      <c r="U45" s="2"/>
      <c r="V45" s="72"/>
      <c r="W45" s="72"/>
      <c r="X45" s="72"/>
      <c r="Y45" s="72"/>
      <c r="Z45" s="72"/>
      <c r="AA45" s="72"/>
      <c r="AB45" s="72"/>
      <c r="AC45" s="2"/>
      <c r="AD45" s="114" t="str">
        <f t="shared" si="5"/>
        <v>NO</v>
      </c>
      <c r="AG45" s="3">
        <f t="shared" si="0"/>
        <v>0</v>
      </c>
      <c r="AH45" s="3">
        <f t="shared" si="0"/>
        <v>0</v>
      </c>
      <c r="AI45" s="3">
        <f t="shared" si="1"/>
        <v>0</v>
      </c>
      <c r="AJ45" s="4">
        <v>3.125E-2</v>
      </c>
      <c r="AK45" s="3">
        <f t="shared" si="2"/>
        <v>0</v>
      </c>
      <c r="AL45" s="53" t="s">
        <v>30</v>
      </c>
      <c r="AM45" s="8" t="b">
        <f t="shared" si="3"/>
        <v>0</v>
      </c>
      <c r="AN45" s="15">
        <f t="shared" si="4"/>
        <v>0</v>
      </c>
    </row>
    <row r="46" spans="1:40" x14ac:dyDescent="0.25">
      <c r="B46" s="191" t="str">
        <f>IF(I32="","",I32)</f>
        <v/>
      </c>
      <c r="C46" s="191"/>
      <c r="D46" s="191"/>
      <c r="E46" s="191"/>
      <c r="F46" s="191"/>
      <c r="G46" s="191"/>
      <c r="H46" s="191"/>
      <c r="I46" s="191"/>
      <c r="J46" s="191"/>
      <c r="K46" s="191"/>
      <c r="L46" s="191"/>
      <c r="M46" s="191"/>
      <c r="N46" s="19"/>
      <c r="O46" s="19"/>
      <c r="P46" s="2"/>
      <c r="Q46" s="2"/>
      <c r="R46" s="2"/>
      <c r="S46" s="2"/>
      <c r="T46" s="2"/>
      <c r="U46" s="2"/>
      <c r="V46" s="72"/>
      <c r="W46" s="72"/>
      <c r="X46" s="72"/>
      <c r="Y46" s="72"/>
      <c r="Z46" s="72"/>
      <c r="AA46" s="72"/>
      <c r="AB46" s="72"/>
      <c r="AC46" s="2"/>
      <c r="AD46" s="2"/>
      <c r="AG46" s="24"/>
      <c r="AH46" s="24"/>
      <c r="AI46" s="24"/>
      <c r="AJ46" s="25"/>
      <c r="AK46" s="24"/>
      <c r="AL46" s="26"/>
      <c r="AM46" s="27"/>
    </row>
    <row r="47" spans="1:40" x14ac:dyDescent="0.25">
      <c r="B47" s="191"/>
      <c r="C47" s="191"/>
      <c r="D47" s="191"/>
      <c r="E47" s="191"/>
      <c r="F47" s="191"/>
      <c r="G47" s="191"/>
      <c r="H47" s="191"/>
      <c r="I47" s="191"/>
      <c r="J47" s="191"/>
      <c r="K47" s="191"/>
      <c r="L47" s="191"/>
      <c r="M47" s="191"/>
      <c r="P47" s="2"/>
      <c r="Q47" s="2"/>
      <c r="R47" s="2"/>
      <c r="S47" s="2"/>
    </row>
    <row r="48" spans="1:40" x14ac:dyDescent="0.25">
      <c r="B48" s="6"/>
      <c r="C48" s="6"/>
      <c r="D48" s="6"/>
      <c r="E48" s="7"/>
      <c r="F48" s="9"/>
      <c r="G48" s="143"/>
      <c r="H48" s="11"/>
      <c r="K48" s="11"/>
      <c r="L48" s="11"/>
      <c r="M48" s="11"/>
      <c r="N48" s="21"/>
      <c r="O48" s="21"/>
      <c r="P48" s="2"/>
      <c r="Q48" s="2"/>
      <c r="R48" s="2"/>
      <c r="S48" s="2"/>
      <c r="T48" s="2"/>
      <c r="U48" s="2"/>
      <c r="V48" s="72"/>
      <c r="W48" s="72"/>
      <c r="X48" s="72"/>
      <c r="Y48" s="72"/>
      <c r="Z48" s="72"/>
      <c r="AA48" s="72"/>
      <c r="AB48" s="72"/>
      <c r="AC48" s="2"/>
      <c r="AD48" s="2"/>
      <c r="AE48" s="2"/>
      <c r="AF48" s="2"/>
    </row>
    <row r="49" spans="2:63" x14ac:dyDescent="0.25">
      <c r="B49" s="6"/>
      <c r="C49" s="6"/>
      <c r="D49" s="6"/>
      <c r="E49" s="7"/>
      <c r="F49" s="9"/>
      <c r="G49" s="143"/>
      <c r="H49" s="11"/>
      <c r="K49" s="11"/>
      <c r="L49" s="11"/>
      <c r="M49" s="11"/>
      <c r="N49" s="21"/>
      <c r="O49" s="21"/>
      <c r="P49" s="2"/>
      <c r="Q49" s="2"/>
      <c r="R49" s="2"/>
      <c r="S49" s="2"/>
      <c r="T49" s="2"/>
      <c r="U49" s="2"/>
      <c r="V49" s="72"/>
      <c r="W49" s="72"/>
      <c r="X49" s="72"/>
      <c r="Y49" s="72"/>
      <c r="Z49" s="72"/>
      <c r="AA49" s="72"/>
      <c r="AB49" s="72"/>
      <c r="AC49" s="2"/>
      <c r="AD49" s="2"/>
      <c r="AE49" s="2"/>
      <c r="AF49" s="2"/>
    </row>
    <row r="50" spans="2:63" x14ac:dyDescent="0.25">
      <c r="B50" s="6"/>
      <c r="C50" s="6"/>
      <c r="D50" s="6"/>
      <c r="E50" s="7"/>
      <c r="F50" s="9"/>
      <c r="G50" s="143"/>
      <c r="H50" s="11"/>
      <c r="K50" s="11"/>
      <c r="L50" s="11"/>
      <c r="M50" s="11"/>
      <c r="N50" s="21"/>
      <c r="O50" s="21"/>
      <c r="T50" s="2"/>
      <c r="U50" s="2"/>
      <c r="V50" s="72"/>
      <c r="W50" s="72"/>
      <c r="X50" s="72"/>
      <c r="Y50" s="72"/>
      <c r="Z50" s="72"/>
      <c r="AA50" s="72"/>
      <c r="AB50" s="72"/>
      <c r="AC50" s="2"/>
      <c r="AD50" s="2"/>
      <c r="AE50" s="2"/>
      <c r="AF50" s="2"/>
    </row>
    <row r="51" spans="2:63" x14ac:dyDescent="0.25">
      <c r="B51" s="6"/>
      <c r="C51" s="6"/>
      <c r="D51" s="6"/>
      <c r="E51" s="7"/>
      <c r="F51" s="9"/>
      <c r="G51" s="143"/>
      <c r="H51" s="11"/>
      <c r="K51" s="11"/>
      <c r="L51" s="11"/>
      <c r="M51" s="11"/>
      <c r="N51" s="21"/>
      <c r="O51" s="21"/>
      <c r="T51" s="2"/>
      <c r="U51" s="2"/>
      <c r="V51" s="72"/>
      <c r="W51" s="72"/>
      <c r="X51" s="72"/>
      <c r="Y51" s="72"/>
      <c r="Z51" s="72"/>
      <c r="AA51" s="72"/>
      <c r="AB51" s="72"/>
      <c r="AC51" s="2"/>
      <c r="AD51" s="2"/>
      <c r="AE51" s="2"/>
      <c r="AF51" s="2"/>
    </row>
    <row r="52" spans="2:63" x14ac:dyDescent="0.25">
      <c r="B52" s="6"/>
      <c r="C52" s="6"/>
      <c r="D52" s="6"/>
      <c r="E52" s="7"/>
      <c r="F52" s="9"/>
      <c r="G52" s="143"/>
      <c r="H52" s="11"/>
      <c r="K52" s="11"/>
      <c r="L52" s="11"/>
      <c r="M52" s="11"/>
      <c r="N52" s="21"/>
      <c r="O52" s="21"/>
      <c r="T52" s="2"/>
      <c r="U52" s="2"/>
      <c r="V52" s="72"/>
      <c r="W52" s="72"/>
      <c r="X52" s="72"/>
      <c r="Y52" s="72"/>
      <c r="Z52" s="72"/>
      <c r="AA52" s="72"/>
      <c r="AB52" s="72"/>
      <c r="AC52" s="2"/>
      <c r="AD52" s="2"/>
      <c r="AE52" s="2"/>
      <c r="AF52" s="2"/>
    </row>
    <row r="53" spans="2:63" x14ac:dyDescent="0.25">
      <c r="B53" s="6"/>
      <c r="C53" s="6"/>
      <c r="D53" s="6"/>
      <c r="E53" s="7"/>
      <c r="F53" s="9"/>
      <c r="G53" s="143"/>
      <c r="H53" s="11"/>
      <c r="K53" s="11"/>
      <c r="L53" s="11"/>
      <c r="M53" s="11"/>
      <c r="N53" s="21"/>
      <c r="O53" s="21"/>
      <c r="T53" s="2"/>
      <c r="U53" s="2"/>
      <c r="V53" s="72"/>
      <c r="W53" s="72"/>
      <c r="X53" s="72"/>
      <c r="Y53" s="72"/>
      <c r="Z53" s="72"/>
      <c r="AA53" s="72"/>
      <c r="AB53" s="72"/>
      <c r="AC53" s="2"/>
      <c r="AD53" s="2"/>
      <c r="AE53" s="2"/>
      <c r="AF53" s="2"/>
    </row>
    <row r="54" spans="2:63" x14ac:dyDescent="0.25">
      <c r="B54" s="6"/>
      <c r="C54" s="6"/>
      <c r="D54" s="6"/>
      <c r="E54" s="7"/>
      <c r="F54" s="9"/>
      <c r="G54" s="143"/>
      <c r="H54" s="11"/>
      <c r="K54" s="11"/>
      <c r="L54" s="11"/>
      <c r="M54" s="11"/>
      <c r="N54" s="21"/>
      <c r="O54" s="21"/>
    </row>
    <row r="55" spans="2:63" x14ac:dyDescent="0.25">
      <c r="B55" s="6"/>
      <c r="C55" s="6"/>
      <c r="D55" s="6"/>
      <c r="E55" s="7"/>
      <c r="F55" s="9"/>
      <c r="G55" s="143"/>
      <c r="H55" s="11"/>
      <c r="I55" s="23"/>
      <c r="J55" s="11"/>
      <c r="K55" s="11"/>
      <c r="L55" s="11"/>
      <c r="M55" s="11"/>
      <c r="N55" s="21"/>
      <c r="O55" s="21"/>
    </row>
    <row r="56" spans="2:63" x14ac:dyDescent="0.25">
      <c r="B56" s="6"/>
      <c r="C56" s="6"/>
      <c r="D56" s="6"/>
      <c r="E56" s="7"/>
      <c r="F56" s="9"/>
      <c r="G56" s="143"/>
      <c r="H56" s="11"/>
      <c r="I56" s="23"/>
      <c r="J56" s="11"/>
      <c r="K56" s="11"/>
      <c r="L56" s="11"/>
      <c r="M56" s="11"/>
      <c r="N56" s="21"/>
      <c r="O56" s="21"/>
    </row>
    <row r="57" spans="2:63" x14ac:dyDescent="0.25">
      <c r="E57" s="5"/>
      <c r="F57" s="10"/>
    </row>
    <row r="58" spans="2:63" x14ac:dyDescent="0.25">
      <c r="E58" s="5"/>
      <c r="F58" s="10"/>
    </row>
    <row r="59" spans="2:63" s="12" customFormat="1" x14ac:dyDescent="0.25">
      <c r="B59" s="114"/>
      <c r="C59" s="114"/>
      <c r="D59" s="114"/>
      <c r="E59" s="5"/>
      <c r="F59" s="10"/>
      <c r="G59" s="144"/>
      <c r="H59" s="1"/>
      <c r="I59" s="22"/>
      <c r="J59" s="1"/>
      <c r="K59" s="1"/>
      <c r="L59" s="1"/>
      <c r="M59" s="1"/>
      <c r="N59" s="20"/>
      <c r="O59" s="20"/>
      <c r="T59" s="114"/>
      <c r="U59" s="114"/>
      <c r="V59" s="37"/>
      <c r="W59" s="37"/>
      <c r="X59" s="37"/>
      <c r="Y59" s="37"/>
      <c r="Z59" s="37"/>
      <c r="AA59" s="37"/>
      <c r="AB59" s="37"/>
      <c r="AC59" s="114"/>
      <c r="AD59" s="114"/>
      <c r="AE59" s="114"/>
      <c r="AF59" s="114"/>
      <c r="AG59" s="114"/>
      <c r="AH59" s="114"/>
      <c r="AI59" s="114"/>
      <c r="AJ59" s="114"/>
      <c r="AK59" s="114"/>
      <c r="AL59" s="114"/>
      <c r="AM59" s="114"/>
      <c r="AN59" s="114"/>
      <c r="AO59" s="114"/>
      <c r="AP59" s="114"/>
      <c r="AQ59" s="114"/>
      <c r="AR59" s="114"/>
      <c r="AS59" s="114"/>
      <c r="AT59" s="114"/>
      <c r="AU59" s="114"/>
      <c r="AV59" s="114"/>
      <c r="AW59" s="114"/>
      <c r="AX59" s="114"/>
      <c r="AY59" s="114"/>
      <c r="AZ59" s="114"/>
      <c r="BA59" s="114"/>
      <c r="BB59" s="114"/>
      <c r="BC59" s="114"/>
      <c r="BD59" s="114"/>
      <c r="BE59" s="114"/>
      <c r="BF59" s="114"/>
      <c r="BG59" s="114"/>
      <c r="BH59" s="114"/>
      <c r="BI59" s="114"/>
      <c r="BJ59" s="114"/>
      <c r="BK59" s="114"/>
    </row>
    <row r="60" spans="2:63" s="12" customFormat="1" x14ac:dyDescent="0.25">
      <c r="B60" s="114"/>
      <c r="C60" s="114"/>
      <c r="D60" s="114"/>
      <c r="E60" s="5"/>
      <c r="F60" s="10"/>
      <c r="G60" s="144"/>
      <c r="H60" s="1"/>
      <c r="I60" s="22"/>
      <c r="J60" s="1"/>
      <c r="K60" s="1"/>
      <c r="L60" s="1"/>
      <c r="M60" s="1"/>
      <c r="N60" s="20"/>
      <c r="O60" s="20"/>
      <c r="T60" s="114"/>
      <c r="U60" s="114"/>
      <c r="V60" s="37"/>
      <c r="W60" s="37"/>
      <c r="X60" s="37"/>
      <c r="Y60" s="37"/>
      <c r="Z60" s="37"/>
      <c r="AA60" s="37"/>
      <c r="AB60" s="37"/>
      <c r="AC60" s="114"/>
      <c r="AD60" s="114"/>
      <c r="AE60" s="114"/>
      <c r="AF60" s="114"/>
      <c r="AG60" s="114"/>
      <c r="AH60" s="114"/>
      <c r="AI60" s="114"/>
      <c r="AJ60" s="114"/>
      <c r="AK60" s="114"/>
      <c r="AL60" s="114"/>
      <c r="AM60" s="114"/>
      <c r="AN60" s="114"/>
      <c r="AO60" s="114"/>
      <c r="AP60" s="114"/>
      <c r="AQ60" s="114"/>
      <c r="AR60" s="114"/>
      <c r="AS60" s="114"/>
      <c r="AT60" s="114"/>
      <c r="AU60" s="114"/>
      <c r="AV60" s="114"/>
      <c r="AW60" s="114"/>
      <c r="AX60" s="114"/>
      <c r="AY60" s="114"/>
      <c r="AZ60" s="114"/>
      <c r="BA60" s="114"/>
      <c r="BB60" s="114"/>
      <c r="BC60" s="114"/>
      <c r="BD60" s="114"/>
      <c r="BE60" s="114"/>
      <c r="BF60" s="114"/>
      <c r="BG60" s="114"/>
      <c r="BH60" s="114"/>
      <c r="BI60" s="114"/>
      <c r="BJ60" s="114"/>
      <c r="BK60" s="114"/>
    </row>
    <row r="61" spans="2:63" s="12" customFormat="1" x14ac:dyDescent="0.25">
      <c r="B61" s="114"/>
      <c r="C61" s="114"/>
      <c r="D61" s="114"/>
      <c r="E61" s="5"/>
      <c r="F61" s="10"/>
      <c r="G61" s="144"/>
      <c r="H61" s="1"/>
      <c r="I61" s="22"/>
      <c r="J61" s="1"/>
      <c r="K61" s="1"/>
      <c r="L61" s="1"/>
      <c r="M61" s="1"/>
      <c r="N61" s="20"/>
      <c r="O61" s="20"/>
      <c r="T61" s="114"/>
      <c r="U61" s="114"/>
      <c r="V61" s="37"/>
      <c r="W61" s="37"/>
      <c r="X61" s="37"/>
      <c r="Y61" s="37"/>
      <c r="Z61" s="37"/>
      <c r="AA61" s="37"/>
      <c r="AB61" s="37"/>
      <c r="AC61" s="114"/>
      <c r="AD61" s="114"/>
      <c r="AE61" s="114"/>
      <c r="AF61" s="114"/>
      <c r="AG61" s="114"/>
      <c r="AH61" s="114"/>
      <c r="AI61" s="114"/>
      <c r="AJ61" s="114"/>
      <c r="AK61" s="114"/>
      <c r="AL61" s="114"/>
      <c r="AM61" s="114"/>
      <c r="AN61" s="114"/>
      <c r="AO61" s="114"/>
      <c r="AP61" s="114"/>
      <c r="AQ61" s="114"/>
      <c r="AR61" s="114"/>
      <c r="AS61" s="114"/>
      <c r="AT61" s="114"/>
      <c r="AU61" s="114"/>
      <c r="AV61" s="114"/>
      <c r="AW61" s="114"/>
      <c r="AX61" s="114"/>
      <c r="AY61" s="114"/>
      <c r="AZ61" s="114"/>
      <c r="BA61" s="114"/>
      <c r="BB61" s="114"/>
      <c r="BC61" s="114"/>
      <c r="BD61" s="114"/>
      <c r="BE61" s="114"/>
      <c r="BF61" s="114"/>
      <c r="BG61" s="114"/>
      <c r="BH61" s="114"/>
      <c r="BI61" s="114"/>
      <c r="BJ61" s="114"/>
      <c r="BK61" s="114"/>
    </row>
    <row r="62" spans="2:63" s="12" customFormat="1" x14ac:dyDescent="0.25">
      <c r="B62" s="114"/>
      <c r="C62" s="114"/>
      <c r="D62" s="114"/>
      <c r="E62" s="5"/>
      <c r="F62" s="10"/>
      <c r="G62" s="144"/>
      <c r="H62" s="1"/>
      <c r="I62" s="22"/>
      <c r="J62" s="1"/>
      <c r="K62" s="1"/>
      <c r="L62" s="1"/>
      <c r="M62" s="1"/>
      <c r="N62" s="20"/>
      <c r="O62" s="20"/>
      <c r="P62" s="114"/>
      <c r="Q62" s="114"/>
      <c r="R62" s="114"/>
      <c r="S62" s="114"/>
      <c r="T62" s="114"/>
      <c r="U62" s="114"/>
      <c r="V62" s="37"/>
      <c r="W62" s="37"/>
      <c r="X62" s="37"/>
      <c r="Y62" s="37"/>
      <c r="Z62" s="37"/>
      <c r="AA62" s="37"/>
      <c r="AB62" s="37"/>
      <c r="AC62" s="114"/>
      <c r="AD62" s="114"/>
      <c r="AE62" s="114"/>
      <c r="AF62" s="114"/>
      <c r="AG62" s="114"/>
      <c r="AH62" s="114"/>
      <c r="AI62" s="114"/>
      <c r="AJ62" s="114"/>
      <c r="AK62" s="114"/>
      <c r="AL62" s="114"/>
      <c r="AM62" s="114"/>
      <c r="AN62" s="114"/>
      <c r="AO62" s="114"/>
      <c r="AP62" s="114"/>
      <c r="AQ62" s="114"/>
      <c r="AR62" s="114"/>
      <c r="AS62" s="114"/>
      <c r="AT62" s="114"/>
      <c r="AU62" s="114"/>
      <c r="AV62" s="114"/>
      <c r="AW62" s="114"/>
      <c r="AX62" s="114"/>
      <c r="AY62" s="114"/>
      <c r="AZ62" s="114"/>
      <c r="BA62" s="114"/>
      <c r="BB62" s="114"/>
      <c r="BC62" s="114"/>
      <c r="BD62" s="114"/>
      <c r="BE62" s="114"/>
      <c r="BF62" s="114"/>
      <c r="BG62" s="114"/>
      <c r="BH62" s="114"/>
      <c r="BI62" s="114"/>
      <c r="BJ62" s="114"/>
      <c r="BK62" s="114"/>
    </row>
    <row r="63" spans="2:63" s="12" customFormat="1" x14ac:dyDescent="0.25">
      <c r="B63" s="114"/>
      <c r="C63" s="114"/>
      <c r="D63" s="114"/>
      <c r="E63" s="5"/>
      <c r="F63" s="10"/>
      <c r="G63" s="144"/>
      <c r="H63" s="1"/>
      <c r="I63" s="22"/>
      <c r="J63" s="1"/>
      <c r="K63" s="1"/>
      <c r="L63" s="1"/>
      <c r="M63" s="1"/>
      <c r="N63" s="20"/>
      <c r="O63" s="20"/>
      <c r="P63" s="114"/>
      <c r="Q63" s="114"/>
      <c r="R63" s="114"/>
      <c r="S63" s="114"/>
      <c r="T63" s="114"/>
      <c r="U63" s="114"/>
      <c r="V63" s="37"/>
      <c r="W63" s="37"/>
      <c r="X63" s="37"/>
      <c r="Y63" s="37"/>
      <c r="Z63" s="37"/>
      <c r="AA63" s="37"/>
      <c r="AB63" s="37"/>
      <c r="AC63" s="114"/>
      <c r="AD63" s="114"/>
      <c r="AE63" s="114"/>
      <c r="AF63" s="114"/>
      <c r="AG63" s="114"/>
      <c r="AH63" s="114"/>
      <c r="AI63" s="114"/>
      <c r="AJ63" s="114"/>
      <c r="AK63" s="114"/>
      <c r="AL63" s="114"/>
      <c r="AM63" s="114"/>
      <c r="AN63" s="114"/>
      <c r="AO63" s="114"/>
      <c r="AP63" s="114"/>
      <c r="AQ63" s="114"/>
      <c r="AR63" s="114"/>
      <c r="AS63" s="114"/>
      <c r="AT63" s="114"/>
      <c r="AU63" s="114"/>
      <c r="AV63" s="114"/>
      <c r="AW63" s="114"/>
      <c r="AX63" s="114"/>
      <c r="AY63" s="114"/>
      <c r="AZ63" s="114"/>
      <c r="BA63" s="114"/>
      <c r="BB63" s="114"/>
      <c r="BC63" s="114"/>
      <c r="BD63" s="114"/>
      <c r="BE63" s="114"/>
      <c r="BF63" s="114"/>
      <c r="BG63" s="114"/>
      <c r="BH63" s="114"/>
      <c r="BI63" s="114"/>
      <c r="BJ63" s="114"/>
      <c r="BK63" s="114"/>
    </row>
    <row r="64" spans="2:63" s="12" customFormat="1" x14ac:dyDescent="0.25">
      <c r="B64" s="114"/>
      <c r="C64" s="114"/>
      <c r="D64" s="114"/>
      <c r="E64" s="5"/>
      <c r="F64" s="10"/>
      <c r="G64" s="144"/>
      <c r="H64" s="1"/>
      <c r="I64" s="22"/>
      <c r="J64" s="1"/>
      <c r="K64" s="1"/>
      <c r="L64" s="1"/>
      <c r="M64" s="1"/>
      <c r="N64" s="20"/>
      <c r="O64" s="20"/>
      <c r="P64" s="114"/>
      <c r="Q64" s="114"/>
      <c r="R64" s="114"/>
      <c r="S64" s="114"/>
      <c r="T64" s="114"/>
      <c r="U64" s="114"/>
      <c r="V64" s="37"/>
      <c r="W64" s="37"/>
      <c r="X64" s="37"/>
      <c r="Y64" s="37"/>
      <c r="Z64" s="37"/>
      <c r="AA64" s="37"/>
      <c r="AB64" s="37"/>
      <c r="AC64" s="114"/>
      <c r="AD64" s="114"/>
      <c r="AE64" s="114"/>
      <c r="AF64" s="114"/>
      <c r="AG64" s="114"/>
      <c r="AH64" s="114"/>
      <c r="AI64" s="114"/>
      <c r="AJ64" s="114"/>
      <c r="AK64" s="114"/>
      <c r="AL64" s="114"/>
      <c r="AM64" s="114"/>
      <c r="AN64" s="114"/>
      <c r="AO64" s="114"/>
      <c r="AP64" s="114"/>
      <c r="AQ64" s="114"/>
      <c r="AR64" s="114"/>
      <c r="AS64" s="114"/>
      <c r="AT64" s="114"/>
      <c r="AU64" s="114"/>
      <c r="AV64" s="114"/>
      <c r="AW64" s="114"/>
      <c r="AX64" s="114"/>
      <c r="AY64" s="114"/>
      <c r="AZ64" s="114"/>
      <c r="BA64" s="114"/>
      <c r="BB64" s="114"/>
      <c r="BC64" s="114"/>
      <c r="BD64" s="114"/>
      <c r="BE64" s="114"/>
      <c r="BF64" s="114"/>
      <c r="BG64" s="114"/>
      <c r="BH64" s="114"/>
      <c r="BI64" s="114"/>
      <c r="BJ64" s="114"/>
      <c r="BK64" s="114"/>
    </row>
  </sheetData>
  <autoFilter ref="F3:N26" xr:uid="{00000000-0009-0000-0000-000004000000}"/>
  <mergeCells count="9">
    <mergeCell ref="V4:X4"/>
    <mergeCell ref="V8:X8"/>
    <mergeCell ref="B46:M47"/>
    <mergeCell ref="B1:E2"/>
    <mergeCell ref="F1:H2"/>
    <mergeCell ref="L1:M1"/>
    <mergeCell ref="L2:M2"/>
    <mergeCell ref="P2:S2"/>
    <mergeCell ref="V3:X3"/>
  </mergeCells>
  <conditionalFormatting sqref="V4">
    <cfRule type="cellIs" dxfId="3068" priority="459" operator="lessThan">
      <formula>0</formula>
    </cfRule>
    <cfRule type="cellIs" dxfId="3067" priority="460" operator="greaterThan">
      <formula>0</formula>
    </cfRule>
    <cfRule type="cellIs" dxfId="3066" priority="461" operator="equal">
      <formula>0</formula>
    </cfRule>
  </conditionalFormatting>
  <conditionalFormatting sqref="V9:Y9">
    <cfRule type="cellIs" dxfId="3065" priority="456" operator="lessThan">
      <formula>0</formula>
    </cfRule>
    <cfRule type="cellIs" dxfId="3064" priority="457" operator="greaterThan">
      <formula>0</formula>
    </cfRule>
    <cfRule type="cellIs" dxfId="3063" priority="458" operator="equal">
      <formula>0</formula>
    </cfRule>
  </conditionalFormatting>
  <conditionalFormatting sqref="S7:S30">
    <cfRule type="cellIs" dxfId="3062" priority="454" operator="notEqual">
      <formula>0</formula>
    </cfRule>
    <cfRule type="cellIs" dxfId="3061" priority="455" operator="equal">
      <formula>0</formula>
    </cfRule>
  </conditionalFormatting>
  <conditionalFormatting sqref="V7:Y7">
    <cfRule type="cellIs" dxfId="3060" priority="462" operator="lessThan">
      <formula>0</formula>
    </cfRule>
    <cfRule type="cellIs" dxfId="3059" priority="463" operator="greaterThan">
      <formula>0</formula>
    </cfRule>
    <cfRule type="cellIs" dxfId="3058" priority="464" operator="equal">
      <formula>0</formula>
    </cfRule>
  </conditionalFormatting>
  <conditionalFormatting sqref="U4">
    <cfRule type="containsText" dxfId="3057" priority="465" operator="containsText" text="NO">
      <formula>NOT(ISERROR(SEARCH("NO",U4)))</formula>
    </cfRule>
    <cfRule type="containsText" dxfId="3056" priority="466" operator="containsText" text="SI">
      <formula>NOT(ISERROR(SEARCH("SI",U4)))</formula>
    </cfRule>
  </conditionalFormatting>
  <conditionalFormatting sqref="F45:H45 G5:H44 F12:F44 K4:L4 J5:L45">
    <cfRule type="expression" dxfId="3055" priority="467">
      <formula>SEARCH("caricato",$N4)&gt;0</formula>
    </cfRule>
    <cfRule type="expression" dxfId="3054" priority="468">
      <formula>SEARCH("da fare",$N4)&gt;0</formula>
    </cfRule>
    <cfRule type="expression" dxfId="3053" priority="469">
      <formula>SEARCH("attesa tcl",$N4)&gt;0</formula>
    </cfRule>
    <cfRule type="expression" dxfId="3052" priority="470">
      <formula>SEARCH("fermata",$N4)&gt;0</formula>
    </cfRule>
    <cfRule type="expression" dxfId="3051" priority="471">
      <formula>SEARCH("canone",$N4)&gt;0</formula>
    </cfRule>
  </conditionalFormatting>
  <conditionalFormatting sqref="G4:H4 J4">
    <cfRule type="expression" dxfId="3050" priority="449">
      <formula>SEARCH("caricato",$N4)&gt;0</formula>
    </cfRule>
    <cfRule type="expression" dxfId="3049" priority="450">
      <formula>SEARCH("da fare",$N4)&gt;0</formula>
    </cfRule>
    <cfRule type="expression" dxfId="3048" priority="451">
      <formula>SEARCH("attesa tcl",$N4)&gt;0</formula>
    </cfRule>
    <cfRule type="expression" dxfId="3047" priority="452">
      <formula>SEARCH("fermata",$N4)&gt;0</formula>
    </cfRule>
    <cfRule type="expression" dxfId="3046" priority="453">
      <formula>SEARCH("canone",$N4)&gt;0</formula>
    </cfRule>
  </conditionalFormatting>
  <conditionalFormatting sqref="F4:F5">
    <cfRule type="expression" dxfId="3045" priority="439">
      <formula>SEARCH("caricato",$N4)&gt;0</formula>
    </cfRule>
    <cfRule type="expression" dxfId="3044" priority="440">
      <formula>SEARCH("da fare",$N4)&gt;0</formula>
    </cfRule>
    <cfRule type="expression" dxfId="3043" priority="441">
      <formula>SEARCH("attesa tcl",$N4)&gt;0</formula>
    </cfRule>
    <cfRule type="expression" dxfId="3042" priority="442">
      <formula>SEARCH("fermata",$N4)&gt;0</formula>
    </cfRule>
    <cfRule type="expression" dxfId="3041" priority="443">
      <formula>SEARCH("canone",$N4)&gt;0</formula>
    </cfRule>
  </conditionalFormatting>
  <conditionalFormatting sqref="F4:F5">
    <cfRule type="expression" dxfId="3040" priority="434">
      <formula>SEARCH("caricato",$N4)&gt;0</formula>
    </cfRule>
    <cfRule type="expression" dxfId="3039" priority="435">
      <formula>SEARCH("da fare",$N4)&gt;0</formula>
    </cfRule>
    <cfRule type="expression" dxfId="3038" priority="436">
      <formula>SEARCH("attesa tcl",$N4)&gt;0</formula>
    </cfRule>
    <cfRule type="expression" dxfId="3037" priority="437">
      <formula>SEARCH("fermata",$N4)&gt;0</formula>
    </cfRule>
    <cfRule type="expression" dxfId="3036" priority="438">
      <formula>SEARCH("canone",$N4)&gt;0</formula>
    </cfRule>
  </conditionalFormatting>
  <conditionalFormatting sqref="F9">
    <cfRule type="expression" dxfId="3035" priority="429">
      <formula>SEARCH("caricato",$N9)&gt;0</formula>
    </cfRule>
    <cfRule type="expression" dxfId="3034" priority="430">
      <formula>SEARCH("da fare",$N9)&gt;0</formula>
    </cfRule>
    <cfRule type="expression" dxfId="3033" priority="431">
      <formula>SEARCH("attesa tcl",$N9)&gt;0</formula>
    </cfRule>
    <cfRule type="expression" dxfId="3032" priority="432">
      <formula>SEARCH("fermata",$N9)&gt;0</formula>
    </cfRule>
    <cfRule type="expression" dxfId="3031" priority="433">
      <formula>SEARCH("canone",$N9)&gt;0</formula>
    </cfRule>
  </conditionalFormatting>
  <conditionalFormatting sqref="F10:F11">
    <cfRule type="expression" dxfId="3030" priority="424">
      <formula>SEARCH("caricato",$N10)&gt;0</formula>
    </cfRule>
    <cfRule type="expression" dxfId="3029" priority="425">
      <formula>SEARCH("da fare",$N10)&gt;0</formula>
    </cfRule>
    <cfRule type="expression" dxfId="3028" priority="426">
      <formula>SEARCH("attesa tcl",$N10)&gt;0</formula>
    </cfRule>
    <cfRule type="expression" dxfId="3027" priority="427">
      <formula>SEARCH("fermata",$N10)&gt;0</formula>
    </cfRule>
    <cfRule type="expression" dxfId="3026" priority="428">
      <formula>SEARCH("canone",$N10)&gt;0</formula>
    </cfRule>
  </conditionalFormatting>
  <conditionalFormatting sqref="G10:H10 J10">
    <cfRule type="expression" dxfId="3025" priority="419">
      <formula>SEARCH("caricato",$N10)&gt;0</formula>
    </cfRule>
    <cfRule type="expression" dxfId="3024" priority="420">
      <formula>SEARCH("da fare",$N10)&gt;0</formula>
    </cfRule>
    <cfRule type="expression" dxfId="3023" priority="421">
      <formula>SEARCH("attesa tcl",$N10)&gt;0</formula>
    </cfRule>
    <cfRule type="expression" dxfId="3022" priority="422">
      <formula>SEARCH("fermata",$N10)&gt;0</formula>
    </cfRule>
    <cfRule type="expression" dxfId="3021" priority="423">
      <formula>SEARCH("canone",$N10)&gt;0</formula>
    </cfRule>
  </conditionalFormatting>
  <conditionalFormatting sqref="G6:H6 J6">
    <cfRule type="expression" dxfId="3020" priority="414">
      <formula>SEARCH("caricato",$N6)&gt;0</formula>
    </cfRule>
    <cfRule type="expression" dxfId="3019" priority="415">
      <formula>SEARCH("da fare",$N6)&gt;0</formula>
    </cfRule>
    <cfRule type="expression" dxfId="3018" priority="416">
      <formula>SEARCH("attesa tcl",$N6)&gt;0</formula>
    </cfRule>
    <cfRule type="expression" dxfId="3017" priority="417">
      <formula>SEARCH("fermata",$N6)&gt;0</formula>
    </cfRule>
    <cfRule type="expression" dxfId="3016" priority="418">
      <formula>SEARCH("canone",$N6)&gt;0</formula>
    </cfRule>
  </conditionalFormatting>
  <conditionalFormatting sqref="F9">
    <cfRule type="expression" dxfId="3015" priority="409">
      <formula>SEARCH("caricato",$N9)&gt;0</formula>
    </cfRule>
    <cfRule type="expression" dxfId="3014" priority="410">
      <formula>SEARCH("da fare",$N9)&gt;0</formula>
    </cfRule>
    <cfRule type="expression" dxfId="3013" priority="411">
      <formula>SEARCH("attesa tcl",$N9)&gt;0</formula>
    </cfRule>
    <cfRule type="expression" dxfId="3012" priority="412">
      <formula>SEARCH("fermata",$N9)&gt;0</formula>
    </cfRule>
    <cfRule type="expression" dxfId="3011" priority="413">
      <formula>SEARCH("canone",$N9)&gt;0</formula>
    </cfRule>
  </conditionalFormatting>
  <conditionalFormatting sqref="F10:F11">
    <cfRule type="expression" dxfId="3010" priority="404">
      <formula>SEARCH("caricato",$N10)&gt;0</formula>
    </cfRule>
    <cfRule type="expression" dxfId="3009" priority="405">
      <formula>SEARCH("da fare",$N10)&gt;0</formula>
    </cfRule>
    <cfRule type="expression" dxfId="3008" priority="406">
      <formula>SEARCH("attesa tcl",$N10)&gt;0</formula>
    </cfRule>
    <cfRule type="expression" dxfId="3007" priority="407">
      <formula>SEARCH("fermata",$N10)&gt;0</formula>
    </cfRule>
    <cfRule type="expression" dxfId="3006" priority="408">
      <formula>SEARCH("canone",$N10)&gt;0</formula>
    </cfRule>
  </conditionalFormatting>
  <conditionalFormatting sqref="G12:H12 J12">
    <cfRule type="expression" dxfId="3005" priority="399">
      <formula>SEARCH("caricato",$N12)&gt;0</formula>
    </cfRule>
    <cfRule type="expression" dxfId="3004" priority="400">
      <formula>SEARCH("da fare",$N12)&gt;0</formula>
    </cfRule>
    <cfRule type="expression" dxfId="3003" priority="401">
      <formula>SEARCH("attesa tcl",$N12)&gt;0</formula>
    </cfRule>
    <cfRule type="expression" dxfId="3002" priority="402">
      <formula>SEARCH("fermata",$N12)&gt;0</formula>
    </cfRule>
    <cfRule type="expression" dxfId="3001" priority="403">
      <formula>SEARCH("canone",$N12)&gt;0</formula>
    </cfRule>
  </conditionalFormatting>
  <conditionalFormatting sqref="G8:H8 J8">
    <cfRule type="expression" dxfId="3000" priority="394">
      <formula>SEARCH("caricato",$N8)&gt;0</formula>
    </cfRule>
    <cfRule type="expression" dxfId="2999" priority="395">
      <formula>SEARCH("da fare",$N8)&gt;0</formula>
    </cfRule>
    <cfRule type="expression" dxfId="2998" priority="396">
      <formula>SEARCH("attesa tcl",$N8)&gt;0</formula>
    </cfRule>
    <cfRule type="expression" dxfId="2997" priority="397">
      <formula>SEARCH("fermata",$N8)&gt;0</formula>
    </cfRule>
    <cfRule type="expression" dxfId="2996" priority="398">
      <formula>SEARCH("canone",$N8)&gt;0</formula>
    </cfRule>
  </conditionalFormatting>
  <conditionalFormatting sqref="F6:F7">
    <cfRule type="expression" dxfId="2995" priority="389">
      <formula>SEARCH("caricato",$N6)&gt;0</formula>
    </cfRule>
    <cfRule type="expression" dxfId="2994" priority="390">
      <formula>SEARCH("da fare",$N6)&gt;0</formula>
    </cfRule>
    <cfRule type="expression" dxfId="2993" priority="391">
      <formula>SEARCH("attesa tcl",$N6)&gt;0</formula>
    </cfRule>
    <cfRule type="expression" dxfId="2992" priority="392">
      <formula>SEARCH("fermata",$N6)&gt;0</formula>
    </cfRule>
    <cfRule type="expression" dxfId="2991" priority="393">
      <formula>SEARCH("canone",$N6)&gt;0</formula>
    </cfRule>
  </conditionalFormatting>
  <conditionalFormatting sqref="F6:F7">
    <cfRule type="expression" dxfId="2990" priority="384">
      <formula>SEARCH("caricato",$N6)&gt;0</formula>
    </cfRule>
    <cfRule type="expression" dxfId="2989" priority="385">
      <formula>SEARCH("da fare",$N6)&gt;0</formula>
    </cfRule>
    <cfRule type="expression" dxfId="2988" priority="386">
      <formula>SEARCH("attesa tcl",$N6)&gt;0</formula>
    </cfRule>
    <cfRule type="expression" dxfId="2987" priority="387">
      <formula>SEARCH("fermata",$N6)&gt;0</formula>
    </cfRule>
    <cfRule type="expression" dxfId="2986" priority="388">
      <formula>SEARCH("canone",$N6)&gt;0</formula>
    </cfRule>
  </conditionalFormatting>
  <conditionalFormatting sqref="G12:H12 J12">
    <cfRule type="expression" dxfId="2985" priority="379">
      <formula>SEARCH("caricato",$N12)&gt;0</formula>
    </cfRule>
    <cfRule type="expression" dxfId="2984" priority="380">
      <formula>SEARCH("da fare",$N12)&gt;0</formula>
    </cfRule>
    <cfRule type="expression" dxfId="2983" priority="381">
      <formula>SEARCH("attesa tcl",$N12)&gt;0</formula>
    </cfRule>
    <cfRule type="expression" dxfId="2982" priority="382">
      <formula>SEARCH("fermata",$N12)&gt;0</formula>
    </cfRule>
    <cfRule type="expression" dxfId="2981" priority="383">
      <formula>SEARCH("canone",$N12)&gt;0</formula>
    </cfRule>
  </conditionalFormatting>
  <conditionalFormatting sqref="F14:F15">
    <cfRule type="expression" dxfId="2980" priority="374">
      <formula>SEARCH("caricato",$N14)&gt;0</formula>
    </cfRule>
    <cfRule type="expression" dxfId="2979" priority="375">
      <formula>SEARCH("da fare",$N14)&gt;0</formula>
    </cfRule>
    <cfRule type="expression" dxfId="2978" priority="376">
      <formula>SEARCH("attesa tcl",$N14)&gt;0</formula>
    </cfRule>
    <cfRule type="expression" dxfId="2977" priority="377">
      <formula>SEARCH("fermata",$N14)&gt;0</formula>
    </cfRule>
    <cfRule type="expression" dxfId="2976" priority="378">
      <formula>SEARCH("canone",$N14)&gt;0</formula>
    </cfRule>
  </conditionalFormatting>
  <conditionalFormatting sqref="G14:H14 J14">
    <cfRule type="expression" dxfId="2975" priority="369">
      <formula>SEARCH("caricato",$N14)&gt;0</formula>
    </cfRule>
    <cfRule type="expression" dxfId="2974" priority="370">
      <formula>SEARCH("da fare",$N14)&gt;0</formula>
    </cfRule>
    <cfRule type="expression" dxfId="2973" priority="371">
      <formula>SEARCH("attesa tcl",$N14)&gt;0</formula>
    </cfRule>
    <cfRule type="expression" dxfId="2972" priority="372">
      <formula>SEARCH("fermata",$N14)&gt;0</formula>
    </cfRule>
    <cfRule type="expression" dxfId="2971" priority="373">
      <formula>SEARCH("canone",$N14)&gt;0</formula>
    </cfRule>
  </conditionalFormatting>
  <conditionalFormatting sqref="F12:F13">
    <cfRule type="expression" dxfId="2970" priority="364">
      <formula>SEARCH("caricato",$N12)&gt;0</formula>
    </cfRule>
    <cfRule type="expression" dxfId="2969" priority="365">
      <formula>SEARCH("da fare",$N12)&gt;0</formula>
    </cfRule>
    <cfRule type="expression" dxfId="2968" priority="366">
      <formula>SEARCH("attesa tcl",$N12)&gt;0</formula>
    </cfRule>
    <cfRule type="expression" dxfId="2967" priority="367">
      <formula>SEARCH("fermata",$N12)&gt;0</formula>
    </cfRule>
    <cfRule type="expression" dxfId="2966" priority="368">
      <formula>SEARCH("canone",$N12)&gt;0</formula>
    </cfRule>
  </conditionalFormatting>
  <conditionalFormatting sqref="F12:F13">
    <cfRule type="expression" dxfId="2965" priority="359">
      <formula>SEARCH("caricato",$N12)&gt;0</formula>
    </cfRule>
    <cfRule type="expression" dxfId="2964" priority="360">
      <formula>SEARCH("da fare",$N12)&gt;0</formula>
    </cfRule>
    <cfRule type="expression" dxfId="2963" priority="361">
      <formula>SEARCH("attesa tcl",$N12)&gt;0</formula>
    </cfRule>
    <cfRule type="expression" dxfId="2962" priority="362">
      <formula>SEARCH("fermata",$N12)&gt;0</formula>
    </cfRule>
    <cfRule type="expression" dxfId="2961" priority="363">
      <formula>SEARCH("canone",$N12)&gt;0</formula>
    </cfRule>
  </conditionalFormatting>
  <conditionalFormatting sqref="F6:F7">
    <cfRule type="expression" dxfId="2960" priority="354">
      <formula>SEARCH("caricato",$N6)&gt;0</formula>
    </cfRule>
    <cfRule type="expression" dxfId="2959" priority="355">
      <formula>SEARCH("da fare",$N6)&gt;0</formula>
    </cfRule>
    <cfRule type="expression" dxfId="2958" priority="356">
      <formula>SEARCH("attesa tcl",$N6)&gt;0</formula>
    </cfRule>
    <cfRule type="expression" dxfId="2957" priority="357">
      <formula>SEARCH("fermata",$N6)&gt;0</formula>
    </cfRule>
    <cfRule type="expression" dxfId="2956" priority="358">
      <formula>SEARCH("canone",$N6)&gt;0</formula>
    </cfRule>
  </conditionalFormatting>
  <conditionalFormatting sqref="F9">
    <cfRule type="expression" dxfId="2955" priority="349">
      <formula>SEARCH("caricato",$N9)&gt;0</formula>
    </cfRule>
    <cfRule type="expression" dxfId="2954" priority="350">
      <formula>SEARCH("da fare",$N9)&gt;0</formula>
    </cfRule>
    <cfRule type="expression" dxfId="2953" priority="351">
      <formula>SEARCH("attesa tcl",$N9)&gt;0</formula>
    </cfRule>
    <cfRule type="expression" dxfId="2952" priority="352">
      <formula>SEARCH("fermata",$N9)&gt;0</formula>
    </cfRule>
    <cfRule type="expression" dxfId="2951" priority="353">
      <formula>SEARCH("canone",$N9)&gt;0</formula>
    </cfRule>
  </conditionalFormatting>
  <conditionalFormatting sqref="G8:H8 J8">
    <cfRule type="expression" dxfId="2950" priority="344">
      <formula>SEARCH("caricato",$N8)&gt;0</formula>
    </cfRule>
    <cfRule type="expression" dxfId="2949" priority="345">
      <formula>SEARCH("da fare",$N8)&gt;0</formula>
    </cfRule>
    <cfRule type="expression" dxfId="2948" priority="346">
      <formula>SEARCH("attesa tcl",$N8)&gt;0</formula>
    </cfRule>
    <cfRule type="expression" dxfId="2947" priority="347">
      <formula>SEARCH("fermata",$N8)&gt;0</formula>
    </cfRule>
    <cfRule type="expression" dxfId="2946" priority="348">
      <formula>SEARCH("canone",$N8)&gt;0</formula>
    </cfRule>
  </conditionalFormatting>
  <conditionalFormatting sqref="G4:H4 J4">
    <cfRule type="expression" dxfId="2945" priority="339">
      <formula>SEARCH("caricato",$N4)&gt;0</formula>
    </cfRule>
    <cfRule type="expression" dxfId="2944" priority="340">
      <formula>SEARCH("da fare",$N4)&gt;0</formula>
    </cfRule>
    <cfRule type="expression" dxfId="2943" priority="341">
      <formula>SEARCH("attesa tcl",$N4)&gt;0</formula>
    </cfRule>
    <cfRule type="expression" dxfId="2942" priority="342">
      <formula>SEARCH("fermata",$N4)&gt;0</formula>
    </cfRule>
    <cfRule type="expression" dxfId="2941" priority="343">
      <formula>SEARCH("canone",$N4)&gt;0</formula>
    </cfRule>
  </conditionalFormatting>
  <conditionalFormatting sqref="F6:F7">
    <cfRule type="expression" dxfId="2940" priority="334">
      <formula>SEARCH("caricato",$N6)&gt;0</formula>
    </cfRule>
    <cfRule type="expression" dxfId="2939" priority="335">
      <formula>SEARCH("da fare",$N6)&gt;0</formula>
    </cfRule>
    <cfRule type="expression" dxfId="2938" priority="336">
      <formula>SEARCH("attesa tcl",$N6)&gt;0</formula>
    </cfRule>
    <cfRule type="expression" dxfId="2937" priority="337">
      <formula>SEARCH("fermata",$N6)&gt;0</formula>
    </cfRule>
    <cfRule type="expression" dxfId="2936" priority="338">
      <formula>SEARCH("canone",$N6)&gt;0</formula>
    </cfRule>
  </conditionalFormatting>
  <conditionalFormatting sqref="F9">
    <cfRule type="expression" dxfId="2935" priority="329">
      <formula>SEARCH("caricato",$N9)&gt;0</formula>
    </cfRule>
    <cfRule type="expression" dxfId="2934" priority="330">
      <formula>SEARCH("da fare",$N9)&gt;0</formula>
    </cfRule>
    <cfRule type="expression" dxfId="2933" priority="331">
      <formula>SEARCH("attesa tcl",$N9)&gt;0</formula>
    </cfRule>
    <cfRule type="expression" dxfId="2932" priority="332">
      <formula>SEARCH("fermata",$N9)&gt;0</formula>
    </cfRule>
    <cfRule type="expression" dxfId="2931" priority="333">
      <formula>SEARCH("canone",$N9)&gt;0</formula>
    </cfRule>
  </conditionalFormatting>
  <conditionalFormatting sqref="G10:H10 J10">
    <cfRule type="expression" dxfId="2930" priority="324">
      <formula>SEARCH("caricato",$N10)&gt;0</formula>
    </cfRule>
    <cfRule type="expression" dxfId="2929" priority="325">
      <formula>SEARCH("da fare",$N10)&gt;0</formula>
    </cfRule>
    <cfRule type="expression" dxfId="2928" priority="326">
      <formula>SEARCH("attesa tcl",$N10)&gt;0</formula>
    </cfRule>
    <cfRule type="expression" dxfId="2927" priority="327">
      <formula>SEARCH("fermata",$N10)&gt;0</formula>
    </cfRule>
    <cfRule type="expression" dxfId="2926" priority="328">
      <formula>SEARCH("canone",$N10)&gt;0</formula>
    </cfRule>
  </conditionalFormatting>
  <conditionalFormatting sqref="G6:H6 J6">
    <cfRule type="expression" dxfId="2925" priority="319">
      <formula>SEARCH("caricato",$N6)&gt;0</formula>
    </cfRule>
    <cfRule type="expression" dxfId="2924" priority="320">
      <formula>SEARCH("da fare",$N6)&gt;0</formula>
    </cfRule>
    <cfRule type="expression" dxfId="2923" priority="321">
      <formula>SEARCH("attesa tcl",$N6)&gt;0</formula>
    </cfRule>
    <cfRule type="expression" dxfId="2922" priority="322">
      <formula>SEARCH("fermata",$N6)&gt;0</formula>
    </cfRule>
    <cfRule type="expression" dxfId="2921" priority="323">
      <formula>SEARCH("canone",$N6)&gt;0</formula>
    </cfRule>
  </conditionalFormatting>
  <conditionalFormatting sqref="F4:F5">
    <cfRule type="expression" dxfId="2920" priority="314">
      <formula>SEARCH("caricato",$N4)&gt;0</formula>
    </cfRule>
    <cfRule type="expression" dxfId="2919" priority="315">
      <formula>SEARCH("da fare",$N4)&gt;0</formula>
    </cfRule>
    <cfRule type="expression" dxfId="2918" priority="316">
      <formula>SEARCH("attesa tcl",$N4)&gt;0</formula>
    </cfRule>
    <cfRule type="expression" dxfId="2917" priority="317">
      <formula>SEARCH("fermata",$N4)&gt;0</formula>
    </cfRule>
    <cfRule type="expression" dxfId="2916" priority="318">
      <formula>SEARCH("canone",$N4)&gt;0</formula>
    </cfRule>
  </conditionalFormatting>
  <conditionalFormatting sqref="F4:F5">
    <cfRule type="expression" dxfId="2915" priority="309">
      <formula>SEARCH("caricato",$N4)&gt;0</formula>
    </cfRule>
    <cfRule type="expression" dxfId="2914" priority="310">
      <formula>SEARCH("da fare",$N4)&gt;0</formula>
    </cfRule>
    <cfRule type="expression" dxfId="2913" priority="311">
      <formula>SEARCH("attesa tcl",$N4)&gt;0</formula>
    </cfRule>
    <cfRule type="expression" dxfId="2912" priority="312">
      <formula>SEARCH("fermata",$N4)&gt;0</formula>
    </cfRule>
    <cfRule type="expression" dxfId="2911" priority="313">
      <formula>SEARCH("canone",$N4)&gt;0</formula>
    </cfRule>
  </conditionalFormatting>
  <conditionalFormatting sqref="G10:H10 J10">
    <cfRule type="expression" dxfId="2910" priority="279">
      <formula>SEARCH("caricato",$N10)&gt;0</formula>
    </cfRule>
    <cfRule type="expression" dxfId="2909" priority="280">
      <formula>SEARCH("da fare",$N10)&gt;0</formula>
    </cfRule>
    <cfRule type="expression" dxfId="2908" priority="281">
      <formula>SEARCH("attesa tcl",$N10)&gt;0</formula>
    </cfRule>
    <cfRule type="expression" dxfId="2907" priority="282">
      <formula>SEARCH("fermata",$N10)&gt;0</formula>
    </cfRule>
    <cfRule type="expression" dxfId="2906" priority="283">
      <formula>SEARCH("canone",$N10)&gt;0</formula>
    </cfRule>
  </conditionalFormatting>
  <conditionalFormatting sqref="F12:F13">
    <cfRule type="expression" dxfId="2905" priority="274">
      <formula>SEARCH("caricato",$N12)&gt;0</formula>
    </cfRule>
    <cfRule type="expression" dxfId="2904" priority="275">
      <formula>SEARCH("da fare",$N12)&gt;0</formula>
    </cfRule>
    <cfRule type="expression" dxfId="2903" priority="276">
      <formula>SEARCH("attesa tcl",$N12)&gt;0</formula>
    </cfRule>
    <cfRule type="expression" dxfId="2902" priority="277">
      <formula>SEARCH("fermata",$N12)&gt;0</formula>
    </cfRule>
    <cfRule type="expression" dxfId="2901" priority="278">
      <formula>SEARCH("canone",$N12)&gt;0</formula>
    </cfRule>
  </conditionalFormatting>
  <conditionalFormatting sqref="G12:H12 J12">
    <cfRule type="expression" dxfId="2900" priority="269">
      <formula>SEARCH("caricato",$N12)&gt;0</formula>
    </cfRule>
    <cfRule type="expression" dxfId="2899" priority="270">
      <formula>SEARCH("da fare",$N12)&gt;0</formula>
    </cfRule>
    <cfRule type="expression" dxfId="2898" priority="271">
      <formula>SEARCH("attesa tcl",$N12)&gt;0</formula>
    </cfRule>
    <cfRule type="expression" dxfId="2897" priority="272">
      <formula>SEARCH("fermata",$N12)&gt;0</formula>
    </cfRule>
    <cfRule type="expression" dxfId="2896" priority="273">
      <formula>SEARCH("canone",$N12)&gt;0</formula>
    </cfRule>
  </conditionalFormatting>
  <conditionalFormatting sqref="F10:F11">
    <cfRule type="expression" dxfId="2895" priority="264">
      <formula>SEARCH("caricato",$N10)&gt;0</formula>
    </cfRule>
    <cfRule type="expression" dxfId="2894" priority="265">
      <formula>SEARCH("da fare",$N10)&gt;0</formula>
    </cfRule>
    <cfRule type="expression" dxfId="2893" priority="266">
      <formula>SEARCH("attesa tcl",$N10)&gt;0</formula>
    </cfRule>
    <cfRule type="expression" dxfId="2892" priority="267">
      <formula>SEARCH("fermata",$N10)&gt;0</formula>
    </cfRule>
    <cfRule type="expression" dxfId="2891" priority="268">
      <formula>SEARCH("canone",$N10)&gt;0</formula>
    </cfRule>
  </conditionalFormatting>
  <conditionalFormatting sqref="F10:F11">
    <cfRule type="expression" dxfId="2890" priority="259">
      <formula>SEARCH("caricato",$N10)&gt;0</formula>
    </cfRule>
    <cfRule type="expression" dxfId="2889" priority="260">
      <formula>SEARCH("da fare",$N10)&gt;0</formula>
    </cfRule>
    <cfRule type="expression" dxfId="2888" priority="261">
      <formula>SEARCH("attesa tcl",$N10)&gt;0</formula>
    </cfRule>
    <cfRule type="expression" dxfId="2887" priority="262">
      <formula>SEARCH("fermata",$N10)&gt;0</formula>
    </cfRule>
    <cfRule type="expression" dxfId="2886" priority="263">
      <formula>SEARCH("canone",$N10)&gt;0</formula>
    </cfRule>
  </conditionalFormatting>
  <conditionalFormatting sqref="F17">
    <cfRule type="expression" dxfId="2885" priority="254">
      <formula>SEARCH("caricato",$N17)&gt;0</formula>
    </cfRule>
    <cfRule type="expression" dxfId="2884" priority="255">
      <formula>SEARCH("da fare",$N17)&gt;0</formula>
    </cfRule>
    <cfRule type="expression" dxfId="2883" priority="256">
      <formula>SEARCH("attesa tcl",$N17)&gt;0</formula>
    </cfRule>
    <cfRule type="expression" dxfId="2882" priority="257">
      <formula>SEARCH("fermata",$N17)&gt;0</formula>
    </cfRule>
    <cfRule type="expression" dxfId="2881" priority="258">
      <formula>SEARCH("canone",$N17)&gt;0</formula>
    </cfRule>
  </conditionalFormatting>
  <conditionalFormatting sqref="F17">
    <cfRule type="expression" dxfId="2880" priority="249">
      <formula>SEARCH("caricato",$N17)&gt;0</formula>
    </cfRule>
    <cfRule type="expression" dxfId="2879" priority="250">
      <formula>SEARCH("da fare",$N17)&gt;0</formula>
    </cfRule>
    <cfRule type="expression" dxfId="2878" priority="251">
      <formula>SEARCH("attesa tcl",$N17)&gt;0</formula>
    </cfRule>
    <cfRule type="expression" dxfId="2877" priority="252">
      <formula>SEARCH("fermata",$N17)&gt;0</formula>
    </cfRule>
    <cfRule type="expression" dxfId="2876" priority="253">
      <formula>SEARCH("canone",$N17)&gt;0</formula>
    </cfRule>
  </conditionalFormatting>
  <conditionalFormatting sqref="F17">
    <cfRule type="expression" dxfId="2875" priority="244">
      <formula>SEARCH("caricato",$N17)&gt;0</formula>
    </cfRule>
    <cfRule type="expression" dxfId="2874" priority="245">
      <formula>SEARCH("da fare",$N17)&gt;0</formula>
    </cfRule>
    <cfRule type="expression" dxfId="2873" priority="246">
      <formula>SEARCH("attesa tcl",$N17)&gt;0</formula>
    </cfRule>
    <cfRule type="expression" dxfId="2872" priority="247">
      <formula>SEARCH("fermata",$N17)&gt;0</formula>
    </cfRule>
    <cfRule type="expression" dxfId="2871" priority="248">
      <formula>SEARCH("canone",$N17)&gt;0</formula>
    </cfRule>
  </conditionalFormatting>
  <conditionalFormatting sqref="F17">
    <cfRule type="expression" dxfId="2870" priority="239">
      <formula>SEARCH("caricato",$N17)&gt;0</formula>
    </cfRule>
    <cfRule type="expression" dxfId="2869" priority="240">
      <formula>SEARCH("da fare",$N17)&gt;0</formula>
    </cfRule>
    <cfRule type="expression" dxfId="2868" priority="241">
      <formula>SEARCH("attesa tcl",$N17)&gt;0</formula>
    </cfRule>
    <cfRule type="expression" dxfId="2867" priority="242">
      <formula>SEARCH("fermata",$N17)&gt;0</formula>
    </cfRule>
    <cfRule type="expression" dxfId="2866" priority="243">
      <formula>SEARCH("canone",$N17)&gt;0</formula>
    </cfRule>
  </conditionalFormatting>
  <conditionalFormatting sqref="G14:H14 J14">
    <cfRule type="expression" dxfId="2865" priority="234">
      <formula>SEARCH("caricato",$N14)&gt;0</formula>
    </cfRule>
    <cfRule type="expression" dxfId="2864" priority="235">
      <formula>SEARCH("da fare",$N14)&gt;0</formula>
    </cfRule>
    <cfRule type="expression" dxfId="2863" priority="236">
      <formula>SEARCH("attesa tcl",$N14)&gt;0</formula>
    </cfRule>
    <cfRule type="expression" dxfId="2862" priority="237">
      <formula>SEARCH("fermata",$N14)&gt;0</formula>
    </cfRule>
    <cfRule type="expression" dxfId="2861" priority="238">
      <formula>SEARCH("canone",$N14)&gt;0</formula>
    </cfRule>
  </conditionalFormatting>
  <conditionalFormatting sqref="G14:H14 J14">
    <cfRule type="expression" dxfId="2860" priority="229">
      <formula>SEARCH("caricato",$N14)&gt;0</formula>
    </cfRule>
    <cfRule type="expression" dxfId="2859" priority="230">
      <formula>SEARCH("da fare",$N14)&gt;0</formula>
    </cfRule>
    <cfRule type="expression" dxfId="2858" priority="231">
      <formula>SEARCH("attesa tcl",$N14)&gt;0</formula>
    </cfRule>
    <cfRule type="expression" dxfId="2857" priority="232">
      <formula>SEARCH("fermata",$N14)&gt;0</formula>
    </cfRule>
    <cfRule type="expression" dxfId="2856" priority="233">
      <formula>SEARCH("canone",$N14)&gt;0</formula>
    </cfRule>
  </conditionalFormatting>
  <conditionalFormatting sqref="F16:F17">
    <cfRule type="expression" dxfId="2855" priority="224">
      <formula>SEARCH("caricato",$N16)&gt;0</formula>
    </cfRule>
    <cfRule type="expression" dxfId="2854" priority="225">
      <formula>SEARCH("da fare",$N16)&gt;0</formula>
    </cfRule>
    <cfRule type="expression" dxfId="2853" priority="226">
      <formula>SEARCH("attesa tcl",$N16)&gt;0</formula>
    </cfRule>
    <cfRule type="expression" dxfId="2852" priority="227">
      <formula>SEARCH("fermata",$N16)&gt;0</formula>
    </cfRule>
    <cfRule type="expression" dxfId="2851" priority="228">
      <formula>SEARCH("canone",$N16)&gt;0</formula>
    </cfRule>
  </conditionalFormatting>
  <conditionalFormatting sqref="G16:H16 J16">
    <cfRule type="expression" dxfId="2850" priority="219">
      <formula>SEARCH("caricato",$N16)&gt;0</formula>
    </cfRule>
    <cfRule type="expression" dxfId="2849" priority="220">
      <formula>SEARCH("da fare",$N16)&gt;0</formula>
    </cfRule>
    <cfRule type="expression" dxfId="2848" priority="221">
      <formula>SEARCH("attesa tcl",$N16)&gt;0</formula>
    </cfRule>
    <cfRule type="expression" dxfId="2847" priority="222">
      <formula>SEARCH("fermata",$N16)&gt;0</formula>
    </cfRule>
    <cfRule type="expression" dxfId="2846" priority="223">
      <formula>SEARCH("canone",$N16)&gt;0</formula>
    </cfRule>
  </conditionalFormatting>
  <conditionalFormatting sqref="F14:F15">
    <cfRule type="expression" dxfId="2845" priority="214">
      <formula>SEARCH("caricato",$N14)&gt;0</formula>
    </cfRule>
    <cfRule type="expression" dxfId="2844" priority="215">
      <formula>SEARCH("da fare",$N14)&gt;0</formula>
    </cfRule>
    <cfRule type="expression" dxfId="2843" priority="216">
      <formula>SEARCH("attesa tcl",$N14)&gt;0</formula>
    </cfRule>
    <cfRule type="expression" dxfId="2842" priority="217">
      <formula>SEARCH("fermata",$N14)&gt;0</formula>
    </cfRule>
    <cfRule type="expression" dxfId="2841" priority="218">
      <formula>SEARCH("canone",$N14)&gt;0</formula>
    </cfRule>
  </conditionalFormatting>
  <conditionalFormatting sqref="F14:F15">
    <cfRule type="expression" dxfId="2840" priority="209">
      <formula>SEARCH("caricato",$N14)&gt;0</formula>
    </cfRule>
    <cfRule type="expression" dxfId="2839" priority="210">
      <formula>SEARCH("da fare",$N14)&gt;0</formula>
    </cfRule>
    <cfRule type="expression" dxfId="2838" priority="211">
      <formula>SEARCH("attesa tcl",$N14)&gt;0</formula>
    </cfRule>
    <cfRule type="expression" dxfId="2837" priority="212">
      <formula>SEARCH("fermata",$N14)&gt;0</formula>
    </cfRule>
    <cfRule type="expression" dxfId="2836" priority="213">
      <formula>SEARCH("canone",$N14)&gt;0</formula>
    </cfRule>
  </conditionalFormatting>
  <conditionalFormatting sqref="F14:F15">
    <cfRule type="expression" dxfId="2835" priority="204">
      <formula>SEARCH("caricato",$N14)&gt;0</formula>
    </cfRule>
    <cfRule type="expression" dxfId="2834" priority="205">
      <formula>SEARCH("da fare",$N14)&gt;0</formula>
    </cfRule>
    <cfRule type="expression" dxfId="2833" priority="206">
      <formula>SEARCH("attesa tcl",$N14)&gt;0</formula>
    </cfRule>
    <cfRule type="expression" dxfId="2832" priority="207">
      <formula>SEARCH("fermata",$N14)&gt;0</formula>
    </cfRule>
    <cfRule type="expression" dxfId="2831" priority="208">
      <formula>SEARCH("canone",$N14)&gt;0</formula>
    </cfRule>
  </conditionalFormatting>
  <conditionalFormatting sqref="G14:H14 J14">
    <cfRule type="expression" dxfId="2830" priority="199">
      <formula>SEARCH("caricato",$N14)&gt;0</formula>
    </cfRule>
    <cfRule type="expression" dxfId="2829" priority="200">
      <formula>SEARCH("da fare",$N14)&gt;0</formula>
    </cfRule>
    <cfRule type="expression" dxfId="2828" priority="201">
      <formula>SEARCH("attesa tcl",$N14)&gt;0</formula>
    </cfRule>
    <cfRule type="expression" dxfId="2827" priority="202">
      <formula>SEARCH("fermata",$N14)&gt;0</formula>
    </cfRule>
    <cfRule type="expression" dxfId="2826" priority="203">
      <formula>SEARCH("canone",$N14)&gt;0</formula>
    </cfRule>
  </conditionalFormatting>
  <conditionalFormatting sqref="F19">
    <cfRule type="expression" dxfId="2825" priority="194">
      <formula>SEARCH("caricato",$N19)&gt;0</formula>
    </cfRule>
    <cfRule type="expression" dxfId="2824" priority="195">
      <formula>SEARCH("da fare",$N19)&gt;0</formula>
    </cfRule>
    <cfRule type="expression" dxfId="2823" priority="196">
      <formula>SEARCH("attesa tcl",$N19)&gt;0</formula>
    </cfRule>
    <cfRule type="expression" dxfId="2822" priority="197">
      <formula>SEARCH("fermata",$N19)&gt;0</formula>
    </cfRule>
    <cfRule type="expression" dxfId="2821" priority="198">
      <formula>SEARCH("canone",$N19)&gt;0</formula>
    </cfRule>
  </conditionalFormatting>
  <conditionalFormatting sqref="F19">
    <cfRule type="expression" dxfId="2820" priority="189">
      <formula>SEARCH("caricato",$N19)&gt;0</formula>
    </cfRule>
    <cfRule type="expression" dxfId="2819" priority="190">
      <formula>SEARCH("da fare",$N19)&gt;0</formula>
    </cfRule>
    <cfRule type="expression" dxfId="2818" priority="191">
      <formula>SEARCH("attesa tcl",$N19)&gt;0</formula>
    </cfRule>
    <cfRule type="expression" dxfId="2817" priority="192">
      <formula>SEARCH("fermata",$N19)&gt;0</formula>
    </cfRule>
    <cfRule type="expression" dxfId="2816" priority="193">
      <formula>SEARCH("canone",$N19)&gt;0</formula>
    </cfRule>
  </conditionalFormatting>
  <conditionalFormatting sqref="F19">
    <cfRule type="expression" dxfId="2815" priority="184">
      <formula>SEARCH("caricato",$N19)&gt;0</formula>
    </cfRule>
    <cfRule type="expression" dxfId="2814" priority="185">
      <formula>SEARCH("da fare",$N19)&gt;0</formula>
    </cfRule>
    <cfRule type="expression" dxfId="2813" priority="186">
      <formula>SEARCH("attesa tcl",$N19)&gt;0</formula>
    </cfRule>
    <cfRule type="expression" dxfId="2812" priority="187">
      <formula>SEARCH("fermata",$N19)&gt;0</formula>
    </cfRule>
    <cfRule type="expression" dxfId="2811" priority="188">
      <formula>SEARCH("canone",$N19)&gt;0</formula>
    </cfRule>
  </conditionalFormatting>
  <conditionalFormatting sqref="F19">
    <cfRule type="expression" dxfId="2810" priority="179">
      <formula>SEARCH("caricato",$N19)&gt;0</formula>
    </cfRule>
    <cfRule type="expression" dxfId="2809" priority="180">
      <formula>SEARCH("da fare",$N19)&gt;0</formula>
    </cfRule>
    <cfRule type="expression" dxfId="2808" priority="181">
      <formula>SEARCH("attesa tcl",$N19)&gt;0</formula>
    </cfRule>
    <cfRule type="expression" dxfId="2807" priority="182">
      <formula>SEARCH("fermata",$N19)&gt;0</formula>
    </cfRule>
    <cfRule type="expression" dxfId="2806" priority="183">
      <formula>SEARCH("canone",$N19)&gt;0</formula>
    </cfRule>
  </conditionalFormatting>
  <conditionalFormatting sqref="M5">
    <cfRule type="expression" dxfId="2805" priority="169">
      <formula>SEARCH("caricato",$N5)&gt;0</formula>
    </cfRule>
    <cfRule type="expression" dxfId="2804" priority="170">
      <formula>SEARCH("da fare",$N5)&gt;0</formula>
    </cfRule>
    <cfRule type="expression" dxfId="2803" priority="171">
      <formula>SEARCH("attesa tcl",$N5)&gt;0</formula>
    </cfRule>
    <cfRule type="expression" dxfId="2802" priority="172">
      <formula>SEARCH("fermata",$N5)&gt;0</formula>
    </cfRule>
    <cfRule type="expression" dxfId="2801" priority="173">
      <formula>SEARCH("canone",$N5)&gt;0</formula>
    </cfRule>
  </conditionalFormatting>
  <conditionalFormatting sqref="M4">
    <cfRule type="expression" dxfId="2800" priority="174">
      <formula>SEARCH("caricato",$N4)&gt;0</formula>
    </cfRule>
    <cfRule type="expression" dxfId="2799" priority="175">
      <formula>SEARCH("da fare",$N4)&gt;0</formula>
    </cfRule>
    <cfRule type="expression" dxfId="2798" priority="176">
      <formula>SEARCH("attesa tcl",$N4)&gt;0</formula>
    </cfRule>
    <cfRule type="expression" dxfId="2797" priority="177">
      <formula>SEARCH("fermata",$N4)&gt;0</formula>
    </cfRule>
    <cfRule type="expression" dxfId="2796" priority="178">
      <formula>SEARCH("canone",$N4)&gt;0</formula>
    </cfRule>
  </conditionalFormatting>
  <conditionalFormatting sqref="M6:M45">
    <cfRule type="expression" dxfId="2795" priority="164">
      <formula>SEARCH("caricato",$N6)&gt;0</formula>
    </cfRule>
    <cfRule type="expression" dxfId="2794" priority="165">
      <formula>SEARCH("da fare",$N6)&gt;0</formula>
    </cfRule>
    <cfRule type="expression" dxfId="2793" priority="166">
      <formula>SEARCH("attesa tcl",$N6)&gt;0</formula>
    </cfRule>
    <cfRule type="expression" dxfId="2792" priority="167">
      <formula>SEARCH("fermata",$N6)&gt;0</formula>
    </cfRule>
    <cfRule type="expression" dxfId="2791" priority="168">
      <formula>SEARCH("canone",$N6)&gt;0</formula>
    </cfRule>
  </conditionalFormatting>
  <conditionalFormatting sqref="F8">
    <cfRule type="expression" dxfId="2790" priority="159">
      <formula>SEARCH("caricato",$N8)&gt;0</formula>
    </cfRule>
    <cfRule type="expression" dxfId="2789" priority="160">
      <formula>SEARCH("da fare",$N8)&gt;0</formula>
    </cfRule>
    <cfRule type="expression" dxfId="2788" priority="161">
      <formula>SEARCH("attesa tcl",$N8)&gt;0</formula>
    </cfRule>
    <cfRule type="expression" dxfId="2787" priority="162">
      <formula>SEARCH("fermata",$N8)&gt;0</formula>
    </cfRule>
    <cfRule type="expression" dxfId="2786" priority="163">
      <formula>SEARCH("canone",$N8)&gt;0</formula>
    </cfRule>
  </conditionalFormatting>
  <conditionalFormatting sqref="F8">
    <cfRule type="expression" dxfId="2785" priority="154">
      <formula>SEARCH("caricato",$N8)&gt;0</formula>
    </cfRule>
    <cfRule type="expression" dxfId="2784" priority="155">
      <formula>SEARCH("da fare",$N8)&gt;0</formula>
    </cfRule>
    <cfRule type="expression" dxfId="2783" priority="156">
      <formula>SEARCH("attesa tcl",$N8)&gt;0</formula>
    </cfRule>
    <cfRule type="expression" dxfId="2782" priority="157">
      <formula>SEARCH("fermata",$N8)&gt;0</formula>
    </cfRule>
    <cfRule type="expression" dxfId="2781" priority="158">
      <formula>SEARCH("canone",$N8)&gt;0</formula>
    </cfRule>
  </conditionalFormatting>
  <conditionalFormatting sqref="F8">
    <cfRule type="expression" dxfId="2780" priority="149">
      <formula>SEARCH("caricato",$N8)&gt;0</formula>
    </cfRule>
    <cfRule type="expression" dxfId="2779" priority="150">
      <formula>SEARCH("da fare",$N8)&gt;0</formula>
    </cfRule>
    <cfRule type="expression" dxfId="2778" priority="151">
      <formula>SEARCH("attesa tcl",$N8)&gt;0</formula>
    </cfRule>
    <cfRule type="expression" dxfId="2777" priority="152">
      <formula>SEARCH("fermata",$N8)&gt;0</formula>
    </cfRule>
    <cfRule type="expression" dxfId="2776" priority="153">
      <formula>SEARCH("canone",$N8)&gt;0</formula>
    </cfRule>
  </conditionalFormatting>
  <conditionalFormatting sqref="F8">
    <cfRule type="expression" dxfId="2775" priority="144">
      <formula>SEARCH("caricato",$N8)&gt;0</formula>
    </cfRule>
    <cfRule type="expression" dxfId="2774" priority="145">
      <formula>SEARCH("da fare",$N8)&gt;0</formula>
    </cfRule>
    <cfRule type="expression" dxfId="2773" priority="146">
      <formula>SEARCH("attesa tcl",$N8)&gt;0</formula>
    </cfRule>
    <cfRule type="expression" dxfId="2772" priority="147">
      <formula>SEARCH("fermata",$N8)&gt;0</formula>
    </cfRule>
    <cfRule type="expression" dxfId="2771" priority="148">
      <formula>SEARCH("canone",$N8)&gt;0</formula>
    </cfRule>
  </conditionalFormatting>
  <conditionalFormatting sqref="P4:Q4">
    <cfRule type="cellIs" dxfId="2770" priority="99" operator="lessThan">
      <formula>0</formula>
    </cfRule>
    <cfRule type="cellIs" dxfId="2769" priority="100" operator="greaterThan">
      <formula>0</formula>
    </cfRule>
    <cfRule type="cellIs" dxfId="2768" priority="101" operator="equal">
      <formula>0</formula>
    </cfRule>
  </conditionalFormatting>
  <conditionalFormatting sqref="S4">
    <cfRule type="cellIs" dxfId="2767" priority="96" operator="lessThan">
      <formula>0</formula>
    </cfRule>
    <cfRule type="cellIs" dxfId="2766" priority="97" operator="greaterThan">
      <formula>0</formula>
    </cfRule>
    <cfRule type="cellIs" dxfId="2765" priority="98" operator="equal">
      <formula>0</formula>
    </cfRule>
  </conditionalFormatting>
  <conditionalFormatting sqref="T4">
    <cfRule type="containsText" dxfId="2764" priority="94" operator="containsText" text="NO">
      <formula>NOT(ISERROR(SEARCH("NO",T4)))</formula>
    </cfRule>
    <cfRule type="containsText" dxfId="2763" priority="95" operator="containsText" text="SI">
      <formula>NOT(ISERROR(SEARCH("SI",T4)))</formula>
    </cfRule>
  </conditionalFormatting>
  <conditionalFormatting sqref="R4">
    <cfRule type="cellIs" dxfId="2762" priority="91" operator="lessThan">
      <formula>0</formula>
    </cfRule>
    <cfRule type="cellIs" dxfId="2761" priority="92" operator="greaterThan">
      <formula>0</formula>
    </cfRule>
    <cfRule type="cellIs" dxfId="2760" priority="93" operator="equal">
      <formula>0</formula>
    </cfRule>
  </conditionalFormatting>
  <conditionalFormatting sqref="I6:I45">
    <cfRule type="expression" dxfId="2759" priority="56">
      <formula>SEARCH("caricato",$N6)&gt;0</formula>
    </cfRule>
    <cfRule type="expression" dxfId="2758" priority="57">
      <formula>SEARCH("da fare",$N6)&gt;0</formula>
    </cfRule>
    <cfRule type="expression" dxfId="2757" priority="58">
      <formula>SEARCH("attesa tcl",$N6)&gt;0</formula>
    </cfRule>
    <cfRule type="expression" dxfId="2756" priority="59">
      <formula>SEARCH("fermata",$N6)&gt;0</formula>
    </cfRule>
    <cfRule type="expression" dxfId="2755" priority="60">
      <formula>SEARCH("canone",$N6)&gt;0</formula>
    </cfRule>
  </conditionalFormatting>
  <conditionalFormatting sqref="I6:I45">
    <cfRule type="expression" dxfId="2754" priority="51">
      <formula>SEARCH("caricato",$N6)&gt;0</formula>
    </cfRule>
    <cfRule type="expression" dxfId="2753" priority="52">
      <formula>SEARCH("da fare",$N6)&gt;0</formula>
    </cfRule>
    <cfRule type="expression" dxfId="2752" priority="53">
      <formula>SEARCH("attesa tcl",$N6)&gt;0</formula>
    </cfRule>
    <cfRule type="expression" dxfId="2751" priority="54">
      <formula>SEARCH("fermata",$N6)&gt;0</formula>
    </cfRule>
    <cfRule type="expression" dxfId="2750" priority="55">
      <formula>SEARCH("canone",$N6)&gt;0</formula>
    </cfRule>
  </conditionalFormatting>
  <conditionalFormatting sqref="I6:I45">
    <cfRule type="expression" dxfId="2749" priority="46">
      <formula>SEARCH("caricato",$N6)&gt;0</formula>
    </cfRule>
    <cfRule type="expression" dxfId="2748" priority="47">
      <formula>SEARCH("da fare",$N6)&gt;0</formula>
    </cfRule>
    <cfRule type="expression" dxfId="2747" priority="48">
      <formula>SEARCH("attesa tcl",$N6)&gt;0</formula>
    </cfRule>
    <cfRule type="expression" dxfId="2746" priority="49">
      <formula>SEARCH("fermata",$N6)&gt;0</formula>
    </cfRule>
    <cfRule type="expression" dxfId="2745" priority="50">
      <formula>SEARCH("canone",$N6)&gt;0</formula>
    </cfRule>
  </conditionalFormatting>
  <conditionalFormatting sqref="I6:I45">
    <cfRule type="expression" dxfId="2744" priority="41">
      <formula>SEARCH("caricato",$N6)&gt;0</formula>
    </cfRule>
    <cfRule type="expression" dxfId="2743" priority="42">
      <formula>SEARCH("da fare",$N6)&gt;0</formula>
    </cfRule>
    <cfRule type="expression" dxfId="2742" priority="43">
      <formula>SEARCH("attesa tcl",$N6)&gt;0</formula>
    </cfRule>
    <cfRule type="expression" dxfId="2741" priority="44">
      <formula>SEARCH("fermata",$N6)&gt;0</formula>
    </cfRule>
    <cfRule type="expression" dxfId="2740" priority="45">
      <formula>SEARCH("canone",$N6)&gt;0</formula>
    </cfRule>
  </conditionalFormatting>
  <conditionalFormatting sqref="I6:I45">
    <cfRule type="expression" dxfId="2739" priority="36">
      <formula>SEARCH("caricato",$N6)&gt;0</formula>
    </cfRule>
    <cfRule type="expression" dxfId="2738" priority="37">
      <formula>SEARCH("da fare",$N6)&gt;0</formula>
    </cfRule>
    <cfRule type="expression" dxfId="2737" priority="38">
      <formula>SEARCH("attesa tcl",$N6)&gt;0</formula>
    </cfRule>
    <cfRule type="expression" dxfId="2736" priority="39">
      <formula>SEARCH("fermata",$N6)&gt;0</formula>
    </cfRule>
    <cfRule type="expression" dxfId="2735" priority="40">
      <formula>SEARCH("canone",$N6)&gt;0</formula>
    </cfRule>
  </conditionalFormatting>
  <conditionalFormatting sqref="I6:I45">
    <cfRule type="expression" dxfId="2734" priority="31">
      <formula>SEARCH("caricato",$N6)&gt;0</formula>
    </cfRule>
    <cfRule type="expression" dxfId="2733" priority="32">
      <formula>SEARCH("da fare",$N6)&gt;0</formula>
    </cfRule>
    <cfRule type="expression" dxfId="2732" priority="33">
      <formula>SEARCH("attesa tcl",$N6)&gt;0</formula>
    </cfRule>
    <cfRule type="expression" dxfId="2731" priority="34">
      <formula>SEARCH("fermata",$N6)&gt;0</formula>
    </cfRule>
    <cfRule type="expression" dxfId="2730" priority="35">
      <formula>SEARCH("canone",$N6)&gt;0</formula>
    </cfRule>
  </conditionalFormatting>
  <conditionalFormatting sqref="I4:I5">
    <cfRule type="expression" dxfId="2729" priority="26">
      <formula>SEARCH("caricato",$N4)&gt;0</formula>
    </cfRule>
    <cfRule type="expression" dxfId="2728" priority="27">
      <formula>SEARCH("da fare",$N4)&gt;0</formula>
    </cfRule>
    <cfRule type="expression" dxfId="2727" priority="28">
      <formula>SEARCH("attesa tcl",$N4)&gt;0</formula>
    </cfRule>
    <cfRule type="expression" dxfId="2726" priority="29">
      <formula>SEARCH("fermata",$N4)&gt;0</formula>
    </cfRule>
    <cfRule type="expression" dxfId="2725" priority="30">
      <formula>SEARCH("canone",$N4)&gt;0</formula>
    </cfRule>
  </conditionalFormatting>
  <conditionalFormatting sqref="I4:I5">
    <cfRule type="expression" dxfId="2724" priority="21">
      <formula>SEARCH("caricato",$N4)&gt;0</formula>
    </cfRule>
    <cfRule type="expression" dxfId="2723" priority="22">
      <formula>SEARCH("da fare",$N4)&gt;0</formula>
    </cfRule>
    <cfRule type="expression" dxfId="2722" priority="23">
      <formula>SEARCH("attesa tcl",$N4)&gt;0</formula>
    </cfRule>
    <cfRule type="expression" dxfId="2721" priority="24">
      <formula>SEARCH("fermata",$N4)&gt;0</formula>
    </cfRule>
    <cfRule type="expression" dxfId="2720" priority="25">
      <formula>SEARCH("canone",$N4)&gt;0</formula>
    </cfRule>
  </conditionalFormatting>
  <conditionalFormatting sqref="I4:I5">
    <cfRule type="expression" dxfId="2719" priority="16">
      <formula>SEARCH("caricato",$N4)&gt;0</formula>
    </cfRule>
    <cfRule type="expression" dxfId="2718" priority="17">
      <formula>SEARCH("da fare",$N4)&gt;0</formula>
    </cfRule>
    <cfRule type="expression" dxfId="2717" priority="18">
      <formula>SEARCH("attesa tcl",$N4)&gt;0</formula>
    </cfRule>
    <cfRule type="expression" dxfId="2716" priority="19">
      <formula>SEARCH("fermata",$N4)&gt;0</formula>
    </cfRule>
    <cfRule type="expression" dxfId="2715" priority="20">
      <formula>SEARCH("canone",$N4)&gt;0</formula>
    </cfRule>
  </conditionalFormatting>
  <conditionalFormatting sqref="I4:I5">
    <cfRule type="expression" dxfId="2714" priority="11">
      <formula>SEARCH("caricato",$N4)&gt;0</formula>
    </cfRule>
    <cfRule type="expression" dxfId="2713" priority="12">
      <formula>SEARCH("da fare",$N4)&gt;0</formula>
    </cfRule>
    <cfRule type="expression" dxfId="2712" priority="13">
      <formula>SEARCH("attesa tcl",$N4)&gt;0</formula>
    </cfRule>
    <cfRule type="expression" dxfId="2711" priority="14">
      <formula>SEARCH("fermata",$N4)&gt;0</formula>
    </cfRule>
    <cfRule type="expression" dxfId="2710" priority="15">
      <formula>SEARCH("canone",$N4)&gt;0</formula>
    </cfRule>
  </conditionalFormatting>
  <conditionalFormatting sqref="I4:I5">
    <cfRule type="expression" dxfId="2709" priority="6">
      <formula>SEARCH("caricato",$N4)&gt;0</formula>
    </cfRule>
    <cfRule type="expression" dxfId="2708" priority="7">
      <formula>SEARCH("da fare",$N4)&gt;0</formula>
    </cfRule>
    <cfRule type="expression" dxfId="2707" priority="8">
      <formula>SEARCH("attesa tcl",$N4)&gt;0</formula>
    </cfRule>
    <cfRule type="expression" dxfId="2706" priority="9">
      <formula>SEARCH("fermata",$N4)&gt;0</formula>
    </cfRule>
    <cfRule type="expression" dxfId="2705" priority="10">
      <formula>SEARCH("canone",$N4)&gt;0</formula>
    </cfRule>
  </conditionalFormatting>
  <conditionalFormatting sqref="I4:I5">
    <cfRule type="expression" dxfId="2704" priority="1">
      <formula>SEARCH("caricato",$N4)&gt;0</formula>
    </cfRule>
    <cfRule type="expression" dxfId="2703" priority="2">
      <formula>SEARCH("da fare",$N4)&gt;0</formula>
    </cfRule>
    <cfRule type="expression" dxfId="2702" priority="3">
      <formula>SEARCH("attesa tcl",$N4)&gt;0</formula>
    </cfRule>
    <cfRule type="expression" dxfId="2701" priority="4">
      <formula>SEARCH("fermata",$N4)&gt;0</formula>
    </cfRule>
    <cfRule type="expression" dxfId="2700" priority="5">
      <formula>SEARCH("canone",$N4)&gt;0</formula>
    </cfRule>
  </conditionalFormatting>
  <dataValidations count="1">
    <dataValidation type="list" allowBlank="1" showInputMessage="1" showErrorMessage="1" sqref="U4" xr:uid="{B667AFC6-50C0-4DF0-9727-3430B1D96E91}">
      <formula1>"SI,NO,si,no,"</formula1>
    </dataValidation>
  </dataValidations>
  <printOptions horizontalCentered="1" verticalCentered="1"/>
  <pageMargins left="0.25" right="0.25" top="0.25" bottom="0.25" header="0.3" footer="0.3"/>
  <pageSetup paperSize="9" scale="55" fitToHeight="0" pageOrder="overThenDown" orientation="landscape" blackAndWhite="1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22561" r:id="rId4" name="Button 1">
              <controlPr defaultSize="0" print="0" autoFill="0" autoPict="0" macro="[0]!CopiaModificaEseguiMacroEsterne_Optimized">
                <anchor moveWithCells="1" sizeWithCells="1">
                  <from>
                    <xdr:col>7</xdr:col>
                    <xdr:colOff>0</xdr:colOff>
                    <xdr:row>0</xdr:row>
                    <xdr:rowOff>9525</xdr:rowOff>
                  </from>
                  <to>
                    <xdr:col>7</xdr:col>
                    <xdr:colOff>1819275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2562" r:id="rId5" name="Button 2">
              <controlPr defaultSize="0" print="0" autoFill="0" autoPict="0" macro="[0]!RegolaAltezzaRigheEAreeDiStampa">
                <anchor moveWithCells="1" sizeWithCells="1">
                  <from>
                    <xdr:col>5</xdr:col>
                    <xdr:colOff>0</xdr:colOff>
                    <xdr:row>0</xdr:row>
                    <xdr:rowOff>0</xdr:rowOff>
                  </from>
                  <to>
                    <xdr:col>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2563" r:id="rId6" name="Button 3">
              <controlPr defaultSize="0" print="0" autoFill="0" autoPict="0" macro="[0]!RegolaAltezzaRigheEAreeDiStampa">
                <anchor moveWithCells="1" sizeWithCells="1">
                  <from>
                    <xdr:col>5</xdr:col>
                    <xdr:colOff>0</xdr:colOff>
                    <xdr:row>0</xdr:row>
                    <xdr:rowOff>0</xdr:rowOff>
                  </from>
                  <to>
                    <xdr:col>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2564" r:id="rId7" name="Button 4">
              <controlPr defaultSize="0" print="0" autoFill="0" autoPict="0" macro="[0]!cancellaGiornaliera">
                <anchor moveWithCells="1" sizeWithCells="1">
                  <from>
                    <xdr:col>13</xdr:col>
                    <xdr:colOff>0</xdr:colOff>
                    <xdr:row>0</xdr:row>
                    <xdr:rowOff>0</xdr:rowOff>
                  </from>
                  <to>
                    <xdr:col>13</xdr:col>
                    <xdr:colOff>1990725</xdr:colOff>
                    <xdr:row>1</xdr:row>
                    <xdr:rowOff>438150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2565" r:id="rId8" name="Button 5">
              <controlPr defaultSize="0" print="0" autoFill="0" autoPict="0" macro="[0]!CopiaModificaEseguiMacroEsterne_Optimized">
                <anchor moveWithCells="1" sizeWithCells="1">
                  <from>
                    <xdr:col>7</xdr:col>
                    <xdr:colOff>0</xdr:colOff>
                    <xdr:row>0</xdr:row>
                    <xdr:rowOff>9525</xdr:rowOff>
                  </from>
                  <to>
                    <xdr:col>7</xdr:col>
                    <xdr:colOff>1819275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2566" r:id="rId9" name="Button 6">
              <controlPr defaultSize="0" print="0" autoFill="0" autoPict="0" macro="[1]!RegolaAltezzaRigheEAreeDiStampa">
                <anchor moveWithCells="1" sizeWithCells="1">
                  <from>
                    <xdr:col>5</xdr:col>
                    <xdr:colOff>0</xdr:colOff>
                    <xdr:row>0</xdr:row>
                    <xdr:rowOff>0</xdr:rowOff>
                  </from>
                  <to>
                    <xdr:col>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2567" r:id="rId10" name="Button 7">
              <controlPr defaultSize="0" print="0" autoFill="0" autoPict="0" macro="[0]!RegolaAltezzaRigheEAreeDiStampa">
                <anchor moveWithCells="1" sizeWithCells="1">
                  <from>
                    <xdr:col>5</xdr:col>
                    <xdr:colOff>0</xdr:colOff>
                    <xdr:row>0</xdr:row>
                    <xdr:rowOff>0</xdr:rowOff>
                  </from>
                  <to>
                    <xdr:col>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2568" r:id="rId11" name="Button 8">
              <controlPr defaultSize="0" print="0" autoFill="0" autoPict="0" macro="[0]!ComparaPdLeCopiaValori">
                <anchor moveWithCells="1" sizeWithCells="1">
                  <from>
                    <xdr:col>9</xdr:col>
                    <xdr:colOff>19050</xdr:colOff>
                    <xdr:row>0</xdr:row>
                    <xdr:rowOff>0</xdr:rowOff>
                  </from>
                  <to>
                    <xdr:col>10</xdr:col>
                    <xdr:colOff>1104900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C90180-21D6-4F0B-876E-66CA0E6C2EA8}">
  <sheetPr codeName="Foglio32">
    <tabColor rgb="FFFF0000"/>
    <pageSetUpPr fitToPage="1"/>
  </sheetPr>
  <dimension ref="A1:BK64"/>
  <sheetViews>
    <sheetView workbookViewId="0"/>
  </sheetViews>
  <sheetFormatPr defaultColWidth="8.85546875" defaultRowHeight="23.25" x14ac:dyDescent="0.25"/>
  <cols>
    <col min="1" max="1" width="5.7109375" style="114" customWidth="1"/>
    <col min="2" max="2" width="5.85546875" style="114" customWidth="1"/>
    <col min="3" max="3" width="4.5703125" style="114" customWidth="1"/>
    <col min="4" max="4" width="4.42578125" style="114" customWidth="1"/>
    <col min="5" max="5" width="3.5703125" style="114" customWidth="1"/>
    <col min="6" max="6" width="30.7109375" style="1" customWidth="1"/>
    <col min="7" max="7" width="76.28515625" style="144" customWidth="1"/>
    <col min="8" max="8" width="26.5703125" style="1" customWidth="1"/>
    <col min="9" max="9" width="29" style="22" customWidth="1"/>
    <col min="10" max="10" width="20" style="1" customWidth="1"/>
    <col min="11" max="12" width="16.7109375" style="1" customWidth="1"/>
    <col min="13" max="13" width="24.28515625" style="1" customWidth="1"/>
    <col min="14" max="14" width="29.140625" style="20" customWidth="1"/>
    <col min="15" max="15" width="1.85546875" style="20" customWidth="1"/>
    <col min="16" max="16" width="27.5703125" style="114" customWidth="1"/>
    <col min="17" max="18" width="24.140625" style="114" customWidth="1"/>
    <col min="19" max="19" width="25.85546875" style="114" bestFit="1" customWidth="1"/>
    <col min="20" max="20" width="30" style="114" bestFit="1" customWidth="1"/>
    <col min="21" max="21" width="28.7109375" style="114" customWidth="1"/>
    <col min="22" max="25" width="18.7109375" style="37" customWidth="1"/>
    <col min="26" max="28" width="18.7109375" style="37" hidden="1" customWidth="1"/>
    <col min="29" max="29" width="30" style="114" hidden="1" customWidth="1"/>
    <col min="30" max="30" width="12.28515625" style="114" hidden="1" customWidth="1"/>
    <col min="31" max="31" width="10.5703125" style="114" hidden="1" customWidth="1"/>
    <col min="32" max="32" width="11.7109375" style="114" hidden="1" customWidth="1"/>
    <col min="33" max="34" width="9.7109375" style="114" hidden="1" customWidth="1"/>
    <col min="35" max="35" width="8" style="114" hidden="1" customWidth="1"/>
    <col min="36" max="36" width="8.28515625" style="114" hidden="1" customWidth="1"/>
    <col min="37" max="37" width="9.7109375" style="114" hidden="1" customWidth="1"/>
    <col min="38" max="38" width="11.42578125" style="114" hidden="1" customWidth="1"/>
    <col min="39" max="39" width="8.28515625" style="114" hidden="1" customWidth="1"/>
    <col min="40" max="40" width="8.7109375" style="114" hidden="1" customWidth="1"/>
    <col min="41" max="41" width="25.140625" style="114" bestFit="1" customWidth="1"/>
    <col min="42" max="42" width="11.7109375" style="114" customWidth="1"/>
    <col min="43" max="47" width="10.140625" style="114" customWidth="1"/>
    <col min="48" max="63" width="16.5703125" style="114" customWidth="1"/>
    <col min="64" max="72" width="8.85546875" style="114"/>
    <col min="73" max="74" width="15.42578125" style="114" bestFit="1" customWidth="1"/>
    <col min="75" max="75" width="17.5703125" style="114" bestFit="1" customWidth="1"/>
    <col min="76" max="76" width="13.42578125" style="114" bestFit="1" customWidth="1"/>
    <col min="77" max="77" width="12.28515625" style="114" bestFit="1" customWidth="1"/>
    <col min="78" max="78" width="13.42578125" style="114" bestFit="1" customWidth="1"/>
    <col min="79" max="79" width="0" style="114" hidden="1" customWidth="1"/>
    <col min="80" max="16384" width="8.85546875" style="114"/>
  </cols>
  <sheetData>
    <row r="1" spans="1:41" ht="35.25" customHeight="1" x14ac:dyDescent="0.25">
      <c r="B1" s="200"/>
      <c r="C1" s="201"/>
      <c r="D1" s="201"/>
      <c r="E1" s="202"/>
      <c r="F1" s="203" t="s">
        <v>212</v>
      </c>
      <c r="G1" s="204"/>
      <c r="H1" s="204"/>
      <c r="I1" s="155">
        <f>DATE(RIEPILOGO!U14,RIEPILOGO!X13,29)</f>
        <v>46110</v>
      </c>
      <c r="K1" s="132"/>
      <c r="L1" s="206">
        <v>46110</v>
      </c>
      <c r="M1" s="206"/>
      <c r="N1" s="128"/>
    </row>
    <row r="2" spans="1:41" ht="35.25" customHeight="1" x14ac:dyDescent="0.5">
      <c r="B2" s="200"/>
      <c r="C2" s="201"/>
      <c r="D2" s="201"/>
      <c r="E2" s="202"/>
      <c r="F2" s="205"/>
      <c r="G2" s="205"/>
      <c r="H2" s="205"/>
      <c r="K2" s="151"/>
      <c r="L2" s="207" t="str">
        <f>TEXT(L1, "gggg")</f>
        <v>domenica</v>
      </c>
      <c r="M2" s="207"/>
      <c r="N2" s="129"/>
      <c r="O2" s="19"/>
      <c r="P2" s="199" t="s">
        <v>215</v>
      </c>
      <c r="Q2" s="199"/>
      <c r="R2" s="199"/>
      <c r="S2" s="199"/>
      <c r="T2" s="13"/>
    </row>
    <row r="3" spans="1:41" ht="66" customHeight="1" x14ac:dyDescent="0.25">
      <c r="A3" s="127"/>
      <c r="B3" s="16" t="s">
        <v>2</v>
      </c>
      <c r="C3" s="16" t="s">
        <v>3</v>
      </c>
      <c r="D3" s="16" t="s">
        <v>5</v>
      </c>
      <c r="E3" s="16" t="s">
        <v>4</v>
      </c>
      <c r="F3" s="130" t="s">
        <v>1</v>
      </c>
      <c r="G3" s="142" t="s">
        <v>128</v>
      </c>
      <c r="H3" s="130" t="s">
        <v>9</v>
      </c>
      <c r="I3" s="131" t="s">
        <v>0</v>
      </c>
      <c r="J3" s="130" t="s">
        <v>11</v>
      </c>
      <c r="K3" s="130" t="s">
        <v>6</v>
      </c>
      <c r="L3" s="130" t="s">
        <v>7</v>
      </c>
      <c r="M3" s="130" t="s">
        <v>8</v>
      </c>
      <c r="N3" s="130" t="s">
        <v>22</v>
      </c>
      <c r="O3" s="16"/>
      <c r="P3" s="46" t="s">
        <v>202</v>
      </c>
      <c r="Q3" s="46" t="s">
        <v>203</v>
      </c>
      <c r="R3" s="46" t="s">
        <v>262</v>
      </c>
      <c r="S3" s="46" t="s">
        <v>204</v>
      </c>
      <c r="T3" s="46" t="s">
        <v>34</v>
      </c>
      <c r="U3" s="47" t="s">
        <v>25</v>
      </c>
      <c r="V3" s="192" t="s">
        <v>216</v>
      </c>
      <c r="W3" s="193"/>
      <c r="X3" s="194"/>
      <c r="Y3" s="121"/>
      <c r="AD3" s="37"/>
    </row>
    <row r="4" spans="1:41" ht="80.099999999999994" customHeight="1" x14ac:dyDescent="0.25">
      <c r="A4" s="112" t="str">
        <f>IFERROR(INDEX(Tabella256[cognomenome], MATCH(F4, Tabella256[cognome], 0)), "")</f>
        <v/>
      </c>
      <c r="B4" s="110"/>
      <c r="C4" s="110"/>
      <c r="D4" s="111"/>
      <c r="E4" s="111"/>
      <c r="F4" s="30"/>
      <c r="G4" s="56"/>
      <c r="H4" s="31"/>
      <c r="I4" s="32" t="str">
        <f>IF(ISERROR(SEARCH("canone extra", N4)),
    IF(ISERROR(SEARCH("caldarella2", N4)),
        IF(ISERROR(SEARCH("messina", N4)),
            IF(ISERROR(SEARCH("agusta", N4)),
                IF(ISERROR(SEARCH("caldarella", N4)),
                    "",
                    $X$6
                ),
                $W$6
            ),
            $V$6
        ),
        $Y$6
    ),
    $AO$6
)</f>
        <v/>
      </c>
      <c r="J4" s="33"/>
      <c r="K4" s="34"/>
      <c r="L4" s="34"/>
      <c r="M4" s="31" t="str">
        <f>IF(AN4=0,"",AN4)</f>
        <v/>
      </c>
      <c r="N4" s="35"/>
      <c r="O4" s="35"/>
      <c r="P4" s="18" t="str">
        <f>IF(OR($L$1=RIEPILOGO!$T$2,$L$1=RIEPILOGO!$T$3,$L$1=RIEPILOGO!$T$4,$L$1=RIEPILOGO!$T$5),"FESTIVO",
  IF(L2="sabato","SABATO",
    IF(L2="domenica","DOMENICA",
      IF(RIEPILOGO!V19="ABILITATO",
        IFERROR((SUMIF(N4:N45,"*canone messina*",M4:M45)/(IF(WEEKDAY(L1,2)=5,10,16.5)))-1,-1),
        0))))</f>
        <v>DOMENICA</v>
      </c>
      <c r="Q4" s="18" t="str">
        <f>IF(OR($L$1=RIEPILOGO!$T$2,$L$1=RIEPILOGO!$T$3,$L$1=RIEPILOGO!$T$4,$L$1=RIEPILOGO!$T$5),"FESTIVO",
  IF(L2="sabato","SABATO",
    IF(L2="domenica","DOMENICA",
      IF(RIEPILOGO!V19="ABILITATO",
        IFERROR((SUMIF(N4:N45,"canone caldarella",M4:M45)/(IF(WEEKDAY(L1,2)=5,10,16.5)))-1,-1),
        0))))</f>
        <v>DOMENICA</v>
      </c>
      <c r="R4" s="18" t="str">
        <f>IF(OR($L$1=RIEPILOGO!$T$2,$L$1=RIEPILOGO!$T$3,$L$1=RIEPILOGO!$T$4,$L$1=RIEPILOGO!$T$5),"FESTIVO",
  IF(L2="sabato","SABATO",
    IF(L2="domenica","DOMENICA",
      IF(RIEPILOGO!U19="ABILITATO",
        IFERROR((SUMIF(N4:N45,"*canone agusta*",M4:M45)/(IF(WEEKDAY(L1,2)=5,10,16.5)))-1,-1),
        0))))</f>
        <v>DOMENICA</v>
      </c>
      <c r="S4" s="18" t="str">
        <f>IF(OR($L$1=RIEPILOGO!$T$2,$L$1=RIEPILOGO!$T$3,$L$1=RIEPILOGO!$T$4,$L$1=RIEPILOGO!$T$5),"FESTIVO",
  IF(L2="sabato","SABATO",
    IF(L2="domenica","DOMENICA",
      IF(RIEPILOGO!W19="ABILITATO",
        IFERROR((SUMIF(N4:N45,"*canone caldarella2*",M4:M45)/(IF(WEEKDAY(L1,2)=5,10,16.5)))-1,-1),
        0))))</f>
        <v>DOMENICA</v>
      </c>
      <c r="T4" s="18" t="str">
        <f>IF(COUNTBLANK(P7:P30)=ROWS(P7:P30),"NO",IF(SUM(Q7:Q30)=SUM(R7:R30),"SI","NO"))</f>
        <v>NO</v>
      </c>
      <c r="U4" s="18" t="s">
        <v>30</v>
      </c>
      <c r="V4" s="195">
        <f ca="1">RIEPILOGO!M33</f>
        <v>-6.0606060606060552E-2</v>
      </c>
      <c r="W4" s="196"/>
      <c r="X4" s="197"/>
      <c r="Y4" s="122"/>
      <c r="AD4" s="114" t="str">
        <f>IFERROR(IF(SEARCH("assistenza", N4) &gt; 0, TRUE, ""), "NO")</f>
        <v>NO</v>
      </c>
      <c r="AG4" s="3">
        <f t="shared" ref="AG4:AH45" si="0">IF(K4="24:00",24,(HOUR(K4)+MINUTE(K4)/60))</f>
        <v>0</v>
      </c>
      <c r="AH4" s="3">
        <f t="shared" si="0"/>
        <v>0</v>
      </c>
      <c r="AI4" s="3">
        <f t="shared" ref="AI4:AI45" si="1">IF(AM4=TRUE,(HOUR(AJ4)+MINUTE(AJ4)/60),0)</f>
        <v>0</v>
      </c>
      <c r="AJ4" s="4">
        <v>3.125E-2</v>
      </c>
      <c r="AK4" s="3">
        <f t="shared" ref="AK4:AK45" si="2">AH4-AG4</f>
        <v>0</v>
      </c>
      <c r="AL4" s="53" t="s">
        <v>30</v>
      </c>
      <c r="AM4" s="8" t="b">
        <f t="shared" ref="AM4:AM45" si="3">IF(AND(AG4&lt;12.75,AH4&gt;12,AD4="NO"),OR($L$2="lunedì",($L$2="martedì"),($L$2="mercoledì"),($L$2="giovedì")))</f>
        <v>0</v>
      </c>
      <c r="AN4" s="15">
        <f t="shared" ref="AN4:AN45" si="4">IF(AM4=TRUE,AK4-AI4, AK4*1)</f>
        <v>0</v>
      </c>
    </row>
    <row r="5" spans="1:41" ht="80.099999999999994" customHeight="1" thickBot="1" x14ac:dyDescent="0.95">
      <c r="A5" s="112" t="str">
        <f>IFERROR(INDEX(Tabella256[cognomenome], MATCH(F5, Tabella256[cognome], 0)), "")</f>
        <v/>
      </c>
      <c r="B5" s="28"/>
      <c r="C5" s="28"/>
      <c r="D5" s="29"/>
      <c r="E5" s="29"/>
      <c r="F5" s="30"/>
      <c r="G5" s="56" t="str">
        <f>IF(G4="","",G4)</f>
        <v/>
      </c>
      <c r="H5" s="31" t="str">
        <f>IF(H4="","",H4)</f>
        <v/>
      </c>
      <c r="I5" s="32" t="str">
        <f t="shared" ref="I5:I45" si="5">IF(ISERROR(SEARCH("canone extra", N5)),
    IF(ISERROR(SEARCH("caldarella2", N5)),
        IF(ISERROR(SEARCH("messina", N5)),
            IF(ISERROR(SEARCH("agusta", N5)),
                IF(ISERROR(SEARCH("caldarella", N5)),
                    "",
                    $X$6
                ),
                $W$6
            ),
            $V$6
        ),
        $Y$6
    ),
    $AO$6
)</f>
        <v/>
      </c>
      <c r="J5" s="33" t="str">
        <f>IF(J4="","",J4)</f>
        <v/>
      </c>
      <c r="K5" s="34"/>
      <c r="L5" s="34"/>
      <c r="M5" s="31" t="str">
        <f>IF(AN5=0,"",AN5)</f>
        <v/>
      </c>
      <c r="N5" s="35"/>
      <c r="O5" s="35"/>
      <c r="P5" s="109"/>
      <c r="Q5" s="109"/>
      <c r="R5" s="109"/>
      <c r="S5" s="109"/>
      <c r="V5" s="14" t="s">
        <v>35</v>
      </c>
      <c r="W5" s="14" t="s">
        <v>260</v>
      </c>
      <c r="X5" s="14" t="s">
        <v>36</v>
      </c>
      <c r="Y5" s="14" t="s">
        <v>207</v>
      </c>
      <c r="Z5" s="14" t="s">
        <v>35</v>
      </c>
      <c r="AA5" s="14" t="s">
        <v>260</v>
      </c>
      <c r="AB5" s="14" t="s">
        <v>36</v>
      </c>
      <c r="AC5" s="14" t="s">
        <v>207</v>
      </c>
      <c r="AD5" s="114" t="str">
        <f t="shared" ref="AD5:AD45" si="6">IFERROR(IF(SEARCH("assistenza", N5) &gt; 0, TRUE, ""), "NO")</f>
        <v>NO</v>
      </c>
      <c r="AG5" s="3">
        <f t="shared" si="0"/>
        <v>0</v>
      </c>
      <c r="AH5" s="3">
        <f t="shared" si="0"/>
        <v>0</v>
      </c>
      <c r="AI5" s="3">
        <f t="shared" si="1"/>
        <v>0</v>
      </c>
      <c r="AJ5" s="4">
        <v>3.125E-2</v>
      </c>
      <c r="AK5" s="3">
        <f t="shared" si="2"/>
        <v>0</v>
      </c>
      <c r="AL5" s="53" t="s">
        <v>30</v>
      </c>
      <c r="AM5" s="8" t="b">
        <f t="shared" si="3"/>
        <v>0</v>
      </c>
      <c r="AN5" s="15">
        <f t="shared" si="4"/>
        <v>0</v>
      </c>
      <c r="AO5" s="14" t="s">
        <v>238</v>
      </c>
    </row>
    <row r="6" spans="1:41" ht="80.099999999999994" customHeight="1" x14ac:dyDescent="0.25">
      <c r="A6" s="112" t="str">
        <f>IFERROR(INDEX(Tabella256[cognomenome], MATCH(F6, Tabella256[cognome], 0)), "")</f>
        <v/>
      </c>
      <c r="B6" s="28"/>
      <c r="C6" s="28"/>
      <c r="D6" s="29"/>
      <c r="E6" s="29"/>
      <c r="F6" s="30"/>
      <c r="G6" s="56"/>
      <c r="H6" s="31"/>
      <c r="I6" s="32" t="str">
        <f t="shared" si="5"/>
        <v/>
      </c>
      <c r="J6" s="33"/>
      <c r="K6" s="34"/>
      <c r="L6" s="34"/>
      <c r="M6" s="31" t="str">
        <f t="shared" ref="M6:M45" si="7">IF(AN6=0,"",AN6)</f>
        <v/>
      </c>
      <c r="N6" s="35"/>
      <c r="O6" s="35"/>
      <c r="P6" s="73" t="s">
        <v>23</v>
      </c>
      <c r="Q6" s="74" t="s">
        <v>20</v>
      </c>
      <c r="R6" s="74" t="s">
        <v>21</v>
      </c>
      <c r="S6" s="75" t="s">
        <v>24</v>
      </c>
      <c r="T6" s="2"/>
      <c r="V6" s="32" t="str">
        <f>RIEPILOGO!$S$17</f>
        <v>5400274443
canone</v>
      </c>
      <c r="W6" s="32" t="str">
        <f>RIEPILOGO!$U$17</f>
        <v>5400274437
canone</v>
      </c>
      <c r="X6" s="32" t="str">
        <f>RIEPILOGO!$V$17</f>
        <v>5400274434
canone</v>
      </c>
      <c r="Y6" s="32" t="str">
        <f>RIEPILOGO!$W$17</f>
        <v xml:space="preserve">
canone</v>
      </c>
      <c r="AD6" s="114" t="str">
        <f t="shared" si="6"/>
        <v>NO</v>
      </c>
      <c r="AG6" s="3">
        <f t="shared" si="0"/>
        <v>0</v>
      </c>
      <c r="AH6" s="3">
        <f t="shared" si="0"/>
        <v>0</v>
      </c>
      <c r="AI6" s="3">
        <f t="shared" si="1"/>
        <v>0</v>
      </c>
      <c r="AJ6" s="4">
        <v>3.125E-2</v>
      </c>
      <c r="AK6" s="3">
        <f t="shared" si="2"/>
        <v>0</v>
      </c>
      <c r="AL6" s="53" t="s">
        <v>30</v>
      </c>
      <c r="AM6" s="8" t="b">
        <f t="shared" si="3"/>
        <v>0</v>
      </c>
      <c r="AN6" s="15">
        <f t="shared" si="4"/>
        <v>0</v>
      </c>
      <c r="AO6" s="32">
        <f>RIEPILOGO!$X$17</f>
        <v>0</v>
      </c>
    </row>
    <row r="7" spans="1:41" ht="80.099999999999994" customHeight="1" x14ac:dyDescent="0.25">
      <c r="A7" s="112" t="str">
        <f>IFERROR(INDEX(Tabella256[cognomenome], MATCH(F7, Tabella256[cognome], 0)), "")</f>
        <v/>
      </c>
      <c r="B7" s="28"/>
      <c r="C7" s="28"/>
      <c r="D7" s="29"/>
      <c r="E7" s="29"/>
      <c r="F7" s="30"/>
      <c r="G7" s="56" t="str">
        <f>IF(G6="","",G6)</f>
        <v/>
      </c>
      <c r="H7" s="31" t="str">
        <f>IF(H6="","",H6)</f>
        <v/>
      </c>
      <c r="I7" s="32" t="str">
        <f t="shared" si="5"/>
        <v/>
      </c>
      <c r="J7" s="33" t="str">
        <f>IF(J6="","",J6)</f>
        <v/>
      </c>
      <c r="K7" s="34"/>
      <c r="L7" s="34"/>
      <c r="M7" s="31" t="str">
        <f t="shared" si="7"/>
        <v/>
      </c>
      <c r="N7" s="35"/>
      <c r="O7" s="35"/>
      <c r="P7" s="76"/>
      <c r="Q7" s="18">
        <f>IF(ISBLANK(P7), 99, SUMIF($F$4:$F$45,"*"&amp;P7&amp;"*",$M$4:$M$45))</f>
        <v>99</v>
      </c>
      <c r="R7" s="18">
        <v>99</v>
      </c>
      <c r="S7" s="77">
        <f t="shared" ref="S7:S30" si="8">R7-Q7</f>
        <v>0</v>
      </c>
      <c r="T7" s="2"/>
      <c r="V7" s="66">
        <f ca="1">RIEPILOGO!N33</f>
        <v>-3.0303030303030276E-2</v>
      </c>
      <c r="W7" s="66">
        <f ca="1">RIEPILOGO!P33</f>
        <v>-1.5151515151515138E-2</v>
      </c>
      <c r="X7" s="66">
        <f ca="1">RIEPILOGO!O33</f>
        <v>-1.5151515151515138E-2</v>
      </c>
      <c r="Y7" s="66">
        <f ca="1">RIEPILOGO!Q33</f>
        <v>0</v>
      </c>
      <c r="Z7" s="71">
        <f ca="1">V7</f>
        <v>-3.0303030303030276E-2</v>
      </c>
      <c r="AA7" s="71">
        <f ca="1">W7</f>
        <v>-1.5151515151515138E-2</v>
      </c>
      <c r="AB7" s="71">
        <f ca="1">X7</f>
        <v>-1.5151515151515138E-2</v>
      </c>
      <c r="AC7" s="71">
        <f ca="1">Y7</f>
        <v>0</v>
      </c>
      <c r="AD7" s="114" t="str">
        <f t="shared" si="6"/>
        <v>NO</v>
      </c>
      <c r="AG7" s="3">
        <f t="shared" si="0"/>
        <v>0</v>
      </c>
      <c r="AH7" s="3">
        <f t="shared" si="0"/>
        <v>0</v>
      </c>
      <c r="AI7" s="3">
        <f t="shared" si="1"/>
        <v>0</v>
      </c>
      <c r="AJ7" s="4">
        <v>3.125E-2</v>
      </c>
      <c r="AK7" s="3">
        <f t="shared" si="2"/>
        <v>0</v>
      </c>
      <c r="AL7" s="53" t="s">
        <v>30</v>
      </c>
      <c r="AM7" s="8" t="b">
        <f t="shared" si="3"/>
        <v>0</v>
      </c>
      <c r="AN7" s="15">
        <f t="shared" si="4"/>
        <v>0</v>
      </c>
    </row>
    <row r="8" spans="1:41" ht="80.099999999999994" customHeight="1" x14ac:dyDescent="0.45">
      <c r="A8" s="112" t="str">
        <f>IFERROR(INDEX(Tabella256[cognomenome], MATCH(F8, Tabella256[cognome], 0)), "")</f>
        <v/>
      </c>
      <c r="B8" s="28"/>
      <c r="C8" s="28"/>
      <c r="D8" s="29"/>
      <c r="E8" s="29"/>
      <c r="F8" s="30"/>
      <c r="G8" s="56"/>
      <c r="H8" s="31"/>
      <c r="I8" s="32" t="str">
        <f t="shared" si="5"/>
        <v/>
      </c>
      <c r="J8" s="33"/>
      <c r="K8" s="34"/>
      <c r="L8" s="34"/>
      <c r="M8" s="31" t="str">
        <f t="shared" si="7"/>
        <v/>
      </c>
      <c r="N8" s="35"/>
      <c r="O8" s="35"/>
      <c r="P8" s="76"/>
      <c r="Q8" s="18">
        <f t="shared" ref="Q8:Q30" si="9">IF(ISBLANK(P8), 99, SUMIF($F$4:$F$45,"*"&amp;P8&amp;"*",$M$4:$M$45))</f>
        <v>99</v>
      </c>
      <c r="R8" s="18">
        <v>99</v>
      </c>
      <c r="S8" s="77">
        <f t="shared" si="8"/>
        <v>0</v>
      </c>
      <c r="T8" s="2"/>
      <c r="V8" s="198" t="s">
        <v>116</v>
      </c>
      <c r="W8" s="198"/>
      <c r="X8" s="198"/>
      <c r="Y8" s="123"/>
      <c r="AD8" s="114" t="str">
        <f>IFERROR(IF(SEARCH("assistenza", N8) &gt; 0, TRUE, ""), "NO")</f>
        <v>NO</v>
      </c>
      <c r="AG8" s="3">
        <f t="shared" si="0"/>
        <v>0</v>
      </c>
      <c r="AH8" s="3">
        <f t="shared" si="0"/>
        <v>0</v>
      </c>
      <c r="AI8" s="3">
        <f t="shared" si="1"/>
        <v>0</v>
      </c>
      <c r="AJ8" s="4">
        <v>3.125E-2</v>
      </c>
      <c r="AK8" s="3">
        <f t="shared" si="2"/>
        <v>0</v>
      </c>
      <c r="AL8" s="53" t="s">
        <v>30</v>
      </c>
      <c r="AM8" s="8" t="b">
        <f t="shared" si="3"/>
        <v>0</v>
      </c>
      <c r="AN8" s="15">
        <f t="shared" si="4"/>
        <v>0</v>
      </c>
    </row>
    <row r="9" spans="1:41" ht="80.099999999999994" customHeight="1" x14ac:dyDescent="0.25">
      <c r="A9" s="112" t="str">
        <f>IFERROR(INDEX(Tabella256[cognomenome], MATCH(F9, Tabella256[cognome], 0)), "")</f>
        <v/>
      </c>
      <c r="B9" s="28"/>
      <c r="C9" s="28"/>
      <c r="D9" s="29"/>
      <c r="E9" s="29"/>
      <c r="F9" s="30"/>
      <c r="G9" s="56" t="str">
        <f>IF(G8="","",G8)</f>
        <v/>
      </c>
      <c r="H9" s="31" t="str">
        <f>IF(H8="","",H8)</f>
        <v/>
      </c>
      <c r="I9" s="32" t="str">
        <f t="shared" si="5"/>
        <v/>
      </c>
      <c r="J9" s="33" t="str">
        <f>IF(J8="","",J8)</f>
        <v/>
      </c>
      <c r="K9" s="34"/>
      <c r="L9" s="34"/>
      <c r="M9" s="31" t="str">
        <f t="shared" si="7"/>
        <v/>
      </c>
      <c r="N9" s="35"/>
      <c r="O9" s="35"/>
      <c r="P9" s="76"/>
      <c r="Q9" s="18">
        <f t="shared" si="9"/>
        <v>99</v>
      </c>
      <c r="R9" s="18">
        <v>99</v>
      </c>
      <c r="S9" s="77">
        <f t="shared" si="8"/>
        <v>0</v>
      </c>
      <c r="T9" s="2"/>
      <c r="V9" s="66">
        <f ca="1">IF(Z7&gt;0,"SATURATO DI "&amp;8.25*Z7,8.25*Z7)</f>
        <v>-0.24999999999999978</v>
      </c>
      <c r="W9" s="66">
        <f ca="1">IF(AA7&gt;0,"SATURATO DI "&amp;8.25*AA7,8.25*AA7)</f>
        <v>-0.12499999999999989</v>
      </c>
      <c r="X9" s="66">
        <f ca="1">IF(AB7&gt;0,"SATURATO DI "&amp;8.25*AB7,8.25*AB7)</f>
        <v>-0.12499999999999989</v>
      </c>
      <c r="Y9" s="66">
        <f ca="1">IF(AC7&gt;0,"SATURATO DI "&amp;8.25*AC7,8.25*AC7)</f>
        <v>0</v>
      </c>
      <c r="AD9" s="114" t="str">
        <f t="shared" si="6"/>
        <v>NO</v>
      </c>
      <c r="AG9" s="3">
        <f t="shared" si="0"/>
        <v>0</v>
      </c>
      <c r="AH9" s="3">
        <f t="shared" si="0"/>
        <v>0</v>
      </c>
      <c r="AI9" s="3">
        <f t="shared" si="1"/>
        <v>0</v>
      </c>
      <c r="AJ9" s="4">
        <v>3.125E-2</v>
      </c>
      <c r="AK9" s="3">
        <f t="shared" si="2"/>
        <v>0</v>
      </c>
      <c r="AL9" s="53" t="s">
        <v>30</v>
      </c>
      <c r="AM9" s="8" t="b">
        <f t="shared" si="3"/>
        <v>0</v>
      </c>
      <c r="AN9" s="15">
        <f t="shared" si="4"/>
        <v>0</v>
      </c>
    </row>
    <row r="10" spans="1:41" ht="80.099999999999994" customHeight="1" x14ac:dyDescent="0.25">
      <c r="A10" s="112" t="str">
        <f>IFERROR(INDEX(Tabella256[cognomenome], MATCH(F10, Tabella256[cognome], 0)), "")</f>
        <v/>
      </c>
      <c r="B10" s="28"/>
      <c r="C10" s="28"/>
      <c r="D10" s="29"/>
      <c r="E10" s="29"/>
      <c r="F10" s="30"/>
      <c r="G10" s="56"/>
      <c r="H10" s="31"/>
      <c r="I10" s="32" t="str">
        <f t="shared" si="5"/>
        <v/>
      </c>
      <c r="J10" s="33"/>
      <c r="K10" s="34"/>
      <c r="L10" s="34"/>
      <c r="M10" s="31" t="str">
        <f t="shared" si="7"/>
        <v/>
      </c>
      <c r="N10" s="35"/>
      <c r="O10" s="35"/>
      <c r="P10" s="76"/>
      <c r="Q10" s="18">
        <f t="shared" si="9"/>
        <v>99</v>
      </c>
      <c r="R10" s="18">
        <v>99</v>
      </c>
      <c r="S10" s="77">
        <f t="shared" si="8"/>
        <v>0</v>
      </c>
      <c r="T10" s="2"/>
      <c r="AD10" s="114" t="str">
        <f t="shared" si="6"/>
        <v>NO</v>
      </c>
      <c r="AG10" s="3">
        <f t="shared" si="0"/>
        <v>0</v>
      </c>
      <c r="AH10" s="3">
        <f t="shared" si="0"/>
        <v>0</v>
      </c>
      <c r="AI10" s="3">
        <f t="shared" si="1"/>
        <v>0</v>
      </c>
      <c r="AJ10" s="4">
        <v>3.125E-2</v>
      </c>
      <c r="AK10" s="3">
        <f t="shared" si="2"/>
        <v>0</v>
      </c>
      <c r="AL10" s="53" t="s">
        <v>30</v>
      </c>
      <c r="AM10" s="8" t="b">
        <f t="shared" si="3"/>
        <v>0</v>
      </c>
      <c r="AN10" s="15">
        <f t="shared" si="4"/>
        <v>0</v>
      </c>
    </row>
    <row r="11" spans="1:41" ht="80.099999999999994" customHeight="1" x14ac:dyDescent="0.25">
      <c r="A11" s="112" t="str">
        <f>IFERROR(INDEX(Tabella256[cognomenome], MATCH(F11, Tabella256[cognome], 0)), "")</f>
        <v/>
      </c>
      <c r="B11" s="28"/>
      <c r="C11" s="28"/>
      <c r="D11" s="29"/>
      <c r="E11" s="29"/>
      <c r="F11" s="30"/>
      <c r="G11" s="56" t="str">
        <f>IF(G10="","",G10)</f>
        <v/>
      </c>
      <c r="H11" s="31" t="str">
        <f>IF(H10="","",H10)</f>
        <v/>
      </c>
      <c r="I11" s="32" t="str">
        <f t="shared" si="5"/>
        <v/>
      </c>
      <c r="J11" s="33" t="str">
        <f>IF(J10="","",J10)</f>
        <v/>
      </c>
      <c r="K11" s="34"/>
      <c r="L11" s="34"/>
      <c r="M11" s="31" t="str">
        <f t="shared" si="7"/>
        <v/>
      </c>
      <c r="N11" s="35"/>
      <c r="O11" s="35"/>
      <c r="P11" s="76"/>
      <c r="Q11" s="18">
        <f t="shared" si="9"/>
        <v>99</v>
      </c>
      <c r="R11" s="18">
        <v>99</v>
      </c>
      <c r="S11" s="77">
        <f t="shared" si="8"/>
        <v>0</v>
      </c>
      <c r="T11" s="2"/>
      <c r="AD11" s="114" t="str">
        <f t="shared" si="6"/>
        <v>NO</v>
      </c>
      <c r="AG11" s="3">
        <f t="shared" si="0"/>
        <v>0</v>
      </c>
      <c r="AH11" s="3">
        <f t="shared" si="0"/>
        <v>0</v>
      </c>
      <c r="AI11" s="3">
        <f t="shared" si="1"/>
        <v>0</v>
      </c>
      <c r="AJ11" s="4">
        <v>3.125E-2</v>
      </c>
      <c r="AK11" s="3">
        <f t="shared" si="2"/>
        <v>0</v>
      </c>
      <c r="AL11" s="53" t="s">
        <v>30</v>
      </c>
      <c r="AM11" s="8" t="b">
        <f t="shared" si="3"/>
        <v>0</v>
      </c>
      <c r="AN11" s="15">
        <f t="shared" si="4"/>
        <v>0</v>
      </c>
    </row>
    <row r="12" spans="1:41" ht="80.099999999999994" customHeight="1" x14ac:dyDescent="0.25">
      <c r="A12" s="112" t="str">
        <f>IFERROR(INDEX(Tabella256[cognomenome], MATCH(F12, Tabella256[cognome], 0)), "")</f>
        <v/>
      </c>
      <c r="B12" s="28"/>
      <c r="C12" s="28"/>
      <c r="D12" s="29"/>
      <c r="E12" s="29"/>
      <c r="F12" s="30"/>
      <c r="G12" s="56"/>
      <c r="H12" s="31"/>
      <c r="I12" s="32" t="str">
        <f t="shared" si="5"/>
        <v/>
      </c>
      <c r="J12" s="33"/>
      <c r="K12" s="34"/>
      <c r="L12" s="34"/>
      <c r="M12" s="31" t="str">
        <f t="shared" si="7"/>
        <v/>
      </c>
      <c r="N12" s="35"/>
      <c r="O12" s="35"/>
      <c r="P12" s="76"/>
      <c r="Q12" s="18">
        <f t="shared" si="9"/>
        <v>99</v>
      </c>
      <c r="R12" s="18">
        <v>99</v>
      </c>
      <c r="S12" s="77">
        <f t="shared" si="8"/>
        <v>0</v>
      </c>
      <c r="T12" s="2"/>
      <c r="AD12" s="114" t="str">
        <f t="shared" si="6"/>
        <v>NO</v>
      </c>
      <c r="AG12" s="3">
        <f t="shared" si="0"/>
        <v>0</v>
      </c>
      <c r="AH12" s="3">
        <f t="shared" si="0"/>
        <v>0</v>
      </c>
      <c r="AI12" s="3">
        <f t="shared" si="1"/>
        <v>0</v>
      </c>
      <c r="AJ12" s="4">
        <v>3.125E-2</v>
      </c>
      <c r="AK12" s="3">
        <f t="shared" si="2"/>
        <v>0</v>
      </c>
      <c r="AL12" s="53" t="s">
        <v>30</v>
      </c>
      <c r="AM12" s="8" t="b">
        <f t="shared" si="3"/>
        <v>0</v>
      </c>
      <c r="AN12" s="15">
        <f t="shared" si="4"/>
        <v>0</v>
      </c>
    </row>
    <row r="13" spans="1:41" ht="80.099999999999994" customHeight="1" x14ac:dyDescent="0.25">
      <c r="A13" s="112" t="str">
        <f>IFERROR(INDEX(Tabella256[cognomenome], MATCH(F13, Tabella256[cognome], 0)), "")</f>
        <v/>
      </c>
      <c r="B13" s="28"/>
      <c r="C13" s="28"/>
      <c r="D13" s="29"/>
      <c r="E13" s="29"/>
      <c r="F13" s="30"/>
      <c r="G13" s="56" t="str">
        <f>IF(G12="","",G12)</f>
        <v/>
      </c>
      <c r="H13" s="31" t="str">
        <f>IF(H12="","",H12)</f>
        <v/>
      </c>
      <c r="I13" s="32" t="str">
        <f t="shared" si="5"/>
        <v/>
      </c>
      <c r="J13" s="33" t="str">
        <f>IF(J12="","",J12)</f>
        <v/>
      </c>
      <c r="K13" s="34"/>
      <c r="L13" s="34"/>
      <c r="M13" s="31" t="str">
        <f t="shared" si="7"/>
        <v/>
      </c>
      <c r="N13" s="35"/>
      <c r="O13" s="35"/>
      <c r="P13" s="76"/>
      <c r="Q13" s="18">
        <f t="shared" si="9"/>
        <v>99</v>
      </c>
      <c r="R13" s="18">
        <v>99</v>
      </c>
      <c r="S13" s="77">
        <f t="shared" si="8"/>
        <v>0</v>
      </c>
      <c r="T13" s="2"/>
      <c r="AD13" s="114" t="str">
        <f t="shared" si="6"/>
        <v>NO</v>
      </c>
      <c r="AG13" s="3">
        <f t="shared" si="0"/>
        <v>0</v>
      </c>
      <c r="AH13" s="3">
        <f t="shared" si="0"/>
        <v>0</v>
      </c>
      <c r="AI13" s="3">
        <f t="shared" si="1"/>
        <v>0</v>
      </c>
      <c r="AJ13" s="4">
        <v>3.125E-2</v>
      </c>
      <c r="AK13" s="3">
        <f t="shared" si="2"/>
        <v>0</v>
      </c>
      <c r="AL13" s="53" t="s">
        <v>30</v>
      </c>
      <c r="AM13" s="8" t="b">
        <f t="shared" si="3"/>
        <v>0</v>
      </c>
      <c r="AN13" s="15">
        <f t="shared" si="4"/>
        <v>0</v>
      </c>
    </row>
    <row r="14" spans="1:41" ht="80.099999999999994" customHeight="1" x14ac:dyDescent="0.25">
      <c r="A14" s="112" t="str">
        <f>IFERROR(INDEX(Tabella256[cognomenome], MATCH(F14, Tabella256[cognome], 0)), "")</f>
        <v/>
      </c>
      <c r="B14" s="28"/>
      <c r="C14" s="28"/>
      <c r="D14" s="29"/>
      <c r="E14" s="29"/>
      <c r="F14" s="30"/>
      <c r="G14" s="56"/>
      <c r="H14" s="31"/>
      <c r="I14" s="32" t="str">
        <f t="shared" si="5"/>
        <v/>
      </c>
      <c r="J14" s="33"/>
      <c r="K14" s="34"/>
      <c r="L14" s="34"/>
      <c r="M14" s="31" t="str">
        <f t="shared" si="7"/>
        <v/>
      </c>
      <c r="N14" s="35"/>
      <c r="O14" s="35"/>
      <c r="P14" s="76"/>
      <c r="Q14" s="18">
        <f t="shared" si="9"/>
        <v>99</v>
      </c>
      <c r="R14" s="18">
        <v>99</v>
      </c>
      <c r="S14" s="77">
        <f t="shared" si="8"/>
        <v>0</v>
      </c>
      <c r="T14" s="2"/>
      <c r="AD14" s="114" t="str">
        <f t="shared" si="6"/>
        <v>NO</v>
      </c>
      <c r="AG14" s="3">
        <f t="shared" si="0"/>
        <v>0</v>
      </c>
      <c r="AH14" s="3">
        <f t="shared" si="0"/>
        <v>0</v>
      </c>
      <c r="AI14" s="3">
        <f t="shared" si="1"/>
        <v>0</v>
      </c>
      <c r="AJ14" s="4">
        <v>3.125E-2</v>
      </c>
      <c r="AK14" s="3">
        <f t="shared" si="2"/>
        <v>0</v>
      </c>
      <c r="AL14" s="53" t="s">
        <v>30</v>
      </c>
      <c r="AM14" s="8" t="b">
        <f t="shared" si="3"/>
        <v>0</v>
      </c>
      <c r="AN14" s="15">
        <f t="shared" si="4"/>
        <v>0</v>
      </c>
    </row>
    <row r="15" spans="1:41" ht="80.099999999999994" customHeight="1" x14ac:dyDescent="0.25">
      <c r="A15" s="112" t="str">
        <f>IFERROR(INDEX(Tabella256[cognomenome], MATCH(F15, Tabella256[cognome], 0)), "")</f>
        <v/>
      </c>
      <c r="B15" s="28"/>
      <c r="C15" s="28"/>
      <c r="D15" s="29"/>
      <c r="E15" s="29"/>
      <c r="F15" s="30"/>
      <c r="G15" s="56" t="str">
        <f>IF(G14="","",G14)</f>
        <v/>
      </c>
      <c r="H15" s="31" t="str">
        <f>IF(H14="","",H14)</f>
        <v/>
      </c>
      <c r="I15" s="32" t="str">
        <f t="shared" si="5"/>
        <v/>
      </c>
      <c r="J15" s="33" t="str">
        <f>IF(J14="","",J14)</f>
        <v/>
      </c>
      <c r="K15" s="34"/>
      <c r="L15" s="34"/>
      <c r="M15" s="31" t="str">
        <f t="shared" si="7"/>
        <v/>
      </c>
      <c r="N15" s="35"/>
      <c r="O15" s="35"/>
      <c r="P15" s="76"/>
      <c r="Q15" s="18">
        <f t="shared" si="9"/>
        <v>99</v>
      </c>
      <c r="R15" s="18">
        <v>99</v>
      </c>
      <c r="S15" s="77">
        <f t="shared" si="8"/>
        <v>0</v>
      </c>
      <c r="T15" s="2"/>
      <c r="AD15" s="114" t="str">
        <f t="shared" si="6"/>
        <v>NO</v>
      </c>
      <c r="AG15" s="3">
        <f t="shared" si="0"/>
        <v>0</v>
      </c>
      <c r="AH15" s="3">
        <f t="shared" si="0"/>
        <v>0</v>
      </c>
      <c r="AI15" s="3">
        <f t="shared" si="1"/>
        <v>0</v>
      </c>
      <c r="AJ15" s="4">
        <v>3.125E-2</v>
      </c>
      <c r="AK15" s="3">
        <f t="shared" si="2"/>
        <v>0</v>
      </c>
      <c r="AL15" s="53" t="s">
        <v>30</v>
      </c>
      <c r="AM15" s="8" t="b">
        <f t="shared" si="3"/>
        <v>0</v>
      </c>
      <c r="AN15" s="15">
        <f t="shared" si="4"/>
        <v>0</v>
      </c>
    </row>
    <row r="16" spans="1:41" ht="80.099999999999994" customHeight="1" x14ac:dyDescent="0.25">
      <c r="A16" s="112" t="str">
        <f>IFERROR(INDEX(Tabella256[cognomenome], MATCH(F16, Tabella256[cognome], 0)), "")</f>
        <v/>
      </c>
      <c r="B16" s="28"/>
      <c r="C16" s="28"/>
      <c r="D16" s="29"/>
      <c r="E16" s="29"/>
      <c r="F16" s="30"/>
      <c r="G16" s="56"/>
      <c r="H16" s="31"/>
      <c r="I16" s="32" t="str">
        <f t="shared" si="5"/>
        <v/>
      </c>
      <c r="J16" s="33"/>
      <c r="K16" s="34"/>
      <c r="L16" s="34"/>
      <c r="M16" s="31" t="str">
        <f t="shared" si="7"/>
        <v/>
      </c>
      <c r="N16" s="35"/>
      <c r="O16" s="35"/>
      <c r="P16" s="76"/>
      <c r="Q16" s="18">
        <f t="shared" si="9"/>
        <v>99</v>
      </c>
      <c r="R16" s="18">
        <v>99</v>
      </c>
      <c r="S16" s="77">
        <f t="shared" si="8"/>
        <v>0</v>
      </c>
      <c r="T16" s="2"/>
      <c r="AD16" s="114" t="str">
        <f t="shared" si="6"/>
        <v>NO</v>
      </c>
      <c r="AG16" s="3">
        <f t="shared" si="0"/>
        <v>0</v>
      </c>
      <c r="AH16" s="3">
        <f t="shared" si="0"/>
        <v>0</v>
      </c>
      <c r="AI16" s="3">
        <f t="shared" si="1"/>
        <v>0</v>
      </c>
      <c r="AJ16" s="4">
        <v>3.125E-2</v>
      </c>
      <c r="AK16" s="3">
        <f t="shared" si="2"/>
        <v>0</v>
      </c>
      <c r="AL16" s="53" t="s">
        <v>30</v>
      </c>
      <c r="AM16" s="8" t="b">
        <f t="shared" si="3"/>
        <v>0</v>
      </c>
      <c r="AN16" s="15">
        <f t="shared" si="4"/>
        <v>0</v>
      </c>
    </row>
    <row r="17" spans="1:40" ht="80.099999999999994" customHeight="1" x14ac:dyDescent="0.25">
      <c r="A17" s="112" t="str">
        <f>IFERROR(INDEX(Tabella256[cognomenome], MATCH(F17, Tabella256[cognome], 0)), "")</f>
        <v/>
      </c>
      <c r="B17" s="28"/>
      <c r="C17" s="28"/>
      <c r="D17" s="29"/>
      <c r="E17" s="29"/>
      <c r="F17" s="30"/>
      <c r="G17" s="56" t="str">
        <f>IF(G16="","",G16)</f>
        <v/>
      </c>
      <c r="H17" s="31" t="str">
        <f>IF(H16="","",H16)</f>
        <v/>
      </c>
      <c r="I17" s="32" t="str">
        <f t="shared" si="5"/>
        <v/>
      </c>
      <c r="J17" s="33" t="str">
        <f>IF(J16="","",J16)</f>
        <v/>
      </c>
      <c r="K17" s="34"/>
      <c r="L17" s="34"/>
      <c r="M17" s="31" t="str">
        <f t="shared" si="7"/>
        <v/>
      </c>
      <c r="N17" s="35"/>
      <c r="O17" s="35"/>
      <c r="P17" s="76"/>
      <c r="Q17" s="18">
        <f t="shared" si="9"/>
        <v>99</v>
      </c>
      <c r="R17" s="18">
        <v>99</v>
      </c>
      <c r="S17" s="77">
        <f t="shared" si="8"/>
        <v>0</v>
      </c>
      <c r="T17" s="2"/>
      <c r="AD17" s="114" t="str">
        <f t="shared" si="6"/>
        <v>NO</v>
      </c>
      <c r="AG17" s="3">
        <f t="shared" si="0"/>
        <v>0</v>
      </c>
      <c r="AH17" s="3">
        <f t="shared" si="0"/>
        <v>0</v>
      </c>
      <c r="AI17" s="3">
        <f t="shared" si="1"/>
        <v>0</v>
      </c>
      <c r="AJ17" s="4">
        <v>3.125E-2</v>
      </c>
      <c r="AK17" s="3">
        <f t="shared" si="2"/>
        <v>0</v>
      </c>
      <c r="AL17" s="53" t="s">
        <v>30</v>
      </c>
      <c r="AM17" s="8" t="b">
        <f t="shared" si="3"/>
        <v>0</v>
      </c>
      <c r="AN17" s="15">
        <f t="shared" si="4"/>
        <v>0</v>
      </c>
    </row>
    <row r="18" spans="1:40" ht="80.099999999999994" customHeight="1" x14ac:dyDescent="0.25">
      <c r="A18" s="112" t="str">
        <f>IFERROR(INDEX(Tabella256[cognomenome], MATCH(F18, Tabella256[cognome], 0)), "")</f>
        <v/>
      </c>
      <c r="B18" s="28"/>
      <c r="C18" s="28"/>
      <c r="D18" s="29"/>
      <c r="E18" s="29"/>
      <c r="F18" s="30"/>
      <c r="G18" s="56"/>
      <c r="H18" s="31"/>
      <c r="I18" s="32" t="str">
        <f t="shared" si="5"/>
        <v/>
      </c>
      <c r="J18" s="33"/>
      <c r="K18" s="34"/>
      <c r="L18" s="34"/>
      <c r="M18" s="31" t="str">
        <f t="shared" si="7"/>
        <v/>
      </c>
      <c r="N18" s="35"/>
      <c r="O18" s="35"/>
      <c r="P18" s="76"/>
      <c r="Q18" s="18">
        <f t="shared" si="9"/>
        <v>99</v>
      </c>
      <c r="R18" s="18">
        <v>99</v>
      </c>
      <c r="S18" s="77">
        <f t="shared" si="8"/>
        <v>0</v>
      </c>
      <c r="T18" s="2"/>
      <c r="AD18" s="114" t="str">
        <f t="shared" si="6"/>
        <v>NO</v>
      </c>
      <c r="AG18" s="3">
        <f t="shared" si="0"/>
        <v>0</v>
      </c>
      <c r="AH18" s="3">
        <f t="shared" si="0"/>
        <v>0</v>
      </c>
      <c r="AI18" s="3">
        <f t="shared" si="1"/>
        <v>0</v>
      </c>
      <c r="AJ18" s="4">
        <v>3.125E-2</v>
      </c>
      <c r="AK18" s="3">
        <f t="shared" si="2"/>
        <v>0</v>
      </c>
      <c r="AL18" s="53" t="s">
        <v>30</v>
      </c>
      <c r="AM18" s="8" t="b">
        <f t="shared" si="3"/>
        <v>0</v>
      </c>
      <c r="AN18" s="15">
        <f t="shared" si="4"/>
        <v>0</v>
      </c>
    </row>
    <row r="19" spans="1:40" ht="80.099999999999994" customHeight="1" x14ac:dyDescent="0.25">
      <c r="A19" s="112" t="str">
        <f>IFERROR(INDEX(Tabella256[cognomenome], MATCH(F19, Tabella256[cognome], 0)), "")</f>
        <v/>
      </c>
      <c r="B19" s="28"/>
      <c r="C19" s="28"/>
      <c r="D19" s="29"/>
      <c r="E19" s="29"/>
      <c r="F19" s="30"/>
      <c r="G19" s="56" t="str">
        <f>IF(G18="","",G18)</f>
        <v/>
      </c>
      <c r="H19" s="31" t="str">
        <f>IF(H18="","",H18)</f>
        <v/>
      </c>
      <c r="I19" s="32" t="str">
        <f t="shared" si="5"/>
        <v/>
      </c>
      <c r="J19" s="33" t="str">
        <f>IF(J18="","",J18)</f>
        <v/>
      </c>
      <c r="K19" s="34"/>
      <c r="L19" s="34"/>
      <c r="M19" s="31" t="str">
        <f t="shared" si="7"/>
        <v/>
      </c>
      <c r="N19" s="35"/>
      <c r="O19" s="35"/>
      <c r="P19" s="76"/>
      <c r="Q19" s="18">
        <f t="shared" si="9"/>
        <v>99</v>
      </c>
      <c r="R19" s="18">
        <v>99</v>
      </c>
      <c r="S19" s="77">
        <f>R19-Q19</f>
        <v>0</v>
      </c>
      <c r="T19" s="2"/>
      <c r="AD19" s="114" t="str">
        <f t="shared" si="6"/>
        <v>NO</v>
      </c>
      <c r="AG19" s="3">
        <f t="shared" si="0"/>
        <v>0</v>
      </c>
      <c r="AH19" s="3">
        <f t="shared" si="0"/>
        <v>0</v>
      </c>
      <c r="AI19" s="3">
        <f t="shared" si="1"/>
        <v>0</v>
      </c>
      <c r="AJ19" s="4">
        <v>3.125E-2</v>
      </c>
      <c r="AK19" s="3">
        <f t="shared" si="2"/>
        <v>0</v>
      </c>
      <c r="AL19" s="53" t="s">
        <v>30</v>
      </c>
      <c r="AM19" s="8" t="b">
        <f t="shared" si="3"/>
        <v>0</v>
      </c>
      <c r="AN19" s="15">
        <f t="shared" si="4"/>
        <v>0</v>
      </c>
    </row>
    <row r="20" spans="1:40" ht="80.099999999999994" customHeight="1" x14ac:dyDescent="0.25">
      <c r="A20" s="112" t="str">
        <f>IFERROR(INDEX(Tabella256[cognomenome], MATCH(F20, Tabella256[cognome], 0)), "")</f>
        <v/>
      </c>
      <c r="B20" s="28"/>
      <c r="C20" s="28"/>
      <c r="D20" s="29"/>
      <c r="E20" s="29"/>
      <c r="F20" s="30"/>
      <c r="G20" s="56"/>
      <c r="H20" s="31"/>
      <c r="I20" s="32" t="str">
        <f t="shared" si="5"/>
        <v/>
      </c>
      <c r="J20" s="33"/>
      <c r="K20" s="34"/>
      <c r="L20" s="34"/>
      <c r="M20" s="31" t="str">
        <f t="shared" si="7"/>
        <v/>
      </c>
      <c r="N20" s="35"/>
      <c r="O20" s="35"/>
      <c r="P20" s="76"/>
      <c r="Q20" s="18">
        <f t="shared" si="9"/>
        <v>99</v>
      </c>
      <c r="R20" s="18">
        <v>99</v>
      </c>
      <c r="S20" s="77">
        <f t="shared" si="8"/>
        <v>0</v>
      </c>
      <c r="T20" s="2"/>
      <c r="U20" s="2"/>
      <c r="W20" s="72"/>
      <c r="X20" s="72"/>
      <c r="Y20" s="72"/>
      <c r="Z20" s="72"/>
      <c r="AA20" s="72"/>
      <c r="AB20" s="72"/>
      <c r="AC20" s="2"/>
      <c r="AD20" s="114" t="str">
        <f t="shared" si="6"/>
        <v>NO</v>
      </c>
      <c r="AG20" s="3">
        <f t="shared" si="0"/>
        <v>0</v>
      </c>
      <c r="AH20" s="3">
        <f t="shared" si="0"/>
        <v>0</v>
      </c>
      <c r="AI20" s="3">
        <f t="shared" si="1"/>
        <v>0</v>
      </c>
      <c r="AJ20" s="4">
        <v>3.125E-2</v>
      </c>
      <c r="AK20" s="3">
        <f t="shared" si="2"/>
        <v>0</v>
      </c>
      <c r="AL20" s="53" t="s">
        <v>30</v>
      </c>
      <c r="AM20" s="8" t="b">
        <f t="shared" si="3"/>
        <v>0</v>
      </c>
      <c r="AN20" s="15">
        <f t="shared" si="4"/>
        <v>0</v>
      </c>
    </row>
    <row r="21" spans="1:40" ht="80.099999999999994" customHeight="1" x14ac:dyDescent="0.25">
      <c r="A21" s="112" t="str">
        <f>IFERROR(INDEX(Tabella256[cognomenome], MATCH(F21, Tabella256[cognome], 0)), "")</f>
        <v/>
      </c>
      <c r="B21" s="28"/>
      <c r="C21" s="28"/>
      <c r="D21" s="29"/>
      <c r="E21" s="29"/>
      <c r="F21" s="30"/>
      <c r="G21" s="56" t="str">
        <f>IF(G20="","",G20)</f>
        <v/>
      </c>
      <c r="H21" s="31" t="str">
        <f>IF(H20="","",H20)</f>
        <v/>
      </c>
      <c r="I21" s="32" t="str">
        <f t="shared" si="5"/>
        <v/>
      </c>
      <c r="J21" s="33" t="str">
        <f>IF(J20="","",J20)</f>
        <v/>
      </c>
      <c r="K21" s="34"/>
      <c r="L21" s="34"/>
      <c r="M21" s="31" t="str">
        <f t="shared" si="7"/>
        <v/>
      </c>
      <c r="N21" s="35"/>
      <c r="O21" s="35"/>
      <c r="P21" s="76"/>
      <c r="Q21" s="18">
        <f t="shared" si="9"/>
        <v>99</v>
      </c>
      <c r="R21" s="18">
        <v>99</v>
      </c>
      <c r="S21" s="77">
        <f t="shared" si="8"/>
        <v>0</v>
      </c>
      <c r="T21" s="2"/>
      <c r="U21" s="2"/>
      <c r="W21" s="72"/>
      <c r="X21" s="72"/>
      <c r="Y21" s="72"/>
      <c r="Z21" s="72"/>
      <c r="AA21" s="72"/>
      <c r="AB21" s="72"/>
      <c r="AC21" s="2"/>
      <c r="AD21" s="114" t="str">
        <f t="shared" si="6"/>
        <v>NO</v>
      </c>
      <c r="AG21" s="3">
        <f t="shared" si="0"/>
        <v>0</v>
      </c>
      <c r="AH21" s="3">
        <f t="shared" si="0"/>
        <v>0</v>
      </c>
      <c r="AI21" s="3">
        <f t="shared" si="1"/>
        <v>0</v>
      </c>
      <c r="AJ21" s="4">
        <v>3.125E-2</v>
      </c>
      <c r="AK21" s="3">
        <f t="shared" si="2"/>
        <v>0</v>
      </c>
      <c r="AL21" s="53" t="s">
        <v>30</v>
      </c>
      <c r="AM21" s="8" t="b">
        <f t="shared" si="3"/>
        <v>0</v>
      </c>
      <c r="AN21" s="15">
        <f t="shared" si="4"/>
        <v>0</v>
      </c>
    </row>
    <row r="22" spans="1:40" ht="80.099999999999994" customHeight="1" x14ac:dyDescent="0.25">
      <c r="A22" s="112" t="str">
        <f>IFERROR(INDEX(Tabella256[cognomenome], MATCH(F22, Tabella256[cognome], 0)), "")</f>
        <v/>
      </c>
      <c r="B22" s="28"/>
      <c r="C22" s="28"/>
      <c r="D22" s="29"/>
      <c r="E22" s="29"/>
      <c r="F22" s="30"/>
      <c r="G22" s="56"/>
      <c r="H22" s="31"/>
      <c r="I22" s="32" t="str">
        <f t="shared" si="5"/>
        <v/>
      </c>
      <c r="J22" s="33"/>
      <c r="K22" s="34"/>
      <c r="L22" s="34"/>
      <c r="M22" s="31" t="str">
        <f t="shared" si="7"/>
        <v/>
      </c>
      <c r="N22" s="36"/>
      <c r="O22" s="36"/>
      <c r="P22" s="76"/>
      <c r="Q22" s="18">
        <f t="shared" si="9"/>
        <v>99</v>
      </c>
      <c r="R22" s="18">
        <v>99</v>
      </c>
      <c r="S22" s="77">
        <f t="shared" si="8"/>
        <v>0</v>
      </c>
      <c r="T22" s="2"/>
      <c r="U22" s="2"/>
      <c r="AB22" s="72"/>
      <c r="AC22" s="2"/>
      <c r="AD22" s="114" t="str">
        <f t="shared" si="6"/>
        <v>NO</v>
      </c>
      <c r="AG22" s="3">
        <f t="shared" si="0"/>
        <v>0</v>
      </c>
      <c r="AH22" s="3">
        <f t="shared" si="0"/>
        <v>0</v>
      </c>
      <c r="AI22" s="3">
        <f t="shared" si="1"/>
        <v>0</v>
      </c>
      <c r="AJ22" s="4">
        <v>3.125E-2</v>
      </c>
      <c r="AK22" s="3">
        <f t="shared" si="2"/>
        <v>0</v>
      </c>
      <c r="AL22" s="53" t="s">
        <v>30</v>
      </c>
      <c r="AM22" s="8" t="b">
        <f t="shared" si="3"/>
        <v>0</v>
      </c>
      <c r="AN22" s="15">
        <f t="shared" si="4"/>
        <v>0</v>
      </c>
    </row>
    <row r="23" spans="1:40" ht="80.099999999999994" customHeight="1" x14ac:dyDescent="0.25">
      <c r="A23" s="112" t="str">
        <f>IFERROR(INDEX(Tabella256[cognomenome], MATCH(F23, Tabella256[cognome], 0)), "")</f>
        <v/>
      </c>
      <c r="B23" s="28"/>
      <c r="C23" s="28"/>
      <c r="D23" s="29"/>
      <c r="E23" s="29"/>
      <c r="F23" s="30"/>
      <c r="G23" s="56" t="str">
        <f>IF(G22="","",G22)</f>
        <v/>
      </c>
      <c r="H23" s="31" t="str">
        <f>IF(H22="","",H22)</f>
        <v/>
      </c>
      <c r="I23" s="32" t="str">
        <f t="shared" si="5"/>
        <v/>
      </c>
      <c r="J23" s="33" t="str">
        <f>IF(J22="","",J22)</f>
        <v/>
      </c>
      <c r="K23" s="34"/>
      <c r="L23" s="34"/>
      <c r="M23" s="31" t="str">
        <f t="shared" si="7"/>
        <v/>
      </c>
      <c r="N23" s="36"/>
      <c r="O23" s="36"/>
      <c r="P23" s="76"/>
      <c r="Q23" s="18">
        <f t="shared" si="9"/>
        <v>99</v>
      </c>
      <c r="R23" s="18">
        <v>99</v>
      </c>
      <c r="S23" s="77">
        <f t="shared" si="8"/>
        <v>0</v>
      </c>
      <c r="T23" s="2"/>
      <c r="U23" s="2"/>
      <c r="AB23" s="72"/>
      <c r="AC23" s="2"/>
      <c r="AD23" s="114" t="str">
        <f t="shared" si="6"/>
        <v>NO</v>
      </c>
      <c r="AG23" s="3">
        <f t="shared" si="0"/>
        <v>0</v>
      </c>
      <c r="AH23" s="3">
        <f t="shared" si="0"/>
        <v>0</v>
      </c>
      <c r="AI23" s="3">
        <f t="shared" si="1"/>
        <v>0</v>
      </c>
      <c r="AJ23" s="4">
        <v>3.125E-2</v>
      </c>
      <c r="AK23" s="3">
        <f t="shared" si="2"/>
        <v>0</v>
      </c>
      <c r="AL23" s="53" t="s">
        <v>30</v>
      </c>
      <c r="AM23" s="8" t="b">
        <f t="shared" si="3"/>
        <v>0</v>
      </c>
      <c r="AN23" s="15">
        <f t="shared" si="4"/>
        <v>0</v>
      </c>
    </row>
    <row r="24" spans="1:40" ht="80.099999999999994" customHeight="1" x14ac:dyDescent="0.25">
      <c r="A24" s="112" t="str">
        <f>IFERROR(INDEX(Tabella256[cognomenome], MATCH(F24, Tabella256[cognome], 0)), "")</f>
        <v/>
      </c>
      <c r="B24" s="28"/>
      <c r="C24" s="28"/>
      <c r="D24" s="29"/>
      <c r="E24" s="29"/>
      <c r="F24" s="30"/>
      <c r="G24" s="56"/>
      <c r="H24" s="31"/>
      <c r="I24" s="32" t="str">
        <f t="shared" si="5"/>
        <v/>
      </c>
      <c r="J24" s="33"/>
      <c r="K24" s="34"/>
      <c r="L24" s="34"/>
      <c r="M24" s="31" t="str">
        <f t="shared" si="7"/>
        <v/>
      </c>
      <c r="N24" s="35"/>
      <c r="O24" s="35"/>
      <c r="P24" s="76"/>
      <c r="Q24" s="18">
        <f t="shared" si="9"/>
        <v>99</v>
      </c>
      <c r="R24" s="18">
        <v>99</v>
      </c>
      <c r="S24" s="77">
        <f t="shared" si="8"/>
        <v>0</v>
      </c>
      <c r="T24" s="2"/>
      <c r="U24" s="2"/>
      <c r="AB24" s="72"/>
      <c r="AC24" s="2"/>
      <c r="AD24" s="114" t="str">
        <f t="shared" si="6"/>
        <v>NO</v>
      </c>
      <c r="AG24" s="3">
        <f t="shared" si="0"/>
        <v>0</v>
      </c>
      <c r="AH24" s="3">
        <f t="shared" si="0"/>
        <v>0</v>
      </c>
      <c r="AI24" s="3">
        <f t="shared" si="1"/>
        <v>0</v>
      </c>
      <c r="AJ24" s="4">
        <v>3.125E-2</v>
      </c>
      <c r="AK24" s="3">
        <f t="shared" si="2"/>
        <v>0</v>
      </c>
      <c r="AL24" s="53" t="s">
        <v>30</v>
      </c>
      <c r="AM24" s="8" t="b">
        <f t="shared" si="3"/>
        <v>0</v>
      </c>
      <c r="AN24" s="15">
        <f t="shared" si="4"/>
        <v>0</v>
      </c>
    </row>
    <row r="25" spans="1:40" ht="80.099999999999994" customHeight="1" x14ac:dyDescent="0.25">
      <c r="A25" s="112" t="str">
        <f>IFERROR(INDEX(Tabella256[cognomenome], MATCH(F25, Tabella256[cognome], 0)), "")</f>
        <v/>
      </c>
      <c r="B25" s="28"/>
      <c r="C25" s="28"/>
      <c r="D25" s="29"/>
      <c r="E25" s="29"/>
      <c r="F25" s="30"/>
      <c r="G25" s="56" t="str">
        <f>IF(G24="","",G24)</f>
        <v/>
      </c>
      <c r="H25" s="31" t="str">
        <f>IF(H24="","",H24)</f>
        <v/>
      </c>
      <c r="I25" s="32" t="str">
        <f t="shared" si="5"/>
        <v/>
      </c>
      <c r="J25" s="33" t="str">
        <f>IF(J24="","",J24)</f>
        <v/>
      </c>
      <c r="K25" s="34"/>
      <c r="L25" s="34"/>
      <c r="M25" s="31" t="str">
        <f t="shared" si="7"/>
        <v/>
      </c>
      <c r="N25" s="35"/>
      <c r="O25" s="35"/>
      <c r="P25" s="76"/>
      <c r="Q25" s="18">
        <f t="shared" si="9"/>
        <v>99</v>
      </c>
      <c r="R25" s="18">
        <v>99</v>
      </c>
      <c r="S25" s="77">
        <f t="shared" si="8"/>
        <v>0</v>
      </c>
      <c r="T25" s="2"/>
      <c r="U25" s="2"/>
      <c r="V25" s="72"/>
      <c r="W25" s="72"/>
      <c r="X25" s="72"/>
      <c r="Y25" s="72"/>
      <c r="Z25" s="72"/>
      <c r="AA25" s="72"/>
      <c r="AB25" s="72"/>
      <c r="AC25" s="2"/>
      <c r="AD25" s="114" t="str">
        <f t="shared" si="6"/>
        <v>NO</v>
      </c>
      <c r="AG25" s="3">
        <f t="shared" si="0"/>
        <v>0</v>
      </c>
      <c r="AH25" s="3">
        <f t="shared" si="0"/>
        <v>0</v>
      </c>
      <c r="AI25" s="3">
        <f t="shared" si="1"/>
        <v>0</v>
      </c>
      <c r="AJ25" s="4">
        <v>3.125E-2</v>
      </c>
      <c r="AK25" s="3">
        <f t="shared" si="2"/>
        <v>0</v>
      </c>
      <c r="AL25" s="53" t="s">
        <v>30</v>
      </c>
      <c r="AM25" s="8" t="b">
        <f t="shared" si="3"/>
        <v>0</v>
      </c>
      <c r="AN25" s="15">
        <f t="shared" si="4"/>
        <v>0</v>
      </c>
    </row>
    <row r="26" spans="1:40" ht="80.099999999999994" customHeight="1" x14ac:dyDescent="0.25">
      <c r="A26" s="112" t="str">
        <f>IFERROR(INDEX(Tabella256[cognomenome], MATCH(F26, Tabella256[cognome], 0)), "")</f>
        <v/>
      </c>
      <c r="B26" s="28"/>
      <c r="C26" s="28"/>
      <c r="D26" s="29"/>
      <c r="E26" s="29"/>
      <c r="F26" s="30"/>
      <c r="G26" s="56"/>
      <c r="H26" s="31"/>
      <c r="I26" s="32" t="str">
        <f t="shared" si="5"/>
        <v/>
      </c>
      <c r="J26" s="33"/>
      <c r="K26" s="34"/>
      <c r="L26" s="34"/>
      <c r="M26" s="31" t="str">
        <f t="shared" si="7"/>
        <v/>
      </c>
      <c r="N26" s="35"/>
      <c r="O26" s="35"/>
      <c r="P26" s="76"/>
      <c r="Q26" s="18">
        <f t="shared" si="9"/>
        <v>99</v>
      </c>
      <c r="R26" s="18">
        <v>99</v>
      </c>
      <c r="S26" s="77">
        <f t="shared" si="8"/>
        <v>0</v>
      </c>
      <c r="T26" s="2"/>
      <c r="U26" s="2"/>
      <c r="V26" s="72"/>
      <c r="W26" s="72"/>
      <c r="X26" s="72"/>
      <c r="Y26" s="72"/>
      <c r="Z26" s="72"/>
      <c r="AA26" s="72"/>
      <c r="AB26" s="72"/>
      <c r="AC26" s="2"/>
      <c r="AD26" s="114" t="str">
        <f t="shared" si="6"/>
        <v>NO</v>
      </c>
      <c r="AG26" s="3">
        <f t="shared" si="0"/>
        <v>0</v>
      </c>
      <c r="AH26" s="3">
        <f t="shared" si="0"/>
        <v>0</v>
      </c>
      <c r="AI26" s="3">
        <f t="shared" si="1"/>
        <v>0</v>
      </c>
      <c r="AJ26" s="4">
        <v>3.125E-2</v>
      </c>
      <c r="AK26" s="3">
        <f t="shared" si="2"/>
        <v>0</v>
      </c>
      <c r="AL26" s="53" t="s">
        <v>30</v>
      </c>
      <c r="AM26" s="8" t="b">
        <f t="shared" si="3"/>
        <v>0</v>
      </c>
      <c r="AN26" s="15">
        <f t="shared" si="4"/>
        <v>0</v>
      </c>
    </row>
    <row r="27" spans="1:40" ht="80.099999999999994" customHeight="1" x14ac:dyDescent="0.25">
      <c r="A27" s="112" t="str">
        <f>IFERROR(INDEX(Tabella256[cognomenome], MATCH(F27, Tabella256[cognome], 0)), "")</f>
        <v/>
      </c>
      <c r="B27" s="28"/>
      <c r="C27" s="28"/>
      <c r="D27" s="29"/>
      <c r="E27" s="29"/>
      <c r="F27" s="30"/>
      <c r="G27" s="56" t="str">
        <f>IF(G26="","",G26)</f>
        <v/>
      </c>
      <c r="H27" s="31" t="str">
        <f>IF(H26="","",H26)</f>
        <v/>
      </c>
      <c r="I27" s="32" t="str">
        <f t="shared" si="5"/>
        <v/>
      </c>
      <c r="J27" s="33" t="str">
        <f>IF(J26="","",J26)</f>
        <v/>
      </c>
      <c r="K27" s="34"/>
      <c r="L27" s="34"/>
      <c r="M27" s="31" t="str">
        <f t="shared" si="7"/>
        <v/>
      </c>
      <c r="N27" s="35"/>
      <c r="O27" s="35"/>
      <c r="P27" s="76"/>
      <c r="Q27" s="18">
        <f t="shared" si="9"/>
        <v>99</v>
      </c>
      <c r="R27" s="18">
        <v>99</v>
      </c>
      <c r="S27" s="77">
        <f t="shared" si="8"/>
        <v>0</v>
      </c>
      <c r="T27" s="2"/>
      <c r="U27" s="2"/>
      <c r="V27" s="72"/>
      <c r="W27" s="72"/>
      <c r="X27" s="72"/>
      <c r="Y27" s="72"/>
      <c r="Z27" s="72"/>
      <c r="AA27" s="72"/>
      <c r="AB27" s="72"/>
      <c r="AC27" s="2"/>
      <c r="AD27" s="114" t="str">
        <f t="shared" si="6"/>
        <v>NO</v>
      </c>
      <c r="AG27" s="3">
        <f t="shared" si="0"/>
        <v>0</v>
      </c>
      <c r="AH27" s="3">
        <f t="shared" si="0"/>
        <v>0</v>
      </c>
      <c r="AI27" s="3">
        <f t="shared" si="1"/>
        <v>0</v>
      </c>
      <c r="AJ27" s="4">
        <v>3.125E-2</v>
      </c>
      <c r="AK27" s="3">
        <f t="shared" si="2"/>
        <v>0</v>
      </c>
      <c r="AL27" s="53" t="s">
        <v>30</v>
      </c>
      <c r="AM27" s="8" t="b">
        <f t="shared" si="3"/>
        <v>0</v>
      </c>
      <c r="AN27" s="15">
        <f t="shared" si="4"/>
        <v>0</v>
      </c>
    </row>
    <row r="28" spans="1:40" ht="80.099999999999994" customHeight="1" x14ac:dyDescent="0.25">
      <c r="A28" s="112" t="str">
        <f>IFERROR(INDEX(Tabella256[cognomenome], MATCH(F28, Tabella256[cognome], 0)), "")</f>
        <v/>
      </c>
      <c r="B28" s="28"/>
      <c r="C28" s="28"/>
      <c r="D28" s="29"/>
      <c r="E28" s="29"/>
      <c r="F28" s="30"/>
      <c r="G28" s="56"/>
      <c r="H28" s="31"/>
      <c r="I28" s="32" t="str">
        <f t="shared" si="5"/>
        <v/>
      </c>
      <c r="J28" s="33"/>
      <c r="K28" s="34"/>
      <c r="L28" s="34"/>
      <c r="M28" s="31" t="str">
        <f t="shared" si="7"/>
        <v/>
      </c>
      <c r="N28" s="35"/>
      <c r="O28" s="35"/>
      <c r="P28" s="76"/>
      <c r="Q28" s="18">
        <f t="shared" si="9"/>
        <v>99</v>
      </c>
      <c r="R28" s="18">
        <v>99</v>
      </c>
      <c r="S28" s="77">
        <f t="shared" si="8"/>
        <v>0</v>
      </c>
      <c r="T28" s="2"/>
      <c r="U28" s="2"/>
      <c r="V28" s="72"/>
      <c r="W28" s="72"/>
      <c r="X28" s="72"/>
      <c r="Y28" s="72"/>
      <c r="Z28" s="72"/>
      <c r="AA28" s="72"/>
      <c r="AB28" s="72"/>
      <c r="AC28" s="2"/>
      <c r="AD28" s="114" t="str">
        <f t="shared" si="6"/>
        <v>NO</v>
      </c>
      <c r="AG28" s="3">
        <f t="shared" si="0"/>
        <v>0</v>
      </c>
      <c r="AH28" s="3">
        <f t="shared" si="0"/>
        <v>0</v>
      </c>
      <c r="AI28" s="3">
        <f t="shared" si="1"/>
        <v>0</v>
      </c>
      <c r="AJ28" s="4">
        <v>3.125E-2</v>
      </c>
      <c r="AK28" s="3">
        <f t="shared" si="2"/>
        <v>0</v>
      </c>
      <c r="AL28" s="53" t="s">
        <v>30</v>
      </c>
      <c r="AM28" s="8" t="b">
        <f t="shared" si="3"/>
        <v>0</v>
      </c>
      <c r="AN28" s="15">
        <f t="shared" si="4"/>
        <v>0</v>
      </c>
    </row>
    <row r="29" spans="1:40" ht="80.099999999999994" customHeight="1" x14ac:dyDescent="0.25">
      <c r="A29" s="112" t="str">
        <f>IFERROR(INDEX(Tabella256[cognomenome], MATCH(F29, Tabella256[cognome], 0)), "")</f>
        <v/>
      </c>
      <c r="B29" s="28"/>
      <c r="C29" s="28"/>
      <c r="D29" s="29"/>
      <c r="E29" s="29"/>
      <c r="F29" s="30"/>
      <c r="G29" s="56" t="str">
        <f>IF(G28="","",G28)</f>
        <v/>
      </c>
      <c r="H29" s="31" t="str">
        <f>IF(H28="","",H28)</f>
        <v/>
      </c>
      <c r="I29" s="32" t="str">
        <f t="shared" si="5"/>
        <v/>
      </c>
      <c r="J29" s="33" t="str">
        <f>IF(J28="","",J28)</f>
        <v/>
      </c>
      <c r="K29" s="34"/>
      <c r="L29" s="34"/>
      <c r="M29" s="31" t="str">
        <f t="shared" si="7"/>
        <v/>
      </c>
      <c r="N29" s="35"/>
      <c r="O29" s="35"/>
      <c r="P29" s="76"/>
      <c r="Q29" s="18">
        <f t="shared" si="9"/>
        <v>99</v>
      </c>
      <c r="R29" s="18">
        <v>99</v>
      </c>
      <c r="S29" s="77">
        <f t="shared" si="8"/>
        <v>0</v>
      </c>
      <c r="T29" s="2"/>
      <c r="U29" s="2"/>
      <c r="V29" s="72"/>
      <c r="W29" s="72"/>
      <c r="X29" s="72"/>
      <c r="Y29" s="72"/>
      <c r="Z29" s="72"/>
      <c r="AA29" s="72"/>
      <c r="AB29" s="72"/>
      <c r="AC29" s="2"/>
      <c r="AD29" s="114" t="str">
        <f t="shared" si="6"/>
        <v>NO</v>
      </c>
      <c r="AG29" s="3">
        <f t="shared" si="0"/>
        <v>0</v>
      </c>
      <c r="AH29" s="3">
        <f t="shared" si="0"/>
        <v>0</v>
      </c>
      <c r="AI29" s="3">
        <f t="shared" si="1"/>
        <v>0</v>
      </c>
      <c r="AJ29" s="4">
        <v>3.125E-2</v>
      </c>
      <c r="AK29" s="3">
        <f t="shared" si="2"/>
        <v>0</v>
      </c>
      <c r="AL29" s="53" t="s">
        <v>30</v>
      </c>
      <c r="AM29" s="8" t="b">
        <f t="shared" si="3"/>
        <v>0</v>
      </c>
      <c r="AN29" s="15">
        <f t="shared" si="4"/>
        <v>0</v>
      </c>
    </row>
    <row r="30" spans="1:40" ht="80.099999999999994" customHeight="1" thickBot="1" x14ac:dyDescent="0.3">
      <c r="A30" s="112" t="str">
        <f>IFERROR(INDEX(Tabella256[cognomenome], MATCH(F30, Tabella256[cognome], 0)), "")</f>
        <v/>
      </c>
      <c r="B30" s="28"/>
      <c r="C30" s="28"/>
      <c r="D30" s="29"/>
      <c r="E30" s="29"/>
      <c r="F30" s="30"/>
      <c r="G30" s="56"/>
      <c r="H30" s="31"/>
      <c r="I30" s="32" t="str">
        <f t="shared" si="5"/>
        <v/>
      </c>
      <c r="J30" s="33"/>
      <c r="K30" s="34"/>
      <c r="L30" s="34"/>
      <c r="M30" s="31" t="str">
        <f t="shared" si="7"/>
        <v/>
      </c>
      <c r="N30" s="35"/>
      <c r="O30" s="35"/>
      <c r="P30" s="78"/>
      <c r="Q30" s="79">
        <f t="shared" si="9"/>
        <v>99</v>
      </c>
      <c r="R30" s="79">
        <v>99</v>
      </c>
      <c r="S30" s="80">
        <f t="shared" si="8"/>
        <v>0</v>
      </c>
      <c r="T30" s="2"/>
      <c r="U30" s="2"/>
      <c r="V30" s="72"/>
      <c r="W30" s="72"/>
      <c r="X30" s="72"/>
      <c r="Y30" s="72"/>
      <c r="Z30" s="72"/>
      <c r="AA30" s="72"/>
      <c r="AB30" s="72"/>
      <c r="AC30" s="2"/>
      <c r="AD30" s="114" t="str">
        <f t="shared" si="6"/>
        <v>NO</v>
      </c>
      <c r="AG30" s="3">
        <f t="shared" si="0"/>
        <v>0</v>
      </c>
      <c r="AH30" s="3">
        <f t="shared" si="0"/>
        <v>0</v>
      </c>
      <c r="AI30" s="3">
        <f t="shared" si="1"/>
        <v>0</v>
      </c>
      <c r="AJ30" s="4">
        <v>3.125E-2</v>
      </c>
      <c r="AK30" s="3">
        <f t="shared" si="2"/>
        <v>0</v>
      </c>
      <c r="AL30" s="53" t="s">
        <v>30</v>
      </c>
      <c r="AM30" s="8" t="b">
        <f t="shared" si="3"/>
        <v>0</v>
      </c>
      <c r="AN30" s="15">
        <f t="shared" si="4"/>
        <v>0</v>
      </c>
    </row>
    <row r="31" spans="1:40" ht="80.099999999999994" customHeight="1" x14ac:dyDescent="0.25">
      <c r="A31" s="112" t="str">
        <f>IFERROR(INDEX(Tabella256[cognomenome], MATCH(F31, Tabella256[cognome], 0)), "")</f>
        <v/>
      </c>
      <c r="B31" s="28"/>
      <c r="C31" s="28"/>
      <c r="D31" s="29"/>
      <c r="E31" s="29"/>
      <c r="F31" s="30"/>
      <c r="G31" s="56" t="str">
        <f>IF(G30="","",G30)</f>
        <v/>
      </c>
      <c r="H31" s="31" t="str">
        <f>IF(H30="","",H30)</f>
        <v/>
      </c>
      <c r="I31" s="32" t="str">
        <f t="shared" si="5"/>
        <v/>
      </c>
      <c r="J31" s="33" t="str">
        <f>IF(J30="","",J30)</f>
        <v/>
      </c>
      <c r="K31" s="34"/>
      <c r="L31" s="34"/>
      <c r="M31" s="31" t="str">
        <f t="shared" si="7"/>
        <v/>
      </c>
      <c r="N31" s="2"/>
      <c r="O31" s="2"/>
      <c r="P31" s="2"/>
      <c r="Q31" s="2"/>
      <c r="R31" s="2"/>
      <c r="S31" s="2"/>
      <c r="T31" s="2"/>
      <c r="U31" s="2"/>
      <c r="V31" s="72"/>
      <c r="W31" s="72"/>
      <c r="X31" s="72"/>
      <c r="Y31" s="72"/>
      <c r="Z31" s="72"/>
      <c r="AA31" s="72"/>
      <c r="AB31" s="72"/>
      <c r="AC31" s="2"/>
      <c r="AD31" s="114" t="str">
        <f t="shared" si="6"/>
        <v>NO</v>
      </c>
      <c r="AG31" s="3">
        <f t="shared" si="0"/>
        <v>0</v>
      </c>
      <c r="AH31" s="3">
        <f t="shared" si="0"/>
        <v>0</v>
      </c>
      <c r="AI31" s="3">
        <f t="shared" si="1"/>
        <v>0</v>
      </c>
      <c r="AJ31" s="4">
        <v>3.125E-2</v>
      </c>
      <c r="AK31" s="3">
        <f t="shared" si="2"/>
        <v>0</v>
      </c>
      <c r="AL31" s="53" t="s">
        <v>30</v>
      </c>
      <c r="AM31" s="8" t="b">
        <f t="shared" si="3"/>
        <v>0</v>
      </c>
      <c r="AN31" s="15">
        <f t="shared" si="4"/>
        <v>0</v>
      </c>
    </row>
    <row r="32" spans="1:40" ht="80.099999999999994" customHeight="1" x14ac:dyDescent="0.25">
      <c r="A32" s="112" t="str">
        <f>IFERROR(INDEX(Tabella256[cognomenome], MATCH(F32, Tabella256[cognome], 0)), "")</f>
        <v/>
      </c>
      <c r="B32" s="28"/>
      <c r="C32" s="28"/>
      <c r="D32" s="29"/>
      <c r="E32" s="29"/>
      <c r="F32" s="30"/>
      <c r="G32" s="56"/>
      <c r="H32" s="31"/>
      <c r="I32" s="32" t="str">
        <f t="shared" si="5"/>
        <v/>
      </c>
      <c r="J32" s="33"/>
      <c r="K32" s="34"/>
      <c r="L32" s="34"/>
      <c r="M32" s="31" t="str">
        <f t="shared" si="7"/>
        <v/>
      </c>
      <c r="N32" s="35"/>
      <c r="O32" s="35"/>
      <c r="P32" s="2"/>
      <c r="Q32" s="2"/>
      <c r="R32" s="2"/>
      <c r="S32" s="2"/>
      <c r="T32" s="2"/>
      <c r="U32" s="2"/>
      <c r="W32" s="72"/>
      <c r="X32" s="72"/>
      <c r="Y32" s="72"/>
      <c r="Z32" s="72"/>
      <c r="AA32" s="72"/>
      <c r="AB32" s="72"/>
      <c r="AC32" s="2"/>
      <c r="AD32" s="114" t="str">
        <f t="shared" si="6"/>
        <v>NO</v>
      </c>
      <c r="AG32" s="3">
        <f t="shared" si="0"/>
        <v>0</v>
      </c>
      <c r="AH32" s="3">
        <f t="shared" si="0"/>
        <v>0</v>
      </c>
      <c r="AI32" s="3">
        <f t="shared" si="1"/>
        <v>0</v>
      </c>
      <c r="AJ32" s="4">
        <v>3.125E-2</v>
      </c>
      <c r="AK32" s="3">
        <f t="shared" si="2"/>
        <v>0</v>
      </c>
      <c r="AL32" s="53" t="s">
        <v>30</v>
      </c>
      <c r="AM32" s="8" t="b">
        <f t="shared" si="3"/>
        <v>0</v>
      </c>
      <c r="AN32" s="15">
        <f t="shared" si="4"/>
        <v>0</v>
      </c>
    </row>
    <row r="33" spans="1:40" ht="80.099999999999994" customHeight="1" x14ac:dyDescent="0.25">
      <c r="A33" s="112" t="str">
        <f>IFERROR(INDEX(Tabella256[cognomenome], MATCH(F33, Tabella256[cognome], 0)), "")</f>
        <v/>
      </c>
      <c r="B33" s="28"/>
      <c r="C33" s="28"/>
      <c r="D33" s="29"/>
      <c r="E33" s="29"/>
      <c r="F33" s="30"/>
      <c r="G33" s="56" t="str">
        <f>IF(G32="","",G32)</f>
        <v/>
      </c>
      <c r="H33" s="31" t="str">
        <f>IF(H32="","",H32)</f>
        <v/>
      </c>
      <c r="I33" s="32" t="str">
        <f t="shared" si="5"/>
        <v/>
      </c>
      <c r="J33" s="33" t="str">
        <f>IF(J32="","",J32)</f>
        <v/>
      </c>
      <c r="K33" s="34"/>
      <c r="L33" s="34"/>
      <c r="M33" s="31" t="str">
        <f t="shared" si="7"/>
        <v/>
      </c>
      <c r="N33" s="35"/>
      <c r="O33" s="35"/>
      <c r="P33" s="2"/>
      <c r="Q33" s="2"/>
      <c r="R33" s="2"/>
      <c r="S33" s="2"/>
      <c r="T33" s="2"/>
      <c r="U33" s="2"/>
      <c r="AA33" s="72"/>
      <c r="AB33" s="72"/>
      <c r="AC33" s="2"/>
      <c r="AD33" s="114" t="str">
        <f t="shared" si="6"/>
        <v>NO</v>
      </c>
      <c r="AG33" s="3">
        <f t="shared" si="0"/>
        <v>0</v>
      </c>
      <c r="AH33" s="3">
        <f t="shared" si="0"/>
        <v>0</v>
      </c>
      <c r="AI33" s="3">
        <f t="shared" si="1"/>
        <v>0</v>
      </c>
      <c r="AJ33" s="4">
        <v>3.125E-2</v>
      </c>
      <c r="AK33" s="3">
        <f t="shared" si="2"/>
        <v>0</v>
      </c>
      <c r="AL33" s="53" t="s">
        <v>30</v>
      </c>
      <c r="AM33" s="8" t="b">
        <f t="shared" si="3"/>
        <v>0</v>
      </c>
      <c r="AN33" s="15">
        <f t="shared" si="4"/>
        <v>0</v>
      </c>
    </row>
    <row r="34" spans="1:40" ht="80.099999999999994" customHeight="1" x14ac:dyDescent="0.25">
      <c r="A34" s="112" t="str">
        <f>IFERROR(INDEX(Tabella256[cognomenome], MATCH(F34, Tabella256[cognome], 0)), "")</f>
        <v/>
      </c>
      <c r="B34" s="28"/>
      <c r="C34" s="28"/>
      <c r="D34" s="29"/>
      <c r="E34" s="29"/>
      <c r="F34" s="30"/>
      <c r="G34" s="56"/>
      <c r="H34" s="31"/>
      <c r="I34" s="32" t="str">
        <f t="shared" si="5"/>
        <v/>
      </c>
      <c r="J34" s="33"/>
      <c r="K34" s="34"/>
      <c r="L34" s="34"/>
      <c r="M34" s="31" t="str">
        <f t="shared" si="7"/>
        <v/>
      </c>
      <c r="N34" s="35"/>
      <c r="O34" s="35"/>
      <c r="P34" s="2"/>
      <c r="Q34" s="2"/>
      <c r="R34" s="2"/>
      <c r="S34" s="2"/>
      <c r="T34" s="2"/>
      <c r="U34" s="2"/>
      <c r="AA34" s="72"/>
      <c r="AB34" s="72"/>
      <c r="AC34" s="2"/>
      <c r="AD34" s="114" t="str">
        <f t="shared" si="6"/>
        <v>NO</v>
      </c>
      <c r="AG34" s="3">
        <f t="shared" si="0"/>
        <v>0</v>
      </c>
      <c r="AH34" s="3">
        <f t="shared" si="0"/>
        <v>0</v>
      </c>
      <c r="AI34" s="3">
        <f t="shared" si="1"/>
        <v>0</v>
      </c>
      <c r="AJ34" s="4">
        <v>3.125E-2</v>
      </c>
      <c r="AK34" s="3">
        <f t="shared" si="2"/>
        <v>0</v>
      </c>
      <c r="AL34" s="53" t="s">
        <v>30</v>
      </c>
      <c r="AM34" s="8" t="b">
        <f t="shared" si="3"/>
        <v>0</v>
      </c>
      <c r="AN34" s="15">
        <f t="shared" si="4"/>
        <v>0</v>
      </c>
    </row>
    <row r="35" spans="1:40" ht="80.099999999999994" customHeight="1" x14ac:dyDescent="0.25">
      <c r="A35" s="112" t="str">
        <f>IFERROR(INDEX(Tabella256[cognomenome], MATCH(F35, Tabella256[cognome], 0)), "")</f>
        <v/>
      </c>
      <c r="B35" s="28"/>
      <c r="C35" s="28"/>
      <c r="D35" s="29"/>
      <c r="E35" s="29"/>
      <c r="F35" s="30"/>
      <c r="G35" s="56" t="str">
        <f>IF(G34="","",G34)</f>
        <v/>
      </c>
      <c r="H35" s="31" t="str">
        <f>IF(H34="","",H34)</f>
        <v/>
      </c>
      <c r="I35" s="32" t="str">
        <f t="shared" si="5"/>
        <v/>
      </c>
      <c r="J35" s="33" t="str">
        <f>IF(J34="","",J34)</f>
        <v/>
      </c>
      <c r="K35" s="34"/>
      <c r="L35" s="34"/>
      <c r="M35" s="31" t="str">
        <f t="shared" si="7"/>
        <v/>
      </c>
      <c r="N35" s="35"/>
      <c r="O35" s="35"/>
      <c r="P35" s="2"/>
      <c r="Q35" s="2"/>
      <c r="R35" s="2"/>
      <c r="S35" s="2"/>
      <c r="T35" s="2"/>
      <c r="U35" s="2"/>
      <c r="AA35" s="72"/>
      <c r="AB35" s="72"/>
      <c r="AC35" s="2"/>
      <c r="AD35" s="114" t="str">
        <f t="shared" si="6"/>
        <v>NO</v>
      </c>
      <c r="AG35" s="3">
        <f t="shared" si="0"/>
        <v>0</v>
      </c>
      <c r="AH35" s="3">
        <f t="shared" si="0"/>
        <v>0</v>
      </c>
      <c r="AI35" s="3">
        <f t="shared" si="1"/>
        <v>0</v>
      </c>
      <c r="AJ35" s="4">
        <v>3.125E-2</v>
      </c>
      <c r="AK35" s="3">
        <f t="shared" si="2"/>
        <v>0</v>
      </c>
      <c r="AL35" s="53" t="s">
        <v>30</v>
      </c>
      <c r="AM35" s="8" t="b">
        <f t="shared" si="3"/>
        <v>0</v>
      </c>
      <c r="AN35" s="15">
        <f t="shared" si="4"/>
        <v>0</v>
      </c>
    </row>
    <row r="36" spans="1:40" ht="80.099999999999994" customHeight="1" x14ac:dyDescent="0.25">
      <c r="A36" s="112" t="str">
        <f>IFERROR(INDEX(Tabella256[cognomenome], MATCH(F36, Tabella256[cognome], 0)), "")</f>
        <v/>
      </c>
      <c r="B36" s="28"/>
      <c r="C36" s="28"/>
      <c r="D36" s="29"/>
      <c r="E36" s="29"/>
      <c r="F36" s="30"/>
      <c r="G36" s="56"/>
      <c r="H36" s="31"/>
      <c r="I36" s="32" t="str">
        <f t="shared" si="5"/>
        <v/>
      </c>
      <c r="J36" s="33"/>
      <c r="K36" s="34"/>
      <c r="L36" s="34"/>
      <c r="M36" s="31" t="str">
        <f t="shared" si="7"/>
        <v/>
      </c>
      <c r="N36" s="35"/>
      <c r="O36" s="35"/>
      <c r="P36" s="2"/>
      <c r="Q36" s="2"/>
      <c r="R36" s="2"/>
      <c r="S36" s="2"/>
      <c r="T36" s="2"/>
      <c r="U36" s="2"/>
      <c r="AA36" s="72"/>
      <c r="AB36" s="72"/>
      <c r="AC36" s="2"/>
      <c r="AD36" s="114" t="str">
        <f t="shared" si="6"/>
        <v>NO</v>
      </c>
      <c r="AG36" s="3">
        <f t="shared" si="0"/>
        <v>0</v>
      </c>
      <c r="AH36" s="3">
        <f t="shared" si="0"/>
        <v>0</v>
      </c>
      <c r="AI36" s="3">
        <f t="shared" si="1"/>
        <v>0</v>
      </c>
      <c r="AJ36" s="4">
        <v>3.125E-2</v>
      </c>
      <c r="AK36" s="3">
        <f t="shared" si="2"/>
        <v>0</v>
      </c>
      <c r="AL36" s="53" t="s">
        <v>30</v>
      </c>
      <c r="AM36" s="8" t="b">
        <f t="shared" si="3"/>
        <v>0</v>
      </c>
      <c r="AN36" s="15">
        <f t="shared" si="4"/>
        <v>0</v>
      </c>
    </row>
    <row r="37" spans="1:40" ht="80.099999999999994" customHeight="1" x14ac:dyDescent="0.25">
      <c r="A37" s="112" t="str">
        <f>IFERROR(INDEX(Tabella256[cognomenome], MATCH(F37, Tabella256[cognome], 0)), "")</f>
        <v/>
      </c>
      <c r="B37" s="28"/>
      <c r="C37" s="28"/>
      <c r="D37" s="29"/>
      <c r="E37" s="29"/>
      <c r="F37" s="30"/>
      <c r="G37" s="56" t="str">
        <f>IF(G36="","",G36)</f>
        <v/>
      </c>
      <c r="H37" s="31" t="str">
        <f>IF(H36="","",H36)</f>
        <v/>
      </c>
      <c r="I37" s="32" t="str">
        <f t="shared" si="5"/>
        <v/>
      </c>
      <c r="J37" s="33" t="str">
        <f>IF(J36="","",J36)</f>
        <v/>
      </c>
      <c r="K37" s="34"/>
      <c r="L37" s="34"/>
      <c r="M37" s="31" t="str">
        <f t="shared" si="7"/>
        <v/>
      </c>
      <c r="N37" s="35"/>
      <c r="O37" s="35"/>
      <c r="P37" s="2"/>
      <c r="Q37" s="2"/>
      <c r="R37" s="2"/>
      <c r="S37" s="2"/>
      <c r="T37" s="2"/>
      <c r="U37" s="2"/>
      <c r="AA37" s="72"/>
      <c r="AB37" s="72"/>
      <c r="AC37" s="2"/>
      <c r="AD37" s="114" t="str">
        <f t="shared" si="6"/>
        <v>NO</v>
      </c>
      <c r="AG37" s="3">
        <f t="shared" si="0"/>
        <v>0</v>
      </c>
      <c r="AH37" s="3">
        <f t="shared" si="0"/>
        <v>0</v>
      </c>
      <c r="AI37" s="3">
        <f t="shared" si="1"/>
        <v>0</v>
      </c>
      <c r="AJ37" s="4">
        <v>3.125E-2</v>
      </c>
      <c r="AK37" s="3">
        <f t="shared" si="2"/>
        <v>0</v>
      </c>
      <c r="AL37" s="53" t="s">
        <v>30</v>
      </c>
      <c r="AM37" s="8" t="b">
        <f t="shared" si="3"/>
        <v>0</v>
      </c>
      <c r="AN37" s="15">
        <f t="shared" si="4"/>
        <v>0</v>
      </c>
    </row>
    <row r="38" spans="1:40" ht="80.099999999999994" customHeight="1" x14ac:dyDescent="0.25">
      <c r="A38" s="112" t="str">
        <f>IFERROR(INDEX(Tabella256[cognomenome], MATCH(F38, Tabella256[cognome], 0)), "")</f>
        <v/>
      </c>
      <c r="B38" s="28"/>
      <c r="C38" s="28"/>
      <c r="D38" s="29"/>
      <c r="E38" s="29"/>
      <c r="F38" s="30"/>
      <c r="G38" s="56"/>
      <c r="H38" s="31"/>
      <c r="I38" s="32" t="str">
        <f t="shared" si="5"/>
        <v/>
      </c>
      <c r="J38" s="33"/>
      <c r="K38" s="34"/>
      <c r="L38" s="34"/>
      <c r="M38" s="31" t="str">
        <f t="shared" si="7"/>
        <v/>
      </c>
      <c r="N38" s="35"/>
      <c r="O38" s="35"/>
      <c r="P38" s="2"/>
      <c r="Q38" s="2"/>
      <c r="R38" s="2"/>
      <c r="S38" s="2"/>
      <c r="T38" s="2"/>
      <c r="U38" s="2"/>
      <c r="AA38" s="72"/>
      <c r="AB38" s="72"/>
      <c r="AC38" s="2"/>
      <c r="AD38" s="114" t="str">
        <f t="shared" si="6"/>
        <v>NO</v>
      </c>
      <c r="AG38" s="3">
        <f t="shared" si="0"/>
        <v>0</v>
      </c>
      <c r="AH38" s="3">
        <f t="shared" si="0"/>
        <v>0</v>
      </c>
      <c r="AI38" s="3">
        <f t="shared" si="1"/>
        <v>0</v>
      </c>
      <c r="AJ38" s="4">
        <v>3.125E-2</v>
      </c>
      <c r="AK38" s="3">
        <f t="shared" si="2"/>
        <v>0</v>
      </c>
      <c r="AL38" s="53" t="s">
        <v>30</v>
      </c>
      <c r="AM38" s="8" t="b">
        <f t="shared" si="3"/>
        <v>0</v>
      </c>
      <c r="AN38" s="15">
        <f t="shared" si="4"/>
        <v>0</v>
      </c>
    </row>
    <row r="39" spans="1:40" ht="80.099999999999994" customHeight="1" x14ac:dyDescent="0.25">
      <c r="A39" s="112" t="str">
        <f>IFERROR(INDEX(Tabella256[cognomenome], MATCH(F39, Tabella256[cognome], 0)), "")</f>
        <v/>
      </c>
      <c r="B39" s="28"/>
      <c r="C39" s="28"/>
      <c r="D39" s="29"/>
      <c r="E39" s="29"/>
      <c r="F39" s="30"/>
      <c r="G39" s="56" t="str">
        <f>IF(G38="","",G38)</f>
        <v/>
      </c>
      <c r="H39" s="31" t="str">
        <f>IF(H38="","",H38)</f>
        <v/>
      </c>
      <c r="I39" s="32" t="str">
        <f t="shared" si="5"/>
        <v/>
      </c>
      <c r="J39" s="33" t="str">
        <f>IF(J38="","",J38)</f>
        <v/>
      </c>
      <c r="K39" s="34"/>
      <c r="L39" s="34"/>
      <c r="M39" s="31" t="str">
        <f t="shared" si="7"/>
        <v/>
      </c>
      <c r="N39" s="35"/>
      <c r="O39" s="35"/>
      <c r="P39" s="2"/>
      <c r="Q39" s="2"/>
      <c r="R39" s="2"/>
      <c r="S39" s="2"/>
      <c r="T39" s="2"/>
      <c r="U39" s="2"/>
      <c r="V39" s="72"/>
      <c r="W39" s="72"/>
      <c r="X39" s="72"/>
      <c r="Y39" s="72"/>
      <c r="Z39" s="72"/>
      <c r="AA39" s="72"/>
      <c r="AB39" s="72"/>
      <c r="AC39" s="2"/>
      <c r="AD39" s="114" t="str">
        <f t="shared" si="6"/>
        <v>NO</v>
      </c>
      <c r="AG39" s="3">
        <f t="shared" si="0"/>
        <v>0</v>
      </c>
      <c r="AH39" s="3">
        <f t="shared" si="0"/>
        <v>0</v>
      </c>
      <c r="AI39" s="3">
        <f t="shared" si="1"/>
        <v>0</v>
      </c>
      <c r="AJ39" s="4">
        <v>3.125E-2</v>
      </c>
      <c r="AK39" s="3">
        <f t="shared" si="2"/>
        <v>0</v>
      </c>
      <c r="AL39" s="53" t="s">
        <v>30</v>
      </c>
      <c r="AM39" s="8" t="b">
        <f t="shared" si="3"/>
        <v>0</v>
      </c>
      <c r="AN39" s="15">
        <f t="shared" si="4"/>
        <v>0</v>
      </c>
    </row>
    <row r="40" spans="1:40" ht="80.099999999999994" customHeight="1" x14ac:dyDescent="0.25">
      <c r="A40" s="112" t="str">
        <f>IFERROR(INDEX(Tabella256[cognomenome], MATCH(F40, Tabella256[cognome], 0)), "")</f>
        <v/>
      </c>
      <c r="B40" s="28"/>
      <c r="C40" s="28"/>
      <c r="D40" s="29"/>
      <c r="E40" s="29"/>
      <c r="F40" s="30"/>
      <c r="G40" s="56"/>
      <c r="H40" s="31"/>
      <c r="I40" s="32" t="str">
        <f t="shared" si="5"/>
        <v/>
      </c>
      <c r="J40" s="33"/>
      <c r="K40" s="34"/>
      <c r="L40" s="34"/>
      <c r="M40" s="31" t="str">
        <f t="shared" si="7"/>
        <v/>
      </c>
      <c r="N40" s="35"/>
      <c r="O40" s="35"/>
      <c r="P40" s="2"/>
      <c r="Q40" s="2"/>
      <c r="R40" s="2"/>
      <c r="S40" s="2"/>
      <c r="T40" s="2"/>
      <c r="U40" s="2"/>
      <c r="AB40" s="72"/>
      <c r="AC40" s="2"/>
      <c r="AD40" s="114" t="str">
        <f t="shared" si="6"/>
        <v>NO</v>
      </c>
      <c r="AG40" s="3">
        <f t="shared" si="0"/>
        <v>0</v>
      </c>
      <c r="AH40" s="3">
        <f t="shared" si="0"/>
        <v>0</v>
      </c>
      <c r="AI40" s="3">
        <f t="shared" si="1"/>
        <v>0</v>
      </c>
      <c r="AJ40" s="4">
        <v>3.125E-2</v>
      </c>
      <c r="AK40" s="3">
        <f t="shared" si="2"/>
        <v>0</v>
      </c>
      <c r="AL40" s="53" t="s">
        <v>30</v>
      </c>
      <c r="AM40" s="8" t="b">
        <f t="shared" si="3"/>
        <v>0</v>
      </c>
      <c r="AN40" s="15">
        <f t="shared" si="4"/>
        <v>0</v>
      </c>
    </row>
    <row r="41" spans="1:40" ht="80.099999999999994" customHeight="1" x14ac:dyDescent="0.25">
      <c r="A41" s="112" t="str">
        <f>IFERROR(INDEX(Tabella256[cognomenome], MATCH(F41, Tabella256[cognome], 0)), "")</f>
        <v/>
      </c>
      <c r="B41" s="28"/>
      <c r="C41" s="28"/>
      <c r="D41" s="29"/>
      <c r="E41" s="29"/>
      <c r="F41" s="30"/>
      <c r="G41" s="56" t="str">
        <f>IF(G40="","",G40)</f>
        <v/>
      </c>
      <c r="H41" s="31" t="str">
        <f>IF(H40="","",H40)</f>
        <v/>
      </c>
      <c r="I41" s="32" t="str">
        <f t="shared" si="5"/>
        <v/>
      </c>
      <c r="J41" s="33" t="str">
        <f>IF(J40="","",J40)</f>
        <v/>
      </c>
      <c r="K41" s="34"/>
      <c r="L41" s="34"/>
      <c r="M41" s="31" t="str">
        <f t="shared" si="7"/>
        <v/>
      </c>
      <c r="N41" s="35"/>
      <c r="O41" s="35"/>
      <c r="P41" s="2"/>
      <c r="Q41" s="2"/>
      <c r="R41" s="2"/>
      <c r="S41" s="2"/>
      <c r="T41" s="37"/>
      <c r="U41" s="2"/>
      <c r="AB41" s="72"/>
      <c r="AC41" s="2"/>
      <c r="AD41" s="114" t="str">
        <f t="shared" si="6"/>
        <v>NO</v>
      </c>
      <c r="AG41" s="3">
        <f t="shared" si="0"/>
        <v>0</v>
      </c>
      <c r="AH41" s="3">
        <f t="shared" si="0"/>
        <v>0</v>
      </c>
      <c r="AI41" s="3">
        <f t="shared" si="1"/>
        <v>0</v>
      </c>
      <c r="AJ41" s="4">
        <v>3.125E-2</v>
      </c>
      <c r="AK41" s="3">
        <f t="shared" si="2"/>
        <v>0</v>
      </c>
      <c r="AL41" s="53" t="s">
        <v>30</v>
      </c>
      <c r="AM41" s="8" t="b">
        <f t="shared" si="3"/>
        <v>0</v>
      </c>
      <c r="AN41" s="15">
        <f t="shared" si="4"/>
        <v>0</v>
      </c>
    </row>
    <row r="42" spans="1:40" ht="80.099999999999994" customHeight="1" x14ac:dyDescent="0.25">
      <c r="A42" s="112" t="str">
        <f>IFERROR(INDEX(Tabella256[cognomenome], MATCH(F42, Tabella256[cognome], 0)), "")</f>
        <v/>
      </c>
      <c r="B42" s="28"/>
      <c r="C42" s="28"/>
      <c r="D42" s="29"/>
      <c r="E42" s="29"/>
      <c r="F42" s="30"/>
      <c r="G42" s="56"/>
      <c r="H42" s="31"/>
      <c r="I42" s="32" t="str">
        <f t="shared" si="5"/>
        <v/>
      </c>
      <c r="J42" s="33"/>
      <c r="K42" s="34"/>
      <c r="L42" s="34"/>
      <c r="M42" s="31" t="str">
        <f t="shared" si="7"/>
        <v/>
      </c>
      <c r="N42" s="35"/>
      <c r="O42" s="35"/>
      <c r="P42" s="2"/>
      <c r="Q42" s="2"/>
      <c r="R42" s="2"/>
      <c r="S42" s="2"/>
      <c r="T42" s="37"/>
      <c r="U42" s="2"/>
      <c r="AB42" s="72"/>
      <c r="AC42" s="2"/>
      <c r="AD42" s="114" t="str">
        <f t="shared" si="6"/>
        <v>NO</v>
      </c>
      <c r="AG42" s="3">
        <f t="shared" si="0"/>
        <v>0</v>
      </c>
      <c r="AH42" s="3">
        <f t="shared" si="0"/>
        <v>0</v>
      </c>
      <c r="AI42" s="3">
        <f t="shared" si="1"/>
        <v>0</v>
      </c>
      <c r="AJ42" s="4">
        <v>3.125E-2</v>
      </c>
      <c r="AK42" s="3">
        <f t="shared" si="2"/>
        <v>0</v>
      </c>
      <c r="AL42" s="53" t="s">
        <v>30</v>
      </c>
      <c r="AM42" s="8" t="b">
        <f t="shared" si="3"/>
        <v>0</v>
      </c>
      <c r="AN42" s="15">
        <f t="shared" si="4"/>
        <v>0</v>
      </c>
    </row>
    <row r="43" spans="1:40" ht="80.099999999999994" customHeight="1" x14ac:dyDescent="0.25">
      <c r="A43" s="112" t="str">
        <f>IFERROR(INDEX(Tabella256[cognomenome], MATCH(F43, Tabella256[cognome], 0)), "")</f>
        <v/>
      </c>
      <c r="B43" s="28"/>
      <c r="C43" s="28"/>
      <c r="D43" s="29"/>
      <c r="E43" s="29"/>
      <c r="F43" s="30"/>
      <c r="G43" s="56" t="str">
        <f>IF(G42="","",G42)</f>
        <v/>
      </c>
      <c r="H43" s="31" t="str">
        <f>IF(H42="","",H42)</f>
        <v/>
      </c>
      <c r="I43" s="32" t="str">
        <f t="shared" si="5"/>
        <v/>
      </c>
      <c r="J43" s="33" t="str">
        <f>IF(J42="","",J42)</f>
        <v/>
      </c>
      <c r="K43" s="34"/>
      <c r="L43" s="34"/>
      <c r="M43" s="31" t="str">
        <f t="shared" si="7"/>
        <v/>
      </c>
      <c r="N43" s="35"/>
      <c r="O43" s="35"/>
      <c r="P43" s="2"/>
      <c r="Q43" s="2"/>
      <c r="R43" s="2"/>
      <c r="S43" s="2"/>
      <c r="T43" s="37"/>
      <c r="U43" s="2"/>
      <c r="AB43" s="72"/>
      <c r="AC43" s="2"/>
      <c r="AD43" s="114" t="str">
        <f t="shared" si="6"/>
        <v>NO</v>
      </c>
      <c r="AG43" s="3">
        <f t="shared" si="0"/>
        <v>0</v>
      </c>
      <c r="AH43" s="3">
        <f t="shared" si="0"/>
        <v>0</v>
      </c>
      <c r="AI43" s="3">
        <f t="shared" si="1"/>
        <v>0</v>
      </c>
      <c r="AJ43" s="4">
        <v>3.125E-2</v>
      </c>
      <c r="AK43" s="3">
        <f t="shared" si="2"/>
        <v>0</v>
      </c>
      <c r="AL43" s="53" t="s">
        <v>30</v>
      </c>
      <c r="AM43" s="8" t="b">
        <f t="shared" si="3"/>
        <v>0</v>
      </c>
      <c r="AN43" s="15">
        <f t="shared" si="4"/>
        <v>0</v>
      </c>
    </row>
    <row r="44" spans="1:40" ht="80.099999999999994" customHeight="1" x14ac:dyDescent="0.25">
      <c r="A44" s="112" t="str">
        <f>IFERROR(INDEX(Tabella256[cognomenome], MATCH(F44, Tabella256[cognome], 0)), "")</f>
        <v/>
      </c>
      <c r="B44" s="28"/>
      <c r="C44" s="28"/>
      <c r="D44" s="29"/>
      <c r="E44" s="29"/>
      <c r="F44" s="30"/>
      <c r="G44" s="56"/>
      <c r="H44" s="31"/>
      <c r="I44" s="32" t="str">
        <f t="shared" si="5"/>
        <v/>
      </c>
      <c r="J44" s="33"/>
      <c r="K44" s="34"/>
      <c r="L44" s="34"/>
      <c r="M44" s="31" t="str">
        <f t="shared" si="7"/>
        <v/>
      </c>
      <c r="N44" s="35"/>
      <c r="O44" s="35"/>
      <c r="P44" s="2"/>
      <c r="Q44" s="2"/>
      <c r="R44" s="2"/>
      <c r="S44" s="2"/>
      <c r="T44" s="37"/>
      <c r="U44" s="2"/>
      <c r="AB44" s="72"/>
      <c r="AC44" s="2"/>
      <c r="AD44" s="114" t="str">
        <f t="shared" si="6"/>
        <v>NO</v>
      </c>
      <c r="AG44" s="3">
        <f t="shared" si="0"/>
        <v>0</v>
      </c>
      <c r="AH44" s="3">
        <f t="shared" si="0"/>
        <v>0</v>
      </c>
      <c r="AI44" s="3">
        <f t="shared" si="1"/>
        <v>0</v>
      </c>
      <c r="AJ44" s="4">
        <v>3.125E-2</v>
      </c>
      <c r="AK44" s="3">
        <f t="shared" si="2"/>
        <v>0</v>
      </c>
      <c r="AL44" s="53" t="s">
        <v>30</v>
      </c>
      <c r="AM44" s="8" t="b">
        <f t="shared" si="3"/>
        <v>0</v>
      </c>
      <c r="AN44" s="15">
        <f t="shared" si="4"/>
        <v>0</v>
      </c>
    </row>
    <row r="45" spans="1:40" ht="80.099999999999994" customHeight="1" x14ac:dyDescent="0.25">
      <c r="A45" s="112" t="str">
        <f>IFERROR(INDEX(Tabella256[cognomenome], MATCH(F45, Tabella256[cognome], 0)), "")</f>
        <v/>
      </c>
      <c r="B45" s="28"/>
      <c r="C45" s="28"/>
      <c r="D45" s="29"/>
      <c r="E45" s="29"/>
      <c r="F45" s="30"/>
      <c r="G45" s="56" t="str">
        <f>IF(G44="","",G44)</f>
        <v/>
      </c>
      <c r="H45" s="31" t="str">
        <f>IF(H44="","",H44)</f>
        <v/>
      </c>
      <c r="I45" s="32" t="str">
        <f t="shared" si="5"/>
        <v/>
      </c>
      <c r="J45" s="33" t="str">
        <f>IF(J44="","",J44)</f>
        <v/>
      </c>
      <c r="K45" s="34"/>
      <c r="L45" s="34"/>
      <c r="M45" s="31" t="str">
        <f t="shared" si="7"/>
        <v/>
      </c>
      <c r="N45" s="35"/>
      <c r="O45" s="35"/>
      <c r="P45" s="2"/>
      <c r="Q45" s="2"/>
      <c r="R45" s="2"/>
      <c r="S45" s="2"/>
      <c r="T45" s="2"/>
      <c r="U45" s="2"/>
      <c r="V45" s="72"/>
      <c r="W45" s="72"/>
      <c r="X45" s="72"/>
      <c r="Y45" s="72"/>
      <c r="Z45" s="72"/>
      <c r="AA45" s="72"/>
      <c r="AB45" s="72"/>
      <c r="AC45" s="2"/>
      <c r="AD45" s="114" t="str">
        <f t="shared" si="6"/>
        <v>NO</v>
      </c>
      <c r="AG45" s="3">
        <f t="shared" si="0"/>
        <v>0</v>
      </c>
      <c r="AH45" s="3">
        <f t="shared" si="0"/>
        <v>0</v>
      </c>
      <c r="AI45" s="3">
        <f t="shared" si="1"/>
        <v>0</v>
      </c>
      <c r="AJ45" s="4">
        <v>3.125E-2</v>
      </c>
      <c r="AK45" s="3">
        <f t="shared" si="2"/>
        <v>0</v>
      </c>
      <c r="AL45" s="53" t="s">
        <v>30</v>
      </c>
      <c r="AM45" s="8" t="b">
        <f t="shared" si="3"/>
        <v>0</v>
      </c>
      <c r="AN45" s="15">
        <f t="shared" si="4"/>
        <v>0</v>
      </c>
    </row>
    <row r="46" spans="1:40" x14ac:dyDescent="0.25">
      <c r="B46" s="191" t="str">
        <f>IF(I32="","",I32)</f>
        <v/>
      </c>
      <c r="C46" s="191"/>
      <c r="D46" s="191"/>
      <c r="E46" s="191"/>
      <c r="F46" s="191"/>
      <c r="G46" s="191"/>
      <c r="H46" s="191"/>
      <c r="I46" s="191"/>
      <c r="J46" s="191"/>
      <c r="K46" s="191"/>
      <c r="L46" s="191"/>
      <c r="M46" s="191"/>
      <c r="N46" s="19"/>
      <c r="O46" s="19"/>
      <c r="P46" s="2"/>
      <c r="Q46" s="2"/>
      <c r="R46" s="2"/>
      <c r="S46" s="2"/>
      <c r="T46" s="2"/>
      <c r="U46" s="2"/>
      <c r="V46" s="72"/>
      <c r="W46" s="72"/>
      <c r="X46" s="72"/>
      <c r="Y46" s="72"/>
      <c r="Z46" s="72"/>
      <c r="AA46" s="72"/>
      <c r="AB46" s="72"/>
      <c r="AC46" s="2"/>
      <c r="AD46" s="2"/>
      <c r="AG46" s="24"/>
      <c r="AH46" s="24"/>
      <c r="AI46" s="24"/>
      <c r="AJ46" s="25"/>
      <c r="AK46" s="24"/>
      <c r="AL46" s="26"/>
      <c r="AM46" s="27"/>
    </row>
    <row r="47" spans="1:40" x14ac:dyDescent="0.25">
      <c r="B47" s="191"/>
      <c r="C47" s="191"/>
      <c r="D47" s="191"/>
      <c r="E47" s="191"/>
      <c r="F47" s="191"/>
      <c r="G47" s="191"/>
      <c r="H47" s="191"/>
      <c r="I47" s="191"/>
      <c r="J47" s="191"/>
      <c r="K47" s="191"/>
      <c r="L47" s="191"/>
      <c r="M47" s="191"/>
      <c r="P47" s="2"/>
      <c r="Q47" s="2"/>
      <c r="R47" s="2"/>
      <c r="S47" s="2"/>
    </row>
    <row r="48" spans="1:40" x14ac:dyDescent="0.25">
      <c r="B48" s="6"/>
      <c r="C48" s="6"/>
      <c r="D48" s="6"/>
      <c r="E48" s="7"/>
      <c r="F48" s="9"/>
      <c r="G48" s="143"/>
      <c r="H48" s="11"/>
      <c r="K48" s="11"/>
      <c r="L48" s="11"/>
      <c r="M48" s="11"/>
      <c r="N48" s="21"/>
      <c r="O48" s="21"/>
      <c r="P48" s="2"/>
      <c r="Q48" s="2"/>
      <c r="R48" s="2"/>
      <c r="S48" s="2"/>
      <c r="T48" s="2"/>
      <c r="U48" s="2"/>
      <c r="V48" s="72"/>
      <c r="W48" s="72"/>
      <c r="X48" s="72"/>
      <c r="Y48" s="72"/>
      <c r="Z48" s="72"/>
      <c r="AA48" s="72"/>
      <c r="AB48" s="72"/>
      <c r="AC48" s="2"/>
      <c r="AD48" s="2"/>
      <c r="AE48" s="2"/>
      <c r="AF48" s="2"/>
    </row>
    <row r="49" spans="2:63" x14ac:dyDescent="0.25">
      <c r="B49" s="6"/>
      <c r="C49" s="6"/>
      <c r="D49" s="6"/>
      <c r="E49" s="7"/>
      <c r="F49" s="9"/>
      <c r="G49" s="143"/>
      <c r="H49" s="11"/>
      <c r="K49" s="11"/>
      <c r="L49" s="11"/>
      <c r="M49" s="11"/>
      <c r="N49" s="21"/>
      <c r="O49" s="21"/>
      <c r="P49" s="2"/>
      <c r="Q49" s="2"/>
      <c r="R49" s="2"/>
      <c r="S49" s="2"/>
      <c r="T49" s="2"/>
      <c r="U49" s="2"/>
      <c r="V49" s="72"/>
      <c r="W49" s="72"/>
      <c r="X49" s="72"/>
      <c r="Y49" s="72"/>
      <c r="Z49" s="72"/>
      <c r="AA49" s="72"/>
      <c r="AB49" s="72"/>
      <c r="AC49" s="2"/>
      <c r="AD49" s="2"/>
      <c r="AE49" s="2"/>
      <c r="AF49" s="2"/>
    </row>
    <row r="50" spans="2:63" x14ac:dyDescent="0.25">
      <c r="B50" s="6"/>
      <c r="C50" s="6"/>
      <c r="D50" s="6"/>
      <c r="E50" s="7"/>
      <c r="F50" s="9"/>
      <c r="G50" s="143"/>
      <c r="H50" s="11"/>
      <c r="K50" s="11"/>
      <c r="L50" s="11"/>
      <c r="M50" s="11"/>
      <c r="N50" s="21"/>
      <c r="O50" s="21"/>
      <c r="T50" s="2"/>
      <c r="U50" s="2"/>
      <c r="V50" s="72"/>
      <c r="W50" s="72"/>
      <c r="X50" s="72"/>
      <c r="Y50" s="72"/>
      <c r="Z50" s="72"/>
      <c r="AA50" s="72"/>
      <c r="AB50" s="72"/>
      <c r="AC50" s="2"/>
      <c r="AD50" s="2"/>
      <c r="AE50" s="2"/>
      <c r="AF50" s="2"/>
    </row>
    <row r="51" spans="2:63" x14ac:dyDescent="0.25">
      <c r="B51" s="6"/>
      <c r="C51" s="6"/>
      <c r="D51" s="6"/>
      <c r="E51" s="7"/>
      <c r="F51" s="9"/>
      <c r="G51" s="143"/>
      <c r="H51" s="11"/>
      <c r="K51" s="11"/>
      <c r="L51" s="11"/>
      <c r="M51" s="11"/>
      <c r="N51" s="21"/>
      <c r="O51" s="21"/>
      <c r="T51" s="2"/>
      <c r="U51" s="2"/>
      <c r="V51" s="72"/>
      <c r="W51" s="72"/>
      <c r="X51" s="72"/>
      <c r="Y51" s="72"/>
      <c r="Z51" s="72"/>
      <c r="AA51" s="72"/>
      <c r="AB51" s="72"/>
      <c r="AC51" s="2"/>
      <c r="AD51" s="2"/>
      <c r="AE51" s="2"/>
      <c r="AF51" s="2"/>
    </row>
    <row r="52" spans="2:63" x14ac:dyDescent="0.25">
      <c r="B52" s="6"/>
      <c r="C52" s="6"/>
      <c r="D52" s="6"/>
      <c r="E52" s="7"/>
      <c r="F52" s="9"/>
      <c r="G52" s="143"/>
      <c r="H52" s="11"/>
      <c r="K52" s="11"/>
      <c r="L52" s="11"/>
      <c r="M52" s="11"/>
      <c r="N52" s="21"/>
      <c r="O52" s="21"/>
      <c r="T52" s="2"/>
      <c r="U52" s="2"/>
      <c r="V52" s="72"/>
      <c r="W52" s="72"/>
      <c r="X52" s="72"/>
      <c r="Y52" s="72"/>
      <c r="Z52" s="72"/>
      <c r="AA52" s="72"/>
      <c r="AB52" s="72"/>
      <c r="AC52" s="2"/>
      <c r="AD52" s="2"/>
      <c r="AE52" s="2"/>
      <c r="AF52" s="2"/>
    </row>
    <row r="53" spans="2:63" x14ac:dyDescent="0.25">
      <c r="B53" s="6"/>
      <c r="C53" s="6"/>
      <c r="D53" s="6"/>
      <c r="E53" s="7"/>
      <c r="F53" s="9"/>
      <c r="G53" s="143"/>
      <c r="H53" s="11"/>
      <c r="K53" s="11"/>
      <c r="L53" s="11"/>
      <c r="M53" s="11"/>
      <c r="N53" s="21"/>
      <c r="O53" s="21"/>
      <c r="T53" s="2"/>
      <c r="U53" s="2"/>
      <c r="V53" s="72"/>
      <c r="W53" s="72"/>
      <c r="X53" s="72"/>
      <c r="Y53" s="72"/>
      <c r="Z53" s="72"/>
      <c r="AA53" s="72"/>
      <c r="AB53" s="72"/>
      <c r="AC53" s="2"/>
      <c r="AD53" s="2"/>
      <c r="AE53" s="2"/>
      <c r="AF53" s="2"/>
    </row>
    <row r="54" spans="2:63" x14ac:dyDescent="0.25">
      <c r="B54" s="6"/>
      <c r="C54" s="6"/>
      <c r="D54" s="6"/>
      <c r="E54" s="7"/>
      <c r="F54" s="9"/>
      <c r="G54" s="143"/>
      <c r="H54" s="11"/>
      <c r="K54" s="11"/>
      <c r="L54" s="11"/>
      <c r="M54" s="11"/>
      <c r="N54" s="21"/>
      <c r="O54" s="21"/>
    </row>
    <row r="55" spans="2:63" x14ac:dyDescent="0.25">
      <c r="B55" s="6"/>
      <c r="C55" s="6"/>
      <c r="D55" s="6"/>
      <c r="E55" s="7"/>
      <c r="F55" s="9"/>
      <c r="G55" s="143"/>
      <c r="H55" s="11"/>
      <c r="I55" s="23"/>
      <c r="J55" s="11"/>
      <c r="K55" s="11"/>
      <c r="L55" s="11"/>
      <c r="M55" s="11"/>
      <c r="N55" s="21"/>
      <c r="O55" s="21"/>
    </row>
    <row r="56" spans="2:63" x14ac:dyDescent="0.25">
      <c r="B56" s="6"/>
      <c r="C56" s="6"/>
      <c r="D56" s="6"/>
      <c r="E56" s="7"/>
      <c r="F56" s="9"/>
      <c r="G56" s="143"/>
      <c r="H56" s="11"/>
      <c r="I56" s="23"/>
      <c r="J56" s="11"/>
      <c r="K56" s="11"/>
      <c r="L56" s="11"/>
      <c r="M56" s="11"/>
      <c r="N56" s="21"/>
      <c r="O56" s="21"/>
    </row>
    <row r="57" spans="2:63" x14ac:dyDescent="0.25">
      <c r="E57" s="5"/>
      <c r="F57" s="10"/>
    </row>
    <row r="58" spans="2:63" x14ac:dyDescent="0.25">
      <c r="E58" s="5"/>
      <c r="F58" s="10"/>
    </row>
    <row r="59" spans="2:63" s="12" customFormat="1" x14ac:dyDescent="0.25">
      <c r="B59" s="114"/>
      <c r="C59" s="114"/>
      <c r="D59" s="114"/>
      <c r="E59" s="5"/>
      <c r="F59" s="10"/>
      <c r="G59" s="144"/>
      <c r="H59" s="1"/>
      <c r="I59" s="22"/>
      <c r="J59" s="1"/>
      <c r="K59" s="1"/>
      <c r="L59" s="1"/>
      <c r="M59" s="1"/>
      <c r="N59" s="20"/>
      <c r="O59" s="20"/>
      <c r="T59" s="114"/>
      <c r="U59" s="114"/>
      <c r="V59" s="37"/>
      <c r="W59" s="37"/>
      <c r="X59" s="37"/>
      <c r="Y59" s="37"/>
      <c r="Z59" s="37"/>
      <c r="AA59" s="37"/>
      <c r="AB59" s="37"/>
      <c r="AC59" s="114"/>
      <c r="AD59" s="114"/>
      <c r="AE59" s="114"/>
      <c r="AF59" s="114"/>
      <c r="AG59" s="114"/>
      <c r="AH59" s="114"/>
      <c r="AI59" s="114"/>
      <c r="AJ59" s="114"/>
      <c r="AK59" s="114"/>
      <c r="AL59" s="114"/>
      <c r="AM59" s="114"/>
      <c r="AN59" s="114"/>
      <c r="AO59" s="114"/>
      <c r="AP59" s="114"/>
      <c r="AQ59" s="114"/>
      <c r="AR59" s="114"/>
      <c r="AS59" s="114"/>
      <c r="AT59" s="114"/>
      <c r="AU59" s="114"/>
      <c r="AV59" s="114"/>
      <c r="AW59" s="114"/>
      <c r="AX59" s="114"/>
      <c r="AY59" s="114"/>
      <c r="AZ59" s="114"/>
      <c r="BA59" s="114"/>
      <c r="BB59" s="114"/>
      <c r="BC59" s="114"/>
      <c r="BD59" s="114"/>
      <c r="BE59" s="114"/>
      <c r="BF59" s="114"/>
      <c r="BG59" s="114"/>
      <c r="BH59" s="114"/>
      <c r="BI59" s="114"/>
      <c r="BJ59" s="114"/>
      <c r="BK59" s="114"/>
    </row>
    <row r="60" spans="2:63" s="12" customFormat="1" x14ac:dyDescent="0.25">
      <c r="B60" s="114"/>
      <c r="C60" s="114"/>
      <c r="D60" s="114"/>
      <c r="E60" s="5"/>
      <c r="F60" s="10"/>
      <c r="G60" s="144"/>
      <c r="H60" s="1"/>
      <c r="I60" s="22"/>
      <c r="J60" s="1"/>
      <c r="K60" s="1"/>
      <c r="L60" s="1"/>
      <c r="M60" s="1"/>
      <c r="N60" s="20"/>
      <c r="O60" s="20"/>
      <c r="T60" s="114"/>
      <c r="U60" s="114"/>
      <c r="V60" s="37"/>
      <c r="W60" s="37"/>
      <c r="X60" s="37"/>
      <c r="Y60" s="37"/>
      <c r="Z60" s="37"/>
      <c r="AA60" s="37"/>
      <c r="AB60" s="37"/>
      <c r="AC60" s="114"/>
      <c r="AD60" s="114"/>
      <c r="AE60" s="114"/>
      <c r="AF60" s="114"/>
      <c r="AG60" s="114"/>
      <c r="AH60" s="114"/>
      <c r="AI60" s="114"/>
      <c r="AJ60" s="114"/>
      <c r="AK60" s="114"/>
      <c r="AL60" s="114"/>
      <c r="AM60" s="114"/>
      <c r="AN60" s="114"/>
      <c r="AO60" s="114"/>
      <c r="AP60" s="114"/>
      <c r="AQ60" s="114"/>
      <c r="AR60" s="114"/>
      <c r="AS60" s="114"/>
      <c r="AT60" s="114"/>
      <c r="AU60" s="114"/>
      <c r="AV60" s="114"/>
      <c r="AW60" s="114"/>
      <c r="AX60" s="114"/>
      <c r="AY60" s="114"/>
      <c r="AZ60" s="114"/>
      <c r="BA60" s="114"/>
      <c r="BB60" s="114"/>
      <c r="BC60" s="114"/>
      <c r="BD60" s="114"/>
      <c r="BE60" s="114"/>
      <c r="BF60" s="114"/>
      <c r="BG60" s="114"/>
      <c r="BH60" s="114"/>
      <c r="BI60" s="114"/>
      <c r="BJ60" s="114"/>
      <c r="BK60" s="114"/>
    </row>
    <row r="61" spans="2:63" s="12" customFormat="1" x14ac:dyDescent="0.25">
      <c r="B61" s="114"/>
      <c r="C61" s="114"/>
      <c r="D61" s="114"/>
      <c r="E61" s="5"/>
      <c r="F61" s="10"/>
      <c r="G61" s="144"/>
      <c r="H61" s="1"/>
      <c r="I61" s="22"/>
      <c r="J61" s="1"/>
      <c r="K61" s="1"/>
      <c r="L61" s="1"/>
      <c r="M61" s="1"/>
      <c r="N61" s="20"/>
      <c r="O61" s="20"/>
      <c r="T61" s="114"/>
      <c r="U61" s="114"/>
      <c r="V61" s="37"/>
      <c r="W61" s="37"/>
      <c r="X61" s="37"/>
      <c r="Y61" s="37"/>
      <c r="Z61" s="37"/>
      <c r="AA61" s="37"/>
      <c r="AB61" s="37"/>
      <c r="AC61" s="114"/>
      <c r="AD61" s="114"/>
      <c r="AE61" s="114"/>
      <c r="AF61" s="114"/>
      <c r="AG61" s="114"/>
      <c r="AH61" s="114"/>
      <c r="AI61" s="114"/>
      <c r="AJ61" s="114"/>
      <c r="AK61" s="114"/>
      <c r="AL61" s="114"/>
      <c r="AM61" s="114"/>
      <c r="AN61" s="114"/>
      <c r="AO61" s="114"/>
      <c r="AP61" s="114"/>
      <c r="AQ61" s="114"/>
      <c r="AR61" s="114"/>
      <c r="AS61" s="114"/>
      <c r="AT61" s="114"/>
      <c r="AU61" s="114"/>
      <c r="AV61" s="114"/>
      <c r="AW61" s="114"/>
      <c r="AX61" s="114"/>
      <c r="AY61" s="114"/>
      <c r="AZ61" s="114"/>
      <c r="BA61" s="114"/>
      <c r="BB61" s="114"/>
      <c r="BC61" s="114"/>
      <c r="BD61" s="114"/>
      <c r="BE61" s="114"/>
      <c r="BF61" s="114"/>
      <c r="BG61" s="114"/>
      <c r="BH61" s="114"/>
      <c r="BI61" s="114"/>
      <c r="BJ61" s="114"/>
      <c r="BK61" s="114"/>
    </row>
    <row r="62" spans="2:63" s="12" customFormat="1" x14ac:dyDescent="0.25">
      <c r="B62" s="114"/>
      <c r="C62" s="114"/>
      <c r="D62" s="114"/>
      <c r="E62" s="5"/>
      <c r="F62" s="10"/>
      <c r="G62" s="144"/>
      <c r="H62" s="1"/>
      <c r="I62" s="22"/>
      <c r="J62" s="1"/>
      <c r="K62" s="1"/>
      <c r="L62" s="1"/>
      <c r="M62" s="1"/>
      <c r="N62" s="20"/>
      <c r="O62" s="20"/>
      <c r="P62" s="114"/>
      <c r="Q62" s="114"/>
      <c r="R62" s="114"/>
      <c r="S62" s="114"/>
      <c r="T62" s="114"/>
      <c r="U62" s="114"/>
      <c r="V62" s="37"/>
      <c r="W62" s="37"/>
      <c r="X62" s="37"/>
      <c r="Y62" s="37"/>
      <c r="Z62" s="37"/>
      <c r="AA62" s="37"/>
      <c r="AB62" s="37"/>
      <c r="AC62" s="114"/>
      <c r="AD62" s="114"/>
      <c r="AE62" s="114"/>
      <c r="AF62" s="114"/>
      <c r="AG62" s="114"/>
      <c r="AH62" s="114"/>
      <c r="AI62" s="114"/>
      <c r="AJ62" s="114"/>
      <c r="AK62" s="114"/>
      <c r="AL62" s="114"/>
      <c r="AM62" s="114"/>
      <c r="AN62" s="114"/>
      <c r="AO62" s="114"/>
      <c r="AP62" s="114"/>
      <c r="AQ62" s="114"/>
      <c r="AR62" s="114"/>
      <c r="AS62" s="114"/>
      <c r="AT62" s="114"/>
      <c r="AU62" s="114"/>
      <c r="AV62" s="114"/>
      <c r="AW62" s="114"/>
      <c r="AX62" s="114"/>
      <c r="AY62" s="114"/>
      <c r="AZ62" s="114"/>
      <c r="BA62" s="114"/>
      <c r="BB62" s="114"/>
      <c r="BC62" s="114"/>
      <c r="BD62" s="114"/>
      <c r="BE62" s="114"/>
      <c r="BF62" s="114"/>
      <c r="BG62" s="114"/>
      <c r="BH62" s="114"/>
      <c r="BI62" s="114"/>
      <c r="BJ62" s="114"/>
      <c r="BK62" s="114"/>
    </row>
    <row r="63" spans="2:63" s="12" customFormat="1" x14ac:dyDescent="0.25">
      <c r="B63" s="114"/>
      <c r="C63" s="114"/>
      <c r="D63" s="114"/>
      <c r="E63" s="5"/>
      <c r="F63" s="10"/>
      <c r="G63" s="144"/>
      <c r="H63" s="1"/>
      <c r="I63" s="22"/>
      <c r="J63" s="1"/>
      <c r="K63" s="1"/>
      <c r="L63" s="1"/>
      <c r="M63" s="1"/>
      <c r="N63" s="20"/>
      <c r="O63" s="20"/>
      <c r="P63" s="114"/>
      <c r="Q63" s="114"/>
      <c r="R63" s="114"/>
      <c r="S63" s="114"/>
      <c r="T63" s="114"/>
      <c r="U63" s="114"/>
      <c r="V63" s="37"/>
      <c r="W63" s="37"/>
      <c r="X63" s="37"/>
      <c r="Y63" s="37"/>
      <c r="Z63" s="37"/>
      <c r="AA63" s="37"/>
      <c r="AB63" s="37"/>
      <c r="AC63" s="114"/>
      <c r="AD63" s="114"/>
      <c r="AE63" s="114"/>
      <c r="AF63" s="114"/>
      <c r="AG63" s="114"/>
      <c r="AH63" s="114"/>
      <c r="AI63" s="114"/>
      <c r="AJ63" s="114"/>
      <c r="AK63" s="114"/>
      <c r="AL63" s="114"/>
      <c r="AM63" s="114"/>
      <c r="AN63" s="114"/>
      <c r="AO63" s="114"/>
      <c r="AP63" s="114"/>
      <c r="AQ63" s="114"/>
      <c r="AR63" s="114"/>
      <c r="AS63" s="114"/>
      <c r="AT63" s="114"/>
      <c r="AU63" s="114"/>
      <c r="AV63" s="114"/>
      <c r="AW63" s="114"/>
      <c r="AX63" s="114"/>
      <c r="AY63" s="114"/>
      <c r="AZ63" s="114"/>
      <c r="BA63" s="114"/>
      <c r="BB63" s="114"/>
      <c r="BC63" s="114"/>
      <c r="BD63" s="114"/>
      <c r="BE63" s="114"/>
      <c r="BF63" s="114"/>
      <c r="BG63" s="114"/>
      <c r="BH63" s="114"/>
      <c r="BI63" s="114"/>
      <c r="BJ63" s="114"/>
      <c r="BK63" s="114"/>
    </row>
    <row r="64" spans="2:63" s="12" customFormat="1" x14ac:dyDescent="0.25">
      <c r="B64" s="114"/>
      <c r="C64" s="114"/>
      <c r="D64" s="114"/>
      <c r="E64" s="5"/>
      <c r="F64" s="10"/>
      <c r="G64" s="144"/>
      <c r="H64" s="1"/>
      <c r="I64" s="22"/>
      <c r="J64" s="1"/>
      <c r="K64" s="1"/>
      <c r="L64" s="1"/>
      <c r="M64" s="1"/>
      <c r="N64" s="20"/>
      <c r="O64" s="20"/>
      <c r="P64" s="114"/>
      <c r="Q64" s="114"/>
      <c r="R64" s="114"/>
      <c r="S64" s="114"/>
      <c r="T64" s="114"/>
      <c r="U64" s="114"/>
      <c r="V64" s="37"/>
      <c r="W64" s="37"/>
      <c r="X64" s="37"/>
      <c r="Y64" s="37"/>
      <c r="Z64" s="37"/>
      <c r="AA64" s="37"/>
      <c r="AB64" s="37"/>
      <c r="AC64" s="114"/>
      <c r="AD64" s="114"/>
      <c r="AE64" s="114"/>
      <c r="AF64" s="114"/>
      <c r="AG64" s="114"/>
      <c r="AH64" s="114"/>
      <c r="AI64" s="114"/>
      <c r="AJ64" s="114"/>
      <c r="AK64" s="114"/>
      <c r="AL64" s="114"/>
      <c r="AM64" s="114"/>
      <c r="AN64" s="114"/>
      <c r="AO64" s="114"/>
      <c r="AP64" s="114"/>
      <c r="AQ64" s="114"/>
      <c r="AR64" s="114"/>
      <c r="AS64" s="114"/>
      <c r="AT64" s="114"/>
      <c r="AU64" s="114"/>
      <c r="AV64" s="114"/>
      <c r="AW64" s="114"/>
      <c r="AX64" s="114"/>
      <c r="AY64" s="114"/>
      <c r="AZ64" s="114"/>
      <c r="BA64" s="114"/>
      <c r="BB64" s="114"/>
      <c r="BC64" s="114"/>
      <c r="BD64" s="114"/>
      <c r="BE64" s="114"/>
      <c r="BF64" s="114"/>
      <c r="BG64" s="114"/>
      <c r="BH64" s="114"/>
      <c r="BI64" s="114"/>
      <c r="BJ64" s="114"/>
      <c r="BK64" s="114"/>
    </row>
  </sheetData>
  <autoFilter ref="F3:N26" xr:uid="{00000000-0009-0000-0000-000004000000}"/>
  <mergeCells count="9">
    <mergeCell ref="V4:X4"/>
    <mergeCell ref="V8:X8"/>
    <mergeCell ref="B46:M47"/>
    <mergeCell ref="B1:E2"/>
    <mergeCell ref="F1:H2"/>
    <mergeCell ref="L1:M1"/>
    <mergeCell ref="L2:M2"/>
    <mergeCell ref="P2:S2"/>
    <mergeCell ref="V3:X3"/>
  </mergeCells>
  <conditionalFormatting sqref="V4">
    <cfRule type="cellIs" dxfId="2699" priority="429" operator="lessThan">
      <formula>0</formula>
    </cfRule>
    <cfRule type="cellIs" dxfId="2698" priority="430" operator="greaterThan">
      <formula>0</formula>
    </cfRule>
    <cfRule type="cellIs" dxfId="2697" priority="431" operator="equal">
      <formula>0</formula>
    </cfRule>
  </conditionalFormatting>
  <conditionalFormatting sqref="V9:Y9">
    <cfRule type="cellIs" dxfId="2696" priority="426" operator="lessThan">
      <formula>0</formula>
    </cfRule>
    <cfRule type="cellIs" dxfId="2695" priority="427" operator="greaterThan">
      <formula>0</formula>
    </cfRule>
    <cfRule type="cellIs" dxfId="2694" priority="428" operator="equal">
      <formula>0</formula>
    </cfRule>
  </conditionalFormatting>
  <conditionalFormatting sqref="S7:S30">
    <cfRule type="cellIs" dxfId="2693" priority="424" operator="notEqual">
      <formula>0</formula>
    </cfRule>
    <cfRule type="cellIs" dxfId="2692" priority="425" operator="equal">
      <formula>0</formula>
    </cfRule>
  </conditionalFormatting>
  <conditionalFormatting sqref="V7:Y7">
    <cfRule type="cellIs" dxfId="2691" priority="432" operator="lessThan">
      <formula>0</formula>
    </cfRule>
    <cfRule type="cellIs" dxfId="2690" priority="433" operator="greaterThan">
      <formula>0</formula>
    </cfRule>
    <cfRule type="cellIs" dxfId="2689" priority="434" operator="equal">
      <formula>0</formula>
    </cfRule>
  </conditionalFormatting>
  <conditionalFormatting sqref="U4">
    <cfRule type="containsText" dxfId="2688" priority="435" operator="containsText" text="NO">
      <formula>NOT(ISERROR(SEARCH("NO",U4)))</formula>
    </cfRule>
    <cfRule type="containsText" dxfId="2687" priority="436" operator="containsText" text="SI">
      <formula>NOT(ISERROR(SEARCH("SI",U4)))</formula>
    </cfRule>
  </conditionalFormatting>
  <conditionalFormatting sqref="F45:H45 G5:H44 F12:F44 K4:L4 J5:L45">
    <cfRule type="expression" dxfId="2686" priority="437">
      <formula>SEARCH("caricato",$N4)&gt;0</formula>
    </cfRule>
    <cfRule type="expression" dxfId="2685" priority="438">
      <formula>SEARCH("da fare",$N4)&gt;0</formula>
    </cfRule>
    <cfRule type="expression" dxfId="2684" priority="439">
      <formula>SEARCH("attesa tcl",$N4)&gt;0</formula>
    </cfRule>
    <cfRule type="expression" dxfId="2683" priority="440">
      <formula>SEARCH("fermata",$N4)&gt;0</formula>
    </cfRule>
    <cfRule type="expression" dxfId="2682" priority="441">
      <formula>SEARCH("canone",$N4)&gt;0</formula>
    </cfRule>
  </conditionalFormatting>
  <conditionalFormatting sqref="G4:H4 J4">
    <cfRule type="expression" dxfId="2681" priority="419">
      <formula>SEARCH("caricato",$N4)&gt;0</formula>
    </cfRule>
    <cfRule type="expression" dxfId="2680" priority="420">
      <formula>SEARCH("da fare",$N4)&gt;0</formula>
    </cfRule>
    <cfRule type="expression" dxfId="2679" priority="421">
      <formula>SEARCH("attesa tcl",$N4)&gt;0</formula>
    </cfRule>
    <cfRule type="expression" dxfId="2678" priority="422">
      <formula>SEARCH("fermata",$N4)&gt;0</formula>
    </cfRule>
    <cfRule type="expression" dxfId="2677" priority="423">
      <formula>SEARCH("canone",$N4)&gt;0</formula>
    </cfRule>
  </conditionalFormatting>
  <conditionalFormatting sqref="F4:F5">
    <cfRule type="expression" dxfId="2676" priority="409">
      <formula>SEARCH("caricato",$N4)&gt;0</formula>
    </cfRule>
    <cfRule type="expression" dxfId="2675" priority="410">
      <formula>SEARCH("da fare",$N4)&gt;0</formula>
    </cfRule>
    <cfRule type="expression" dxfId="2674" priority="411">
      <formula>SEARCH("attesa tcl",$N4)&gt;0</formula>
    </cfRule>
    <cfRule type="expression" dxfId="2673" priority="412">
      <formula>SEARCH("fermata",$N4)&gt;0</formula>
    </cfRule>
    <cfRule type="expression" dxfId="2672" priority="413">
      <formula>SEARCH("canone",$N4)&gt;0</formula>
    </cfRule>
  </conditionalFormatting>
  <conditionalFormatting sqref="F4:F5">
    <cfRule type="expression" dxfId="2671" priority="404">
      <formula>SEARCH("caricato",$N4)&gt;0</formula>
    </cfRule>
    <cfRule type="expression" dxfId="2670" priority="405">
      <formula>SEARCH("da fare",$N4)&gt;0</formula>
    </cfRule>
    <cfRule type="expression" dxfId="2669" priority="406">
      <formula>SEARCH("attesa tcl",$N4)&gt;0</formula>
    </cfRule>
    <cfRule type="expression" dxfId="2668" priority="407">
      <formula>SEARCH("fermata",$N4)&gt;0</formula>
    </cfRule>
    <cfRule type="expression" dxfId="2667" priority="408">
      <formula>SEARCH("canone",$N4)&gt;0</formula>
    </cfRule>
  </conditionalFormatting>
  <conditionalFormatting sqref="F9">
    <cfRule type="expression" dxfId="2666" priority="399">
      <formula>SEARCH("caricato",$N9)&gt;0</formula>
    </cfRule>
    <cfRule type="expression" dxfId="2665" priority="400">
      <formula>SEARCH("da fare",$N9)&gt;0</formula>
    </cfRule>
    <cfRule type="expression" dxfId="2664" priority="401">
      <formula>SEARCH("attesa tcl",$N9)&gt;0</formula>
    </cfRule>
    <cfRule type="expression" dxfId="2663" priority="402">
      <formula>SEARCH("fermata",$N9)&gt;0</formula>
    </cfRule>
    <cfRule type="expression" dxfId="2662" priority="403">
      <formula>SEARCH("canone",$N9)&gt;0</formula>
    </cfRule>
  </conditionalFormatting>
  <conditionalFormatting sqref="F10:F11">
    <cfRule type="expression" dxfId="2661" priority="394">
      <formula>SEARCH("caricato",$N10)&gt;0</formula>
    </cfRule>
    <cfRule type="expression" dxfId="2660" priority="395">
      <formula>SEARCH("da fare",$N10)&gt;0</formula>
    </cfRule>
    <cfRule type="expression" dxfId="2659" priority="396">
      <formula>SEARCH("attesa tcl",$N10)&gt;0</formula>
    </cfRule>
    <cfRule type="expression" dxfId="2658" priority="397">
      <formula>SEARCH("fermata",$N10)&gt;0</formula>
    </cfRule>
    <cfRule type="expression" dxfId="2657" priority="398">
      <formula>SEARCH("canone",$N10)&gt;0</formula>
    </cfRule>
  </conditionalFormatting>
  <conditionalFormatting sqref="G10:H10 J10">
    <cfRule type="expression" dxfId="2656" priority="389">
      <formula>SEARCH("caricato",$N10)&gt;0</formula>
    </cfRule>
    <cfRule type="expression" dxfId="2655" priority="390">
      <formula>SEARCH("da fare",$N10)&gt;0</formula>
    </cfRule>
    <cfRule type="expression" dxfId="2654" priority="391">
      <formula>SEARCH("attesa tcl",$N10)&gt;0</formula>
    </cfRule>
    <cfRule type="expression" dxfId="2653" priority="392">
      <formula>SEARCH("fermata",$N10)&gt;0</formula>
    </cfRule>
    <cfRule type="expression" dxfId="2652" priority="393">
      <formula>SEARCH("canone",$N10)&gt;0</formula>
    </cfRule>
  </conditionalFormatting>
  <conditionalFormatting sqref="G6:H6 J6">
    <cfRule type="expression" dxfId="2651" priority="384">
      <formula>SEARCH("caricato",$N6)&gt;0</formula>
    </cfRule>
    <cfRule type="expression" dxfId="2650" priority="385">
      <formula>SEARCH("da fare",$N6)&gt;0</formula>
    </cfRule>
    <cfRule type="expression" dxfId="2649" priority="386">
      <formula>SEARCH("attesa tcl",$N6)&gt;0</formula>
    </cfRule>
    <cfRule type="expression" dxfId="2648" priority="387">
      <formula>SEARCH("fermata",$N6)&gt;0</formula>
    </cfRule>
    <cfRule type="expression" dxfId="2647" priority="388">
      <formula>SEARCH("canone",$N6)&gt;0</formula>
    </cfRule>
  </conditionalFormatting>
  <conditionalFormatting sqref="F9">
    <cfRule type="expression" dxfId="2646" priority="379">
      <formula>SEARCH("caricato",$N9)&gt;0</formula>
    </cfRule>
    <cfRule type="expression" dxfId="2645" priority="380">
      <formula>SEARCH("da fare",$N9)&gt;0</formula>
    </cfRule>
    <cfRule type="expression" dxfId="2644" priority="381">
      <formula>SEARCH("attesa tcl",$N9)&gt;0</formula>
    </cfRule>
    <cfRule type="expression" dxfId="2643" priority="382">
      <formula>SEARCH("fermata",$N9)&gt;0</formula>
    </cfRule>
    <cfRule type="expression" dxfId="2642" priority="383">
      <formula>SEARCH("canone",$N9)&gt;0</formula>
    </cfRule>
  </conditionalFormatting>
  <conditionalFormatting sqref="F10:F11">
    <cfRule type="expression" dxfId="2641" priority="374">
      <formula>SEARCH("caricato",$N10)&gt;0</formula>
    </cfRule>
    <cfRule type="expression" dxfId="2640" priority="375">
      <formula>SEARCH("da fare",$N10)&gt;0</formula>
    </cfRule>
    <cfRule type="expression" dxfId="2639" priority="376">
      <formula>SEARCH("attesa tcl",$N10)&gt;0</formula>
    </cfRule>
    <cfRule type="expression" dxfId="2638" priority="377">
      <formula>SEARCH("fermata",$N10)&gt;0</formula>
    </cfRule>
    <cfRule type="expression" dxfId="2637" priority="378">
      <formula>SEARCH("canone",$N10)&gt;0</formula>
    </cfRule>
  </conditionalFormatting>
  <conditionalFormatting sqref="G12:H12 J12">
    <cfRule type="expression" dxfId="2636" priority="369">
      <formula>SEARCH("caricato",$N12)&gt;0</formula>
    </cfRule>
    <cfRule type="expression" dxfId="2635" priority="370">
      <formula>SEARCH("da fare",$N12)&gt;0</formula>
    </cfRule>
    <cfRule type="expression" dxfId="2634" priority="371">
      <formula>SEARCH("attesa tcl",$N12)&gt;0</formula>
    </cfRule>
    <cfRule type="expression" dxfId="2633" priority="372">
      <formula>SEARCH("fermata",$N12)&gt;0</formula>
    </cfRule>
    <cfRule type="expression" dxfId="2632" priority="373">
      <formula>SEARCH("canone",$N12)&gt;0</formula>
    </cfRule>
  </conditionalFormatting>
  <conditionalFormatting sqref="G8:H8 J8">
    <cfRule type="expression" dxfId="2631" priority="364">
      <formula>SEARCH("caricato",$N8)&gt;0</formula>
    </cfRule>
    <cfRule type="expression" dxfId="2630" priority="365">
      <formula>SEARCH("da fare",$N8)&gt;0</formula>
    </cfRule>
    <cfRule type="expression" dxfId="2629" priority="366">
      <formula>SEARCH("attesa tcl",$N8)&gt;0</formula>
    </cfRule>
    <cfRule type="expression" dxfId="2628" priority="367">
      <formula>SEARCH("fermata",$N8)&gt;0</formula>
    </cfRule>
    <cfRule type="expression" dxfId="2627" priority="368">
      <formula>SEARCH("canone",$N8)&gt;0</formula>
    </cfRule>
  </conditionalFormatting>
  <conditionalFormatting sqref="F6:F7">
    <cfRule type="expression" dxfId="2626" priority="359">
      <formula>SEARCH("caricato",$N6)&gt;0</formula>
    </cfRule>
    <cfRule type="expression" dxfId="2625" priority="360">
      <formula>SEARCH("da fare",$N6)&gt;0</formula>
    </cfRule>
    <cfRule type="expression" dxfId="2624" priority="361">
      <formula>SEARCH("attesa tcl",$N6)&gt;0</formula>
    </cfRule>
    <cfRule type="expression" dxfId="2623" priority="362">
      <formula>SEARCH("fermata",$N6)&gt;0</formula>
    </cfRule>
    <cfRule type="expression" dxfId="2622" priority="363">
      <formula>SEARCH("canone",$N6)&gt;0</formula>
    </cfRule>
  </conditionalFormatting>
  <conditionalFormatting sqref="F6:F7">
    <cfRule type="expression" dxfId="2621" priority="354">
      <formula>SEARCH("caricato",$N6)&gt;0</formula>
    </cfRule>
    <cfRule type="expression" dxfId="2620" priority="355">
      <formula>SEARCH("da fare",$N6)&gt;0</formula>
    </cfRule>
    <cfRule type="expression" dxfId="2619" priority="356">
      <formula>SEARCH("attesa tcl",$N6)&gt;0</formula>
    </cfRule>
    <cfRule type="expression" dxfId="2618" priority="357">
      <formula>SEARCH("fermata",$N6)&gt;0</formula>
    </cfRule>
    <cfRule type="expression" dxfId="2617" priority="358">
      <formula>SEARCH("canone",$N6)&gt;0</formula>
    </cfRule>
  </conditionalFormatting>
  <conditionalFormatting sqref="G12:H12 J12">
    <cfRule type="expression" dxfId="2616" priority="349">
      <formula>SEARCH("caricato",$N12)&gt;0</formula>
    </cfRule>
    <cfRule type="expression" dxfId="2615" priority="350">
      <formula>SEARCH("da fare",$N12)&gt;0</formula>
    </cfRule>
    <cfRule type="expression" dxfId="2614" priority="351">
      <formula>SEARCH("attesa tcl",$N12)&gt;0</formula>
    </cfRule>
    <cfRule type="expression" dxfId="2613" priority="352">
      <formula>SEARCH("fermata",$N12)&gt;0</formula>
    </cfRule>
    <cfRule type="expression" dxfId="2612" priority="353">
      <formula>SEARCH("canone",$N12)&gt;0</formula>
    </cfRule>
  </conditionalFormatting>
  <conditionalFormatting sqref="F14:F15">
    <cfRule type="expression" dxfId="2611" priority="344">
      <formula>SEARCH("caricato",$N14)&gt;0</formula>
    </cfRule>
    <cfRule type="expression" dxfId="2610" priority="345">
      <formula>SEARCH("da fare",$N14)&gt;0</formula>
    </cfRule>
    <cfRule type="expression" dxfId="2609" priority="346">
      <formula>SEARCH("attesa tcl",$N14)&gt;0</formula>
    </cfRule>
    <cfRule type="expression" dxfId="2608" priority="347">
      <formula>SEARCH("fermata",$N14)&gt;0</formula>
    </cfRule>
    <cfRule type="expression" dxfId="2607" priority="348">
      <formula>SEARCH("canone",$N14)&gt;0</formula>
    </cfRule>
  </conditionalFormatting>
  <conditionalFormatting sqref="G14:H14 J14">
    <cfRule type="expression" dxfId="2606" priority="339">
      <formula>SEARCH("caricato",$N14)&gt;0</formula>
    </cfRule>
    <cfRule type="expression" dxfId="2605" priority="340">
      <formula>SEARCH("da fare",$N14)&gt;0</formula>
    </cfRule>
    <cfRule type="expression" dxfId="2604" priority="341">
      <formula>SEARCH("attesa tcl",$N14)&gt;0</formula>
    </cfRule>
    <cfRule type="expression" dxfId="2603" priority="342">
      <formula>SEARCH("fermata",$N14)&gt;0</formula>
    </cfRule>
    <cfRule type="expression" dxfId="2602" priority="343">
      <formula>SEARCH("canone",$N14)&gt;0</formula>
    </cfRule>
  </conditionalFormatting>
  <conditionalFormatting sqref="F12:F13">
    <cfRule type="expression" dxfId="2601" priority="334">
      <formula>SEARCH("caricato",$N12)&gt;0</formula>
    </cfRule>
    <cfRule type="expression" dxfId="2600" priority="335">
      <formula>SEARCH("da fare",$N12)&gt;0</formula>
    </cfRule>
    <cfRule type="expression" dxfId="2599" priority="336">
      <formula>SEARCH("attesa tcl",$N12)&gt;0</formula>
    </cfRule>
    <cfRule type="expression" dxfId="2598" priority="337">
      <formula>SEARCH("fermata",$N12)&gt;0</formula>
    </cfRule>
    <cfRule type="expression" dxfId="2597" priority="338">
      <formula>SEARCH("canone",$N12)&gt;0</formula>
    </cfRule>
  </conditionalFormatting>
  <conditionalFormatting sqref="F12:F13">
    <cfRule type="expression" dxfId="2596" priority="329">
      <formula>SEARCH("caricato",$N12)&gt;0</formula>
    </cfRule>
    <cfRule type="expression" dxfId="2595" priority="330">
      <formula>SEARCH("da fare",$N12)&gt;0</formula>
    </cfRule>
    <cfRule type="expression" dxfId="2594" priority="331">
      <formula>SEARCH("attesa tcl",$N12)&gt;0</formula>
    </cfRule>
    <cfRule type="expression" dxfId="2593" priority="332">
      <formula>SEARCH("fermata",$N12)&gt;0</formula>
    </cfRule>
    <cfRule type="expression" dxfId="2592" priority="333">
      <formula>SEARCH("canone",$N12)&gt;0</formula>
    </cfRule>
  </conditionalFormatting>
  <conditionalFormatting sqref="F6:F7">
    <cfRule type="expression" dxfId="2591" priority="324">
      <formula>SEARCH("caricato",$N6)&gt;0</formula>
    </cfRule>
    <cfRule type="expression" dxfId="2590" priority="325">
      <formula>SEARCH("da fare",$N6)&gt;0</formula>
    </cfRule>
    <cfRule type="expression" dxfId="2589" priority="326">
      <formula>SEARCH("attesa tcl",$N6)&gt;0</formula>
    </cfRule>
    <cfRule type="expression" dxfId="2588" priority="327">
      <formula>SEARCH("fermata",$N6)&gt;0</formula>
    </cfRule>
    <cfRule type="expression" dxfId="2587" priority="328">
      <formula>SEARCH("canone",$N6)&gt;0</formula>
    </cfRule>
  </conditionalFormatting>
  <conditionalFormatting sqref="F9">
    <cfRule type="expression" dxfId="2586" priority="319">
      <formula>SEARCH("caricato",$N9)&gt;0</formula>
    </cfRule>
    <cfRule type="expression" dxfId="2585" priority="320">
      <formula>SEARCH("da fare",$N9)&gt;0</formula>
    </cfRule>
    <cfRule type="expression" dxfId="2584" priority="321">
      <formula>SEARCH("attesa tcl",$N9)&gt;0</formula>
    </cfRule>
    <cfRule type="expression" dxfId="2583" priority="322">
      <formula>SEARCH("fermata",$N9)&gt;0</formula>
    </cfRule>
    <cfRule type="expression" dxfId="2582" priority="323">
      <formula>SEARCH("canone",$N9)&gt;0</formula>
    </cfRule>
  </conditionalFormatting>
  <conditionalFormatting sqref="G8:H8 J8">
    <cfRule type="expression" dxfId="2581" priority="314">
      <formula>SEARCH("caricato",$N8)&gt;0</formula>
    </cfRule>
    <cfRule type="expression" dxfId="2580" priority="315">
      <formula>SEARCH("da fare",$N8)&gt;0</formula>
    </cfRule>
    <cfRule type="expression" dxfId="2579" priority="316">
      <formula>SEARCH("attesa tcl",$N8)&gt;0</formula>
    </cfRule>
    <cfRule type="expression" dxfId="2578" priority="317">
      <formula>SEARCH("fermata",$N8)&gt;0</formula>
    </cfRule>
    <cfRule type="expression" dxfId="2577" priority="318">
      <formula>SEARCH("canone",$N8)&gt;0</formula>
    </cfRule>
  </conditionalFormatting>
  <conditionalFormatting sqref="G4:H4 J4">
    <cfRule type="expression" dxfId="2576" priority="309">
      <formula>SEARCH("caricato",$N4)&gt;0</formula>
    </cfRule>
    <cfRule type="expression" dxfId="2575" priority="310">
      <formula>SEARCH("da fare",$N4)&gt;0</formula>
    </cfRule>
    <cfRule type="expression" dxfId="2574" priority="311">
      <formula>SEARCH("attesa tcl",$N4)&gt;0</formula>
    </cfRule>
    <cfRule type="expression" dxfId="2573" priority="312">
      <formula>SEARCH("fermata",$N4)&gt;0</formula>
    </cfRule>
    <cfRule type="expression" dxfId="2572" priority="313">
      <formula>SEARCH("canone",$N4)&gt;0</formula>
    </cfRule>
  </conditionalFormatting>
  <conditionalFormatting sqref="F6:F7">
    <cfRule type="expression" dxfId="2571" priority="304">
      <formula>SEARCH("caricato",$N6)&gt;0</formula>
    </cfRule>
    <cfRule type="expression" dxfId="2570" priority="305">
      <formula>SEARCH("da fare",$N6)&gt;0</formula>
    </cfRule>
    <cfRule type="expression" dxfId="2569" priority="306">
      <formula>SEARCH("attesa tcl",$N6)&gt;0</formula>
    </cfRule>
    <cfRule type="expression" dxfId="2568" priority="307">
      <formula>SEARCH("fermata",$N6)&gt;0</formula>
    </cfRule>
    <cfRule type="expression" dxfId="2567" priority="308">
      <formula>SEARCH("canone",$N6)&gt;0</formula>
    </cfRule>
  </conditionalFormatting>
  <conditionalFormatting sqref="F9">
    <cfRule type="expression" dxfId="2566" priority="299">
      <formula>SEARCH("caricato",$N9)&gt;0</formula>
    </cfRule>
    <cfRule type="expression" dxfId="2565" priority="300">
      <formula>SEARCH("da fare",$N9)&gt;0</formula>
    </cfRule>
    <cfRule type="expression" dxfId="2564" priority="301">
      <formula>SEARCH("attesa tcl",$N9)&gt;0</formula>
    </cfRule>
    <cfRule type="expression" dxfId="2563" priority="302">
      <formula>SEARCH("fermata",$N9)&gt;0</formula>
    </cfRule>
    <cfRule type="expression" dxfId="2562" priority="303">
      <formula>SEARCH("canone",$N9)&gt;0</formula>
    </cfRule>
  </conditionalFormatting>
  <conditionalFormatting sqref="G10:H10 J10">
    <cfRule type="expression" dxfId="2561" priority="294">
      <formula>SEARCH("caricato",$N10)&gt;0</formula>
    </cfRule>
    <cfRule type="expression" dxfId="2560" priority="295">
      <formula>SEARCH("da fare",$N10)&gt;0</formula>
    </cfRule>
    <cfRule type="expression" dxfId="2559" priority="296">
      <formula>SEARCH("attesa tcl",$N10)&gt;0</formula>
    </cfRule>
    <cfRule type="expression" dxfId="2558" priority="297">
      <formula>SEARCH("fermata",$N10)&gt;0</formula>
    </cfRule>
    <cfRule type="expression" dxfId="2557" priority="298">
      <formula>SEARCH("canone",$N10)&gt;0</formula>
    </cfRule>
  </conditionalFormatting>
  <conditionalFormatting sqref="G6:H6 J6">
    <cfRule type="expression" dxfId="2556" priority="289">
      <formula>SEARCH("caricato",$N6)&gt;0</formula>
    </cfRule>
    <cfRule type="expression" dxfId="2555" priority="290">
      <formula>SEARCH("da fare",$N6)&gt;0</formula>
    </cfRule>
    <cfRule type="expression" dxfId="2554" priority="291">
      <formula>SEARCH("attesa tcl",$N6)&gt;0</formula>
    </cfRule>
    <cfRule type="expression" dxfId="2553" priority="292">
      <formula>SEARCH("fermata",$N6)&gt;0</formula>
    </cfRule>
    <cfRule type="expression" dxfId="2552" priority="293">
      <formula>SEARCH("canone",$N6)&gt;0</formula>
    </cfRule>
  </conditionalFormatting>
  <conditionalFormatting sqref="F4:F5">
    <cfRule type="expression" dxfId="2551" priority="284">
      <formula>SEARCH("caricato",$N4)&gt;0</formula>
    </cfRule>
    <cfRule type="expression" dxfId="2550" priority="285">
      <formula>SEARCH("da fare",$N4)&gt;0</formula>
    </cfRule>
    <cfRule type="expression" dxfId="2549" priority="286">
      <formula>SEARCH("attesa tcl",$N4)&gt;0</formula>
    </cfRule>
    <cfRule type="expression" dxfId="2548" priority="287">
      <formula>SEARCH("fermata",$N4)&gt;0</formula>
    </cfRule>
    <cfRule type="expression" dxfId="2547" priority="288">
      <formula>SEARCH("canone",$N4)&gt;0</formula>
    </cfRule>
  </conditionalFormatting>
  <conditionalFormatting sqref="F4:F5">
    <cfRule type="expression" dxfId="2546" priority="279">
      <formula>SEARCH("caricato",$N4)&gt;0</formula>
    </cfRule>
    <cfRule type="expression" dxfId="2545" priority="280">
      <formula>SEARCH("da fare",$N4)&gt;0</formula>
    </cfRule>
    <cfRule type="expression" dxfId="2544" priority="281">
      <formula>SEARCH("attesa tcl",$N4)&gt;0</formula>
    </cfRule>
    <cfRule type="expression" dxfId="2543" priority="282">
      <formula>SEARCH("fermata",$N4)&gt;0</formula>
    </cfRule>
    <cfRule type="expression" dxfId="2542" priority="283">
      <formula>SEARCH("canone",$N4)&gt;0</formula>
    </cfRule>
  </conditionalFormatting>
  <conditionalFormatting sqref="G10:H10 J10">
    <cfRule type="expression" dxfId="2541" priority="249">
      <formula>SEARCH("caricato",$N10)&gt;0</formula>
    </cfRule>
    <cfRule type="expression" dxfId="2540" priority="250">
      <formula>SEARCH("da fare",$N10)&gt;0</formula>
    </cfRule>
    <cfRule type="expression" dxfId="2539" priority="251">
      <formula>SEARCH("attesa tcl",$N10)&gt;0</formula>
    </cfRule>
    <cfRule type="expression" dxfId="2538" priority="252">
      <formula>SEARCH("fermata",$N10)&gt;0</formula>
    </cfRule>
    <cfRule type="expression" dxfId="2537" priority="253">
      <formula>SEARCH("canone",$N10)&gt;0</formula>
    </cfRule>
  </conditionalFormatting>
  <conditionalFormatting sqref="F12:F13">
    <cfRule type="expression" dxfId="2536" priority="244">
      <formula>SEARCH("caricato",$N12)&gt;0</formula>
    </cfRule>
    <cfRule type="expression" dxfId="2535" priority="245">
      <formula>SEARCH("da fare",$N12)&gt;0</formula>
    </cfRule>
    <cfRule type="expression" dxfId="2534" priority="246">
      <formula>SEARCH("attesa tcl",$N12)&gt;0</formula>
    </cfRule>
    <cfRule type="expression" dxfId="2533" priority="247">
      <formula>SEARCH("fermata",$N12)&gt;0</formula>
    </cfRule>
    <cfRule type="expression" dxfId="2532" priority="248">
      <formula>SEARCH("canone",$N12)&gt;0</formula>
    </cfRule>
  </conditionalFormatting>
  <conditionalFormatting sqref="G12:H12 J12">
    <cfRule type="expression" dxfId="2531" priority="239">
      <formula>SEARCH("caricato",$N12)&gt;0</formula>
    </cfRule>
    <cfRule type="expression" dxfId="2530" priority="240">
      <formula>SEARCH("da fare",$N12)&gt;0</formula>
    </cfRule>
    <cfRule type="expression" dxfId="2529" priority="241">
      <formula>SEARCH("attesa tcl",$N12)&gt;0</formula>
    </cfRule>
    <cfRule type="expression" dxfId="2528" priority="242">
      <formula>SEARCH("fermata",$N12)&gt;0</formula>
    </cfRule>
    <cfRule type="expression" dxfId="2527" priority="243">
      <formula>SEARCH("canone",$N12)&gt;0</formula>
    </cfRule>
  </conditionalFormatting>
  <conditionalFormatting sqref="F10:F11">
    <cfRule type="expression" dxfId="2526" priority="234">
      <formula>SEARCH("caricato",$N10)&gt;0</formula>
    </cfRule>
    <cfRule type="expression" dxfId="2525" priority="235">
      <formula>SEARCH("da fare",$N10)&gt;0</formula>
    </cfRule>
    <cfRule type="expression" dxfId="2524" priority="236">
      <formula>SEARCH("attesa tcl",$N10)&gt;0</formula>
    </cfRule>
    <cfRule type="expression" dxfId="2523" priority="237">
      <formula>SEARCH("fermata",$N10)&gt;0</formula>
    </cfRule>
    <cfRule type="expression" dxfId="2522" priority="238">
      <formula>SEARCH("canone",$N10)&gt;0</formula>
    </cfRule>
  </conditionalFormatting>
  <conditionalFormatting sqref="F10:F11">
    <cfRule type="expression" dxfId="2521" priority="229">
      <formula>SEARCH("caricato",$N10)&gt;0</formula>
    </cfRule>
    <cfRule type="expression" dxfId="2520" priority="230">
      <formula>SEARCH("da fare",$N10)&gt;0</formula>
    </cfRule>
    <cfRule type="expression" dxfId="2519" priority="231">
      <formula>SEARCH("attesa tcl",$N10)&gt;0</formula>
    </cfRule>
    <cfRule type="expression" dxfId="2518" priority="232">
      <formula>SEARCH("fermata",$N10)&gt;0</formula>
    </cfRule>
    <cfRule type="expression" dxfId="2517" priority="233">
      <formula>SEARCH("canone",$N10)&gt;0</formula>
    </cfRule>
  </conditionalFormatting>
  <conditionalFormatting sqref="F17">
    <cfRule type="expression" dxfId="2516" priority="224">
      <formula>SEARCH("caricato",$N17)&gt;0</formula>
    </cfRule>
    <cfRule type="expression" dxfId="2515" priority="225">
      <formula>SEARCH("da fare",$N17)&gt;0</formula>
    </cfRule>
    <cfRule type="expression" dxfId="2514" priority="226">
      <formula>SEARCH("attesa tcl",$N17)&gt;0</formula>
    </cfRule>
    <cfRule type="expression" dxfId="2513" priority="227">
      <formula>SEARCH("fermata",$N17)&gt;0</formula>
    </cfRule>
    <cfRule type="expression" dxfId="2512" priority="228">
      <formula>SEARCH("canone",$N17)&gt;0</formula>
    </cfRule>
  </conditionalFormatting>
  <conditionalFormatting sqref="F17">
    <cfRule type="expression" dxfId="2511" priority="219">
      <formula>SEARCH("caricato",$N17)&gt;0</formula>
    </cfRule>
    <cfRule type="expression" dxfId="2510" priority="220">
      <formula>SEARCH("da fare",$N17)&gt;0</formula>
    </cfRule>
    <cfRule type="expression" dxfId="2509" priority="221">
      <formula>SEARCH("attesa tcl",$N17)&gt;0</formula>
    </cfRule>
    <cfRule type="expression" dxfId="2508" priority="222">
      <formula>SEARCH("fermata",$N17)&gt;0</formula>
    </cfRule>
    <cfRule type="expression" dxfId="2507" priority="223">
      <formula>SEARCH("canone",$N17)&gt;0</formula>
    </cfRule>
  </conditionalFormatting>
  <conditionalFormatting sqref="F17">
    <cfRule type="expression" dxfId="2506" priority="214">
      <formula>SEARCH("caricato",$N17)&gt;0</formula>
    </cfRule>
    <cfRule type="expression" dxfId="2505" priority="215">
      <formula>SEARCH("da fare",$N17)&gt;0</formula>
    </cfRule>
    <cfRule type="expression" dxfId="2504" priority="216">
      <formula>SEARCH("attesa tcl",$N17)&gt;0</formula>
    </cfRule>
    <cfRule type="expression" dxfId="2503" priority="217">
      <formula>SEARCH("fermata",$N17)&gt;0</formula>
    </cfRule>
    <cfRule type="expression" dxfId="2502" priority="218">
      <formula>SEARCH("canone",$N17)&gt;0</formula>
    </cfRule>
  </conditionalFormatting>
  <conditionalFormatting sqref="F17">
    <cfRule type="expression" dxfId="2501" priority="209">
      <formula>SEARCH("caricato",$N17)&gt;0</formula>
    </cfRule>
    <cfRule type="expression" dxfId="2500" priority="210">
      <formula>SEARCH("da fare",$N17)&gt;0</formula>
    </cfRule>
    <cfRule type="expression" dxfId="2499" priority="211">
      <formula>SEARCH("attesa tcl",$N17)&gt;0</formula>
    </cfRule>
    <cfRule type="expression" dxfId="2498" priority="212">
      <formula>SEARCH("fermata",$N17)&gt;0</formula>
    </cfRule>
    <cfRule type="expression" dxfId="2497" priority="213">
      <formula>SEARCH("canone",$N17)&gt;0</formula>
    </cfRule>
  </conditionalFormatting>
  <conditionalFormatting sqref="G14:H14 J14">
    <cfRule type="expression" dxfId="2496" priority="204">
      <formula>SEARCH("caricato",$N14)&gt;0</formula>
    </cfRule>
    <cfRule type="expression" dxfId="2495" priority="205">
      <formula>SEARCH("da fare",$N14)&gt;0</formula>
    </cfRule>
    <cfRule type="expression" dxfId="2494" priority="206">
      <formula>SEARCH("attesa tcl",$N14)&gt;0</formula>
    </cfRule>
    <cfRule type="expression" dxfId="2493" priority="207">
      <formula>SEARCH("fermata",$N14)&gt;0</formula>
    </cfRule>
    <cfRule type="expression" dxfId="2492" priority="208">
      <formula>SEARCH("canone",$N14)&gt;0</formula>
    </cfRule>
  </conditionalFormatting>
  <conditionalFormatting sqref="G14:H14 J14">
    <cfRule type="expression" dxfId="2491" priority="199">
      <formula>SEARCH("caricato",$N14)&gt;0</formula>
    </cfRule>
    <cfRule type="expression" dxfId="2490" priority="200">
      <formula>SEARCH("da fare",$N14)&gt;0</formula>
    </cfRule>
    <cfRule type="expression" dxfId="2489" priority="201">
      <formula>SEARCH("attesa tcl",$N14)&gt;0</formula>
    </cfRule>
    <cfRule type="expression" dxfId="2488" priority="202">
      <formula>SEARCH("fermata",$N14)&gt;0</formula>
    </cfRule>
    <cfRule type="expression" dxfId="2487" priority="203">
      <formula>SEARCH("canone",$N14)&gt;0</formula>
    </cfRule>
  </conditionalFormatting>
  <conditionalFormatting sqref="F16:F17">
    <cfRule type="expression" dxfId="2486" priority="194">
      <formula>SEARCH("caricato",$N16)&gt;0</formula>
    </cfRule>
    <cfRule type="expression" dxfId="2485" priority="195">
      <formula>SEARCH("da fare",$N16)&gt;0</formula>
    </cfRule>
    <cfRule type="expression" dxfId="2484" priority="196">
      <formula>SEARCH("attesa tcl",$N16)&gt;0</formula>
    </cfRule>
    <cfRule type="expression" dxfId="2483" priority="197">
      <formula>SEARCH("fermata",$N16)&gt;0</formula>
    </cfRule>
    <cfRule type="expression" dxfId="2482" priority="198">
      <formula>SEARCH("canone",$N16)&gt;0</formula>
    </cfRule>
  </conditionalFormatting>
  <conditionalFormatting sqref="G16:H16 J16">
    <cfRule type="expression" dxfId="2481" priority="189">
      <formula>SEARCH("caricato",$N16)&gt;0</formula>
    </cfRule>
    <cfRule type="expression" dxfId="2480" priority="190">
      <formula>SEARCH("da fare",$N16)&gt;0</formula>
    </cfRule>
    <cfRule type="expression" dxfId="2479" priority="191">
      <formula>SEARCH("attesa tcl",$N16)&gt;0</formula>
    </cfRule>
    <cfRule type="expression" dxfId="2478" priority="192">
      <formula>SEARCH("fermata",$N16)&gt;0</formula>
    </cfRule>
    <cfRule type="expression" dxfId="2477" priority="193">
      <formula>SEARCH("canone",$N16)&gt;0</formula>
    </cfRule>
  </conditionalFormatting>
  <conditionalFormatting sqref="F14:F15">
    <cfRule type="expression" dxfId="2476" priority="184">
      <formula>SEARCH("caricato",$N14)&gt;0</formula>
    </cfRule>
    <cfRule type="expression" dxfId="2475" priority="185">
      <formula>SEARCH("da fare",$N14)&gt;0</formula>
    </cfRule>
    <cfRule type="expression" dxfId="2474" priority="186">
      <formula>SEARCH("attesa tcl",$N14)&gt;0</formula>
    </cfRule>
    <cfRule type="expression" dxfId="2473" priority="187">
      <formula>SEARCH("fermata",$N14)&gt;0</formula>
    </cfRule>
    <cfRule type="expression" dxfId="2472" priority="188">
      <formula>SEARCH("canone",$N14)&gt;0</formula>
    </cfRule>
  </conditionalFormatting>
  <conditionalFormatting sqref="F14:F15">
    <cfRule type="expression" dxfId="2471" priority="179">
      <formula>SEARCH("caricato",$N14)&gt;0</formula>
    </cfRule>
    <cfRule type="expression" dxfId="2470" priority="180">
      <formula>SEARCH("da fare",$N14)&gt;0</formula>
    </cfRule>
    <cfRule type="expression" dxfId="2469" priority="181">
      <formula>SEARCH("attesa tcl",$N14)&gt;0</formula>
    </cfRule>
    <cfRule type="expression" dxfId="2468" priority="182">
      <formula>SEARCH("fermata",$N14)&gt;0</formula>
    </cfRule>
    <cfRule type="expression" dxfId="2467" priority="183">
      <formula>SEARCH("canone",$N14)&gt;0</formula>
    </cfRule>
  </conditionalFormatting>
  <conditionalFormatting sqref="F14:F15">
    <cfRule type="expression" dxfId="2466" priority="174">
      <formula>SEARCH("caricato",$N14)&gt;0</formula>
    </cfRule>
    <cfRule type="expression" dxfId="2465" priority="175">
      <formula>SEARCH("da fare",$N14)&gt;0</formula>
    </cfRule>
    <cfRule type="expression" dxfId="2464" priority="176">
      <formula>SEARCH("attesa tcl",$N14)&gt;0</formula>
    </cfRule>
    <cfRule type="expression" dxfId="2463" priority="177">
      <formula>SEARCH("fermata",$N14)&gt;0</formula>
    </cfRule>
    <cfRule type="expression" dxfId="2462" priority="178">
      <formula>SEARCH("canone",$N14)&gt;0</formula>
    </cfRule>
  </conditionalFormatting>
  <conditionalFormatting sqref="G14:H14 J14">
    <cfRule type="expression" dxfId="2461" priority="169">
      <formula>SEARCH("caricato",$N14)&gt;0</formula>
    </cfRule>
    <cfRule type="expression" dxfId="2460" priority="170">
      <formula>SEARCH("da fare",$N14)&gt;0</formula>
    </cfRule>
    <cfRule type="expression" dxfId="2459" priority="171">
      <formula>SEARCH("attesa tcl",$N14)&gt;0</formula>
    </cfRule>
    <cfRule type="expression" dxfId="2458" priority="172">
      <formula>SEARCH("fermata",$N14)&gt;0</formula>
    </cfRule>
    <cfRule type="expression" dxfId="2457" priority="173">
      <formula>SEARCH("canone",$N14)&gt;0</formula>
    </cfRule>
  </conditionalFormatting>
  <conditionalFormatting sqref="F19">
    <cfRule type="expression" dxfId="2456" priority="164">
      <formula>SEARCH("caricato",$N19)&gt;0</formula>
    </cfRule>
    <cfRule type="expression" dxfId="2455" priority="165">
      <formula>SEARCH("da fare",$N19)&gt;0</formula>
    </cfRule>
    <cfRule type="expression" dxfId="2454" priority="166">
      <formula>SEARCH("attesa tcl",$N19)&gt;0</formula>
    </cfRule>
    <cfRule type="expression" dxfId="2453" priority="167">
      <formula>SEARCH("fermata",$N19)&gt;0</formula>
    </cfRule>
    <cfRule type="expression" dxfId="2452" priority="168">
      <formula>SEARCH("canone",$N19)&gt;0</formula>
    </cfRule>
  </conditionalFormatting>
  <conditionalFormatting sqref="F19">
    <cfRule type="expression" dxfId="2451" priority="159">
      <formula>SEARCH("caricato",$N19)&gt;0</formula>
    </cfRule>
    <cfRule type="expression" dxfId="2450" priority="160">
      <formula>SEARCH("da fare",$N19)&gt;0</formula>
    </cfRule>
    <cfRule type="expression" dxfId="2449" priority="161">
      <formula>SEARCH("attesa tcl",$N19)&gt;0</formula>
    </cfRule>
    <cfRule type="expression" dxfId="2448" priority="162">
      <formula>SEARCH("fermata",$N19)&gt;0</formula>
    </cfRule>
    <cfRule type="expression" dxfId="2447" priority="163">
      <formula>SEARCH("canone",$N19)&gt;0</formula>
    </cfRule>
  </conditionalFormatting>
  <conditionalFormatting sqref="F19">
    <cfRule type="expression" dxfId="2446" priority="154">
      <formula>SEARCH("caricato",$N19)&gt;0</formula>
    </cfRule>
    <cfRule type="expression" dxfId="2445" priority="155">
      <formula>SEARCH("da fare",$N19)&gt;0</formula>
    </cfRule>
    <cfRule type="expression" dxfId="2444" priority="156">
      <formula>SEARCH("attesa tcl",$N19)&gt;0</formula>
    </cfRule>
    <cfRule type="expression" dxfId="2443" priority="157">
      <formula>SEARCH("fermata",$N19)&gt;0</formula>
    </cfRule>
    <cfRule type="expression" dxfId="2442" priority="158">
      <formula>SEARCH("canone",$N19)&gt;0</formula>
    </cfRule>
  </conditionalFormatting>
  <conditionalFormatting sqref="F19">
    <cfRule type="expression" dxfId="2441" priority="149">
      <formula>SEARCH("caricato",$N19)&gt;0</formula>
    </cfRule>
    <cfRule type="expression" dxfId="2440" priority="150">
      <formula>SEARCH("da fare",$N19)&gt;0</formula>
    </cfRule>
    <cfRule type="expression" dxfId="2439" priority="151">
      <formula>SEARCH("attesa tcl",$N19)&gt;0</formula>
    </cfRule>
    <cfRule type="expression" dxfId="2438" priority="152">
      <formula>SEARCH("fermata",$N19)&gt;0</formula>
    </cfRule>
    <cfRule type="expression" dxfId="2437" priority="153">
      <formula>SEARCH("canone",$N19)&gt;0</formula>
    </cfRule>
  </conditionalFormatting>
  <conditionalFormatting sqref="M5">
    <cfRule type="expression" dxfId="2436" priority="139">
      <formula>SEARCH("caricato",$N5)&gt;0</formula>
    </cfRule>
    <cfRule type="expression" dxfId="2435" priority="140">
      <formula>SEARCH("da fare",$N5)&gt;0</formula>
    </cfRule>
    <cfRule type="expression" dxfId="2434" priority="141">
      <formula>SEARCH("attesa tcl",$N5)&gt;0</formula>
    </cfRule>
    <cfRule type="expression" dxfId="2433" priority="142">
      <formula>SEARCH("fermata",$N5)&gt;0</formula>
    </cfRule>
    <cfRule type="expression" dxfId="2432" priority="143">
      <formula>SEARCH("canone",$N5)&gt;0</formula>
    </cfRule>
  </conditionalFormatting>
  <conditionalFormatting sqref="M4">
    <cfRule type="expression" dxfId="2431" priority="144">
      <formula>SEARCH("caricato",$N4)&gt;0</formula>
    </cfRule>
    <cfRule type="expression" dxfId="2430" priority="145">
      <formula>SEARCH("da fare",$N4)&gt;0</formula>
    </cfRule>
    <cfRule type="expression" dxfId="2429" priority="146">
      <formula>SEARCH("attesa tcl",$N4)&gt;0</formula>
    </cfRule>
    <cfRule type="expression" dxfId="2428" priority="147">
      <formula>SEARCH("fermata",$N4)&gt;0</formula>
    </cfRule>
    <cfRule type="expression" dxfId="2427" priority="148">
      <formula>SEARCH("canone",$N4)&gt;0</formula>
    </cfRule>
  </conditionalFormatting>
  <conditionalFormatting sqref="M6:M45">
    <cfRule type="expression" dxfId="2426" priority="134">
      <formula>SEARCH("caricato",$N6)&gt;0</formula>
    </cfRule>
    <cfRule type="expression" dxfId="2425" priority="135">
      <formula>SEARCH("da fare",$N6)&gt;0</formula>
    </cfRule>
    <cfRule type="expression" dxfId="2424" priority="136">
      <formula>SEARCH("attesa tcl",$N6)&gt;0</formula>
    </cfRule>
    <cfRule type="expression" dxfId="2423" priority="137">
      <formula>SEARCH("fermata",$N6)&gt;0</formula>
    </cfRule>
    <cfRule type="expression" dxfId="2422" priority="138">
      <formula>SEARCH("canone",$N6)&gt;0</formula>
    </cfRule>
  </conditionalFormatting>
  <conditionalFormatting sqref="F8">
    <cfRule type="expression" dxfId="2421" priority="129">
      <formula>SEARCH("caricato",$N8)&gt;0</formula>
    </cfRule>
    <cfRule type="expression" dxfId="2420" priority="130">
      <formula>SEARCH("da fare",$N8)&gt;0</formula>
    </cfRule>
    <cfRule type="expression" dxfId="2419" priority="131">
      <formula>SEARCH("attesa tcl",$N8)&gt;0</formula>
    </cfRule>
    <cfRule type="expression" dxfId="2418" priority="132">
      <formula>SEARCH("fermata",$N8)&gt;0</formula>
    </cfRule>
    <cfRule type="expression" dxfId="2417" priority="133">
      <formula>SEARCH("canone",$N8)&gt;0</formula>
    </cfRule>
  </conditionalFormatting>
  <conditionalFormatting sqref="F8">
    <cfRule type="expression" dxfId="2416" priority="124">
      <formula>SEARCH("caricato",$N8)&gt;0</formula>
    </cfRule>
    <cfRule type="expression" dxfId="2415" priority="125">
      <formula>SEARCH("da fare",$N8)&gt;0</formula>
    </cfRule>
    <cfRule type="expression" dxfId="2414" priority="126">
      <formula>SEARCH("attesa tcl",$N8)&gt;0</formula>
    </cfRule>
    <cfRule type="expression" dxfId="2413" priority="127">
      <formula>SEARCH("fermata",$N8)&gt;0</formula>
    </cfRule>
    <cfRule type="expression" dxfId="2412" priority="128">
      <formula>SEARCH("canone",$N8)&gt;0</formula>
    </cfRule>
  </conditionalFormatting>
  <conditionalFormatting sqref="F8">
    <cfRule type="expression" dxfId="2411" priority="119">
      <formula>SEARCH("caricato",$N8)&gt;0</formula>
    </cfRule>
    <cfRule type="expression" dxfId="2410" priority="120">
      <formula>SEARCH("da fare",$N8)&gt;0</formula>
    </cfRule>
    <cfRule type="expression" dxfId="2409" priority="121">
      <formula>SEARCH("attesa tcl",$N8)&gt;0</formula>
    </cfRule>
    <cfRule type="expression" dxfId="2408" priority="122">
      <formula>SEARCH("fermata",$N8)&gt;0</formula>
    </cfRule>
    <cfRule type="expression" dxfId="2407" priority="123">
      <formula>SEARCH("canone",$N8)&gt;0</formula>
    </cfRule>
  </conditionalFormatting>
  <conditionalFormatting sqref="F8">
    <cfRule type="expression" dxfId="2406" priority="114">
      <formula>SEARCH("caricato",$N8)&gt;0</formula>
    </cfRule>
    <cfRule type="expression" dxfId="2405" priority="115">
      <formula>SEARCH("da fare",$N8)&gt;0</formula>
    </cfRule>
    <cfRule type="expression" dxfId="2404" priority="116">
      <formula>SEARCH("attesa tcl",$N8)&gt;0</formula>
    </cfRule>
    <cfRule type="expression" dxfId="2403" priority="117">
      <formula>SEARCH("fermata",$N8)&gt;0</formula>
    </cfRule>
    <cfRule type="expression" dxfId="2402" priority="118">
      <formula>SEARCH("canone",$N8)&gt;0</formula>
    </cfRule>
  </conditionalFormatting>
  <conditionalFormatting sqref="P4:Q4">
    <cfRule type="cellIs" dxfId="2401" priority="69" operator="lessThan">
      <formula>0</formula>
    </cfRule>
    <cfRule type="cellIs" dxfId="2400" priority="70" operator="greaterThan">
      <formula>0</formula>
    </cfRule>
    <cfRule type="cellIs" dxfId="2399" priority="71" operator="equal">
      <formula>0</formula>
    </cfRule>
  </conditionalFormatting>
  <conditionalFormatting sqref="S4">
    <cfRule type="cellIs" dxfId="2398" priority="66" operator="lessThan">
      <formula>0</formula>
    </cfRule>
    <cfRule type="cellIs" dxfId="2397" priority="67" operator="greaterThan">
      <formula>0</formula>
    </cfRule>
    <cfRule type="cellIs" dxfId="2396" priority="68" operator="equal">
      <formula>0</formula>
    </cfRule>
  </conditionalFormatting>
  <conditionalFormatting sqref="T4">
    <cfRule type="containsText" dxfId="2395" priority="64" operator="containsText" text="NO">
      <formula>NOT(ISERROR(SEARCH("NO",T4)))</formula>
    </cfRule>
    <cfRule type="containsText" dxfId="2394" priority="65" operator="containsText" text="SI">
      <formula>NOT(ISERROR(SEARCH("SI",T4)))</formula>
    </cfRule>
  </conditionalFormatting>
  <conditionalFormatting sqref="R4">
    <cfRule type="cellIs" dxfId="2393" priority="61" operator="lessThan">
      <formula>0</formula>
    </cfRule>
    <cfRule type="cellIs" dxfId="2392" priority="62" operator="greaterThan">
      <formula>0</formula>
    </cfRule>
    <cfRule type="cellIs" dxfId="2391" priority="63" operator="equal">
      <formula>0</formula>
    </cfRule>
  </conditionalFormatting>
  <conditionalFormatting sqref="I4">
    <cfRule type="expression" dxfId="2390" priority="56">
      <formula>SEARCH("caricato",$N4)&gt;0</formula>
    </cfRule>
    <cfRule type="expression" dxfId="2389" priority="57">
      <formula>SEARCH("da fare",$N4)&gt;0</formula>
    </cfRule>
    <cfRule type="expression" dxfId="2388" priority="58">
      <formula>SEARCH("attesa tcl",$N4)&gt;0</formula>
    </cfRule>
    <cfRule type="expression" dxfId="2387" priority="59">
      <formula>SEARCH("fermata",$N4)&gt;0</formula>
    </cfRule>
    <cfRule type="expression" dxfId="2386" priority="60">
      <formula>SEARCH("canone",$N4)&gt;0</formula>
    </cfRule>
  </conditionalFormatting>
  <conditionalFormatting sqref="I4">
    <cfRule type="expression" dxfId="2385" priority="51">
      <formula>SEARCH("caricato",$N4)&gt;0</formula>
    </cfRule>
    <cfRule type="expression" dxfId="2384" priority="52">
      <formula>SEARCH("da fare",$N4)&gt;0</formula>
    </cfRule>
    <cfRule type="expression" dxfId="2383" priority="53">
      <formula>SEARCH("attesa tcl",$N4)&gt;0</formula>
    </cfRule>
    <cfRule type="expression" dxfId="2382" priority="54">
      <formula>SEARCH("fermata",$N4)&gt;0</formula>
    </cfRule>
    <cfRule type="expression" dxfId="2381" priority="55">
      <formula>SEARCH("canone",$N4)&gt;0</formula>
    </cfRule>
  </conditionalFormatting>
  <conditionalFormatting sqref="I4">
    <cfRule type="expression" dxfId="2380" priority="46">
      <formula>SEARCH("caricato",$N4)&gt;0</formula>
    </cfRule>
    <cfRule type="expression" dxfId="2379" priority="47">
      <formula>SEARCH("da fare",$N4)&gt;0</formula>
    </cfRule>
    <cfRule type="expression" dxfId="2378" priority="48">
      <formula>SEARCH("attesa tcl",$N4)&gt;0</formula>
    </cfRule>
    <cfRule type="expression" dxfId="2377" priority="49">
      <formula>SEARCH("fermata",$N4)&gt;0</formula>
    </cfRule>
    <cfRule type="expression" dxfId="2376" priority="50">
      <formula>SEARCH("canone",$N4)&gt;0</formula>
    </cfRule>
  </conditionalFormatting>
  <conditionalFormatting sqref="I4">
    <cfRule type="expression" dxfId="2375" priority="41">
      <formula>SEARCH("caricato",$N4)&gt;0</formula>
    </cfRule>
    <cfRule type="expression" dxfId="2374" priority="42">
      <formula>SEARCH("da fare",$N4)&gt;0</formula>
    </cfRule>
    <cfRule type="expression" dxfId="2373" priority="43">
      <formula>SEARCH("attesa tcl",$N4)&gt;0</formula>
    </cfRule>
    <cfRule type="expression" dxfId="2372" priority="44">
      <formula>SEARCH("fermata",$N4)&gt;0</formula>
    </cfRule>
    <cfRule type="expression" dxfId="2371" priority="45">
      <formula>SEARCH("canone",$N4)&gt;0</formula>
    </cfRule>
  </conditionalFormatting>
  <conditionalFormatting sqref="I4">
    <cfRule type="expression" dxfId="2370" priority="36">
      <formula>SEARCH("caricato",$N4)&gt;0</formula>
    </cfRule>
    <cfRule type="expression" dxfId="2369" priority="37">
      <formula>SEARCH("da fare",$N4)&gt;0</formula>
    </cfRule>
    <cfRule type="expression" dxfId="2368" priority="38">
      <formula>SEARCH("attesa tcl",$N4)&gt;0</formula>
    </cfRule>
    <cfRule type="expression" dxfId="2367" priority="39">
      <formula>SEARCH("fermata",$N4)&gt;0</formula>
    </cfRule>
    <cfRule type="expression" dxfId="2366" priority="40">
      <formula>SEARCH("canone",$N4)&gt;0</formula>
    </cfRule>
  </conditionalFormatting>
  <conditionalFormatting sqref="I4">
    <cfRule type="expression" dxfId="2365" priority="31">
      <formula>SEARCH("caricato",$N4)&gt;0</formula>
    </cfRule>
    <cfRule type="expression" dxfId="2364" priority="32">
      <formula>SEARCH("da fare",$N4)&gt;0</formula>
    </cfRule>
    <cfRule type="expression" dxfId="2363" priority="33">
      <formula>SEARCH("attesa tcl",$N4)&gt;0</formula>
    </cfRule>
    <cfRule type="expression" dxfId="2362" priority="34">
      <formula>SEARCH("fermata",$N4)&gt;0</formula>
    </cfRule>
    <cfRule type="expression" dxfId="2361" priority="35">
      <formula>SEARCH("canone",$N4)&gt;0</formula>
    </cfRule>
  </conditionalFormatting>
  <conditionalFormatting sqref="I5:I45">
    <cfRule type="expression" dxfId="2360" priority="26">
      <formula>SEARCH("caricato",$N5)&gt;0</formula>
    </cfRule>
    <cfRule type="expression" dxfId="2359" priority="27">
      <formula>SEARCH("da fare",$N5)&gt;0</formula>
    </cfRule>
    <cfRule type="expression" dxfId="2358" priority="28">
      <formula>SEARCH("attesa tcl",$N5)&gt;0</formula>
    </cfRule>
    <cfRule type="expression" dxfId="2357" priority="29">
      <formula>SEARCH("fermata",$N5)&gt;0</formula>
    </cfRule>
    <cfRule type="expression" dxfId="2356" priority="30">
      <formula>SEARCH("canone",$N5)&gt;0</formula>
    </cfRule>
  </conditionalFormatting>
  <conditionalFormatting sqref="I5:I45">
    <cfRule type="expression" dxfId="2355" priority="21">
      <formula>SEARCH("caricato",$N5)&gt;0</formula>
    </cfRule>
    <cfRule type="expression" dxfId="2354" priority="22">
      <formula>SEARCH("da fare",$N5)&gt;0</formula>
    </cfRule>
    <cfRule type="expression" dxfId="2353" priority="23">
      <formula>SEARCH("attesa tcl",$N5)&gt;0</formula>
    </cfRule>
    <cfRule type="expression" dxfId="2352" priority="24">
      <formula>SEARCH("fermata",$N5)&gt;0</formula>
    </cfRule>
    <cfRule type="expression" dxfId="2351" priority="25">
      <formula>SEARCH("canone",$N5)&gt;0</formula>
    </cfRule>
  </conditionalFormatting>
  <conditionalFormatting sqref="I5:I45">
    <cfRule type="expression" dxfId="2350" priority="16">
      <formula>SEARCH("caricato",$N5)&gt;0</formula>
    </cfRule>
    <cfRule type="expression" dxfId="2349" priority="17">
      <formula>SEARCH("da fare",$N5)&gt;0</formula>
    </cfRule>
    <cfRule type="expression" dxfId="2348" priority="18">
      <formula>SEARCH("attesa tcl",$N5)&gt;0</formula>
    </cfRule>
    <cfRule type="expression" dxfId="2347" priority="19">
      <formula>SEARCH("fermata",$N5)&gt;0</formula>
    </cfRule>
    <cfRule type="expression" dxfId="2346" priority="20">
      <formula>SEARCH("canone",$N5)&gt;0</formula>
    </cfRule>
  </conditionalFormatting>
  <conditionalFormatting sqref="I5:I45">
    <cfRule type="expression" dxfId="2345" priority="11">
      <formula>SEARCH("caricato",$N5)&gt;0</formula>
    </cfRule>
    <cfRule type="expression" dxfId="2344" priority="12">
      <formula>SEARCH("da fare",$N5)&gt;0</formula>
    </cfRule>
    <cfRule type="expression" dxfId="2343" priority="13">
      <formula>SEARCH("attesa tcl",$N5)&gt;0</formula>
    </cfRule>
    <cfRule type="expression" dxfId="2342" priority="14">
      <formula>SEARCH("fermata",$N5)&gt;0</formula>
    </cfRule>
    <cfRule type="expression" dxfId="2341" priority="15">
      <formula>SEARCH("canone",$N5)&gt;0</formula>
    </cfRule>
  </conditionalFormatting>
  <conditionalFormatting sqref="I5:I45">
    <cfRule type="expression" dxfId="2340" priority="6">
      <formula>SEARCH("caricato",$N5)&gt;0</formula>
    </cfRule>
    <cfRule type="expression" dxfId="2339" priority="7">
      <formula>SEARCH("da fare",$N5)&gt;0</formula>
    </cfRule>
    <cfRule type="expression" dxfId="2338" priority="8">
      <formula>SEARCH("attesa tcl",$N5)&gt;0</formula>
    </cfRule>
    <cfRule type="expression" dxfId="2337" priority="9">
      <formula>SEARCH("fermata",$N5)&gt;0</formula>
    </cfRule>
    <cfRule type="expression" dxfId="2336" priority="10">
      <formula>SEARCH("canone",$N5)&gt;0</formula>
    </cfRule>
  </conditionalFormatting>
  <conditionalFormatting sqref="I5:I45">
    <cfRule type="expression" dxfId="2335" priority="1">
      <formula>SEARCH("caricato",$N5)&gt;0</formula>
    </cfRule>
    <cfRule type="expression" dxfId="2334" priority="2">
      <formula>SEARCH("da fare",$N5)&gt;0</formula>
    </cfRule>
    <cfRule type="expression" dxfId="2333" priority="3">
      <formula>SEARCH("attesa tcl",$N5)&gt;0</formula>
    </cfRule>
    <cfRule type="expression" dxfId="2332" priority="4">
      <formula>SEARCH("fermata",$N5)&gt;0</formula>
    </cfRule>
    <cfRule type="expression" dxfId="2331" priority="5">
      <formula>SEARCH("canone",$N5)&gt;0</formula>
    </cfRule>
  </conditionalFormatting>
  <dataValidations count="1">
    <dataValidation type="list" allowBlank="1" showInputMessage="1" showErrorMessage="1" sqref="U4" xr:uid="{309A9DCB-451F-4983-881A-96BBAFC92123}">
      <formula1>"SI,NO,si,no,"</formula1>
    </dataValidation>
  </dataValidations>
  <printOptions horizontalCentered="1" verticalCentered="1"/>
  <pageMargins left="0.25" right="0.25" top="0.25" bottom="0.25" header="0.3" footer="0.3"/>
  <pageSetup paperSize="9" scale="25" fitToHeight="0" pageOrder="overThenDown" orientation="landscape" blackAndWhite="1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201" r:id="rId4" name="Button 1">
              <controlPr defaultSize="0" print="0" autoFill="0" autoPict="0" macro="[0]!CopiaModificaEseguiMacroEsterne_Optimized">
                <anchor moveWithCells="1" sizeWithCells="1">
                  <from>
                    <xdr:col>7</xdr:col>
                    <xdr:colOff>0</xdr:colOff>
                    <xdr:row>0</xdr:row>
                    <xdr:rowOff>9525</xdr:rowOff>
                  </from>
                  <to>
                    <xdr:col>7</xdr:col>
                    <xdr:colOff>1819275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02" r:id="rId5" name="Button 2">
              <controlPr defaultSize="0" print="0" autoFill="0" autoPict="0" macro="[0]!RegolaAltezzaRigheEAreeDiStampa">
                <anchor moveWithCells="1" sizeWithCells="1">
                  <from>
                    <xdr:col>5</xdr:col>
                    <xdr:colOff>0</xdr:colOff>
                    <xdr:row>0</xdr:row>
                    <xdr:rowOff>0</xdr:rowOff>
                  </from>
                  <to>
                    <xdr:col>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03" r:id="rId6" name="Button 3">
              <controlPr defaultSize="0" print="0" autoFill="0" autoPict="0" macro="[0]!RegolaAltezzaRigheEAreeDiStampa">
                <anchor moveWithCells="1" sizeWithCells="1">
                  <from>
                    <xdr:col>5</xdr:col>
                    <xdr:colOff>0</xdr:colOff>
                    <xdr:row>0</xdr:row>
                    <xdr:rowOff>0</xdr:rowOff>
                  </from>
                  <to>
                    <xdr:col>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04" r:id="rId7" name="Button 4">
              <controlPr defaultSize="0" print="0" autoFill="0" autoPict="0" macro="[0]!cancellaGiornaliera">
                <anchor moveWithCells="1" sizeWithCells="1">
                  <from>
                    <xdr:col>13</xdr:col>
                    <xdr:colOff>0</xdr:colOff>
                    <xdr:row>0</xdr:row>
                    <xdr:rowOff>0</xdr:rowOff>
                  </from>
                  <to>
                    <xdr:col>13</xdr:col>
                    <xdr:colOff>1990725</xdr:colOff>
                    <xdr:row>1</xdr:row>
                    <xdr:rowOff>438150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05" r:id="rId8" name="Button 5">
              <controlPr defaultSize="0" print="0" autoFill="0" autoPict="0" macro="[0]!CopiaModificaEseguiMacroEsterne_Optimized">
                <anchor moveWithCells="1" sizeWithCells="1">
                  <from>
                    <xdr:col>7</xdr:col>
                    <xdr:colOff>0</xdr:colOff>
                    <xdr:row>0</xdr:row>
                    <xdr:rowOff>9525</xdr:rowOff>
                  </from>
                  <to>
                    <xdr:col>7</xdr:col>
                    <xdr:colOff>1819275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06" r:id="rId9" name="Button 6">
              <controlPr defaultSize="0" print="0" autoFill="0" autoPict="0" macro="[1]!RegolaAltezzaRigheEAreeDiStampa">
                <anchor moveWithCells="1" sizeWithCells="1">
                  <from>
                    <xdr:col>5</xdr:col>
                    <xdr:colOff>0</xdr:colOff>
                    <xdr:row>0</xdr:row>
                    <xdr:rowOff>0</xdr:rowOff>
                  </from>
                  <to>
                    <xdr:col>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07" r:id="rId10" name="Button 7">
              <controlPr defaultSize="0" print="0" autoFill="0" autoPict="0" macro="[0]!RegolaAltezzaRigheEAreeDiStampa">
                <anchor moveWithCells="1" sizeWithCells="1">
                  <from>
                    <xdr:col>5</xdr:col>
                    <xdr:colOff>0</xdr:colOff>
                    <xdr:row>0</xdr:row>
                    <xdr:rowOff>0</xdr:rowOff>
                  </from>
                  <to>
                    <xdr:col>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08" r:id="rId11" name="Button 8">
              <controlPr defaultSize="0" print="0" autoFill="0" autoPict="0" macro="[0]!ComparaPdLeCopiaValori">
                <anchor moveWithCells="1" sizeWithCells="1">
                  <from>
                    <xdr:col>9</xdr:col>
                    <xdr:colOff>19050</xdr:colOff>
                    <xdr:row>0</xdr:row>
                    <xdr:rowOff>0</xdr:rowOff>
                  </from>
                  <to>
                    <xdr:col>10</xdr:col>
                    <xdr:colOff>1104900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B9E181-5665-4BCF-8A14-DC49AA92F204}">
  <sheetPr codeName="Foglio33">
    <pageSetUpPr fitToPage="1"/>
  </sheetPr>
  <dimension ref="A1:BK64"/>
  <sheetViews>
    <sheetView topLeftCell="A7" zoomScale="55" zoomScaleNormal="55" workbookViewId="0">
      <selection activeCell="J13" sqref="J13"/>
    </sheetView>
  </sheetViews>
  <sheetFormatPr defaultColWidth="8.85546875" defaultRowHeight="23.25" x14ac:dyDescent="0.25"/>
  <cols>
    <col min="1" max="1" width="5.7109375" style="114" customWidth="1"/>
    <col min="2" max="2" width="5.85546875" style="114" customWidth="1"/>
    <col min="3" max="3" width="4.5703125" style="114" customWidth="1"/>
    <col min="4" max="4" width="4.42578125" style="114" customWidth="1"/>
    <col min="5" max="5" width="3.5703125" style="114" customWidth="1"/>
    <col min="6" max="6" width="30.7109375" style="1" customWidth="1"/>
    <col min="7" max="7" width="76.28515625" style="144" customWidth="1"/>
    <col min="8" max="8" width="26.5703125" style="1" customWidth="1"/>
    <col min="9" max="9" width="29" style="22" customWidth="1"/>
    <col min="10" max="10" width="20" style="1" customWidth="1"/>
    <col min="11" max="12" width="16.7109375" style="1" customWidth="1"/>
    <col min="13" max="13" width="24.28515625" style="1" customWidth="1"/>
    <col min="14" max="14" width="29.140625" style="20" customWidth="1"/>
    <col min="15" max="15" width="1.85546875" style="20" customWidth="1"/>
    <col min="16" max="16" width="27.5703125" style="114" customWidth="1"/>
    <col min="17" max="18" width="24.140625" style="114" customWidth="1"/>
    <col min="19" max="19" width="25.85546875" style="114" bestFit="1" customWidth="1"/>
    <col min="20" max="20" width="30" style="114" bestFit="1" customWidth="1"/>
    <col min="21" max="21" width="28.7109375" style="114" customWidth="1"/>
    <col min="22" max="25" width="18.7109375" style="37" customWidth="1"/>
    <col min="26" max="28" width="18.7109375" style="37" hidden="1" customWidth="1"/>
    <col min="29" max="29" width="30" style="114" hidden="1" customWidth="1"/>
    <col min="30" max="30" width="12.28515625" style="114" hidden="1" customWidth="1"/>
    <col min="31" max="31" width="10.5703125" style="114" hidden="1" customWidth="1"/>
    <col min="32" max="32" width="11.7109375" style="114" hidden="1" customWidth="1"/>
    <col min="33" max="34" width="9.7109375" style="114" hidden="1" customWidth="1"/>
    <col min="35" max="35" width="8" style="114" hidden="1" customWidth="1"/>
    <col min="36" max="36" width="8.28515625" style="114" hidden="1" customWidth="1"/>
    <col min="37" max="37" width="9.7109375" style="114" hidden="1" customWidth="1"/>
    <col min="38" max="38" width="11.42578125" style="114" hidden="1" customWidth="1"/>
    <col min="39" max="39" width="8.28515625" style="114" hidden="1" customWidth="1"/>
    <col min="40" max="40" width="8.7109375" style="114" hidden="1" customWidth="1"/>
    <col min="41" max="41" width="25.140625" style="114" bestFit="1" customWidth="1"/>
    <col min="42" max="42" width="11.7109375" style="114" customWidth="1"/>
    <col min="43" max="47" width="10.140625" style="114" customWidth="1"/>
    <col min="48" max="63" width="16.5703125" style="114" customWidth="1"/>
    <col min="64" max="72" width="8.85546875" style="114"/>
    <col min="73" max="74" width="15.42578125" style="114" bestFit="1" customWidth="1"/>
    <col min="75" max="75" width="17.5703125" style="114" bestFit="1" customWidth="1"/>
    <col min="76" max="76" width="13.42578125" style="114" bestFit="1" customWidth="1"/>
    <col min="77" max="77" width="12.28515625" style="114" bestFit="1" customWidth="1"/>
    <col min="78" max="78" width="13.42578125" style="114" bestFit="1" customWidth="1"/>
    <col min="79" max="79" width="0" style="114" hidden="1" customWidth="1"/>
    <col min="80" max="16384" width="8.85546875" style="114"/>
  </cols>
  <sheetData>
    <row r="1" spans="1:41" ht="35.25" customHeight="1" x14ac:dyDescent="0.25">
      <c r="B1" s="200"/>
      <c r="C1" s="201"/>
      <c r="D1" s="201"/>
      <c r="E1" s="202"/>
      <c r="F1" s="203" t="s">
        <v>212</v>
      </c>
      <c r="G1" s="204"/>
      <c r="H1" s="204"/>
      <c r="I1" s="155">
        <f>DATE(RIEPILOGO!U14,RIEPILOGO!X13,30)</f>
        <v>46111</v>
      </c>
      <c r="K1" s="132"/>
      <c r="L1" s="206">
        <v>46111</v>
      </c>
      <c r="M1" s="206"/>
      <c r="N1" s="128"/>
    </row>
    <row r="2" spans="1:41" ht="35.25" customHeight="1" x14ac:dyDescent="0.5">
      <c r="B2" s="200"/>
      <c r="C2" s="201"/>
      <c r="D2" s="201"/>
      <c r="E2" s="202"/>
      <c r="F2" s="205"/>
      <c r="G2" s="205"/>
      <c r="H2" s="205"/>
      <c r="K2" s="151"/>
      <c r="L2" s="207" t="str">
        <f>TEXT(L1, "gggg")</f>
        <v>lunedì</v>
      </c>
      <c r="M2" s="207"/>
      <c r="N2" s="129"/>
      <c r="O2" s="19"/>
      <c r="P2" s="199" t="s">
        <v>215</v>
      </c>
      <c r="Q2" s="199"/>
      <c r="R2" s="199"/>
      <c r="S2" s="199"/>
      <c r="T2" s="13"/>
    </row>
    <row r="3" spans="1:41" ht="66" customHeight="1" x14ac:dyDescent="0.25">
      <c r="A3" s="127"/>
      <c r="B3" s="16" t="s">
        <v>2</v>
      </c>
      <c r="C3" s="16" t="s">
        <v>3</v>
      </c>
      <c r="D3" s="16" t="s">
        <v>5</v>
      </c>
      <c r="E3" s="16" t="s">
        <v>4</v>
      </c>
      <c r="F3" s="130" t="s">
        <v>1</v>
      </c>
      <c r="G3" s="142" t="s">
        <v>128</v>
      </c>
      <c r="H3" s="130" t="s">
        <v>9</v>
      </c>
      <c r="I3" s="131" t="s">
        <v>0</v>
      </c>
      <c r="J3" s="130" t="s">
        <v>11</v>
      </c>
      <c r="K3" s="130" t="s">
        <v>6</v>
      </c>
      <c r="L3" s="130" t="s">
        <v>7</v>
      </c>
      <c r="M3" s="130" t="s">
        <v>8</v>
      </c>
      <c r="N3" s="130" t="s">
        <v>22</v>
      </c>
      <c r="O3" s="16"/>
      <c r="P3" s="46" t="s">
        <v>202</v>
      </c>
      <c r="Q3" s="46" t="s">
        <v>203</v>
      </c>
      <c r="R3" s="46" t="s">
        <v>262</v>
      </c>
      <c r="S3" s="46" t="s">
        <v>204</v>
      </c>
      <c r="T3" s="46" t="s">
        <v>34</v>
      </c>
      <c r="U3" s="47" t="s">
        <v>25</v>
      </c>
      <c r="V3" s="192" t="s">
        <v>216</v>
      </c>
      <c r="W3" s="193"/>
      <c r="X3" s="194"/>
      <c r="Y3" s="121"/>
      <c r="AD3" s="37"/>
    </row>
    <row r="4" spans="1:41" ht="80.099999999999994" customHeight="1" x14ac:dyDescent="0.25">
      <c r="A4" s="112" t="str">
        <f>IFERROR(INDEX(Tabella256[cognomenome], MATCH(F4, Tabella256[cognome], 0)), "")</f>
        <v>Garro L.</v>
      </c>
      <c r="B4" s="110"/>
      <c r="C4" s="110"/>
      <c r="D4" s="111"/>
      <c r="E4" s="111"/>
      <c r="F4" s="30" t="s">
        <v>137</v>
      </c>
      <c r="G4" s="56" t="s">
        <v>432</v>
      </c>
      <c r="H4" s="31" t="s">
        <v>285</v>
      </c>
      <c r="I4" s="32" t="s">
        <v>582</v>
      </c>
      <c r="J4" s="33" t="s">
        <v>431</v>
      </c>
      <c r="K4" s="34" t="s">
        <v>281</v>
      </c>
      <c r="L4" s="34" t="s">
        <v>282</v>
      </c>
      <c r="M4" s="31">
        <f>IF(AN4=0,"",AN4)</f>
        <v>8.25</v>
      </c>
      <c r="N4" s="35"/>
      <c r="O4" s="35"/>
      <c r="P4" s="18">
        <f>IF(OR($L$1=RIEPILOGO!$T$2,$L$1=RIEPILOGO!$T$3,$L$1=RIEPILOGO!$T$4,$L$1=RIEPILOGO!$T$5),"FESTIVO",
  IF(L2="sabato","SABATO",
    IF(L2="domenica","DOMENICA",
      IF(RIEPILOGO!V19="ABILITATO",
        IFERROR((SUMIF(N4:N45,"*canone messina*",M4:M45)/(IF(WEEKDAY(L1,2)=5,10,16.5)))-1,-1),
        0))))</f>
        <v>0</v>
      </c>
      <c r="Q4" s="18">
        <f>IF(OR($L$1=RIEPILOGO!$T$2,$L$1=RIEPILOGO!$T$3,$L$1=RIEPILOGO!$T$4,$L$1=RIEPILOGO!$T$5),"FESTIVO",
  IF(L2="sabato","SABATO",
    IF(L2="domenica","DOMENICA",
      IF(RIEPILOGO!V19="ABILITATO",
        IFERROR((SUMIF(N4:N45,"canone caldarella",M4:M45)/(IF(WEEKDAY(L1,2)=5,10,16.5)))-1,-1),
        0))))</f>
        <v>0</v>
      </c>
      <c r="R4" s="18">
        <f>IF(OR($L$1=RIEPILOGO!$T$2,$L$1=RIEPILOGO!$T$3,$L$1=RIEPILOGO!$T$4,$L$1=RIEPILOGO!$T$5),"FESTIVO",
  IF(L2="sabato","SABATO",
    IF(L2="domenica","DOMENICA",
      IF(RIEPILOGO!U19="ABILITATO",
        IFERROR((SUMIF(N4:N45,"*canone agusta*",M4:M45)/(IF(WEEKDAY(L1,2)=5,10,16.5)))-1,-1),
        0))))</f>
        <v>0.5</v>
      </c>
      <c r="S4" s="18">
        <f>IF(OR($L$1=RIEPILOGO!$T$2,$L$1=RIEPILOGO!$T$3,$L$1=RIEPILOGO!$T$4,$L$1=RIEPILOGO!$T$5),"FESTIVO",
  IF(L2="sabato","SABATO",
    IF(L2="domenica","DOMENICA",
      IF(RIEPILOGO!W19="ABILITATO",
        IFERROR((SUMIF(N4:N45,"*canone caldarella2*",M4:M45)/(IF(WEEKDAY(L1,2)=5,10,16.5)))-1,-1),
        0))))</f>
        <v>0</v>
      </c>
      <c r="T4" s="18" t="str">
        <f>IF(COUNTBLANK(P7:P30)=ROWS(P7:P30),"NO",IF(SUM(Q7:Q30)=SUM(R7:R30),"SI","NO"))</f>
        <v>SI</v>
      </c>
      <c r="U4" s="18" t="s">
        <v>294</v>
      </c>
      <c r="V4" s="195">
        <f ca="1">RIEPILOGO!M33</f>
        <v>-6.0606060606060552E-2</v>
      </c>
      <c r="W4" s="196"/>
      <c r="X4" s="197"/>
      <c r="Y4" s="122"/>
      <c r="AD4" s="114" t="str">
        <f>IFERROR(IF(SEARCH("assistenza", N4) &gt; 0, TRUE, ""), "NO")</f>
        <v>NO</v>
      </c>
      <c r="AG4" s="3">
        <f t="shared" ref="AG4:AH45" si="0">IF(K4="24:00",24,(HOUR(K4)+MINUTE(K4)/60))</f>
        <v>7.75</v>
      </c>
      <c r="AH4" s="3">
        <f t="shared" si="0"/>
        <v>16.75</v>
      </c>
      <c r="AI4" s="3">
        <f t="shared" ref="AI4:AI45" si="1">IF(AM4=TRUE,(HOUR(AJ4)+MINUTE(AJ4)/60),0)</f>
        <v>0.75</v>
      </c>
      <c r="AJ4" s="4">
        <v>3.125E-2</v>
      </c>
      <c r="AK4" s="3">
        <f t="shared" ref="AK4:AK45" si="2">AH4-AG4</f>
        <v>9</v>
      </c>
      <c r="AL4" s="53" t="s">
        <v>30</v>
      </c>
      <c r="AM4" s="8" t="b">
        <f t="shared" ref="AM4:AM45" si="3">IF(AND(AG4&lt;12.75,AH4&gt;12,AD4="NO"),OR($L$2="lunedì",($L$2="martedì"),($L$2="mercoledì"),($L$2="giovedì")))</f>
        <v>1</v>
      </c>
      <c r="AN4" s="15">
        <f t="shared" ref="AN4:AN45" si="4">IF(AM4=TRUE,AK4-AI4, AK4*1)</f>
        <v>8.25</v>
      </c>
    </row>
    <row r="5" spans="1:41" ht="80.099999999999994" customHeight="1" thickBot="1" x14ac:dyDescent="0.95">
      <c r="A5" s="112" t="str">
        <f>IFERROR(INDEX(Tabella256[cognomenome], MATCH(F5, Tabella256[cognome], 0)), "")</f>
        <v>Maggio C.</v>
      </c>
      <c r="B5" s="28"/>
      <c r="C5" s="28"/>
      <c r="D5" s="29"/>
      <c r="E5" s="29"/>
      <c r="F5" s="30" t="s">
        <v>266</v>
      </c>
      <c r="G5" s="56" t="str">
        <f>IF(G4="","",G4)</f>
        <v>1200-MAX  E OFF SITE CONTROLLO  RIPRISTINO E MOVIMENTAZIONE  KV e HIC. . Proseguimento del permesso n 566045/C</v>
      </c>
      <c r="H5" s="31" t="str">
        <f>IF(H4="","",H4)</f>
        <v>Caldarella</v>
      </c>
      <c r="I5" s="32" t="s">
        <v>582</v>
      </c>
      <c r="J5" s="33" t="str">
        <f>IF(J4="","",J4)</f>
        <v>575292/C</v>
      </c>
      <c r="K5" s="34" t="s">
        <v>281</v>
      </c>
      <c r="L5" s="34" t="s">
        <v>282</v>
      </c>
      <c r="M5" s="31">
        <f>IF(AN5=0,"",AN5)</f>
        <v>8.25</v>
      </c>
      <c r="N5" s="35"/>
      <c r="O5" s="35"/>
      <c r="P5" s="109"/>
      <c r="Q5" s="109"/>
      <c r="R5" s="109"/>
      <c r="S5" s="109"/>
      <c r="V5" s="14" t="s">
        <v>35</v>
      </c>
      <c r="W5" s="14" t="s">
        <v>260</v>
      </c>
      <c r="X5" s="14" t="s">
        <v>36</v>
      </c>
      <c r="Y5" s="14" t="s">
        <v>207</v>
      </c>
      <c r="Z5" s="14" t="s">
        <v>35</v>
      </c>
      <c r="AA5" s="14" t="s">
        <v>260</v>
      </c>
      <c r="AB5" s="14" t="s">
        <v>36</v>
      </c>
      <c r="AC5" s="14" t="s">
        <v>207</v>
      </c>
      <c r="AD5" s="114" t="str">
        <f t="shared" ref="AD5:AD45" si="5">IFERROR(IF(SEARCH("assistenza", N5) &gt; 0, TRUE, ""), "NO")</f>
        <v>NO</v>
      </c>
      <c r="AG5" s="3">
        <f t="shared" si="0"/>
        <v>7.75</v>
      </c>
      <c r="AH5" s="3">
        <f t="shared" si="0"/>
        <v>16.75</v>
      </c>
      <c r="AI5" s="3">
        <f t="shared" si="1"/>
        <v>0.75</v>
      </c>
      <c r="AJ5" s="4">
        <v>3.125E-2</v>
      </c>
      <c r="AK5" s="3">
        <f t="shared" si="2"/>
        <v>9</v>
      </c>
      <c r="AL5" s="53" t="s">
        <v>30</v>
      </c>
      <c r="AM5" s="8" t="b">
        <f t="shared" si="3"/>
        <v>1</v>
      </c>
      <c r="AN5" s="15">
        <f t="shared" si="4"/>
        <v>8.25</v>
      </c>
      <c r="AO5" s="14" t="s">
        <v>238</v>
      </c>
    </row>
    <row r="6" spans="1:41" ht="80.099999999999994" customHeight="1" x14ac:dyDescent="0.25">
      <c r="A6" s="112" t="str">
        <f>IFERROR(INDEX(Tabella256[cognomenome], MATCH(F6, Tabella256[cognome], 0)), "")</f>
        <v>Spinali D.</v>
      </c>
      <c r="B6" s="28"/>
      <c r="C6" s="28"/>
      <c r="D6" s="29"/>
      <c r="E6" s="29"/>
      <c r="F6" s="30" t="s">
        <v>132</v>
      </c>
      <c r="G6" s="56" t="s">
        <v>564</v>
      </c>
      <c r="H6" s="31" t="s">
        <v>283</v>
      </c>
      <c r="I6" s="32" t="str">
        <f t="shared" ref="I6:I45" si="6">IF(ISERROR(SEARCH("canone extra", N6)),
    IF(ISERROR(SEARCH("caldarella2", N6)),
        IF(ISERROR(SEARCH("messina", N6)),
            IF(ISERROR(SEARCH("agusta", N6)),
                IF(ISERROR(SEARCH("caldarella", N6)),
                    "",
                    $X$6
                ),
                $W$6
            ),
            $V$6
        ),
        $Y$6
    ),
    $AO$6
)</f>
        <v>5400274437
canone</v>
      </c>
      <c r="J6" s="33" t="s">
        <v>563</v>
      </c>
      <c r="K6" s="34" t="s">
        <v>281</v>
      </c>
      <c r="L6" s="34" t="s">
        <v>282</v>
      </c>
      <c r="M6" s="31">
        <f t="shared" ref="M6:M45" si="7">IF(AN6=0,"",AN6)</f>
        <v>8.25</v>
      </c>
      <c r="N6" s="35" t="s">
        <v>260</v>
      </c>
      <c r="O6" s="35"/>
      <c r="P6" s="73" t="s">
        <v>23</v>
      </c>
      <c r="Q6" s="74" t="s">
        <v>20</v>
      </c>
      <c r="R6" s="74" t="s">
        <v>21</v>
      </c>
      <c r="S6" s="75" t="s">
        <v>24</v>
      </c>
      <c r="T6" s="2"/>
      <c r="V6" s="32" t="str">
        <f>RIEPILOGO!$S$17</f>
        <v>5400274443
canone</v>
      </c>
      <c r="W6" s="32" t="str">
        <f>RIEPILOGO!$U$17</f>
        <v>5400274437
canone</v>
      </c>
      <c r="X6" s="32" t="str">
        <f>RIEPILOGO!$V$17</f>
        <v>5400274434
canone</v>
      </c>
      <c r="Y6" s="32" t="str">
        <f>RIEPILOGO!$W$17</f>
        <v xml:space="preserve">
canone</v>
      </c>
      <c r="AD6" s="114" t="str">
        <f t="shared" si="5"/>
        <v>NO</v>
      </c>
      <c r="AG6" s="3">
        <f t="shared" si="0"/>
        <v>7.75</v>
      </c>
      <c r="AH6" s="3">
        <f t="shared" si="0"/>
        <v>16.75</v>
      </c>
      <c r="AI6" s="3">
        <f t="shared" si="1"/>
        <v>0.75</v>
      </c>
      <c r="AJ6" s="4">
        <v>3.125E-2</v>
      </c>
      <c r="AK6" s="3">
        <f t="shared" si="2"/>
        <v>9</v>
      </c>
      <c r="AL6" s="53" t="s">
        <v>30</v>
      </c>
      <c r="AM6" s="8" t="b">
        <f t="shared" si="3"/>
        <v>1</v>
      </c>
      <c r="AN6" s="15">
        <f t="shared" si="4"/>
        <v>8.25</v>
      </c>
      <c r="AO6" s="32">
        <f>RIEPILOGO!$X$17</f>
        <v>0</v>
      </c>
    </row>
    <row r="7" spans="1:41" ht="80.099999999999994" customHeight="1" x14ac:dyDescent="0.25">
      <c r="A7" s="112" t="str">
        <f>IFERROR(INDEX(Tabella256[cognomenome], MATCH(F7, Tabella256[cognome], 0)), "")</f>
        <v>Serra G.</v>
      </c>
      <c r="B7" s="28"/>
      <c r="C7" s="28"/>
      <c r="D7" s="29"/>
      <c r="E7" s="29"/>
      <c r="F7" s="30" t="s">
        <v>193</v>
      </c>
      <c r="G7" s="56" t="str">
        <f>IF(G6="","",G6)</f>
        <v>10242415 - U100 - Verifica funzionale misuratore portata VAPORE A T104 - F030RC</v>
      </c>
      <c r="H7" s="31" t="str">
        <f>IF(H6="","",H6)</f>
        <v>Agusta</v>
      </c>
      <c r="I7" s="32" t="str">
        <f t="shared" si="6"/>
        <v>5400274437
canone</v>
      </c>
      <c r="J7" s="33" t="str">
        <f>IF(J6="","",J6)</f>
        <v>578209/C</v>
      </c>
      <c r="K7" s="34" t="s">
        <v>281</v>
      </c>
      <c r="L7" s="34" t="s">
        <v>282</v>
      </c>
      <c r="M7" s="31">
        <f t="shared" si="7"/>
        <v>8.25</v>
      </c>
      <c r="N7" s="35" t="s">
        <v>260</v>
      </c>
      <c r="O7" s="35"/>
      <c r="P7" s="76" t="s">
        <v>16</v>
      </c>
      <c r="Q7" s="18">
        <f>IF(ISBLANK(P7), 99, SUMIF($F$4:$F$45,"*"&amp;P7&amp;"*",$M$4:$M$45))</f>
        <v>8.25</v>
      </c>
      <c r="R7" s="18">
        <v>8.25</v>
      </c>
      <c r="S7" s="77">
        <f t="shared" ref="S7:S30" si="8">R7-Q7</f>
        <v>0</v>
      </c>
      <c r="T7" s="2"/>
      <c r="V7" s="66">
        <f ca="1">RIEPILOGO!N33</f>
        <v>-3.0303030303030276E-2</v>
      </c>
      <c r="W7" s="66">
        <f ca="1">RIEPILOGO!P33</f>
        <v>-1.5151515151515138E-2</v>
      </c>
      <c r="X7" s="66">
        <f ca="1">RIEPILOGO!O33</f>
        <v>-1.5151515151515138E-2</v>
      </c>
      <c r="Y7" s="66">
        <f ca="1">RIEPILOGO!Q33</f>
        <v>0</v>
      </c>
      <c r="Z7" s="71">
        <f ca="1">V7</f>
        <v>-3.0303030303030276E-2</v>
      </c>
      <c r="AA7" s="71">
        <f ca="1">W7</f>
        <v>-1.5151515151515138E-2</v>
      </c>
      <c r="AB7" s="71">
        <f ca="1">X7</f>
        <v>-1.5151515151515138E-2</v>
      </c>
      <c r="AC7" s="71">
        <f ca="1">Y7</f>
        <v>0</v>
      </c>
      <c r="AD7" s="114" t="str">
        <f t="shared" si="5"/>
        <v>NO</v>
      </c>
      <c r="AG7" s="3">
        <f t="shared" si="0"/>
        <v>7.75</v>
      </c>
      <c r="AH7" s="3">
        <f t="shared" si="0"/>
        <v>16.75</v>
      </c>
      <c r="AI7" s="3">
        <f t="shared" si="1"/>
        <v>0.75</v>
      </c>
      <c r="AJ7" s="4">
        <v>3.125E-2</v>
      </c>
      <c r="AK7" s="3">
        <f t="shared" si="2"/>
        <v>9</v>
      </c>
      <c r="AL7" s="53" t="s">
        <v>30</v>
      </c>
      <c r="AM7" s="8" t="b">
        <f t="shared" si="3"/>
        <v>1</v>
      </c>
      <c r="AN7" s="15">
        <f t="shared" si="4"/>
        <v>8.25</v>
      </c>
    </row>
    <row r="8" spans="1:41" ht="80.099999999999994" customHeight="1" x14ac:dyDescent="0.45">
      <c r="A8" s="112" t="str">
        <f>IFERROR(INDEX(Tabella256[cognomenome], MATCH(F8, Tabella256[cognome], 0)), "")</f>
        <v>Tarascio B.</v>
      </c>
      <c r="B8" s="28"/>
      <c r="C8" s="28"/>
      <c r="D8" s="29"/>
      <c r="E8" s="29"/>
      <c r="F8" s="30" t="s">
        <v>157</v>
      </c>
      <c r="G8" s="56" t="s">
        <v>566</v>
      </c>
      <c r="H8" s="31" t="s">
        <v>285</v>
      </c>
      <c r="I8" s="32" t="str">
        <f t="shared" si="6"/>
        <v>5400274434
canone</v>
      </c>
      <c r="J8" s="33" t="s">
        <v>565</v>
      </c>
      <c r="K8" s="34" t="s">
        <v>281</v>
      </c>
      <c r="L8" s="34" t="s">
        <v>282</v>
      </c>
      <c r="M8" s="31">
        <f t="shared" si="7"/>
        <v>8.25</v>
      </c>
      <c r="N8" s="35" t="s">
        <v>312</v>
      </c>
      <c r="O8" s="35"/>
      <c r="P8" s="76" t="s">
        <v>289</v>
      </c>
      <c r="Q8" s="18">
        <f t="shared" ref="Q8:Q30" si="9">IF(ISBLANK(P8), 99, SUMIF($F$4:$F$45,"*"&amp;P8&amp;"*",$M$4:$M$45))</f>
        <v>8.25</v>
      </c>
      <c r="R8" s="18">
        <v>8.25</v>
      </c>
      <c r="S8" s="77">
        <f t="shared" si="8"/>
        <v>0</v>
      </c>
      <c r="T8" s="2"/>
      <c r="V8" s="198" t="s">
        <v>116</v>
      </c>
      <c r="W8" s="198"/>
      <c r="X8" s="198"/>
      <c r="Y8" s="123"/>
      <c r="AD8" s="114" t="str">
        <f>IFERROR(IF(SEARCH("assistenza", N8) &gt; 0, TRUE, ""), "NO")</f>
        <v>NO</v>
      </c>
      <c r="AG8" s="3">
        <f t="shared" si="0"/>
        <v>7.75</v>
      </c>
      <c r="AH8" s="3">
        <f t="shared" si="0"/>
        <v>16.75</v>
      </c>
      <c r="AI8" s="3">
        <f t="shared" si="1"/>
        <v>0.75</v>
      </c>
      <c r="AJ8" s="4">
        <v>3.125E-2</v>
      </c>
      <c r="AK8" s="3">
        <f t="shared" si="2"/>
        <v>9</v>
      </c>
      <c r="AL8" s="53" t="s">
        <v>30</v>
      </c>
      <c r="AM8" s="8" t="b">
        <f t="shared" si="3"/>
        <v>1</v>
      </c>
      <c r="AN8" s="15">
        <f t="shared" si="4"/>
        <v>8.25</v>
      </c>
    </row>
    <row r="9" spans="1:41" ht="80.099999999999994" customHeight="1" x14ac:dyDescent="0.25">
      <c r="A9" s="112" t="str">
        <f>IFERROR(INDEX(Tabella256[cognomenome], MATCH(F9, Tabella256[cognome], 0)), "")</f>
        <v>Partesano V.</v>
      </c>
      <c r="B9" s="28"/>
      <c r="C9" s="28"/>
      <c r="D9" s="29"/>
      <c r="E9" s="29"/>
      <c r="F9" s="30" t="s">
        <v>149</v>
      </c>
      <c r="G9" s="56" t="str">
        <f>IF(G8="","",G8)</f>
        <v>10242285 - U100 - Verifica funzionale misuratore di portata GASOLIO DA E118 - F033RC</v>
      </c>
      <c r="H9" s="31" t="str">
        <f>IF(H8="","",H8)</f>
        <v>Caldarella</v>
      </c>
      <c r="I9" s="32" t="str">
        <f t="shared" si="6"/>
        <v>5400274434
canone</v>
      </c>
      <c r="J9" s="33" t="str">
        <f>IF(J8="","",J8)</f>
        <v>578067/C</v>
      </c>
      <c r="K9" s="34" t="s">
        <v>281</v>
      </c>
      <c r="L9" s="34" t="s">
        <v>282</v>
      </c>
      <c r="M9" s="31">
        <f t="shared" si="7"/>
        <v>8.25</v>
      </c>
      <c r="N9" s="35" t="s">
        <v>312</v>
      </c>
      <c r="O9" s="35"/>
      <c r="P9" s="76" t="s">
        <v>12</v>
      </c>
      <c r="Q9" s="18">
        <f t="shared" si="9"/>
        <v>8.25</v>
      </c>
      <c r="R9" s="18">
        <v>8.25</v>
      </c>
      <c r="S9" s="77">
        <f t="shared" si="8"/>
        <v>0</v>
      </c>
      <c r="T9" s="2"/>
      <c r="V9" s="66">
        <f ca="1">IF(Z7&gt;0,"SATURATO DI "&amp;8.25*Z7,8.25*Z7)</f>
        <v>-0.24999999999999978</v>
      </c>
      <c r="W9" s="66">
        <f ca="1">IF(AA7&gt;0,"SATURATO DI "&amp;8.25*AA7,8.25*AA7)</f>
        <v>-0.12499999999999989</v>
      </c>
      <c r="X9" s="66">
        <f ca="1">IF(AB7&gt;0,"SATURATO DI "&amp;8.25*AB7,8.25*AB7)</f>
        <v>-0.12499999999999989</v>
      </c>
      <c r="Y9" s="66">
        <f ca="1">IF(AC7&gt;0,"SATURATO DI "&amp;8.25*AC7,8.25*AC7)</f>
        <v>0</v>
      </c>
      <c r="AD9" s="114" t="str">
        <f t="shared" si="5"/>
        <v>NO</v>
      </c>
      <c r="AG9" s="3">
        <f t="shared" si="0"/>
        <v>7.75</v>
      </c>
      <c r="AH9" s="3">
        <f t="shared" si="0"/>
        <v>16.75</v>
      </c>
      <c r="AI9" s="3">
        <f t="shared" si="1"/>
        <v>0.75</v>
      </c>
      <c r="AJ9" s="4">
        <v>3.125E-2</v>
      </c>
      <c r="AK9" s="3">
        <f t="shared" si="2"/>
        <v>9</v>
      </c>
      <c r="AL9" s="53" t="s">
        <v>30</v>
      </c>
      <c r="AM9" s="8" t="b">
        <f t="shared" si="3"/>
        <v>1</v>
      </c>
      <c r="AN9" s="15">
        <f t="shared" si="4"/>
        <v>8.25</v>
      </c>
    </row>
    <row r="10" spans="1:41" ht="80.099999999999994" customHeight="1" x14ac:dyDescent="0.25">
      <c r="A10" s="112" t="str">
        <f>IFERROR(INDEX(Tabella256[cognomenome], MATCH(F10, Tabella256[cognome], 0)), "")</f>
        <v>Riciputo A.</v>
      </c>
      <c r="B10" s="28"/>
      <c r="C10" s="28"/>
      <c r="D10" s="29"/>
      <c r="E10" s="29"/>
      <c r="F10" s="30" t="s">
        <v>134</v>
      </c>
      <c r="G10" s="56" t="s">
        <v>567</v>
      </c>
      <c r="H10" s="31" t="s">
        <v>284</v>
      </c>
      <c r="I10" s="32" t="str">
        <f t="shared" si="6"/>
        <v>5400274443
canone</v>
      </c>
      <c r="J10" s="33" t="s">
        <v>562</v>
      </c>
      <c r="K10" s="34" t="s">
        <v>281</v>
      </c>
      <c r="L10" s="34" t="s">
        <v>282</v>
      </c>
      <c r="M10" s="31">
        <f t="shared" si="7"/>
        <v>8.25</v>
      </c>
      <c r="N10" s="35" t="s">
        <v>35</v>
      </c>
      <c r="O10" s="35"/>
      <c r="P10" s="76" t="s">
        <v>211</v>
      </c>
      <c r="Q10" s="18">
        <f t="shared" si="9"/>
        <v>8.25</v>
      </c>
      <c r="R10" s="18">
        <v>8.25</v>
      </c>
      <c r="S10" s="77">
        <f t="shared" si="8"/>
        <v>0</v>
      </c>
      <c r="T10" s="2"/>
      <c r="AD10" s="114" t="str">
        <f t="shared" si="5"/>
        <v>NO</v>
      </c>
      <c r="AG10" s="3">
        <f t="shared" si="0"/>
        <v>7.75</v>
      </c>
      <c r="AH10" s="3">
        <f t="shared" si="0"/>
        <v>16.75</v>
      </c>
      <c r="AI10" s="3">
        <f t="shared" si="1"/>
        <v>0.75</v>
      </c>
      <c r="AJ10" s="4">
        <v>3.125E-2</v>
      </c>
      <c r="AK10" s="3">
        <f t="shared" si="2"/>
        <v>9</v>
      </c>
      <c r="AL10" s="53" t="s">
        <v>30</v>
      </c>
      <c r="AM10" s="8" t="b">
        <f t="shared" si="3"/>
        <v>1</v>
      </c>
      <c r="AN10" s="15">
        <f t="shared" si="4"/>
        <v>8.25</v>
      </c>
    </row>
    <row r="11" spans="1:41" ht="80.099999999999994" customHeight="1" x14ac:dyDescent="0.25">
      <c r="A11" s="112" t="str">
        <f>IFERROR(INDEX(Tabella256[cognomenome], MATCH(F11, Tabella256[cognome], 0)), "")</f>
        <v>Mira A.</v>
      </c>
      <c r="B11" s="28"/>
      <c r="C11" s="28"/>
      <c r="D11" s="29"/>
      <c r="E11" s="29"/>
      <c r="F11" s="30" t="s">
        <v>265</v>
      </c>
      <c r="G11" s="56" t="str">
        <f>IF(G10="","",G10)</f>
        <v>Controllo funzionalità livellostati cut_in e cut_off MP112_A-B</v>
      </c>
      <c r="H11" s="31" t="str">
        <f>IF(H10="","",H10)</f>
        <v>Messina</v>
      </c>
      <c r="I11" s="32" t="str">
        <f t="shared" si="6"/>
        <v>5400274443
canone</v>
      </c>
      <c r="J11" s="33" t="str">
        <f>IF(J10="","",J10)</f>
        <v>325931/S</v>
      </c>
      <c r="K11" s="34" t="s">
        <v>281</v>
      </c>
      <c r="L11" s="34" t="s">
        <v>282</v>
      </c>
      <c r="M11" s="31">
        <f t="shared" si="7"/>
        <v>8.25</v>
      </c>
      <c r="N11" s="35" t="s">
        <v>35</v>
      </c>
      <c r="O11" s="35"/>
      <c r="P11" s="76" t="s">
        <v>15</v>
      </c>
      <c r="Q11" s="18">
        <f t="shared" si="9"/>
        <v>8.25</v>
      </c>
      <c r="R11" s="18">
        <v>8.25</v>
      </c>
      <c r="S11" s="77">
        <f t="shared" si="8"/>
        <v>0</v>
      </c>
      <c r="T11" s="2"/>
      <c r="AD11" s="114" t="str">
        <f t="shared" si="5"/>
        <v>NO</v>
      </c>
      <c r="AG11" s="3">
        <f t="shared" si="0"/>
        <v>7.75</v>
      </c>
      <c r="AH11" s="3">
        <f t="shared" si="0"/>
        <v>16.75</v>
      </c>
      <c r="AI11" s="3">
        <f t="shared" si="1"/>
        <v>0.75</v>
      </c>
      <c r="AJ11" s="4">
        <v>3.125E-2</v>
      </c>
      <c r="AK11" s="3">
        <f t="shared" si="2"/>
        <v>9</v>
      </c>
      <c r="AL11" s="53" t="s">
        <v>30</v>
      </c>
      <c r="AM11" s="8" t="b">
        <f t="shared" si="3"/>
        <v>1</v>
      </c>
      <c r="AN11" s="15">
        <f t="shared" si="4"/>
        <v>8.25</v>
      </c>
    </row>
    <row r="12" spans="1:41" ht="80.099999999999994" customHeight="1" x14ac:dyDescent="0.25">
      <c r="A12" s="112" t="str">
        <f>IFERROR(INDEX(Tabella256[cognomenome], MATCH(F12, Tabella256[cognome], 0)), "")</f>
        <v>Millo F.</v>
      </c>
      <c r="B12" s="28"/>
      <c r="C12" s="28"/>
      <c r="D12" s="29"/>
      <c r="E12" s="29"/>
      <c r="F12" s="30" t="s">
        <v>148</v>
      </c>
      <c r="G12" s="56" t="s">
        <v>569</v>
      </c>
      <c r="H12" s="31" t="s">
        <v>283</v>
      </c>
      <c r="I12" s="32" t="str">
        <f t="shared" si="6"/>
        <v>5400274437
canone</v>
      </c>
      <c r="J12" s="33" t="s">
        <v>568</v>
      </c>
      <c r="K12" s="34" t="s">
        <v>281</v>
      </c>
      <c r="L12" s="34" t="s">
        <v>282</v>
      </c>
      <c r="M12" s="31">
        <f t="shared" si="7"/>
        <v>8.25</v>
      </c>
      <c r="N12" s="35" t="s">
        <v>291</v>
      </c>
      <c r="O12" s="35"/>
      <c r="P12" s="76" t="s">
        <v>14</v>
      </c>
      <c r="Q12" s="18">
        <f t="shared" si="9"/>
        <v>8.25</v>
      </c>
      <c r="R12" s="18">
        <v>8.25</v>
      </c>
      <c r="S12" s="77">
        <f t="shared" si="8"/>
        <v>0</v>
      </c>
      <c r="T12" s="2"/>
      <c r="AD12" s="114" t="str">
        <f t="shared" si="5"/>
        <v>NO</v>
      </c>
      <c r="AG12" s="3">
        <f t="shared" si="0"/>
        <v>7.75</v>
      </c>
      <c r="AH12" s="3">
        <f t="shared" si="0"/>
        <v>16.75</v>
      </c>
      <c r="AI12" s="3">
        <f t="shared" si="1"/>
        <v>0.75</v>
      </c>
      <c r="AJ12" s="4">
        <v>3.125E-2</v>
      </c>
      <c r="AK12" s="3">
        <f t="shared" si="2"/>
        <v>9</v>
      </c>
      <c r="AL12" s="53" t="s">
        <v>30</v>
      </c>
      <c r="AM12" s="8" t="b">
        <f t="shared" si="3"/>
        <v>1</v>
      </c>
      <c r="AN12" s="15">
        <f t="shared" si="4"/>
        <v>8.25</v>
      </c>
    </row>
    <row r="13" spans="1:41" ht="80.099999999999994" customHeight="1" x14ac:dyDescent="0.25">
      <c r="A13" s="112" t="str">
        <f>IFERROR(INDEX(Tabella256[cognomenome], MATCH(F13, Tabella256[cognome], 0)), "")</f>
        <v>De Luca A.</v>
      </c>
      <c r="B13" s="28"/>
      <c r="C13" s="28"/>
      <c r="D13" s="29"/>
      <c r="E13" s="29"/>
      <c r="F13" s="30" t="s">
        <v>194</v>
      </c>
      <c r="G13" s="56" t="str">
        <f>IF(G12="","",G12)</f>
        <v>18000163237 - 400P401/B  Scollegamento strumentazione lato opposto giunto</v>
      </c>
      <c r="H13" s="31" t="str">
        <f>IF(H12="","",H12)</f>
        <v>Agusta</v>
      </c>
      <c r="I13" s="32" t="s">
        <v>586</v>
      </c>
      <c r="J13" s="33" t="str">
        <f>IF(J12="","",J12)</f>
        <v>578415/C</v>
      </c>
      <c r="K13" s="34" t="s">
        <v>281</v>
      </c>
      <c r="L13" s="34" t="s">
        <v>282</v>
      </c>
      <c r="M13" s="31">
        <f t="shared" si="7"/>
        <v>8.25</v>
      </c>
      <c r="N13" s="35"/>
      <c r="O13" s="35"/>
      <c r="P13" s="76" t="s">
        <v>13</v>
      </c>
      <c r="Q13" s="18">
        <f t="shared" si="9"/>
        <v>8.25</v>
      </c>
      <c r="R13" s="18">
        <v>8.25</v>
      </c>
      <c r="S13" s="77">
        <f t="shared" si="8"/>
        <v>0</v>
      </c>
      <c r="T13" s="2"/>
      <c r="AD13" s="114" t="str">
        <f t="shared" si="5"/>
        <v>NO</v>
      </c>
      <c r="AG13" s="3">
        <f t="shared" si="0"/>
        <v>7.75</v>
      </c>
      <c r="AH13" s="3">
        <f t="shared" si="0"/>
        <v>16.75</v>
      </c>
      <c r="AI13" s="3">
        <f t="shared" si="1"/>
        <v>0.75</v>
      </c>
      <c r="AJ13" s="4">
        <v>3.125E-2</v>
      </c>
      <c r="AK13" s="3">
        <f t="shared" si="2"/>
        <v>9</v>
      </c>
      <c r="AL13" s="53" t="s">
        <v>30</v>
      </c>
      <c r="AM13" s="8" t="b">
        <f t="shared" si="3"/>
        <v>1</v>
      </c>
      <c r="AN13" s="15">
        <f t="shared" si="4"/>
        <v>8.25</v>
      </c>
    </row>
    <row r="14" spans="1:41" ht="80.099999999999994" customHeight="1" x14ac:dyDescent="0.25">
      <c r="A14" s="112" t="str">
        <f>IFERROR(INDEX(Tabella256[cognomenome], MATCH(F14, Tabella256[cognome], 0)), "")</f>
        <v>Virgillito A.</v>
      </c>
      <c r="B14" s="28"/>
      <c r="C14" s="28"/>
      <c r="D14" s="29"/>
      <c r="E14" s="29"/>
      <c r="F14" s="30" t="s">
        <v>570</v>
      </c>
      <c r="G14" s="56" t="str">
        <f>IF(G13="","",G13)</f>
        <v>18000163237 - 400P401/B  Scollegamento strumentazione lato opposto giunto</v>
      </c>
      <c r="H14" s="31" t="str">
        <f>IF(H13="","",H13)</f>
        <v>Agusta</v>
      </c>
      <c r="I14" s="32" t="s">
        <v>586</v>
      </c>
      <c r="J14" s="33" t="str">
        <f>IF(J13="","",J13)</f>
        <v>578415/C</v>
      </c>
      <c r="K14" s="34" t="s">
        <v>281</v>
      </c>
      <c r="L14" s="34" t="s">
        <v>282</v>
      </c>
      <c r="M14" s="31">
        <f t="shared" ref="M14:M18" si="10">IF(AN14=0,"",AN14)</f>
        <v>8.25</v>
      </c>
      <c r="N14" s="35"/>
      <c r="O14" s="35"/>
      <c r="P14" s="76" t="s">
        <v>288</v>
      </c>
      <c r="Q14" s="18">
        <f t="shared" si="9"/>
        <v>8.25</v>
      </c>
      <c r="R14" s="18">
        <v>8.25</v>
      </c>
      <c r="S14" s="77">
        <f t="shared" si="8"/>
        <v>0</v>
      </c>
      <c r="T14" s="2"/>
      <c r="AD14" s="114" t="str">
        <f t="shared" si="5"/>
        <v>NO</v>
      </c>
      <c r="AG14" s="3">
        <f t="shared" si="0"/>
        <v>7.75</v>
      </c>
      <c r="AH14" s="3">
        <f t="shared" si="0"/>
        <v>16.75</v>
      </c>
      <c r="AI14" s="3">
        <f t="shared" si="1"/>
        <v>0.75</v>
      </c>
      <c r="AJ14" s="4">
        <v>3.125E-2</v>
      </c>
      <c r="AK14" s="3">
        <f t="shared" si="2"/>
        <v>9</v>
      </c>
      <c r="AL14" s="53" t="s">
        <v>30</v>
      </c>
      <c r="AM14" s="8" t="b">
        <f t="shared" si="3"/>
        <v>1</v>
      </c>
      <c r="AN14" s="15">
        <f t="shared" si="4"/>
        <v>8.25</v>
      </c>
    </row>
    <row r="15" spans="1:41" ht="80.099999999999994" customHeight="1" x14ac:dyDescent="0.25">
      <c r="A15" s="112" t="str">
        <f>IFERROR(INDEX(Tabella256[cognomenome], MATCH(F15, Tabella256[cognome], 0)), "")</f>
        <v>Aricò E.</v>
      </c>
      <c r="B15" s="28"/>
      <c r="C15" s="28"/>
      <c r="D15" s="29"/>
      <c r="E15" s="29"/>
      <c r="F15" s="30" t="s">
        <v>267</v>
      </c>
      <c r="G15" s="56" t="s">
        <v>130</v>
      </c>
      <c r="H15" s="31"/>
      <c r="I15" s="32" t="str">
        <f t="shared" ref="I15" si="11">IF(ISERROR(SEARCH("canone extra", N15)),
    IF(ISERROR(SEARCH("caldarella2", N15)),
        IF(ISERROR(SEARCH("messina", N15)),
            IF(ISERROR(SEARCH("agusta", N15)),
                IF(ISERROR(SEARCH("caldarella", N15)),
                    "",
                    $X$6
                ),
                $W$6
            ),
            $V$6
        ),
        $Y$6
    ),
    $AO$6
)</f>
        <v/>
      </c>
      <c r="J15" s="33"/>
      <c r="K15" s="34" t="s">
        <v>281</v>
      </c>
      <c r="L15" s="34" t="s">
        <v>282</v>
      </c>
      <c r="M15" s="31">
        <f t="shared" si="10"/>
        <v>8.25</v>
      </c>
      <c r="N15" s="35"/>
      <c r="O15" s="35"/>
      <c r="P15" s="76" t="s">
        <v>18</v>
      </c>
      <c r="Q15" s="18">
        <f t="shared" si="9"/>
        <v>8.25</v>
      </c>
      <c r="R15" s="18">
        <v>8.25</v>
      </c>
      <c r="S15" s="77">
        <f t="shared" si="8"/>
        <v>0</v>
      </c>
      <c r="T15" s="2"/>
      <c r="AD15" s="114" t="str">
        <f t="shared" si="5"/>
        <v>NO</v>
      </c>
      <c r="AG15" s="3">
        <f t="shared" si="0"/>
        <v>7.75</v>
      </c>
      <c r="AH15" s="3">
        <f t="shared" si="0"/>
        <v>16.75</v>
      </c>
      <c r="AI15" s="3">
        <f t="shared" si="1"/>
        <v>0.75</v>
      </c>
      <c r="AJ15" s="4">
        <v>3.125E-2</v>
      </c>
      <c r="AK15" s="3">
        <f t="shared" si="2"/>
        <v>9</v>
      </c>
      <c r="AL15" s="53" t="s">
        <v>30</v>
      </c>
      <c r="AM15" s="8" t="b">
        <f t="shared" si="3"/>
        <v>1</v>
      </c>
      <c r="AN15" s="15">
        <f t="shared" si="4"/>
        <v>8.25</v>
      </c>
    </row>
    <row r="16" spans="1:41" ht="80.099999999999994" customHeight="1" x14ac:dyDescent="0.25">
      <c r="A16" s="112" t="str">
        <f>IFERROR(INDEX(Tabella256[cognomenome], MATCH(F16, Tabella256[cognome], 0)), "")</f>
        <v>Allegretti G.</v>
      </c>
      <c r="B16" s="28"/>
      <c r="C16" s="28"/>
      <c r="D16" s="29"/>
      <c r="E16" s="29"/>
      <c r="F16" s="30" t="s">
        <v>163</v>
      </c>
      <c r="G16" s="56" t="str">
        <f>IF(G15="","",G15)</f>
        <v>C.P.</v>
      </c>
      <c r="H16" s="31" t="str">
        <f>IF(H15="","",H15)</f>
        <v/>
      </c>
      <c r="I16" s="32" t="str">
        <f t="shared" ref="I16" si="12">IF(ISERROR(SEARCH("canone extra", N16)),
    IF(ISERROR(SEARCH("caldarella2", N16)),
        IF(ISERROR(SEARCH("messina", N16)),
            IF(ISERROR(SEARCH("agusta", N16)),
                IF(ISERROR(SEARCH("caldarella", N16)),
                    "",
                    $X$6
                ),
                $W$6
            ),
            $V$6
        ),
        $Y$6
    ),
    $AO$6
)</f>
        <v/>
      </c>
      <c r="J16" s="33" t="str">
        <f>IF(J15="","",J15)</f>
        <v/>
      </c>
      <c r="K16" s="34" t="s">
        <v>286</v>
      </c>
      <c r="L16" s="34" t="s">
        <v>287</v>
      </c>
      <c r="M16" s="31">
        <f t="shared" si="10"/>
        <v>9.75</v>
      </c>
      <c r="N16" s="35"/>
      <c r="O16" s="35"/>
      <c r="P16" s="76" t="s">
        <v>251</v>
      </c>
      <c r="Q16" s="18">
        <f t="shared" si="9"/>
        <v>8.25</v>
      </c>
      <c r="R16" s="18">
        <v>8.25</v>
      </c>
      <c r="S16" s="77">
        <f t="shared" si="8"/>
        <v>0</v>
      </c>
      <c r="T16" s="2"/>
      <c r="AD16" s="114" t="str">
        <f t="shared" si="5"/>
        <v>NO</v>
      </c>
      <c r="AG16" s="3">
        <f t="shared" si="0"/>
        <v>6.75</v>
      </c>
      <c r="AH16" s="3">
        <f t="shared" si="0"/>
        <v>17.25</v>
      </c>
      <c r="AI16" s="3">
        <f t="shared" si="1"/>
        <v>0.75</v>
      </c>
      <c r="AJ16" s="4">
        <v>3.125E-2</v>
      </c>
      <c r="AK16" s="3">
        <f t="shared" si="2"/>
        <v>10.5</v>
      </c>
      <c r="AL16" s="53" t="s">
        <v>30</v>
      </c>
      <c r="AM16" s="8" t="b">
        <f t="shared" si="3"/>
        <v>1</v>
      </c>
      <c r="AN16" s="15">
        <f t="shared" si="4"/>
        <v>9.75</v>
      </c>
    </row>
    <row r="17" spans="1:40" ht="80.099999999999994" customHeight="1" x14ac:dyDescent="0.25">
      <c r="A17" s="112" t="str">
        <f>IFERROR(INDEX(Tabella256[cognomenome], MATCH(F17, Tabella256[cognome], 0)), "")</f>
        <v/>
      </c>
      <c r="B17" s="28"/>
      <c r="C17" s="28"/>
      <c r="D17" s="29"/>
      <c r="E17" s="29"/>
      <c r="F17" s="30"/>
      <c r="G17" s="56"/>
      <c r="H17" s="31"/>
      <c r="I17" s="32"/>
      <c r="J17" s="33"/>
      <c r="K17" s="34"/>
      <c r="L17" s="34"/>
      <c r="M17" s="31" t="str">
        <f t="shared" si="10"/>
        <v/>
      </c>
      <c r="N17" s="35"/>
      <c r="O17" s="35"/>
      <c r="P17" s="76" t="s">
        <v>572</v>
      </c>
      <c r="Q17" s="18">
        <f t="shared" si="9"/>
        <v>8.25</v>
      </c>
      <c r="R17" s="18">
        <v>8.25</v>
      </c>
      <c r="S17" s="77">
        <f t="shared" si="8"/>
        <v>0</v>
      </c>
      <c r="T17" s="2"/>
      <c r="AD17" s="114" t="str">
        <f t="shared" si="5"/>
        <v>NO</v>
      </c>
      <c r="AG17" s="3">
        <f t="shared" si="0"/>
        <v>0</v>
      </c>
      <c r="AH17" s="3">
        <f t="shared" si="0"/>
        <v>0</v>
      </c>
      <c r="AI17" s="3">
        <f t="shared" si="1"/>
        <v>0</v>
      </c>
      <c r="AJ17" s="4">
        <v>3.125E-2</v>
      </c>
      <c r="AK17" s="3">
        <f t="shared" si="2"/>
        <v>0</v>
      </c>
      <c r="AL17" s="53" t="s">
        <v>30</v>
      </c>
      <c r="AM17" s="8" t="b">
        <f t="shared" si="3"/>
        <v>0</v>
      </c>
      <c r="AN17" s="15">
        <f t="shared" si="4"/>
        <v>0</v>
      </c>
    </row>
    <row r="18" spans="1:40" ht="80.099999999999994" customHeight="1" x14ac:dyDescent="0.25">
      <c r="A18" s="112" t="str">
        <f>IFERROR(INDEX(Tabella256[cognomenome], MATCH(F18, Tabella256[cognome], 0)), "")</f>
        <v/>
      </c>
      <c r="B18" s="28"/>
      <c r="C18" s="28"/>
      <c r="D18" s="29"/>
      <c r="E18" s="29"/>
      <c r="F18" s="30"/>
      <c r="G18" s="56"/>
      <c r="H18" s="31"/>
      <c r="I18" s="32"/>
      <c r="J18" s="33"/>
      <c r="K18" s="34"/>
      <c r="L18" s="34"/>
      <c r="M18" s="31" t="str">
        <f t="shared" si="10"/>
        <v/>
      </c>
      <c r="N18" s="35"/>
      <c r="O18" s="35"/>
      <c r="P18" s="76" t="s">
        <v>256</v>
      </c>
      <c r="Q18" s="18">
        <f t="shared" si="9"/>
        <v>8.25</v>
      </c>
      <c r="R18" s="18">
        <v>8.25</v>
      </c>
      <c r="S18" s="77">
        <f t="shared" si="8"/>
        <v>0</v>
      </c>
      <c r="T18" s="2"/>
      <c r="AD18" s="114" t="str">
        <f t="shared" si="5"/>
        <v>NO</v>
      </c>
      <c r="AG18" s="3">
        <f t="shared" si="0"/>
        <v>0</v>
      </c>
      <c r="AH18" s="3">
        <f t="shared" si="0"/>
        <v>0</v>
      </c>
      <c r="AI18" s="3">
        <f t="shared" si="1"/>
        <v>0</v>
      </c>
      <c r="AJ18" s="4">
        <v>3.125E-2</v>
      </c>
      <c r="AK18" s="3">
        <f t="shared" si="2"/>
        <v>0</v>
      </c>
      <c r="AL18" s="53" t="s">
        <v>30</v>
      </c>
      <c r="AM18" s="8" t="b">
        <f t="shared" si="3"/>
        <v>0</v>
      </c>
      <c r="AN18" s="15">
        <f t="shared" si="4"/>
        <v>0</v>
      </c>
    </row>
    <row r="19" spans="1:40" ht="80.099999999999994" customHeight="1" x14ac:dyDescent="0.25">
      <c r="A19" s="112" t="str">
        <f>IFERROR(INDEX(Tabella256[cognomenome], MATCH(F19, Tabella256[cognome], 0)), "")</f>
        <v/>
      </c>
      <c r="B19" s="28"/>
      <c r="C19" s="28"/>
      <c r="D19" s="29"/>
      <c r="E19" s="29"/>
      <c r="F19" s="30"/>
      <c r="G19" s="56"/>
      <c r="H19" s="31"/>
      <c r="I19" s="32"/>
      <c r="J19" s="33"/>
      <c r="K19" s="34"/>
      <c r="L19" s="34"/>
      <c r="M19" s="31" t="str">
        <f t="shared" si="7"/>
        <v/>
      </c>
      <c r="N19" s="35"/>
      <c r="O19" s="35"/>
      <c r="P19" s="76" t="s">
        <v>19</v>
      </c>
      <c r="Q19" s="18">
        <f t="shared" si="9"/>
        <v>9.75</v>
      </c>
      <c r="R19" s="18">
        <v>9.75</v>
      </c>
      <c r="S19" s="77">
        <f>R19-Q19</f>
        <v>0</v>
      </c>
      <c r="T19" s="2"/>
      <c r="AD19" s="114" t="str">
        <f t="shared" si="5"/>
        <v>NO</v>
      </c>
      <c r="AG19" s="3">
        <f t="shared" si="0"/>
        <v>0</v>
      </c>
      <c r="AH19" s="3">
        <f t="shared" si="0"/>
        <v>0</v>
      </c>
      <c r="AI19" s="3">
        <f t="shared" si="1"/>
        <v>0</v>
      </c>
      <c r="AJ19" s="4">
        <v>3.125E-2</v>
      </c>
      <c r="AK19" s="3">
        <f t="shared" si="2"/>
        <v>0</v>
      </c>
      <c r="AL19" s="53" t="s">
        <v>30</v>
      </c>
      <c r="AM19" s="8" t="b">
        <f t="shared" si="3"/>
        <v>0</v>
      </c>
      <c r="AN19" s="15">
        <f t="shared" si="4"/>
        <v>0</v>
      </c>
    </row>
    <row r="20" spans="1:40" ht="80.099999999999994" customHeight="1" x14ac:dyDescent="0.25">
      <c r="A20" s="112" t="str">
        <f>IFERROR(INDEX(Tabella256[cognomenome], MATCH(F20, Tabella256[cognome], 0)), "")</f>
        <v/>
      </c>
      <c r="B20" s="28"/>
      <c r="C20" s="28"/>
      <c r="D20" s="29"/>
      <c r="E20" s="29"/>
      <c r="F20" s="30"/>
      <c r="G20" s="56"/>
      <c r="H20" s="31"/>
      <c r="I20" s="32" t="str">
        <f t="shared" si="6"/>
        <v/>
      </c>
      <c r="J20" s="33"/>
      <c r="K20" s="34"/>
      <c r="L20" s="34"/>
      <c r="M20" s="31" t="str">
        <f t="shared" si="7"/>
        <v/>
      </c>
      <c r="N20" s="35"/>
      <c r="O20" s="35"/>
      <c r="P20" s="76"/>
      <c r="Q20" s="18">
        <f t="shared" si="9"/>
        <v>99</v>
      </c>
      <c r="R20" s="18">
        <v>99</v>
      </c>
      <c r="S20" s="77">
        <f t="shared" si="8"/>
        <v>0</v>
      </c>
      <c r="T20" s="2"/>
      <c r="U20" s="2"/>
      <c r="W20" s="72"/>
      <c r="X20" s="72"/>
      <c r="Y20" s="72"/>
      <c r="Z20" s="72"/>
      <c r="AA20" s="72"/>
      <c r="AB20" s="72"/>
      <c r="AC20" s="2"/>
      <c r="AD20" s="114" t="str">
        <f t="shared" si="5"/>
        <v>NO</v>
      </c>
      <c r="AG20" s="3">
        <f t="shared" si="0"/>
        <v>0</v>
      </c>
      <c r="AH20" s="3">
        <f t="shared" si="0"/>
        <v>0</v>
      </c>
      <c r="AI20" s="3">
        <f t="shared" si="1"/>
        <v>0</v>
      </c>
      <c r="AJ20" s="4">
        <v>3.125E-2</v>
      </c>
      <c r="AK20" s="3">
        <f t="shared" si="2"/>
        <v>0</v>
      </c>
      <c r="AL20" s="53" t="s">
        <v>30</v>
      </c>
      <c r="AM20" s="8" t="b">
        <f t="shared" si="3"/>
        <v>0</v>
      </c>
      <c r="AN20" s="15">
        <f t="shared" si="4"/>
        <v>0</v>
      </c>
    </row>
    <row r="21" spans="1:40" ht="80.099999999999994" customHeight="1" x14ac:dyDescent="0.25">
      <c r="A21" s="112" t="str">
        <f>IFERROR(INDEX(Tabella256[cognomenome], MATCH(F21, Tabella256[cognome], 0)), "")</f>
        <v/>
      </c>
      <c r="B21" s="28"/>
      <c r="C21" s="28"/>
      <c r="D21" s="29"/>
      <c r="E21" s="29"/>
      <c r="F21" s="30"/>
      <c r="G21" s="56" t="str">
        <f>IF(G20="","",G20)</f>
        <v/>
      </c>
      <c r="H21" s="31" t="str">
        <f>IF(H20="","",H20)</f>
        <v/>
      </c>
      <c r="I21" s="32" t="str">
        <f t="shared" si="6"/>
        <v/>
      </c>
      <c r="J21" s="33" t="str">
        <f>IF(J20="","",J20)</f>
        <v/>
      </c>
      <c r="K21" s="34"/>
      <c r="L21" s="34"/>
      <c r="M21" s="31" t="str">
        <f t="shared" si="7"/>
        <v/>
      </c>
      <c r="N21" s="35"/>
      <c r="O21" s="35"/>
      <c r="P21" s="76"/>
      <c r="Q21" s="18">
        <f t="shared" si="9"/>
        <v>99</v>
      </c>
      <c r="R21" s="18">
        <v>99</v>
      </c>
      <c r="S21" s="77">
        <f t="shared" si="8"/>
        <v>0</v>
      </c>
      <c r="T21" s="2"/>
      <c r="U21" s="2"/>
      <c r="W21" s="72"/>
      <c r="X21" s="72"/>
      <c r="Y21" s="72"/>
      <c r="Z21" s="72"/>
      <c r="AA21" s="72"/>
      <c r="AB21" s="72"/>
      <c r="AC21" s="2"/>
      <c r="AD21" s="114" t="str">
        <f t="shared" si="5"/>
        <v>NO</v>
      </c>
      <c r="AG21" s="3">
        <f t="shared" si="0"/>
        <v>0</v>
      </c>
      <c r="AH21" s="3">
        <f t="shared" si="0"/>
        <v>0</v>
      </c>
      <c r="AI21" s="3">
        <f t="shared" si="1"/>
        <v>0</v>
      </c>
      <c r="AJ21" s="4">
        <v>3.125E-2</v>
      </c>
      <c r="AK21" s="3">
        <f t="shared" si="2"/>
        <v>0</v>
      </c>
      <c r="AL21" s="53" t="s">
        <v>30</v>
      </c>
      <c r="AM21" s="8" t="b">
        <f t="shared" si="3"/>
        <v>0</v>
      </c>
      <c r="AN21" s="15">
        <f t="shared" si="4"/>
        <v>0</v>
      </c>
    </row>
    <row r="22" spans="1:40" ht="80.099999999999994" customHeight="1" x14ac:dyDescent="0.25">
      <c r="A22" s="112" t="str">
        <f>IFERROR(INDEX(Tabella256[cognomenome], MATCH(F22, Tabella256[cognome], 0)), "")</f>
        <v/>
      </c>
      <c r="B22" s="28"/>
      <c r="C22" s="28"/>
      <c r="D22" s="29"/>
      <c r="E22" s="29"/>
      <c r="F22" s="30"/>
      <c r="G22" s="56"/>
      <c r="H22" s="31"/>
      <c r="I22" s="32" t="str">
        <f t="shared" si="6"/>
        <v/>
      </c>
      <c r="J22" s="33"/>
      <c r="K22" s="34"/>
      <c r="L22" s="34"/>
      <c r="M22" s="31" t="str">
        <f t="shared" si="7"/>
        <v/>
      </c>
      <c r="N22" s="36"/>
      <c r="O22" s="36"/>
      <c r="P22" s="76"/>
      <c r="Q22" s="18">
        <f t="shared" si="9"/>
        <v>99</v>
      </c>
      <c r="R22" s="18">
        <v>99</v>
      </c>
      <c r="S22" s="77">
        <f t="shared" si="8"/>
        <v>0</v>
      </c>
      <c r="T22" s="2"/>
      <c r="U22" s="2"/>
      <c r="AB22" s="72"/>
      <c r="AC22" s="2"/>
      <c r="AD22" s="114" t="str">
        <f t="shared" si="5"/>
        <v>NO</v>
      </c>
      <c r="AG22" s="3">
        <f t="shared" si="0"/>
        <v>0</v>
      </c>
      <c r="AH22" s="3">
        <f t="shared" si="0"/>
        <v>0</v>
      </c>
      <c r="AI22" s="3">
        <f t="shared" si="1"/>
        <v>0</v>
      </c>
      <c r="AJ22" s="4">
        <v>3.125E-2</v>
      </c>
      <c r="AK22" s="3">
        <f t="shared" si="2"/>
        <v>0</v>
      </c>
      <c r="AL22" s="53" t="s">
        <v>30</v>
      </c>
      <c r="AM22" s="8" t="b">
        <f t="shared" si="3"/>
        <v>0</v>
      </c>
      <c r="AN22" s="15">
        <f t="shared" si="4"/>
        <v>0</v>
      </c>
    </row>
    <row r="23" spans="1:40" ht="80.099999999999994" customHeight="1" x14ac:dyDescent="0.25">
      <c r="A23" s="112" t="str">
        <f>IFERROR(INDEX(Tabella256[cognomenome], MATCH(F23, Tabella256[cognome], 0)), "")</f>
        <v/>
      </c>
      <c r="B23" s="28"/>
      <c r="C23" s="28"/>
      <c r="D23" s="29"/>
      <c r="E23" s="29"/>
      <c r="F23" s="30"/>
      <c r="G23" s="56" t="str">
        <f>IF(G22="","",G22)</f>
        <v/>
      </c>
      <c r="H23" s="31" t="str">
        <f>IF(H22="","",H22)</f>
        <v/>
      </c>
      <c r="I23" s="32" t="str">
        <f t="shared" si="6"/>
        <v/>
      </c>
      <c r="J23" s="33" t="str">
        <f>IF(J22="","",J22)</f>
        <v/>
      </c>
      <c r="K23" s="34"/>
      <c r="L23" s="34"/>
      <c r="M23" s="31" t="str">
        <f t="shared" si="7"/>
        <v/>
      </c>
      <c r="N23" s="36"/>
      <c r="O23" s="36"/>
      <c r="P23" s="76"/>
      <c r="Q23" s="18">
        <f t="shared" si="9"/>
        <v>99</v>
      </c>
      <c r="R23" s="18">
        <v>99</v>
      </c>
      <c r="S23" s="77">
        <f t="shared" si="8"/>
        <v>0</v>
      </c>
      <c r="T23" s="2"/>
      <c r="U23" s="2"/>
      <c r="AB23" s="72"/>
      <c r="AC23" s="2"/>
      <c r="AD23" s="114" t="str">
        <f t="shared" si="5"/>
        <v>NO</v>
      </c>
      <c r="AG23" s="3">
        <f t="shared" si="0"/>
        <v>0</v>
      </c>
      <c r="AH23" s="3">
        <f t="shared" si="0"/>
        <v>0</v>
      </c>
      <c r="AI23" s="3">
        <f t="shared" si="1"/>
        <v>0</v>
      </c>
      <c r="AJ23" s="4">
        <v>3.125E-2</v>
      </c>
      <c r="AK23" s="3">
        <f t="shared" si="2"/>
        <v>0</v>
      </c>
      <c r="AL23" s="53" t="s">
        <v>30</v>
      </c>
      <c r="AM23" s="8" t="b">
        <f t="shared" si="3"/>
        <v>0</v>
      </c>
      <c r="AN23" s="15">
        <f t="shared" si="4"/>
        <v>0</v>
      </c>
    </row>
    <row r="24" spans="1:40" ht="80.099999999999994" customHeight="1" x14ac:dyDescent="0.25">
      <c r="A24" s="112" t="str">
        <f>IFERROR(INDEX(Tabella256[cognomenome], MATCH(F24, Tabella256[cognome], 0)), "")</f>
        <v/>
      </c>
      <c r="B24" s="28"/>
      <c r="C24" s="28"/>
      <c r="D24" s="29"/>
      <c r="E24" s="29"/>
      <c r="F24" s="30"/>
      <c r="G24" s="56"/>
      <c r="H24" s="31"/>
      <c r="I24" s="32" t="str">
        <f t="shared" si="6"/>
        <v/>
      </c>
      <c r="J24" s="33"/>
      <c r="K24" s="34"/>
      <c r="L24" s="34"/>
      <c r="M24" s="31" t="str">
        <f t="shared" si="7"/>
        <v/>
      </c>
      <c r="N24" s="35"/>
      <c r="O24" s="35"/>
      <c r="P24" s="76"/>
      <c r="Q24" s="18">
        <f t="shared" si="9"/>
        <v>99</v>
      </c>
      <c r="R24" s="18">
        <v>99</v>
      </c>
      <c r="S24" s="77">
        <f t="shared" si="8"/>
        <v>0</v>
      </c>
      <c r="T24" s="2"/>
      <c r="U24" s="2"/>
      <c r="AB24" s="72"/>
      <c r="AC24" s="2"/>
      <c r="AD24" s="114" t="str">
        <f t="shared" si="5"/>
        <v>NO</v>
      </c>
      <c r="AG24" s="3">
        <f t="shared" si="0"/>
        <v>0</v>
      </c>
      <c r="AH24" s="3">
        <f t="shared" si="0"/>
        <v>0</v>
      </c>
      <c r="AI24" s="3">
        <f t="shared" si="1"/>
        <v>0</v>
      </c>
      <c r="AJ24" s="4">
        <v>3.125E-2</v>
      </c>
      <c r="AK24" s="3">
        <f t="shared" si="2"/>
        <v>0</v>
      </c>
      <c r="AL24" s="53" t="s">
        <v>30</v>
      </c>
      <c r="AM24" s="8" t="b">
        <f t="shared" si="3"/>
        <v>0</v>
      </c>
      <c r="AN24" s="15">
        <f t="shared" si="4"/>
        <v>0</v>
      </c>
    </row>
    <row r="25" spans="1:40" ht="80.099999999999994" customHeight="1" x14ac:dyDescent="0.25">
      <c r="A25" s="112" t="str">
        <f>IFERROR(INDEX(Tabella256[cognomenome], MATCH(F25, Tabella256[cognome], 0)), "")</f>
        <v/>
      </c>
      <c r="B25" s="28"/>
      <c r="C25" s="28"/>
      <c r="D25" s="29"/>
      <c r="E25" s="29"/>
      <c r="F25" s="30"/>
      <c r="G25" s="56" t="str">
        <f>IF(G24="","",G24)</f>
        <v/>
      </c>
      <c r="H25" s="31" t="str">
        <f>IF(H24="","",H24)</f>
        <v/>
      </c>
      <c r="I25" s="32" t="str">
        <f t="shared" si="6"/>
        <v/>
      </c>
      <c r="J25" s="33" t="str">
        <f>IF(J24="","",J24)</f>
        <v/>
      </c>
      <c r="K25" s="34"/>
      <c r="L25" s="34"/>
      <c r="M25" s="31" t="str">
        <f t="shared" si="7"/>
        <v/>
      </c>
      <c r="N25" s="35"/>
      <c r="O25" s="35"/>
      <c r="P25" s="76"/>
      <c r="Q25" s="18">
        <f t="shared" si="9"/>
        <v>99</v>
      </c>
      <c r="R25" s="18">
        <v>99</v>
      </c>
      <c r="S25" s="77">
        <f t="shared" si="8"/>
        <v>0</v>
      </c>
      <c r="T25" s="2"/>
      <c r="U25" s="2"/>
      <c r="V25" s="72"/>
      <c r="W25" s="72"/>
      <c r="X25" s="72"/>
      <c r="Y25" s="72"/>
      <c r="Z25" s="72"/>
      <c r="AA25" s="72"/>
      <c r="AB25" s="72"/>
      <c r="AC25" s="2"/>
      <c r="AD25" s="114" t="str">
        <f t="shared" si="5"/>
        <v>NO</v>
      </c>
      <c r="AG25" s="3">
        <f t="shared" si="0"/>
        <v>0</v>
      </c>
      <c r="AH25" s="3">
        <f t="shared" si="0"/>
        <v>0</v>
      </c>
      <c r="AI25" s="3">
        <f t="shared" si="1"/>
        <v>0</v>
      </c>
      <c r="AJ25" s="4">
        <v>3.125E-2</v>
      </c>
      <c r="AK25" s="3">
        <f t="shared" si="2"/>
        <v>0</v>
      </c>
      <c r="AL25" s="53" t="s">
        <v>30</v>
      </c>
      <c r="AM25" s="8" t="b">
        <f t="shared" si="3"/>
        <v>0</v>
      </c>
      <c r="AN25" s="15">
        <f t="shared" si="4"/>
        <v>0</v>
      </c>
    </row>
    <row r="26" spans="1:40" ht="80.099999999999994" customHeight="1" x14ac:dyDescent="0.25">
      <c r="A26" s="112" t="str">
        <f>IFERROR(INDEX(Tabella256[cognomenome], MATCH(F26, Tabella256[cognome], 0)), "")</f>
        <v/>
      </c>
      <c r="B26" s="28"/>
      <c r="C26" s="28"/>
      <c r="D26" s="29"/>
      <c r="E26" s="29"/>
      <c r="F26" s="30"/>
      <c r="G26" s="56"/>
      <c r="H26" s="31"/>
      <c r="I26" s="32" t="str">
        <f t="shared" si="6"/>
        <v/>
      </c>
      <c r="J26" s="33"/>
      <c r="K26" s="34"/>
      <c r="L26" s="34"/>
      <c r="M26" s="31" t="str">
        <f t="shared" si="7"/>
        <v/>
      </c>
      <c r="N26" s="35"/>
      <c r="O26" s="35"/>
      <c r="P26" s="76"/>
      <c r="Q26" s="18">
        <f t="shared" si="9"/>
        <v>99</v>
      </c>
      <c r="R26" s="18">
        <v>99</v>
      </c>
      <c r="S26" s="77">
        <f t="shared" si="8"/>
        <v>0</v>
      </c>
      <c r="T26" s="2"/>
      <c r="U26" s="2"/>
      <c r="V26" s="72"/>
      <c r="W26" s="72"/>
      <c r="X26" s="72"/>
      <c r="Y26" s="72"/>
      <c r="Z26" s="72"/>
      <c r="AA26" s="72"/>
      <c r="AB26" s="72"/>
      <c r="AC26" s="2"/>
      <c r="AD26" s="114" t="str">
        <f t="shared" si="5"/>
        <v>NO</v>
      </c>
      <c r="AG26" s="3">
        <f t="shared" si="0"/>
        <v>0</v>
      </c>
      <c r="AH26" s="3">
        <f t="shared" si="0"/>
        <v>0</v>
      </c>
      <c r="AI26" s="3">
        <f t="shared" si="1"/>
        <v>0</v>
      </c>
      <c r="AJ26" s="4">
        <v>3.125E-2</v>
      </c>
      <c r="AK26" s="3">
        <f t="shared" si="2"/>
        <v>0</v>
      </c>
      <c r="AL26" s="53" t="s">
        <v>30</v>
      </c>
      <c r="AM26" s="8" t="b">
        <f t="shared" si="3"/>
        <v>0</v>
      </c>
      <c r="AN26" s="15">
        <f t="shared" si="4"/>
        <v>0</v>
      </c>
    </row>
    <row r="27" spans="1:40" ht="80.099999999999994" customHeight="1" x14ac:dyDescent="0.25">
      <c r="A27" s="112" t="str">
        <f>IFERROR(INDEX(Tabella256[cognomenome], MATCH(F27, Tabella256[cognome], 0)), "")</f>
        <v/>
      </c>
      <c r="B27" s="28"/>
      <c r="C27" s="28"/>
      <c r="D27" s="29"/>
      <c r="E27" s="29"/>
      <c r="F27" s="30"/>
      <c r="G27" s="56" t="str">
        <f>IF(G26="","",G26)</f>
        <v/>
      </c>
      <c r="H27" s="31" t="str">
        <f>IF(H26="","",H26)</f>
        <v/>
      </c>
      <c r="I27" s="32" t="str">
        <f t="shared" si="6"/>
        <v/>
      </c>
      <c r="J27" s="33" t="str">
        <f>IF(J26="","",J26)</f>
        <v/>
      </c>
      <c r="K27" s="34"/>
      <c r="L27" s="34"/>
      <c r="M27" s="31" t="str">
        <f t="shared" si="7"/>
        <v/>
      </c>
      <c r="N27" s="35"/>
      <c r="O27" s="35"/>
      <c r="P27" s="76"/>
      <c r="Q27" s="18">
        <f t="shared" si="9"/>
        <v>99</v>
      </c>
      <c r="R27" s="18">
        <v>99</v>
      </c>
      <c r="S27" s="77">
        <f t="shared" si="8"/>
        <v>0</v>
      </c>
      <c r="T27" s="2"/>
      <c r="U27" s="2"/>
      <c r="V27" s="72"/>
      <c r="W27" s="72"/>
      <c r="X27" s="72"/>
      <c r="Y27" s="72"/>
      <c r="Z27" s="72"/>
      <c r="AA27" s="72"/>
      <c r="AB27" s="72"/>
      <c r="AC27" s="2"/>
      <c r="AD27" s="114" t="str">
        <f t="shared" si="5"/>
        <v>NO</v>
      </c>
      <c r="AG27" s="3">
        <f t="shared" si="0"/>
        <v>0</v>
      </c>
      <c r="AH27" s="3">
        <f t="shared" si="0"/>
        <v>0</v>
      </c>
      <c r="AI27" s="3">
        <f t="shared" si="1"/>
        <v>0</v>
      </c>
      <c r="AJ27" s="4">
        <v>3.125E-2</v>
      </c>
      <c r="AK27" s="3">
        <f t="shared" si="2"/>
        <v>0</v>
      </c>
      <c r="AL27" s="53" t="s">
        <v>30</v>
      </c>
      <c r="AM27" s="8" t="b">
        <f t="shared" si="3"/>
        <v>0</v>
      </c>
      <c r="AN27" s="15">
        <f t="shared" si="4"/>
        <v>0</v>
      </c>
    </row>
    <row r="28" spans="1:40" ht="80.099999999999994" customHeight="1" x14ac:dyDescent="0.25">
      <c r="A28" s="112" t="str">
        <f>IFERROR(INDEX(Tabella256[cognomenome], MATCH(F28, Tabella256[cognome], 0)), "")</f>
        <v/>
      </c>
      <c r="B28" s="28"/>
      <c r="C28" s="28"/>
      <c r="D28" s="29"/>
      <c r="E28" s="29"/>
      <c r="F28" s="30"/>
      <c r="G28" s="56"/>
      <c r="H28" s="31"/>
      <c r="I28" s="32" t="str">
        <f t="shared" si="6"/>
        <v/>
      </c>
      <c r="J28" s="33"/>
      <c r="K28" s="34"/>
      <c r="L28" s="34"/>
      <c r="M28" s="31" t="str">
        <f t="shared" si="7"/>
        <v/>
      </c>
      <c r="N28" s="35"/>
      <c r="O28" s="35"/>
      <c r="P28" s="76"/>
      <c r="Q28" s="18">
        <f t="shared" si="9"/>
        <v>99</v>
      </c>
      <c r="R28" s="18">
        <v>99</v>
      </c>
      <c r="S28" s="77">
        <f t="shared" si="8"/>
        <v>0</v>
      </c>
      <c r="T28" s="2"/>
      <c r="U28" s="2"/>
      <c r="V28" s="72"/>
      <c r="W28" s="72"/>
      <c r="X28" s="72"/>
      <c r="Y28" s="72"/>
      <c r="Z28" s="72"/>
      <c r="AA28" s="72"/>
      <c r="AB28" s="72"/>
      <c r="AC28" s="2"/>
      <c r="AD28" s="114" t="str">
        <f t="shared" si="5"/>
        <v>NO</v>
      </c>
      <c r="AG28" s="3">
        <f t="shared" si="0"/>
        <v>0</v>
      </c>
      <c r="AH28" s="3">
        <f t="shared" si="0"/>
        <v>0</v>
      </c>
      <c r="AI28" s="3">
        <f t="shared" si="1"/>
        <v>0</v>
      </c>
      <c r="AJ28" s="4">
        <v>3.125E-2</v>
      </c>
      <c r="AK28" s="3">
        <f t="shared" si="2"/>
        <v>0</v>
      </c>
      <c r="AL28" s="53" t="s">
        <v>30</v>
      </c>
      <c r="AM28" s="8" t="b">
        <f t="shared" si="3"/>
        <v>0</v>
      </c>
      <c r="AN28" s="15">
        <f t="shared" si="4"/>
        <v>0</v>
      </c>
    </row>
    <row r="29" spans="1:40" ht="80.099999999999994" customHeight="1" x14ac:dyDescent="0.25">
      <c r="A29" s="112" t="str">
        <f>IFERROR(INDEX(Tabella256[cognomenome], MATCH(F29, Tabella256[cognome], 0)), "")</f>
        <v/>
      </c>
      <c r="B29" s="28"/>
      <c r="C29" s="28"/>
      <c r="D29" s="29"/>
      <c r="E29" s="29"/>
      <c r="F29" s="30"/>
      <c r="G29" s="56" t="str">
        <f>IF(G28="","",G28)</f>
        <v/>
      </c>
      <c r="H29" s="31" t="str">
        <f>IF(H28="","",H28)</f>
        <v/>
      </c>
      <c r="I29" s="32" t="str">
        <f t="shared" si="6"/>
        <v/>
      </c>
      <c r="J29" s="33" t="str">
        <f>IF(J28="","",J28)</f>
        <v/>
      </c>
      <c r="K29" s="34"/>
      <c r="L29" s="34"/>
      <c r="M29" s="31" t="str">
        <f t="shared" si="7"/>
        <v/>
      </c>
      <c r="N29" s="35"/>
      <c r="O29" s="35"/>
      <c r="P29" s="76"/>
      <c r="Q29" s="18">
        <f t="shared" si="9"/>
        <v>99</v>
      </c>
      <c r="R29" s="18">
        <v>99</v>
      </c>
      <c r="S29" s="77">
        <f t="shared" si="8"/>
        <v>0</v>
      </c>
      <c r="T29" s="2"/>
      <c r="U29" s="2"/>
      <c r="V29" s="72"/>
      <c r="W29" s="72"/>
      <c r="X29" s="72"/>
      <c r="Y29" s="72"/>
      <c r="Z29" s="72"/>
      <c r="AA29" s="72"/>
      <c r="AB29" s="72"/>
      <c r="AC29" s="2"/>
      <c r="AD29" s="114" t="str">
        <f t="shared" si="5"/>
        <v>NO</v>
      </c>
      <c r="AG29" s="3">
        <f t="shared" si="0"/>
        <v>0</v>
      </c>
      <c r="AH29" s="3">
        <f t="shared" si="0"/>
        <v>0</v>
      </c>
      <c r="AI29" s="3">
        <f t="shared" si="1"/>
        <v>0</v>
      </c>
      <c r="AJ29" s="4">
        <v>3.125E-2</v>
      </c>
      <c r="AK29" s="3">
        <f t="shared" si="2"/>
        <v>0</v>
      </c>
      <c r="AL29" s="53" t="s">
        <v>30</v>
      </c>
      <c r="AM29" s="8" t="b">
        <f t="shared" si="3"/>
        <v>0</v>
      </c>
      <c r="AN29" s="15">
        <f t="shared" si="4"/>
        <v>0</v>
      </c>
    </row>
    <row r="30" spans="1:40" ht="80.099999999999994" customHeight="1" thickBot="1" x14ac:dyDescent="0.3">
      <c r="A30" s="112" t="str">
        <f>IFERROR(INDEX(Tabella256[cognomenome], MATCH(F30, Tabella256[cognome], 0)), "")</f>
        <v/>
      </c>
      <c r="B30" s="28"/>
      <c r="C30" s="28"/>
      <c r="D30" s="29"/>
      <c r="E30" s="29"/>
      <c r="F30" s="30"/>
      <c r="G30" s="56"/>
      <c r="H30" s="31"/>
      <c r="I30" s="32" t="str">
        <f t="shared" si="6"/>
        <v/>
      </c>
      <c r="J30" s="33"/>
      <c r="K30" s="34"/>
      <c r="L30" s="34"/>
      <c r="M30" s="31" t="str">
        <f t="shared" si="7"/>
        <v/>
      </c>
      <c r="N30" s="35"/>
      <c r="O30" s="35"/>
      <c r="P30" s="78"/>
      <c r="Q30" s="79">
        <f t="shared" si="9"/>
        <v>99</v>
      </c>
      <c r="R30" s="79">
        <v>99</v>
      </c>
      <c r="S30" s="80">
        <f t="shared" si="8"/>
        <v>0</v>
      </c>
      <c r="T30" s="2"/>
      <c r="U30" s="2"/>
      <c r="V30" s="72"/>
      <c r="W30" s="72"/>
      <c r="X30" s="72"/>
      <c r="Y30" s="72"/>
      <c r="Z30" s="72"/>
      <c r="AA30" s="72"/>
      <c r="AB30" s="72"/>
      <c r="AC30" s="2"/>
      <c r="AD30" s="114" t="str">
        <f t="shared" si="5"/>
        <v>NO</v>
      </c>
      <c r="AG30" s="3">
        <f t="shared" si="0"/>
        <v>0</v>
      </c>
      <c r="AH30" s="3">
        <f t="shared" si="0"/>
        <v>0</v>
      </c>
      <c r="AI30" s="3">
        <f t="shared" si="1"/>
        <v>0</v>
      </c>
      <c r="AJ30" s="4">
        <v>3.125E-2</v>
      </c>
      <c r="AK30" s="3">
        <f t="shared" si="2"/>
        <v>0</v>
      </c>
      <c r="AL30" s="53" t="s">
        <v>30</v>
      </c>
      <c r="AM30" s="8" t="b">
        <f t="shared" si="3"/>
        <v>0</v>
      </c>
      <c r="AN30" s="15">
        <f t="shared" si="4"/>
        <v>0</v>
      </c>
    </row>
    <row r="31" spans="1:40" ht="80.099999999999994" customHeight="1" x14ac:dyDescent="0.25">
      <c r="A31" s="112" t="str">
        <f>IFERROR(INDEX(Tabella256[cognomenome], MATCH(F31, Tabella256[cognome], 0)), "")</f>
        <v/>
      </c>
      <c r="B31" s="28"/>
      <c r="C31" s="28"/>
      <c r="D31" s="29"/>
      <c r="E31" s="29"/>
      <c r="F31" s="30"/>
      <c r="G31" s="56" t="str">
        <f>IF(G30="","",G30)</f>
        <v/>
      </c>
      <c r="H31" s="31" t="str">
        <f>IF(H30="","",H30)</f>
        <v/>
      </c>
      <c r="I31" s="32" t="str">
        <f t="shared" si="6"/>
        <v/>
      </c>
      <c r="J31" s="33" t="str">
        <f>IF(J30="","",J30)</f>
        <v/>
      </c>
      <c r="K31" s="34"/>
      <c r="L31" s="34"/>
      <c r="M31" s="31" t="str">
        <f t="shared" si="7"/>
        <v/>
      </c>
      <c r="N31" s="2"/>
      <c r="O31" s="2"/>
      <c r="P31" s="2"/>
      <c r="Q31" s="2"/>
      <c r="R31" s="2"/>
      <c r="S31" s="2"/>
      <c r="T31" s="2"/>
      <c r="U31" s="2"/>
      <c r="V31" s="72"/>
      <c r="W31" s="72"/>
      <c r="X31" s="72"/>
      <c r="Y31" s="72"/>
      <c r="Z31" s="72"/>
      <c r="AA31" s="72"/>
      <c r="AB31" s="72"/>
      <c r="AC31" s="2"/>
      <c r="AD31" s="114" t="str">
        <f t="shared" si="5"/>
        <v>NO</v>
      </c>
      <c r="AG31" s="3">
        <f t="shared" si="0"/>
        <v>0</v>
      </c>
      <c r="AH31" s="3">
        <f t="shared" si="0"/>
        <v>0</v>
      </c>
      <c r="AI31" s="3">
        <f t="shared" si="1"/>
        <v>0</v>
      </c>
      <c r="AJ31" s="4">
        <v>3.125E-2</v>
      </c>
      <c r="AK31" s="3">
        <f t="shared" si="2"/>
        <v>0</v>
      </c>
      <c r="AL31" s="53" t="s">
        <v>30</v>
      </c>
      <c r="AM31" s="8" t="b">
        <f t="shared" si="3"/>
        <v>0</v>
      </c>
      <c r="AN31" s="15">
        <f t="shared" si="4"/>
        <v>0</v>
      </c>
    </row>
    <row r="32" spans="1:40" ht="80.099999999999994" customHeight="1" x14ac:dyDescent="0.25">
      <c r="A32" s="112" t="str">
        <f>IFERROR(INDEX(Tabella256[cognomenome], MATCH(F32, Tabella256[cognome], 0)), "")</f>
        <v/>
      </c>
      <c r="B32" s="28"/>
      <c r="C32" s="28"/>
      <c r="D32" s="29"/>
      <c r="E32" s="29"/>
      <c r="F32" s="30"/>
      <c r="G32" s="56"/>
      <c r="H32" s="31"/>
      <c r="I32" s="32" t="str">
        <f t="shared" si="6"/>
        <v/>
      </c>
      <c r="J32" s="33"/>
      <c r="K32" s="34"/>
      <c r="L32" s="34"/>
      <c r="M32" s="31" t="str">
        <f t="shared" si="7"/>
        <v/>
      </c>
      <c r="N32" s="35"/>
      <c r="O32" s="35"/>
      <c r="P32" s="2"/>
      <c r="Q32" s="2"/>
      <c r="R32" s="2"/>
      <c r="S32" s="2"/>
      <c r="T32" s="2"/>
      <c r="U32" s="2"/>
      <c r="W32" s="72"/>
      <c r="X32" s="72"/>
      <c r="Y32" s="72"/>
      <c r="Z32" s="72"/>
      <c r="AA32" s="72"/>
      <c r="AB32" s="72"/>
      <c r="AC32" s="2"/>
      <c r="AD32" s="114" t="str">
        <f t="shared" si="5"/>
        <v>NO</v>
      </c>
      <c r="AG32" s="3">
        <f t="shared" si="0"/>
        <v>0</v>
      </c>
      <c r="AH32" s="3">
        <f t="shared" si="0"/>
        <v>0</v>
      </c>
      <c r="AI32" s="3">
        <f t="shared" si="1"/>
        <v>0</v>
      </c>
      <c r="AJ32" s="4">
        <v>3.125E-2</v>
      </c>
      <c r="AK32" s="3">
        <f t="shared" si="2"/>
        <v>0</v>
      </c>
      <c r="AL32" s="53" t="s">
        <v>30</v>
      </c>
      <c r="AM32" s="8" t="b">
        <f t="shared" si="3"/>
        <v>0</v>
      </c>
      <c r="AN32" s="15">
        <f t="shared" si="4"/>
        <v>0</v>
      </c>
    </row>
    <row r="33" spans="1:40" ht="80.099999999999994" customHeight="1" x14ac:dyDescent="0.25">
      <c r="A33" s="112" t="str">
        <f>IFERROR(INDEX(Tabella256[cognomenome], MATCH(F33, Tabella256[cognome], 0)), "")</f>
        <v/>
      </c>
      <c r="B33" s="28"/>
      <c r="C33" s="28"/>
      <c r="D33" s="29"/>
      <c r="E33" s="29"/>
      <c r="F33" s="30"/>
      <c r="G33" s="56" t="str">
        <f>IF(G32="","",G32)</f>
        <v/>
      </c>
      <c r="H33" s="31" t="str">
        <f>IF(H32="","",H32)</f>
        <v/>
      </c>
      <c r="I33" s="32" t="str">
        <f t="shared" si="6"/>
        <v/>
      </c>
      <c r="J33" s="33" t="str">
        <f>IF(J32="","",J32)</f>
        <v/>
      </c>
      <c r="K33" s="34"/>
      <c r="L33" s="34"/>
      <c r="M33" s="31" t="str">
        <f t="shared" si="7"/>
        <v/>
      </c>
      <c r="N33" s="35"/>
      <c r="O33" s="35"/>
      <c r="P33" s="2"/>
      <c r="Q33" s="2"/>
      <c r="R33" s="2"/>
      <c r="S33" s="2"/>
      <c r="T33" s="2"/>
      <c r="U33" s="2"/>
      <c r="AA33" s="72"/>
      <c r="AB33" s="72"/>
      <c r="AC33" s="2"/>
      <c r="AD33" s="114" t="str">
        <f t="shared" si="5"/>
        <v>NO</v>
      </c>
      <c r="AG33" s="3">
        <f t="shared" si="0"/>
        <v>0</v>
      </c>
      <c r="AH33" s="3">
        <f t="shared" si="0"/>
        <v>0</v>
      </c>
      <c r="AI33" s="3">
        <f t="shared" si="1"/>
        <v>0</v>
      </c>
      <c r="AJ33" s="4">
        <v>3.125E-2</v>
      </c>
      <c r="AK33" s="3">
        <f t="shared" si="2"/>
        <v>0</v>
      </c>
      <c r="AL33" s="53" t="s">
        <v>30</v>
      </c>
      <c r="AM33" s="8" t="b">
        <f t="shared" si="3"/>
        <v>0</v>
      </c>
      <c r="AN33" s="15">
        <f t="shared" si="4"/>
        <v>0</v>
      </c>
    </row>
    <row r="34" spans="1:40" ht="80.099999999999994" customHeight="1" x14ac:dyDescent="0.25">
      <c r="A34" s="112" t="str">
        <f>IFERROR(INDEX(Tabella256[cognomenome], MATCH(F34, Tabella256[cognome], 0)), "")</f>
        <v/>
      </c>
      <c r="B34" s="28"/>
      <c r="C34" s="28"/>
      <c r="D34" s="29"/>
      <c r="E34" s="29"/>
      <c r="F34" s="30"/>
      <c r="G34" s="56"/>
      <c r="H34" s="31"/>
      <c r="I34" s="32" t="str">
        <f t="shared" si="6"/>
        <v/>
      </c>
      <c r="J34" s="33"/>
      <c r="K34" s="34"/>
      <c r="L34" s="34"/>
      <c r="M34" s="31" t="str">
        <f t="shared" si="7"/>
        <v/>
      </c>
      <c r="N34" s="35"/>
      <c r="O34" s="35"/>
      <c r="P34" s="2"/>
      <c r="Q34" s="2"/>
      <c r="R34" s="2"/>
      <c r="S34" s="2"/>
      <c r="T34" s="2"/>
      <c r="U34" s="2"/>
      <c r="AA34" s="72"/>
      <c r="AB34" s="72"/>
      <c r="AC34" s="2"/>
      <c r="AD34" s="114" t="str">
        <f t="shared" si="5"/>
        <v>NO</v>
      </c>
      <c r="AG34" s="3">
        <f t="shared" si="0"/>
        <v>0</v>
      </c>
      <c r="AH34" s="3">
        <f t="shared" si="0"/>
        <v>0</v>
      </c>
      <c r="AI34" s="3">
        <f t="shared" si="1"/>
        <v>0</v>
      </c>
      <c r="AJ34" s="4">
        <v>3.125E-2</v>
      </c>
      <c r="AK34" s="3">
        <f t="shared" si="2"/>
        <v>0</v>
      </c>
      <c r="AL34" s="53" t="s">
        <v>30</v>
      </c>
      <c r="AM34" s="8" t="b">
        <f t="shared" si="3"/>
        <v>0</v>
      </c>
      <c r="AN34" s="15">
        <f t="shared" si="4"/>
        <v>0</v>
      </c>
    </row>
    <row r="35" spans="1:40" ht="80.099999999999994" customHeight="1" x14ac:dyDescent="0.25">
      <c r="A35" s="112" t="str">
        <f>IFERROR(INDEX(Tabella256[cognomenome], MATCH(F35, Tabella256[cognome], 0)), "")</f>
        <v/>
      </c>
      <c r="B35" s="28"/>
      <c r="C35" s="28"/>
      <c r="D35" s="29"/>
      <c r="E35" s="29"/>
      <c r="F35" s="30"/>
      <c r="G35" s="56" t="str">
        <f>IF(G34="","",G34)</f>
        <v/>
      </c>
      <c r="H35" s="31" t="str">
        <f>IF(H34="","",H34)</f>
        <v/>
      </c>
      <c r="I35" s="32" t="str">
        <f t="shared" si="6"/>
        <v/>
      </c>
      <c r="J35" s="33" t="str">
        <f>IF(J34="","",J34)</f>
        <v/>
      </c>
      <c r="K35" s="34"/>
      <c r="L35" s="34"/>
      <c r="M35" s="31" t="str">
        <f t="shared" si="7"/>
        <v/>
      </c>
      <c r="N35" s="35"/>
      <c r="O35" s="35"/>
      <c r="P35" s="2"/>
      <c r="Q35" s="2"/>
      <c r="R35" s="2"/>
      <c r="S35" s="2"/>
      <c r="T35" s="2"/>
      <c r="U35" s="2"/>
      <c r="AA35" s="72"/>
      <c r="AB35" s="72"/>
      <c r="AC35" s="2"/>
      <c r="AD35" s="114" t="str">
        <f t="shared" si="5"/>
        <v>NO</v>
      </c>
      <c r="AG35" s="3">
        <f t="shared" si="0"/>
        <v>0</v>
      </c>
      <c r="AH35" s="3">
        <f t="shared" si="0"/>
        <v>0</v>
      </c>
      <c r="AI35" s="3">
        <f t="shared" si="1"/>
        <v>0</v>
      </c>
      <c r="AJ35" s="4">
        <v>3.125E-2</v>
      </c>
      <c r="AK35" s="3">
        <f t="shared" si="2"/>
        <v>0</v>
      </c>
      <c r="AL35" s="53" t="s">
        <v>30</v>
      </c>
      <c r="AM35" s="8" t="b">
        <f t="shared" si="3"/>
        <v>0</v>
      </c>
      <c r="AN35" s="15">
        <f t="shared" si="4"/>
        <v>0</v>
      </c>
    </row>
    <row r="36" spans="1:40" ht="80.099999999999994" customHeight="1" x14ac:dyDescent="0.25">
      <c r="A36" s="112" t="str">
        <f>IFERROR(INDEX(Tabella256[cognomenome], MATCH(F36, Tabella256[cognome], 0)), "")</f>
        <v/>
      </c>
      <c r="B36" s="28"/>
      <c r="C36" s="28"/>
      <c r="D36" s="29"/>
      <c r="E36" s="29"/>
      <c r="F36" s="30"/>
      <c r="G36" s="56"/>
      <c r="H36" s="31"/>
      <c r="I36" s="32" t="str">
        <f t="shared" si="6"/>
        <v/>
      </c>
      <c r="J36" s="33"/>
      <c r="K36" s="34"/>
      <c r="L36" s="34"/>
      <c r="M36" s="31" t="str">
        <f t="shared" si="7"/>
        <v/>
      </c>
      <c r="N36" s="35"/>
      <c r="O36" s="35"/>
      <c r="P36" s="2"/>
      <c r="Q36" s="2"/>
      <c r="R36" s="2"/>
      <c r="S36" s="2"/>
      <c r="T36" s="2"/>
      <c r="U36" s="2"/>
      <c r="AA36" s="72"/>
      <c r="AB36" s="72"/>
      <c r="AC36" s="2"/>
      <c r="AD36" s="114" t="str">
        <f t="shared" si="5"/>
        <v>NO</v>
      </c>
      <c r="AG36" s="3">
        <f t="shared" si="0"/>
        <v>0</v>
      </c>
      <c r="AH36" s="3">
        <f t="shared" si="0"/>
        <v>0</v>
      </c>
      <c r="AI36" s="3">
        <f t="shared" si="1"/>
        <v>0</v>
      </c>
      <c r="AJ36" s="4">
        <v>3.125E-2</v>
      </c>
      <c r="AK36" s="3">
        <f t="shared" si="2"/>
        <v>0</v>
      </c>
      <c r="AL36" s="53" t="s">
        <v>30</v>
      </c>
      <c r="AM36" s="8" t="b">
        <f t="shared" si="3"/>
        <v>0</v>
      </c>
      <c r="AN36" s="15">
        <f t="shared" si="4"/>
        <v>0</v>
      </c>
    </row>
    <row r="37" spans="1:40" ht="80.099999999999994" customHeight="1" x14ac:dyDescent="0.25">
      <c r="A37" s="112" t="str">
        <f>IFERROR(INDEX(Tabella256[cognomenome], MATCH(F37, Tabella256[cognome], 0)), "")</f>
        <v/>
      </c>
      <c r="B37" s="28"/>
      <c r="C37" s="28"/>
      <c r="D37" s="29"/>
      <c r="E37" s="29"/>
      <c r="F37" s="30"/>
      <c r="G37" s="56" t="str">
        <f>IF(G36="","",G36)</f>
        <v/>
      </c>
      <c r="H37" s="31" t="str">
        <f>IF(H36="","",H36)</f>
        <v/>
      </c>
      <c r="I37" s="32" t="str">
        <f t="shared" si="6"/>
        <v/>
      </c>
      <c r="J37" s="33" t="str">
        <f>IF(J36="","",J36)</f>
        <v/>
      </c>
      <c r="K37" s="34"/>
      <c r="L37" s="34"/>
      <c r="M37" s="31" t="str">
        <f t="shared" si="7"/>
        <v/>
      </c>
      <c r="N37" s="35"/>
      <c r="O37" s="35"/>
      <c r="P37" s="2"/>
      <c r="Q37" s="2"/>
      <c r="R37" s="2"/>
      <c r="S37" s="2"/>
      <c r="T37" s="2"/>
      <c r="U37" s="2"/>
      <c r="AA37" s="72"/>
      <c r="AB37" s="72"/>
      <c r="AC37" s="2"/>
      <c r="AD37" s="114" t="str">
        <f t="shared" si="5"/>
        <v>NO</v>
      </c>
      <c r="AG37" s="3">
        <f t="shared" si="0"/>
        <v>0</v>
      </c>
      <c r="AH37" s="3">
        <f t="shared" si="0"/>
        <v>0</v>
      </c>
      <c r="AI37" s="3">
        <f t="shared" si="1"/>
        <v>0</v>
      </c>
      <c r="AJ37" s="4">
        <v>3.125E-2</v>
      </c>
      <c r="AK37" s="3">
        <f t="shared" si="2"/>
        <v>0</v>
      </c>
      <c r="AL37" s="53" t="s">
        <v>30</v>
      </c>
      <c r="AM37" s="8" t="b">
        <f t="shared" si="3"/>
        <v>0</v>
      </c>
      <c r="AN37" s="15">
        <f t="shared" si="4"/>
        <v>0</v>
      </c>
    </row>
    <row r="38" spans="1:40" ht="80.099999999999994" customHeight="1" x14ac:dyDescent="0.25">
      <c r="A38" s="112" t="str">
        <f>IFERROR(INDEX(Tabella256[cognomenome], MATCH(F38, Tabella256[cognome], 0)), "")</f>
        <v/>
      </c>
      <c r="B38" s="28"/>
      <c r="C38" s="28"/>
      <c r="D38" s="29"/>
      <c r="E38" s="29"/>
      <c r="F38" s="30"/>
      <c r="G38" s="56"/>
      <c r="H38" s="31"/>
      <c r="I38" s="32" t="str">
        <f t="shared" si="6"/>
        <v/>
      </c>
      <c r="J38" s="33"/>
      <c r="K38" s="34"/>
      <c r="L38" s="34"/>
      <c r="M38" s="31" t="str">
        <f t="shared" si="7"/>
        <v/>
      </c>
      <c r="N38" s="35"/>
      <c r="O38" s="35"/>
      <c r="P38" s="2"/>
      <c r="Q38" s="2"/>
      <c r="R38" s="2"/>
      <c r="S38" s="2"/>
      <c r="T38" s="2"/>
      <c r="U38" s="2"/>
      <c r="AA38" s="72"/>
      <c r="AB38" s="72"/>
      <c r="AC38" s="2"/>
      <c r="AD38" s="114" t="str">
        <f t="shared" si="5"/>
        <v>NO</v>
      </c>
      <c r="AG38" s="3">
        <f t="shared" si="0"/>
        <v>0</v>
      </c>
      <c r="AH38" s="3">
        <f t="shared" si="0"/>
        <v>0</v>
      </c>
      <c r="AI38" s="3">
        <f t="shared" si="1"/>
        <v>0</v>
      </c>
      <c r="AJ38" s="4">
        <v>3.125E-2</v>
      </c>
      <c r="AK38" s="3">
        <f t="shared" si="2"/>
        <v>0</v>
      </c>
      <c r="AL38" s="53" t="s">
        <v>30</v>
      </c>
      <c r="AM38" s="8" t="b">
        <f t="shared" si="3"/>
        <v>0</v>
      </c>
      <c r="AN38" s="15">
        <f t="shared" si="4"/>
        <v>0</v>
      </c>
    </row>
    <row r="39" spans="1:40" ht="80.099999999999994" customHeight="1" x14ac:dyDescent="0.25">
      <c r="A39" s="112" t="str">
        <f>IFERROR(INDEX(Tabella256[cognomenome], MATCH(F39, Tabella256[cognome], 0)), "")</f>
        <v/>
      </c>
      <c r="B39" s="28"/>
      <c r="C39" s="28"/>
      <c r="D39" s="29"/>
      <c r="E39" s="29"/>
      <c r="F39" s="30"/>
      <c r="G39" s="56" t="str">
        <f>IF(G38="","",G38)</f>
        <v/>
      </c>
      <c r="H39" s="31" t="str">
        <f>IF(H38="","",H38)</f>
        <v/>
      </c>
      <c r="I39" s="32" t="str">
        <f t="shared" si="6"/>
        <v/>
      </c>
      <c r="J39" s="33" t="str">
        <f>IF(J38="","",J38)</f>
        <v/>
      </c>
      <c r="K39" s="34"/>
      <c r="L39" s="34"/>
      <c r="M39" s="31" t="str">
        <f t="shared" si="7"/>
        <v/>
      </c>
      <c r="N39" s="35"/>
      <c r="O39" s="35"/>
      <c r="P39" s="2"/>
      <c r="Q39" s="2"/>
      <c r="R39" s="2"/>
      <c r="S39" s="2"/>
      <c r="T39" s="2"/>
      <c r="U39" s="2"/>
      <c r="V39" s="72"/>
      <c r="W39" s="72"/>
      <c r="X39" s="72"/>
      <c r="Y39" s="72"/>
      <c r="Z39" s="72"/>
      <c r="AA39" s="72"/>
      <c r="AB39" s="72"/>
      <c r="AC39" s="2"/>
      <c r="AD39" s="114" t="str">
        <f t="shared" si="5"/>
        <v>NO</v>
      </c>
      <c r="AG39" s="3">
        <f t="shared" si="0"/>
        <v>0</v>
      </c>
      <c r="AH39" s="3">
        <f t="shared" si="0"/>
        <v>0</v>
      </c>
      <c r="AI39" s="3">
        <f t="shared" si="1"/>
        <v>0</v>
      </c>
      <c r="AJ39" s="4">
        <v>3.125E-2</v>
      </c>
      <c r="AK39" s="3">
        <f t="shared" si="2"/>
        <v>0</v>
      </c>
      <c r="AL39" s="53" t="s">
        <v>30</v>
      </c>
      <c r="AM39" s="8" t="b">
        <f t="shared" si="3"/>
        <v>0</v>
      </c>
      <c r="AN39" s="15">
        <f t="shared" si="4"/>
        <v>0</v>
      </c>
    </row>
    <row r="40" spans="1:40" ht="80.099999999999994" customHeight="1" x14ac:dyDescent="0.25">
      <c r="A40" s="112" t="str">
        <f>IFERROR(INDEX(Tabella256[cognomenome], MATCH(F40, Tabella256[cognome], 0)), "")</f>
        <v/>
      </c>
      <c r="B40" s="28"/>
      <c r="C40" s="28"/>
      <c r="D40" s="29"/>
      <c r="E40" s="29"/>
      <c r="F40" s="30"/>
      <c r="G40" s="56"/>
      <c r="H40" s="31"/>
      <c r="I40" s="32" t="str">
        <f t="shared" si="6"/>
        <v/>
      </c>
      <c r="J40" s="33"/>
      <c r="K40" s="34"/>
      <c r="L40" s="34"/>
      <c r="M40" s="31" t="str">
        <f t="shared" si="7"/>
        <v/>
      </c>
      <c r="N40" s="35"/>
      <c r="O40" s="35"/>
      <c r="P40" s="2"/>
      <c r="Q40" s="2"/>
      <c r="R40" s="2"/>
      <c r="S40" s="2"/>
      <c r="T40" s="2"/>
      <c r="U40" s="2"/>
      <c r="AB40" s="72"/>
      <c r="AC40" s="2"/>
      <c r="AD40" s="114" t="str">
        <f t="shared" si="5"/>
        <v>NO</v>
      </c>
      <c r="AG40" s="3">
        <f t="shared" si="0"/>
        <v>0</v>
      </c>
      <c r="AH40" s="3">
        <f t="shared" si="0"/>
        <v>0</v>
      </c>
      <c r="AI40" s="3">
        <f t="shared" si="1"/>
        <v>0</v>
      </c>
      <c r="AJ40" s="4">
        <v>3.125E-2</v>
      </c>
      <c r="AK40" s="3">
        <f t="shared" si="2"/>
        <v>0</v>
      </c>
      <c r="AL40" s="53" t="s">
        <v>30</v>
      </c>
      <c r="AM40" s="8" t="b">
        <f t="shared" si="3"/>
        <v>0</v>
      </c>
      <c r="AN40" s="15">
        <f t="shared" si="4"/>
        <v>0</v>
      </c>
    </row>
    <row r="41" spans="1:40" ht="80.099999999999994" customHeight="1" x14ac:dyDescent="0.25">
      <c r="A41" s="112" t="str">
        <f>IFERROR(INDEX(Tabella256[cognomenome], MATCH(F41, Tabella256[cognome], 0)), "")</f>
        <v/>
      </c>
      <c r="B41" s="28"/>
      <c r="C41" s="28"/>
      <c r="D41" s="29"/>
      <c r="E41" s="29"/>
      <c r="F41" s="30"/>
      <c r="G41" s="56" t="str">
        <f>IF(G40="","",G40)</f>
        <v/>
      </c>
      <c r="H41" s="31" t="str">
        <f>IF(H40="","",H40)</f>
        <v/>
      </c>
      <c r="I41" s="32" t="str">
        <f t="shared" si="6"/>
        <v/>
      </c>
      <c r="J41" s="33" t="str">
        <f>IF(J40="","",J40)</f>
        <v/>
      </c>
      <c r="K41" s="34"/>
      <c r="L41" s="34"/>
      <c r="M41" s="31" t="str">
        <f t="shared" si="7"/>
        <v/>
      </c>
      <c r="N41" s="35"/>
      <c r="O41" s="35"/>
      <c r="P41" s="2"/>
      <c r="Q41" s="2"/>
      <c r="R41" s="2"/>
      <c r="S41" s="2"/>
      <c r="T41" s="37"/>
      <c r="U41" s="2"/>
      <c r="AB41" s="72"/>
      <c r="AC41" s="2"/>
      <c r="AD41" s="114" t="str">
        <f t="shared" si="5"/>
        <v>NO</v>
      </c>
      <c r="AG41" s="3">
        <f t="shared" si="0"/>
        <v>0</v>
      </c>
      <c r="AH41" s="3">
        <f t="shared" si="0"/>
        <v>0</v>
      </c>
      <c r="AI41" s="3">
        <f t="shared" si="1"/>
        <v>0</v>
      </c>
      <c r="AJ41" s="4">
        <v>3.125E-2</v>
      </c>
      <c r="AK41" s="3">
        <f t="shared" si="2"/>
        <v>0</v>
      </c>
      <c r="AL41" s="53" t="s">
        <v>30</v>
      </c>
      <c r="AM41" s="8" t="b">
        <f t="shared" si="3"/>
        <v>0</v>
      </c>
      <c r="AN41" s="15">
        <f t="shared" si="4"/>
        <v>0</v>
      </c>
    </row>
    <row r="42" spans="1:40" ht="80.099999999999994" customHeight="1" x14ac:dyDescent="0.25">
      <c r="A42" s="112" t="str">
        <f>IFERROR(INDEX(Tabella256[cognomenome], MATCH(F42, Tabella256[cognome], 0)), "")</f>
        <v/>
      </c>
      <c r="B42" s="28"/>
      <c r="C42" s="28"/>
      <c r="D42" s="29"/>
      <c r="E42" s="29"/>
      <c r="F42" s="30"/>
      <c r="G42" s="56"/>
      <c r="H42" s="31"/>
      <c r="I42" s="32" t="str">
        <f t="shared" si="6"/>
        <v/>
      </c>
      <c r="J42" s="33"/>
      <c r="K42" s="34"/>
      <c r="L42" s="34"/>
      <c r="M42" s="31" t="str">
        <f t="shared" si="7"/>
        <v/>
      </c>
      <c r="N42" s="35"/>
      <c r="O42" s="35"/>
      <c r="P42" s="2"/>
      <c r="Q42" s="2"/>
      <c r="R42" s="2"/>
      <c r="S42" s="2"/>
      <c r="T42" s="37"/>
      <c r="U42" s="2"/>
      <c r="AB42" s="72"/>
      <c r="AC42" s="2"/>
      <c r="AD42" s="114" t="str">
        <f t="shared" si="5"/>
        <v>NO</v>
      </c>
      <c r="AG42" s="3">
        <f t="shared" si="0"/>
        <v>0</v>
      </c>
      <c r="AH42" s="3">
        <f t="shared" si="0"/>
        <v>0</v>
      </c>
      <c r="AI42" s="3">
        <f t="shared" si="1"/>
        <v>0</v>
      </c>
      <c r="AJ42" s="4">
        <v>3.125E-2</v>
      </c>
      <c r="AK42" s="3">
        <f t="shared" si="2"/>
        <v>0</v>
      </c>
      <c r="AL42" s="53" t="s">
        <v>30</v>
      </c>
      <c r="AM42" s="8" t="b">
        <f t="shared" si="3"/>
        <v>0</v>
      </c>
      <c r="AN42" s="15">
        <f t="shared" si="4"/>
        <v>0</v>
      </c>
    </row>
    <row r="43" spans="1:40" ht="80.099999999999994" customHeight="1" x14ac:dyDescent="0.25">
      <c r="A43" s="112" t="str">
        <f>IFERROR(INDEX(Tabella256[cognomenome], MATCH(F43, Tabella256[cognome], 0)), "")</f>
        <v/>
      </c>
      <c r="B43" s="28"/>
      <c r="C43" s="28"/>
      <c r="D43" s="29"/>
      <c r="E43" s="29"/>
      <c r="F43" s="30"/>
      <c r="G43" s="56" t="str">
        <f>IF(G42="","",G42)</f>
        <v/>
      </c>
      <c r="H43" s="31" t="str">
        <f>IF(H42="","",H42)</f>
        <v/>
      </c>
      <c r="I43" s="32" t="str">
        <f t="shared" si="6"/>
        <v/>
      </c>
      <c r="J43" s="33" t="str">
        <f>IF(J42="","",J42)</f>
        <v/>
      </c>
      <c r="K43" s="34"/>
      <c r="L43" s="34"/>
      <c r="M43" s="31" t="str">
        <f t="shared" si="7"/>
        <v/>
      </c>
      <c r="N43" s="35"/>
      <c r="O43" s="35"/>
      <c r="P43" s="2"/>
      <c r="Q43" s="2"/>
      <c r="R43" s="2"/>
      <c r="S43" s="2"/>
      <c r="T43" s="37"/>
      <c r="U43" s="2"/>
      <c r="AB43" s="72"/>
      <c r="AC43" s="2"/>
      <c r="AD43" s="114" t="str">
        <f t="shared" si="5"/>
        <v>NO</v>
      </c>
      <c r="AG43" s="3">
        <f t="shared" si="0"/>
        <v>0</v>
      </c>
      <c r="AH43" s="3">
        <f t="shared" si="0"/>
        <v>0</v>
      </c>
      <c r="AI43" s="3">
        <f t="shared" si="1"/>
        <v>0</v>
      </c>
      <c r="AJ43" s="4">
        <v>3.125E-2</v>
      </c>
      <c r="AK43" s="3">
        <f t="shared" si="2"/>
        <v>0</v>
      </c>
      <c r="AL43" s="53" t="s">
        <v>30</v>
      </c>
      <c r="AM43" s="8" t="b">
        <f t="shared" si="3"/>
        <v>0</v>
      </c>
      <c r="AN43" s="15">
        <f t="shared" si="4"/>
        <v>0</v>
      </c>
    </row>
    <row r="44" spans="1:40" ht="80.099999999999994" customHeight="1" x14ac:dyDescent="0.25">
      <c r="A44" s="112" t="str">
        <f>IFERROR(INDEX(Tabella256[cognomenome], MATCH(F44, Tabella256[cognome], 0)), "")</f>
        <v/>
      </c>
      <c r="B44" s="28"/>
      <c r="C44" s="28"/>
      <c r="D44" s="29"/>
      <c r="E44" s="29"/>
      <c r="F44" s="30"/>
      <c r="G44" s="56"/>
      <c r="H44" s="31"/>
      <c r="I44" s="32" t="str">
        <f t="shared" si="6"/>
        <v/>
      </c>
      <c r="J44" s="33"/>
      <c r="K44" s="34"/>
      <c r="L44" s="34"/>
      <c r="M44" s="31" t="str">
        <f t="shared" si="7"/>
        <v/>
      </c>
      <c r="N44" s="35"/>
      <c r="O44" s="35"/>
      <c r="P44" s="2"/>
      <c r="Q44" s="2"/>
      <c r="R44" s="2"/>
      <c r="S44" s="2"/>
      <c r="T44" s="37"/>
      <c r="U44" s="2"/>
      <c r="AB44" s="72"/>
      <c r="AC44" s="2"/>
      <c r="AD44" s="114" t="str">
        <f t="shared" si="5"/>
        <v>NO</v>
      </c>
      <c r="AG44" s="3">
        <f t="shared" si="0"/>
        <v>0</v>
      </c>
      <c r="AH44" s="3">
        <f t="shared" si="0"/>
        <v>0</v>
      </c>
      <c r="AI44" s="3">
        <f t="shared" si="1"/>
        <v>0</v>
      </c>
      <c r="AJ44" s="4">
        <v>3.125E-2</v>
      </c>
      <c r="AK44" s="3">
        <f t="shared" si="2"/>
        <v>0</v>
      </c>
      <c r="AL44" s="53" t="s">
        <v>30</v>
      </c>
      <c r="AM44" s="8" t="b">
        <f t="shared" si="3"/>
        <v>0</v>
      </c>
      <c r="AN44" s="15">
        <f t="shared" si="4"/>
        <v>0</v>
      </c>
    </row>
    <row r="45" spans="1:40" ht="80.099999999999994" customHeight="1" x14ac:dyDescent="0.25">
      <c r="A45" s="112" t="str">
        <f>IFERROR(INDEX(Tabella256[cognomenome], MATCH(F45, Tabella256[cognome], 0)), "")</f>
        <v/>
      </c>
      <c r="B45" s="28"/>
      <c r="C45" s="28"/>
      <c r="D45" s="29"/>
      <c r="E45" s="29"/>
      <c r="F45" s="30"/>
      <c r="G45" s="56" t="str">
        <f>IF(G44="","",G44)</f>
        <v/>
      </c>
      <c r="H45" s="31" t="str">
        <f>IF(H44="","",H44)</f>
        <v/>
      </c>
      <c r="I45" s="32" t="str">
        <f t="shared" si="6"/>
        <v/>
      </c>
      <c r="J45" s="33" t="str">
        <f>IF(J44="","",J44)</f>
        <v/>
      </c>
      <c r="K45" s="34"/>
      <c r="L45" s="34"/>
      <c r="M45" s="31" t="str">
        <f t="shared" si="7"/>
        <v/>
      </c>
      <c r="N45" s="35"/>
      <c r="O45" s="35"/>
      <c r="P45" s="2"/>
      <c r="Q45" s="2"/>
      <c r="R45" s="2"/>
      <c r="S45" s="2"/>
      <c r="T45" s="2"/>
      <c r="U45" s="2"/>
      <c r="V45" s="72"/>
      <c r="W45" s="72"/>
      <c r="X45" s="72"/>
      <c r="Y45" s="72"/>
      <c r="Z45" s="72"/>
      <c r="AA45" s="72"/>
      <c r="AB45" s="72"/>
      <c r="AC45" s="2"/>
      <c r="AD45" s="114" t="str">
        <f t="shared" si="5"/>
        <v>NO</v>
      </c>
      <c r="AG45" s="3">
        <f t="shared" si="0"/>
        <v>0</v>
      </c>
      <c r="AH45" s="3">
        <f t="shared" si="0"/>
        <v>0</v>
      </c>
      <c r="AI45" s="3">
        <f t="shared" si="1"/>
        <v>0</v>
      </c>
      <c r="AJ45" s="4">
        <v>3.125E-2</v>
      </c>
      <c r="AK45" s="3">
        <f t="shared" si="2"/>
        <v>0</v>
      </c>
      <c r="AL45" s="53" t="s">
        <v>30</v>
      </c>
      <c r="AM45" s="8" t="b">
        <f t="shared" si="3"/>
        <v>0</v>
      </c>
      <c r="AN45" s="15">
        <f t="shared" si="4"/>
        <v>0</v>
      </c>
    </row>
    <row r="46" spans="1:40" x14ac:dyDescent="0.25">
      <c r="B46" s="191" t="str">
        <f>IF(I32="","",I32)</f>
        <v/>
      </c>
      <c r="C46" s="191"/>
      <c r="D46" s="191"/>
      <c r="E46" s="191"/>
      <c r="F46" s="191"/>
      <c r="G46" s="191"/>
      <c r="H46" s="191"/>
      <c r="I46" s="191"/>
      <c r="J46" s="191"/>
      <c r="K46" s="191"/>
      <c r="L46" s="191"/>
      <c r="M46" s="191"/>
      <c r="N46" s="19"/>
      <c r="O46" s="19"/>
      <c r="P46" s="2"/>
      <c r="Q46" s="2"/>
      <c r="R46" s="2"/>
      <c r="S46" s="2"/>
      <c r="T46" s="2"/>
      <c r="U46" s="2"/>
      <c r="V46" s="72"/>
      <c r="W46" s="72"/>
      <c r="X46" s="72"/>
      <c r="Y46" s="72"/>
      <c r="Z46" s="72"/>
      <c r="AA46" s="72"/>
      <c r="AB46" s="72"/>
      <c r="AC46" s="2"/>
      <c r="AD46" s="2"/>
      <c r="AG46" s="24"/>
      <c r="AH46" s="24"/>
      <c r="AI46" s="24"/>
      <c r="AJ46" s="25"/>
      <c r="AK46" s="24"/>
      <c r="AL46" s="26"/>
      <c r="AM46" s="27"/>
    </row>
    <row r="47" spans="1:40" x14ac:dyDescent="0.25">
      <c r="B47" s="191"/>
      <c r="C47" s="191"/>
      <c r="D47" s="191"/>
      <c r="E47" s="191"/>
      <c r="F47" s="191"/>
      <c r="G47" s="191"/>
      <c r="H47" s="191"/>
      <c r="I47" s="191"/>
      <c r="J47" s="191"/>
      <c r="K47" s="191"/>
      <c r="L47" s="191"/>
      <c r="M47" s="191"/>
      <c r="P47" s="2"/>
      <c r="Q47" s="2"/>
      <c r="R47" s="2"/>
      <c r="S47" s="2"/>
    </row>
    <row r="48" spans="1:40" x14ac:dyDescent="0.25">
      <c r="B48" s="6"/>
      <c r="C48" s="6"/>
      <c r="D48" s="6"/>
      <c r="E48" s="7"/>
      <c r="F48" s="9"/>
      <c r="G48" s="143"/>
      <c r="H48" s="11"/>
      <c r="K48" s="11"/>
      <c r="L48" s="11"/>
      <c r="M48" s="11"/>
      <c r="N48" s="21"/>
      <c r="O48" s="21"/>
      <c r="P48" s="2"/>
      <c r="Q48" s="2"/>
      <c r="R48" s="2"/>
      <c r="S48" s="2"/>
      <c r="T48" s="2"/>
      <c r="U48" s="2"/>
      <c r="V48" s="72"/>
      <c r="W48" s="72"/>
      <c r="X48" s="72"/>
      <c r="Y48" s="72"/>
      <c r="Z48" s="72"/>
      <c r="AA48" s="72"/>
      <c r="AB48" s="72"/>
      <c r="AC48" s="2"/>
      <c r="AD48" s="2"/>
      <c r="AE48" s="2"/>
      <c r="AF48" s="2"/>
    </row>
    <row r="49" spans="2:63" x14ac:dyDescent="0.25">
      <c r="B49" s="6"/>
      <c r="C49" s="6"/>
      <c r="D49" s="6"/>
      <c r="E49" s="7"/>
      <c r="F49" s="9"/>
      <c r="G49" s="143"/>
      <c r="H49" s="11"/>
      <c r="K49" s="11"/>
      <c r="L49" s="11"/>
      <c r="M49" s="11"/>
      <c r="N49" s="21"/>
      <c r="O49" s="21"/>
      <c r="P49" s="2"/>
      <c r="Q49" s="2"/>
      <c r="R49" s="2"/>
      <c r="S49" s="2"/>
      <c r="T49" s="2"/>
      <c r="U49" s="2"/>
      <c r="V49" s="72"/>
      <c r="W49" s="72"/>
      <c r="X49" s="72"/>
      <c r="Y49" s="72"/>
      <c r="Z49" s="72"/>
      <c r="AA49" s="72"/>
      <c r="AB49" s="72"/>
      <c r="AC49" s="2"/>
      <c r="AD49" s="2"/>
      <c r="AE49" s="2"/>
      <c r="AF49" s="2"/>
    </row>
    <row r="50" spans="2:63" x14ac:dyDescent="0.25">
      <c r="B50" s="6"/>
      <c r="C50" s="6"/>
      <c r="D50" s="6"/>
      <c r="E50" s="7"/>
      <c r="F50" s="9"/>
      <c r="G50" s="143"/>
      <c r="H50" s="11"/>
      <c r="K50" s="11"/>
      <c r="L50" s="11"/>
      <c r="M50" s="11"/>
      <c r="N50" s="21"/>
      <c r="O50" s="21"/>
      <c r="T50" s="2"/>
      <c r="U50" s="2"/>
      <c r="V50" s="72"/>
      <c r="W50" s="72"/>
      <c r="X50" s="72"/>
      <c r="Y50" s="72"/>
      <c r="Z50" s="72"/>
      <c r="AA50" s="72"/>
      <c r="AB50" s="72"/>
      <c r="AC50" s="2"/>
      <c r="AD50" s="2"/>
      <c r="AE50" s="2"/>
      <c r="AF50" s="2"/>
    </row>
    <row r="51" spans="2:63" x14ac:dyDescent="0.25">
      <c r="B51" s="6"/>
      <c r="C51" s="6"/>
      <c r="D51" s="6"/>
      <c r="E51" s="7"/>
      <c r="F51" s="9"/>
      <c r="G51" s="143"/>
      <c r="H51" s="11"/>
      <c r="K51" s="11"/>
      <c r="L51" s="11"/>
      <c r="M51" s="11"/>
      <c r="N51" s="21"/>
      <c r="O51" s="21"/>
      <c r="T51" s="2"/>
      <c r="U51" s="2"/>
      <c r="V51" s="72"/>
      <c r="W51" s="72"/>
      <c r="X51" s="72"/>
      <c r="Y51" s="72"/>
      <c r="Z51" s="72"/>
      <c r="AA51" s="72"/>
      <c r="AB51" s="72"/>
      <c r="AC51" s="2"/>
      <c r="AD51" s="2"/>
      <c r="AE51" s="2"/>
      <c r="AF51" s="2"/>
    </row>
    <row r="52" spans="2:63" x14ac:dyDescent="0.25">
      <c r="B52" s="6"/>
      <c r="C52" s="6"/>
      <c r="D52" s="6"/>
      <c r="E52" s="7"/>
      <c r="F52" s="9"/>
      <c r="G52" s="143"/>
      <c r="H52" s="11"/>
      <c r="K52" s="11"/>
      <c r="L52" s="11"/>
      <c r="M52" s="11"/>
      <c r="N52" s="21"/>
      <c r="O52" s="21"/>
      <c r="T52" s="2"/>
      <c r="U52" s="2"/>
      <c r="V52" s="72"/>
      <c r="W52" s="72"/>
      <c r="X52" s="72"/>
      <c r="Y52" s="72"/>
      <c r="Z52" s="72"/>
      <c r="AA52" s="72"/>
      <c r="AB52" s="72"/>
      <c r="AC52" s="2"/>
      <c r="AD52" s="2"/>
      <c r="AE52" s="2"/>
      <c r="AF52" s="2"/>
    </row>
    <row r="53" spans="2:63" x14ac:dyDescent="0.25">
      <c r="B53" s="6"/>
      <c r="C53" s="6"/>
      <c r="D53" s="6"/>
      <c r="E53" s="7"/>
      <c r="F53" s="9"/>
      <c r="G53" s="143"/>
      <c r="H53" s="11"/>
      <c r="K53" s="11"/>
      <c r="L53" s="11"/>
      <c r="M53" s="11"/>
      <c r="N53" s="21"/>
      <c r="O53" s="21"/>
      <c r="T53" s="2"/>
      <c r="U53" s="2"/>
      <c r="V53" s="72"/>
      <c r="W53" s="72"/>
      <c r="X53" s="72"/>
      <c r="Y53" s="72"/>
      <c r="Z53" s="72"/>
      <c r="AA53" s="72"/>
      <c r="AB53" s="72"/>
      <c r="AC53" s="2"/>
      <c r="AD53" s="2"/>
      <c r="AE53" s="2"/>
      <c r="AF53" s="2"/>
    </row>
    <row r="54" spans="2:63" x14ac:dyDescent="0.25">
      <c r="B54" s="6"/>
      <c r="C54" s="6"/>
      <c r="D54" s="6"/>
      <c r="E54" s="7"/>
      <c r="F54" s="9"/>
      <c r="G54" s="143"/>
      <c r="H54" s="11"/>
      <c r="K54" s="11"/>
      <c r="L54" s="11"/>
      <c r="M54" s="11"/>
      <c r="N54" s="21"/>
      <c r="O54" s="21"/>
    </row>
    <row r="55" spans="2:63" x14ac:dyDescent="0.25">
      <c r="B55" s="6"/>
      <c r="C55" s="6"/>
      <c r="D55" s="6"/>
      <c r="E55" s="7"/>
      <c r="F55" s="9"/>
      <c r="G55" s="143"/>
      <c r="H55" s="11"/>
      <c r="I55" s="23"/>
      <c r="J55" s="11"/>
      <c r="K55" s="11"/>
      <c r="L55" s="11"/>
      <c r="M55" s="11"/>
      <c r="N55" s="21"/>
      <c r="O55" s="21"/>
    </row>
    <row r="56" spans="2:63" x14ac:dyDescent="0.25">
      <c r="B56" s="6"/>
      <c r="C56" s="6"/>
      <c r="D56" s="6"/>
      <c r="E56" s="7"/>
      <c r="F56" s="9"/>
      <c r="G56" s="143"/>
      <c r="H56" s="11"/>
      <c r="I56" s="23"/>
      <c r="J56" s="11"/>
      <c r="K56" s="11"/>
      <c r="L56" s="11"/>
      <c r="M56" s="11"/>
      <c r="N56" s="21"/>
      <c r="O56" s="21"/>
    </row>
    <row r="57" spans="2:63" x14ac:dyDescent="0.25">
      <c r="E57" s="5"/>
      <c r="F57" s="10"/>
    </row>
    <row r="58" spans="2:63" x14ac:dyDescent="0.25">
      <c r="E58" s="5"/>
      <c r="F58" s="10"/>
    </row>
    <row r="59" spans="2:63" s="12" customFormat="1" x14ac:dyDescent="0.25">
      <c r="B59" s="114"/>
      <c r="C59" s="114"/>
      <c r="D59" s="114"/>
      <c r="E59" s="5"/>
      <c r="F59" s="10"/>
      <c r="G59" s="144"/>
      <c r="H59" s="1"/>
      <c r="I59" s="22"/>
      <c r="J59" s="1"/>
      <c r="K59" s="1"/>
      <c r="L59" s="1"/>
      <c r="M59" s="1"/>
      <c r="N59" s="20"/>
      <c r="O59" s="20"/>
      <c r="T59" s="114"/>
      <c r="U59" s="114"/>
      <c r="V59" s="37"/>
      <c r="W59" s="37"/>
      <c r="X59" s="37"/>
      <c r="Y59" s="37"/>
      <c r="Z59" s="37"/>
      <c r="AA59" s="37"/>
      <c r="AB59" s="37"/>
      <c r="AC59" s="114"/>
      <c r="AD59" s="114"/>
      <c r="AE59" s="114"/>
      <c r="AF59" s="114"/>
      <c r="AG59" s="114"/>
      <c r="AH59" s="114"/>
      <c r="AI59" s="114"/>
      <c r="AJ59" s="114"/>
      <c r="AK59" s="114"/>
      <c r="AL59" s="114"/>
      <c r="AM59" s="114"/>
      <c r="AN59" s="114"/>
      <c r="AO59" s="114"/>
      <c r="AP59" s="114"/>
      <c r="AQ59" s="114"/>
      <c r="AR59" s="114"/>
      <c r="AS59" s="114"/>
      <c r="AT59" s="114"/>
      <c r="AU59" s="114"/>
      <c r="AV59" s="114"/>
      <c r="AW59" s="114"/>
      <c r="AX59" s="114"/>
      <c r="AY59" s="114"/>
      <c r="AZ59" s="114"/>
      <c r="BA59" s="114"/>
      <c r="BB59" s="114"/>
      <c r="BC59" s="114"/>
      <c r="BD59" s="114"/>
      <c r="BE59" s="114"/>
      <c r="BF59" s="114"/>
      <c r="BG59" s="114"/>
      <c r="BH59" s="114"/>
      <c r="BI59" s="114"/>
      <c r="BJ59" s="114"/>
      <c r="BK59" s="114"/>
    </row>
    <row r="60" spans="2:63" s="12" customFormat="1" x14ac:dyDescent="0.25">
      <c r="B60" s="114"/>
      <c r="C60" s="114"/>
      <c r="D60" s="114"/>
      <c r="E60" s="5"/>
      <c r="F60" s="10"/>
      <c r="G60" s="144"/>
      <c r="H60" s="1"/>
      <c r="I60" s="22"/>
      <c r="J60" s="1"/>
      <c r="K60" s="1"/>
      <c r="L60" s="1"/>
      <c r="M60" s="1"/>
      <c r="N60" s="20"/>
      <c r="O60" s="20"/>
      <c r="T60" s="114"/>
      <c r="U60" s="114"/>
      <c r="V60" s="37"/>
      <c r="W60" s="37"/>
      <c r="X60" s="37"/>
      <c r="Y60" s="37"/>
      <c r="Z60" s="37"/>
      <c r="AA60" s="37"/>
      <c r="AB60" s="37"/>
      <c r="AC60" s="114"/>
      <c r="AD60" s="114"/>
      <c r="AE60" s="114"/>
      <c r="AF60" s="114"/>
      <c r="AG60" s="114"/>
      <c r="AH60" s="114"/>
      <c r="AI60" s="114"/>
      <c r="AJ60" s="114"/>
      <c r="AK60" s="114"/>
      <c r="AL60" s="114"/>
      <c r="AM60" s="114"/>
      <c r="AN60" s="114"/>
      <c r="AO60" s="114"/>
      <c r="AP60" s="114"/>
      <c r="AQ60" s="114"/>
      <c r="AR60" s="114"/>
      <c r="AS60" s="114"/>
      <c r="AT60" s="114"/>
      <c r="AU60" s="114"/>
      <c r="AV60" s="114"/>
      <c r="AW60" s="114"/>
      <c r="AX60" s="114"/>
      <c r="AY60" s="114"/>
      <c r="AZ60" s="114"/>
      <c r="BA60" s="114"/>
      <c r="BB60" s="114"/>
      <c r="BC60" s="114"/>
      <c r="BD60" s="114"/>
      <c r="BE60" s="114"/>
      <c r="BF60" s="114"/>
      <c r="BG60" s="114"/>
      <c r="BH60" s="114"/>
      <c r="BI60" s="114"/>
      <c r="BJ60" s="114"/>
      <c r="BK60" s="114"/>
    </row>
    <row r="61" spans="2:63" s="12" customFormat="1" x14ac:dyDescent="0.25">
      <c r="B61" s="114"/>
      <c r="C61" s="114"/>
      <c r="D61" s="114"/>
      <c r="E61" s="5"/>
      <c r="F61" s="10"/>
      <c r="G61" s="144"/>
      <c r="H61" s="1"/>
      <c r="I61" s="22"/>
      <c r="J61" s="1"/>
      <c r="K61" s="1"/>
      <c r="L61" s="1"/>
      <c r="M61" s="1"/>
      <c r="N61" s="20"/>
      <c r="O61" s="20"/>
      <c r="T61" s="114"/>
      <c r="U61" s="114"/>
      <c r="V61" s="37"/>
      <c r="W61" s="37"/>
      <c r="X61" s="37"/>
      <c r="Y61" s="37"/>
      <c r="Z61" s="37"/>
      <c r="AA61" s="37"/>
      <c r="AB61" s="37"/>
      <c r="AC61" s="114"/>
      <c r="AD61" s="114"/>
      <c r="AE61" s="114"/>
      <c r="AF61" s="114"/>
      <c r="AG61" s="114"/>
      <c r="AH61" s="114"/>
      <c r="AI61" s="114"/>
      <c r="AJ61" s="114"/>
      <c r="AK61" s="114"/>
      <c r="AL61" s="114"/>
      <c r="AM61" s="114"/>
      <c r="AN61" s="114"/>
      <c r="AO61" s="114"/>
      <c r="AP61" s="114"/>
      <c r="AQ61" s="114"/>
      <c r="AR61" s="114"/>
      <c r="AS61" s="114"/>
      <c r="AT61" s="114"/>
      <c r="AU61" s="114"/>
      <c r="AV61" s="114"/>
      <c r="AW61" s="114"/>
      <c r="AX61" s="114"/>
      <c r="AY61" s="114"/>
      <c r="AZ61" s="114"/>
      <c r="BA61" s="114"/>
      <c r="BB61" s="114"/>
      <c r="BC61" s="114"/>
      <c r="BD61" s="114"/>
      <c r="BE61" s="114"/>
      <c r="BF61" s="114"/>
      <c r="BG61" s="114"/>
      <c r="BH61" s="114"/>
      <c r="BI61" s="114"/>
      <c r="BJ61" s="114"/>
      <c r="BK61" s="114"/>
    </row>
    <row r="62" spans="2:63" s="12" customFormat="1" x14ac:dyDescent="0.25">
      <c r="B62" s="114"/>
      <c r="C62" s="114"/>
      <c r="D62" s="114"/>
      <c r="E62" s="5"/>
      <c r="F62" s="10"/>
      <c r="G62" s="144"/>
      <c r="H62" s="1"/>
      <c r="I62" s="22"/>
      <c r="J62" s="1"/>
      <c r="K62" s="1"/>
      <c r="L62" s="1"/>
      <c r="M62" s="1"/>
      <c r="N62" s="20"/>
      <c r="O62" s="20"/>
      <c r="P62" s="114"/>
      <c r="Q62" s="114"/>
      <c r="R62" s="114"/>
      <c r="S62" s="114"/>
      <c r="T62" s="114"/>
      <c r="U62" s="114"/>
      <c r="V62" s="37"/>
      <c r="W62" s="37"/>
      <c r="X62" s="37"/>
      <c r="Y62" s="37"/>
      <c r="Z62" s="37"/>
      <c r="AA62" s="37"/>
      <c r="AB62" s="37"/>
      <c r="AC62" s="114"/>
      <c r="AD62" s="114"/>
      <c r="AE62" s="114"/>
      <c r="AF62" s="114"/>
      <c r="AG62" s="114"/>
      <c r="AH62" s="114"/>
      <c r="AI62" s="114"/>
      <c r="AJ62" s="114"/>
      <c r="AK62" s="114"/>
      <c r="AL62" s="114"/>
      <c r="AM62" s="114"/>
      <c r="AN62" s="114"/>
      <c r="AO62" s="114"/>
      <c r="AP62" s="114"/>
      <c r="AQ62" s="114"/>
      <c r="AR62" s="114"/>
      <c r="AS62" s="114"/>
      <c r="AT62" s="114"/>
      <c r="AU62" s="114"/>
      <c r="AV62" s="114"/>
      <c r="AW62" s="114"/>
      <c r="AX62" s="114"/>
      <c r="AY62" s="114"/>
      <c r="AZ62" s="114"/>
      <c r="BA62" s="114"/>
      <c r="BB62" s="114"/>
      <c r="BC62" s="114"/>
      <c r="BD62" s="114"/>
      <c r="BE62" s="114"/>
      <c r="BF62" s="114"/>
      <c r="BG62" s="114"/>
      <c r="BH62" s="114"/>
      <c r="BI62" s="114"/>
      <c r="BJ62" s="114"/>
      <c r="BK62" s="114"/>
    </row>
    <row r="63" spans="2:63" s="12" customFormat="1" x14ac:dyDescent="0.25">
      <c r="B63" s="114"/>
      <c r="C63" s="114"/>
      <c r="D63" s="114"/>
      <c r="E63" s="5"/>
      <c r="F63" s="10"/>
      <c r="G63" s="144"/>
      <c r="H63" s="1"/>
      <c r="I63" s="22"/>
      <c r="J63" s="1"/>
      <c r="K63" s="1"/>
      <c r="L63" s="1"/>
      <c r="M63" s="1"/>
      <c r="N63" s="20"/>
      <c r="O63" s="20"/>
      <c r="P63" s="114"/>
      <c r="Q63" s="114"/>
      <c r="R63" s="114"/>
      <c r="S63" s="114"/>
      <c r="T63" s="114"/>
      <c r="U63" s="114"/>
      <c r="V63" s="37"/>
      <c r="W63" s="37"/>
      <c r="X63" s="37"/>
      <c r="Y63" s="37"/>
      <c r="Z63" s="37"/>
      <c r="AA63" s="37"/>
      <c r="AB63" s="37"/>
      <c r="AC63" s="114"/>
      <c r="AD63" s="114"/>
      <c r="AE63" s="114"/>
      <c r="AF63" s="114"/>
      <c r="AG63" s="114"/>
      <c r="AH63" s="114"/>
      <c r="AI63" s="114"/>
      <c r="AJ63" s="114"/>
      <c r="AK63" s="114"/>
      <c r="AL63" s="114"/>
      <c r="AM63" s="114"/>
      <c r="AN63" s="114"/>
      <c r="AO63" s="114"/>
      <c r="AP63" s="114"/>
      <c r="AQ63" s="114"/>
      <c r="AR63" s="114"/>
      <c r="AS63" s="114"/>
      <c r="AT63" s="114"/>
      <c r="AU63" s="114"/>
      <c r="AV63" s="114"/>
      <c r="AW63" s="114"/>
      <c r="AX63" s="114"/>
      <c r="AY63" s="114"/>
      <c r="AZ63" s="114"/>
      <c r="BA63" s="114"/>
      <c r="BB63" s="114"/>
      <c r="BC63" s="114"/>
      <c r="BD63" s="114"/>
      <c r="BE63" s="114"/>
      <c r="BF63" s="114"/>
      <c r="BG63" s="114"/>
      <c r="BH63" s="114"/>
      <c r="BI63" s="114"/>
      <c r="BJ63" s="114"/>
      <c r="BK63" s="114"/>
    </row>
    <row r="64" spans="2:63" s="12" customFormat="1" x14ac:dyDescent="0.25">
      <c r="B64" s="114"/>
      <c r="C64" s="114"/>
      <c r="D64" s="114"/>
      <c r="E64" s="5"/>
      <c r="F64" s="10"/>
      <c r="G64" s="144"/>
      <c r="H64" s="1"/>
      <c r="I64" s="22"/>
      <c r="J64" s="1"/>
      <c r="K64" s="1"/>
      <c r="L64" s="1"/>
      <c r="M64" s="1"/>
      <c r="N64" s="20"/>
      <c r="O64" s="20"/>
      <c r="P64" s="114"/>
      <c r="Q64" s="114"/>
      <c r="R64" s="114"/>
      <c r="S64" s="114"/>
      <c r="T64" s="114"/>
      <c r="U64" s="114"/>
      <c r="V64" s="37"/>
      <c r="W64" s="37"/>
      <c r="X64" s="37"/>
      <c r="Y64" s="37"/>
      <c r="Z64" s="37"/>
      <c r="AA64" s="37"/>
      <c r="AB64" s="37"/>
      <c r="AC64" s="114"/>
      <c r="AD64" s="114"/>
      <c r="AE64" s="114"/>
      <c r="AF64" s="114"/>
      <c r="AG64" s="114"/>
      <c r="AH64" s="114"/>
      <c r="AI64" s="114"/>
      <c r="AJ64" s="114"/>
      <c r="AK64" s="114"/>
      <c r="AL64" s="114"/>
      <c r="AM64" s="114"/>
      <c r="AN64" s="114"/>
      <c r="AO64" s="114"/>
      <c r="AP64" s="114"/>
      <c r="AQ64" s="114"/>
      <c r="AR64" s="114"/>
      <c r="AS64" s="114"/>
      <c r="AT64" s="114"/>
      <c r="AU64" s="114"/>
      <c r="AV64" s="114"/>
      <c r="AW64" s="114"/>
      <c r="AX64" s="114"/>
      <c r="AY64" s="114"/>
      <c r="AZ64" s="114"/>
      <c r="BA64" s="114"/>
      <c r="BB64" s="114"/>
      <c r="BC64" s="114"/>
      <c r="BD64" s="114"/>
      <c r="BE64" s="114"/>
      <c r="BF64" s="114"/>
      <c r="BG64" s="114"/>
      <c r="BH64" s="114"/>
      <c r="BI64" s="114"/>
      <c r="BJ64" s="114"/>
      <c r="BK64" s="114"/>
    </row>
  </sheetData>
  <autoFilter ref="F3:N26" xr:uid="{00000000-0009-0000-0000-000004000000}"/>
  <mergeCells count="9">
    <mergeCell ref="V4:X4"/>
    <mergeCell ref="V8:X8"/>
    <mergeCell ref="B46:M47"/>
    <mergeCell ref="B1:E2"/>
    <mergeCell ref="F1:H2"/>
    <mergeCell ref="L1:M1"/>
    <mergeCell ref="L2:M2"/>
    <mergeCell ref="P2:S2"/>
    <mergeCell ref="V3:X3"/>
  </mergeCells>
  <conditionalFormatting sqref="V4">
    <cfRule type="cellIs" dxfId="2330" priority="989" operator="lessThan">
      <formula>0</formula>
    </cfRule>
    <cfRule type="cellIs" dxfId="2329" priority="990" operator="greaterThan">
      <formula>0</formula>
    </cfRule>
    <cfRule type="cellIs" dxfId="2328" priority="991" operator="equal">
      <formula>0</formula>
    </cfRule>
  </conditionalFormatting>
  <conditionalFormatting sqref="V9:Y9">
    <cfRule type="cellIs" dxfId="2327" priority="986" operator="lessThan">
      <formula>0</formula>
    </cfRule>
    <cfRule type="cellIs" dxfId="2326" priority="987" operator="greaterThan">
      <formula>0</formula>
    </cfRule>
    <cfRule type="cellIs" dxfId="2325" priority="988" operator="equal">
      <formula>0</formula>
    </cfRule>
  </conditionalFormatting>
  <conditionalFormatting sqref="S7:S30">
    <cfRule type="cellIs" dxfId="2324" priority="984" operator="notEqual">
      <formula>0</formula>
    </cfRule>
    <cfRule type="cellIs" dxfId="2323" priority="985" operator="equal">
      <formula>0</formula>
    </cfRule>
  </conditionalFormatting>
  <conditionalFormatting sqref="V7:Y7">
    <cfRule type="cellIs" dxfId="2322" priority="992" operator="lessThan">
      <formula>0</formula>
    </cfRule>
    <cfRule type="cellIs" dxfId="2321" priority="993" operator="greaterThan">
      <formula>0</formula>
    </cfRule>
    <cfRule type="cellIs" dxfId="2320" priority="994" operator="equal">
      <formula>0</formula>
    </cfRule>
  </conditionalFormatting>
  <conditionalFormatting sqref="U4">
    <cfRule type="containsText" dxfId="2319" priority="995" operator="containsText" text="NO">
      <formula>NOT(ISERROR(SEARCH("NO",U4)))</formula>
    </cfRule>
    <cfRule type="containsText" dxfId="2318" priority="996" operator="containsText" text="SI">
      <formula>NOT(ISERROR(SEARCH("SI",U4)))</formula>
    </cfRule>
  </conditionalFormatting>
  <conditionalFormatting sqref="G5:H15 K4:L4 F12:F15 F14:H15 J5:L15 J17:L45 F17:H45">
    <cfRule type="expression" dxfId="2317" priority="997">
      <formula>SEARCH("caricato",$N4)&gt;0</formula>
    </cfRule>
    <cfRule type="expression" dxfId="2316" priority="998">
      <formula>SEARCH("da fare",$N4)&gt;0</formula>
    </cfRule>
    <cfRule type="expression" dxfId="2315" priority="999">
      <formula>SEARCH("attesa tcl",$N4)&gt;0</formula>
    </cfRule>
    <cfRule type="expression" dxfId="2314" priority="1000">
      <formula>SEARCH("fermata",$N4)&gt;0</formula>
    </cfRule>
    <cfRule type="expression" dxfId="2313" priority="1001">
      <formula>SEARCH("canone",$N4)&gt;0</formula>
    </cfRule>
  </conditionalFormatting>
  <conditionalFormatting sqref="G4:H4 J4">
    <cfRule type="expression" dxfId="2312" priority="979">
      <formula>SEARCH("caricato",$N4)&gt;0</formula>
    </cfRule>
    <cfRule type="expression" dxfId="2311" priority="980">
      <formula>SEARCH("da fare",$N4)&gt;0</formula>
    </cfRule>
    <cfRule type="expression" dxfId="2310" priority="981">
      <formula>SEARCH("attesa tcl",$N4)&gt;0</formula>
    </cfRule>
    <cfRule type="expression" dxfId="2309" priority="982">
      <formula>SEARCH("fermata",$N4)&gt;0</formula>
    </cfRule>
    <cfRule type="expression" dxfId="2308" priority="983">
      <formula>SEARCH("canone",$N4)&gt;0</formula>
    </cfRule>
  </conditionalFormatting>
  <conditionalFormatting sqref="F4:F5">
    <cfRule type="expression" dxfId="2307" priority="969">
      <formula>SEARCH("caricato",$N4)&gt;0</formula>
    </cfRule>
    <cfRule type="expression" dxfId="2306" priority="970">
      <formula>SEARCH("da fare",$N4)&gt;0</formula>
    </cfRule>
    <cfRule type="expression" dxfId="2305" priority="971">
      <formula>SEARCH("attesa tcl",$N4)&gt;0</formula>
    </cfRule>
    <cfRule type="expression" dxfId="2304" priority="972">
      <formula>SEARCH("fermata",$N4)&gt;0</formula>
    </cfRule>
    <cfRule type="expression" dxfId="2303" priority="973">
      <formula>SEARCH("canone",$N4)&gt;0</formula>
    </cfRule>
  </conditionalFormatting>
  <conditionalFormatting sqref="F4:F5">
    <cfRule type="expression" dxfId="2302" priority="964">
      <formula>SEARCH("caricato",$N4)&gt;0</formula>
    </cfRule>
    <cfRule type="expression" dxfId="2301" priority="965">
      <formula>SEARCH("da fare",$N4)&gt;0</formula>
    </cfRule>
    <cfRule type="expression" dxfId="2300" priority="966">
      <formula>SEARCH("attesa tcl",$N4)&gt;0</formula>
    </cfRule>
    <cfRule type="expression" dxfId="2299" priority="967">
      <formula>SEARCH("fermata",$N4)&gt;0</formula>
    </cfRule>
    <cfRule type="expression" dxfId="2298" priority="968">
      <formula>SEARCH("canone",$N4)&gt;0</formula>
    </cfRule>
  </conditionalFormatting>
  <conditionalFormatting sqref="F9">
    <cfRule type="expression" dxfId="2297" priority="959">
      <formula>SEARCH("caricato",$N9)&gt;0</formula>
    </cfRule>
    <cfRule type="expression" dxfId="2296" priority="960">
      <formula>SEARCH("da fare",$N9)&gt;0</formula>
    </cfRule>
    <cfRule type="expression" dxfId="2295" priority="961">
      <formula>SEARCH("attesa tcl",$N9)&gt;0</formula>
    </cfRule>
    <cfRule type="expression" dxfId="2294" priority="962">
      <formula>SEARCH("fermata",$N9)&gt;0</formula>
    </cfRule>
    <cfRule type="expression" dxfId="2293" priority="963">
      <formula>SEARCH("canone",$N9)&gt;0</formula>
    </cfRule>
  </conditionalFormatting>
  <conditionalFormatting sqref="F10:F11">
    <cfRule type="expression" dxfId="2292" priority="954">
      <formula>SEARCH("caricato",$N10)&gt;0</formula>
    </cfRule>
    <cfRule type="expression" dxfId="2291" priority="955">
      <formula>SEARCH("da fare",$N10)&gt;0</formula>
    </cfRule>
    <cfRule type="expression" dxfId="2290" priority="956">
      <formula>SEARCH("attesa tcl",$N10)&gt;0</formula>
    </cfRule>
    <cfRule type="expression" dxfId="2289" priority="957">
      <formula>SEARCH("fermata",$N10)&gt;0</formula>
    </cfRule>
    <cfRule type="expression" dxfId="2288" priority="958">
      <formula>SEARCH("canone",$N10)&gt;0</formula>
    </cfRule>
  </conditionalFormatting>
  <conditionalFormatting sqref="G10:H10 J10">
    <cfRule type="expression" dxfId="2287" priority="949">
      <formula>SEARCH("caricato",$N10)&gt;0</formula>
    </cfRule>
    <cfRule type="expression" dxfId="2286" priority="950">
      <formula>SEARCH("da fare",$N10)&gt;0</formula>
    </cfRule>
    <cfRule type="expression" dxfId="2285" priority="951">
      <formula>SEARCH("attesa tcl",$N10)&gt;0</formula>
    </cfRule>
    <cfRule type="expression" dxfId="2284" priority="952">
      <formula>SEARCH("fermata",$N10)&gt;0</formula>
    </cfRule>
    <cfRule type="expression" dxfId="2283" priority="953">
      <formula>SEARCH("canone",$N10)&gt;0</formula>
    </cfRule>
  </conditionalFormatting>
  <conditionalFormatting sqref="G6:H6 J6">
    <cfRule type="expression" dxfId="2282" priority="944">
      <formula>SEARCH("caricato",$N6)&gt;0</formula>
    </cfRule>
    <cfRule type="expression" dxfId="2281" priority="945">
      <formula>SEARCH("da fare",$N6)&gt;0</formula>
    </cfRule>
    <cfRule type="expression" dxfId="2280" priority="946">
      <formula>SEARCH("attesa tcl",$N6)&gt;0</formula>
    </cfRule>
    <cfRule type="expression" dxfId="2279" priority="947">
      <formula>SEARCH("fermata",$N6)&gt;0</formula>
    </cfRule>
    <cfRule type="expression" dxfId="2278" priority="948">
      <formula>SEARCH("canone",$N6)&gt;0</formula>
    </cfRule>
  </conditionalFormatting>
  <conditionalFormatting sqref="F9">
    <cfRule type="expression" dxfId="2277" priority="939">
      <formula>SEARCH("caricato",$N9)&gt;0</formula>
    </cfRule>
    <cfRule type="expression" dxfId="2276" priority="940">
      <formula>SEARCH("da fare",$N9)&gt;0</formula>
    </cfRule>
    <cfRule type="expression" dxfId="2275" priority="941">
      <formula>SEARCH("attesa tcl",$N9)&gt;0</formula>
    </cfRule>
    <cfRule type="expression" dxfId="2274" priority="942">
      <formula>SEARCH("fermata",$N9)&gt;0</formula>
    </cfRule>
    <cfRule type="expression" dxfId="2273" priority="943">
      <formula>SEARCH("canone",$N9)&gt;0</formula>
    </cfRule>
  </conditionalFormatting>
  <conditionalFormatting sqref="F10:F11">
    <cfRule type="expression" dxfId="2272" priority="934">
      <formula>SEARCH("caricato",$N10)&gt;0</formula>
    </cfRule>
    <cfRule type="expression" dxfId="2271" priority="935">
      <formula>SEARCH("da fare",$N10)&gt;0</formula>
    </cfRule>
    <cfRule type="expression" dxfId="2270" priority="936">
      <formula>SEARCH("attesa tcl",$N10)&gt;0</formula>
    </cfRule>
    <cfRule type="expression" dxfId="2269" priority="937">
      <formula>SEARCH("fermata",$N10)&gt;0</formula>
    </cfRule>
    <cfRule type="expression" dxfId="2268" priority="938">
      <formula>SEARCH("canone",$N10)&gt;0</formula>
    </cfRule>
  </conditionalFormatting>
  <conditionalFormatting sqref="G12:H12 J12">
    <cfRule type="expression" dxfId="2267" priority="929">
      <formula>SEARCH("caricato",$N12)&gt;0</formula>
    </cfRule>
    <cfRule type="expression" dxfId="2266" priority="930">
      <formula>SEARCH("da fare",$N12)&gt;0</formula>
    </cfRule>
    <cfRule type="expression" dxfId="2265" priority="931">
      <formula>SEARCH("attesa tcl",$N12)&gt;0</formula>
    </cfRule>
    <cfRule type="expression" dxfId="2264" priority="932">
      <formula>SEARCH("fermata",$N12)&gt;0</formula>
    </cfRule>
    <cfRule type="expression" dxfId="2263" priority="933">
      <formula>SEARCH("canone",$N12)&gt;0</formula>
    </cfRule>
  </conditionalFormatting>
  <conditionalFormatting sqref="G8:H8 J8">
    <cfRule type="expression" dxfId="2262" priority="924">
      <formula>SEARCH("caricato",$N8)&gt;0</formula>
    </cfRule>
    <cfRule type="expression" dxfId="2261" priority="925">
      <formula>SEARCH("da fare",$N8)&gt;0</formula>
    </cfRule>
    <cfRule type="expression" dxfId="2260" priority="926">
      <formula>SEARCH("attesa tcl",$N8)&gt;0</formula>
    </cfRule>
    <cfRule type="expression" dxfId="2259" priority="927">
      <formula>SEARCH("fermata",$N8)&gt;0</formula>
    </cfRule>
    <cfRule type="expression" dxfId="2258" priority="928">
      <formula>SEARCH("canone",$N8)&gt;0</formula>
    </cfRule>
  </conditionalFormatting>
  <conditionalFormatting sqref="F6:F7">
    <cfRule type="expression" dxfId="2257" priority="919">
      <formula>SEARCH("caricato",$N6)&gt;0</formula>
    </cfRule>
    <cfRule type="expression" dxfId="2256" priority="920">
      <formula>SEARCH("da fare",$N6)&gt;0</formula>
    </cfRule>
    <cfRule type="expression" dxfId="2255" priority="921">
      <formula>SEARCH("attesa tcl",$N6)&gt;0</formula>
    </cfRule>
    <cfRule type="expression" dxfId="2254" priority="922">
      <formula>SEARCH("fermata",$N6)&gt;0</formula>
    </cfRule>
    <cfRule type="expression" dxfId="2253" priority="923">
      <formula>SEARCH("canone",$N6)&gt;0</formula>
    </cfRule>
  </conditionalFormatting>
  <conditionalFormatting sqref="F6:F7">
    <cfRule type="expression" dxfId="2252" priority="914">
      <formula>SEARCH("caricato",$N6)&gt;0</formula>
    </cfRule>
    <cfRule type="expression" dxfId="2251" priority="915">
      <formula>SEARCH("da fare",$N6)&gt;0</formula>
    </cfRule>
    <cfRule type="expression" dxfId="2250" priority="916">
      <formula>SEARCH("attesa tcl",$N6)&gt;0</formula>
    </cfRule>
    <cfRule type="expression" dxfId="2249" priority="917">
      <formula>SEARCH("fermata",$N6)&gt;0</formula>
    </cfRule>
    <cfRule type="expression" dxfId="2248" priority="918">
      <formula>SEARCH("canone",$N6)&gt;0</formula>
    </cfRule>
  </conditionalFormatting>
  <conditionalFormatting sqref="G12:H12 J12">
    <cfRule type="expression" dxfId="2247" priority="909">
      <formula>SEARCH("caricato",$N12)&gt;0</formula>
    </cfRule>
    <cfRule type="expression" dxfId="2246" priority="910">
      <formula>SEARCH("da fare",$N12)&gt;0</formula>
    </cfRule>
    <cfRule type="expression" dxfId="2245" priority="911">
      <formula>SEARCH("attesa tcl",$N12)&gt;0</formula>
    </cfRule>
    <cfRule type="expression" dxfId="2244" priority="912">
      <formula>SEARCH("fermata",$N12)&gt;0</formula>
    </cfRule>
    <cfRule type="expression" dxfId="2243" priority="913">
      <formula>SEARCH("canone",$N12)&gt;0</formula>
    </cfRule>
  </conditionalFormatting>
  <conditionalFormatting sqref="F14:F15 F17">
    <cfRule type="expression" dxfId="2242" priority="904">
      <formula>SEARCH("caricato",$N14)&gt;0</formula>
    </cfRule>
    <cfRule type="expression" dxfId="2241" priority="905">
      <formula>SEARCH("da fare",$N14)&gt;0</formula>
    </cfRule>
    <cfRule type="expression" dxfId="2240" priority="906">
      <formula>SEARCH("attesa tcl",$N14)&gt;0</formula>
    </cfRule>
    <cfRule type="expression" dxfId="2239" priority="907">
      <formula>SEARCH("fermata",$N14)&gt;0</formula>
    </cfRule>
    <cfRule type="expression" dxfId="2238" priority="908">
      <formula>SEARCH("canone",$N14)&gt;0</formula>
    </cfRule>
  </conditionalFormatting>
  <conditionalFormatting sqref="G14:H14 J14">
    <cfRule type="expression" dxfId="2237" priority="899">
      <formula>SEARCH("caricato",$N14)&gt;0</formula>
    </cfRule>
    <cfRule type="expression" dxfId="2236" priority="900">
      <formula>SEARCH("da fare",$N14)&gt;0</formula>
    </cfRule>
    <cfRule type="expression" dxfId="2235" priority="901">
      <formula>SEARCH("attesa tcl",$N14)&gt;0</formula>
    </cfRule>
    <cfRule type="expression" dxfId="2234" priority="902">
      <formula>SEARCH("fermata",$N14)&gt;0</formula>
    </cfRule>
    <cfRule type="expression" dxfId="2233" priority="903">
      <formula>SEARCH("canone",$N14)&gt;0</formula>
    </cfRule>
  </conditionalFormatting>
  <conditionalFormatting sqref="F12:F13">
    <cfRule type="expression" dxfId="2232" priority="894">
      <formula>SEARCH("caricato",$N12)&gt;0</formula>
    </cfRule>
    <cfRule type="expression" dxfId="2231" priority="895">
      <formula>SEARCH("da fare",$N12)&gt;0</formula>
    </cfRule>
    <cfRule type="expression" dxfId="2230" priority="896">
      <formula>SEARCH("attesa tcl",$N12)&gt;0</formula>
    </cfRule>
    <cfRule type="expression" dxfId="2229" priority="897">
      <formula>SEARCH("fermata",$N12)&gt;0</formula>
    </cfRule>
    <cfRule type="expression" dxfId="2228" priority="898">
      <formula>SEARCH("canone",$N12)&gt;0</formula>
    </cfRule>
  </conditionalFormatting>
  <conditionalFormatting sqref="F12:F13">
    <cfRule type="expression" dxfId="2227" priority="889">
      <formula>SEARCH("caricato",$N12)&gt;0</formula>
    </cfRule>
    <cfRule type="expression" dxfId="2226" priority="890">
      <formula>SEARCH("da fare",$N12)&gt;0</formula>
    </cfRule>
    <cfRule type="expression" dxfId="2225" priority="891">
      <formula>SEARCH("attesa tcl",$N12)&gt;0</formula>
    </cfRule>
    <cfRule type="expression" dxfId="2224" priority="892">
      <formula>SEARCH("fermata",$N12)&gt;0</formula>
    </cfRule>
    <cfRule type="expression" dxfId="2223" priority="893">
      <formula>SEARCH("canone",$N12)&gt;0</formula>
    </cfRule>
  </conditionalFormatting>
  <conditionalFormatting sqref="F6:F7">
    <cfRule type="expression" dxfId="2222" priority="884">
      <formula>SEARCH("caricato",$N6)&gt;0</formula>
    </cfRule>
    <cfRule type="expression" dxfId="2221" priority="885">
      <formula>SEARCH("da fare",$N6)&gt;0</formula>
    </cfRule>
    <cfRule type="expression" dxfId="2220" priority="886">
      <formula>SEARCH("attesa tcl",$N6)&gt;0</formula>
    </cfRule>
    <cfRule type="expression" dxfId="2219" priority="887">
      <formula>SEARCH("fermata",$N6)&gt;0</formula>
    </cfRule>
    <cfRule type="expression" dxfId="2218" priority="888">
      <formula>SEARCH("canone",$N6)&gt;0</formula>
    </cfRule>
  </conditionalFormatting>
  <conditionalFormatting sqref="F9">
    <cfRule type="expression" dxfId="2217" priority="879">
      <formula>SEARCH("caricato",$N9)&gt;0</formula>
    </cfRule>
    <cfRule type="expression" dxfId="2216" priority="880">
      <formula>SEARCH("da fare",$N9)&gt;0</formula>
    </cfRule>
    <cfRule type="expression" dxfId="2215" priority="881">
      <formula>SEARCH("attesa tcl",$N9)&gt;0</formula>
    </cfRule>
    <cfRule type="expression" dxfId="2214" priority="882">
      <formula>SEARCH("fermata",$N9)&gt;0</formula>
    </cfRule>
    <cfRule type="expression" dxfId="2213" priority="883">
      <formula>SEARCH("canone",$N9)&gt;0</formula>
    </cfRule>
  </conditionalFormatting>
  <conditionalFormatting sqref="G8:H8 J8">
    <cfRule type="expression" dxfId="2212" priority="874">
      <formula>SEARCH("caricato",$N8)&gt;0</formula>
    </cfRule>
    <cfRule type="expression" dxfId="2211" priority="875">
      <formula>SEARCH("da fare",$N8)&gt;0</formula>
    </cfRule>
    <cfRule type="expression" dxfId="2210" priority="876">
      <formula>SEARCH("attesa tcl",$N8)&gt;0</formula>
    </cfRule>
    <cfRule type="expression" dxfId="2209" priority="877">
      <formula>SEARCH("fermata",$N8)&gt;0</formula>
    </cfRule>
    <cfRule type="expression" dxfId="2208" priority="878">
      <formula>SEARCH("canone",$N8)&gt;0</formula>
    </cfRule>
  </conditionalFormatting>
  <conditionalFormatting sqref="G4:H4 J4">
    <cfRule type="expression" dxfId="2207" priority="869">
      <formula>SEARCH("caricato",$N4)&gt;0</formula>
    </cfRule>
    <cfRule type="expression" dxfId="2206" priority="870">
      <formula>SEARCH("da fare",$N4)&gt;0</formula>
    </cfRule>
    <cfRule type="expression" dxfId="2205" priority="871">
      <formula>SEARCH("attesa tcl",$N4)&gt;0</formula>
    </cfRule>
    <cfRule type="expression" dxfId="2204" priority="872">
      <formula>SEARCH("fermata",$N4)&gt;0</formula>
    </cfRule>
    <cfRule type="expression" dxfId="2203" priority="873">
      <formula>SEARCH("canone",$N4)&gt;0</formula>
    </cfRule>
  </conditionalFormatting>
  <conditionalFormatting sqref="F6:F7">
    <cfRule type="expression" dxfId="2202" priority="864">
      <formula>SEARCH("caricato",$N6)&gt;0</formula>
    </cfRule>
    <cfRule type="expression" dxfId="2201" priority="865">
      <formula>SEARCH("da fare",$N6)&gt;0</formula>
    </cfRule>
    <cfRule type="expression" dxfId="2200" priority="866">
      <formula>SEARCH("attesa tcl",$N6)&gt;0</formula>
    </cfRule>
    <cfRule type="expression" dxfId="2199" priority="867">
      <formula>SEARCH("fermata",$N6)&gt;0</formula>
    </cfRule>
    <cfRule type="expression" dxfId="2198" priority="868">
      <formula>SEARCH("canone",$N6)&gt;0</formula>
    </cfRule>
  </conditionalFormatting>
  <conditionalFormatting sqref="F9">
    <cfRule type="expression" dxfId="2197" priority="859">
      <formula>SEARCH("caricato",$N9)&gt;0</formula>
    </cfRule>
    <cfRule type="expression" dxfId="2196" priority="860">
      <formula>SEARCH("da fare",$N9)&gt;0</formula>
    </cfRule>
    <cfRule type="expression" dxfId="2195" priority="861">
      <formula>SEARCH("attesa tcl",$N9)&gt;0</formula>
    </cfRule>
    <cfRule type="expression" dxfId="2194" priority="862">
      <formula>SEARCH("fermata",$N9)&gt;0</formula>
    </cfRule>
    <cfRule type="expression" dxfId="2193" priority="863">
      <formula>SEARCH("canone",$N9)&gt;0</formula>
    </cfRule>
  </conditionalFormatting>
  <conditionalFormatting sqref="G10:H10 J10">
    <cfRule type="expression" dxfId="2192" priority="854">
      <formula>SEARCH("caricato",$N10)&gt;0</formula>
    </cfRule>
    <cfRule type="expression" dxfId="2191" priority="855">
      <formula>SEARCH("da fare",$N10)&gt;0</formula>
    </cfRule>
    <cfRule type="expression" dxfId="2190" priority="856">
      <formula>SEARCH("attesa tcl",$N10)&gt;0</formula>
    </cfRule>
    <cfRule type="expression" dxfId="2189" priority="857">
      <formula>SEARCH("fermata",$N10)&gt;0</formula>
    </cfRule>
    <cfRule type="expression" dxfId="2188" priority="858">
      <formula>SEARCH("canone",$N10)&gt;0</formula>
    </cfRule>
  </conditionalFormatting>
  <conditionalFormatting sqref="G6:H6 J6">
    <cfRule type="expression" dxfId="2187" priority="849">
      <formula>SEARCH("caricato",$N6)&gt;0</formula>
    </cfRule>
    <cfRule type="expression" dxfId="2186" priority="850">
      <formula>SEARCH("da fare",$N6)&gt;0</formula>
    </cfRule>
    <cfRule type="expression" dxfId="2185" priority="851">
      <formula>SEARCH("attesa tcl",$N6)&gt;0</formula>
    </cfRule>
    <cfRule type="expression" dxfId="2184" priority="852">
      <formula>SEARCH("fermata",$N6)&gt;0</formula>
    </cfRule>
    <cfRule type="expression" dxfId="2183" priority="853">
      <formula>SEARCH("canone",$N6)&gt;0</formula>
    </cfRule>
  </conditionalFormatting>
  <conditionalFormatting sqref="F4:F5">
    <cfRule type="expression" dxfId="2182" priority="844">
      <formula>SEARCH("caricato",$N4)&gt;0</formula>
    </cfRule>
    <cfRule type="expression" dxfId="2181" priority="845">
      <formula>SEARCH("da fare",$N4)&gt;0</formula>
    </cfRule>
    <cfRule type="expression" dxfId="2180" priority="846">
      <formula>SEARCH("attesa tcl",$N4)&gt;0</formula>
    </cfRule>
    <cfRule type="expression" dxfId="2179" priority="847">
      <formula>SEARCH("fermata",$N4)&gt;0</formula>
    </cfRule>
    <cfRule type="expression" dxfId="2178" priority="848">
      <formula>SEARCH("canone",$N4)&gt;0</formula>
    </cfRule>
  </conditionalFormatting>
  <conditionalFormatting sqref="F4:F5">
    <cfRule type="expression" dxfId="2177" priority="839">
      <formula>SEARCH("caricato",$N4)&gt;0</formula>
    </cfRule>
    <cfRule type="expression" dxfId="2176" priority="840">
      <formula>SEARCH("da fare",$N4)&gt;0</formula>
    </cfRule>
    <cfRule type="expression" dxfId="2175" priority="841">
      <formula>SEARCH("attesa tcl",$N4)&gt;0</formula>
    </cfRule>
    <cfRule type="expression" dxfId="2174" priority="842">
      <formula>SEARCH("fermata",$N4)&gt;0</formula>
    </cfRule>
    <cfRule type="expression" dxfId="2173" priority="843">
      <formula>SEARCH("canone",$N4)&gt;0</formula>
    </cfRule>
  </conditionalFormatting>
  <conditionalFormatting sqref="G10:H10 J10">
    <cfRule type="expression" dxfId="2172" priority="809">
      <formula>SEARCH("caricato",$N10)&gt;0</formula>
    </cfRule>
    <cfRule type="expression" dxfId="2171" priority="810">
      <formula>SEARCH("da fare",$N10)&gt;0</formula>
    </cfRule>
    <cfRule type="expression" dxfId="2170" priority="811">
      <formula>SEARCH("attesa tcl",$N10)&gt;0</formula>
    </cfRule>
    <cfRule type="expression" dxfId="2169" priority="812">
      <formula>SEARCH("fermata",$N10)&gt;0</formula>
    </cfRule>
    <cfRule type="expression" dxfId="2168" priority="813">
      <formula>SEARCH("canone",$N10)&gt;0</formula>
    </cfRule>
  </conditionalFormatting>
  <conditionalFormatting sqref="F12:F13">
    <cfRule type="expression" dxfId="2167" priority="804">
      <formula>SEARCH("caricato",$N12)&gt;0</formula>
    </cfRule>
    <cfRule type="expression" dxfId="2166" priority="805">
      <formula>SEARCH("da fare",$N12)&gt;0</formula>
    </cfRule>
    <cfRule type="expression" dxfId="2165" priority="806">
      <formula>SEARCH("attesa tcl",$N12)&gt;0</formula>
    </cfRule>
    <cfRule type="expression" dxfId="2164" priority="807">
      <formula>SEARCH("fermata",$N12)&gt;0</formula>
    </cfRule>
    <cfRule type="expression" dxfId="2163" priority="808">
      <formula>SEARCH("canone",$N12)&gt;0</formula>
    </cfRule>
  </conditionalFormatting>
  <conditionalFormatting sqref="G12:H12 J12">
    <cfRule type="expression" dxfId="2162" priority="799">
      <formula>SEARCH("caricato",$N12)&gt;0</formula>
    </cfRule>
    <cfRule type="expression" dxfId="2161" priority="800">
      <formula>SEARCH("da fare",$N12)&gt;0</formula>
    </cfRule>
    <cfRule type="expression" dxfId="2160" priority="801">
      <formula>SEARCH("attesa tcl",$N12)&gt;0</formula>
    </cfRule>
    <cfRule type="expression" dxfId="2159" priority="802">
      <formula>SEARCH("fermata",$N12)&gt;0</formula>
    </cfRule>
    <cfRule type="expression" dxfId="2158" priority="803">
      <formula>SEARCH("canone",$N12)&gt;0</formula>
    </cfRule>
  </conditionalFormatting>
  <conditionalFormatting sqref="F10:F11">
    <cfRule type="expression" dxfId="2157" priority="794">
      <formula>SEARCH("caricato",$N10)&gt;0</formula>
    </cfRule>
    <cfRule type="expression" dxfId="2156" priority="795">
      <formula>SEARCH("da fare",$N10)&gt;0</formula>
    </cfRule>
    <cfRule type="expression" dxfId="2155" priority="796">
      <formula>SEARCH("attesa tcl",$N10)&gt;0</formula>
    </cfRule>
    <cfRule type="expression" dxfId="2154" priority="797">
      <formula>SEARCH("fermata",$N10)&gt;0</formula>
    </cfRule>
    <cfRule type="expression" dxfId="2153" priority="798">
      <formula>SEARCH("canone",$N10)&gt;0</formula>
    </cfRule>
  </conditionalFormatting>
  <conditionalFormatting sqref="F10:F11">
    <cfRule type="expression" dxfId="2152" priority="789">
      <formula>SEARCH("caricato",$N10)&gt;0</formula>
    </cfRule>
    <cfRule type="expression" dxfId="2151" priority="790">
      <formula>SEARCH("da fare",$N10)&gt;0</formula>
    </cfRule>
    <cfRule type="expression" dxfId="2150" priority="791">
      <formula>SEARCH("attesa tcl",$N10)&gt;0</formula>
    </cfRule>
    <cfRule type="expression" dxfId="2149" priority="792">
      <formula>SEARCH("fermata",$N10)&gt;0</formula>
    </cfRule>
    <cfRule type="expression" dxfId="2148" priority="793">
      <formula>SEARCH("canone",$N10)&gt;0</formula>
    </cfRule>
  </conditionalFormatting>
  <conditionalFormatting sqref="F17">
    <cfRule type="expression" dxfId="2147" priority="784">
      <formula>SEARCH("caricato",$N17)&gt;0</formula>
    </cfRule>
    <cfRule type="expression" dxfId="2146" priority="785">
      <formula>SEARCH("da fare",$N17)&gt;0</formula>
    </cfRule>
    <cfRule type="expression" dxfId="2145" priority="786">
      <formula>SEARCH("attesa tcl",$N17)&gt;0</formula>
    </cfRule>
    <cfRule type="expression" dxfId="2144" priority="787">
      <formula>SEARCH("fermata",$N17)&gt;0</formula>
    </cfRule>
    <cfRule type="expression" dxfId="2143" priority="788">
      <formula>SEARCH("canone",$N17)&gt;0</formula>
    </cfRule>
  </conditionalFormatting>
  <conditionalFormatting sqref="F17">
    <cfRule type="expression" dxfId="2142" priority="779">
      <formula>SEARCH("caricato",$N17)&gt;0</formula>
    </cfRule>
    <cfRule type="expression" dxfId="2141" priority="780">
      <formula>SEARCH("da fare",$N17)&gt;0</formula>
    </cfRule>
    <cfRule type="expression" dxfId="2140" priority="781">
      <formula>SEARCH("attesa tcl",$N17)&gt;0</formula>
    </cfRule>
    <cfRule type="expression" dxfId="2139" priority="782">
      <formula>SEARCH("fermata",$N17)&gt;0</formula>
    </cfRule>
    <cfRule type="expression" dxfId="2138" priority="783">
      <formula>SEARCH("canone",$N17)&gt;0</formula>
    </cfRule>
  </conditionalFormatting>
  <conditionalFormatting sqref="F17">
    <cfRule type="expression" dxfId="2137" priority="774">
      <formula>SEARCH("caricato",$N17)&gt;0</formula>
    </cfRule>
    <cfRule type="expression" dxfId="2136" priority="775">
      <formula>SEARCH("da fare",$N17)&gt;0</formula>
    </cfRule>
    <cfRule type="expression" dxfId="2135" priority="776">
      <formula>SEARCH("attesa tcl",$N17)&gt;0</formula>
    </cfRule>
    <cfRule type="expression" dxfId="2134" priority="777">
      <formula>SEARCH("fermata",$N17)&gt;0</formula>
    </cfRule>
    <cfRule type="expression" dxfId="2133" priority="778">
      <formula>SEARCH("canone",$N17)&gt;0</formula>
    </cfRule>
  </conditionalFormatting>
  <conditionalFormatting sqref="F17">
    <cfRule type="expression" dxfId="2132" priority="769">
      <formula>SEARCH("caricato",$N17)&gt;0</formula>
    </cfRule>
    <cfRule type="expression" dxfId="2131" priority="770">
      <formula>SEARCH("da fare",$N17)&gt;0</formula>
    </cfRule>
    <cfRule type="expression" dxfId="2130" priority="771">
      <formula>SEARCH("attesa tcl",$N17)&gt;0</formula>
    </cfRule>
    <cfRule type="expression" dxfId="2129" priority="772">
      <formula>SEARCH("fermata",$N17)&gt;0</formula>
    </cfRule>
    <cfRule type="expression" dxfId="2128" priority="773">
      <formula>SEARCH("canone",$N17)&gt;0</formula>
    </cfRule>
  </conditionalFormatting>
  <conditionalFormatting sqref="G14:H14 J14">
    <cfRule type="expression" dxfId="2127" priority="764">
      <formula>SEARCH("caricato",$N14)&gt;0</formula>
    </cfRule>
    <cfRule type="expression" dxfId="2126" priority="765">
      <formula>SEARCH("da fare",$N14)&gt;0</formula>
    </cfRule>
    <cfRule type="expression" dxfId="2125" priority="766">
      <formula>SEARCH("attesa tcl",$N14)&gt;0</formula>
    </cfRule>
    <cfRule type="expression" dxfId="2124" priority="767">
      <formula>SEARCH("fermata",$N14)&gt;0</formula>
    </cfRule>
    <cfRule type="expression" dxfId="2123" priority="768">
      <formula>SEARCH("canone",$N14)&gt;0</formula>
    </cfRule>
  </conditionalFormatting>
  <conditionalFormatting sqref="G14:H14 J14">
    <cfRule type="expression" dxfId="2122" priority="759">
      <formula>SEARCH("caricato",$N14)&gt;0</formula>
    </cfRule>
    <cfRule type="expression" dxfId="2121" priority="760">
      <formula>SEARCH("da fare",$N14)&gt;0</formula>
    </cfRule>
    <cfRule type="expression" dxfId="2120" priority="761">
      <formula>SEARCH("attesa tcl",$N14)&gt;0</formula>
    </cfRule>
    <cfRule type="expression" dxfId="2119" priority="762">
      <formula>SEARCH("fermata",$N14)&gt;0</formula>
    </cfRule>
    <cfRule type="expression" dxfId="2118" priority="763">
      <formula>SEARCH("canone",$N14)&gt;0</formula>
    </cfRule>
  </conditionalFormatting>
  <conditionalFormatting sqref="F17:F18">
    <cfRule type="expression" dxfId="2117" priority="754">
      <formula>SEARCH("caricato",$N17)&gt;0</formula>
    </cfRule>
    <cfRule type="expression" dxfId="2116" priority="755">
      <formula>SEARCH("da fare",$N17)&gt;0</formula>
    </cfRule>
    <cfRule type="expression" dxfId="2115" priority="756">
      <formula>SEARCH("attesa tcl",$N17)&gt;0</formula>
    </cfRule>
    <cfRule type="expression" dxfId="2114" priority="757">
      <formula>SEARCH("fermata",$N17)&gt;0</formula>
    </cfRule>
    <cfRule type="expression" dxfId="2113" priority="758">
      <formula>SEARCH("canone",$N17)&gt;0</formula>
    </cfRule>
  </conditionalFormatting>
  <conditionalFormatting sqref="F14:F15 F17">
    <cfRule type="expression" dxfId="2112" priority="744">
      <formula>SEARCH("caricato",$N14)&gt;0</formula>
    </cfRule>
    <cfRule type="expression" dxfId="2111" priority="745">
      <formula>SEARCH("da fare",$N14)&gt;0</formula>
    </cfRule>
    <cfRule type="expression" dxfId="2110" priority="746">
      <formula>SEARCH("attesa tcl",$N14)&gt;0</formula>
    </cfRule>
    <cfRule type="expression" dxfId="2109" priority="747">
      <formula>SEARCH("fermata",$N14)&gt;0</formula>
    </cfRule>
    <cfRule type="expression" dxfId="2108" priority="748">
      <formula>SEARCH("canone",$N14)&gt;0</formula>
    </cfRule>
  </conditionalFormatting>
  <conditionalFormatting sqref="F14:F15 F17">
    <cfRule type="expression" dxfId="2107" priority="739">
      <formula>SEARCH("caricato",$N14)&gt;0</formula>
    </cfRule>
    <cfRule type="expression" dxfId="2106" priority="740">
      <formula>SEARCH("da fare",$N14)&gt;0</formula>
    </cfRule>
    <cfRule type="expression" dxfId="2105" priority="741">
      <formula>SEARCH("attesa tcl",$N14)&gt;0</formula>
    </cfRule>
    <cfRule type="expression" dxfId="2104" priority="742">
      <formula>SEARCH("fermata",$N14)&gt;0</formula>
    </cfRule>
    <cfRule type="expression" dxfId="2103" priority="743">
      <formula>SEARCH("canone",$N14)&gt;0</formula>
    </cfRule>
  </conditionalFormatting>
  <conditionalFormatting sqref="F14:F15 F17">
    <cfRule type="expression" dxfId="2102" priority="734">
      <formula>SEARCH("caricato",$N14)&gt;0</formula>
    </cfRule>
    <cfRule type="expression" dxfId="2101" priority="735">
      <formula>SEARCH("da fare",$N14)&gt;0</formula>
    </cfRule>
    <cfRule type="expression" dxfId="2100" priority="736">
      <formula>SEARCH("attesa tcl",$N14)&gt;0</formula>
    </cfRule>
    <cfRule type="expression" dxfId="2099" priority="737">
      <formula>SEARCH("fermata",$N14)&gt;0</formula>
    </cfRule>
    <cfRule type="expression" dxfId="2098" priority="738">
      <formula>SEARCH("canone",$N14)&gt;0</formula>
    </cfRule>
  </conditionalFormatting>
  <conditionalFormatting sqref="G14:H14 J14">
    <cfRule type="expression" dxfId="2097" priority="729">
      <formula>SEARCH("caricato",$N14)&gt;0</formula>
    </cfRule>
    <cfRule type="expression" dxfId="2096" priority="730">
      <formula>SEARCH("da fare",$N14)&gt;0</formula>
    </cfRule>
    <cfRule type="expression" dxfId="2095" priority="731">
      <formula>SEARCH("attesa tcl",$N14)&gt;0</formula>
    </cfRule>
    <cfRule type="expression" dxfId="2094" priority="732">
      <formula>SEARCH("fermata",$N14)&gt;0</formula>
    </cfRule>
    <cfRule type="expression" dxfId="2093" priority="733">
      <formula>SEARCH("canone",$N14)&gt;0</formula>
    </cfRule>
  </conditionalFormatting>
  <conditionalFormatting sqref="F19">
    <cfRule type="expression" dxfId="2092" priority="724">
      <formula>SEARCH("caricato",$N19)&gt;0</formula>
    </cfRule>
    <cfRule type="expression" dxfId="2091" priority="725">
      <formula>SEARCH("da fare",$N19)&gt;0</formula>
    </cfRule>
    <cfRule type="expression" dxfId="2090" priority="726">
      <formula>SEARCH("attesa tcl",$N19)&gt;0</formula>
    </cfRule>
    <cfRule type="expression" dxfId="2089" priority="727">
      <formula>SEARCH("fermata",$N19)&gt;0</formula>
    </cfRule>
    <cfRule type="expression" dxfId="2088" priority="728">
      <formula>SEARCH("canone",$N19)&gt;0</formula>
    </cfRule>
  </conditionalFormatting>
  <conditionalFormatting sqref="F19">
    <cfRule type="expression" dxfId="2087" priority="719">
      <formula>SEARCH("caricato",$N19)&gt;0</formula>
    </cfRule>
    <cfRule type="expression" dxfId="2086" priority="720">
      <formula>SEARCH("da fare",$N19)&gt;0</formula>
    </cfRule>
    <cfRule type="expression" dxfId="2085" priority="721">
      <formula>SEARCH("attesa tcl",$N19)&gt;0</formula>
    </cfRule>
    <cfRule type="expression" dxfId="2084" priority="722">
      <formula>SEARCH("fermata",$N19)&gt;0</formula>
    </cfRule>
    <cfRule type="expression" dxfId="2083" priority="723">
      <formula>SEARCH("canone",$N19)&gt;0</formula>
    </cfRule>
  </conditionalFormatting>
  <conditionalFormatting sqref="F19">
    <cfRule type="expression" dxfId="2082" priority="714">
      <formula>SEARCH("caricato",$N19)&gt;0</formula>
    </cfRule>
    <cfRule type="expression" dxfId="2081" priority="715">
      <formula>SEARCH("da fare",$N19)&gt;0</formula>
    </cfRule>
    <cfRule type="expression" dxfId="2080" priority="716">
      <formula>SEARCH("attesa tcl",$N19)&gt;0</formula>
    </cfRule>
    <cfRule type="expression" dxfId="2079" priority="717">
      <formula>SEARCH("fermata",$N19)&gt;0</formula>
    </cfRule>
    <cfRule type="expression" dxfId="2078" priority="718">
      <formula>SEARCH("canone",$N19)&gt;0</formula>
    </cfRule>
  </conditionalFormatting>
  <conditionalFormatting sqref="F19">
    <cfRule type="expression" dxfId="2077" priority="709">
      <formula>SEARCH("caricato",$N19)&gt;0</formula>
    </cfRule>
    <cfRule type="expression" dxfId="2076" priority="710">
      <formula>SEARCH("da fare",$N19)&gt;0</formula>
    </cfRule>
    <cfRule type="expression" dxfId="2075" priority="711">
      <formula>SEARCH("attesa tcl",$N19)&gt;0</formula>
    </cfRule>
    <cfRule type="expression" dxfId="2074" priority="712">
      <formula>SEARCH("fermata",$N19)&gt;0</formula>
    </cfRule>
    <cfRule type="expression" dxfId="2073" priority="713">
      <formula>SEARCH("canone",$N19)&gt;0</formula>
    </cfRule>
  </conditionalFormatting>
  <conditionalFormatting sqref="M5">
    <cfRule type="expression" dxfId="2072" priority="699">
      <formula>SEARCH("caricato",$N5)&gt;0</formula>
    </cfRule>
    <cfRule type="expression" dxfId="2071" priority="700">
      <formula>SEARCH("da fare",$N5)&gt;0</formula>
    </cfRule>
    <cfRule type="expression" dxfId="2070" priority="701">
      <formula>SEARCH("attesa tcl",$N5)&gt;0</formula>
    </cfRule>
    <cfRule type="expression" dxfId="2069" priority="702">
      <formula>SEARCH("fermata",$N5)&gt;0</formula>
    </cfRule>
    <cfRule type="expression" dxfId="2068" priority="703">
      <formula>SEARCH("canone",$N5)&gt;0</formula>
    </cfRule>
  </conditionalFormatting>
  <conditionalFormatting sqref="M4">
    <cfRule type="expression" dxfId="2067" priority="704">
      <formula>SEARCH("caricato",$N4)&gt;0</formula>
    </cfRule>
    <cfRule type="expression" dxfId="2066" priority="705">
      <formula>SEARCH("da fare",$N4)&gt;0</formula>
    </cfRule>
    <cfRule type="expression" dxfId="2065" priority="706">
      <formula>SEARCH("attesa tcl",$N4)&gt;0</formula>
    </cfRule>
    <cfRule type="expression" dxfId="2064" priority="707">
      <formula>SEARCH("fermata",$N4)&gt;0</formula>
    </cfRule>
    <cfRule type="expression" dxfId="2063" priority="708">
      <formula>SEARCH("canone",$N4)&gt;0</formula>
    </cfRule>
  </conditionalFormatting>
  <conditionalFormatting sqref="M6:M45">
    <cfRule type="expression" dxfId="2062" priority="694">
      <formula>SEARCH("caricato",$N6)&gt;0</formula>
    </cfRule>
    <cfRule type="expression" dxfId="2061" priority="695">
      <formula>SEARCH("da fare",$N6)&gt;0</formula>
    </cfRule>
    <cfRule type="expression" dxfId="2060" priority="696">
      <formula>SEARCH("attesa tcl",$N6)&gt;0</formula>
    </cfRule>
    <cfRule type="expression" dxfId="2059" priority="697">
      <formula>SEARCH("fermata",$N6)&gt;0</formula>
    </cfRule>
    <cfRule type="expression" dxfId="2058" priority="698">
      <formula>SEARCH("canone",$N6)&gt;0</formula>
    </cfRule>
  </conditionalFormatting>
  <conditionalFormatting sqref="F8">
    <cfRule type="expression" dxfId="2057" priority="689">
      <formula>SEARCH("caricato",$N8)&gt;0</formula>
    </cfRule>
    <cfRule type="expression" dxfId="2056" priority="690">
      <formula>SEARCH("da fare",$N8)&gt;0</formula>
    </cfRule>
    <cfRule type="expression" dxfId="2055" priority="691">
      <formula>SEARCH("attesa tcl",$N8)&gt;0</formula>
    </cfRule>
    <cfRule type="expression" dxfId="2054" priority="692">
      <formula>SEARCH("fermata",$N8)&gt;0</formula>
    </cfRule>
    <cfRule type="expression" dxfId="2053" priority="693">
      <formula>SEARCH("canone",$N8)&gt;0</formula>
    </cfRule>
  </conditionalFormatting>
  <conditionalFormatting sqref="F8">
    <cfRule type="expression" dxfId="2052" priority="684">
      <formula>SEARCH("caricato",$N8)&gt;0</formula>
    </cfRule>
    <cfRule type="expression" dxfId="2051" priority="685">
      <formula>SEARCH("da fare",$N8)&gt;0</formula>
    </cfRule>
    <cfRule type="expression" dxfId="2050" priority="686">
      <formula>SEARCH("attesa tcl",$N8)&gt;0</formula>
    </cfRule>
    <cfRule type="expression" dxfId="2049" priority="687">
      <formula>SEARCH("fermata",$N8)&gt;0</formula>
    </cfRule>
    <cfRule type="expression" dxfId="2048" priority="688">
      <formula>SEARCH("canone",$N8)&gt;0</formula>
    </cfRule>
  </conditionalFormatting>
  <conditionalFormatting sqref="F8">
    <cfRule type="expression" dxfId="2047" priority="679">
      <formula>SEARCH("caricato",$N8)&gt;0</formula>
    </cfRule>
    <cfRule type="expression" dxfId="2046" priority="680">
      <formula>SEARCH("da fare",$N8)&gt;0</formula>
    </cfRule>
    <cfRule type="expression" dxfId="2045" priority="681">
      <formula>SEARCH("attesa tcl",$N8)&gt;0</formula>
    </cfRule>
    <cfRule type="expression" dxfId="2044" priority="682">
      <formula>SEARCH("fermata",$N8)&gt;0</formula>
    </cfRule>
    <cfRule type="expression" dxfId="2043" priority="683">
      <formula>SEARCH("canone",$N8)&gt;0</formula>
    </cfRule>
  </conditionalFormatting>
  <conditionalFormatting sqref="F8">
    <cfRule type="expression" dxfId="2042" priority="674">
      <formula>SEARCH("caricato",$N8)&gt;0</formula>
    </cfRule>
    <cfRule type="expression" dxfId="2041" priority="675">
      <formula>SEARCH("da fare",$N8)&gt;0</formula>
    </cfRule>
    <cfRule type="expression" dxfId="2040" priority="676">
      <formula>SEARCH("attesa tcl",$N8)&gt;0</formula>
    </cfRule>
    <cfRule type="expression" dxfId="2039" priority="677">
      <formula>SEARCH("fermata",$N8)&gt;0</formula>
    </cfRule>
    <cfRule type="expression" dxfId="2038" priority="678">
      <formula>SEARCH("canone",$N8)&gt;0</formula>
    </cfRule>
  </conditionalFormatting>
  <conditionalFormatting sqref="P4:Q4">
    <cfRule type="cellIs" dxfId="2037" priority="629" operator="lessThan">
      <formula>0</formula>
    </cfRule>
    <cfRule type="cellIs" dxfId="2036" priority="630" operator="greaterThan">
      <formula>0</formula>
    </cfRule>
    <cfRule type="cellIs" dxfId="2035" priority="631" operator="equal">
      <formula>0</formula>
    </cfRule>
  </conditionalFormatting>
  <conditionalFormatting sqref="S4">
    <cfRule type="cellIs" dxfId="2034" priority="626" operator="lessThan">
      <formula>0</formula>
    </cfRule>
    <cfRule type="cellIs" dxfId="2033" priority="627" operator="greaterThan">
      <formula>0</formula>
    </cfRule>
    <cfRule type="cellIs" dxfId="2032" priority="628" operator="equal">
      <formula>0</formula>
    </cfRule>
  </conditionalFormatting>
  <conditionalFormatting sqref="T4">
    <cfRule type="containsText" dxfId="2031" priority="624" operator="containsText" text="NO">
      <formula>NOT(ISERROR(SEARCH("NO",T4)))</formula>
    </cfRule>
    <cfRule type="containsText" dxfId="2030" priority="625" operator="containsText" text="SI">
      <formula>NOT(ISERROR(SEARCH("SI",T4)))</formula>
    </cfRule>
  </conditionalFormatting>
  <conditionalFormatting sqref="R4">
    <cfRule type="cellIs" dxfId="2029" priority="621" operator="lessThan">
      <formula>0</formula>
    </cfRule>
    <cfRule type="cellIs" dxfId="2028" priority="622" operator="greaterThan">
      <formula>0</formula>
    </cfRule>
    <cfRule type="cellIs" dxfId="2027" priority="623" operator="equal">
      <formula>0</formula>
    </cfRule>
  </conditionalFormatting>
  <conditionalFormatting sqref="I6:I11 I15 I17:I45">
    <cfRule type="expression" dxfId="2026" priority="586">
      <formula>SEARCH("caricato",$N6)&gt;0</formula>
    </cfRule>
    <cfRule type="expression" dxfId="2025" priority="587">
      <formula>SEARCH("da fare",$N6)&gt;0</formula>
    </cfRule>
    <cfRule type="expression" dxfId="2024" priority="588">
      <formula>SEARCH("attesa tcl",$N6)&gt;0</formula>
    </cfRule>
    <cfRule type="expression" dxfId="2023" priority="589">
      <formula>SEARCH("fermata",$N6)&gt;0</formula>
    </cfRule>
    <cfRule type="expression" dxfId="2022" priority="590">
      <formula>SEARCH("canone",$N6)&gt;0</formula>
    </cfRule>
  </conditionalFormatting>
  <conditionalFormatting sqref="I6:I11 I15 I17:I45">
    <cfRule type="expression" dxfId="2021" priority="581">
      <formula>SEARCH("caricato",$N6)&gt;0</formula>
    </cfRule>
    <cfRule type="expression" dxfId="2020" priority="582">
      <formula>SEARCH("da fare",$N6)&gt;0</formula>
    </cfRule>
    <cfRule type="expression" dxfId="2019" priority="583">
      <formula>SEARCH("attesa tcl",$N6)&gt;0</formula>
    </cfRule>
    <cfRule type="expression" dxfId="2018" priority="584">
      <formula>SEARCH("fermata",$N6)&gt;0</formula>
    </cfRule>
    <cfRule type="expression" dxfId="2017" priority="585">
      <formula>SEARCH("canone",$N6)&gt;0</formula>
    </cfRule>
  </conditionalFormatting>
  <conditionalFormatting sqref="I6:I11 I15 I17:I45">
    <cfRule type="expression" dxfId="2016" priority="576">
      <formula>SEARCH("caricato",$N6)&gt;0</formula>
    </cfRule>
    <cfRule type="expression" dxfId="2015" priority="577">
      <formula>SEARCH("da fare",$N6)&gt;0</formula>
    </cfRule>
    <cfRule type="expression" dxfId="2014" priority="578">
      <formula>SEARCH("attesa tcl",$N6)&gt;0</formula>
    </cfRule>
    <cfRule type="expression" dxfId="2013" priority="579">
      <formula>SEARCH("fermata",$N6)&gt;0</formula>
    </cfRule>
    <cfRule type="expression" dxfId="2012" priority="580">
      <formula>SEARCH("canone",$N6)&gt;0</formula>
    </cfRule>
  </conditionalFormatting>
  <conditionalFormatting sqref="I6:I11 I15 I17:I45">
    <cfRule type="expression" dxfId="2011" priority="571">
      <formula>SEARCH("caricato",$N6)&gt;0</formula>
    </cfRule>
    <cfRule type="expression" dxfId="2010" priority="572">
      <formula>SEARCH("da fare",$N6)&gt;0</formula>
    </cfRule>
    <cfRule type="expression" dxfId="2009" priority="573">
      <formula>SEARCH("attesa tcl",$N6)&gt;0</formula>
    </cfRule>
    <cfRule type="expression" dxfId="2008" priority="574">
      <formula>SEARCH("fermata",$N6)&gt;0</formula>
    </cfRule>
    <cfRule type="expression" dxfId="2007" priority="575">
      <formula>SEARCH("canone",$N6)&gt;0</formula>
    </cfRule>
  </conditionalFormatting>
  <conditionalFormatting sqref="I6:I11 I15 I17:I45">
    <cfRule type="expression" dxfId="2006" priority="566">
      <formula>SEARCH("caricato",$N6)&gt;0</formula>
    </cfRule>
    <cfRule type="expression" dxfId="2005" priority="567">
      <formula>SEARCH("da fare",$N6)&gt;0</formula>
    </cfRule>
    <cfRule type="expression" dxfId="2004" priority="568">
      <formula>SEARCH("attesa tcl",$N6)&gt;0</formula>
    </cfRule>
    <cfRule type="expression" dxfId="2003" priority="569">
      <formula>SEARCH("fermata",$N6)&gt;0</formula>
    </cfRule>
    <cfRule type="expression" dxfId="2002" priority="570">
      <formula>SEARCH("canone",$N6)&gt;0</formula>
    </cfRule>
  </conditionalFormatting>
  <conditionalFormatting sqref="I6:I11 I15 I17:I45">
    <cfRule type="expression" dxfId="2001" priority="561">
      <formula>SEARCH("caricato",$N6)&gt;0</formula>
    </cfRule>
    <cfRule type="expression" dxfId="2000" priority="562">
      <formula>SEARCH("da fare",$N6)&gt;0</formula>
    </cfRule>
    <cfRule type="expression" dxfId="1999" priority="563">
      <formula>SEARCH("attesa tcl",$N6)&gt;0</formula>
    </cfRule>
    <cfRule type="expression" dxfId="1998" priority="564">
      <formula>SEARCH("fermata",$N6)&gt;0</formula>
    </cfRule>
    <cfRule type="expression" dxfId="1997" priority="565">
      <formula>SEARCH("canone",$N6)&gt;0</formula>
    </cfRule>
  </conditionalFormatting>
  <conditionalFormatting sqref="F15">
    <cfRule type="expression" dxfId="1996" priority="556">
      <formula>SEARCH("caricato",$N15)&gt;0</formula>
    </cfRule>
    <cfRule type="expression" dxfId="1995" priority="557">
      <formula>SEARCH("da fare",$N15)&gt;0</formula>
    </cfRule>
    <cfRule type="expression" dxfId="1994" priority="558">
      <formula>SEARCH("attesa tcl",$N15)&gt;0</formula>
    </cfRule>
    <cfRule type="expression" dxfId="1993" priority="559">
      <formula>SEARCH("fermata",$N15)&gt;0</formula>
    </cfRule>
    <cfRule type="expression" dxfId="1992" priority="560">
      <formula>SEARCH("canone",$N15)&gt;0</formula>
    </cfRule>
  </conditionalFormatting>
  <conditionalFormatting sqref="F15">
    <cfRule type="expression" dxfId="1991" priority="551">
      <formula>SEARCH("caricato",$N15)&gt;0</formula>
    </cfRule>
    <cfRule type="expression" dxfId="1990" priority="552">
      <formula>SEARCH("da fare",$N15)&gt;0</formula>
    </cfRule>
    <cfRule type="expression" dxfId="1989" priority="553">
      <formula>SEARCH("attesa tcl",$N15)&gt;0</formula>
    </cfRule>
    <cfRule type="expression" dxfId="1988" priority="554">
      <formula>SEARCH("fermata",$N15)&gt;0</formula>
    </cfRule>
    <cfRule type="expression" dxfId="1987" priority="555">
      <formula>SEARCH("canone",$N15)&gt;0</formula>
    </cfRule>
  </conditionalFormatting>
  <conditionalFormatting sqref="F15">
    <cfRule type="expression" dxfId="1986" priority="546">
      <formula>SEARCH("caricato",$N15)&gt;0</formula>
    </cfRule>
    <cfRule type="expression" dxfId="1985" priority="547">
      <formula>SEARCH("da fare",$N15)&gt;0</formula>
    </cfRule>
    <cfRule type="expression" dxfId="1984" priority="548">
      <formula>SEARCH("attesa tcl",$N15)&gt;0</formula>
    </cfRule>
    <cfRule type="expression" dxfId="1983" priority="549">
      <formula>SEARCH("fermata",$N15)&gt;0</formula>
    </cfRule>
    <cfRule type="expression" dxfId="1982" priority="550">
      <formula>SEARCH("canone",$N15)&gt;0</formula>
    </cfRule>
  </conditionalFormatting>
  <conditionalFormatting sqref="I13">
    <cfRule type="expression" dxfId="1981" priority="481">
      <formula>SEARCH("caricato",$N13)&gt;0</formula>
    </cfRule>
    <cfRule type="expression" dxfId="1980" priority="482">
      <formula>SEARCH("da fare",$N13)&gt;0</formula>
    </cfRule>
    <cfRule type="expression" dxfId="1979" priority="483">
      <formula>SEARCH("attesa tcl",$N13)&gt;0</formula>
    </cfRule>
    <cfRule type="expression" dxfId="1978" priority="484">
      <formula>SEARCH("fermata",$N13)&gt;0</formula>
    </cfRule>
    <cfRule type="expression" dxfId="1977" priority="485">
      <formula>SEARCH("canone",$N13)&gt;0</formula>
    </cfRule>
  </conditionalFormatting>
  <conditionalFormatting sqref="I13">
    <cfRule type="expression" dxfId="1976" priority="476">
      <formula>SEARCH("caricato",$N13)&gt;0</formula>
    </cfRule>
    <cfRule type="expression" dxfId="1975" priority="477">
      <formula>SEARCH("da fare",$N13)&gt;0</formula>
    </cfRule>
    <cfRule type="expression" dxfId="1974" priority="478">
      <formula>SEARCH("attesa tcl",$N13)&gt;0</formula>
    </cfRule>
    <cfRule type="expression" dxfId="1973" priority="479">
      <formula>SEARCH("fermata",$N13)&gt;0</formula>
    </cfRule>
    <cfRule type="expression" dxfId="1972" priority="480">
      <formula>SEARCH("canone",$N13)&gt;0</formula>
    </cfRule>
  </conditionalFormatting>
  <conditionalFormatting sqref="I13">
    <cfRule type="expression" dxfId="1971" priority="471">
      <formula>SEARCH("caricato",$N13)&gt;0</formula>
    </cfRule>
    <cfRule type="expression" dxfId="1970" priority="472">
      <formula>SEARCH("da fare",$N13)&gt;0</formula>
    </cfRule>
    <cfRule type="expression" dxfId="1969" priority="473">
      <formula>SEARCH("attesa tcl",$N13)&gt;0</formula>
    </cfRule>
    <cfRule type="expression" dxfId="1968" priority="474">
      <formula>SEARCH("fermata",$N13)&gt;0</formula>
    </cfRule>
    <cfRule type="expression" dxfId="1967" priority="475">
      <formula>SEARCH("canone",$N13)&gt;0</formula>
    </cfRule>
  </conditionalFormatting>
  <conditionalFormatting sqref="I13">
    <cfRule type="expression" dxfId="1966" priority="466">
      <formula>SEARCH("caricato",$N13)&gt;0</formula>
    </cfRule>
    <cfRule type="expression" dxfId="1965" priority="467">
      <formula>SEARCH("da fare",$N13)&gt;0</formula>
    </cfRule>
    <cfRule type="expression" dxfId="1964" priority="468">
      <formula>SEARCH("attesa tcl",$N13)&gt;0</formula>
    </cfRule>
    <cfRule type="expression" dxfId="1963" priority="469">
      <formula>SEARCH("fermata",$N13)&gt;0</formula>
    </cfRule>
    <cfRule type="expression" dxfId="1962" priority="470">
      <formula>SEARCH("canone",$N13)&gt;0</formula>
    </cfRule>
  </conditionalFormatting>
  <conditionalFormatting sqref="I13">
    <cfRule type="expression" dxfId="1961" priority="461">
      <formula>SEARCH("caricato",$N13)&gt;0</formula>
    </cfRule>
    <cfRule type="expression" dxfId="1960" priority="462">
      <formula>SEARCH("da fare",$N13)&gt;0</formula>
    </cfRule>
    <cfRule type="expression" dxfId="1959" priority="463">
      <formula>SEARCH("attesa tcl",$N13)&gt;0</formula>
    </cfRule>
    <cfRule type="expression" dxfId="1958" priority="464">
      <formula>SEARCH("fermata",$N13)&gt;0</formula>
    </cfRule>
    <cfRule type="expression" dxfId="1957" priority="465">
      <formula>SEARCH("canone",$N13)&gt;0</formula>
    </cfRule>
  </conditionalFormatting>
  <conditionalFormatting sqref="I13">
    <cfRule type="expression" dxfId="1956" priority="456">
      <formula>SEARCH("caricato",$N13)&gt;0</formula>
    </cfRule>
    <cfRule type="expression" dxfId="1955" priority="457">
      <formula>SEARCH("da fare",$N13)&gt;0</formula>
    </cfRule>
    <cfRule type="expression" dxfId="1954" priority="458">
      <formula>SEARCH("attesa tcl",$N13)&gt;0</formula>
    </cfRule>
    <cfRule type="expression" dxfId="1953" priority="459">
      <formula>SEARCH("fermata",$N13)&gt;0</formula>
    </cfRule>
    <cfRule type="expression" dxfId="1952" priority="460">
      <formula>SEARCH("canone",$N13)&gt;0</formula>
    </cfRule>
  </conditionalFormatting>
  <conditionalFormatting sqref="I13">
    <cfRule type="expression" dxfId="1951" priority="451">
      <formula>SEARCH("caricato",$N13)&gt;0</formula>
    </cfRule>
    <cfRule type="expression" dxfId="1950" priority="452">
      <formula>SEARCH("da fare",$N13)&gt;0</formula>
    </cfRule>
    <cfRule type="expression" dxfId="1949" priority="453">
      <formula>SEARCH("attesa tcl",$N13)&gt;0</formula>
    </cfRule>
    <cfRule type="expression" dxfId="1948" priority="454">
      <formula>SEARCH("fermata",$N13)&gt;0</formula>
    </cfRule>
    <cfRule type="expression" dxfId="1947" priority="455">
      <formula>SEARCH("canone",$N13)&gt;0</formula>
    </cfRule>
  </conditionalFormatting>
  <conditionalFormatting sqref="I13">
    <cfRule type="expression" dxfId="1946" priority="446">
      <formula>SEARCH("caricato",$N13)&gt;0</formula>
    </cfRule>
    <cfRule type="expression" dxfId="1945" priority="447">
      <formula>SEARCH("da fare",$N13)&gt;0</formula>
    </cfRule>
    <cfRule type="expression" dxfId="1944" priority="448">
      <formula>SEARCH("attesa tcl",$N13)&gt;0</formula>
    </cfRule>
    <cfRule type="expression" dxfId="1943" priority="449">
      <formula>SEARCH("fermata",$N13)&gt;0</formula>
    </cfRule>
    <cfRule type="expression" dxfId="1942" priority="450">
      <formula>SEARCH("canone",$N13)&gt;0</formula>
    </cfRule>
  </conditionalFormatting>
  <conditionalFormatting sqref="I13">
    <cfRule type="expression" dxfId="1941" priority="441">
      <formula>SEARCH("caricato",$N13)&gt;0</formula>
    </cfRule>
    <cfRule type="expression" dxfId="1940" priority="442">
      <formula>SEARCH("da fare",$N13)&gt;0</formula>
    </cfRule>
    <cfRule type="expression" dxfId="1939" priority="443">
      <formula>SEARCH("attesa tcl",$N13)&gt;0</formula>
    </cfRule>
    <cfRule type="expression" dxfId="1938" priority="444">
      <formula>SEARCH("fermata",$N13)&gt;0</formula>
    </cfRule>
    <cfRule type="expression" dxfId="1937" priority="445">
      <formula>SEARCH("canone",$N13)&gt;0</formula>
    </cfRule>
  </conditionalFormatting>
  <conditionalFormatting sqref="I13">
    <cfRule type="expression" dxfId="1936" priority="436">
      <formula>SEARCH("caricato",$N13)&gt;0</formula>
    </cfRule>
    <cfRule type="expression" dxfId="1935" priority="437">
      <formula>SEARCH("da fare",$N13)&gt;0</formula>
    </cfRule>
    <cfRule type="expression" dxfId="1934" priority="438">
      <formula>SEARCH("attesa tcl",$N13)&gt;0</formula>
    </cfRule>
    <cfRule type="expression" dxfId="1933" priority="439">
      <formula>SEARCH("fermata",$N13)&gt;0</formula>
    </cfRule>
    <cfRule type="expression" dxfId="1932" priority="440">
      <formula>SEARCH("canone",$N13)&gt;0</formula>
    </cfRule>
  </conditionalFormatting>
  <conditionalFormatting sqref="I13">
    <cfRule type="expression" dxfId="1931" priority="431">
      <formula>SEARCH("caricato",$N13)&gt;0</formula>
    </cfRule>
    <cfRule type="expression" dxfId="1930" priority="432">
      <formula>SEARCH("da fare",$N13)&gt;0</formula>
    </cfRule>
    <cfRule type="expression" dxfId="1929" priority="433">
      <formula>SEARCH("attesa tcl",$N13)&gt;0</formula>
    </cfRule>
    <cfRule type="expression" dxfId="1928" priority="434">
      <formula>SEARCH("fermata",$N13)&gt;0</formula>
    </cfRule>
    <cfRule type="expression" dxfId="1927" priority="435">
      <formula>SEARCH("canone",$N13)&gt;0</formula>
    </cfRule>
  </conditionalFormatting>
  <conditionalFormatting sqref="I13">
    <cfRule type="expression" dxfId="1926" priority="426">
      <formula>SEARCH("caricato",$N13)&gt;0</formula>
    </cfRule>
    <cfRule type="expression" dxfId="1925" priority="427">
      <formula>SEARCH("da fare",$N13)&gt;0</formula>
    </cfRule>
    <cfRule type="expression" dxfId="1924" priority="428">
      <formula>SEARCH("attesa tcl",$N13)&gt;0</formula>
    </cfRule>
    <cfRule type="expression" dxfId="1923" priority="429">
      <formula>SEARCH("fermata",$N13)&gt;0</formula>
    </cfRule>
    <cfRule type="expression" dxfId="1922" priority="430">
      <formula>SEARCH("canone",$N13)&gt;0</formula>
    </cfRule>
  </conditionalFormatting>
  <conditionalFormatting sqref="G15:H15 J15">
    <cfRule type="expression" dxfId="1921" priority="421">
      <formula>SEARCH("caricato",$N15)&gt;0</formula>
    </cfRule>
    <cfRule type="expression" dxfId="1920" priority="422">
      <formula>SEARCH("da fare",$N15)&gt;0</formula>
    </cfRule>
    <cfRule type="expression" dxfId="1919" priority="423">
      <formula>SEARCH("attesa tcl",$N15)&gt;0</formula>
    </cfRule>
    <cfRule type="expression" dxfId="1918" priority="424">
      <formula>SEARCH("fermata",$N15)&gt;0</formula>
    </cfRule>
    <cfRule type="expression" dxfId="1917" priority="425">
      <formula>SEARCH("canone",$N15)&gt;0</formula>
    </cfRule>
  </conditionalFormatting>
  <conditionalFormatting sqref="G15:H15 J15">
    <cfRule type="expression" dxfId="1916" priority="416">
      <formula>SEARCH("caricato",$N15)&gt;0</formula>
    </cfRule>
    <cfRule type="expression" dxfId="1915" priority="417">
      <formula>SEARCH("da fare",$N15)&gt;0</formula>
    </cfRule>
    <cfRule type="expression" dxfId="1914" priority="418">
      <formula>SEARCH("attesa tcl",$N15)&gt;0</formula>
    </cfRule>
    <cfRule type="expression" dxfId="1913" priority="419">
      <formula>SEARCH("fermata",$N15)&gt;0</formula>
    </cfRule>
    <cfRule type="expression" dxfId="1912" priority="420">
      <formula>SEARCH("canone",$N15)&gt;0</formula>
    </cfRule>
  </conditionalFormatting>
  <conditionalFormatting sqref="G15:H15 J15">
    <cfRule type="expression" dxfId="1911" priority="411">
      <formula>SEARCH("caricato",$N15)&gt;0</formula>
    </cfRule>
    <cfRule type="expression" dxfId="1910" priority="412">
      <formula>SEARCH("da fare",$N15)&gt;0</formula>
    </cfRule>
    <cfRule type="expression" dxfId="1909" priority="413">
      <formula>SEARCH("attesa tcl",$N15)&gt;0</formula>
    </cfRule>
    <cfRule type="expression" dxfId="1908" priority="414">
      <formula>SEARCH("fermata",$N15)&gt;0</formula>
    </cfRule>
    <cfRule type="expression" dxfId="1907" priority="415">
      <formula>SEARCH("canone",$N15)&gt;0</formula>
    </cfRule>
  </conditionalFormatting>
  <conditionalFormatting sqref="G15:H15 J15">
    <cfRule type="expression" dxfId="1906" priority="406">
      <formula>SEARCH("caricato",$N15)&gt;0</formula>
    </cfRule>
    <cfRule type="expression" dxfId="1905" priority="407">
      <formula>SEARCH("da fare",$N15)&gt;0</formula>
    </cfRule>
    <cfRule type="expression" dxfId="1904" priority="408">
      <formula>SEARCH("attesa tcl",$N15)&gt;0</formula>
    </cfRule>
    <cfRule type="expression" dxfId="1903" priority="409">
      <formula>SEARCH("fermata",$N15)&gt;0</formula>
    </cfRule>
    <cfRule type="expression" dxfId="1902" priority="410">
      <formula>SEARCH("canone",$N15)&gt;0</formula>
    </cfRule>
  </conditionalFormatting>
  <conditionalFormatting sqref="I12">
    <cfRule type="expression" dxfId="1901" priority="386">
      <formula>SEARCH("caricato",$N12)&gt;0</formula>
    </cfRule>
    <cfRule type="expression" dxfId="1900" priority="387">
      <formula>SEARCH("da fare",$N12)&gt;0</formula>
    </cfRule>
    <cfRule type="expression" dxfId="1899" priority="388">
      <formula>SEARCH("attesa tcl",$N12)&gt;0</formula>
    </cfRule>
    <cfRule type="expression" dxfId="1898" priority="389">
      <formula>SEARCH("fermata",$N12)&gt;0</formula>
    </cfRule>
    <cfRule type="expression" dxfId="1897" priority="390">
      <formula>SEARCH("canone",$N12)&gt;0</formula>
    </cfRule>
  </conditionalFormatting>
  <conditionalFormatting sqref="I12">
    <cfRule type="expression" dxfId="1896" priority="381">
      <formula>SEARCH("caricato",$N12)&gt;0</formula>
    </cfRule>
    <cfRule type="expression" dxfId="1895" priority="382">
      <formula>SEARCH("da fare",$N12)&gt;0</formula>
    </cfRule>
    <cfRule type="expression" dxfId="1894" priority="383">
      <formula>SEARCH("attesa tcl",$N12)&gt;0</formula>
    </cfRule>
    <cfRule type="expression" dxfId="1893" priority="384">
      <formula>SEARCH("fermata",$N12)&gt;0</formula>
    </cfRule>
    <cfRule type="expression" dxfId="1892" priority="385">
      <formula>SEARCH("canone",$N12)&gt;0</formula>
    </cfRule>
  </conditionalFormatting>
  <conditionalFormatting sqref="I12">
    <cfRule type="expression" dxfId="1891" priority="376">
      <formula>SEARCH("caricato",$N12)&gt;0</formula>
    </cfRule>
    <cfRule type="expression" dxfId="1890" priority="377">
      <formula>SEARCH("da fare",$N12)&gt;0</formula>
    </cfRule>
    <cfRule type="expression" dxfId="1889" priority="378">
      <formula>SEARCH("attesa tcl",$N12)&gt;0</formula>
    </cfRule>
    <cfRule type="expression" dxfId="1888" priority="379">
      <formula>SEARCH("fermata",$N12)&gt;0</formula>
    </cfRule>
    <cfRule type="expression" dxfId="1887" priority="380">
      <formula>SEARCH("canone",$N12)&gt;0</formula>
    </cfRule>
  </conditionalFormatting>
  <conditionalFormatting sqref="I12">
    <cfRule type="expression" dxfId="1886" priority="371">
      <formula>SEARCH("caricato",$N12)&gt;0</formula>
    </cfRule>
    <cfRule type="expression" dxfId="1885" priority="372">
      <formula>SEARCH("da fare",$N12)&gt;0</formula>
    </cfRule>
    <cfRule type="expression" dxfId="1884" priority="373">
      <formula>SEARCH("attesa tcl",$N12)&gt;0</formula>
    </cfRule>
    <cfRule type="expression" dxfId="1883" priority="374">
      <formula>SEARCH("fermata",$N12)&gt;0</formula>
    </cfRule>
    <cfRule type="expression" dxfId="1882" priority="375">
      <formula>SEARCH("canone",$N12)&gt;0</formula>
    </cfRule>
  </conditionalFormatting>
  <conditionalFormatting sqref="I12">
    <cfRule type="expression" dxfId="1881" priority="366">
      <formula>SEARCH("caricato",$N12)&gt;0</formula>
    </cfRule>
    <cfRule type="expression" dxfId="1880" priority="367">
      <formula>SEARCH("da fare",$N12)&gt;0</formula>
    </cfRule>
    <cfRule type="expression" dxfId="1879" priority="368">
      <formula>SEARCH("attesa tcl",$N12)&gt;0</formula>
    </cfRule>
    <cfRule type="expression" dxfId="1878" priority="369">
      <formula>SEARCH("fermata",$N12)&gt;0</formula>
    </cfRule>
    <cfRule type="expression" dxfId="1877" priority="370">
      <formula>SEARCH("canone",$N12)&gt;0</formula>
    </cfRule>
  </conditionalFormatting>
  <conditionalFormatting sqref="I12">
    <cfRule type="expression" dxfId="1876" priority="361">
      <formula>SEARCH("caricato",$N12)&gt;0</formula>
    </cfRule>
    <cfRule type="expression" dxfId="1875" priority="362">
      <formula>SEARCH("da fare",$N12)&gt;0</formula>
    </cfRule>
    <cfRule type="expression" dxfId="1874" priority="363">
      <formula>SEARCH("attesa tcl",$N12)&gt;0</formula>
    </cfRule>
    <cfRule type="expression" dxfId="1873" priority="364">
      <formula>SEARCH("fermata",$N12)&gt;0</formula>
    </cfRule>
    <cfRule type="expression" dxfId="1872" priority="365">
      <formula>SEARCH("canone",$N12)&gt;0</formula>
    </cfRule>
  </conditionalFormatting>
  <conditionalFormatting sqref="G15:H15 J15">
    <cfRule type="expression" dxfId="1871" priority="356">
      <formula>SEARCH("caricato",$N15)&gt;0</formula>
    </cfRule>
    <cfRule type="expression" dxfId="1870" priority="357">
      <formula>SEARCH("da fare",$N15)&gt;0</formula>
    </cfRule>
    <cfRule type="expression" dxfId="1869" priority="358">
      <formula>SEARCH("attesa tcl",$N15)&gt;0</formula>
    </cfRule>
    <cfRule type="expression" dxfId="1868" priority="359">
      <formula>SEARCH("fermata",$N15)&gt;0</formula>
    </cfRule>
    <cfRule type="expression" dxfId="1867" priority="360">
      <formula>SEARCH("canone",$N15)&gt;0</formula>
    </cfRule>
  </conditionalFormatting>
  <conditionalFormatting sqref="F14">
    <cfRule type="expression" dxfId="1866" priority="351">
      <formula>SEARCH("caricato",$N14)&gt;0</formula>
    </cfRule>
    <cfRule type="expression" dxfId="1865" priority="352">
      <formula>SEARCH("da fare",$N14)&gt;0</formula>
    </cfRule>
    <cfRule type="expression" dxfId="1864" priority="353">
      <formula>SEARCH("attesa tcl",$N14)&gt;0</formula>
    </cfRule>
    <cfRule type="expression" dxfId="1863" priority="354">
      <formula>SEARCH("fermata",$N14)&gt;0</formula>
    </cfRule>
    <cfRule type="expression" dxfId="1862" priority="355">
      <formula>SEARCH("canone",$N14)&gt;0</formula>
    </cfRule>
  </conditionalFormatting>
  <conditionalFormatting sqref="F14">
    <cfRule type="expression" dxfId="1861" priority="346">
      <formula>SEARCH("caricato",$N14)&gt;0</formula>
    </cfRule>
    <cfRule type="expression" dxfId="1860" priority="347">
      <formula>SEARCH("da fare",$N14)&gt;0</formula>
    </cfRule>
    <cfRule type="expression" dxfId="1859" priority="348">
      <formula>SEARCH("attesa tcl",$N14)&gt;0</formula>
    </cfRule>
    <cfRule type="expression" dxfId="1858" priority="349">
      <formula>SEARCH("fermata",$N14)&gt;0</formula>
    </cfRule>
    <cfRule type="expression" dxfId="1857" priority="350">
      <formula>SEARCH("canone",$N14)&gt;0</formula>
    </cfRule>
  </conditionalFormatting>
  <conditionalFormatting sqref="F14">
    <cfRule type="expression" dxfId="1856" priority="341">
      <formula>SEARCH("caricato",$N14)&gt;0</formula>
    </cfRule>
    <cfRule type="expression" dxfId="1855" priority="342">
      <formula>SEARCH("da fare",$N14)&gt;0</formula>
    </cfRule>
    <cfRule type="expression" dxfId="1854" priority="343">
      <formula>SEARCH("attesa tcl",$N14)&gt;0</formula>
    </cfRule>
    <cfRule type="expression" dxfId="1853" priority="344">
      <formula>SEARCH("fermata",$N14)&gt;0</formula>
    </cfRule>
    <cfRule type="expression" dxfId="1852" priority="345">
      <formula>SEARCH("canone",$N14)&gt;0</formula>
    </cfRule>
  </conditionalFormatting>
  <conditionalFormatting sqref="F18">
    <cfRule type="expression" dxfId="1851" priority="336">
      <formula>SEARCH("caricato",$N18)&gt;0</formula>
    </cfRule>
    <cfRule type="expression" dxfId="1850" priority="337">
      <formula>SEARCH("da fare",$N18)&gt;0</formula>
    </cfRule>
    <cfRule type="expression" dxfId="1849" priority="338">
      <formula>SEARCH("attesa tcl",$N18)&gt;0</formula>
    </cfRule>
    <cfRule type="expression" dxfId="1848" priority="339">
      <formula>SEARCH("fermata",$N18)&gt;0</formula>
    </cfRule>
    <cfRule type="expression" dxfId="1847" priority="340">
      <formula>SEARCH("canone",$N18)&gt;0</formula>
    </cfRule>
  </conditionalFormatting>
  <conditionalFormatting sqref="F18">
    <cfRule type="expression" dxfId="1846" priority="331">
      <formula>SEARCH("caricato",$N18)&gt;0</formula>
    </cfRule>
    <cfRule type="expression" dxfId="1845" priority="332">
      <formula>SEARCH("da fare",$N18)&gt;0</formula>
    </cfRule>
    <cfRule type="expression" dxfId="1844" priority="333">
      <formula>SEARCH("attesa tcl",$N18)&gt;0</formula>
    </cfRule>
    <cfRule type="expression" dxfId="1843" priority="334">
      <formula>SEARCH("fermata",$N18)&gt;0</formula>
    </cfRule>
    <cfRule type="expression" dxfId="1842" priority="335">
      <formula>SEARCH("canone",$N18)&gt;0</formula>
    </cfRule>
  </conditionalFormatting>
  <conditionalFormatting sqref="F18">
    <cfRule type="expression" dxfId="1841" priority="326">
      <formula>SEARCH("caricato",$N18)&gt;0</formula>
    </cfRule>
    <cfRule type="expression" dxfId="1840" priority="327">
      <formula>SEARCH("da fare",$N18)&gt;0</formula>
    </cfRule>
    <cfRule type="expression" dxfId="1839" priority="328">
      <formula>SEARCH("attesa tcl",$N18)&gt;0</formula>
    </cfRule>
    <cfRule type="expression" dxfId="1838" priority="329">
      <formula>SEARCH("fermata",$N18)&gt;0</formula>
    </cfRule>
    <cfRule type="expression" dxfId="1837" priority="330">
      <formula>SEARCH("canone",$N18)&gt;0</formula>
    </cfRule>
  </conditionalFormatting>
  <conditionalFormatting sqref="F18">
    <cfRule type="expression" dxfId="1836" priority="321">
      <formula>SEARCH("caricato",$N18)&gt;0</formula>
    </cfRule>
    <cfRule type="expression" dxfId="1835" priority="322">
      <formula>SEARCH("da fare",$N18)&gt;0</formula>
    </cfRule>
    <cfRule type="expression" dxfId="1834" priority="323">
      <formula>SEARCH("attesa tcl",$N18)&gt;0</formula>
    </cfRule>
    <cfRule type="expression" dxfId="1833" priority="324">
      <formula>SEARCH("fermata",$N18)&gt;0</formula>
    </cfRule>
    <cfRule type="expression" dxfId="1832" priority="325">
      <formula>SEARCH("canone",$N18)&gt;0</formula>
    </cfRule>
  </conditionalFormatting>
  <conditionalFormatting sqref="G15:H15 J15">
    <cfRule type="expression" dxfId="1831" priority="316">
      <formula>SEARCH("caricato",$N15)&gt;0</formula>
    </cfRule>
    <cfRule type="expression" dxfId="1830" priority="317">
      <formula>SEARCH("da fare",$N15)&gt;0</formula>
    </cfRule>
    <cfRule type="expression" dxfId="1829" priority="318">
      <formula>SEARCH("attesa tcl",$N15)&gt;0</formula>
    </cfRule>
    <cfRule type="expression" dxfId="1828" priority="319">
      <formula>SEARCH("fermata",$N15)&gt;0</formula>
    </cfRule>
    <cfRule type="expression" dxfId="1827" priority="320">
      <formula>SEARCH("canone",$N15)&gt;0</formula>
    </cfRule>
  </conditionalFormatting>
  <conditionalFormatting sqref="G15:H15 J15">
    <cfRule type="expression" dxfId="1826" priority="311">
      <formula>SEARCH("caricato",$N15)&gt;0</formula>
    </cfRule>
    <cfRule type="expression" dxfId="1825" priority="312">
      <formula>SEARCH("da fare",$N15)&gt;0</formula>
    </cfRule>
    <cfRule type="expression" dxfId="1824" priority="313">
      <formula>SEARCH("attesa tcl",$N15)&gt;0</formula>
    </cfRule>
    <cfRule type="expression" dxfId="1823" priority="314">
      <formula>SEARCH("fermata",$N15)&gt;0</formula>
    </cfRule>
    <cfRule type="expression" dxfId="1822" priority="315">
      <formula>SEARCH("canone",$N15)&gt;0</formula>
    </cfRule>
  </conditionalFormatting>
  <conditionalFormatting sqref="G17:H17 J17">
    <cfRule type="expression" dxfId="1821" priority="306">
      <formula>SEARCH("caricato",$N17)&gt;0</formula>
    </cfRule>
    <cfRule type="expression" dxfId="1820" priority="307">
      <formula>SEARCH("da fare",$N17)&gt;0</formula>
    </cfRule>
    <cfRule type="expression" dxfId="1819" priority="308">
      <formula>SEARCH("attesa tcl",$N17)&gt;0</formula>
    </cfRule>
    <cfRule type="expression" dxfId="1818" priority="309">
      <formula>SEARCH("fermata",$N17)&gt;0</formula>
    </cfRule>
    <cfRule type="expression" dxfId="1817" priority="310">
      <formula>SEARCH("canone",$N17)&gt;0</formula>
    </cfRule>
  </conditionalFormatting>
  <conditionalFormatting sqref="G15:H15 J15">
    <cfRule type="expression" dxfId="1816" priority="301">
      <formula>SEARCH("caricato",$N15)&gt;0</formula>
    </cfRule>
    <cfRule type="expression" dxfId="1815" priority="302">
      <formula>SEARCH("da fare",$N15)&gt;0</formula>
    </cfRule>
    <cfRule type="expression" dxfId="1814" priority="303">
      <formula>SEARCH("attesa tcl",$N15)&gt;0</formula>
    </cfRule>
    <cfRule type="expression" dxfId="1813" priority="304">
      <formula>SEARCH("fermata",$N15)&gt;0</formula>
    </cfRule>
    <cfRule type="expression" dxfId="1812" priority="305">
      <formula>SEARCH("canone",$N15)&gt;0</formula>
    </cfRule>
  </conditionalFormatting>
  <conditionalFormatting sqref="F17">
    <cfRule type="expression" dxfId="1811" priority="201">
      <formula>SEARCH("caricato",$N17)&gt;0</formula>
    </cfRule>
    <cfRule type="expression" dxfId="1810" priority="202">
      <formula>SEARCH("da fare",$N17)&gt;0</formula>
    </cfRule>
    <cfRule type="expression" dxfId="1809" priority="203">
      <formula>SEARCH("attesa tcl",$N17)&gt;0</formula>
    </cfRule>
    <cfRule type="expression" dxfId="1808" priority="204">
      <formula>SEARCH("fermata",$N17)&gt;0</formula>
    </cfRule>
    <cfRule type="expression" dxfId="1807" priority="205">
      <formula>SEARCH("canone",$N17)&gt;0</formula>
    </cfRule>
  </conditionalFormatting>
  <conditionalFormatting sqref="F17">
    <cfRule type="expression" dxfId="1806" priority="196">
      <formula>SEARCH("caricato",$N17)&gt;0</formula>
    </cfRule>
    <cfRule type="expression" dxfId="1805" priority="197">
      <formula>SEARCH("da fare",$N17)&gt;0</formula>
    </cfRule>
    <cfRule type="expression" dxfId="1804" priority="198">
      <formula>SEARCH("attesa tcl",$N17)&gt;0</formula>
    </cfRule>
    <cfRule type="expression" dxfId="1803" priority="199">
      <formula>SEARCH("fermata",$N17)&gt;0</formula>
    </cfRule>
    <cfRule type="expression" dxfId="1802" priority="200">
      <formula>SEARCH("canone",$N17)&gt;0</formula>
    </cfRule>
  </conditionalFormatting>
  <conditionalFormatting sqref="F17">
    <cfRule type="expression" dxfId="1801" priority="191">
      <formula>SEARCH("caricato",$N17)&gt;0</formula>
    </cfRule>
    <cfRule type="expression" dxfId="1800" priority="192">
      <formula>SEARCH("da fare",$N17)&gt;0</formula>
    </cfRule>
    <cfRule type="expression" dxfId="1799" priority="193">
      <formula>SEARCH("attesa tcl",$N17)&gt;0</formula>
    </cfRule>
    <cfRule type="expression" dxfId="1798" priority="194">
      <formula>SEARCH("fermata",$N17)&gt;0</formula>
    </cfRule>
    <cfRule type="expression" dxfId="1797" priority="195">
      <formula>SEARCH("canone",$N17)&gt;0</formula>
    </cfRule>
  </conditionalFormatting>
  <conditionalFormatting sqref="J16:L16 F16:H16">
    <cfRule type="expression" dxfId="1796" priority="186">
      <formula>SEARCH("caricato",$N16)&gt;0</formula>
    </cfRule>
    <cfRule type="expression" dxfId="1795" priority="187">
      <formula>SEARCH("da fare",$N16)&gt;0</formula>
    </cfRule>
    <cfRule type="expression" dxfId="1794" priority="188">
      <formula>SEARCH("attesa tcl",$N16)&gt;0</formula>
    </cfRule>
    <cfRule type="expression" dxfId="1793" priority="189">
      <formula>SEARCH("fermata",$N16)&gt;0</formula>
    </cfRule>
    <cfRule type="expression" dxfId="1792" priority="190">
      <formula>SEARCH("canone",$N16)&gt;0</formula>
    </cfRule>
  </conditionalFormatting>
  <conditionalFormatting sqref="F16">
    <cfRule type="expression" dxfId="1791" priority="181">
      <formula>SEARCH("caricato",$N16)&gt;0</formula>
    </cfRule>
    <cfRule type="expression" dxfId="1790" priority="182">
      <formula>SEARCH("da fare",$N16)&gt;0</formula>
    </cfRule>
    <cfRule type="expression" dxfId="1789" priority="183">
      <formula>SEARCH("attesa tcl",$N16)&gt;0</formula>
    </cfRule>
    <cfRule type="expression" dxfId="1788" priority="184">
      <formula>SEARCH("fermata",$N16)&gt;0</formula>
    </cfRule>
    <cfRule type="expression" dxfId="1787" priority="185">
      <formula>SEARCH("canone",$N16)&gt;0</formula>
    </cfRule>
  </conditionalFormatting>
  <conditionalFormatting sqref="F16">
    <cfRule type="expression" dxfId="1786" priority="176">
      <formula>SEARCH("caricato",$N16)&gt;0</formula>
    </cfRule>
    <cfRule type="expression" dxfId="1785" priority="177">
      <formula>SEARCH("da fare",$N16)&gt;0</formula>
    </cfRule>
    <cfRule type="expression" dxfId="1784" priority="178">
      <formula>SEARCH("attesa tcl",$N16)&gt;0</formula>
    </cfRule>
    <cfRule type="expression" dxfId="1783" priority="179">
      <formula>SEARCH("fermata",$N16)&gt;0</formula>
    </cfRule>
    <cfRule type="expression" dxfId="1782" priority="180">
      <formula>SEARCH("canone",$N16)&gt;0</formula>
    </cfRule>
  </conditionalFormatting>
  <conditionalFormatting sqref="F16">
    <cfRule type="expression" dxfId="1781" priority="171">
      <formula>SEARCH("caricato",$N16)&gt;0</formula>
    </cfRule>
    <cfRule type="expression" dxfId="1780" priority="172">
      <formula>SEARCH("da fare",$N16)&gt;0</formula>
    </cfRule>
    <cfRule type="expression" dxfId="1779" priority="173">
      <formula>SEARCH("attesa tcl",$N16)&gt;0</formula>
    </cfRule>
    <cfRule type="expression" dxfId="1778" priority="174">
      <formula>SEARCH("fermata",$N16)&gt;0</formula>
    </cfRule>
    <cfRule type="expression" dxfId="1777" priority="175">
      <formula>SEARCH("canone",$N16)&gt;0</formula>
    </cfRule>
  </conditionalFormatting>
  <conditionalFormatting sqref="F16">
    <cfRule type="expression" dxfId="1776" priority="166">
      <formula>SEARCH("caricato",$N16)&gt;0</formula>
    </cfRule>
    <cfRule type="expression" dxfId="1775" priority="167">
      <formula>SEARCH("da fare",$N16)&gt;0</formula>
    </cfRule>
    <cfRule type="expression" dxfId="1774" priority="168">
      <formula>SEARCH("attesa tcl",$N16)&gt;0</formula>
    </cfRule>
    <cfRule type="expression" dxfId="1773" priority="169">
      <formula>SEARCH("fermata",$N16)&gt;0</formula>
    </cfRule>
    <cfRule type="expression" dxfId="1772" priority="170">
      <formula>SEARCH("canone",$N16)&gt;0</formula>
    </cfRule>
  </conditionalFormatting>
  <conditionalFormatting sqref="F16">
    <cfRule type="expression" dxfId="1771" priority="161">
      <formula>SEARCH("caricato",$N16)&gt;0</formula>
    </cfRule>
    <cfRule type="expression" dxfId="1770" priority="162">
      <formula>SEARCH("da fare",$N16)&gt;0</formula>
    </cfRule>
    <cfRule type="expression" dxfId="1769" priority="163">
      <formula>SEARCH("attesa tcl",$N16)&gt;0</formula>
    </cfRule>
    <cfRule type="expression" dxfId="1768" priority="164">
      <formula>SEARCH("fermata",$N16)&gt;0</formula>
    </cfRule>
    <cfRule type="expression" dxfId="1767" priority="165">
      <formula>SEARCH("canone",$N16)&gt;0</formula>
    </cfRule>
  </conditionalFormatting>
  <conditionalFormatting sqref="F16">
    <cfRule type="expression" dxfId="1766" priority="156">
      <formula>SEARCH("caricato",$N16)&gt;0</formula>
    </cfRule>
    <cfRule type="expression" dxfId="1765" priority="157">
      <formula>SEARCH("da fare",$N16)&gt;0</formula>
    </cfRule>
    <cfRule type="expression" dxfId="1764" priority="158">
      <formula>SEARCH("attesa tcl",$N16)&gt;0</formula>
    </cfRule>
    <cfRule type="expression" dxfId="1763" priority="159">
      <formula>SEARCH("fermata",$N16)&gt;0</formula>
    </cfRule>
    <cfRule type="expression" dxfId="1762" priority="160">
      <formula>SEARCH("canone",$N16)&gt;0</formula>
    </cfRule>
  </conditionalFormatting>
  <conditionalFormatting sqref="F16">
    <cfRule type="expression" dxfId="1761" priority="151">
      <formula>SEARCH("caricato",$N16)&gt;0</formula>
    </cfRule>
    <cfRule type="expression" dxfId="1760" priority="152">
      <formula>SEARCH("da fare",$N16)&gt;0</formula>
    </cfRule>
    <cfRule type="expression" dxfId="1759" priority="153">
      <formula>SEARCH("attesa tcl",$N16)&gt;0</formula>
    </cfRule>
    <cfRule type="expression" dxfId="1758" priority="154">
      <formula>SEARCH("fermata",$N16)&gt;0</formula>
    </cfRule>
    <cfRule type="expression" dxfId="1757" priority="155">
      <formula>SEARCH("canone",$N16)&gt;0</formula>
    </cfRule>
  </conditionalFormatting>
  <conditionalFormatting sqref="F16">
    <cfRule type="expression" dxfId="1756" priority="146">
      <formula>SEARCH("caricato",$N16)&gt;0</formula>
    </cfRule>
    <cfRule type="expression" dxfId="1755" priority="147">
      <formula>SEARCH("da fare",$N16)&gt;0</formula>
    </cfRule>
    <cfRule type="expression" dxfId="1754" priority="148">
      <formula>SEARCH("attesa tcl",$N16)&gt;0</formula>
    </cfRule>
    <cfRule type="expression" dxfId="1753" priority="149">
      <formula>SEARCH("fermata",$N16)&gt;0</formula>
    </cfRule>
    <cfRule type="expression" dxfId="1752" priority="150">
      <formula>SEARCH("canone",$N16)&gt;0</formula>
    </cfRule>
  </conditionalFormatting>
  <conditionalFormatting sqref="F16">
    <cfRule type="expression" dxfId="1751" priority="141">
      <formula>SEARCH("caricato",$N16)&gt;0</formula>
    </cfRule>
    <cfRule type="expression" dxfId="1750" priority="142">
      <formula>SEARCH("da fare",$N16)&gt;0</formula>
    </cfRule>
    <cfRule type="expression" dxfId="1749" priority="143">
      <formula>SEARCH("attesa tcl",$N16)&gt;0</formula>
    </cfRule>
    <cfRule type="expression" dxfId="1748" priority="144">
      <formula>SEARCH("fermata",$N16)&gt;0</formula>
    </cfRule>
    <cfRule type="expression" dxfId="1747" priority="145">
      <formula>SEARCH("canone",$N16)&gt;0</formula>
    </cfRule>
  </conditionalFormatting>
  <conditionalFormatting sqref="I16">
    <cfRule type="expression" dxfId="1746" priority="136">
      <formula>SEARCH("caricato",$N16)&gt;0</formula>
    </cfRule>
    <cfRule type="expression" dxfId="1745" priority="137">
      <formula>SEARCH("da fare",$N16)&gt;0</formula>
    </cfRule>
    <cfRule type="expression" dxfId="1744" priority="138">
      <formula>SEARCH("attesa tcl",$N16)&gt;0</formula>
    </cfRule>
    <cfRule type="expression" dxfId="1743" priority="139">
      <formula>SEARCH("fermata",$N16)&gt;0</formula>
    </cfRule>
    <cfRule type="expression" dxfId="1742" priority="140">
      <formula>SEARCH("canone",$N16)&gt;0</formula>
    </cfRule>
  </conditionalFormatting>
  <conditionalFormatting sqref="I16">
    <cfRule type="expression" dxfId="1741" priority="131">
      <formula>SEARCH("caricato",$N16)&gt;0</formula>
    </cfRule>
    <cfRule type="expression" dxfId="1740" priority="132">
      <formula>SEARCH("da fare",$N16)&gt;0</formula>
    </cfRule>
    <cfRule type="expression" dxfId="1739" priority="133">
      <formula>SEARCH("attesa tcl",$N16)&gt;0</formula>
    </cfRule>
    <cfRule type="expression" dxfId="1738" priority="134">
      <formula>SEARCH("fermata",$N16)&gt;0</formula>
    </cfRule>
    <cfRule type="expression" dxfId="1737" priority="135">
      <formula>SEARCH("canone",$N16)&gt;0</formula>
    </cfRule>
  </conditionalFormatting>
  <conditionalFormatting sqref="I16">
    <cfRule type="expression" dxfId="1736" priority="126">
      <formula>SEARCH("caricato",$N16)&gt;0</formula>
    </cfRule>
    <cfRule type="expression" dxfId="1735" priority="127">
      <formula>SEARCH("da fare",$N16)&gt;0</formula>
    </cfRule>
    <cfRule type="expression" dxfId="1734" priority="128">
      <formula>SEARCH("attesa tcl",$N16)&gt;0</formula>
    </cfRule>
    <cfRule type="expression" dxfId="1733" priority="129">
      <formula>SEARCH("fermata",$N16)&gt;0</formula>
    </cfRule>
    <cfRule type="expression" dxfId="1732" priority="130">
      <formula>SEARCH("canone",$N16)&gt;0</formula>
    </cfRule>
  </conditionalFormatting>
  <conditionalFormatting sqref="I16">
    <cfRule type="expression" dxfId="1731" priority="121">
      <formula>SEARCH("caricato",$N16)&gt;0</formula>
    </cfRule>
    <cfRule type="expression" dxfId="1730" priority="122">
      <formula>SEARCH("da fare",$N16)&gt;0</formula>
    </cfRule>
    <cfRule type="expression" dxfId="1729" priority="123">
      <formula>SEARCH("attesa tcl",$N16)&gt;0</formula>
    </cfRule>
    <cfRule type="expression" dxfId="1728" priority="124">
      <formula>SEARCH("fermata",$N16)&gt;0</formula>
    </cfRule>
    <cfRule type="expression" dxfId="1727" priority="125">
      <formula>SEARCH("canone",$N16)&gt;0</formula>
    </cfRule>
  </conditionalFormatting>
  <conditionalFormatting sqref="I16">
    <cfRule type="expression" dxfId="1726" priority="116">
      <formula>SEARCH("caricato",$N16)&gt;0</formula>
    </cfRule>
    <cfRule type="expression" dxfId="1725" priority="117">
      <formula>SEARCH("da fare",$N16)&gt;0</formula>
    </cfRule>
    <cfRule type="expression" dxfId="1724" priority="118">
      <formula>SEARCH("attesa tcl",$N16)&gt;0</formula>
    </cfRule>
    <cfRule type="expression" dxfId="1723" priority="119">
      <formula>SEARCH("fermata",$N16)&gt;0</formula>
    </cfRule>
    <cfRule type="expression" dxfId="1722" priority="120">
      <formula>SEARCH("canone",$N16)&gt;0</formula>
    </cfRule>
  </conditionalFormatting>
  <conditionalFormatting sqref="I16">
    <cfRule type="expression" dxfId="1721" priority="111">
      <formula>SEARCH("caricato",$N16)&gt;0</formula>
    </cfRule>
    <cfRule type="expression" dxfId="1720" priority="112">
      <formula>SEARCH("da fare",$N16)&gt;0</formula>
    </cfRule>
    <cfRule type="expression" dxfId="1719" priority="113">
      <formula>SEARCH("attesa tcl",$N16)&gt;0</formula>
    </cfRule>
    <cfRule type="expression" dxfId="1718" priority="114">
      <formula>SEARCH("fermata",$N16)&gt;0</formula>
    </cfRule>
    <cfRule type="expression" dxfId="1717" priority="115">
      <formula>SEARCH("canone",$N16)&gt;0</formula>
    </cfRule>
  </conditionalFormatting>
  <conditionalFormatting sqref="G16:H16 J16">
    <cfRule type="expression" dxfId="1716" priority="106">
      <formula>SEARCH("caricato",$N16)&gt;0</formula>
    </cfRule>
    <cfRule type="expression" dxfId="1715" priority="107">
      <formula>SEARCH("da fare",$N16)&gt;0</formula>
    </cfRule>
    <cfRule type="expression" dxfId="1714" priority="108">
      <formula>SEARCH("attesa tcl",$N16)&gt;0</formula>
    </cfRule>
    <cfRule type="expression" dxfId="1713" priority="109">
      <formula>SEARCH("fermata",$N16)&gt;0</formula>
    </cfRule>
    <cfRule type="expression" dxfId="1712" priority="110">
      <formula>SEARCH("canone",$N16)&gt;0</formula>
    </cfRule>
  </conditionalFormatting>
  <conditionalFormatting sqref="F16">
    <cfRule type="expression" dxfId="1711" priority="101">
      <formula>SEARCH("caricato",$N16)&gt;0</formula>
    </cfRule>
    <cfRule type="expression" dxfId="1710" priority="102">
      <formula>SEARCH("da fare",$N16)&gt;0</formula>
    </cfRule>
    <cfRule type="expression" dxfId="1709" priority="103">
      <formula>SEARCH("attesa tcl",$N16)&gt;0</formula>
    </cfRule>
    <cfRule type="expression" dxfId="1708" priority="104">
      <formula>SEARCH("fermata",$N16)&gt;0</formula>
    </cfRule>
    <cfRule type="expression" dxfId="1707" priority="105">
      <formula>SEARCH("canone",$N16)&gt;0</formula>
    </cfRule>
  </conditionalFormatting>
  <conditionalFormatting sqref="F16">
    <cfRule type="expression" dxfId="1706" priority="96">
      <formula>SEARCH("caricato",$N16)&gt;0</formula>
    </cfRule>
    <cfRule type="expression" dxfId="1705" priority="97">
      <formula>SEARCH("da fare",$N16)&gt;0</formula>
    </cfRule>
    <cfRule type="expression" dxfId="1704" priority="98">
      <formula>SEARCH("attesa tcl",$N16)&gt;0</formula>
    </cfRule>
    <cfRule type="expression" dxfId="1703" priority="99">
      <formula>SEARCH("fermata",$N16)&gt;0</formula>
    </cfRule>
    <cfRule type="expression" dxfId="1702" priority="100">
      <formula>SEARCH("canone",$N16)&gt;0</formula>
    </cfRule>
  </conditionalFormatting>
  <conditionalFormatting sqref="F16">
    <cfRule type="expression" dxfId="1701" priority="91">
      <formula>SEARCH("caricato",$N16)&gt;0</formula>
    </cfRule>
    <cfRule type="expression" dxfId="1700" priority="92">
      <formula>SEARCH("da fare",$N16)&gt;0</formula>
    </cfRule>
    <cfRule type="expression" dxfId="1699" priority="93">
      <formula>SEARCH("attesa tcl",$N16)&gt;0</formula>
    </cfRule>
    <cfRule type="expression" dxfId="1698" priority="94">
      <formula>SEARCH("fermata",$N16)&gt;0</formula>
    </cfRule>
    <cfRule type="expression" dxfId="1697" priority="95">
      <formula>SEARCH("canone",$N16)&gt;0</formula>
    </cfRule>
  </conditionalFormatting>
  <conditionalFormatting sqref="I4:I5">
    <cfRule type="expression" dxfId="1696" priority="86">
      <formula>SEARCH("caricato",$N4)&gt;0</formula>
    </cfRule>
    <cfRule type="expression" dxfId="1695" priority="87">
      <formula>SEARCH("da fare",$N4)&gt;0</formula>
    </cfRule>
    <cfRule type="expression" dxfId="1694" priority="88">
      <formula>SEARCH("attesa tcl",$N4)&gt;0</formula>
    </cfRule>
    <cfRule type="expression" dxfId="1693" priority="89">
      <formula>SEARCH("fermata",$N4)&gt;0</formula>
    </cfRule>
    <cfRule type="expression" dxfId="1692" priority="90">
      <formula>SEARCH("canone",$N4)&gt;0</formula>
    </cfRule>
  </conditionalFormatting>
  <conditionalFormatting sqref="I4:I5">
    <cfRule type="expression" dxfId="1691" priority="81">
      <formula>SEARCH("caricato",$N4)&gt;0</formula>
    </cfRule>
    <cfRule type="expression" dxfId="1690" priority="82">
      <formula>SEARCH("da fare",$N4)&gt;0</formula>
    </cfRule>
    <cfRule type="expression" dxfId="1689" priority="83">
      <formula>SEARCH("attesa tcl",$N4)&gt;0</formula>
    </cfRule>
    <cfRule type="expression" dxfId="1688" priority="84">
      <formula>SEARCH("fermata",$N4)&gt;0</formula>
    </cfRule>
    <cfRule type="expression" dxfId="1687" priority="85">
      <formula>SEARCH("canone",$N4)&gt;0</formula>
    </cfRule>
  </conditionalFormatting>
  <conditionalFormatting sqref="I4:I5">
    <cfRule type="expression" dxfId="1686" priority="76">
      <formula>SEARCH("caricato",$N4)&gt;0</formula>
    </cfRule>
    <cfRule type="expression" dxfId="1685" priority="77">
      <formula>SEARCH("da fare",$N4)&gt;0</formula>
    </cfRule>
    <cfRule type="expression" dxfId="1684" priority="78">
      <formula>SEARCH("attesa tcl",$N4)&gt;0</formula>
    </cfRule>
    <cfRule type="expression" dxfId="1683" priority="79">
      <formula>SEARCH("fermata",$N4)&gt;0</formula>
    </cfRule>
    <cfRule type="expression" dxfId="1682" priority="80">
      <formula>SEARCH("canone",$N4)&gt;0</formula>
    </cfRule>
  </conditionalFormatting>
  <conditionalFormatting sqref="I4:I5">
    <cfRule type="expression" dxfId="1681" priority="71">
      <formula>SEARCH("caricato",$N4)&gt;0</formula>
    </cfRule>
    <cfRule type="expression" dxfId="1680" priority="72">
      <formula>SEARCH("da fare",$N4)&gt;0</formula>
    </cfRule>
    <cfRule type="expression" dxfId="1679" priority="73">
      <formula>SEARCH("attesa tcl",$N4)&gt;0</formula>
    </cfRule>
    <cfRule type="expression" dxfId="1678" priority="74">
      <formula>SEARCH("fermata",$N4)&gt;0</formula>
    </cfRule>
    <cfRule type="expression" dxfId="1677" priority="75">
      <formula>SEARCH("canone",$N4)&gt;0</formula>
    </cfRule>
  </conditionalFormatting>
  <conditionalFormatting sqref="I4:I5">
    <cfRule type="expression" dxfId="1676" priority="66">
      <formula>SEARCH("caricato",$N4)&gt;0</formula>
    </cfRule>
    <cfRule type="expression" dxfId="1675" priority="67">
      <formula>SEARCH("da fare",$N4)&gt;0</formula>
    </cfRule>
    <cfRule type="expression" dxfId="1674" priority="68">
      <formula>SEARCH("attesa tcl",$N4)&gt;0</formula>
    </cfRule>
    <cfRule type="expression" dxfId="1673" priority="69">
      <formula>SEARCH("fermata",$N4)&gt;0</formula>
    </cfRule>
    <cfRule type="expression" dxfId="1672" priority="70">
      <formula>SEARCH("canone",$N4)&gt;0</formula>
    </cfRule>
  </conditionalFormatting>
  <conditionalFormatting sqref="I4:I5">
    <cfRule type="expression" dxfId="1671" priority="61">
      <formula>SEARCH("caricato",$N4)&gt;0</formula>
    </cfRule>
    <cfRule type="expression" dxfId="1670" priority="62">
      <formula>SEARCH("da fare",$N4)&gt;0</formula>
    </cfRule>
    <cfRule type="expression" dxfId="1669" priority="63">
      <formula>SEARCH("attesa tcl",$N4)&gt;0</formula>
    </cfRule>
    <cfRule type="expression" dxfId="1668" priority="64">
      <formula>SEARCH("fermata",$N4)&gt;0</formula>
    </cfRule>
    <cfRule type="expression" dxfId="1667" priority="65">
      <formula>SEARCH("canone",$N4)&gt;0</formula>
    </cfRule>
  </conditionalFormatting>
  <conditionalFormatting sqref="I14">
    <cfRule type="expression" dxfId="1666" priority="56">
      <formula>SEARCH("caricato",$N14)&gt;0</formula>
    </cfRule>
    <cfRule type="expression" dxfId="1665" priority="57">
      <formula>SEARCH("da fare",$N14)&gt;0</formula>
    </cfRule>
    <cfRule type="expression" dxfId="1664" priority="58">
      <formula>SEARCH("attesa tcl",$N14)&gt;0</formula>
    </cfRule>
    <cfRule type="expression" dxfId="1663" priority="59">
      <formula>SEARCH("fermata",$N14)&gt;0</formula>
    </cfRule>
    <cfRule type="expression" dxfId="1662" priority="60">
      <formula>SEARCH("canone",$N14)&gt;0</formula>
    </cfRule>
  </conditionalFormatting>
  <conditionalFormatting sqref="I14">
    <cfRule type="expression" dxfId="1661" priority="51">
      <formula>SEARCH("caricato",$N14)&gt;0</formula>
    </cfRule>
    <cfRule type="expression" dxfId="1660" priority="52">
      <formula>SEARCH("da fare",$N14)&gt;0</formula>
    </cfRule>
    <cfRule type="expression" dxfId="1659" priority="53">
      <formula>SEARCH("attesa tcl",$N14)&gt;0</formula>
    </cfRule>
    <cfRule type="expression" dxfId="1658" priority="54">
      <formula>SEARCH("fermata",$N14)&gt;0</formula>
    </cfRule>
    <cfRule type="expression" dxfId="1657" priority="55">
      <formula>SEARCH("canone",$N14)&gt;0</formula>
    </cfRule>
  </conditionalFormatting>
  <conditionalFormatting sqref="I14">
    <cfRule type="expression" dxfId="1656" priority="46">
      <formula>SEARCH("caricato",$N14)&gt;0</formula>
    </cfRule>
    <cfRule type="expression" dxfId="1655" priority="47">
      <formula>SEARCH("da fare",$N14)&gt;0</formula>
    </cfRule>
    <cfRule type="expression" dxfId="1654" priority="48">
      <formula>SEARCH("attesa tcl",$N14)&gt;0</formula>
    </cfRule>
    <cfRule type="expression" dxfId="1653" priority="49">
      <formula>SEARCH("fermata",$N14)&gt;0</formula>
    </cfRule>
    <cfRule type="expression" dxfId="1652" priority="50">
      <formula>SEARCH("canone",$N14)&gt;0</formula>
    </cfRule>
  </conditionalFormatting>
  <conditionalFormatting sqref="I14">
    <cfRule type="expression" dxfId="1651" priority="41">
      <formula>SEARCH("caricato",$N14)&gt;0</formula>
    </cfRule>
    <cfRule type="expression" dxfId="1650" priority="42">
      <formula>SEARCH("da fare",$N14)&gt;0</formula>
    </cfRule>
    <cfRule type="expression" dxfId="1649" priority="43">
      <formula>SEARCH("attesa tcl",$N14)&gt;0</formula>
    </cfRule>
    <cfRule type="expression" dxfId="1648" priority="44">
      <formula>SEARCH("fermata",$N14)&gt;0</formula>
    </cfRule>
    <cfRule type="expression" dxfId="1647" priority="45">
      <formula>SEARCH("canone",$N14)&gt;0</formula>
    </cfRule>
  </conditionalFormatting>
  <conditionalFormatting sqref="I14">
    <cfRule type="expression" dxfId="1646" priority="36">
      <formula>SEARCH("caricato",$N14)&gt;0</formula>
    </cfRule>
    <cfRule type="expression" dxfId="1645" priority="37">
      <formula>SEARCH("da fare",$N14)&gt;0</formula>
    </cfRule>
    <cfRule type="expression" dxfId="1644" priority="38">
      <formula>SEARCH("attesa tcl",$N14)&gt;0</formula>
    </cfRule>
    <cfRule type="expression" dxfId="1643" priority="39">
      <formula>SEARCH("fermata",$N14)&gt;0</formula>
    </cfRule>
    <cfRule type="expression" dxfId="1642" priority="40">
      <formula>SEARCH("canone",$N14)&gt;0</formula>
    </cfRule>
  </conditionalFormatting>
  <conditionalFormatting sqref="I14">
    <cfRule type="expression" dxfId="1641" priority="31">
      <formula>SEARCH("caricato",$N14)&gt;0</formula>
    </cfRule>
    <cfRule type="expression" dxfId="1640" priority="32">
      <formula>SEARCH("da fare",$N14)&gt;0</formula>
    </cfRule>
    <cfRule type="expression" dxfId="1639" priority="33">
      <formula>SEARCH("attesa tcl",$N14)&gt;0</formula>
    </cfRule>
    <cfRule type="expression" dxfId="1638" priority="34">
      <formula>SEARCH("fermata",$N14)&gt;0</formula>
    </cfRule>
    <cfRule type="expression" dxfId="1637" priority="35">
      <formula>SEARCH("canone",$N14)&gt;0</formula>
    </cfRule>
  </conditionalFormatting>
  <conditionalFormatting sqref="I14">
    <cfRule type="expression" dxfId="1636" priority="26">
      <formula>SEARCH("caricato",$N14)&gt;0</formula>
    </cfRule>
    <cfRule type="expression" dxfId="1635" priority="27">
      <formula>SEARCH("da fare",$N14)&gt;0</formula>
    </cfRule>
    <cfRule type="expression" dxfId="1634" priority="28">
      <formula>SEARCH("attesa tcl",$N14)&gt;0</formula>
    </cfRule>
    <cfRule type="expression" dxfId="1633" priority="29">
      <formula>SEARCH("fermata",$N14)&gt;0</formula>
    </cfRule>
    <cfRule type="expression" dxfId="1632" priority="30">
      <formula>SEARCH("canone",$N14)&gt;0</formula>
    </cfRule>
  </conditionalFormatting>
  <conditionalFormatting sqref="I14">
    <cfRule type="expression" dxfId="1631" priority="21">
      <formula>SEARCH("caricato",$N14)&gt;0</formula>
    </cfRule>
    <cfRule type="expression" dxfId="1630" priority="22">
      <formula>SEARCH("da fare",$N14)&gt;0</formula>
    </cfRule>
    <cfRule type="expression" dxfId="1629" priority="23">
      <formula>SEARCH("attesa tcl",$N14)&gt;0</formula>
    </cfRule>
    <cfRule type="expression" dxfId="1628" priority="24">
      <formula>SEARCH("fermata",$N14)&gt;0</formula>
    </cfRule>
    <cfRule type="expression" dxfId="1627" priority="25">
      <formula>SEARCH("canone",$N14)&gt;0</formula>
    </cfRule>
  </conditionalFormatting>
  <conditionalFormatting sqref="I14">
    <cfRule type="expression" dxfId="1626" priority="16">
      <formula>SEARCH("caricato",$N14)&gt;0</formula>
    </cfRule>
    <cfRule type="expression" dxfId="1625" priority="17">
      <formula>SEARCH("da fare",$N14)&gt;0</formula>
    </cfRule>
    <cfRule type="expression" dxfId="1624" priority="18">
      <formula>SEARCH("attesa tcl",$N14)&gt;0</formula>
    </cfRule>
    <cfRule type="expression" dxfId="1623" priority="19">
      <formula>SEARCH("fermata",$N14)&gt;0</formula>
    </cfRule>
    <cfRule type="expression" dxfId="1622" priority="20">
      <formula>SEARCH("canone",$N14)&gt;0</formula>
    </cfRule>
  </conditionalFormatting>
  <conditionalFormatting sqref="I14">
    <cfRule type="expression" dxfId="1621" priority="11">
      <formula>SEARCH("caricato",$N14)&gt;0</formula>
    </cfRule>
    <cfRule type="expression" dxfId="1620" priority="12">
      <formula>SEARCH("da fare",$N14)&gt;0</formula>
    </cfRule>
    <cfRule type="expression" dxfId="1619" priority="13">
      <formula>SEARCH("attesa tcl",$N14)&gt;0</formula>
    </cfRule>
    <cfRule type="expression" dxfId="1618" priority="14">
      <formula>SEARCH("fermata",$N14)&gt;0</formula>
    </cfRule>
    <cfRule type="expression" dxfId="1617" priority="15">
      <formula>SEARCH("canone",$N14)&gt;0</formula>
    </cfRule>
  </conditionalFormatting>
  <conditionalFormatting sqref="I14">
    <cfRule type="expression" dxfId="1616" priority="6">
      <formula>SEARCH("caricato",$N14)&gt;0</formula>
    </cfRule>
    <cfRule type="expression" dxfId="1615" priority="7">
      <formula>SEARCH("da fare",$N14)&gt;0</formula>
    </cfRule>
    <cfRule type="expression" dxfId="1614" priority="8">
      <formula>SEARCH("attesa tcl",$N14)&gt;0</formula>
    </cfRule>
    <cfRule type="expression" dxfId="1613" priority="9">
      <formula>SEARCH("fermata",$N14)&gt;0</formula>
    </cfRule>
    <cfRule type="expression" dxfId="1612" priority="10">
      <formula>SEARCH("canone",$N14)&gt;0</formula>
    </cfRule>
  </conditionalFormatting>
  <conditionalFormatting sqref="I14">
    <cfRule type="expression" dxfId="1611" priority="1">
      <formula>SEARCH("caricato",$N14)&gt;0</formula>
    </cfRule>
    <cfRule type="expression" dxfId="1610" priority="2">
      <formula>SEARCH("da fare",$N14)&gt;0</formula>
    </cfRule>
    <cfRule type="expression" dxfId="1609" priority="3">
      <formula>SEARCH("attesa tcl",$N14)&gt;0</formula>
    </cfRule>
    <cfRule type="expression" dxfId="1608" priority="4">
      <formula>SEARCH("fermata",$N14)&gt;0</formula>
    </cfRule>
    <cfRule type="expression" dxfId="1607" priority="5">
      <formula>SEARCH("canone",$N14)&gt;0</formula>
    </cfRule>
  </conditionalFormatting>
  <dataValidations count="1">
    <dataValidation type="list" allowBlank="1" showInputMessage="1" showErrorMessage="1" sqref="U4" xr:uid="{18A80D7F-ACE7-43FF-8577-F6C182AE0F34}">
      <formula1>"SI,NO,si,no,"</formula1>
    </dataValidation>
  </dataValidations>
  <printOptions horizontalCentered="1" verticalCentered="1"/>
  <pageMargins left="0.25" right="0.25" top="0.25" bottom="0.25" header="0.3" footer="0.3"/>
  <pageSetup paperSize="9" scale="55" fitToHeight="0" pageOrder="overThenDown" orientation="landscape" blackAndWhite="1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8225" r:id="rId4" name="Button 1">
              <controlPr defaultSize="0" print="0" autoFill="0" autoPict="0" macro="[0]!CopiaModificaEseguiMacroEsterne_Optimized">
                <anchor moveWithCells="1" sizeWithCells="1">
                  <from>
                    <xdr:col>7</xdr:col>
                    <xdr:colOff>0</xdr:colOff>
                    <xdr:row>0</xdr:row>
                    <xdr:rowOff>9525</xdr:rowOff>
                  </from>
                  <to>
                    <xdr:col>7</xdr:col>
                    <xdr:colOff>1819275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226" r:id="rId5" name="Button 2">
              <controlPr defaultSize="0" print="0" autoFill="0" autoPict="0" macro="[0]!RegolaAltezzaRigheEAreeDiStampa">
                <anchor moveWithCells="1" sizeWithCells="1">
                  <from>
                    <xdr:col>5</xdr:col>
                    <xdr:colOff>0</xdr:colOff>
                    <xdr:row>0</xdr:row>
                    <xdr:rowOff>0</xdr:rowOff>
                  </from>
                  <to>
                    <xdr:col>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227" r:id="rId6" name="Button 3">
              <controlPr defaultSize="0" print="0" autoFill="0" autoPict="0" macro="[0]!RegolaAltezzaRigheEAreeDiStampa">
                <anchor moveWithCells="1" sizeWithCells="1">
                  <from>
                    <xdr:col>5</xdr:col>
                    <xdr:colOff>0</xdr:colOff>
                    <xdr:row>0</xdr:row>
                    <xdr:rowOff>0</xdr:rowOff>
                  </from>
                  <to>
                    <xdr:col>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228" r:id="rId7" name="Button 4">
              <controlPr defaultSize="0" print="0" autoFill="0" autoPict="0" macro="[0]!cancellaGiornaliera">
                <anchor moveWithCells="1" sizeWithCells="1">
                  <from>
                    <xdr:col>13</xdr:col>
                    <xdr:colOff>0</xdr:colOff>
                    <xdr:row>0</xdr:row>
                    <xdr:rowOff>0</xdr:rowOff>
                  </from>
                  <to>
                    <xdr:col>13</xdr:col>
                    <xdr:colOff>1990725</xdr:colOff>
                    <xdr:row>1</xdr:row>
                    <xdr:rowOff>438150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229" r:id="rId8" name="Button 5">
              <controlPr defaultSize="0" print="0" autoFill="0" autoPict="0" macro="[0]!CopiaModificaEseguiMacroEsterne_Optimized">
                <anchor moveWithCells="1" sizeWithCells="1">
                  <from>
                    <xdr:col>7</xdr:col>
                    <xdr:colOff>0</xdr:colOff>
                    <xdr:row>0</xdr:row>
                    <xdr:rowOff>9525</xdr:rowOff>
                  </from>
                  <to>
                    <xdr:col>7</xdr:col>
                    <xdr:colOff>1819275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230" r:id="rId9" name="Button 6">
              <controlPr defaultSize="0" print="0" autoFill="0" autoPict="0" macro="[1]!RegolaAltezzaRigheEAreeDiStampa">
                <anchor moveWithCells="1" sizeWithCells="1">
                  <from>
                    <xdr:col>5</xdr:col>
                    <xdr:colOff>0</xdr:colOff>
                    <xdr:row>0</xdr:row>
                    <xdr:rowOff>0</xdr:rowOff>
                  </from>
                  <to>
                    <xdr:col>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231" r:id="rId10" name="Button 7">
              <controlPr defaultSize="0" print="0" autoFill="0" autoPict="0" macro="[0]!RegolaAltezzaRigheEAreeDiStampa">
                <anchor moveWithCells="1" sizeWithCells="1">
                  <from>
                    <xdr:col>5</xdr:col>
                    <xdr:colOff>0</xdr:colOff>
                    <xdr:row>0</xdr:row>
                    <xdr:rowOff>0</xdr:rowOff>
                  </from>
                  <to>
                    <xdr:col>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232" r:id="rId11" name="Button 8">
              <controlPr defaultSize="0" print="0" autoFill="0" autoPict="0" macro="[0]!ComparaPdLeCopiaValori">
                <anchor moveWithCells="1" sizeWithCells="1">
                  <from>
                    <xdr:col>9</xdr:col>
                    <xdr:colOff>19050</xdr:colOff>
                    <xdr:row>0</xdr:row>
                    <xdr:rowOff>0</xdr:rowOff>
                  </from>
                  <to>
                    <xdr:col>10</xdr:col>
                    <xdr:colOff>1104900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F9353A-9288-450D-902B-BFF378B41CCD}">
  <sheetPr codeName="Foglio50">
    <pageSetUpPr fitToPage="1"/>
  </sheetPr>
  <dimension ref="A1:BK64"/>
  <sheetViews>
    <sheetView zoomScale="55" zoomScaleNormal="55" workbookViewId="0">
      <selection activeCell="I14" sqref="I14"/>
    </sheetView>
  </sheetViews>
  <sheetFormatPr defaultColWidth="8.85546875" defaultRowHeight="23.25" x14ac:dyDescent="0.25"/>
  <cols>
    <col min="1" max="1" width="5.7109375" style="114" customWidth="1"/>
    <col min="2" max="2" width="5.85546875" style="114" customWidth="1"/>
    <col min="3" max="3" width="4.5703125" style="114" customWidth="1"/>
    <col min="4" max="4" width="4.42578125" style="114" customWidth="1"/>
    <col min="5" max="5" width="3.5703125" style="114" customWidth="1"/>
    <col min="6" max="6" width="30.7109375" style="1" customWidth="1"/>
    <col min="7" max="7" width="76.28515625" style="144" customWidth="1"/>
    <col min="8" max="8" width="26.5703125" style="1" customWidth="1"/>
    <col min="9" max="9" width="29" style="22" customWidth="1"/>
    <col min="10" max="10" width="20" style="1" customWidth="1"/>
    <col min="11" max="12" width="16.7109375" style="1" customWidth="1"/>
    <col min="13" max="13" width="24.28515625" style="1" customWidth="1"/>
    <col min="14" max="14" width="29.140625" style="20" customWidth="1"/>
    <col min="15" max="15" width="1.85546875" style="20" customWidth="1"/>
    <col min="16" max="16" width="27.5703125" style="114" customWidth="1"/>
    <col min="17" max="18" width="24.140625" style="114" customWidth="1"/>
    <col min="19" max="19" width="25.85546875" style="114" bestFit="1" customWidth="1"/>
    <col min="20" max="20" width="30" style="114" bestFit="1" customWidth="1"/>
    <col min="21" max="21" width="28.7109375" style="114" customWidth="1"/>
    <col min="22" max="25" width="18.7109375" style="37" customWidth="1"/>
    <col min="26" max="28" width="18.7109375" style="37" hidden="1" customWidth="1"/>
    <col min="29" max="29" width="30" style="114" hidden="1" customWidth="1"/>
    <col min="30" max="30" width="12.28515625" style="114" hidden="1" customWidth="1"/>
    <col min="31" max="31" width="10.5703125" style="114" hidden="1" customWidth="1"/>
    <col min="32" max="32" width="11.7109375" style="114" hidden="1" customWidth="1"/>
    <col min="33" max="34" width="9.7109375" style="114" hidden="1" customWidth="1"/>
    <col min="35" max="35" width="8" style="114" hidden="1" customWidth="1"/>
    <col min="36" max="36" width="8.28515625" style="114" hidden="1" customWidth="1"/>
    <col min="37" max="37" width="9.7109375" style="114" hidden="1" customWidth="1"/>
    <col min="38" max="38" width="11.42578125" style="114" hidden="1" customWidth="1"/>
    <col min="39" max="39" width="8.28515625" style="114" hidden="1" customWidth="1"/>
    <col min="40" max="40" width="8.7109375" style="114" hidden="1" customWidth="1"/>
    <col min="41" max="41" width="25.140625" style="114" bestFit="1" customWidth="1"/>
    <col min="42" max="42" width="11.7109375" style="114" customWidth="1"/>
    <col min="43" max="47" width="10.140625" style="114" customWidth="1"/>
    <col min="48" max="63" width="16.5703125" style="114" customWidth="1"/>
    <col min="64" max="72" width="8.85546875" style="114"/>
    <col min="73" max="74" width="15.42578125" style="114" bestFit="1" customWidth="1"/>
    <col min="75" max="75" width="17.5703125" style="114" bestFit="1" customWidth="1"/>
    <col min="76" max="76" width="13.42578125" style="114" bestFit="1" customWidth="1"/>
    <col min="77" max="77" width="12.28515625" style="114" bestFit="1" customWidth="1"/>
    <col min="78" max="78" width="13.42578125" style="114" bestFit="1" customWidth="1"/>
    <col min="79" max="79" width="0" style="114" hidden="1" customWidth="1"/>
    <col min="80" max="16384" width="8.85546875" style="114"/>
  </cols>
  <sheetData>
    <row r="1" spans="1:41" ht="35.25" customHeight="1" x14ac:dyDescent="0.25">
      <c r="B1" s="200"/>
      <c r="C1" s="201"/>
      <c r="D1" s="201"/>
      <c r="E1" s="202"/>
      <c r="F1" s="203" t="s">
        <v>212</v>
      </c>
      <c r="G1" s="204"/>
      <c r="H1" s="204"/>
      <c r="I1" s="155">
        <f>DATE(RIEPILOGO!U14,RIEPILOGO!X13,31)</f>
        <v>46112</v>
      </c>
      <c r="K1" s="132"/>
      <c r="L1" s="206">
        <v>46112</v>
      </c>
      <c r="M1" s="206"/>
      <c r="N1" s="128"/>
    </row>
    <row r="2" spans="1:41" ht="35.25" customHeight="1" x14ac:dyDescent="0.5">
      <c r="B2" s="200"/>
      <c r="C2" s="201"/>
      <c r="D2" s="201"/>
      <c r="E2" s="202"/>
      <c r="F2" s="205"/>
      <c r="G2" s="205"/>
      <c r="H2" s="205"/>
      <c r="K2" s="151"/>
      <c r="L2" s="207" t="str">
        <f>TEXT(L1, "gggg")</f>
        <v>martedì</v>
      </c>
      <c r="M2" s="207"/>
      <c r="N2" s="129"/>
      <c r="O2" s="19"/>
      <c r="P2" s="199" t="s">
        <v>215</v>
      </c>
      <c r="Q2" s="199"/>
      <c r="R2" s="199"/>
      <c r="S2" s="199"/>
      <c r="T2" s="13"/>
    </row>
    <row r="3" spans="1:41" ht="66" customHeight="1" x14ac:dyDescent="0.25">
      <c r="A3" s="127"/>
      <c r="B3" s="16" t="s">
        <v>2</v>
      </c>
      <c r="C3" s="16" t="s">
        <v>3</v>
      </c>
      <c r="D3" s="16" t="s">
        <v>5</v>
      </c>
      <c r="E3" s="16" t="s">
        <v>4</v>
      </c>
      <c r="F3" s="130" t="s">
        <v>1</v>
      </c>
      <c r="G3" s="142" t="s">
        <v>128</v>
      </c>
      <c r="H3" s="130" t="s">
        <v>9</v>
      </c>
      <c r="I3" s="131" t="s">
        <v>0</v>
      </c>
      <c r="J3" s="130" t="s">
        <v>11</v>
      </c>
      <c r="K3" s="130" t="s">
        <v>6</v>
      </c>
      <c r="L3" s="130" t="s">
        <v>7</v>
      </c>
      <c r="M3" s="130" t="s">
        <v>8</v>
      </c>
      <c r="N3" s="130" t="s">
        <v>22</v>
      </c>
      <c r="O3" s="16"/>
      <c r="P3" s="46" t="s">
        <v>202</v>
      </c>
      <c r="Q3" s="46" t="s">
        <v>203</v>
      </c>
      <c r="R3" s="46" t="s">
        <v>262</v>
      </c>
      <c r="S3" s="46" t="s">
        <v>204</v>
      </c>
      <c r="T3" s="46" t="s">
        <v>34</v>
      </c>
      <c r="U3" s="47" t="s">
        <v>25</v>
      </c>
      <c r="V3" s="192" t="s">
        <v>216</v>
      </c>
      <c r="W3" s="193"/>
      <c r="X3" s="194"/>
      <c r="Y3" s="121"/>
      <c r="AD3" s="37"/>
    </row>
    <row r="4" spans="1:41" ht="80.099999999999994" customHeight="1" x14ac:dyDescent="0.25">
      <c r="A4" s="112" t="str">
        <f>IFERROR(INDEX(Tabella256[cognomenome], MATCH(F4, Tabella256[cognome], 0)), "")</f>
        <v>Spinali D.</v>
      </c>
      <c r="B4" s="110"/>
      <c r="C4" s="110"/>
      <c r="D4" s="111"/>
      <c r="E4" s="111"/>
      <c r="F4" s="30" t="s">
        <v>132</v>
      </c>
      <c r="G4" s="56" t="s">
        <v>574</v>
      </c>
      <c r="H4" s="31" t="s">
        <v>283</v>
      </c>
      <c r="I4" s="32" t="str">
        <f>IF(ISERROR(SEARCH("canone extra", N4)),
    IF(ISERROR(SEARCH("caldarella2", N4)),
        IF(ISERROR(SEARCH("messina", N4)),
            IF(ISERROR(SEARCH("agusta", N4)),
                IF(ISERROR(SEARCH("caldarella", N4)),
                    "",
                    $X$6
                ),
                $W$6
            ),
            $V$6
        ),
        $Y$6
    ),
    $AO$6
)</f>
        <v>5400274437
canone</v>
      </c>
      <c r="J4" s="33" t="s">
        <v>573</v>
      </c>
      <c r="K4" s="34" t="s">
        <v>281</v>
      </c>
      <c r="L4" s="34" t="s">
        <v>282</v>
      </c>
      <c r="M4" s="31">
        <f>IF(AN4=0,"",AN4)</f>
        <v>8.25</v>
      </c>
      <c r="N4" s="35" t="s">
        <v>291</v>
      </c>
      <c r="O4" s="35"/>
      <c r="P4" s="18">
        <f>IF(OR($L$1=RIEPILOGO!$T$2,$L$1=RIEPILOGO!$T$3,$L$1=RIEPILOGO!$T$4,$L$1=RIEPILOGO!$T$5),"FESTIVO",
  IF(L2="sabato","SABATO",
    IF(L2="domenica","DOMENICA",
      IF(RIEPILOGO!V19="ABILITATO",
        IFERROR((SUMIF(N4:N45,"*canone messina*",M4:M45)/(IF(WEEKDAY(L1,2)=5,10,16.5)))-1,-1),
        0))))</f>
        <v>0</v>
      </c>
      <c r="Q4" s="18">
        <f>IF(OR($L$1=RIEPILOGO!$T$2,$L$1=RIEPILOGO!$T$3,$L$1=RIEPILOGO!$T$4,$L$1=RIEPILOGO!$T$5),"FESTIVO",
  IF(L2="sabato","SABATO",
    IF(L2="domenica","DOMENICA",
      IF(RIEPILOGO!V19="ABILITATO",
        IFERROR((SUMIF(N4:N45,"canone caldarella",M4:M45)/(IF(WEEKDAY(L1,2)=5,10,16.5)))-1,-1),
        0))))</f>
        <v>-0.75757575757575757</v>
      </c>
      <c r="R4" s="18">
        <f>IF(OR($L$1=RIEPILOGO!$T$2,$L$1=RIEPILOGO!$T$3,$L$1=RIEPILOGO!$T$4,$L$1=RIEPILOGO!$T$5),"FESTIVO",
  IF(L2="sabato","SABATO",
    IF(L2="domenica","DOMENICA",
      IF(RIEPILOGO!U19="ABILITATO",
        IFERROR((SUMIF(N4:N45,"*canone agusta*",M4:M45)/(IF(WEEKDAY(L1,2)=5,10,16.5)))-1,-1),
        0))))</f>
        <v>0</v>
      </c>
      <c r="S4" s="18">
        <f>IF(OR($L$1=RIEPILOGO!$T$2,$L$1=RIEPILOGO!$T$3,$L$1=RIEPILOGO!$T$4,$L$1=RIEPILOGO!$T$5),"FESTIVO",
  IF(L2="sabato","SABATO",
    IF(L2="domenica","DOMENICA",
      IF(RIEPILOGO!W19="ABILITATO",
        IFERROR((SUMIF(N4:N45,"*canone caldarella2*",M4:M45)/(IF(WEEKDAY(L1,2)=5,10,16.5)))-1,-1),
        0))))</f>
        <v>0</v>
      </c>
      <c r="T4" s="18" t="str">
        <f>IF(COUNTBLANK(P7:P30)=ROWS(P7:P30),"NO",IF(SUM(Q7:Q30)=SUM(R7:R30),"SI","NO"))</f>
        <v>SI</v>
      </c>
      <c r="U4" s="18" t="s">
        <v>294</v>
      </c>
      <c r="V4" s="195">
        <f ca="1">RIEPILOGO!M33</f>
        <v>-6.0606060606060552E-2</v>
      </c>
      <c r="W4" s="196"/>
      <c r="X4" s="197"/>
      <c r="Y4" s="122"/>
      <c r="AD4" s="114" t="str">
        <f>IFERROR(IF(SEARCH("assistenza", N4) &gt; 0, TRUE, ""), "NO")</f>
        <v>NO</v>
      </c>
      <c r="AG4" s="3">
        <f t="shared" ref="AG4:AH45" si="0">IF(K4="24:00",24,(HOUR(K4)+MINUTE(K4)/60))</f>
        <v>7.75</v>
      </c>
      <c r="AH4" s="3">
        <f t="shared" si="0"/>
        <v>16.75</v>
      </c>
      <c r="AI4" s="3">
        <f t="shared" ref="AI4:AI45" si="1">IF(AM4=TRUE,(HOUR(AJ4)+MINUTE(AJ4)/60),0)</f>
        <v>0.75</v>
      </c>
      <c r="AJ4" s="4">
        <v>3.125E-2</v>
      </c>
      <c r="AK4" s="3">
        <f t="shared" ref="AK4:AK45" si="2">AH4-AG4</f>
        <v>9</v>
      </c>
      <c r="AL4" s="53" t="s">
        <v>30</v>
      </c>
      <c r="AM4" s="8" t="b">
        <f t="shared" ref="AM4:AM45" si="3">IF(AND(AG4&lt;12.75,AH4&gt;12,AD4="NO"),OR($L$2="lunedì",($L$2="martedì"),($L$2="mercoledì"),($L$2="giovedì")))</f>
        <v>1</v>
      </c>
      <c r="AN4" s="15">
        <f t="shared" ref="AN4:AN45" si="4">IF(AM4=TRUE,AK4-AI4, AK4*1)</f>
        <v>8.25</v>
      </c>
    </row>
    <row r="5" spans="1:41" ht="80.099999999999994" customHeight="1" thickBot="1" x14ac:dyDescent="0.95">
      <c r="A5" s="112" t="str">
        <f>IFERROR(INDEX(Tabella256[cognomenome], MATCH(F5, Tabella256[cognome], 0)), "")</f>
        <v>Serra G.</v>
      </c>
      <c r="B5" s="28"/>
      <c r="C5" s="28"/>
      <c r="D5" s="29"/>
      <c r="E5" s="29"/>
      <c r="F5" s="30" t="s">
        <v>193</v>
      </c>
      <c r="G5" s="56" t="str">
        <f>IF(G4="","",G4)</f>
        <v>10241397  18F003RC VAP/COND E102 MS
10241397  18F003BI VAPORE E102</v>
      </c>
      <c r="H5" s="31" t="str">
        <f>IF(H4="","",H4)</f>
        <v>Agusta</v>
      </c>
      <c r="I5" s="32" t="str">
        <f t="shared" ref="I5:I45" si="5">IF(ISERROR(SEARCH("canone extra", N5)),
    IF(ISERROR(SEARCH("caldarella2", N5)),
        IF(ISERROR(SEARCH("messina", N5)),
            IF(ISERROR(SEARCH("agusta", N5)),
                IF(ISERROR(SEARCH("caldarella", N5)),
                    "",
                    $X$6
                ),
                $W$6
            ),
            $V$6
        ),
        $Y$6
    ),
    $AO$6
)</f>
        <v>5400274437
canone</v>
      </c>
      <c r="J5" s="33" t="str">
        <f>IF(J4="","",J4)</f>
        <v>575195/C
575197/C</v>
      </c>
      <c r="K5" s="34" t="s">
        <v>281</v>
      </c>
      <c r="L5" s="34" t="s">
        <v>282</v>
      </c>
      <c r="M5" s="31">
        <f>IF(AN5=0,"",AN5)</f>
        <v>8.25</v>
      </c>
      <c r="N5" s="35" t="s">
        <v>291</v>
      </c>
      <c r="O5" s="35"/>
      <c r="P5" s="109"/>
      <c r="Q5" s="109"/>
      <c r="R5" s="109"/>
      <c r="S5" s="109"/>
      <c r="V5" s="14" t="s">
        <v>35</v>
      </c>
      <c r="W5" s="14" t="s">
        <v>260</v>
      </c>
      <c r="X5" s="14" t="s">
        <v>36</v>
      </c>
      <c r="Y5" s="14" t="s">
        <v>207</v>
      </c>
      <c r="Z5" s="14" t="s">
        <v>35</v>
      </c>
      <c r="AA5" s="14" t="s">
        <v>260</v>
      </c>
      <c r="AB5" s="14" t="s">
        <v>36</v>
      </c>
      <c r="AC5" s="14" t="s">
        <v>207</v>
      </c>
      <c r="AD5" s="114" t="str">
        <f t="shared" ref="AD5:AD45" si="6">IFERROR(IF(SEARCH("assistenza", N5) &gt; 0, TRUE, ""), "NO")</f>
        <v>NO</v>
      </c>
      <c r="AG5" s="3">
        <f t="shared" si="0"/>
        <v>7.75</v>
      </c>
      <c r="AH5" s="3">
        <f t="shared" si="0"/>
        <v>16.75</v>
      </c>
      <c r="AI5" s="3">
        <f t="shared" si="1"/>
        <v>0.75</v>
      </c>
      <c r="AJ5" s="4">
        <v>3.125E-2</v>
      </c>
      <c r="AK5" s="3">
        <f t="shared" si="2"/>
        <v>9</v>
      </c>
      <c r="AL5" s="53" t="s">
        <v>30</v>
      </c>
      <c r="AM5" s="8" t="b">
        <f t="shared" si="3"/>
        <v>1</v>
      </c>
      <c r="AN5" s="15">
        <f t="shared" si="4"/>
        <v>8.25</v>
      </c>
      <c r="AO5" s="14" t="s">
        <v>238</v>
      </c>
    </row>
    <row r="6" spans="1:41" ht="80.099999999999994" customHeight="1" x14ac:dyDescent="0.25">
      <c r="A6" s="112" t="str">
        <f>IFERROR(INDEX(Tabella256[cognomenome], MATCH(F6, Tabella256[cognome], 0)), "")</f>
        <v>Millo F.</v>
      </c>
      <c r="B6" s="28"/>
      <c r="C6" s="28"/>
      <c r="D6" s="29"/>
      <c r="E6" s="29"/>
      <c r="F6" s="30" t="s">
        <v>148</v>
      </c>
      <c r="G6" s="56" t="s">
        <v>576</v>
      </c>
      <c r="H6" s="31" t="s">
        <v>285</v>
      </c>
      <c r="I6" s="32" t="s">
        <v>587</v>
      </c>
      <c r="J6" s="33" t="s">
        <v>575</v>
      </c>
      <c r="K6" s="34" t="s">
        <v>281</v>
      </c>
      <c r="L6" s="34" t="s">
        <v>282</v>
      </c>
      <c r="M6" s="31">
        <f t="shared" ref="M6:M45" si="7">IF(AN6=0,"",AN6)</f>
        <v>8.25</v>
      </c>
      <c r="N6" s="35"/>
      <c r="O6" s="35"/>
      <c r="P6" s="73" t="s">
        <v>23</v>
      </c>
      <c r="Q6" s="74" t="s">
        <v>20</v>
      </c>
      <c r="R6" s="74" t="s">
        <v>21</v>
      </c>
      <c r="S6" s="75" t="s">
        <v>24</v>
      </c>
      <c r="T6" s="2"/>
      <c r="V6" s="32" t="str">
        <f>RIEPILOGO!$S$17</f>
        <v>5400274443
canone</v>
      </c>
      <c r="W6" s="32" t="str">
        <f>RIEPILOGO!$U$17</f>
        <v>5400274437
canone</v>
      </c>
      <c r="X6" s="32" t="str">
        <f>RIEPILOGO!$V$17</f>
        <v>5400274434
canone</v>
      </c>
      <c r="Y6" s="32" t="str">
        <f>RIEPILOGO!$W$17</f>
        <v xml:space="preserve">
canone</v>
      </c>
      <c r="AD6" s="114" t="str">
        <f t="shared" si="6"/>
        <v>NO</v>
      </c>
      <c r="AG6" s="3">
        <f t="shared" si="0"/>
        <v>7.75</v>
      </c>
      <c r="AH6" s="3">
        <f t="shared" si="0"/>
        <v>16.75</v>
      </c>
      <c r="AI6" s="3">
        <f t="shared" si="1"/>
        <v>0.75</v>
      </c>
      <c r="AJ6" s="4">
        <v>3.125E-2</v>
      </c>
      <c r="AK6" s="3">
        <f t="shared" si="2"/>
        <v>9</v>
      </c>
      <c r="AL6" s="53" t="s">
        <v>30</v>
      </c>
      <c r="AM6" s="8" t="b">
        <f t="shared" si="3"/>
        <v>1</v>
      </c>
      <c r="AN6" s="15">
        <f t="shared" si="4"/>
        <v>8.25</v>
      </c>
      <c r="AO6" s="32">
        <f>RIEPILOGO!$X$17</f>
        <v>0</v>
      </c>
    </row>
    <row r="7" spans="1:41" ht="80.099999999999994" customHeight="1" x14ac:dyDescent="0.25">
      <c r="A7" s="112" t="str">
        <f>IFERROR(INDEX(Tabella256[cognomenome], MATCH(F7, Tabella256[cognome], 0)), "")</f>
        <v>De Luca A.</v>
      </c>
      <c r="B7" s="28"/>
      <c r="C7" s="28"/>
      <c r="D7" s="29"/>
      <c r="E7" s="29"/>
      <c r="F7" s="30" t="s">
        <v>194</v>
      </c>
      <c r="G7" s="56" t="str">
        <f>IF(G6="","",G6)</f>
        <v>1400-LCV004 RIPRISTINO CABLAGGIO ELETTROPNEUMATICO VALVOLA</v>
      </c>
      <c r="H7" s="31" t="str">
        <f>IF(H6="","",H6)</f>
        <v>Caldarella</v>
      </c>
      <c r="I7" s="32" t="s">
        <v>587</v>
      </c>
      <c r="J7" s="33" t="str">
        <f>IF(J6="","",J6)</f>
        <v>578660/C</v>
      </c>
      <c r="K7" s="34" t="s">
        <v>281</v>
      </c>
      <c r="L7" s="34" t="s">
        <v>282</v>
      </c>
      <c r="M7" s="31">
        <f t="shared" si="7"/>
        <v>8.25</v>
      </c>
      <c r="N7" s="35"/>
      <c r="O7" s="35"/>
      <c r="P7" s="76" t="s">
        <v>12</v>
      </c>
      <c r="Q7" s="18">
        <f>IF(ISBLANK(P7), 99, SUMIF($F$4:$F$45,"*"&amp;P7&amp;"*",$M$4:$M$45))</f>
        <v>8.25</v>
      </c>
      <c r="R7" s="18">
        <v>8.25</v>
      </c>
      <c r="S7" s="77">
        <f t="shared" ref="S7:S30" si="8">R7-Q7</f>
        <v>0</v>
      </c>
      <c r="T7" s="2"/>
      <c r="V7" s="66">
        <f ca="1">RIEPILOGO!N33</f>
        <v>-3.0303030303030276E-2</v>
      </c>
      <c r="W7" s="66">
        <f ca="1">RIEPILOGO!P33</f>
        <v>-1.5151515151515138E-2</v>
      </c>
      <c r="X7" s="66">
        <f ca="1">RIEPILOGO!O33</f>
        <v>-1.5151515151515138E-2</v>
      </c>
      <c r="Y7" s="66">
        <f ca="1">RIEPILOGO!Q33</f>
        <v>0</v>
      </c>
      <c r="Z7" s="71">
        <f ca="1">V7</f>
        <v>-3.0303030303030276E-2</v>
      </c>
      <c r="AA7" s="71">
        <f ca="1">W7</f>
        <v>-1.5151515151515138E-2</v>
      </c>
      <c r="AB7" s="71">
        <f ca="1">X7</f>
        <v>-1.5151515151515138E-2</v>
      </c>
      <c r="AC7" s="71">
        <f ca="1">Y7</f>
        <v>0</v>
      </c>
      <c r="AD7" s="114" t="str">
        <f t="shared" si="6"/>
        <v>NO</v>
      </c>
      <c r="AG7" s="3">
        <f t="shared" si="0"/>
        <v>7.75</v>
      </c>
      <c r="AH7" s="3">
        <f t="shared" si="0"/>
        <v>16.75</v>
      </c>
      <c r="AI7" s="3">
        <f t="shared" si="1"/>
        <v>0.75</v>
      </c>
      <c r="AJ7" s="4">
        <v>3.125E-2</v>
      </c>
      <c r="AK7" s="3">
        <f t="shared" si="2"/>
        <v>9</v>
      </c>
      <c r="AL7" s="53" t="s">
        <v>30</v>
      </c>
      <c r="AM7" s="8" t="b">
        <f t="shared" si="3"/>
        <v>1</v>
      </c>
      <c r="AN7" s="15">
        <f t="shared" si="4"/>
        <v>8.25</v>
      </c>
    </row>
    <row r="8" spans="1:41" ht="81" x14ac:dyDescent="0.45">
      <c r="A8" s="112" t="str">
        <f>IFERROR(INDEX(Tabella256[cognomenome], MATCH(F8, Tabella256[cognome], 0)), "")</f>
        <v>Tarascio B.</v>
      </c>
      <c r="B8" s="28"/>
      <c r="C8" s="28"/>
      <c r="D8" s="29"/>
      <c r="E8" s="29"/>
      <c r="F8" s="30" t="s">
        <v>157</v>
      </c>
      <c r="G8" s="56" t="s">
        <v>578</v>
      </c>
      <c r="H8" s="31" t="s">
        <v>285</v>
      </c>
      <c r="I8" s="32" t="str">
        <f t="shared" si="5"/>
        <v>5400274434
canone</v>
      </c>
      <c r="J8" s="33" t="s">
        <v>577</v>
      </c>
      <c r="K8" s="34" t="s">
        <v>281</v>
      </c>
      <c r="L8" s="34" t="s">
        <v>581</v>
      </c>
      <c r="M8" s="31">
        <f t="shared" si="7"/>
        <v>2</v>
      </c>
      <c r="N8" s="35" t="s">
        <v>36</v>
      </c>
      <c r="O8" s="35"/>
      <c r="P8" s="76" t="s">
        <v>211</v>
      </c>
      <c r="Q8" s="18">
        <f t="shared" ref="Q8:Q30" si="9">IF(ISBLANK(P8), 99, SUMIF($F$4:$F$45,"*"&amp;P8&amp;"*",$M$4:$M$45))</f>
        <v>8.25</v>
      </c>
      <c r="R8" s="18">
        <v>8.25</v>
      </c>
      <c r="S8" s="77">
        <f t="shared" si="8"/>
        <v>0</v>
      </c>
      <c r="T8" s="2"/>
      <c r="V8" s="198" t="s">
        <v>116</v>
      </c>
      <c r="W8" s="198"/>
      <c r="X8" s="198"/>
      <c r="Y8" s="123"/>
      <c r="AD8" s="114" t="str">
        <f>IFERROR(IF(SEARCH("assistenza", N8) &gt; 0, TRUE, ""), "NO")</f>
        <v>NO</v>
      </c>
      <c r="AG8" s="3">
        <f t="shared" si="0"/>
        <v>7.75</v>
      </c>
      <c r="AH8" s="3">
        <f t="shared" si="0"/>
        <v>9.75</v>
      </c>
      <c r="AI8" s="3">
        <f t="shared" si="1"/>
        <v>0</v>
      </c>
      <c r="AJ8" s="4">
        <v>3.125E-2</v>
      </c>
      <c r="AK8" s="3">
        <f t="shared" si="2"/>
        <v>2</v>
      </c>
      <c r="AL8" s="53" t="s">
        <v>30</v>
      </c>
      <c r="AM8" s="8" t="b">
        <f t="shared" si="3"/>
        <v>0</v>
      </c>
      <c r="AN8" s="15">
        <f t="shared" si="4"/>
        <v>2</v>
      </c>
    </row>
    <row r="9" spans="1:41" ht="81" x14ac:dyDescent="0.25">
      <c r="A9" s="112" t="str">
        <f>IFERROR(INDEX(Tabella256[cognomenome], MATCH(F9, Tabella256[cognome], 0)), "")</f>
        <v>Partesano V.</v>
      </c>
      <c r="B9" s="28"/>
      <c r="C9" s="28"/>
      <c r="D9" s="29"/>
      <c r="E9" s="29"/>
      <c r="F9" s="30" t="s">
        <v>149</v>
      </c>
      <c r="G9" s="56" t="str">
        <f>IF(G8="","",G8)</f>
        <v>10242141 - U400 - Verifica funzionale misuratore portata gasolio - 04-F021RC
10242144 - U400 - Verifica funzionale misuratore portata gasolio - 04-F029RC</v>
      </c>
      <c r="H9" s="31" t="str">
        <f>IF(H8="","",H8)</f>
        <v>Caldarella</v>
      </c>
      <c r="I9" s="32" t="str">
        <f t="shared" si="5"/>
        <v>5400274434
canone</v>
      </c>
      <c r="J9" s="33" t="str">
        <f>IF(J8="","",J8)</f>
        <v>577707/C
577719/C</v>
      </c>
      <c r="K9" s="34" t="s">
        <v>281</v>
      </c>
      <c r="L9" s="34" t="s">
        <v>581</v>
      </c>
      <c r="M9" s="31">
        <f t="shared" si="7"/>
        <v>2</v>
      </c>
      <c r="N9" s="35" t="s">
        <v>36</v>
      </c>
      <c r="O9" s="35"/>
      <c r="P9" s="76" t="s">
        <v>18</v>
      </c>
      <c r="Q9" s="18">
        <f t="shared" si="9"/>
        <v>8.25</v>
      </c>
      <c r="R9" s="18">
        <v>8.25</v>
      </c>
      <c r="S9" s="77">
        <f t="shared" si="8"/>
        <v>0</v>
      </c>
      <c r="T9" s="2"/>
      <c r="V9" s="66">
        <f ca="1">IF(Z7&gt;0,"SATURATO DI "&amp;8.25*Z7,8.25*Z7)</f>
        <v>-0.24999999999999978</v>
      </c>
      <c r="W9" s="66">
        <f ca="1">IF(AA7&gt;0,"SATURATO DI "&amp;8.25*AA7,8.25*AA7)</f>
        <v>-0.12499999999999989</v>
      </c>
      <c r="X9" s="66">
        <f ca="1">IF(AB7&gt;0,"SATURATO DI "&amp;8.25*AB7,8.25*AB7)</f>
        <v>-0.12499999999999989</v>
      </c>
      <c r="Y9" s="66">
        <f ca="1">IF(AC7&gt;0,"SATURATO DI "&amp;8.25*AC7,8.25*AC7)</f>
        <v>0</v>
      </c>
      <c r="AD9" s="114" t="str">
        <f t="shared" si="6"/>
        <v>NO</v>
      </c>
      <c r="AG9" s="3">
        <f t="shared" si="0"/>
        <v>7.75</v>
      </c>
      <c r="AH9" s="3">
        <f t="shared" si="0"/>
        <v>9.75</v>
      </c>
      <c r="AI9" s="3">
        <f t="shared" si="1"/>
        <v>0</v>
      </c>
      <c r="AJ9" s="4">
        <v>3.125E-2</v>
      </c>
      <c r="AK9" s="3">
        <f t="shared" si="2"/>
        <v>2</v>
      </c>
      <c r="AL9" s="53" t="s">
        <v>30</v>
      </c>
      <c r="AM9" s="8" t="b">
        <f t="shared" si="3"/>
        <v>0</v>
      </c>
      <c r="AN9" s="15">
        <f t="shared" si="4"/>
        <v>2</v>
      </c>
    </row>
    <row r="10" spans="1:41" ht="81" x14ac:dyDescent="0.25">
      <c r="A10" s="112" t="str">
        <f>IFERROR(INDEX(Tabella256[cognomenome], MATCH(F10, Tabella256[cognome], 0)), "")</f>
        <v>Tarascio B.</v>
      </c>
      <c r="B10" s="28"/>
      <c r="C10" s="28"/>
      <c r="D10" s="29"/>
      <c r="E10" s="29"/>
      <c r="F10" s="30" t="s">
        <v>157</v>
      </c>
      <c r="G10" s="56" t="s">
        <v>578</v>
      </c>
      <c r="H10" s="31" t="s">
        <v>285</v>
      </c>
      <c r="I10" s="32" t="s">
        <v>586</v>
      </c>
      <c r="J10" s="33" t="s">
        <v>577</v>
      </c>
      <c r="K10" s="34" t="s">
        <v>581</v>
      </c>
      <c r="L10" s="34" t="s">
        <v>282</v>
      </c>
      <c r="M10" s="31">
        <f t="shared" ref="M10:M19" si="10">IF(AN10=0,"",AN10)</f>
        <v>6.25</v>
      </c>
      <c r="N10" s="35"/>
      <c r="O10" s="35"/>
      <c r="P10" s="76" t="s">
        <v>251</v>
      </c>
      <c r="Q10" s="18">
        <f t="shared" si="9"/>
        <v>8.25</v>
      </c>
      <c r="R10" s="18">
        <v>8.25</v>
      </c>
      <c r="S10" s="77">
        <f t="shared" si="8"/>
        <v>0</v>
      </c>
      <c r="T10" s="2"/>
      <c r="AD10" s="114" t="str">
        <f t="shared" si="6"/>
        <v>NO</v>
      </c>
      <c r="AG10" s="3">
        <f t="shared" si="0"/>
        <v>9.75</v>
      </c>
      <c r="AH10" s="3">
        <f t="shared" si="0"/>
        <v>16.75</v>
      </c>
      <c r="AI10" s="3">
        <f t="shared" si="1"/>
        <v>0.75</v>
      </c>
      <c r="AJ10" s="4">
        <v>3.125E-2</v>
      </c>
      <c r="AK10" s="3">
        <f t="shared" si="2"/>
        <v>7</v>
      </c>
      <c r="AL10" s="53" t="s">
        <v>30</v>
      </c>
      <c r="AM10" s="8" t="b">
        <f t="shared" si="3"/>
        <v>1</v>
      </c>
      <c r="AN10" s="15">
        <f t="shared" si="4"/>
        <v>6.25</v>
      </c>
    </row>
    <row r="11" spans="1:41" ht="81" x14ac:dyDescent="0.25">
      <c r="A11" s="112" t="str">
        <f>IFERROR(INDEX(Tabella256[cognomenome], MATCH(F11, Tabella256[cognome], 0)), "")</f>
        <v>Partesano V.</v>
      </c>
      <c r="B11" s="28"/>
      <c r="C11" s="28"/>
      <c r="D11" s="29"/>
      <c r="E11" s="29"/>
      <c r="F11" s="30" t="s">
        <v>149</v>
      </c>
      <c r="G11" s="56" t="str">
        <f>IF(G10="","",G10)</f>
        <v>10242141 - U400 - Verifica funzionale misuratore portata gasolio - 04-F021RC
10242144 - U400 - Verifica funzionale misuratore portata gasolio - 04-F029RC</v>
      </c>
      <c r="H11" s="31" t="str">
        <f>IF(H10="","",H10)</f>
        <v>Caldarella</v>
      </c>
      <c r="I11" s="32" t="s">
        <v>586</v>
      </c>
      <c r="J11" s="33" t="str">
        <f>IF(J10="","",J10)</f>
        <v>577707/C
577719/C</v>
      </c>
      <c r="K11" s="34" t="s">
        <v>581</v>
      </c>
      <c r="L11" s="34" t="s">
        <v>282</v>
      </c>
      <c r="M11" s="31">
        <f t="shared" si="10"/>
        <v>6.25</v>
      </c>
      <c r="N11" s="35"/>
      <c r="O11" s="35"/>
      <c r="P11" s="76" t="s">
        <v>15</v>
      </c>
      <c r="Q11" s="18">
        <f t="shared" si="9"/>
        <v>8.25</v>
      </c>
      <c r="R11" s="18">
        <v>8.25</v>
      </c>
      <c r="S11" s="77">
        <f t="shared" si="8"/>
        <v>0</v>
      </c>
      <c r="T11" s="2"/>
      <c r="AD11" s="114" t="str">
        <f t="shared" si="6"/>
        <v>NO</v>
      </c>
      <c r="AG11" s="3">
        <f t="shared" si="0"/>
        <v>9.75</v>
      </c>
      <c r="AH11" s="3">
        <f t="shared" si="0"/>
        <v>16.75</v>
      </c>
      <c r="AI11" s="3">
        <f t="shared" si="1"/>
        <v>0.75</v>
      </c>
      <c r="AJ11" s="4">
        <v>3.125E-2</v>
      </c>
      <c r="AK11" s="3">
        <f t="shared" si="2"/>
        <v>7</v>
      </c>
      <c r="AL11" s="53" t="s">
        <v>30</v>
      </c>
      <c r="AM11" s="8" t="b">
        <f t="shared" si="3"/>
        <v>1</v>
      </c>
      <c r="AN11" s="15">
        <f t="shared" si="4"/>
        <v>6.25</v>
      </c>
    </row>
    <row r="12" spans="1:41" ht="80.099999999999994" customHeight="1" x14ac:dyDescent="0.25">
      <c r="A12" s="112" t="str">
        <f>IFERROR(INDEX(Tabella256[cognomenome], MATCH(F12, Tabella256[cognome], 0)), "")</f>
        <v>Riciputo A.</v>
      </c>
      <c r="B12" s="28"/>
      <c r="C12" s="28"/>
      <c r="D12" s="29"/>
      <c r="E12" s="29"/>
      <c r="F12" s="30" t="s">
        <v>134</v>
      </c>
      <c r="G12" s="56" t="s">
        <v>580</v>
      </c>
      <c r="H12" s="31" t="s">
        <v>284</v>
      </c>
      <c r="I12" s="32" t="str">
        <f t="shared" ref="I12:I19" si="11">IF(ISERROR(SEARCH("canone extra", N12)),
    IF(ISERROR(SEARCH("caldarella2", N12)),
        IF(ISERROR(SEARCH("messina", N12)),
            IF(ISERROR(SEARCH("agusta", N12)),
                IF(ISERROR(SEARCH("caldarella", N12)),
                    "",
                    $X$6
                ),
                $W$6
            ),
            $V$6
        ),
        $Y$6
    ),
    $AO$6
)</f>
        <v>5400274443
canone</v>
      </c>
      <c r="J12" s="33" t="s">
        <v>579</v>
      </c>
      <c r="K12" s="34" t="s">
        <v>281</v>
      </c>
      <c r="L12" s="34" t="s">
        <v>282</v>
      </c>
      <c r="M12" s="31">
        <f t="shared" si="10"/>
        <v>8.25</v>
      </c>
      <c r="N12" s="35" t="s">
        <v>313</v>
      </c>
      <c r="O12" s="35"/>
      <c r="P12" s="76" t="s">
        <v>14</v>
      </c>
      <c r="Q12" s="18">
        <f t="shared" si="9"/>
        <v>8.25</v>
      </c>
      <c r="R12" s="18">
        <v>8.25</v>
      </c>
      <c r="S12" s="77">
        <f t="shared" si="8"/>
        <v>0</v>
      </c>
      <c r="T12" s="2"/>
      <c r="AD12" s="114" t="str">
        <f t="shared" si="6"/>
        <v>NO</v>
      </c>
      <c r="AG12" s="3">
        <f t="shared" si="0"/>
        <v>7.75</v>
      </c>
      <c r="AH12" s="3">
        <f t="shared" si="0"/>
        <v>16.75</v>
      </c>
      <c r="AI12" s="3">
        <f t="shared" si="1"/>
        <v>0.75</v>
      </c>
      <c r="AJ12" s="4">
        <v>3.125E-2</v>
      </c>
      <c r="AK12" s="3">
        <f t="shared" si="2"/>
        <v>9</v>
      </c>
      <c r="AL12" s="53" t="s">
        <v>30</v>
      </c>
      <c r="AM12" s="8" t="b">
        <f t="shared" si="3"/>
        <v>1</v>
      </c>
      <c r="AN12" s="15">
        <f t="shared" si="4"/>
        <v>8.25</v>
      </c>
    </row>
    <row r="13" spans="1:41" ht="80.099999999999994" customHeight="1" x14ac:dyDescent="0.25">
      <c r="A13" s="112" t="str">
        <f>IFERROR(INDEX(Tabella256[cognomenome], MATCH(F13, Tabella256[cognome], 0)), "")</f>
        <v>Mira A.</v>
      </c>
      <c r="B13" s="28"/>
      <c r="C13" s="28"/>
      <c r="D13" s="29"/>
      <c r="E13" s="29"/>
      <c r="F13" s="30" t="s">
        <v>265</v>
      </c>
      <c r="G13" s="56" t="str">
        <f>IF(G12="","",G12)</f>
        <v>controllo funzionalita' trasmettitori di livello</v>
      </c>
      <c r="H13" s="31" t="str">
        <f>IF(H12="","",H12)</f>
        <v>Messina</v>
      </c>
      <c r="I13" s="32" t="str">
        <f t="shared" si="11"/>
        <v>5400274443
canone</v>
      </c>
      <c r="J13" s="33" t="str">
        <f>IF(J12="","",J12)</f>
        <v>578427/C</v>
      </c>
      <c r="K13" s="34" t="s">
        <v>281</v>
      </c>
      <c r="L13" s="34" t="s">
        <v>282</v>
      </c>
      <c r="M13" s="31">
        <f t="shared" si="10"/>
        <v>8.25</v>
      </c>
      <c r="N13" s="35" t="s">
        <v>313</v>
      </c>
      <c r="O13" s="35"/>
      <c r="P13" s="76" t="s">
        <v>13</v>
      </c>
      <c r="Q13" s="18">
        <f t="shared" si="9"/>
        <v>8.25</v>
      </c>
      <c r="R13" s="18">
        <v>8.25</v>
      </c>
      <c r="S13" s="77">
        <f t="shared" si="8"/>
        <v>0</v>
      </c>
      <c r="T13" s="2"/>
      <c r="AD13" s="114" t="str">
        <f t="shared" si="6"/>
        <v>NO</v>
      </c>
      <c r="AG13" s="3">
        <f t="shared" si="0"/>
        <v>7.75</v>
      </c>
      <c r="AH13" s="3">
        <f t="shared" si="0"/>
        <v>16.75</v>
      </c>
      <c r="AI13" s="3">
        <f t="shared" si="1"/>
        <v>0.75</v>
      </c>
      <c r="AJ13" s="4">
        <v>3.125E-2</v>
      </c>
      <c r="AK13" s="3">
        <f t="shared" si="2"/>
        <v>9</v>
      </c>
      <c r="AL13" s="53" t="s">
        <v>30</v>
      </c>
      <c r="AM13" s="8" t="b">
        <f t="shared" si="3"/>
        <v>1</v>
      </c>
      <c r="AN13" s="15">
        <f t="shared" si="4"/>
        <v>8.25</v>
      </c>
    </row>
    <row r="14" spans="1:41" ht="60.75" x14ac:dyDescent="0.25">
      <c r="A14" s="112" t="str">
        <f>IFERROR(INDEX(Tabella256[cognomenome], MATCH(F14, Tabella256[cognome], 0)), "")</f>
        <v>Garro L.</v>
      </c>
      <c r="B14" s="28"/>
      <c r="C14" s="28"/>
      <c r="D14" s="29"/>
      <c r="E14" s="29"/>
      <c r="F14" s="30" t="s">
        <v>137</v>
      </c>
      <c r="G14" s="56" t="s">
        <v>432</v>
      </c>
      <c r="H14" s="31" t="s">
        <v>285</v>
      </c>
      <c r="I14" s="32" t="s">
        <v>582</v>
      </c>
      <c r="J14" s="33" t="s">
        <v>431</v>
      </c>
      <c r="K14" s="34" t="s">
        <v>281</v>
      </c>
      <c r="L14" s="34" t="s">
        <v>282</v>
      </c>
      <c r="M14" s="31">
        <f t="shared" si="10"/>
        <v>8.25</v>
      </c>
      <c r="N14" s="35"/>
      <c r="O14" s="35"/>
      <c r="P14" s="76" t="s">
        <v>288</v>
      </c>
      <c r="Q14" s="18">
        <f t="shared" si="9"/>
        <v>8.25</v>
      </c>
      <c r="R14" s="18">
        <v>8.25</v>
      </c>
      <c r="S14" s="77">
        <f t="shared" si="8"/>
        <v>0</v>
      </c>
      <c r="T14" s="2"/>
      <c r="AD14" s="114" t="str">
        <f t="shared" si="6"/>
        <v>NO</v>
      </c>
      <c r="AG14" s="3">
        <f t="shared" si="0"/>
        <v>7.75</v>
      </c>
      <c r="AH14" s="3">
        <f t="shared" si="0"/>
        <v>16.75</v>
      </c>
      <c r="AI14" s="3">
        <f t="shared" si="1"/>
        <v>0.75</v>
      </c>
      <c r="AJ14" s="4">
        <v>3.125E-2</v>
      </c>
      <c r="AK14" s="3">
        <f t="shared" si="2"/>
        <v>9</v>
      </c>
      <c r="AL14" s="53" t="s">
        <v>30</v>
      </c>
      <c r="AM14" s="8" t="b">
        <f t="shared" si="3"/>
        <v>1</v>
      </c>
      <c r="AN14" s="15">
        <f t="shared" si="4"/>
        <v>8.25</v>
      </c>
    </row>
    <row r="15" spans="1:41" ht="60.75" x14ac:dyDescent="0.25">
      <c r="A15" s="112" t="str">
        <f>IFERROR(INDEX(Tabella256[cognomenome], MATCH(F15, Tabella256[cognome], 0)), "")</f>
        <v>Garro S.</v>
      </c>
      <c r="B15" s="28"/>
      <c r="C15" s="28"/>
      <c r="D15" s="29"/>
      <c r="E15" s="29"/>
      <c r="F15" s="30" t="s">
        <v>138</v>
      </c>
      <c r="G15" s="56" t="str">
        <f t="shared" ref="G15:H17" si="12">IF(G14="","",G14)</f>
        <v>1200-MAX  E OFF SITE CONTROLLO  RIPRISTINO E MOVIMENTAZIONE  KV e HIC. . Proseguimento del permesso n 566045/C</v>
      </c>
      <c r="H15" s="31" t="str">
        <f t="shared" si="12"/>
        <v>Caldarella</v>
      </c>
      <c r="I15" s="32" t="s">
        <v>582</v>
      </c>
      <c r="J15" s="33" t="str">
        <f>IF(J14="","",J14)</f>
        <v>575292/C</v>
      </c>
      <c r="K15" s="34" t="s">
        <v>281</v>
      </c>
      <c r="L15" s="34" t="s">
        <v>282</v>
      </c>
      <c r="M15" s="31">
        <f t="shared" si="10"/>
        <v>8.25</v>
      </c>
      <c r="N15" s="35"/>
      <c r="O15" s="35"/>
      <c r="P15" s="76" t="s">
        <v>16</v>
      </c>
      <c r="Q15" s="18">
        <f t="shared" si="9"/>
        <v>8.25</v>
      </c>
      <c r="R15" s="18">
        <v>8.25</v>
      </c>
      <c r="S15" s="77">
        <f t="shared" si="8"/>
        <v>0</v>
      </c>
      <c r="T15" s="2"/>
      <c r="AD15" s="114" t="str">
        <f t="shared" si="6"/>
        <v>NO</v>
      </c>
      <c r="AG15" s="3">
        <f t="shared" si="0"/>
        <v>7.75</v>
      </c>
      <c r="AH15" s="3">
        <f t="shared" si="0"/>
        <v>16.75</v>
      </c>
      <c r="AI15" s="3">
        <f t="shared" si="1"/>
        <v>0.75</v>
      </c>
      <c r="AJ15" s="4">
        <v>3.125E-2</v>
      </c>
      <c r="AK15" s="3">
        <f t="shared" si="2"/>
        <v>9</v>
      </c>
      <c r="AL15" s="53" t="s">
        <v>30</v>
      </c>
      <c r="AM15" s="8" t="b">
        <f t="shared" si="3"/>
        <v>1</v>
      </c>
      <c r="AN15" s="15">
        <f t="shared" si="4"/>
        <v>8.25</v>
      </c>
    </row>
    <row r="16" spans="1:41" ht="52.5" x14ac:dyDescent="0.25">
      <c r="A16" s="112" t="str">
        <f>IFERROR(INDEX(Tabella256[cognomenome], MATCH(F16, Tabella256[cognome], 0)), "")</f>
        <v>Maggio C.</v>
      </c>
      <c r="B16" s="28"/>
      <c r="C16" s="28"/>
      <c r="D16" s="29"/>
      <c r="E16" s="29"/>
      <c r="F16" s="30" t="s">
        <v>266</v>
      </c>
      <c r="G16" s="56" t="s">
        <v>589</v>
      </c>
      <c r="H16" s="31" t="s">
        <v>285</v>
      </c>
      <c r="I16" s="32" t="s">
        <v>590</v>
      </c>
      <c r="J16" s="33" t="s">
        <v>588</v>
      </c>
      <c r="K16" s="34" t="s">
        <v>281</v>
      </c>
      <c r="L16" s="34" t="s">
        <v>581</v>
      </c>
      <c r="M16" s="31">
        <f t="shared" si="10"/>
        <v>2</v>
      </c>
      <c r="N16" s="35"/>
      <c r="O16" s="35"/>
      <c r="P16" s="76" t="s">
        <v>17</v>
      </c>
      <c r="Q16" s="18">
        <f t="shared" si="9"/>
        <v>8.25</v>
      </c>
      <c r="R16" s="18">
        <v>8.25</v>
      </c>
      <c r="S16" s="77">
        <f t="shared" si="8"/>
        <v>0</v>
      </c>
      <c r="T16" s="2"/>
      <c r="AD16" s="114" t="str">
        <f t="shared" si="6"/>
        <v>NO</v>
      </c>
      <c r="AG16" s="3">
        <f t="shared" si="0"/>
        <v>7.75</v>
      </c>
      <c r="AH16" s="3">
        <f t="shared" si="0"/>
        <v>9.75</v>
      </c>
      <c r="AI16" s="3">
        <f t="shared" si="1"/>
        <v>0</v>
      </c>
      <c r="AJ16" s="4">
        <v>3.125E-2</v>
      </c>
      <c r="AK16" s="3">
        <f t="shared" si="2"/>
        <v>2</v>
      </c>
      <c r="AL16" s="53" t="s">
        <v>30</v>
      </c>
      <c r="AM16" s="8" t="b">
        <f t="shared" si="3"/>
        <v>0</v>
      </c>
      <c r="AN16" s="15">
        <f t="shared" si="4"/>
        <v>2</v>
      </c>
    </row>
    <row r="17" spans="1:40" ht="52.5" x14ac:dyDescent="0.25">
      <c r="A17" s="112" t="str">
        <f>IFERROR(INDEX(Tabella256[cognomenome], MATCH(F17, Tabella256[cognome], 0)), "")</f>
        <v>Virgillito A.</v>
      </c>
      <c r="B17" s="28"/>
      <c r="C17" s="28"/>
      <c r="D17" s="29"/>
      <c r="E17" s="29"/>
      <c r="F17" s="30" t="s">
        <v>570</v>
      </c>
      <c r="G17" s="56" t="str">
        <f t="shared" si="12"/>
        <v>10242562 - 700A: Ripristino funzionalit RCV201 riciclo impianto</v>
      </c>
      <c r="H17" s="31" t="str">
        <f t="shared" si="12"/>
        <v>Caldarella</v>
      </c>
      <c r="I17" s="32" t="s">
        <v>590</v>
      </c>
      <c r="J17" s="33" t="str">
        <f>IF(J16="","",J16)</f>
        <v>578490/C</v>
      </c>
      <c r="K17" s="34" t="s">
        <v>281</v>
      </c>
      <c r="L17" s="34" t="s">
        <v>581</v>
      </c>
      <c r="M17" s="31">
        <f t="shared" si="10"/>
        <v>2</v>
      </c>
      <c r="N17" s="35"/>
      <c r="O17" s="35"/>
      <c r="P17" s="76" t="s">
        <v>289</v>
      </c>
      <c r="Q17" s="18">
        <f t="shared" si="9"/>
        <v>2</v>
      </c>
      <c r="R17" s="18">
        <v>2</v>
      </c>
      <c r="S17" s="77">
        <f t="shared" si="8"/>
        <v>0</v>
      </c>
      <c r="T17" s="2"/>
      <c r="AD17" s="114" t="str">
        <f t="shared" si="6"/>
        <v>NO</v>
      </c>
      <c r="AG17" s="3">
        <f t="shared" si="0"/>
        <v>7.75</v>
      </c>
      <c r="AH17" s="3">
        <f t="shared" si="0"/>
        <v>9.75</v>
      </c>
      <c r="AI17" s="3">
        <f t="shared" si="1"/>
        <v>0</v>
      </c>
      <c r="AJ17" s="4">
        <v>3.125E-2</v>
      </c>
      <c r="AK17" s="3">
        <f t="shared" si="2"/>
        <v>2</v>
      </c>
      <c r="AL17" s="53" t="s">
        <v>30</v>
      </c>
      <c r="AM17" s="8" t="b">
        <f t="shared" si="3"/>
        <v>0</v>
      </c>
      <c r="AN17" s="15">
        <f t="shared" si="4"/>
        <v>2</v>
      </c>
    </row>
    <row r="18" spans="1:40" ht="80.099999999999994" customHeight="1" x14ac:dyDescent="0.25">
      <c r="A18" s="112" t="str">
        <f>IFERROR(INDEX(Tabella256[cognomenome], MATCH(F18, Tabella256[cognome], 0)), "")</f>
        <v>Allegretti G.</v>
      </c>
      <c r="B18" s="28"/>
      <c r="C18" s="28"/>
      <c r="D18" s="29"/>
      <c r="E18" s="29"/>
      <c r="F18" s="30" t="s">
        <v>163</v>
      </c>
      <c r="G18" s="56" t="s">
        <v>130</v>
      </c>
      <c r="H18" s="31"/>
      <c r="I18" s="32" t="str">
        <f t="shared" si="11"/>
        <v/>
      </c>
      <c r="J18" s="33"/>
      <c r="K18" s="34" t="s">
        <v>286</v>
      </c>
      <c r="L18" s="34" t="s">
        <v>287</v>
      </c>
      <c r="M18" s="31">
        <f t="shared" si="10"/>
        <v>9.75</v>
      </c>
      <c r="N18" s="35"/>
      <c r="O18" s="35"/>
      <c r="P18" s="76" t="s">
        <v>572</v>
      </c>
      <c r="Q18" s="18">
        <f t="shared" si="9"/>
        <v>2</v>
      </c>
      <c r="R18" s="18">
        <v>2</v>
      </c>
      <c r="S18" s="77">
        <f t="shared" si="8"/>
        <v>0</v>
      </c>
      <c r="T18" s="2"/>
      <c r="AD18" s="114" t="str">
        <f t="shared" si="6"/>
        <v>NO</v>
      </c>
      <c r="AG18" s="3">
        <f t="shared" si="0"/>
        <v>6.75</v>
      </c>
      <c r="AH18" s="3">
        <f t="shared" si="0"/>
        <v>17.25</v>
      </c>
      <c r="AI18" s="3">
        <f t="shared" si="1"/>
        <v>0.75</v>
      </c>
      <c r="AJ18" s="4">
        <v>3.125E-2</v>
      </c>
      <c r="AK18" s="3">
        <f t="shared" si="2"/>
        <v>10.5</v>
      </c>
      <c r="AL18" s="53" t="s">
        <v>30</v>
      </c>
      <c r="AM18" s="8" t="b">
        <f t="shared" si="3"/>
        <v>1</v>
      </c>
      <c r="AN18" s="15">
        <f t="shared" si="4"/>
        <v>9.75</v>
      </c>
    </row>
    <row r="19" spans="1:40" ht="80.099999999999994" customHeight="1" x14ac:dyDescent="0.25">
      <c r="A19" s="112" t="str">
        <f>IFERROR(INDEX(Tabella256[cognomenome], MATCH(F19, Tabella256[cognome], 0)), "")</f>
        <v>Aricò E.</v>
      </c>
      <c r="B19" s="28"/>
      <c r="C19" s="28"/>
      <c r="D19" s="29"/>
      <c r="E19" s="29"/>
      <c r="F19" s="30" t="s">
        <v>267</v>
      </c>
      <c r="G19" s="56" t="str">
        <f>IF(G18="","",G18)</f>
        <v>C.P.</v>
      </c>
      <c r="H19" s="31" t="str">
        <f>IF(H18="","",H18)</f>
        <v/>
      </c>
      <c r="I19" s="32" t="str">
        <f t="shared" si="11"/>
        <v/>
      </c>
      <c r="J19" s="33" t="str">
        <f>IF(J18="","",J18)</f>
        <v/>
      </c>
      <c r="K19" s="34" t="s">
        <v>281</v>
      </c>
      <c r="L19" s="34" t="s">
        <v>581</v>
      </c>
      <c r="M19" s="31">
        <f t="shared" si="10"/>
        <v>2</v>
      </c>
      <c r="N19" s="35"/>
      <c r="O19" s="35"/>
      <c r="P19" s="76" t="s">
        <v>19</v>
      </c>
      <c r="Q19" s="18">
        <f t="shared" si="9"/>
        <v>9.75</v>
      </c>
      <c r="R19" s="18">
        <v>9.75</v>
      </c>
      <c r="S19" s="77">
        <f>R19-Q19</f>
        <v>0</v>
      </c>
      <c r="T19" s="2"/>
      <c r="AD19" s="114" t="str">
        <f t="shared" si="6"/>
        <v>NO</v>
      </c>
      <c r="AG19" s="3">
        <f t="shared" si="0"/>
        <v>7.75</v>
      </c>
      <c r="AH19" s="3">
        <f t="shared" si="0"/>
        <v>9.75</v>
      </c>
      <c r="AI19" s="3">
        <f t="shared" si="1"/>
        <v>0</v>
      </c>
      <c r="AJ19" s="4">
        <v>3.125E-2</v>
      </c>
      <c r="AK19" s="3">
        <f t="shared" si="2"/>
        <v>2</v>
      </c>
      <c r="AL19" s="53" t="s">
        <v>30</v>
      </c>
      <c r="AM19" s="8" t="b">
        <f t="shared" si="3"/>
        <v>0</v>
      </c>
      <c r="AN19" s="15">
        <f t="shared" si="4"/>
        <v>2</v>
      </c>
    </row>
    <row r="20" spans="1:40" ht="80.099999999999994" customHeight="1" x14ac:dyDescent="0.25">
      <c r="A20" s="112" t="str">
        <f>IFERROR(INDEX(Tabella256[cognomenome], MATCH(F20, Tabella256[cognome], 0)), "")</f>
        <v/>
      </c>
      <c r="B20" s="28"/>
      <c r="C20" s="28"/>
      <c r="D20" s="29"/>
      <c r="E20" s="29"/>
      <c r="F20" s="30"/>
      <c r="G20" s="56"/>
      <c r="H20" s="31"/>
      <c r="I20" s="32" t="str">
        <f t="shared" si="5"/>
        <v/>
      </c>
      <c r="J20" s="33"/>
      <c r="K20" s="34"/>
      <c r="L20" s="34"/>
      <c r="M20" s="31" t="str">
        <f t="shared" si="7"/>
        <v/>
      </c>
      <c r="N20" s="35"/>
      <c r="O20" s="35"/>
      <c r="P20" s="76" t="s">
        <v>256</v>
      </c>
      <c r="Q20" s="18">
        <f t="shared" si="9"/>
        <v>2</v>
      </c>
      <c r="R20" s="18">
        <v>2</v>
      </c>
      <c r="S20" s="77">
        <f t="shared" si="8"/>
        <v>0</v>
      </c>
      <c r="T20" s="2"/>
      <c r="U20" s="2"/>
      <c r="W20" s="72"/>
      <c r="X20" s="72"/>
      <c r="Y20" s="72"/>
      <c r="Z20" s="72"/>
      <c r="AA20" s="72"/>
      <c r="AB20" s="72"/>
      <c r="AC20" s="2"/>
      <c r="AD20" s="114" t="str">
        <f t="shared" si="6"/>
        <v>NO</v>
      </c>
      <c r="AG20" s="3">
        <f t="shared" si="0"/>
        <v>0</v>
      </c>
      <c r="AH20" s="3">
        <f t="shared" si="0"/>
        <v>0</v>
      </c>
      <c r="AI20" s="3">
        <f t="shared" si="1"/>
        <v>0</v>
      </c>
      <c r="AJ20" s="4">
        <v>3.125E-2</v>
      </c>
      <c r="AK20" s="3">
        <f t="shared" si="2"/>
        <v>0</v>
      </c>
      <c r="AL20" s="53" t="s">
        <v>30</v>
      </c>
      <c r="AM20" s="8" t="b">
        <f t="shared" si="3"/>
        <v>0</v>
      </c>
      <c r="AN20" s="15">
        <f t="shared" si="4"/>
        <v>0</v>
      </c>
    </row>
    <row r="21" spans="1:40" ht="80.099999999999994" customHeight="1" x14ac:dyDescent="0.25">
      <c r="A21" s="112" t="str">
        <f>IFERROR(INDEX(Tabella256[cognomenome], MATCH(F21, Tabella256[cognome], 0)), "")</f>
        <v/>
      </c>
      <c r="B21" s="28"/>
      <c r="C21" s="28"/>
      <c r="D21" s="29"/>
      <c r="E21" s="29"/>
      <c r="F21" s="30"/>
      <c r="G21" s="56" t="str">
        <f>IF(G20="","",G20)</f>
        <v/>
      </c>
      <c r="H21" s="31" t="str">
        <f>IF(H20="","",H20)</f>
        <v/>
      </c>
      <c r="I21" s="32" t="str">
        <f t="shared" si="5"/>
        <v/>
      </c>
      <c r="J21" s="33" t="str">
        <f>IF(J20="","",J20)</f>
        <v/>
      </c>
      <c r="K21" s="34"/>
      <c r="L21" s="34"/>
      <c r="M21" s="31" t="str">
        <f t="shared" si="7"/>
        <v/>
      </c>
      <c r="N21" s="35"/>
      <c r="O21" s="35"/>
      <c r="P21" s="76"/>
      <c r="Q21" s="18">
        <f t="shared" si="9"/>
        <v>99</v>
      </c>
      <c r="R21" s="18">
        <v>99</v>
      </c>
      <c r="S21" s="77">
        <f t="shared" si="8"/>
        <v>0</v>
      </c>
      <c r="T21" s="2"/>
      <c r="U21" s="2"/>
      <c r="W21" s="72"/>
      <c r="X21" s="72"/>
      <c r="Y21" s="72"/>
      <c r="Z21" s="72"/>
      <c r="AA21" s="72"/>
      <c r="AB21" s="72"/>
      <c r="AC21" s="2"/>
      <c r="AD21" s="114" t="str">
        <f t="shared" si="6"/>
        <v>NO</v>
      </c>
      <c r="AG21" s="3">
        <f t="shared" si="0"/>
        <v>0</v>
      </c>
      <c r="AH21" s="3">
        <f t="shared" si="0"/>
        <v>0</v>
      </c>
      <c r="AI21" s="3">
        <f t="shared" si="1"/>
        <v>0</v>
      </c>
      <c r="AJ21" s="4">
        <v>3.125E-2</v>
      </c>
      <c r="AK21" s="3">
        <f t="shared" si="2"/>
        <v>0</v>
      </c>
      <c r="AL21" s="53" t="s">
        <v>30</v>
      </c>
      <c r="AM21" s="8" t="b">
        <f t="shared" si="3"/>
        <v>0</v>
      </c>
      <c r="AN21" s="15">
        <f t="shared" si="4"/>
        <v>0</v>
      </c>
    </row>
    <row r="22" spans="1:40" ht="80.099999999999994" customHeight="1" x14ac:dyDescent="0.25">
      <c r="A22" s="112" t="str">
        <f>IFERROR(INDEX(Tabella256[cognomenome], MATCH(F22, Tabella256[cognome], 0)), "")</f>
        <v/>
      </c>
      <c r="B22" s="28"/>
      <c r="C22" s="28"/>
      <c r="D22" s="29"/>
      <c r="E22" s="29"/>
      <c r="F22" s="30"/>
      <c r="G22" s="56"/>
      <c r="H22" s="31"/>
      <c r="I22" s="32" t="str">
        <f t="shared" si="5"/>
        <v/>
      </c>
      <c r="J22" s="33"/>
      <c r="K22" s="34"/>
      <c r="L22" s="34"/>
      <c r="M22" s="31" t="str">
        <f t="shared" si="7"/>
        <v/>
      </c>
      <c r="N22" s="36"/>
      <c r="O22" s="36"/>
      <c r="P22" s="76"/>
      <c r="Q22" s="18">
        <f t="shared" si="9"/>
        <v>99</v>
      </c>
      <c r="R22" s="18">
        <v>99</v>
      </c>
      <c r="S22" s="77">
        <f t="shared" si="8"/>
        <v>0</v>
      </c>
      <c r="T22" s="2"/>
      <c r="U22" s="2"/>
      <c r="AB22" s="72"/>
      <c r="AC22" s="2"/>
      <c r="AD22" s="114" t="str">
        <f t="shared" si="6"/>
        <v>NO</v>
      </c>
      <c r="AG22" s="3">
        <f t="shared" si="0"/>
        <v>0</v>
      </c>
      <c r="AH22" s="3">
        <f t="shared" si="0"/>
        <v>0</v>
      </c>
      <c r="AI22" s="3">
        <f t="shared" si="1"/>
        <v>0</v>
      </c>
      <c r="AJ22" s="4">
        <v>3.125E-2</v>
      </c>
      <c r="AK22" s="3">
        <f t="shared" si="2"/>
        <v>0</v>
      </c>
      <c r="AL22" s="53" t="s">
        <v>30</v>
      </c>
      <c r="AM22" s="8" t="b">
        <f t="shared" si="3"/>
        <v>0</v>
      </c>
      <c r="AN22" s="15">
        <f t="shared" si="4"/>
        <v>0</v>
      </c>
    </row>
    <row r="23" spans="1:40" ht="80.099999999999994" customHeight="1" x14ac:dyDescent="0.25">
      <c r="A23" s="112" t="str">
        <f>IFERROR(INDEX(Tabella256[cognomenome], MATCH(F23, Tabella256[cognome], 0)), "")</f>
        <v/>
      </c>
      <c r="B23" s="28"/>
      <c r="C23" s="28"/>
      <c r="D23" s="29"/>
      <c r="E23" s="29"/>
      <c r="F23" s="30"/>
      <c r="G23" s="56" t="str">
        <f>IF(G22="","",G22)</f>
        <v/>
      </c>
      <c r="H23" s="31" t="str">
        <f>IF(H22="","",H22)</f>
        <v/>
      </c>
      <c r="I23" s="32" t="str">
        <f t="shared" si="5"/>
        <v/>
      </c>
      <c r="J23" s="33" t="str">
        <f>IF(J22="","",J22)</f>
        <v/>
      </c>
      <c r="K23" s="34"/>
      <c r="L23" s="34"/>
      <c r="M23" s="31" t="str">
        <f t="shared" si="7"/>
        <v/>
      </c>
      <c r="N23" s="36"/>
      <c r="O23" s="36"/>
      <c r="P23" s="76"/>
      <c r="Q23" s="18">
        <f t="shared" si="9"/>
        <v>99</v>
      </c>
      <c r="R23" s="18">
        <v>99</v>
      </c>
      <c r="S23" s="77">
        <f t="shared" si="8"/>
        <v>0</v>
      </c>
      <c r="T23" s="2"/>
      <c r="U23" s="2"/>
      <c r="AB23" s="72"/>
      <c r="AC23" s="2"/>
      <c r="AD23" s="114" t="str">
        <f t="shared" si="6"/>
        <v>NO</v>
      </c>
      <c r="AG23" s="3">
        <f t="shared" si="0"/>
        <v>0</v>
      </c>
      <c r="AH23" s="3">
        <f t="shared" si="0"/>
        <v>0</v>
      </c>
      <c r="AI23" s="3">
        <f t="shared" si="1"/>
        <v>0</v>
      </c>
      <c r="AJ23" s="4">
        <v>3.125E-2</v>
      </c>
      <c r="AK23" s="3">
        <f t="shared" si="2"/>
        <v>0</v>
      </c>
      <c r="AL23" s="53" t="s">
        <v>30</v>
      </c>
      <c r="AM23" s="8" t="b">
        <f t="shared" si="3"/>
        <v>0</v>
      </c>
      <c r="AN23" s="15">
        <f t="shared" si="4"/>
        <v>0</v>
      </c>
    </row>
    <row r="24" spans="1:40" ht="80.099999999999994" customHeight="1" x14ac:dyDescent="0.25">
      <c r="A24" s="112" t="str">
        <f>IFERROR(INDEX(Tabella256[cognomenome], MATCH(F24, Tabella256[cognome], 0)), "")</f>
        <v/>
      </c>
      <c r="B24" s="28"/>
      <c r="C24" s="28"/>
      <c r="D24" s="29"/>
      <c r="E24" s="29"/>
      <c r="F24" s="30"/>
      <c r="G24" s="56"/>
      <c r="H24" s="31"/>
      <c r="I24" s="32" t="str">
        <f t="shared" si="5"/>
        <v/>
      </c>
      <c r="J24" s="33"/>
      <c r="K24" s="34"/>
      <c r="L24" s="34"/>
      <c r="M24" s="31" t="str">
        <f t="shared" si="7"/>
        <v/>
      </c>
      <c r="N24" s="35"/>
      <c r="O24" s="35"/>
      <c r="P24" s="76"/>
      <c r="Q24" s="18">
        <f t="shared" si="9"/>
        <v>99</v>
      </c>
      <c r="R24" s="18">
        <v>99</v>
      </c>
      <c r="S24" s="77">
        <f t="shared" si="8"/>
        <v>0</v>
      </c>
      <c r="T24" s="2"/>
      <c r="U24" s="2"/>
      <c r="AB24" s="72"/>
      <c r="AC24" s="2"/>
      <c r="AD24" s="114" t="str">
        <f t="shared" si="6"/>
        <v>NO</v>
      </c>
      <c r="AG24" s="3">
        <f t="shared" si="0"/>
        <v>0</v>
      </c>
      <c r="AH24" s="3">
        <f t="shared" si="0"/>
        <v>0</v>
      </c>
      <c r="AI24" s="3">
        <f t="shared" si="1"/>
        <v>0</v>
      </c>
      <c r="AJ24" s="4">
        <v>3.125E-2</v>
      </c>
      <c r="AK24" s="3">
        <f t="shared" si="2"/>
        <v>0</v>
      </c>
      <c r="AL24" s="53" t="s">
        <v>30</v>
      </c>
      <c r="AM24" s="8" t="b">
        <f t="shared" si="3"/>
        <v>0</v>
      </c>
      <c r="AN24" s="15">
        <f t="shared" si="4"/>
        <v>0</v>
      </c>
    </row>
    <row r="25" spans="1:40" ht="80.099999999999994" customHeight="1" x14ac:dyDescent="0.25">
      <c r="A25" s="112" t="str">
        <f>IFERROR(INDEX(Tabella256[cognomenome], MATCH(F25, Tabella256[cognome], 0)), "")</f>
        <v/>
      </c>
      <c r="B25" s="28"/>
      <c r="C25" s="28"/>
      <c r="D25" s="29"/>
      <c r="E25" s="29"/>
      <c r="F25" s="30"/>
      <c r="G25" s="56" t="str">
        <f>IF(G24="","",G24)</f>
        <v/>
      </c>
      <c r="H25" s="31" t="str">
        <f>IF(H24="","",H24)</f>
        <v/>
      </c>
      <c r="I25" s="32" t="str">
        <f t="shared" si="5"/>
        <v/>
      </c>
      <c r="J25" s="33" t="str">
        <f>IF(J24="","",J24)</f>
        <v/>
      </c>
      <c r="K25" s="34"/>
      <c r="L25" s="34"/>
      <c r="M25" s="31" t="str">
        <f t="shared" si="7"/>
        <v/>
      </c>
      <c r="N25" s="35"/>
      <c r="O25" s="35"/>
      <c r="P25" s="76"/>
      <c r="Q25" s="18">
        <f t="shared" si="9"/>
        <v>99</v>
      </c>
      <c r="R25" s="18">
        <v>99</v>
      </c>
      <c r="S25" s="77">
        <f t="shared" si="8"/>
        <v>0</v>
      </c>
      <c r="T25" s="2"/>
      <c r="U25" s="2"/>
      <c r="V25" s="72"/>
      <c r="W25" s="72"/>
      <c r="X25" s="72"/>
      <c r="Y25" s="72"/>
      <c r="Z25" s="72"/>
      <c r="AA25" s="72"/>
      <c r="AB25" s="72"/>
      <c r="AC25" s="2"/>
      <c r="AD25" s="114" t="str">
        <f t="shared" si="6"/>
        <v>NO</v>
      </c>
      <c r="AG25" s="3">
        <f t="shared" si="0"/>
        <v>0</v>
      </c>
      <c r="AH25" s="3">
        <f t="shared" si="0"/>
        <v>0</v>
      </c>
      <c r="AI25" s="3">
        <f t="shared" si="1"/>
        <v>0</v>
      </c>
      <c r="AJ25" s="4">
        <v>3.125E-2</v>
      </c>
      <c r="AK25" s="3">
        <f t="shared" si="2"/>
        <v>0</v>
      </c>
      <c r="AL25" s="53" t="s">
        <v>30</v>
      </c>
      <c r="AM25" s="8" t="b">
        <f t="shared" si="3"/>
        <v>0</v>
      </c>
      <c r="AN25" s="15">
        <f t="shared" si="4"/>
        <v>0</v>
      </c>
    </row>
    <row r="26" spans="1:40" ht="80.099999999999994" customHeight="1" x14ac:dyDescent="0.25">
      <c r="A26" s="112" t="str">
        <f>IFERROR(INDEX(Tabella256[cognomenome], MATCH(F26, Tabella256[cognome], 0)), "")</f>
        <v/>
      </c>
      <c r="B26" s="28"/>
      <c r="C26" s="28"/>
      <c r="D26" s="29"/>
      <c r="E26" s="29"/>
      <c r="F26" s="30"/>
      <c r="G26" s="56"/>
      <c r="H26" s="31"/>
      <c r="I26" s="32" t="str">
        <f t="shared" si="5"/>
        <v/>
      </c>
      <c r="J26" s="33"/>
      <c r="K26" s="34"/>
      <c r="L26" s="34"/>
      <c r="M26" s="31" t="str">
        <f t="shared" si="7"/>
        <v/>
      </c>
      <c r="N26" s="35"/>
      <c r="O26" s="35"/>
      <c r="P26" s="76"/>
      <c r="Q26" s="18">
        <f t="shared" si="9"/>
        <v>99</v>
      </c>
      <c r="R26" s="18">
        <v>99</v>
      </c>
      <c r="S26" s="77">
        <f t="shared" si="8"/>
        <v>0</v>
      </c>
      <c r="T26" s="2"/>
      <c r="U26" s="2"/>
      <c r="V26" s="72"/>
      <c r="W26" s="72"/>
      <c r="X26" s="72"/>
      <c r="Y26" s="72"/>
      <c r="Z26" s="72"/>
      <c r="AA26" s="72"/>
      <c r="AB26" s="72"/>
      <c r="AC26" s="2"/>
      <c r="AD26" s="114" t="str">
        <f t="shared" si="6"/>
        <v>NO</v>
      </c>
      <c r="AG26" s="3">
        <f t="shared" si="0"/>
        <v>0</v>
      </c>
      <c r="AH26" s="3">
        <f t="shared" si="0"/>
        <v>0</v>
      </c>
      <c r="AI26" s="3">
        <f t="shared" si="1"/>
        <v>0</v>
      </c>
      <c r="AJ26" s="4">
        <v>3.125E-2</v>
      </c>
      <c r="AK26" s="3">
        <f t="shared" si="2"/>
        <v>0</v>
      </c>
      <c r="AL26" s="53" t="s">
        <v>30</v>
      </c>
      <c r="AM26" s="8" t="b">
        <f t="shared" si="3"/>
        <v>0</v>
      </c>
      <c r="AN26" s="15">
        <f t="shared" si="4"/>
        <v>0</v>
      </c>
    </row>
    <row r="27" spans="1:40" ht="80.099999999999994" customHeight="1" x14ac:dyDescent="0.25">
      <c r="A27" s="112" t="str">
        <f>IFERROR(INDEX(Tabella256[cognomenome], MATCH(F27, Tabella256[cognome], 0)), "")</f>
        <v/>
      </c>
      <c r="B27" s="28"/>
      <c r="C27" s="28"/>
      <c r="D27" s="29"/>
      <c r="E27" s="29"/>
      <c r="F27" s="30"/>
      <c r="G27" s="56" t="str">
        <f>IF(G26="","",G26)</f>
        <v/>
      </c>
      <c r="H27" s="31" t="str">
        <f>IF(H26="","",H26)</f>
        <v/>
      </c>
      <c r="I27" s="32" t="str">
        <f t="shared" si="5"/>
        <v/>
      </c>
      <c r="J27" s="33" t="str">
        <f>IF(J26="","",J26)</f>
        <v/>
      </c>
      <c r="K27" s="34"/>
      <c r="L27" s="34"/>
      <c r="M27" s="31" t="str">
        <f t="shared" si="7"/>
        <v/>
      </c>
      <c r="N27" s="35"/>
      <c r="O27" s="35"/>
      <c r="P27" s="76"/>
      <c r="Q27" s="18">
        <f t="shared" si="9"/>
        <v>99</v>
      </c>
      <c r="R27" s="18">
        <v>99</v>
      </c>
      <c r="S27" s="77">
        <f t="shared" si="8"/>
        <v>0</v>
      </c>
      <c r="T27" s="2"/>
      <c r="U27" s="2"/>
      <c r="V27" s="72"/>
      <c r="W27" s="72"/>
      <c r="X27" s="72"/>
      <c r="Y27" s="72"/>
      <c r="Z27" s="72"/>
      <c r="AA27" s="72"/>
      <c r="AB27" s="72"/>
      <c r="AC27" s="2"/>
      <c r="AD27" s="114" t="str">
        <f t="shared" si="6"/>
        <v>NO</v>
      </c>
      <c r="AG27" s="3">
        <f t="shared" si="0"/>
        <v>0</v>
      </c>
      <c r="AH27" s="3">
        <f t="shared" si="0"/>
        <v>0</v>
      </c>
      <c r="AI27" s="3">
        <f t="shared" si="1"/>
        <v>0</v>
      </c>
      <c r="AJ27" s="4">
        <v>3.125E-2</v>
      </c>
      <c r="AK27" s="3">
        <f t="shared" si="2"/>
        <v>0</v>
      </c>
      <c r="AL27" s="53" t="s">
        <v>30</v>
      </c>
      <c r="AM27" s="8" t="b">
        <f t="shared" si="3"/>
        <v>0</v>
      </c>
      <c r="AN27" s="15">
        <f t="shared" si="4"/>
        <v>0</v>
      </c>
    </row>
    <row r="28" spans="1:40" ht="80.099999999999994" customHeight="1" x14ac:dyDescent="0.25">
      <c r="A28" s="112" t="str">
        <f>IFERROR(INDEX(Tabella256[cognomenome], MATCH(F28, Tabella256[cognome], 0)), "")</f>
        <v/>
      </c>
      <c r="B28" s="28"/>
      <c r="C28" s="28"/>
      <c r="D28" s="29"/>
      <c r="E28" s="29"/>
      <c r="F28" s="30"/>
      <c r="G28" s="56"/>
      <c r="H28" s="31"/>
      <c r="I28" s="32" t="str">
        <f t="shared" si="5"/>
        <v/>
      </c>
      <c r="J28" s="33"/>
      <c r="K28" s="34"/>
      <c r="L28" s="34"/>
      <c r="M28" s="31" t="str">
        <f t="shared" si="7"/>
        <v/>
      </c>
      <c r="N28" s="35"/>
      <c r="O28" s="35"/>
      <c r="P28" s="76"/>
      <c r="Q28" s="18">
        <f t="shared" si="9"/>
        <v>99</v>
      </c>
      <c r="R28" s="18">
        <v>99</v>
      </c>
      <c r="S28" s="77">
        <f t="shared" si="8"/>
        <v>0</v>
      </c>
      <c r="T28" s="2"/>
      <c r="U28" s="2"/>
      <c r="V28" s="72"/>
      <c r="W28" s="72"/>
      <c r="X28" s="72"/>
      <c r="Y28" s="72"/>
      <c r="Z28" s="72"/>
      <c r="AA28" s="72"/>
      <c r="AB28" s="72"/>
      <c r="AC28" s="2"/>
      <c r="AD28" s="114" t="str">
        <f t="shared" si="6"/>
        <v>NO</v>
      </c>
      <c r="AG28" s="3">
        <f t="shared" si="0"/>
        <v>0</v>
      </c>
      <c r="AH28" s="3">
        <f t="shared" si="0"/>
        <v>0</v>
      </c>
      <c r="AI28" s="3">
        <f t="shared" si="1"/>
        <v>0</v>
      </c>
      <c r="AJ28" s="4">
        <v>3.125E-2</v>
      </c>
      <c r="AK28" s="3">
        <f t="shared" si="2"/>
        <v>0</v>
      </c>
      <c r="AL28" s="53" t="s">
        <v>30</v>
      </c>
      <c r="AM28" s="8" t="b">
        <f t="shared" si="3"/>
        <v>0</v>
      </c>
      <c r="AN28" s="15">
        <f t="shared" si="4"/>
        <v>0</v>
      </c>
    </row>
    <row r="29" spans="1:40" ht="80.099999999999994" customHeight="1" x14ac:dyDescent="0.25">
      <c r="A29" s="112" t="str">
        <f>IFERROR(INDEX(Tabella256[cognomenome], MATCH(F29, Tabella256[cognome], 0)), "")</f>
        <v/>
      </c>
      <c r="B29" s="28"/>
      <c r="C29" s="28"/>
      <c r="D29" s="29"/>
      <c r="E29" s="29"/>
      <c r="F29" s="30"/>
      <c r="G29" s="56" t="str">
        <f>IF(G28="","",G28)</f>
        <v/>
      </c>
      <c r="H29" s="31" t="str">
        <f>IF(H28="","",H28)</f>
        <v/>
      </c>
      <c r="I29" s="32" t="str">
        <f t="shared" si="5"/>
        <v/>
      </c>
      <c r="J29" s="33" t="str">
        <f>IF(J28="","",J28)</f>
        <v/>
      </c>
      <c r="K29" s="34"/>
      <c r="L29" s="34"/>
      <c r="M29" s="31" t="str">
        <f t="shared" si="7"/>
        <v/>
      </c>
      <c r="N29" s="35"/>
      <c r="O29" s="35"/>
      <c r="P29" s="76"/>
      <c r="Q29" s="18">
        <f t="shared" si="9"/>
        <v>99</v>
      </c>
      <c r="R29" s="18">
        <v>99</v>
      </c>
      <c r="S29" s="77">
        <f t="shared" si="8"/>
        <v>0</v>
      </c>
      <c r="T29" s="2"/>
      <c r="U29" s="2"/>
      <c r="V29" s="72"/>
      <c r="W29" s="72"/>
      <c r="X29" s="72"/>
      <c r="Y29" s="72"/>
      <c r="Z29" s="72"/>
      <c r="AA29" s="72"/>
      <c r="AB29" s="72"/>
      <c r="AC29" s="2"/>
      <c r="AD29" s="114" t="str">
        <f t="shared" si="6"/>
        <v>NO</v>
      </c>
      <c r="AG29" s="3">
        <f t="shared" si="0"/>
        <v>0</v>
      </c>
      <c r="AH29" s="3">
        <f t="shared" si="0"/>
        <v>0</v>
      </c>
      <c r="AI29" s="3">
        <f t="shared" si="1"/>
        <v>0</v>
      </c>
      <c r="AJ29" s="4">
        <v>3.125E-2</v>
      </c>
      <c r="AK29" s="3">
        <f t="shared" si="2"/>
        <v>0</v>
      </c>
      <c r="AL29" s="53" t="s">
        <v>30</v>
      </c>
      <c r="AM29" s="8" t="b">
        <f t="shared" si="3"/>
        <v>0</v>
      </c>
      <c r="AN29" s="15">
        <f t="shared" si="4"/>
        <v>0</v>
      </c>
    </row>
    <row r="30" spans="1:40" ht="80.099999999999994" customHeight="1" thickBot="1" x14ac:dyDescent="0.3">
      <c r="A30" s="112" t="str">
        <f>IFERROR(INDEX(Tabella256[cognomenome], MATCH(F30, Tabella256[cognome], 0)), "")</f>
        <v/>
      </c>
      <c r="B30" s="28"/>
      <c r="C30" s="28"/>
      <c r="D30" s="29"/>
      <c r="E30" s="29"/>
      <c r="F30" s="30"/>
      <c r="G30" s="56"/>
      <c r="H30" s="31"/>
      <c r="I30" s="32" t="str">
        <f t="shared" si="5"/>
        <v/>
      </c>
      <c r="J30" s="33"/>
      <c r="K30" s="34"/>
      <c r="L30" s="34"/>
      <c r="M30" s="31" t="str">
        <f t="shared" si="7"/>
        <v/>
      </c>
      <c r="N30" s="35"/>
      <c r="O30" s="35"/>
      <c r="P30" s="78"/>
      <c r="Q30" s="79">
        <f t="shared" si="9"/>
        <v>99</v>
      </c>
      <c r="R30" s="79">
        <v>99</v>
      </c>
      <c r="S30" s="80">
        <f t="shared" si="8"/>
        <v>0</v>
      </c>
      <c r="T30" s="2"/>
      <c r="U30" s="2"/>
      <c r="V30" s="72"/>
      <c r="W30" s="72"/>
      <c r="X30" s="72"/>
      <c r="Y30" s="72"/>
      <c r="Z30" s="72"/>
      <c r="AA30" s="72"/>
      <c r="AB30" s="72"/>
      <c r="AC30" s="2"/>
      <c r="AD30" s="114" t="str">
        <f t="shared" si="6"/>
        <v>NO</v>
      </c>
      <c r="AG30" s="3">
        <f t="shared" si="0"/>
        <v>0</v>
      </c>
      <c r="AH30" s="3">
        <f t="shared" si="0"/>
        <v>0</v>
      </c>
      <c r="AI30" s="3">
        <f t="shared" si="1"/>
        <v>0</v>
      </c>
      <c r="AJ30" s="4">
        <v>3.125E-2</v>
      </c>
      <c r="AK30" s="3">
        <f t="shared" si="2"/>
        <v>0</v>
      </c>
      <c r="AL30" s="53" t="s">
        <v>30</v>
      </c>
      <c r="AM30" s="8" t="b">
        <f t="shared" si="3"/>
        <v>0</v>
      </c>
      <c r="AN30" s="15">
        <f t="shared" si="4"/>
        <v>0</v>
      </c>
    </row>
    <row r="31" spans="1:40" ht="80.099999999999994" customHeight="1" x14ac:dyDescent="0.25">
      <c r="A31" s="112" t="str">
        <f>IFERROR(INDEX(Tabella256[cognomenome], MATCH(F31, Tabella256[cognome], 0)), "")</f>
        <v/>
      </c>
      <c r="B31" s="28"/>
      <c r="C31" s="28"/>
      <c r="D31" s="29"/>
      <c r="E31" s="29"/>
      <c r="F31" s="30"/>
      <c r="G31" s="56" t="str">
        <f>IF(G30="","",G30)</f>
        <v/>
      </c>
      <c r="H31" s="31" t="str">
        <f>IF(H30="","",H30)</f>
        <v/>
      </c>
      <c r="I31" s="32" t="str">
        <f t="shared" si="5"/>
        <v/>
      </c>
      <c r="J31" s="33" t="str">
        <f>IF(J30="","",J30)</f>
        <v/>
      </c>
      <c r="K31" s="34"/>
      <c r="L31" s="34"/>
      <c r="M31" s="31" t="str">
        <f t="shared" si="7"/>
        <v/>
      </c>
      <c r="N31" s="2"/>
      <c r="O31" s="2"/>
      <c r="P31" s="2"/>
      <c r="Q31" s="2"/>
      <c r="R31" s="2"/>
      <c r="S31" s="2"/>
      <c r="T31" s="2"/>
      <c r="U31" s="2"/>
      <c r="V31" s="72"/>
      <c r="W31" s="72"/>
      <c r="X31" s="72"/>
      <c r="Y31" s="72"/>
      <c r="Z31" s="72"/>
      <c r="AA31" s="72"/>
      <c r="AB31" s="72"/>
      <c r="AC31" s="2"/>
      <c r="AD31" s="114" t="str">
        <f t="shared" si="6"/>
        <v>NO</v>
      </c>
      <c r="AG31" s="3">
        <f t="shared" si="0"/>
        <v>0</v>
      </c>
      <c r="AH31" s="3">
        <f t="shared" si="0"/>
        <v>0</v>
      </c>
      <c r="AI31" s="3">
        <f t="shared" si="1"/>
        <v>0</v>
      </c>
      <c r="AJ31" s="4">
        <v>3.125E-2</v>
      </c>
      <c r="AK31" s="3">
        <f t="shared" si="2"/>
        <v>0</v>
      </c>
      <c r="AL31" s="53" t="s">
        <v>30</v>
      </c>
      <c r="AM31" s="8" t="b">
        <f t="shared" si="3"/>
        <v>0</v>
      </c>
      <c r="AN31" s="15">
        <f t="shared" si="4"/>
        <v>0</v>
      </c>
    </row>
    <row r="32" spans="1:40" ht="80.099999999999994" customHeight="1" x14ac:dyDescent="0.25">
      <c r="A32" s="112" t="str">
        <f>IFERROR(INDEX(Tabella256[cognomenome], MATCH(F32, Tabella256[cognome], 0)), "")</f>
        <v/>
      </c>
      <c r="B32" s="28"/>
      <c r="C32" s="28"/>
      <c r="D32" s="29"/>
      <c r="E32" s="29"/>
      <c r="F32" s="30"/>
      <c r="G32" s="56"/>
      <c r="H32" s="31"/>
      <c r="I32" s="32" t="str">
        <f t="shared" si="5"/>
        <v/>
      </c>
      <c r="J32" s="33"/>
      <c r="K32" s="34"/>
      <c r="L32" s="34"/>
      <c r="M32" s="31" t="str">
        <f t="shared" si="7"/>
        <v/>
      </c>
      <c r="N32" s="35"/>
      <c r="O32" s="35"/>
      <c r="P32" s="2"/>
      <c r="Q32" s="2"/>
      <c r="R32" s="2"/>
      <c r="S32" s="2"/>
      <c r="T32" s="2"/>
      <c r="U32" s="2"/>
      <c r="W32" s="72"/>
      <c r="X32" s="72"/>
      <c r="Y32" s="72"/>
      <c r="Z32" s="72"/>
      <c r="AA32" s="72"/>
      <c r="AB32" s="72"/>
      <c r="AC32" s="2"/>
      <c r="AD32" s="114" t="str">
        <f t="shared" si="6"/>
        <v>NO</v>
      </c>
      <c r="AG32" s="3">
        <f t="shared" si="0"/>
        <v>0</v>
      </c>
      <c r="AH32" s="3">
        <f t="shared" si="0"/>
        <v>0</v>
      </c>
      <c r="AI32" s="3">
        <f t="shared" si="1"/>
        <v>0</v>
      </c>
      <c r="AJ32" s="4">
        <v>3.125E-2</v>
      </c>
      <c r="AK32" s="3">
        <f t="shared" si="2"/>
        <v>0</v>
      </c>
      <c r="AL32" s="53" t="s">
        <v>30</v>
      </c>
      <c r="AM32" s="8" t="b">
        <f t="shared" si="3"/>
        <v>0</v>
      </c>
      <c r="AN32" s="15">
        <f t="shared" si="4"/>
        <v>0</v>
      </c>
    </row>
    <row r="33" spans="1:40" ht="80.099999999999994" customHeight="1" x14ac:dyDescent="0.25">
      <c r="A33" s="112" t="str">
        <f>IFERROR(INDEX(Tabella256[cognomenome], MATCH(F33, Tabella256[cognome], 0)), "")</f>
        <v/>
      </c>
      <c r="B33" s="28"/>
      <c r="C33" s="28"/>
      <c r="D33" s="29"/>
      <c r="E33" s="29"/>
      <c r="F33" s="30"/>
      <c r="G33" s="56" t="str">
        <f>IF(G32="","",G32)</f>
        <v/>
      </c>
      <c r="H33" s="31" t="str">
        <f>IF(H32="","",H32)</f>
        <v/>
      </c>
      <c r="I33" s="32" t="str">
        <f t="shared" si="5"/>
        <v/>
      </c>
      <c r="J33" s="33" t="str">
        <f>IF(J32="","",J32)</f>
        <v/>
      </c>
      <c r="K33" s="34"/>
      <c r="L33" s="34"/>
      <c r="M33" s="31" t="str">
        <f t="shared" si="7"/>
        <v/>
      </c>
      <c r="N33" s="35"/>
      <c r="O33" s="35"/>
      <c r="P33" s="2"/>
      <c r="Q33" s="2"/>
      <c r="R33" s="2"/>
      <c r="S33" s="2"/>
      <c r="T33" s="2"/>
      <c r="U33" s="2"/>
      <c r="AA33" s="72"/>
      <c r="AB33" s="72"/>
      <c r="AC33" s="2"/>
      <c r="AD33" s="114" t="str">
        <f t="shared" si="6"/>
        <v>NO</v>
      </c>
      <c r="AG33" s="3">
        <f t="shared" si="0"/>
        <v>0</v>
      </c>
      <c r="AH33" s="3">
        <f t="shared" si="0"/>
        <v>0</v>
      </c>
      <c r="AI33" s="3">
        <f t="shared" si="1"/>
        <v>0</v>
      </c>
      <c r="AJ33" s="4">
        <v>3.125E-2</v>
      </c>
      <c r="AK33" s="3">
        <f t="shared" si="2"/>
        <v>0</v>
      </c>
      <c r="AL33" s="53" t="s">
        <v>30</v>
      </c>
      <c r="AM33" s="8" t="b">
        <f t="shared" si="3"/>
        <v>0</v>
      </c>
      <c r="AN33" s="15">
        <f t="shared" si="4"/>
        <v>0</v>
      </c>
    </row>
    <row r="34" spans="1:40" ht="80.099999999999994" customHeight="1" x14ac:dyDescent="0.25">
      <c r="A34" s="112" t="str">
        <f>IFERROR(INDEX(Tabella256[cognomenome], MATCH(F34, Tabella256[cognome], 0)), "")</f>
        <v/>
      </c>
      <c r="B34" s="28"/>
      <c r="C34" s="28"/>
      <c r="D34" s="29"/>
      <c r="E34" s="29"/>
      <c r="F34" s="30"/>
      <c r="G34" s="56"/>
      <c r="H34" s="31"/>
      <c r="I34" s="32" t="str">
        <f t="shared" si="5"/>
        <v/>
      </c>
      <c r="J34" s="33"/>
      <c r="K34" s="34"/>
      <c r="L34" s="34"/>
      <c r="M34" s="31" t="str">
        <f t="shared" si="7"/>
        <v/>
      </c>
      <c r="N34" s="35"/>
      <c r="O34" s="35"/>
      <c r="P34" s="2"/>
      <c r="Q34" s="2"/>
      <c r="R34" s="2"/>
      <c r="S34" s="2"/>
      <c r="T34" s="2"/>
      <c r="U34" s="2"/>
      <c r="AA34" s="72"/>
      <c r="AB34" s="72"/>
      <c r="AC34" s="2"/>
      <c r="AD34" s="114" t="str">
        <f t="shared" si="6"/>
        <v>NO</v>
      </c>
      <c r="AG34" s="3">
        <f t="shared" si="0"/>
        <v>0</v>
      </c>
      <c r="AH34" s="3">
        <f t="shared" si="0"/>
        <v>0</v>
      </c>
      <c r="AI34" s="3">
        <f t="shared" si="1"/>
        <v>0</v>
      </c>
      <c r="AJ34" s="4">
        <v>3.125E-2</v>
      </c>
      <c r="AK34" s="3">
        <f t="shared" si="2"/>
        <v>0</v>
      </c>
      <c r="AL34" s="53" t="s">
        <v>30</v>
      </c>
      <c r="AM34" s="8" t="b">
        <f t="shared" si="3"/>
        <v>0</v>
      </c>
      <c r="AN34" s="15">
        <f t="shared" si="4"/>
        <v>0</v>
      </c>
    </row>
    <row r="35" spans="1:40" ht="80.099999999999994" customHeight="1" x14ac:dyDescent="0.25">
      <c r="A35" s="112" t="str">
        <f>IFERROR(INDEX(Tabella256[cognomenome], MATCH(F35, Tabella256[cognome], 0)), "")</f>
        <v/>
      </c>
      <c r="B35" s="28"/>
      <c r="C35" s="28"/>
      <c r="D35" s="29"/>
      <c r="E35" s="29"/>
      <c r="F35" s="30"/>
      <c r="G35" s="56" t="str">
        <f>IF(G34="","",G34)</f>
        <v/>
      </c>
      <c r="H35" s="31" t="str">
        <f>IF(H34="","",H34)</f>
        <v/>
      </c>
      <c r="I35" s="32" t="str">
        <f t="shared" si="5"/>
        <v/>
      </c>
      <c r="J35" s="33" t="str">
        <f>IF(J34="","",J34)</f>
        <v/>
      </c>
      <c r="K35" s="34"/>
      <c r="L35" s="34"/>
      <c r="M35" s="31" t="str">
        <f t="shared" si="7"/>
        <v/>
      </c>
      <c r="N35" s="35"/>
      <c r="O35" s="35"/>
      <c r="P35" s="2"/>
      <c r="Q35" s="2"/>
      <c r="R35" s="2"/>
      <c r="S35" s="2"/>
      <c r="T35" s="2"/>
      <c r="U35" s="2"/>
      <c r="AA35" s="72"/>
      <c r="AB35" s="72"/>
      <c r="AC35" s="2"/>
      <c r="AD35" s="114" t="str">
        <f t="shared" si="6"/>
        <v>NO</v>
      </c>
      <c r="AG35" s="3">
        <f t="shared" si="0"/>
        <v>0</v>
      </c>
      <c r="AH35" s="3">
        <f t="shared" si="0"/>
        <v>0</v>
      </c>
      <c r="AI35" s="3">
        <f t="shared" si="1"/>
        <v>0</v>
      </c>
      <c r="AJ35" s="4">
        <v>3.125E-2</v>
      </c>
      <c r="AK35" s="3">
        <f t="shared" si="2"/>
        <v>0</v>
      </c>
      <c r="AL35" s="53" t="s">
        <v>30</v>
      </c>
      <c r="AM35" s="8" t="b">
        <f t="shared" si="3"/>
        <v>0</v>
      </c>
      <c r="AN35" s="15">
        <f t="shared" si="4"/>
        <v>0</v>
      </c>
    </row>
    <row r="36" spans="1:40" ht="80.099999999999994" customHeight="1" x14ac:dyDescent="0.25">
      <c r="A36" s="112" t="str">
        <f>IFERROR(INDEX(Tabella256[cognomenome], MATCH(F36, Tabella256[cognome], 0)), "")</f>
        <v/>
      </c>
      <c r="B36" s="28"/>
      <c r="C36" s="28"/>
      <c r="D36" s="29"/>
      <c r="E36" s="29"/>
      <c r="F36" s="30"/>
      <c r="G36" s="56"/>
      <c r="H36" s="31"/>
      <c r="I36" s="32" t="str">
        <f t="shared" si="5"/>
        <v/>
      </c>
      <c r="J36" s="33"/>
      <c r="K36" s="34"/>
      <c r="L36" s="34"/>
      <c r="M36" s="31" t="str">
        <f t="shared" si="7"/>
        <v/>
      </c>
      <c r="N36" s="35"/>
      <c r="O36" s="35"/>
      <c r="P36" s="2"/>
      <c r="Q36" s="2"/>
      <c r="R36" s="2"/>
      <c r="S36" s="2"/>
      <c r="T36" s="2"/>
      <c r="U36" s="2"/>
      <c r="AA36" s="72"/>
      <c r="AB36" s="72"/>
      <c r="AC36" s="2"/>
      <c r="AD36" s="114" t="str">
        <f t="shared" si="6"/>
        <v>NO</v>
      </c>
      <c r="AG36" s="3">
        <f t="shared" si="0"/>
        <v>0</v>
      </c>
      <c r="AH36" s="3">
        <f t="shared" si="0"/>
        <v>0</v>
      </c>
      <c r="AI36" s="3">
        <f t="shared" si="1"/>
        <v>0</v>
      </c>
      <c r="AJ36" s="4">
        <v>3.125E-2</v>
      </c>
      <c r="AK36" s="3">
        <f t="shared" si="2"/>
        <v>0</v>
      </c>
      <c r="AL36" s="53" t="s">
        <v>30</v>
      </c>
      <c r="AM36" s="8" t="b">
        <f t="shared" si="3"/>
        <v>0</v>
      </c>
      <c r="AN36" s="15">
        <f t="shared" si="4"/>
        <v>0</v>
      </c>
    </row>
    <row r="37" spans="1:40" ht="80.099999999999994" customHeight="1" x14ac:dyDescent="0.25">
      <c r="A37" s="112" t="str">
        <f>IFERROR(INDEX(Tabella256[cognomenome], MATCH(F37, Tabella256[cognome], 0)), "")</f>
        <v/>
      </c>
      <c r="B37" s="28"/>
      <c r="C37" s="28"/>
      <c r="D37" s="29"/>
      <c r="E37" s="29"/>
      <c r="F37" s="30"/>
      <c r="G37" s="56" t="str">
        <f>IF(G36="","",G36)</f>
        <v/>
      </c>
      <c r="H37" s="31" t="str">
        <f>IF(H36="","",H36)</f>
        <v/>
      </c>
      <c r="I37" s="32" t="str">
        <f t="shared" si="5"/>
        <v/>
      </c>
      <c r="J37" s="33" t="str">
        <f>IF(J36="","",J36)</f>
        <v/>
      </c>
      <c r="K37" s="34"/>
      <c r="L37" s="34"/>
      <c r="M37" s="31" t="str">
        <f t="shared" si="7"/>
        <v/>
      </c>
      <c r="N37" s="35"/>
      <c r="O37" s="35"/>
      <c r="P37" s="2"/>
      <c r="Q37" s="2"/>
      <c r="R37" s="2"/>
      <c r="S37" s="2"/>
      <c r="T37" s="2"/>
      <c r="U37" s="2"/>
      <c r="AA37" s="72"/>
      <c r="AB37" s="72"/>
      <c r="AC37" s="2"/>
      <c r="AD37" s="114" t="str">
        <f t="shared" si="6"/>
        <v>NO</v>
      </c>
      <c r="AG37" s="3">
        <f t="shared" si="0"/>
        <v>0</v>
      </c>
      <c r="AH37" s="3">
        <f t="shared" si="0"/>
        <v>0</v>
      </c>
      <c r="AI37" s="3">
        <f t="shared" si="1"/>
        <v>0</v>
      </c>
      <c r="AJ37" s="4">
        <v>3.125E-2</v>
      </c>
      <c r="AK37" s="3">
        <f t="shared" si="2"/>
        <v>0</v>
      </c>
      <c r="AL37" s="53" t="s">
        <v>30</v>
      </c>
      <c r="AM37" s="8" t="b">
        <f t="shared" si="3"/>
        <v>0</v>
      </c>
      <c r="AN37" s="15">
        <f t="shared" si="4"/>
        <v>0</v>
      </c>
    </row>
    <row r="38" spans="1:40" ht="80.099999999999994" customHeight="1" x14ac:dyDescent="0.25">
      <c r="A38" s="112" t="str">
        <f>IFERROR(INDEX(Tabella256[cognomenome], MATCH(F38, Tabella256[cognome], 0)), "")</f>
        <v/>
      </c>
      <c r="B38" s="28"/>
      <c r="C38" s="28"/>
      <c r="D38" s="29"/>
      <c r="E38" s="29"/>
      <c r="F38" s="30"/>
      <c r="G38" s="56"/>
      <c r="H38" s="31"/>
      <c r="I38" s="32" t="str">
        <f t="shared" si="5"/>
        <v/>
      </c>
      <c r="J38" s="33"/>
      <c r="K38" s="34"/>
      <c r="L38" s="34"/>
      <c r="M38" s="31" t="str">
        <f t="shared" si="7"/>
        <v/>
      </c>
      <c r="N38" s="35"/>
      <c r="O38" s="35"/>
      <c r="P38" s="2"/>
      <c r="Q38" s="2"/>
      <c r="R38" s="2"/>
      <c r="S38" s="2"/>
      <c r="T38" s="2"/>
      <c r="U38" s="2"/>
      <c r="AA38" s="72"/>
      <c r="AB38" s="72"/>
      <c r="AC38" s="2"/>
      <c r="AD38" s="114" t="str">
        <f t="shared" si="6"/>
        <v>NO</v>
      </c>
      <c r="AG38" s="3">
        <f t="shared" si="0"/>
        <v>0</v>
      </c>
      <c r="AH38" s="3">
        <f t="shared" si="0"/>
        <v>0</v>
      </c>
      <c r="AI38" s="3">
        <f t="shared" si="1"/>
        <v>0</v>
      </c>
      <c r="AJ38" s="4">
        <v>3.125E-2</v>
      </c>
      <c r="AK38" s="3">
        <f t="shared" si="2"/>
        <v>0</v>
      </c>
      <c r="AL38" s="53" t="s">
        <v>30</v>
      </c>
      <c r="AM38" s="8" t="b">
        <f t="shared" si="3"/>
        <v>0</v>
      </c>
      <c r="AN38" s="15">
        <f t="shared" si="4"/>
        <v>0</v>
      </c>
    </row>
    <row r="39" spans="1:40" ht="80.099999999999994" customHeight="1" x14ac:dyDescent="0.25">
      <c r="A39" s="112" t="str">
        <f>IFERROR(INDEX(Tabella256[cognomenome], MATCH(F39, Tabella256[cognome], 0)), "")</f>
        <v/>
      </c>
      <c r="B39" s="28"/>
      <c r="C39" s="28"/>
      <c r="D39" s="29"/>
      <c r="E39" s="29"/>
      <c r="F39" s="30"/>
      <c r="G39" s="56" t="str">
        <f>IF(G38="","",G38)</f>
        <v/>
      </c>
      <c r="H39" s="31" t="str">
        <f>IF(H38="","",H38)</f>
        <v/>
      </c>
      <c r="I39" s="32" t="str">
        <f t="shared" si="5"/>
        <v/>
      </c>
      <c r="J39" s="33" t="str">
        <f>IF(J38="","",J38)</f>
        <v/>
      </c>
      <c r="K39" s="34"/>
      <c r="L39" s="34"/>
      <c r="M39" s="31" t="str">
        <f t="shared" si="7"/>
        <v/>
      </c>
      <c r="N39" s="35"/>
      <c r="O39" s="35"/>
      <c r="P39" s="2"/>
      <c r="Q39" s="2"/>
      <c r="R39" s="2"/>
      <c r="S39" s="2"/>
      <c r="T39" s="2"/>
      <c r="U39" s="2"/>
      <c r="V39" s="72"/>
      <c r="W39" s="72"/>
      <c r="X39" s="72"/>
      <c r="Y39" s="72"/>
      <c r="Z39" s="72"/>
      <c r="AA39" s="72"/>
      <c r="AB39" s="72"/>
      <c r="AC39" s="2"/>
      <c r="AD39" s="114" t="str">
        <f t="shared" si="6"/>
        <v>NO</v>
      </c>
      <c r="AG39" s="3">
        <f t="shared" si="0"/>
        <v>0</v>
      </c>
      <c r="AH39" s="3">
        <f t="shared" si="0"/>
        <v>0</v>
      </c>
      <c r="AI39" s="3">
        <f t="shared" si="1"/>
        <v>0</v>
      </c>
      <c r="AJ39" s="4">
        <v>3.125E-2</v>
      </c>
      <c r="AK39" s="3">
        <f t="shared" si="2"/>
        <v>0</v>
      </c>
      <c r="AL39" s="53" t="s">
        <v>30</v>
      </c>
      <c r="AM39" s="8" t="b">
        <f t="shared" si="3"/>
        <v>0</v>
      </c>
      <c r="AN39" s="15">
        <f t="shared" si="4"/>
        <v>0</v>
      </c>
    </row>
    <row r="40" spans="1:40" ht="80.099999999999994" customHeight="1" x14ac:dyDescent="0.25">
      <c r="A40" s="112" t="str">
        <f>IFERROR(INDEX(Tabella256[cognomenome], MATCH(F40, Tabella256[cognome], 0)), "")</f>
        <v/>
      </c>
      <c r="B40" s="28"/>
      <c r="C40" s="28"/>
      <c r="D40" s="29"/>
      <c r="E40" s="29"/>
      <c r="F40" s="30"/>
      <c r="G40" s="56"/>
      <c r="H40" s="31"/>
      <c r="I40" s="32" t="str">
        <f t="shared" si="5"/>
        <v/>
      </c>
      <c r="J40" s="33"/>
      <c r="K40" s="34"/>
      <c r="L40" s="34"/>
      <c r="M40" s="31" t="str">
        <f t="shared" si="7"/>
        <v/>
      </c>
      <c r="N40" s="35"/>
      <c r="O40" s="35"/>
      <c r="P40" s="2"/>
      <c r="Q40" s="2"/>
      <c r="R40" s="2"/>
      <c r="S40" s="2"/>
      <c r="T40" s="2"/>
      <c r="U40" s="2"/>
      <c r="AB40" s="72"/>
      <c r="AC40" s="2"/>
      <c r="AD40" s="114" t="str">
        <f t="shared" si="6"/>
        <v>NO</v>
      </c>
      <c r="AG40" s="3">
        <f t="shared" si="0"/>
        <v>0</v>
      </c>
      <c r="AH40" s="3">
        <f t="shared" si="0"/>
        <v>0</v>
      </c>
      <c r="AI40" s="3">
        <f t="shared" si="1"/>
        <v>0</v>
      </c>
      <c r="AJ40" s="4">
        <v>3.125E-2</v>
      </c>
      <c r="AK40" s="3">
        <f t="shared" si="2"/>
        <v>0</v>
      </c>
      <c r="AL40" s="53" t="s">
        <v>30</v>
      </c>
      <c r="AM40" s="8" t="b">
        <f t="shared" si="3"/>
        <v>0</v>
      </c>
      <c r="AN40" s="15">
        <f t="shared" si="4"/>
        <v>0</v>
      </c>
    </row>
    <row r="41" spans="1:40" ht="80.099999999999994" customHeight="1" x14ac:dyDescent="0.25">
      <c r="A41" s="112" t="str">
        <f>IFERROR(INDEX(Tabella256[cognomenome], MATCH(F41, Tabella256[cognome], 0)), "")</f>
        <v/>
      </c>
      <c r="B41" s="28"/>
      <c r="C41" s="28"/>
      <c r="D41" s="29"/>
      <c r="E41" s="29"/>
      <c r="F41" s="30"/>
      <c r="G41" s="56" t="str">
        <f>IF(G40="","",G40)</f>
        <v/>
      </c>
      <c r="H41" s="31" t="str">
        <f>IF(H40="","",H40)</f>
        <v/>
      </c>
      <c r="I41" s="32" t="str">
        <f t="shared" si="5"/>
        <v/>
      </c>
      <c r="J41" s="33" t="str">
        <f>IF(J40="","",J40)</f>
        <v/>
      </c>
      <c r="K41" s="34"/>
      <c r="L41" s="34"/>
      <c r="M41" s="31" t="str">
        <f t="shared" si="7"/>
        <v/>
      </c>
      <c r="N41" s="35"/>
      <c r="O41" s="35"/>
      <c r="P41" s="2"/>
      <c r="Q41" s="2"/>
      <c r="R41" s="2"/>
      <c r="S41" s="2"/>
      <c r="T41" s="37"/>
      <c r="U41" s="2"/>
      <c r="AB41" s="72"/>
      <c r="AC41" s="2"/>
      <c r="AD41" s="114" t="str">
        <f t="shared" si="6"/>
        <v>NO</v>
      </c>
      <c r="AG41" s="3">
        <f t="shared" si="0"/>
        <v>0</v>
      </c>
      <c r="AH41" s="3">
        <f t="shared" si="0"/>
        <v>0</v>
      </c>
      <c r="AI41" s="3">
        <f t="shared" si="1"/>
        <v>0</v>
      </c>
      <c r="AJ41" s="4">
        <v>3.125E-2</v>
      </c>
      <c r="AK41" s="3">
        <f t="shared" si="2"/>
        <v>0</v>
      </c>
      <c r="AL41" s="53" t="s">
        <v>30</v>
      </c>
      <c r="AM41" s="8" t="b">
        <f t="shared" si="3"/>
        <v>0</v>
      </c>
      <c r="AN41" s="15">
        <f t="shared" si="4"/>
        <v>0</v>
      </c>
    </row>
    <row r="42" spans="1:40" ht="80.099999999999994" customHeight="1" x14ac:dyDescent="0.25">
      <c r="A42" s="112" t="str">
        <f>IFERROR(INDEX(Tabella256[cognomenome], MATCH(F42, Tabella256[cognome], 0)), "")</f>
        <v/>
      </c>
      <c r="B42" s="28"/>
      <c r="C42" s="28"/>
      <c r="D42" s="29"/>
      <c r="E42" s="29"/>
      <c r="F42" s="30"/>
      <c r="G42" s="56"/>
      <c r="H42" s="31"/>
      <c r="I42" s="32" t="str">
        <f t="shared" si="5"/>
        <v/>
      </c>
      <c r="J42" s="33"/>
      <c r="K42" s="34"/>
      <c r="L42" s="34"/>
      <c r="M42" s="31" t="str">
        <f t="shared" si="7"/>
        <v/>
      </c>
      <c r="N42" s="35"/>
      <c r="O42" s="35"/>
      <c r="P42" s="2"/>
      <c r="Q42" s="2"/>
      <c r="R42" s="2"/>
      <c r="S42" s="2"/>
      <c r="T42" s="37"/>
      <c r="U42" s="2"/>
      <c r="AB42" s="72"/>
      <c r="AC42" s="2"/>
      <c r="AD42" s="114" t="str">
        <f t="shared" si="6"/>
        <v>NO</v>
      </c>
      <c r="AG42" s="3">
        <f t="shared" si="0"/>
        <v>0</v>
      </c>
      <c r="AH42" s="3">
        <f t="shared" si="0"/>
        <v>0</v>
      </c>
      <c r="AI42" s="3">
        <f t="shared" si="1"/>
        <v>0</v>
      </c>
      <c r="AJ42" s="4">
        <v>3.125E-2</v>
      </c>
      <c r="AK42" s="3">
        <f t="shared" si="2"/>
        <v>0</v>
      </c>
      <c r="AL42" s="53" t="s">
        <v>30</v>
      </c>
      <c r="AM42" s="8" t="b">
        <f t="shared" si="3"/>
        <v>0</v>
      </c>
      <c r="AN42" s="15">
        <f t="shared" si="4"/>
        <v>0</v>
      </c>
    </row>
    <row r="43" spans="1:40" ht="80.099999999999994" customHeight="1" x14ac:dyDescent="0.25">
      <c r="A43" s="112" t="str">
        <f>IFERROR(INDEX(Tabella256[cognomenome], MATCH(F43, Tabella256[cognome], 0)), "")</f>
        <v/>
      </c>
      <c r="B43" s="28"/>
      <c r="C43" s="28"/>
      <c r="D43" s="29"/>
      <c r="E43" s="29"/>
      <c r="F43" s="30"/>
      <c r="G43" s="56" t="str">
        <f>IF(G42="","",G42)</f>
        <v/>
      </c>
      <c r="H43" s="31" t="str">
        <f>IF(H42="","",H42)</f>
        <v/>
      </c>
      <c r="I43" s="32" t="str">
        <f t="shared" si="5"/>
        <v/>
      </c>
      <c r="J43" s="33" t="str">
        <f>IF(J42="","",J42)</f>
        <v/>
      </c>
      <c r="K43" s="34"/>
      <c r="L43" s="34"/>
      <c r="M43" s="31" t="str">
        <f t="shared" si="7"/>
        <v/>
      </c>
      <c r="N43" s="35"/>
      <c r="O43" s="35"/>
      <c r="P43" s="2"/>
      <c r="Q43" s="2"/>
      <c r="R43" s="2"/>
      <c r="S43" s="2"/>
      <c r="T43" s="37"/>
      <c r="U43" s="2"/>
      <c r="AB43" s="72"/>
      <c r="AC43" s="2"/>
      <c r="AD43" s="114" t="str">
        <f t="shared" si="6"/>
        <v>NO</v>
      </c>
      <c r="AG43" s="3">
        <f t="shared" si="0"/>
        <v>0</v>
      </c>
      <c r="AH43" s="3">
        <f t="shared" si="0"/>
        <v>0</v>
      </c>
      <c r="AI43" s="3">
        <f t="shared" si="1"/>
        <v>0</v>
      </c>
      <c r="AJ43" s="4">
        <v>3.125E-2</v>
      </c>
      <c r="AK43" s="3">
        <f t="shared" si="2"/>
        <v>0</v>
      </c>
      <c r="AL43" s="53" t="s">
        <v>30</v>
      </c>
      <c r="AM43" s="8" t="b">
        <f t="shared" si="3"/>
        <v>0</v>
      </c>
      <c r="AN43" s="15">
        <f t="shared" si="4"/>
        <v>0</v>
      </c>
    </row>
    <row r="44" spans="1:40" ht="80.099999999999994" customHeight="1" x14ac:dyDescent="0.25">
      <c r="A44" s="112" t="str">
        <f>IFERROR(INDEX(Tabella256[cognomenome], MATCH(F44, Tabella256[cognome], 0)), "")</f>
        <v/>
      </c>
      <c r="B44" s="28"/>
      <c r="C44" s="28"/>
      <c r="D44" s="29"/>
      <c r="E44" s="29"/>
      <c r="F44" s="30"/>
      <c r="G44" s="56"/>
      <c r="H44" s="31"/>
      <c r="I44" s="32" t="str">
        <f t="shared" si="5"/>
        <v/>
      </c>
      <c r="J44" s="33"/>
      <c r="K44" s="34"/>
      <c r="L44" s="34"/>
      <c r="M44" s="31" t="str">
        <f t="shared" si="7"/>
        <v/>
      </c>
      <c r="N44" s="35"/>
      <c r="O44" s="35"/>
      <c r="P44" s="2"/>
      <c r="Q44" s="2"/>
      <c r="R44" s="2"/>
      <c r="S44" s="2"/>
      <c r="T44" s="37"/>
      <c r="U44" s="2"/>
      <c r="AB44" s="72"/>
      <c r="AC44" s="2"/>
      <c r="AD44" s="114" t="str">
        <f t="shared" si="6"/>
        <v>NO</v>
      </c>
      <c r="AG44" s="3">
        <f t="shared" si="0"/>
        <v>0</v>
      </c>
      <c r="AH44" s="3">
        <f t="shared" si="0"/>
        <v>0</v>
      </c>
      <c r="AI44" s="3">
        <f t="shared" si="1"/>
        <v>0</v>
      </c>
      <c r="AJ44" s="4">
        <v>3.125E-2</v>
      </c>
      <c r="AK44" s="3">
        <f t="shared" si="2"/>
        <v>0</v>
      </c>
      <c r="AL44" s="53" t="s">
        <v>30</v>
      </c>
      <c r="AM44" s="8" t="b">
        <f t="shared" si="3"/>
        <v>0</v>
      </c>
      <c r="AN44" s="15">
        <f t="shared" si="4"/>
        <v>0</v>
      </c>
    </row>
    <row r="45" spans="1:40" ht="80.099999999999994" customHeight="1" x14ac:dyDescent="0.25">
      <c r="A45" s="112" t="str">
        <f>IFERROR(INDEX(Tabella256[cognomenome], MATCH(F45, Tabella256[cognome], 0)), "")</f>
        <v/>
      </c>
      <c r="B45" s="28"/>
      <c r="C45" s="28"/>
      <c r="D45" s="29"/>
      <c r="E45" s="29"/>
      <c r="F45" s="30"/>
      <c r="G45" s="56" t="str">
        <f>IF(G44="","",G44)</f>
        <v/>
      </c>
      <c r="H45" s="31" t="str">
        <f>IF(H44="","",H44)</f>
        <v/>
      </c>
      <c r="I45" s="32" t="str">
        <f t="shared" si="5"/>
        <v/>
      </c>
      <c r="J45" s="33" t="str">
        <f>IF(J44="","",J44)</f>
        <v/>
      </c>
      <c r="K45" s="34"/>
      <c r="L45" s="34"/>
      <c r="M45" s="31" t="str">
        <f t="shared" si="7"/>
        <v/>
      </c>
      <c r="N45" s="35"/>
      <c r="O45" s="35"/>
      <c r="P45" s="2"/>
      <c r="Q45" s="2"/>
      <c r="R45" s="2"/>
      <c r="S45" s="2"/>
      <c r="T45" s="2"/>
      <c r="U45" s="2"/>
      <c r="V45" s="72"/>
      <c r="W45" s="72"/>
      <c r="X45" s="72"/>
      <c r="Y45" s="72"/>
      <c r="Z45" s="72"/>
      <c r="AA45" s="72"/>
      <c r="AB45" s="72"/>
      <c r="AC45" s="2"/>
      <c r="AD45" s="114" t="str">
        <f t="shared" si="6"/>
        <v>NO</v>
      </c>
      <c r="AG45" s="3">
        <f t="shared" si="0"/>
        <v>0</v>
      </c>
      <c r="AH45" s="3">
        <f t="shared" si="0"/>
        <v>0</v>
      </c>
      <c r="AI45" s="3">
        <f t="shared" si="1"/>
        <v>0</v>
      </c>
      <c r="AJ45" s="4">
        <v>3.125E-2</v>
      </c>
      <c r="AK45" s="3">
        <f t="shared" si="2"/>
        <v>0</v>
      </c>
      <c r="AL45" s="53" t="s">
        <v>30</v>
      </c>
      <c r="AM45" s="8" t="b">
        <f t="shared" si="3"/>
        <v>0</v>
      </c>
      <c r="AN45" s="15">
        <f t="shared" si="4"/>
        <v>0</v>
      </c>
    </row>
    <row r="46" spans="1:40" x14ac:dyDescent="0.25">
      <c r="B46" s="191" t="str">
        <f>IF(I32="","",I32)</f>
        <v/>
      </c>
      <c r="C46" s="191"/>
      <c r="D46" s="191"/>
      <c r="E46" s="191"/>
      <c r="F46" s="191"/>
      <c r="G46" s="191"/>
      <c r="H46" s="191"/>
      <c r="I46" s="191"/>
      <c r="J46" s="191"/>
      <c r="K46" s="191"/>
      <c r="L46" s="191"/>
      <c r="M46" s="191"/>
      <c r="N46" s="19"/>
      <c r="O46" s="19"/>
      <c r="P46" s="2"/>
      <c r="Q46" s="2"/>
      <c r="R46" s="2"/>
      <c r="S46" s="2"/>
      <c r="T46" s="2"/>
      <c r="U46" s="2"/>
      <c r="V46" s="72"/>
      <c r="W46" s="72"/>
      <c r="X46" s="72"/>
      <c r="Y46" s="72"/>
      <c r="Z46" s="72"/>
      <c r="AA46" s="72"/>
      <c r="AB46" s="72"/>
      <c r="AC46" s="2"/>
      <c r="AD46" s="2"/>
      <c r="AG46" s="24"/>
      <c r="AH46" s="24"/>
      <c r="AI46" s="24"/>
      <c r="AJ46" s="25"/>
      <c r="AK46" s="24"/>
      <c r="AL46" s="26"/>
      <c r="AM46" s="27"/>
    </row>
    <row r="47" spans="1:40" x14ac:dyDescent="0.25">
      <c r="B47" s="191"/>
      <c r="C47" s="191"/>
      <c r="D47" s="191"/>
      <c r="E47" s="191"/>
      <c r="F47" s="191"/>
      <c r="G47" s="191"/>
      <c r="H47" s="191"/>
      <c r="I47" s="191"/>
      <c r="J47" s="191"/>
      <c r="K47" s="191"/>
      <c r="L47" s="191"/>
      <c r="M47" s="191"/>
      <c r="P47" s="2"/>
      <c r="Q47" s="2"/>
      <c r="R47" s="2"/>
      <c r="S47" s="2"/>
    </row>
    <row r="48" spans="1:40" x14ac:dyDescent="0.25">
      <c r="B48" s="6"/>
      <c r="C48" s="6"/>
      <c r="D48" s="6"/>
      <c r="E48" s="7"/>
      <c r="F48" s="9"/>
      <c r="G48" s="143"/>
      <c r="H48" s="11"/>
      <c r="K48" s="11"/>
      <c r="L48" s="11"/>
      <c r="M48" s="11"/>
      <c r="N48" s="21"/>
      <c r="O48" s="21"/>
      <c r="P48" s="2"/>
      <c r="Q48" s="2"/>
      <c r="R48" s="2"/>
      <c r="S48" s="2"/>
      <c r="T48" s="2"/>
      <c r="U48" s="2"/>
      <c r="V48" s="72"/>
      <c r="W48" s="72"/>
      <c r="X48" s="72"/>
      <c r="Y48" s="72"/>
      <c r="Z48" s="72"/>
      <c r="AA48" s="72"/>
      <c r="AB48" s="72"/>
      <c r="AC48" s="2"/>
      <c r="AD48" s="2"/>
      <c r="AE48" s="2"/>
      <c r="AF48" s="2"/>
    </row>
    <row r="49" spans="2:63" x14ac:dyDescent="0.25">
      <c r="B49" s="6"/>
      <c r="C49" s="6"/>
      <c r="D49" s="6"/>
      <c r="E49" s="7"/>
      <c r="F49" s="9"/>
      <c r="G49" s="143"/>
      <c r="H49" s="11"/>
      <c r="K49" s="11"/>
      <c r="L49" s="11"/>
      <c r="M49" s="11"/>
      <c r="N49" s="21"/>
      <c r="O49" s="21"/>
      <c r="P49" s="2"/>
      <c r="Q49" s="2"/>
      <c r="R49" s="2"/>
      <c r="S49" s="2"/>
      <c r="T49" s="2"/>
      <c r="U49" s="2"/>
      <c r="V49" s="72"/>
      <c r="W49" s="72"/>
      <c r="X49" s="72"/>
      <c r="Y49" s="72"/>
      <c r="Z49" s="72"/>
      <c r="AA49" s="72"/>
      <c r="AB49" s="72"/>
      <c r="AC49" s="2"/>
      <c r="AD49" s="2"/>
      <c r="AE49" s="2"/>
      <c r="AF49" s="2"/>
    </row>
    <row r="50" spans="2:63" x14ac:dyDescent="0.25">
      <c r="B50" s="6"/>
      <c r="C50" s="6"/>
      <c r="D50" s="6"/>
      <c r="E50" s="7"/>
      <c r="F50" s="9"/>
      <c r="G50" s="143"/>
      <c r="H50" s="11"/>
      <c r="K50" s="11"/>
      <c r="L50" s="11"/>
      <c r="M50" s="11"/>
      <c r="N50" s="21"/>
      <c r="O50" s="21"/>
      <c r="T50" s="2"/>
      <c r="U50" s="2"/>
      <c r="V50" s="72"/>
      <c r="W50" s="72"/>
      <c r="X50" s="72"/>
      <c r="Y50" s="72"/>
      <c r="Z50" s="72"/>
      <c r="AA50" s="72"/>
      <c r="AB50" s="72"/>
      <c r="AC50" s="2"/>
      <c r="AD50" s="2"/>
      <c r="AE50" s="2"/>
      <c r="AF50" s="2"/>
    </row>
    <row r="51" spans="2:63" x14ac:dyDescent="0.25">
      <c r="B51" s="6"/>
      <c r="C51" s="6"/>
      <c r="D51" s="6"/>
      <c r="E51" s="7"/>
      <c r="F51" s="9"/>
      <c r="G51" s="143"/>
      <c r="H51" s="11"/>
      <c r="K51" s="11"/>
      <c r="L51" s="11"/>
      <c r="M51" s="11"/>
      <c r="N51" s="21"/>
      <c r="O51" s="21"/>
      <c r="T51" s="2"/>
      <c r="U51" s="2"/>
      <c r="V51" s="72"/>
      <c r="W51" s="72"/>
      <c r="X51" s="72"/>
      <c r="Y51" s="72"/>
      <c r="Z51" s="72"/>
      <c r="AA51" s="72"/>
      <c r="AB51" s="72"/>
      <c r="AC51" s="2"/>
      <c r="AD51" s="2"/>
      <c r="AE51" s="2"/>
      <c r="AF51" s="2"/>
    </row>
    <row r="52" spans="2:63" x14ac:dyDescent="0.25">
      <c r="B52" s="6"/>
      <c r="C52" s="6"/>
      <c r="D52" s="6"/>
      <c r="E52" s="7"/>
      <c r="F52" s="9"/>
      <c r="G52" s="143"/>
      <c r="H52" s="11"/>
      <c r="K52" s="11"/>
      <c r="L52" s="11"/>
      <c r="M52" s="11"/>
      <c r="N52" s="21"/>
      <c r="O52" s="21"/>
      <c r="T52" s="2"/>
      <c r="U52" s="2"/>
      <c r="V52" s="72"/>
      <c r="W52" s="72"/>
      <c r="X52" s="72"/>
      <c r="Y52" s="72"/>
      <c r="Z52" s="72"/>
      <c r="AA52" s="72"/>
      <c r="AB52" s="72"/>
      <c r="AC52" s="2"/>
      <c r="AD52" s="2"/>
      <c r="AE52" s="2"/>
      <c r="AF52" s="2"/>
    </row>
    <row r="53" spans="2:63" x14ac:dyDescent="0.25">
      <c r="B53" s="6"/>
      <c r="C53" s="6"/>
      <c r="D53" s="6"/>
      <c r="E53" s="7"/>
      <c r="F53" s="9"/>
      <c r="G53" s="143"/>
      <c r="H53" s="11"/>
      <c r="K53" s="11"/>
      <c r="L53" s="11"/>
      <c r="M53" s="11"/>
      <c r="N53" s="21"/>
      <c r="O53" s="21"/>
      <c r="T53" s="2"/>
      <c r="U53" s="2"/>
      <c r="V53" s="72"/>
      <c r="W53" s="72"/>
      <c r="X53" s="72"/>
      <c r="Y53" s="72"/>
      <c r="Z53" s="72"/>
      <c r="AA53" s="72"/>
      <c r="AB53" s="72"/>
      <c r="AC53" s="2"/>
      <c r="AD53" s="2"/>
      <c r="AE53" s="2"/>
      <c r="AF53" s="2"/>
    </row>
    <row r="54" spans="2:63" x14ac:dyDescent="0.25">
      <c r="B54" s="6"/>
      <c r="C54" s="6"/>
      <c r="D54" s="6"/>
      <c r="E54" s="7"/>
      <c r="F54" s="9"/>
      <c r="G54" s="143"/>
      <c r="H54" s="11"/>
      <c r="K54" s="11"/>
      <c r="L54" s="11"/>
      <c r="M54" s="11"/>
      <c r="N54" s="21"/>
      <c r="O54" s="21"/>
    </row>
    <row r="55" spans="2:63" x14ac:dyDescent="0.25">
      <c r="B55" s="6"/>
      <c r="C55" s="6"/>
      <c r="D55" s="6"/>
      <c r="E55" s="7"/>
      <c r="F55" s="9"/>
      <c r="G55" s="143"/>
      <c r="H55" s="11"/>
      <c r="I55" s="23"/>
      <c r="J55" s="11"/>
      <c r="K55" s="11"/>
      <c r="L55" s="11"/>
      <c r="M55" s="11"/>
      <c r="N55" s="21"/>
      <c r="O55" s="21"/>
    </row>
    <row r="56" spans="2:63" x14ac:dyDescent="0.25">
      <c r="B56" s="6"/>
      <c r="C56" s="6"/>
      <c r="D56" s="6"/>
      <c r="E56" s="7"/>
      <c r="F56" s="9"/>
      <c r="G56" s="143"/>
      <c r="H56" s="11"/>
      <c r="I56" s="23"/>
      <c r="J56" s="11"/>
      <c r="K56" s="11"/>
      <c r="L56" s="11"/>
      <c r="M56" s="11"/>
      <c r="N56" s="21"/>
      <c r="O56" s="21"/>
    </row>
    <row r="57" spans="2:63" x14ac:dyDescent="0.25">
      <c r="E57" s="5"/>
      <c r="F57" s="10"/>
    </row>
    <row r="58" spans="2:63" x14ac:dyDescent="0.25">
      <c r="E58" s="5"/>
      <c r="F58" s="10"/>
    </row>
    <row r="59" spans="2:63" s="12" customFormat="1" x14ac:dyDescent="0.25">
      <c r="B59" s="114"/>
      <c r="C59" s="114"/>
      <c r="D59" s="114"/>
      <c r="E59" s="5"/>
      <c r="F59" s="10"/>
      <c r="G59" s="144"/>
      <c r="H59" s="1"/>
      <c r="I59" s="22"/>
      <c r="J59" s="1"/>
      <c r="K59" s="1"/>
      <c r="L59" s="1"/>
      <c r="M59" s="1"/>
      <c r="N59" s="20"/>
      <c r="O59" s="20"/>
      <c r="T59" s="114"/>
      <c r="U59" s="114"/>
      <c r="V59" s="37"/>
      <c r="W59" s="37"/>
      <c r="X59" s="37"/>
      <c r="Y59" s="37"/>
      <c r="Z59" s="37"/>
      <c r="AA59" s="37"/>
      <c r="AB59" s="37"/>
      <c r="AC59" s="114"/>
      <c r="AD59" s="114"/>
      <c r="AE59" s="114"/>
      <c r="AF59" s="114"/>
      <c r="AG59" s="114"/>
      <c r="AH59" s="114"/>
      <c r="AI59" s="114"/>
      <c r="AJ59" s="114"/>
      <c r="AK59" s="114"/>
      <c r="AL59" s="114"/>
      <c r="AM59" s="114"/>
      <c r="AN59" s="114"/>
      <c r="AO59" s="114"/>
      <c r="AP59" s="114"/>
      <c r="AQ59" s="114"/>
      <c r="AR59" s="114"/>
      <c r="AS59" s="114"/>
      <c r="AT59" s="114"/>
      <c r="AU59" s="114"/>
      <c r="AV59" s="114"/>
      <c r="AW59" s="114"/>
      <c r="AX59" s="114"/>
      <c r="AY59" s="114"/>
      <c r="AZ59" s="114"/>
      <c r="BA59" s="114"/>
      <c r="BB59" s="114"/>
      <c r="BC59" s="114"/>
      <c r="BD59" s="114"/>
      <c r="BE59" s="114"/>
      <c r="BF59" s="114"/>
      <c r="BG59" s="114"/>
      <c r="BH59" s="114"/>
      <c r="BI59" s="114"/>
      <c r="BJ59" s="114"/>
      <c r="BK59" s="114"/>
    </row>
    <row r="60" spans="2:63" s="12" customFormat="1" x14ac:dyDescent="0.25">
      <c r="B60" s="114"/>
      <c r="C60" s="114"/>
      <c r="D60" s="114"/>
      <c r="E60" s="5"/>
      <c r="F60" s="10"/>
      <c r="G60" s="144"/>
      <c r="H60" s="1"/>
      <c r="I60" s="22"/>
      <c r="J60" s="1"/>
      <c r="K60" s="1"/>
      <c r="L60" s="1"/>
      <c r="M60" s="1"/>
      <c r="N60" s="20"/>
      <c r="O60" s="20"/>
      <c r="T60" s="114"/>
      <c r="U60" s="114"/>
      <c r="V60" s="37"/>
      <c r="W60" s="37"/>
      <c r="X60" s="37"/>
      <c r="Y60" s="37"/>
      <c r="Z60" s="37"/>
      <c r="AA60" s="37"/>
      <c r="AB60" s="37"/>
      <c r="AC60" s="114"/>
      <c r="AD60" s="114"/>
      <c r="AE60" s="114"/>
      <c r="AF60" s="114"/>
      <c r="AG60" s="114"/>
      <c r="AH60" s="114"/>
      <c r="AI60" s="114"/>
      <c r="AJ60" s="114"/>
      <c r="AK60" s="114"/>
      <c r="AL60" s="114"/>
      <c r="AM60" s="114"/>
      <c r="AN60" s="114"/>
      <c r="AO60" s="114"/>
      <c r="AP60" s="114"/>
      <c r="AQ60" s="114"/>
      <c r="AR60" s="114"/>
      <c r="AS60" s="114"/>
      <c r="AT60" s="114"/>
      <c r="AU60" s="114"/>
      <c r="AV60" s="114"/>
      <c r="AW60" s="114"/>
      <c r="AX60" s="114"/>
      <c r="AY60" s="114"/>
      <c r="AZ60" s="114"/>
      <c r="BA60" s="114"/>
      <c r="BB60" s="114"/>
      <c r="BC60" s="114"/>
      <c r="BD60" s="114"/>
      <c r="BE60" s="114"/>
      <c r="BF60" s="114"/>
      <c r="BG60" s="114"/>
      <c r="BH60" s="114"/>
      <c r="BI60" s="114"/>
      <c r="BJ60" s="114"/>
      <c r="BK60" s="114"/>
    </row>
    <row r="61" spans="2:63" s="12" customFormat="1" x14ac:dyDescent="0.25">
      <c r="B61" s="114"/>
      <c r="C61" s="114"/>
      <c r="D61" s="114"/>
      <c r="E61" s="5"/>
      <c r="F61" s="10"/>
      <c r="G61" s="144"/>
      <c r="H61" s="1"/>
      <c r="I61" s="22"/>
      <c r="J61" s="1"/>
      <c r="K61" s="1"/>
      <c r="L61" s="1"/>
      <c r="M61" s="1"/>
      <c r="N61" s="20"/>
      <c r="O61" s="20"/>
      <c r="T61" s="114"/>
      <c r="U61" s="114"/>
      <c r="V61" s="37"/>
      <c r="W61" s="37"/>
      <c r="X61" s="37"/>
      <c r="Y61" s="37"/>
      <c r="Z61" s="37"/>
      <c r="AA61" s="37"/>
      <c r="AB61" s="37"/>
      <c r="AC61" s="114"/>
      <c r="AD61" s="114"/>
      <c r="AE61" s="114"/>
      <c r="AF61" s="114"/>
      <c r="AG61" s="114"/>
      <c r="AH61" s="114"/>
      <c r="AI61" s="114"/>
      <c r="AJ61" s="114"/>
      <c r="AK61" s="114"/>
      <c r="AL61" s="114"/>
      <c r="AM61" s="114"/>
      <c r="AN61" s="114"/>
      <c r="AO61" s="114"/>
      <c r="AP61" s="114"/>
      <c r="AQ61" s="114"/>
      <c r="AR61" s="114"/>
      <c r="AS61" s="114"/>
      <c r="AT61" s="114"/>
      <c r="AU61" s="114"/>
      <c r="AV61" s="114"/>
      <c r="AW61" s="114"/>
      <c r="AX61" s="114"/>
      <c r="AY61" s="114"/>
      <c r="AZ61" s="114"/>
      <c r="BA61" s="114"/>
      <c r="BB61" s="114"/>
      <c r="BC61" s="114"/>
      <c r="BD61" s="114"/>
      <c r="BE61" s="114"/>
      <c r="BF61" s="114"/>
      <c r="BG61" s="114"/>
      <c r="BH61" s="114"/>
      <c r="BI61" s="114"/>
      <c r="BJ61" s="114"/>
      <c r="BK61" s="114"/>
    </row>
    <row r="62" spans="2:63" s="12" customFormat="1" x14ac:dyDescent="0.25">
      <c r="B62" s="114"/>
      <c r="C62" s="114"/>
      <c r="D62" s="114"/>
      <c r="E62" s="5"/>
      <c r="F62" s="10"/>
      <c r="G62" s="144"/>
      <c r="H62" s="1"/>
      <c r="I62" s="22"/>
      <c r="J62" s="1"/>
      <c r="K62" s="1"/>
      <c r="L62" s="1"/>
      <c r="M62" s="1"/>
      <c r="N62" s="20"/>
      <c r="O62" s="20"/>
      <c r="P62" s="114"/>
      <c r="Q62" s="114"/>
      <c r="R62" s="114"/>
      <c r="S62" s="114"/>
      <c r="T62" s="114"/>
      <c r="U62" s="114"/>
      <c r="V62" s="37"/>
      <c r="W62" s="37"/>
      <c r="X62" s="37"/>
      <c r="Y62" s="37"/>
      <c r="Z62" s="37"/>
      <c r="AA62" s="37"/>
      <c r="AB62" s="37"/>
      <c r="AC62" s="114"/>
      <c r="AD62" s="114"/>
      <c r="AE62" s="114"/>
      <c r="AF62" s="114"/>
      <c r="AG62" s="114"/>
      <c r="AH62" s="114"/>
      <c r="AI62" s="114"/>
      <c r="AJ62" s="114"/>
      <c r="AK62" s="114"/>
      <c r="AL62" s="114"/>
      <c r="AM62" s="114"/>
      <c r="AN62" s="114"/>
      <c r="AO62" s="114"/>
      <c r="AP62" s="114"/>
      <c r="AQ62" s="114"/>
      <c r="AR62" s="114"/>
      <c r="AS62" s="114"/>
      <c r="AT62" s="114"/>
      <c r="AU62" s="114"/>
      <c r="AV62" s="114"/>
      <c r="AW62" s="114"/>
      <c r="AX62" s="114"/>
      <c r="AY62" s="114"/>
      <c r="AZ62" s="114"/>
      <c r="BA62" s="114"/>
      <c r="BB62" s="114"/>
      <c r="BC62" s="114"/>
      <c r="BD62" s="114"/>
      <c r="BE62" s="114"/>
      <c r="BF62" s="114"/>
      <c r="BG62" s="114"/>
      <c r="BH62" s="114"/>
      <c r="BI62" s="114"/>
      <c r="BJ62" s="114"/>
      <c r="BK62" s="114"/>
    </row>
    <row r="63" spans="2:63" s="12" customFormat="1" x14ac:dyDescent="0.25">
      <c r="B63" s="114"/>
      <c r="C63" s="114"/>
      <c r="D63" s="114"/>
      <c r="E63" s="5"/>
      <c r="F63" s="10"/>
      <c r="G63" s="144"/>
      <c r="H63" s="1"/>
      <c r="I63" s="22"/>
      <c r="J63" s="1"/>
      <c r="K63" s="1"/>
      <c r="L63" s="1"/>
      <c r="M63" s="1"/>
      <c r="N63" s="20"/>
      <c r="O63" s="20"/>
      <c r="P63" s="114"/>
      <c r="Q63" s="114"/>
      <c r="R63" s="114"/>
      <c r="S63" s="114"/>
      <c r="T63" s="114"/>
      <c r="U63" s="114"/>
      <c r="V63" s="37"/>
      <c r="W63" s="37"/>
      <c r="X63" s="37"/>
      <c r="Y63" s="37"/>
      <c r="Z63" s="37"/>
      <c r="AA63" s="37"/>
      <c r="AB63" s="37"/>
      <c r="AC63" s="114"/>
      <c r="AD63" s="114"/>
      <c r="AE63" s="114"/>
      <c r="AF63" s="114"/>
      <c r="AG63" s="114"/>
      <c r="AH63" s="114"/>
      <c r="AI63" s="114"/>
      <c r="AJ63" s="114"/>
      <c r="AK63" s="114"/>
      <c r="AL63" s="114"/>
      <c r="AM63" s="114"/>
      <c r="AN63" s="114"/>
      <c r="AO63" s="114"/>
      <c r="AP63" s="114"/>
      <c r="AQ63" s="114"/>
      <c r="AR63" s="114"/>
      <c r="AS63" s="114"/>
      <c r="AT63" s="114"/>
      <c r="AU63" s="114"/>
      <c r="AV63" s="114"/>
      <c r="AW63" s="114"/>
      <c r="AX63" s="114"/>
      <c r="AY63" s="114"/>
      <c r="AZ63" s="114"/>
      <c r="BA63" s="114"/>
      <c r="BB63" s="114"/>
      <c r="BC63" s="114"/>
      <c r="BD63" s="114"/>
      <c r="BE63" s="114"/>
      <c r="BF63" s="114"/>
      <c r="BG63" s="114"/>
      <c r="BH63" s="114"/>
      <c r="BI63" s="114"/>
      <c r="BJ63" s="114"/>
      <c r="BK63" s="114"/>
    </row>
    <row r="64" spans="2:63" s="12" customFormat="1" x14ac:dyDescent="0.25">
      <c r="B64" s="114"/>
      <c r="C64" s="114"/>
      <c r="D64" s="114"/>
      <c r="E64" s="5"/>
      <c r="F64" s="10"/>
      <c r="G64" s="144"/>
      <c r="H64" s="1"/>
      <c r="I64" s="22"/>
      <c r="J64" s="1"/>
      <c r="K64" s="1"/>
      <c r="L64" s="1"/>
      <c r="M64" s="1"/>
      <c r="N64" s="20"/>
      <c r="O64" s="20"/>
      <c r="P64" s="114"/>
      <c r="Q64" s="114"/>
      <c r="R64" s="114"/>
      <c r="S64" s="114"/>
      <c r="T64" s="114"/>
      <c r="U64" s="114"/>
      <c r="V64" s="37"/>
      <c r="W64" s="37"/>
      <c r="X64" s="37"/>
      <c r="Y64" s="37"/>
      <c r="Z64" s="37"/>
      <c r="AA64" s="37"/>
      <c r="AB64" s="37"/>
      <c r="AC64" s="114"/>
      <c r="AD64" s="114"/>
      <c r="AE64" s="114"/>
      <c r="AF64" s="114"/>
      <c r="AG64" s="114"/>
      <c r="AH64" s="114"/>
      <c r="AI64" s="114"/>
      <c r="AJ64" s="114"/>
      <c r="AK64" s="114"/>
      <c r="AL64" s="114"/>
      <c r="AM64" s="114"/>
      <c r="AN64" s="114"/>
      <c r="AO64" s="114"/>
      <c r="AP64" s="114"/>
      <c r="AQ64" s="114"/>
      <c r="AR64" s="114"/>
      <c r="AS64" s="114"/>
      <c r="AT64" s="114"/>
      <c r="AU64" s="114"/>
      <c r="AV64" s="114"/>
      <c r="AW64" s="114"/>
      <c r="AX64" s="114"/>
      <c r="AY64" s="114"/>
      <c r="AZ64" s="114"/>
      <c r="BA64" s="114"/>
      <c r="BB64" s="114"/>
      <c r="BC64" s="114"/>
      <c r="BD64" s="114"/>
      <c r="BE64" s="114"/>
      <c r="BF64" s="114"/>
      <c r="BG64" s="114"/>
      <c r="BH64" s="114"/>
      <c r="BI64" s="114"/>
      <c r="BJ64" s="114"/>
      <c r="BK64" s="114"/>
    </row>
  </sheetData>
  <autoFilter ref="F3:N26" xr:uid="{00000000-0009-0000-0000-000004000000}"/>
  <mergeCells count="9">
    <mergeCell ref="V4:X4"/>
    <mergeCell ref="V8:X8"/>
    <mergeCell ref="B46:M47"/>
    <mergeCell ref="B1:E2"/>
    <mergeCell ref="F1:H2"/>
    <mergeCell ref="L1:M1"/>
    <mergeCell ref="L2:M2"/>
    <mergeCell ref="P2:S2"/>
    <mergeCell ref="V3:X3"/>
  </mergeCells>
  <conditionalFormatting sqref="V4">
    <cfRule type="cellIs" dxfId="1606" priority="2380" operator="lessThan">
      <formula>0</formula>
    </cfRule>
    <cfRule type="cellIs" dxfId="1605" priority="2381" operator="greaterThan">
      <formula>0</formula>
    </cfRule>
    <cfRule type="cellIs" dxfId="1604" priority="2382" operator="equal">
      <formula>0</formula>
    </cfRule>
  </conditionalFormatting>
  <conditionalFormatting sqref="V9:Y9">
    <cfRule type="cellIs" dxfId="1603" priority="2377" operator="lessThan">
      <formula>0</formula>
    </cfRule>
    <cfRule type="cellIs" dxfId="1602" priority="2378" operator="greaterThan">
      <formula>0</formula>
    </cfRule>
    <cfRule type="cellIs" dxfId="1601" priority="2379" operator="equal">
      <formula>0</formula>
    </cfRule>
  </conditionalFormatting>
  <conditionalFormatting sqref="S7:S30">
    <cfRule type="cellIs" dxfId="1600" priority="2375" operator="notEqual">
      <formula>0</formula>
    </cfRule>
    <cfRule type="cellIs" dxfId="1599" priority="2376" operator="equal">
      <formula>0</formula>
    </cfRule>
  </conditionalFormatting>
  <conditionalFormatting sqref="V7:Y7">
    <cfRule type="cellIs" dxfId="1598" priority="2383" operator="lessThan">
      <formula>0</formula>
    </cfRule>
    <cfRule type="cellIs" dxfId="1597" priority="2384" operator="greaterThan">
      <formula>0</formula>
    </cfRule>
    <cfRule type="cellIs" dxfId="1596" priority="2385" operator="equal">
      <formula>0</formula>
    </cfRule>
  </conditionalFormatting>
  <conditionalFormatting sqref="K4:L4 G5:H15 F16:H45 J5:L45">
    <cfRule type="expression" dxfId="1595" priority="2388">
      <formula>SEARCH("caricato",$N4)&gt;0</formula>
    </cfRule>
    <cfRule type="expression" dxfId="1594" priority="2389">
      <formula>SEARCH("da fare",$N4)&gt;0</formula>
    </cfRule>
    <cfRule type="expression" dxfId="1593" priority="2390">
      <formula>SEARCH("attesa tcl",$N4)&gt;0</formula>
    </cfRule>
    <cfRule type="expression" dxfId="1592" priority="2391">
      <formula>SEARCH("fermata",$N4)&gt;0</formula>
    </cfRule>
    <cfRule type="expression" dxfId="1591" priority="2392">
      <formula>SEARCH("canone",$N4)&gt;0</formula>
    </cfRule>
  </conditionalFormatting>
  <conditionalFormatting sqref="G4:H4 J4">
    <cfRule type="expression" dxfId="1590" priority="2370">
      <formula>SEARCH("caricato",$N4)&gt;0</formula>
    </cfRule>
    <cfRule type="expression" dxfId="1589" priority="2371">
      <formula>SEARCH("da fare",$N4)&gt;0</formula>
    </cfRule>
    <cfRule type="expression" dxfId="1588" priority="2372">
      <formula>SEARCH("attesa tcl",$N4)&gt;0</formula>
    </cfRule>
    <cfRule type="expression" dxfId="1587" priority="2373">
      <formula>SEARCH("fermata",$N4)&gt;0</formula>
    </cfRule>
    <cfRule type="expression" dxfId="1586" priority="2374">
      <formula>SEARCH("canone",$N4)&gt;0</formula>
    </cfRule>
  </conditionalFormatting>
  <conditionalFormatting sqref="F5">
    <cfRule type="expression" dxfId="1585" priority="2360">
      <formula>SEARCH("caricato",$N5)&gt;0</formula>
    </cfRule>
    <cfRule type="expression" dxfId="1584" priority="2361">
      <formula>SEARCH("da fare",$N5)&gt;0</formula>
    </cfRule>
    <cfRule type="expression" dxfId="1583" priority="2362">
      <formula>SEARCH("attesa tcl",$N5)&gt;0</formula>
    </cfRule>
    <cfRule type="expression" dxfId="1582" priority="2363">
      <formula>SEARCH("fermata",$N5)&gt;0</formula>
    </cfRule>
    <cfRule type="expression" dxfId="1581" priority="2364">
      <formula>SEARCH("canone",$N5)&gt;0</formula>
    </cfRule>
  </conditionalFormatting>
  <conditionalFormatting sqref="F5">
    <cfRule type="expression" dxfId="1580" priority="2355">
      <formula>SEARCH("caricato",$N5)&gt;0</formula>
    </cfRule>
    <cfRule type="expression" dxfId="1579" priority="2356">
      <formula>SEARCH("da fare",$N5)&gt;0</formula>
    </cfRule>
    <cfRule type="expression" dxfId="1578" priority="2357">
      <formula>SEARCH("attesa tcl",$N5)&gt;0</formula>
    </cfRule>
    <cfRule type="expression" dxfId="1577" priority="2358">
      <formula>SEARCH("fermata",$N5)&gt;0</formula>
    </cfRule>
    <cfRule type="expression" dxfId="1576" priority="2359">
      <formula>SEARCH("canone",$N5)&gt;0</formula>
    </cfRule>
  </conditionalFormatting>
  <conditionalFormatting sqref="G10:H10 J10">
    <cfRule type="expression" dxfId="1575" priority="2340">
      <formula>SEARCH("caricato",$N10)&gt;0</formula>
    </cfRule>
    <cfRule type="expression" dxfId="1574" priority="2341">
      <formula>SEARCH("da fare",$N10)&gt;0</formula>
    </cfRule>
    <cfRule type="expression" dxfId="1573" priority="2342">
      <formula>SEARCH("attesa tcl",$N10)&gt;0</formula>
    </cfRule>
    <cfRule type="expression" dxfId="1572" priority="2343">
      <formula>SEARCH("fermata",$N10)&gt;0</formula>
    </cfRule>
    <cfRule type="expression" dxfId="1571" priority="2344">
      <formula>SEARCH("canone",$N10)&gt;0</formula>
    </cfRule>
  </conditionalFormatting>
  <conditionalFormatting sqref="G6:H6 J6">
    <cfRule type="expression" dxfId="1570" priority="2335">
      <formula>SEARCH("caricato",$N6)&gt;0</formula>
    </cfRule>
    <cfRule type="expression" dxfId="1569" priority="2336">
      <formula>SEARCH("da fare",$N6)&gt;0</formula>
    </cfRule>
    <cfRule type="expression" dxfId="1568" priority="2337">
      <formula>SEARCH("attesa tcl",$N6)&gt;0</formula>
    </cfRule>
    <cfRule type="expression" dxfId="1567" priority="2338">
      <formula>SEARCH("fermata",$N6)&gt;0</formula>
    </cfRule>
    <cfRule type="expression" dxfId="1566" priority="2339">
      <formula>SEARCH("canone",$N6)&gt;0</formula>
    </cfRule>
  </conditionalFormatting>
  <conditionalFormatting sqref="G12:H12 J12">
    <cfRule type="expression" dxfId="1565" priority="2320">
      <formula>SEARCH("caricato",$N12)&gt;0</formula>
    </cfRule>
    <cfRule type="expression" dxfId="1564" priority="2321">
      <formula>SEARCH("da fare",$N12)&gt;0</formula>
    </cfRule>
    <cfRule type="expression" dxfId="1563" priority="2322">
      <formula>SEARCH("attesa tcl",$N12)&gt;0</formula>
    </cfRule>
    <cfRule type="expression" dxfId="1562" priority="2323">
      <formula>SEARCH("fermata",$N12)&gt;0</formula>
    </cfRule>
    <cfRule type="expression" dxfId="1561" priority="2324">
      <formula>SEARCH("canone",$N12)&gt;0</formula>
    </cfRule>
  </conditionalFormatting>
  <conditionalFormatting sqref="G8:H8 J8">
    <cfRule type="expression" dxfId="1560" priority="2315">
      <formula>SEARCH("caricato",$N8)&gt;0</formula>
    </cfRule>
    <cfRule type="expression" dxfId="1559" priority="2316">
      <formula>SEARCH("da fare",$N8)&gt;0</formula>
    </cfRule>
    <cfRule type="expression" dxfId="1558" priority="2317">
      <formula>SEARCH("attesa tcl",$N8)&gt;0</formula>
    </cfRule>
    <cfRule type="expression" dxfId="1557" priority="2318">
      <formula>SEARCH("fermata",$N8)&gt;0</formula>
    </cfRule>
    <cfRule type="expression" dxfId="1556" priority="2319">
      <formula>SEARCH("canone",$N8)&gt;0</formula>
    </cfRule>
  </conditionalFormatting>
  <conditionalFormatting sqref="G12:H12 J12">
    <cfRule type="expression" dxfId="1555" priority="2300">
      <formula>SEARCH("caricato",$N12)&gt;0</formula>
    </cfRule>
    <cfRule type="expression" dxfId="1554" priority="2301">
      <formula>SEARCH("da fare",$N12)&gt;0</formula>
    </cfRule>
    <cfRule type="expression" dxfId="1553" priority="2302">
      <formula>SEARCH("attesa tcl",$N12)&gt;0</formula>
    </cfRule>
    <cfRule type="expression" dxfId="1552" priority="2303">
      <formula>SEARCH("fermata",$N12)&gt;0</formula>
    </cfRule>
    <cfRule type="expression" dxfId="1551" priority="2304">
      <formula>SEARCH("canone",$N12)&gt;0</formula>
    </cfRule>
  </conditionalFormatting>
  <conditionalFormatting sqref="G8:H8 J8">
    <cfRule type="expression" dxfId="1550" priority="2265">
      <formula>SEARCH("caricato",$N8)&gt;0</formula>
    </cfRule>
    <cfRule type="expression" dxfId="1549" priority="2266">
      <formula>SEARCH("da fare",$N8)&gt;0</formula>
    </cfRule>
    <cfRule type="expression" dxfId="1548" priority="2267">
      <formula>SEARCH("attesa tcl",$N8)&gt;0</formula>
    </cfRule>
    <cfRule type="expression" dxfId="1547" priority="2268">
      <formula>SEARCH("fermata",$N8)&gt;0</formula>
    </cfRule>
    <cfRule type="expression" dxfId="1546" priority="2269">
      <formula>SEARCH("canone",$N8)&gt;0</formula>
    </cfRule>
  </conditionalFormatting>
  <conditionalFormatting sqref="G4:H4 J4">
    <cfRule type="expression" dxfId="1545" priority="2260">
      <formula>SEARCH("caricato",$N4)&gt;0</formula>
    </cfRule>
    <cfRule type="expression" dxfId="1544" priority="2261">
      <formula>SEARCH("da fare",$N4)&gt;0</formula>
    </cfRule>
    <cfRule type="expression" dxfId="1543" priority="2262">
      <formula>SEARCH("attesa tcl",$N4)&gt;0</formula>
    </cfRule>
    <cfRule type="expression" dxfId="1542" priority="2263">
      <formula>SEARCH("fermata",$N4)&gt;0</formula>
    </cfRule>
    <cfRule type="expression" dxfId="1541" priority="2264">
      <formula>SEARCH("canone",$N4)&gt;0</formula>
    </cfRule>
  </conditionalFormatting>
  <conditionalFormatting sqref="G10:H10 J10">
    <cfRule type="expression" dxfId="1540" priority="2245">
      <formula>SEARCH("caricato",$N10)&gt;0</formula>
    </cfRule>
    <cfRule type="expression" dxfId="1539" priority="2246">
      <formula>SEARCH("da fare",$N10)&gt;0</formula>
    </cfRule>
    <cfRule type="expression" dxfId="1538" priority="2247">
      <formula>SEARCH("attesa tcl",$N10)&gt;0</formula>
    </cfRule>
    <cfRule type="expression" dxfId="1537" priority="2248">
      <formula>SEARCH("fermata",$N10)&gt;0</formula>
    </cfRule>
    <cfRule type="expression" dxfId="1536" priority="2249">
      <formula>SEARCH("canone",$N10)&gt;0</formula>
    </cfRule>
  </conditionalFormatting>
  <conditionalFormatting sqref="G6:H6 J6">
    <cfRule type="expression" dxfId="1535" priority="2240">
      <formula>SEARCH("caricato",$N6)&gt;0</formula>
    </cfRule>
    <cfRule type="expression" dxfId="1534" priority="2241">
      <formula>SEARCH("da fare",$N6)&gt;0</formula>
    </cfRule>
    <cfRule type="expression" dxfId="1533" priority="2242">
      <formula>SEARCH("attesa tcl",$N6)&gt;0</formula>
    </cfRule>
    <cfRule type="expression" dxfId="1532" priority="2243">
      <formula>SEARCH("fermata",$N6)&gt;0</formula>
    </cfRule>
    <cfRule type="expression" dxfId="1531" priority="2244">
      <formula>SEARCH("canone",$N6)&gt;0</formula>
    </cfRule>
  </conditionalFormatting>
  <conditionalFormatting sqref="F5">
    <cfRule type="expression" dxfId="1530" priority="2235">
      <formula>SEARCH("caricato",$N5)&gt;0</formula>
    </cfRule>
    <cfRule type="expression" dxfId="1529" priority="2236">
      <formula>SEARCH("da fare",$N5)&gt;0</formula>
    </cfRule>
    <cfRule type="expression" dxfId="1528" priority="2237">
      <formula>SEARCH("attesa tcl",$N5)&gt;0</formula>
    </cfRule>
    <cfRule type="expression" dxfId="1527" priority="2238">
      <formula>SEARCH("fermata",$N5)&gt;0</formula>
    </cfRule>
    <cfRule type="expression" dxfId="1526" priority="2239">
      <formula>SEARCH("canone",$N5)&gt;0</formula>
    </cfRule>
  </conditionalFormatting>
  <conditionalFormatting sqref="F5">
    <cfRule type="expression" dxfId="1525" priority="2230">
      <formula>SEARCH("caricato",$N5)&gt;0</formula>
    </cfRule>
    <cfRule type="expression" dxfId="1524" priority="2231">
      <formula>SEARCH("da fare",$N5)&gt;0</formula>
    </cfRule>
    <cfRule type="expression" dxfId="1523" priority="2232">
      <formula>SEARCH("attesa tcl",$N5)&gt;0</formula>
    </cfRule>
    <cfRule type="expression" dxfId="1522" priority="2233">
      <formula>SEARCH("fermata",$N5)&gt;0</formula>
    </cfRule>
    <cfRule type="expression" dxfId="1521" priority="2234">
      <formula>SEARCH("canone",$N5)&gt;0</formula>
    </cfRule>
  </conditionalFormatting>
  <conditionalFormatting sqref="G10:H10 J10">
    <cfRule type="expression" dxfId="1520" priority="2200">
      <formula>SEARCH("caricato",$N10)&gt;0</formula>
    </cfRule>
    <cfRule type="expression" dxfId="1519" priority="2201">
      <formula>SEARCH("da fare",$N10)&gt;0</formula>
    </cfRule>
    <cfRule type="expression" dxfId="1518" priority="2202">
      <formula>SEARCH("attesa tcl",$N10)&gt;0</formula>
    </cfRule>
    <cfRule type="expression" dxfId="1517" priority="2203">
      <formula>SEARCH("fermata",$N10)&gt;0</formula>
    </cfRule>
    <cfRule type="expression" dxfId="1516" priority="2204">
      <formula>SEARCH("canone",$N10)&gt;0</formula>
    </cfRule>
  </conditionalFormatting>
  <conditionalFormatting sqref="G12:H12 J12">
    <cfRule type="expression" dxfId="1515" priority="2190">
      <formula>SEARCH("caricato",$N12)&gt;0</formula>
    </cfRule>
    <cfRule type="expression" dxfId="1514" priority="2191">
      <formula>SEARCH("da fare",$N12)&gt;0</formula>
    </cfRule>
    <cfRule type="expression" dxfId="1513" priority="2192">
      <formula>SEARCH("attesa tcl",$N12)&gt;0</formula>
    </cfRule>
    <cfRule type="expression" dxfId="1512" priority="2193">
      <formula>SEARCH("fermata",$N12)&gt;0</formula>
    </cfRule>
    <cfRule type="expression" dxfId="1511" priority="2194">
      <formula>SEARCH("canone",$N12)&gt;0</formula>
    </cfRule>
  </conditionalFormatting>
  <conditionalFormatting sqref="F17">
    <cfRule type="expression" dxfId="1510" priority="2175">
      <formula>SEARCH("caricato",$N17)&gt;0</formula>
    </cfRule>
    <cfRule type="expression" dxfId="1509" priority="2176">
      <formula>SEARCH("da fare",$N17)&gt;0</formula>
    </cfRule>
    <cfRule type="expression" dxfId="1508" priority="2177">
      <formula>SEARCH("attesa tcl",$N17)&gt;0</formula>
    </cfRule>
    <cfRule type="expression" dxfId="1507" priority="2178">
      <formula>SEARCH("fermata",$N17)&gt;0</formula>
    </cfRule>
    <cfRule type="expression" dxfId="1506" priority="2179">
      <formula>SEARCH("canone",$N17)&gt;0</formula>
    </cfRule>
  </conditionalFormatting>
  <conditionalFormatting sqref="F17">
    <cfRule type="expression" dxfId="1505" priority="2170">
      <formula>SEARCH("caricato",$N17)&gt;0</formula>
    </cfRule>
    <cfRule type="expression" dxfId="1504" priority="2171">
      <formula>SEARCH("da fare",$N17)&gt;0</formula>
    </cfRule>
    <cfRule type="expression" dxfId="1503" priority="2172">
      <formula>SEARCH("attesa tcl",$N17)&gt;0</formula>
    </cfRule>
    <cfRule type="expression" dxfId="1502" priority="2173">
      <formula>SEARCH("fermata",$N17)&gt;0</formula>
    </cfRule>
    <cfRule type="expression" dxfId="1501" priority="2174">
      <formula>SEARCH("canone",$N17)&gt;0</formula>
    </cfRule>
  </conditionalFormatting>
  <conditionalFormatting sqref="F17">
    <cfRule type="expression" dxfId="1500" priority="2165">
      <formula>SEARCH("caricato",$N17)&gt;0</formula>
    </cfRule>
    <cfRule type="expression" dxfId="1499" priority="2166">
      <formula>SEARCH("da fare",$N17)&gt;0</formula>
    </cfRule>
    <cfRule type="expression" dxfId="1498" priority="2167">
      <formula>SEARCH("attesa tcl",$N17)&gt;0</formula>
    </cfRule>
    <cfRule type="expression" dxfId="1497" priority="2168">
      <formula>SEARCH("fermata",$N17)&gt;0</formula>
    </cfRule>
    <cfRule type="expression" dxfId="1496" priority="2169">
      <formula>SEARCH("canone",$N17)&gt;0</formula>
    </cfRule>
  </conditionalFormatting>
  <conditionalFormatting sqref="F17">
    <cfRule type="expression" dxfId="1495" priority="2160">
      <formula>SEARCH("caricato",$N17)&gt;0</formula>
    </cfRule>
    <cfRule type="expression" dxfId="1494" priority="2161">
      <formula>SEARCH("da fare",$N17)&gt;0</formula>
    </cfRule>
    <cfRule type="expression" dxfId="1493" priority="2162">
      <formula>SEARCH("attesa tcl",$N17)&gt;0</formula>
    </cfRule>
    <cfRule type="expression" dxfId="1492" priority="2163">
      <formula>SEARCH("fermata",$N17)&gt;0</formula>
    </cfRule>
    <cfRule type="expression" dxfId="1491" priority="2164">
      <formula>SEARCH("canone",$N17)&gt;0</formula>
    </cfRule>
  </conditionalFormatting>
  <conditionalFormatting sqref="F16:F19">
    <cfRule type="expression" dxfId="1490" priority="2145">
      <formula>SEARCH("caricato",$N16)&gt;0</formula>
    </cfRule>
    <cfRule type="expression" dxfId="1489" priority="2146">
      <formula>SEARCH("da fare",$N16)&gt;0</formula>
    </cfRule>
    <cfRule type="expression" dxfId="1488" priority="2147">
      <formula>SEARCH("attesa tcl",$N16)&gt;0</formula>
    </cfRule>
    <cfRule type="expression" dxfId="1487" priority="2148">
      <formula>SEARCH("fermata",$N16)&gt;0</formula>
    </cfRule>
    <cfRule type="expression" dxfId="1486" priority="2149">
      <formula>SEARCH("canone",$N16)&gt;0</formula>
    </cfRule>
  </conditionalFormatting>
  <conditionalFormatting sqref="G16:H16 J16">
    <cfRule type="expression" dxfId="1485" priority="2140">
      <formula>SEARCH("caricato",$N16)&gt;0</formula>
    </cfRule>
    <cfRule type="expression" dxfId="1484" priority="2141">
      <formula>SEARCH("da fare",$N16)&gt;0</formula>
    </cfRule>
    <cfRule type="expression" dxfId="1483" priority="2142">
      <formula>SEARCH("attesa tcl",$N16)&gt;0</formula>
    </cfRule>
    <cfRule type="expression" dxfId="1482" priority="2143">
      <formula>SEARCH("fermata",$N16)&gt;0</formula>
    </cfRule>
    <cfRule type="expression" dxfId="1481" priority="2144">
      <formula>SEARCH("canone",$N16)&gt;0</formula>
    </cfRule>
  </conditionalFormatting>
  <conditionalFormatting sqref="F19">
    <cfRule type="expression" dxfId="1480" priority="2115">
      <formula>SEARCH("caricato",$N19)&gt;0</formula>
    </cfRule>
    <cfRule type="expression" dxfId="1479" priority="2116">
      <formula>SEARCH("da fare",$N19)&gt;0</formula>
    </cfRule>
    <cfRule type="expression" dxfId="1478" priority="2117">
      <formula>SEARCH("attesa tcl",$N19)&gt;0</formula>
    </cfRule>
    <cfRule type="expression" dxfId="1477" priority="2118">
      <formula>SEARCH("fermata",$N19)&gt;0</formula>
    </cfRule>
    <cfRule type="expression" dxfId="1476" priority="2119">
      <formula>SEARCH("canone",$N19)&gt;0</formula>
    </cfRule>
  </conditionalFormatting>
  <conditionalFormatting sqref="F19">
    <cfRule type="expression" dxfId="1475" priority="2110">
      <formula>SEARCH("caricato",$N19)&gt;0</formula>
    </cfRule>
    <cfRule type="expression" dxfId="1474" priority="2111">
      <formula>SEARCH("da fare",$N19)&gt;0</formula>
    </cfRule>
    <cfRule type="expression" dxfId="1473" priority="2112">
      <formula>SEARCH("attesa tcl",$N19)&gt;0</formula>
    </cfRule>
    <cfRule type="expression" dxfId="1472" priority="2113">
      <formula>SEARCH("fermata",$N19)&gt;0</formula>
    </cfRule>
    <cfRule type="expression" dxfId="1471" priority="2114">
      <formula>SEARCH("canone",$N19)&gt;0</formula>
    </cfRule>
  </conditionalFormatting>
  <conditionalFormatting sqref="F19">
    <cfRule type="expression" dxfId="1470" priority="2105">
      <formula>SEARCH("caricato",$N19)&gt;0</formula>
    </cfRule>
    <cfRule type="expression" dxfId="1469" priority="2106">
      <formula>SEARCH("da fare",$N19)&gt;0</formula>
    </cfRule>
    <cfRule type="expression" dxfId="1468" priority="2107">
      <formula>SEARCH("attesa tcl",$N19)&gt;0</formula>
    </cfRule>
    <cfRule type="expression" dxfId="1467" priority="2108">
      <formula>SEARCH("fermata",$N19)&gt;0</formula>
    </cfRule>
    <cfRule type="expression" dxfId="1466" priority="2109">
      <formula>SEARCH("canone",$N19)&gt;0</formula>
    </cfRule>
  </conditionalFormatting>
  <conditionalFormatting sqref="F19">
    <cfRule type="expression" dxfId="1465" priority="2100">
      <formula>SEARCH("caricato",$N19)&gt;0</formula>
    </cfRule>
    <cfRule type="expression" dxfId="1464" priority="2101">
      <formula>SEARCH("da fare",$N19)&gt;0</formula>
    </cfRule>
    <cfRule type="expression" dxfId="1463" priority="2102">
      <formula>SEARCH("attesa tcl",$N19)&gt;0</formula>
    </cfRule>
    <cfRule type="expression" dxfId="1462" priority="2103">
      <formula>SEARCH("fermata",$N19)&gt;0</formula>
    </cfRule>
    <cfRule type="expression" dxfId="1461" priority="2104">
      <formula>SEARCH("canone",$N19)&gt;0</formula>
    </cfRule>
  </conditionalFormatting>
  <conditionalFormatting sqref="M5">
    <cfRule type="expression" dxfId="1460" priority="2090">
      <formula>SEARCH("caricato",$N5)&gt;0</formula>
    </cfRule>
    <cfRule type="expression" dxfId="1459" priority="2091">
      <formula>SEARCH("da fare",$N5)&gt;0</formula>
    </cfRule>
    <cfRule type="expression" dxfId="1458" priority="2092">
      <formula>SEARCH("attesa tcl",$N5)&gt;0</formula>
    </cfRule>
    <cfRule type="expression" dxfId="1457" priority="2093">
      <formula>SEARCH("fermata",$N5)&gt;0</formula>
    </cfRule>
    <cfRule type="expression" dxfId="1456" priority="2094">
      <formula>SEARCH("canone",$N5)&gt;0</formula>
    </cfRule>
  </conditionalFormatting>
  <conditionalFormatting sqref="M4">
    <cfRule type="expression" dxfId="1455" priority="2095">
      <formula>SEARCH("caricato",$N4)&gt;0</formula>
    </cfRule>
    <cfRule type="expression" dxfId="1454" priority="2096">
      <formula>SEARCH("da fare",$N4)&gt;0</formula>
    </cfRule>
    <cfRule type="expression" dxfId="1453" priority="2097">
      <formula>SEARCH("attesa tcl",$N4)&gt;0</formula>
    </cfRule>
    <cfRule type="expression" dxfId="1452" priority="2098">
      <formula>SEARCH("fermata",$N4)&gt;0</formula>
    </cfRule>
    <cfRule type="expression" dxfId="1451" priority="2099">
      <formula>SEARCH("canone",$N4)&gt;0</formula>
    </cfRule>
  </conditionalFormatting>
  <conditionalFormatting sqref="M6:M45">
    <cfRule type="expression" dxfId="1450" priority="2085">
      <formula>SEARCH("caricato",$N6)&gt;0</formula>
    </cfRule>
    <cfRule type="expression" dxfId="1449" priority="2086">
      <formula>SEARCH("da fare",$N6)&gt;0</formula>
    </cfRule>
    <cfRule type="expression" dxfId="1448" priority="2087">
      <formula>SEARCH("attesa tcl",$N6)&gt;0</formula>
    </cfRule>
    <cfRule type="expression" dxfId="1447" priority="2088">
      <formula>SEARCH("fermata",$N6)&gt;0</formula>
    </cfRule>
    <cfRule type="expression" dxfId="1446" priority="2089">
      <formula>SEARCH("canone",$N6)&gt;0</formula>
    </cfRule>
  </conditionalFormatting>
  <conditionalFormatting sqref="P4:Q4">
    <cfRule type="cellIs" dxfId="1445" priority="2026" operator="lessThan">
      <formula>0</formula>
    </cfRule>
    <cfRule type="cellIs" dxfId="1444" priority="2027" operator="greaterThan">
      <formula>0</formula>
    </cfRule>
    <cfRule type="cellIs" dxfId="1443" priority="2028" operator="equal">
      <formula>0</formula>
    </cfRule>
  </conditionalFormatting>
  <conditionalFormatting sqref="S4">
    <cfRule type="cellIs" dxfId="1442" priority="2023" operator="lessThan">
      <formula>0</formula>
    </cfRule>
    <cfRule type="cellIs" dxfId="1441" priority="2024" operator="greaterThan">
      <formula>0</formula>
    </cfRule>
    <cfRule type="cellIs" dxfId="1440" priority="2025" operator="equal">
      <formula>0</formula>
    </cfRule>
  </conditionalFormatting>
  <conditionalFormatting sqref="T4">
    <cfRule type="containsText" dxfId="1439" priority="2021" operator="containsText" text="NO">
      <formula>NOT(ISERROR(SEARCH("NO",T4)))</formula>
    </cfRule>
    <cfRule type="containsText" dxfId="1438" priority="2022" operator="containsText" text="SI">
      <formula>NOT(ISERROR(SEARCH("SI",T4)))</formula>
    </cfRule>
  </conditionalFormatting>
  <conditionalFormatting sqref="U4">
    <cfRule type="containsText" dxfId="1437" priority="2019" operator="containsText" text="NO">
      <formula>NOT(ISERROR(SEARCH("NO",U4)))</formula>
    </cfRule>
    <cfRule type="containsText" dxfId="1436" priority="2020" operator="containsText" text="SI">
      <formula>NOT(ISERROR(SEARCH("SI",U4)))</formula>
    </cfRule>
  </conditionalFormatting>
  <conditionalFormatting sqref="R4">
    <cfRule type="cellIs" dxfId="1435" priority="2016" operator="lessThan">
      <formula>0</formula>
    </cfRule>
    <cfRule type="cellIs" dxfId="1434" priority="2017" operator="greaterThan">
      <formula>0</formula>
    </cfRule>
    <cfRule type="cellIs" dxfId="1433" priority="2018" operator="equal">
      <formula>0</formula>
    </cfRule>
  </conditionalFormatting>
  <conditionalFormatting sqref="I4">
    <cfRule type="expression" dxfId="1432" priority="2011">
      <formula>SEARCH("caricato",$N4)&gt;0</formula>
    </cfRule>
    <cfRule type="expression" dxfId="1431" priority="2012">
      <formula>SEARCH("da fare",$N4)&gt;0</formula>
    </cfRule>
    <cfRule type="expression" dxfId="1430" priority="2013">
      <formula>SEARCH("attesa tcl",$N4)&gt;0</formula>
    </cfRule>
    <cfRule type="expression" dxfId="1429" priority="2014">
      <formula>SEARCH("fermata",$N4)&gt;0</formula>
    </cfRule>
    <cfRule type="expression" dxfId="1428" priority="2015">
      <formula>SEARCH("canone",$N4)&gt;0</formula>
    </cfRule>
  </conditionalFormatting>
  <conditionalFormatting sqref="I4">
    <cfRule type="expression" dxfId="1427" priority="2006">
      <formula>SEARCH("caricato",$N4)&gt;0</formula>
    </cfRule>
    <cfRule type="expression" dxfId="1426" priority="2007">
      <formula>SEARCH("da fare",$N4)&gt;0</formula>
    </cfRule>
    <cfRule type="expression" dxfId="1425" priority="2008">
      <formula>SEARCH("attesa tcl",$N4)&gt;0</formula>
    </cfRule>
    <cfRule type="expression" dxfId="1424" priority="2009">
      <formula>SEARCH("fermata",$N4)&gt;0</formula>
    </cfRule>
    <cfRule type="expression" dxfId="1423" priority="2010">
      <formula>SEARCH("canone",$N4)&gt;0</formula>
    </cfRule>
  </conditionalFormatting>
  <conditionalFormatting sqref="I4">
    <cfRule type="expression" dxfId="1422" priority="2001">
      <formula>SEARCH("caricato",$N4)&gt;0</formula>
    </cfRule>
    <cfRule type="expression" dxfId="1421" priority="2002">
      <formula>SEARCH("da fare",$N4)&gt;0</formula>
    </cfRule>
    <cfRule type="expression" dxfId="1420" priority="2003">
      <formula>SEARCH("attesa tcl",$N4)&gt;0</formula>
    </cfRule>
    <cfRule type="expression" dxfId="1419" priority="2004">
      <formula>SEARCH("fermata",$N4)&gt;0</formula>
    </cfRule>
    <cfRule type="expression" dxfId="1418" priority="2005">
      <formula>SEARCH("canone",$N4)&gt;0</formula>
    </cfRule>
  </conditionalFormatting>
  <conditionalFormatting sqref="I4">
    <cfRule type="expression" dxfId="1417" priority="1996">
      <formula>SEARCH("caricato",$N4)&gt;0</formula>
    </cfRule>
    <cfRule type="expression" dxfId="1416" priority="1997">
      <formula>SEARCH("da fare",$N4)&gt;0</formula>
    </cfRule>
    <cfRule type="expression" dxfId="1415" priority="1998">
      <formula>SEARCH("attesa tcl",$N4)&gt;0</formula>
    </cfRule>
    <cfRule type="expression" dxfId="1414" priority="1999">
      <formula>SEARCH("fermata",$N4)&gt;0</formula>
    </cfRule>
    <cfRule type="expression" dxfId="1413" priority="2000">
      <formula>SEARCH("canone",$N4)&gt;0</formula>
    </cfRule>
  </conditionalFormatting>
  <conditionalFormatting sqref="I4">
    <cfRule type="expression" dxfId="1412" priority="1991">
      <formula>SEARCH("caricato",$N4)&gt;0</formula>
    </cfRule>
    <cfRule type="expression" dxfId="1411" priority="1992">
      <formula>SEARCH("da fare",$N4)&gt;0</formula>
    </cfRule>
    <cfRule type="expression" dxfId="1410" priority="1993">
      <formula>SEARCH("attesa tcl",$N4)&gt;0</formula>
    </cfRule>
    <cfRule type="expression" dxfId="1409" priority="1994">
      <formula>SEARCH("fermata",$N4)&gt;0</formula>
    </cfRule>
    <cfRule type="expression" dxfId="1408" priority="1995">
      <formula>SEARCH("canone",$N4)&gt;0</formula>
    </cfRule>
  </conditionalFormatting>
  <conditionalFormatting sqref="I4">
    <cfRule type="expression" dxfId="1407" priority="1986">
      <formula>SEARCH("caricato",$N4)&gt;0</formula>
    </cfRule>
    <cfRule type="expression" dxfId="1406" priority="1987">
      <formula>SEARCH("da fare",$N4)&gt;0</formula>
    </cfRule>
    <cfRule type="expression" dxfId="1405" priority="1988">
      <formula>SEARCH("attesa tcl",$N4)&gt;0</formula>
    </cfRule>
    <cfRule type="expression" dxfId="1404" priority="1989">
      <formula>SEARCH("fermata",$N4)&gt;0</formula>
    </cfRule>
    <cfRule type="expression" dxfId="1403" priority="1990">
      <formula>SEARCH("canone",$N4)&gt;0</formula>
    </cfRule>
  </conditionalFormatting>
  <conditionalFormatting sqref="I5 I8:I9 I12:I13 I18:I45">
    <cfRule type="expression" dxfId="1402" priority="1981">
      <formula>SEARCH("caricato",$N5)&gt;0</formula>
    </cfRule>
    <cfRule type="expression" dxfId="1401" priority="1982">
      <formula>SEARCH("da fare",$N5)&gt;0</formula>
    </cfRule>
    <cfRule type="expression" dxfId="1400" priority="1983">
      <formula>SEARCH("attesa tcl",$N5)&gt;0</formula>
    </cfRule>
    <cfRule type="expression" dxfId="1399" priority="1984">
      <formula>SEARCH("fermata",$N5)&gt;0</formula>
    </cfRule>
    <cfRule type="expression" dxfId="1398" priority="1985">
      <formula>SEARCH("canone",$N5)&gt;0</formula>
    </cfRule>
  </conditionalFormatting>
  <conditionalFormatting sqref="I5 I8:I9 I12:I13 I18:I45">
    <cfRule type="expression" dxfId="1397" priority="1976">
      <formula>SEARCH("caricato",$N5)&gt;0</formula>
    </cfRule>
    <cfRule type="expression" dxfId="1396" priority="1977">
      <formula>SEARCH("da fare",$N5)&gt;0</formula>
    </cfRule>
    <cfRule type="expression" dxfId="1395" priority="1978">
      <formula>SEARCH("attesa tcl",$N5)&gt;0</formula>
    </cfRule>
    <cfRule type="expression" dxfId="1394" priority="1979">
      <formula>SEARCH("fermata",$N5)&gt;0</formula>
    </cfRule>
    <cfRule type="expression" dxfId="1393" priority="1980">
      <formula>SEARCH("canone",$N5)&gt;0</formula>
    </cfRule>
  </conditionalFormatting>
  <conditionalFormatting sqref="I5 I8:I9 I12:I13 I18:I45">
    <cfRule type="expression" dxfId="1392" priority="1971">
      <formula>SEARCH("caricato",$N5)&gt;0</formula>
    </cfRule>
    <cfRule type="expression" dxfId="1391" priority="1972">
      <formula>SEARCH("da fare",$N5)&gt;0</formula>
    </cfRule>
    <cfRule type="expression" dxfId="1390" priority="1973">
      <formula>SEARCH("attesa tcl",$N5)&gt;0</formula>
    </cfRule>
    <cfRule type="expression" dxfId="1389" priority="1974">
      <formula>SEARCH("fermata",$N5)&gt;0</formula>
    </cfRule>
    <cfRule type="expression" dxfId="1388" priority="1975">
      <formula>SEARCH("canone",$N5)&gt;0</formula>
    </cfRule>
  </conditionalFormatting>
  <conditionalFormatting sqref="I5 I8:I9 I12:I13 I18:I45">
    <cfRule type="expression" dxfId="1387" priority="1966">
      <formula>SEARCH("caricato",$N5)&gt;0</formula>
    </cfRule>
    <cfRule type="expression" dxfId="1386" priority="1967">
      <formula>SEARCH("da fare",$N5)&gt;0</formula>
    </cfRule>
    <cfRule type="expression" dxfId="1385" priority="1968">
      <formula>SEARCH("attesa tcl",$N5)&gt;0</formula>
    </cfRule>
    <cfRule type="expression" dxfId="1384" priority="1969">
      <formula>SEARCH("fermata",$N5)&gt;0</formula>
    </cfRule>
    <cfRule type="expression" dxfId="1383" priority="1970">
      <formula>SEARCH("canone",$N5)&gt;0</formula>
    </cfRule>
  </conditionalFormatting>
  <conditionalFormatting sqref="I5 I8:I9 I12:I13 I18:I45">
    <cfRule type="expression" dxfId="1382" priority="1961">
      <formula>SEARCH("caricato",$N5)&gt;0</formula>
    </cfRule>
    <cfRule type="expression" dxfId="1381" priority="1962">
      <formula>SEARCH("da fare",$N5)&gt;0</formula>
    </cfRule>
    <cfRule type="expression" dxfId="1380" priority="1963">
      <formula>SEARCH("attesa tcl",$N5)&gt;0</formula>
    </cfRule>
    <cfRule type="expression" dxfId="1379" priority="1964">
      <formula>SEARCH("fermata",$N5)&gt;0</formula>
    </cfRule>
    <cfRule type="expression" dxfId="1378" priority="1965">
      <formula>SEARCH("canone",$N5)&gt;0</formula>
    </cfRule>
  </conditionalFormatting>
  <conditionalFormatting sqref="I5 I8:I9 I12:I13 I18:I45">
    <cfRule type="expression" dxfId="1377" priority="1956">
      <formula>SEARCH("caricato",$N5)&gt;0</formula>
    </cfRule>
    <cfRule type="expression" dxfId="1376" priority="1957">
      <formula>SEARCH("da fare",$N5)&gt;0</formula>
    </cfRule>
    <cfRule type="expression" dxfId="1375" priority="1958">
      <formula>SEARCH("attesa tcl",$N5)&gt;0</formula>
    </cfRule>
    <cfRule type="expression" dxfId="1374" priority="1959">
      <formula>SEARCH("fermata",$N5)&gt;0</formula>
    </cfRule>
    <cfRule type="expression" dxfId="1373" priority="1960">
      <formula>SEARCH("canone",$N5)&gt;0</formula>
    </cfRule>
  </conditionalFormatting>
  <conditionalFormatting sqref="F4">
    <cfRule type="expression" dxfId="1372" priority="1951">
      <formula>SEARCH("caricato",$N4)&gt;0</formula>
    </cfRule>
    <cfRule type="expression" dxfId="1371" priority="1952">
      <formula>SEARCH("da fare",$N4)&gt;0</formula>
    </cfRule>
    <cfRule type="expression" dxfId="1370" priority="1953">
      <formula>SEARCH("attesa tcl",$N4)&gt;0</formula>
    </cfRule>
    <cfRule type="expression" dxfId="1369" priority="1954">
      <formula>SEARCH("fermata",$N4)&gt;0</formula>
    </cfRule>
    <cfRule type="expression" dxfId="1368" priority="1955">
      <formula>SEARCH("canone",$N4)&gt;0</formula>
    </cfRule>
  </conditionalFormatting>
  <conditionalFormatting sqref="F4">
    <cfRule type="expression" dxfId="1367" priority="1946">
      <formula>SEARCH("caricato",$N4)&gt;0</formula>
    </cfRule>
    <cfRule type="expression" dxfId="1366" priority="1947">
      <formula>SEARCH("da fare",$N4)&gt;0</formula>
    </cfRule>
    <cfRule type="expression" dxfId="1365" priority="1948">
      <formula>SEARCH("attesa tcl",$N4)&gt;0</formula>
    </cfRule>
    <cfRule type="expression" dxfId="1364" priority="1949">
      <formula>SEARCH("fermata",$N4)&gt;0</formula>
    </cfRule>
    <cfRule type="expression" dxfId="1363" priority="1950">
      <formula>SEARCH("canone",$N4)&gt;0</formula>
    </cfRule>
  </conditionalFormatting>
  <conditionalFormatting sqref="F4">
    <cfRule type="expression" dxfId="1362" priority="1941">
      <formula>SEARCH("caricato",$N4)&gt;0</formula>
    </cfRule>
    <cfRule type="expression" dxfId="1361" priority="1942">
      <formula>SEARCH("da fare",$N4)&gt;0</formula>
    </cfRule>
    <cfRule type="expression" dxfId="1360" priority="1943">
      <formula>SEARCH("attesa tcl",$N4)&gt;0</formula>
    </cfRule>
    <cfRule type="expression" dxfId="1359" priority="1944">
      <formula>SEARCH("fermata",$N4)&gt;0</formula>
    </cfRule>
    <cfRule type="expression" dxfId="1358" priority="1945">
      <formula>SEARCH("canone",$N4)&gt;0</formula>
    </cfRule>
  </conditionalFormatting>
  <conditionalFormatting sqref="F4">
    <cfRule type="expression" dxfId="1357" priority="1936">
      <formula>SEARCH("caricato",$N4)&gt;0</formula>
    </cfRule>
    <cfRule type="expression" dxfId="1356" priority="1937">
      <formula>SEARCH("da fare",$N4)&gt;0</formula>
    </cfRule>
    <cfRule type="expression" dxfId="1355" priority="1938">
      <formula>SEARCH("attesa tcl",$N4)&gt;0</formula>
    </cfRule>
    <cfRule type="expression" dxfId="1354" priority="1939">
      <formula>SEARCH("fermata",$N4)&gt;0</formula>
    </cfRule>
    <cfRule type="expression" dxfId="1353" priority="1940">
      <formula>SEARCH("canone",$N4)&gt;0</formula>
    </cfRule>
  </conditionalFormatting>
  <conditionalFormatting sqref="F6:F7">
    <cfRule type="expression" dxfId="1352" priority="1931">
      <formula>SEARCH("caricato",$N6)&gt;0</formula>
    </cfRule>
    <cfRule type="expression" dxfId="1351" priority="1932">
      <formula>SEARCH("da fare",$N6)&gt;0</formula>
    </cfRule>
    <cfRule type="expression" dxfId="1350" priority="1933">
      <formula>SEARCH("attesa tcl",$N6)&gt;0</formula>
    </cfRule>
    <cfRule type="expression" dxfId="1349" priority="1934">
      <formula>SEARCH("fermata",$N6)&gt;0</formula>
    </cfRule>
    <cfRule type="expression" dxfId="1348" priority="1935">
      <formula>SEARCH("canone",$N6)&gt;0</formula>
    </cfRule>
  </conditionalFormatting>
  <conditionalFormatting sqref="F6:F7">
    <cfRule type="expression" dxfId="1347" priority="1926">
      <formula>SEARCH("caricato",$N6)&gt;0</formula>
    </cfRule>
    <cfRule type="expression" dxfId="1346" priority="1927">
      <formula>SEARCH("da fare",$N6)&gt;0</formula>
    </cfRule>
    <cfRule type="expression" dxfId="1345" priority="1928">
      <formula>SEARCH("attesa tcl",$N6)&gt;0</formula>
    </cfRule>
    <cfRule type="expression" dxfId="1344" priority="1929">
      <formula>SEARCH("fermata",$N6)&gt;0</formula>
    </cfRule>
    <cfRule type="expression" dxfId="1343" priority="1930">
      <formula>SEARCH("canone",$N6)&gt;0</formula>
    </cfRule>
  </conditionalFormatting>
  <conditionalFormatting sqref="F6:F7">
    <cfRule type="expression" dxfId="1342" priority="1921">
      <formula>SEARCH("caricato",$N6)&gt;0</formula>
    </cfRule>
    <cfRule type="expression" dxfId="1341" priority="1922">
      <formula>SEARCH("da fare",$N6)&gt;0</formula>
    </cfRule>
    <cfRule type="expression" dxfId="1340" priority="1923">
      <formula>SEARCH("attesa tcl",$N6)&gt;0</formula>
    </cfRule>
    <cfRule type="expression" dxfId="1339" priority="1924">
      <formula>SEARCH("fermata",$N6)&gt;0</formula>
    </cfRule>
    <cfRule type="expression" dxfId="1338" priority="1925">
      <formula>SEARCH("canone",$N6)&gt;0</formula>
    </cfRule>
  </conditionalFormatting>
  <conditionalFormatting sqref="F6:F7">
    <cfRule type="expression" dxfId="1337" priority="1916">
      <formula>SEARCH("caricato",$N6)&gt;0</formula>
    </cfRule>
    <cfRule type="expression" dxfId="1336" priority="1917">
      <formula>SEARCH("da fare",$N6)&gt;0</formula>
    </cfRule>
    <cfRule type="expression" dxfId="1335" priority="1918">
      <formula>SEARCH("attesa tcl",$N6)&gt;0</formula>
    </cfRule>
    <cfRule type="expression" dxfId="1334" priority="1919">
      <formula>SEARCH("fermata",$N6)&gt;0</formula>
    </cfRule>
    <cfRule type="expression" dxfId="1333" priority="1920">
      <formula>SEARCH("canone",$N6)&gt;0</formula>
    </cfRule>
  </conditionalFormatting>
  <conditionalFormatting sqref="F9">
    <cfRule type="expression" dxfId="1332" priority="1911">
      <formula>SEARCH("caricato",$N9)&gt;0</formula>
    </cfRule>
    <cfRule type="expression" dxfId="1331" priority="1912">
      <formula>SEARCH("da fare",$N9)&gt;0</formula>
    </cfRule>
    <cfRule type="expression" dxfId="1330" priority="1913">
      <formula>SEARCH("attesa tcl",$N9)&gt;0</formula>
    </cfRule>
    <cfRule type="expression" dxfId="1329" priority="1914">
      <formula>SEARCH("fermata",$N9)&gt;0</formula>
    </cfRule>
    <cfRule type="expression" dxfId="1328" priority="1915">
      <formula>SEARCH("canone",$N9)&gt;0</formula>
    </cfRule>
  </conditionalFormatting>
  <conditionalFormatting sqref="F10:F11">
    <cfRule type="expression" dxfId="1327" priority="1906">
      <formula>SEARCH("caricato",$N10)&gt;0</formula>
    </cfRule>
    <cfRule type="expression" dxfId="1326" priority="1907">
      <formula>SEARCH("da fare",$N10)&gt;0</formula>
    </cfRule>
    <cfRule type="expression" dxfId="1325" priority="1908">
      <formula>SEARCH("attesa tcl",$N10)&gt;0</formula>
    </cfRule>
    <cfRule type="expression" dxfId="1324" priority="1909">
      <formula>SEARCH("fermata",$N10)&gt;0</formula>
    </cfRule>
    <cfRule type="expression" dxfId="1323" priority="1910">
      <formula>SEARCH("canone",$N10)&gt;0</formula>
    </cfRule>
  </conditionalFormatting>
  <conditionalFormatting sqref="F9">
    <cfRule type="expression" dxfId="1322" priority="1901">
      <formula>SEARCH("caricato",$N9)&gt;0</formula>
    </cfRule>
    <cfRule type="expression" dxfId="1321" priority="1902">
      <formula>SEARCH("da fare",$N9)&gt;0</formula>
    </cfRule>
    <cfRule type="expression" dxfId="1320" priority="1903">
      <formula>SEARCH("attesa tcl",$N9)&gt;0</formula>
    </cfRule>
    <cfRule type="expression" dxfId="1319" priority="1904">
      <formula>SEARCH("fermata",$N9)&gt;0</formula>
    </cfRule>
    <cfRule type="expression" dxfId="1318" priority="1905">
      <formula>SEARCH("canone",$N9)&gt;0</formula>
    </cfRule>
  </conditionalFormatting>
  <conditionalFormatting sqref="F10:F11">
    <cfRule type="expression" dxfId="1317" priority="1896">
      <formula>SEARCH("caricato",$N10)&gt;0</formula>
    </cfRule>
    <cfRule type="expression" dxfId="1316" priority="1897">
      <formula>SEARCH("da fare",$N10)&gt;0</formula>
    </cfRule>
    <cfRule type="expression" dxfId="1315" priority="1898">
      <formula>SEARCH("attesa tcl",$N10)&gt;0</formula>
    </cfRule>
    <cfRule type="expression" dxfId="1314" priority="1899">
      <formula>SEARCH("fermata",$N10)&gt;0</formula>
    </cfRule>
    <cfRule type="expression" dxfId="1313" priority="1900">
      <formula>SEARCH("canone",$N10)&gt;0</formula>
    </cfRule>
  </conditionalFormatting>
  <conditionalFormatting sqref="F9">
    <cfRule type="expression" dxfId="1312" priority="1891">
      <formula>SEARCH("caricato",$N9)&gt;0</formula>
    </cfRule>
    <cfRule type="expression" dxfId="1311" priority="1892">
      <formula>SEARCH("da fare",$N9)&gt;0</formula>
    </cfRule>
    <cfRule type="expression" dxfId="1310" priority="1893">
      <formula>SEARCH("attesa tcl",$N9)&gt;0</formula>
    </cfRule>
    <cfRule type="expression" dxfId="1309" priority="1894">
      <formula>SEARCH("fermata",$N9)&gt;0</formula>
    </cfRule>
    <cfRule type="expression" dxfId="1308" priority="1895">
      <formula>SEARCH("canone",$N9)&gt;0</formula>
    </cfRule>
  </conditionalFormatting>
  <conditionalFormatting sqref="F9">
    <cfRule type="expression" dxfId="1307" priority="1886">
      <formula>SEARCH("caricato",$N9)&gt;0</formula>
    </cfRule>
    <cfRule type="expression" dxfId="1306" priority="1887">
      <formula>SEARCH("da fare",$N9)&gt;0</formula>
    </cfRule>
    <cfRule type="expression" dxfId="1305" priority="1888">
      <formula>SEARCH("attesa tcl",$N9)&gt;0</formula>
    </cfRule>
    <cfRule type="expression" dxfId="1304" priority="1889">
      <formula>SEARCH("fermata",$N9)&gt;0</formula>
    </cfRule>
    <cfRule type="expression" dxfId="1303" priority="1890">
      <formula>SEARCH("canone",$N9)&gt;0</formula>
    </cfRule>
  </conditionalFormatting>
  <conditionalFormatting sqref="F10:F11">
    <cfRule type="expression" dxfId="1302" priority="1881">
      <formula>SEARCH("caricato",$N10)&gt;0</formula>
    </cfRule>
    <cfRule type="expression" dxfId="1301" priority="1882">
      <formula>SEARCH("da fare",$N10)&gt;0</formula>
    </cfRule>
    <cfRule type="expression" dxfId="1300" priority="1883">
      <formula>SEARCH("attesa tcl",$N10)&gt;0</formula>
    </cfRule>
    <cfRule type="expression" dxfId="1299" priority="1884">
      <formula>SEARCH("fermata",$N10)&gt;0</formula>
    </cfRule>
    <cfRule type="expression" dxfId="1298" priority="1885">
      <formula>SEARCH("canone",$N10)&gt;0</formula>
    </cfRule>
  </conditionalFormatting>
  <conditionalFormatting sqref="F10:F11">
    <cfRule type="expression" dxfId="1297" priority="1876">
      <formula>SEARCH("caricato",$N10)&gt;0</formula>
    </cfRule>
    <cfRule type="expression" dxfId="1296" priority="1877">
      <formula>SEARCH("da fare",$N10)&gt;0</formula>
    </cfRule>
    <cfRule type="expression" dxfId="1295" priority="1878">
      <formula>SEARCH("attesa tcl",$N10)&gt;0</formula>
    </cfRule>
    <cfRule type="expression" dxfId="1294" priority="1879">
      <formula>SEARCH("fermata",$N10)&gt;0</formula>
    </cfRule>
    <cfRule type="expression" dxfId="1293" priority="1880">
      <formula>SEARCH("canone",$N10)&gt;0</formula>
    </cfRule>
  </conditionalFormatting>
  <conditionalFormatting sqref="F8">
    <cfRule type="expression" dxfId="1292" priority="1871">
      <formula>SEARCH("caricato",$N8)&gt;0</formula>
    </cfRule>
    <cfRule type="expression" dxfId="1291" priority="1872">
      <formula>SEARCH("da fare",$N8)&gt;0</formula>
    </cfRule>
    <cfRule type="expression" dxfId="1290" priority="1873">
      <formula>SEARCH("attesa tcl",$N8)&gt;0</formula>
    </cfRule>
    <cfRule type="expression" dxfId="1289" priority="1874">
      <formula>SEARCH("fermata",$N8)&gt;0</formula>
    </cfRule>
    <cfRule type="expression" dxfId="1288" priority="1875">
      <formula>SEARCH("canone",$N8)&gt;0</formula>
    </cfRule>
  </conditionalFormatting>
  <conditionalFormatting sqref="F8">
    <cfRule type="expression" dxfId="1287" priority="1866">
      <formula>SEARCH("caricato",$N8)&gt;0</formula>
    </cfRule>
    <cfRule type="expression" dxfId="1286" priority="1867">
      <formula>SEARCH("da fare",$N8)&gt;0</formula>
    </cfRule>
    <cfRule type="expression" dxfId="1285" priority="1868">
      <formula>SEARCH("attesa tcl",$N8)&gt;0</formula>
    </cfRule>
    <cfRule type="expression" dxfId="1284" priority="1869">
      <formula>SEARCH("fermata",$N8)&gt;0</formula>
    </cfRule>
    <cfRule type="expression" dxfId="1283" priority="1870">
      <formula>SEARCH("canone",$N8)&gt;0</formula>
    </cfRule>
  </conditionalFormatting>
  <conditionalFormatting sqref="F8">
    <cfRule type="expression" dxfId="1282" priority="1861">
      <formula>SEARCH("caricato",$N8)&gt;0</formula>
    </cfRule>
    <cfRule type="expression" dxfId="1281" priority="1862">
      <formula>SEARCH("da fare",$N8)&gt;0</formula>
    </cfRule>
    <cfRule type="expression" dxfId="1280" priority="1863">
      <formula>SEARCH("attesa tcl",$N8)&gt;0</formula>
    </cfRule>
    <cfRule type="expression" dxfId="1279" priority="1864">
      <formula>SEARCH("fermata",$N8)&gt;0</formula>
    </cfRule>
    <cfRule type="expression" dxfId="1278" priority="1865">
      <formula>SEARCH("canone",$N8)&gt;0</formula>
    </cfRule>
  </conditionalFormatting>
  <conditionalFormatting sqref="F8">
    <cfRule type="expression" dxfId="1277" priority="1856">
      <formula>SEARCH("caricato",$N8)&gt;0</formula>
    </cfRule>
    <cfRule type="expression" dxfId="1276" priority="1857">
      <formula>SEARCH("da fare",$N8)&gt;0</formula>
    </cfRule>
    <cfRule type="expression" dxfId="1275" priority="1858">
      <formula>SEARCH("attesa tcl",$N8)&gt;0</formula>
    </cfRule>
    <cfRule type="expression" dxfId="1274" priority="1859">
      <formula>SEARCH("fermata",$N8)&gt;0</formula>
    </cfRule>
    <cfRule type="expression" dxfId="1273" priority="1860">
      <formula>SEARCH("canone",$N8)&gt;0</formula>
    </cfRule>
  </conditionalFormatting>
  <conditionalFormatting sqref="F12:F13">
    <cfRule type="expression" dxfId="1272" priority="1851">
      <formula>SEARCH("caricato",$N12)&gt;0</formula>
    </cfRule>
    <cfRule type="expression" dxfId="1271" priority="1852">
      <formula>SEARCH("da fare",$N12)&gt;0</formula>
    </cfRule>
    <cfRule type="expression" dxfId="1270" priority="1853">
      <formula>SEARCH("attesa tcl",$N12)&gt;0</formula>
    </cfRule>
    <cfRule type="expression" dxfId="1269" priority="1854">
      <formula>SEARCH("fermata",$N12)&gt;0</formula>
    </cfRule>
    <cfRule type="expression" dxfId="1268" priority="1855">
      <formula>SEARCH("canone",$N12)&gt;0</formula>
    </cfRule>
  </conditionalFormatting>
  <conditionalFormatting sqref="F12:F13">
    <cfRule type="expression" dxfId="1267" priority="1846">
      <formula>SEARCH("caricato",$N12)&gt;0</formula>
    </cfRule>
    <cfRule type="expression" dxfId="1266" priority="1847">
      <formula>SEARCH("da fare",$N12)&gt;0</formula>
    </cfRule>
    <cfRule type="expression" dxfId="1265" priority="1848">
      <formula>SEARCH("attesa tcl",$N12)&gt;0</formula>
    </cfRule>
    <cfRule type="expression" dxfId="1264" priority="1849">
      <formula>SEARCH("fermata",$N12)&gt;0</formula>
    </cfRule>
    <cfRule type="expression" dxfId="1263" priority="1850">
      <formula>SEARCH("canone",$N12)&gt;0</formula>
    </cfRule>
  </conditionalFormatting>
  <conditionalFormatting sqref="F12:F13">
    <cfRule type="expression" dxfId="1262" priority="1841">
      <formula>SEARCH("caricato",$N12)&gt;0</formula>
    </cfRule>
    <cfRule type="expression" dxfId="1261" priority="1842">
      <formula>SEARCH("da fare",$N12)&gt;0</formula>
    </cfRule>
    <cfRule type="expression" dxfId="1260" priority="1843">
      <formula>SEARCH("attesa tcl",$N12)&gt;0</formula>
    </cfRule>
    <cfRule type="expression" dxfId="1259" priority="1844">
      <formula>SEARCH("fermata",$N12)&gt;0</formula>
    </cfRule>
    <cfRule type="expression" dxfId="1258" priority="1845">
      <formula>SEARCH("canone",$N12)&gt;0</formula>
    </cfRule>
  </conditionalFormatting>
  <conditionalFormatting sqref="F12:F13">
    <cfRule type="expression" dxfId="1257" priority="1836">
      <formula>SEARCH("caricato",$N12)&gt;0</formula>
    </cfRule>
    <cfRule type="expression" dxfId="1256" priority="1837">
      <formula>SEARCH("da fare",$N12)&gt;0</formula>
    </cfRule>
    <cfRule type="expression" dxfId="1255" priority="1838">
      <formula>SEARCH("attesa tcl",$N12)&gt;0</formula>
    </cfRule>
    <cfRule type="expression" dxfId="1254" priority="1839">
      <formula>SEARCH("fermata",$N12)&gt;0</formula>
    </cfRule>
    <cfRule type="expression" dxfId="1253" priority="1840">
      <formula>SEARCH("canone",$N12)&gt;0</formula>
    </cfRule>
  </conditionalFormatting>
  <conditionalFormatting sqref="F14 F16 F18">
    <cfRule type="expression" dxfId="1252" priority="1831">
      <formula>SEARCH("caricato",$N14)&gt;0</formula>
    </cfRule>
    <cfRule type="expression" dxfId="1251" priority="1832">
      <formula>SEARCH("da fare",$N14)&gt;0</formula>
    </cfRule>
    <cfRule type="expression" dxfId="1250" priority="1833">
      <formula>SEARCH("attesa tcl",$N14)&gt;0</formula>
    </cfRule>
    <cfRule type="expression" dxfId="1249" priority="1834">
      <formula>SEARCH("fermata",$N14)&gt;0</formula>
    </cfRule>
    <cfRule type="expression" dxfId="1248" priority="1835">
      <formula>SEARCH("canone",$N14)&gt;0</formula>
    </cfRule>
  </conditionalFormatting>
  <conditionalFormatting sqref="F14 F16 F18">
    <cfRule type="expression" dxfId="1247" priority="1826">
      <formula>SEARCH("caricato",$N14)&gt;0</formula>
    </cfRule>
    <cfRule type="expression" dxfId="1246" priority="1827">
      <formula>SEARCH("da fare",$N14)&gt;0</formula>
    </cfRule>
    <cfRule type="expression" dxfId="1245" priority="1828">
      <formula>SEARCH("attesa tcl",$N14)&gt;0</formula>
    </cfRule>
    <cfRule type="expression" dxfId="1244" priority="1829">
      <formula>SEARCH("fermata",$N14)&gt;0</formula>
    </cfRule>
    <cfRule type="expression" dxfId="1243" priority="1830">
      <formula>SEARCH("canone",$N14)&gt;0</formula>
    </cfRule>
  </conditionalFormatting>
  <conditionalFormatting sqref="F14 F16 F18">
    <cfRule type="expression" dxfId="1242" priority="1821">
      <formula>SEARCH("caricato",$N14)&gt;0</formula>
    </cfRule>
    <cfRule type="expression" dxfId="1241" priority="1822">
      <formula>SEARCH("da fare",$N14)&gt;0</formula>
    </cfRule>
    <cfRule type="expression" dxfId="1240" priority="1823">
      <formula>SEARCH("attesa tcl",$N14)&gt;0</formula>
    </cfRule>
    <cfRule type="expression" dxfId="1239" priority="1824">
      <formula>SEARCH("fermata",$N14)&gt;0</formula>
    </cfRule>
    <cfRule type="expression" dxfId="1238" priority="1825">
      <formula>SEARCH("canone",$N14)&gt;0</formula>
    </cfRule>
  </conditionalFormatting>
  <conditionalFormatting sqref="F14 F16 F18">
    <cfRule type="expression" dxfId="1237" priority="1816">
      <formula>SEARCH("caricato",$N14)&gt;0</formula>
    </cfRule>
    <cfRule type="expression" dxfId="1236" priority="1817">
      <formula>SEARCH("da fare",$N14)&gt;0</formula>
    </cfRule>
    <cfRule type="expression" dxfId="1235" priority="1818">
      <formula>SEARCH("attesa tcl",$N14)&gt;0</formula>
    </cfRule>
    <cfRule type="expression" dxfId="1234" priority="1819">
      <formula>SEARCH("fermata",$N14)&gt;0</formula>
    </cfRule>
    <cfRule type="expression" dxfId="1233" priority="1820">
      <formula>SEARCH("canone",$N14)&gt;0</formula>
    </cfRule>
  </conditionalFormatting>
  <conditionalFormatting sqref="F14 F16 F18">
    <cfRule type="expression" dxfId="1232" priority="1811">
      <formula>SEARCH("caricato",$N14)&gt;0</formula>
    </cfRule>
    <cfRule type="expression" dxfId="1231" priority="1812">
      <formula>SEARCH("da fare",$N14)&gt;0</formula>
    </cfRule>
    <cfRule type="expression" dxfId="1230" priority="1813">
      <formula>SEARCH("attesa tcl",$N14)&gt;0</formula>
    </cfRule>
    <cfRule type="expression" dxfId="1229" priority="1814">
      <formula>SEARCH("fermata",$N14)&gt;0</formula>
    </cfRule>
    <cfRule type="expression" dxfId="1228" priority="1815">
      <formula>SEARCH("canone",$N14)&gt;0</formula>
    </cfRule>
  </conditionalFormatting>
  <conditionalFormatting sqref="F14">
    <cfRule type="expression" dxfId="1227" priority="1791">
      <formula>SEARCH("caricato",$N14)&gt;0</formula>
    </cfRule>
    <cfRule type="expression" dxfId="1226" priority="1792">
      <formula>SEARCH("da fare",$N14)&gt;0</formula>
    </cfRule>
    <cfRule type="expression" dxfId="1225" priority="1793">
      <formula>SEARCH("attesa tcl",$N14)&gt;0</formula>
    </cfRule>
    <cfRule type="expression" dxfId="1224" priority="1794">
      <formula>SEARCH("fermata",$N14)&gt;0</formula>
    </cfRule>
    <cfRule type="expression" dxfId="1223" priority="1795">
      <formula>SEARCH("canone",$N14)&gt;0</formula>
    </cfRule>
  </conditionalFormatting>
  <conditionalFormatting sqref="F14">
    <cfRule type="expression" dxfId="1222" priority="1786">
      <formula>SEARCH("caricato",$N14)&gt;0</formula>
    </cfRule>
    <cfRule type="expression" dxfId="1221" priority="1787">
      <formula>SEARCH("da fare",$N14)&gt;0</formula>
    </cfRule>
    <cfRule type="expression" dxfId="1220" priority="1788">
      <formula>SEARCH("attesa tcl",$N14)&gt;0</formula>
    </cfRule>
    <cfRule type="expression" dxfId="1219" priority="1789">
      <formula>SEARCH("fermata",$N14)&gt;0</formula>
    </cfRule>
    <cfRule type="expression" dxfId="1218" priority="1790">
      <formula>SEARCH("canone",$N14)&gt;0</formula>
    </cfRule>
  </conditionalFormatting>
  <conditionalFormatting sqref="F14">
    <cfRule type="expression" dxfId="1217" priority="1781">
      <formula>SEARCH("caricato",$N14)&gt;0</formula>
    </cfRule>
    <cfRule type="expression" dxfId="1216" priority="1782">
      <formula>SEARCH("da fare",$N14)&gt;0</formula>
    </cfRule>
    <cfRule type="expression" dxfId="1215" priority="1783">
      <formula>SEARCH("attesa tcl",$N14)&gt;0</formula>
    </cfRule>
    <cfRule type="expression" dxfId="1214" priority="1784">
      <formula>SEARCH("fermata",$N14)&gt;0</formula>
    </cfRule>
    <cfRule type="expression" dxfId="1213" priority="1785">
      <formula>SEARCH("canone",$N14)&gt;0</formula>
    </cfRule>
  </conditionalFormatting>
  <conditionalFormatting sqref="G16">
    <cfRule type="expression" dxfId="1212" priority="1766">
      <formula>SEARCH("caricato",$N16)&gt;0</formula>
    </cfRule>
    <cfRule type="expression" dxfId="1211" priority="1767">
      <formula>SEARCH("da fare",$N16)&gt;0</formula>
    </cfRule>
    <cfRule type="expression" dxfId="1210" priority="1768">
      <formula>SEARCH("attesa tcl",$N16)&gt;0</formula>
    </cfRule>
    <cfRule type="expression" dxfId="1209" priority="1769">
      <formula>SEARCH("fermata",$N16)&gt;0</formula>
    </cfRule>
    <cfRule type="expression" dxfId="1208" priority="1770">
      <formula>SEARCH("canone",$N16)&gt;0</formula>
    </cfRule>
  </conditionalFormatting>
  <conditionalFormatting sqref="F19">
    <cfRule type="expression" dxfId="1207" priority="1756">
      <formula>SEARCH("caricato",$N19)&gt;0</formula>
    </cfRule>
    <cfRule type="expression" dxfId="1206" priority="1757">
      <formula>SEARCH("da fare",$N19)&gt;0</formula>
    </cfRule>
    <cfRule type="expression" dxfId="1205" priority="1758">
      <formula>SEARCH("attesa tcl",$N19)&gt;0</formula>
    </cfRule>
    <cfRule type="expression" dxfId="1204" priority="1759">
      <formula>SEARCH("fermata",$N19)&gt;0</formula>
    </cfRule>
    <cfRule type="expression" dxfId="1203" priority="1760">
      <formula>SEARCH("canone",$N19)&gt;0</formula>
    </cfRule>
  </conditionalFormatting>
  <conditionalFormatting sqref="F19">
    <cfRule type="expression" dxfId="1202" priority="1751">
      <formula>SEARCH("caricato",$N19)&gt;0</formula>
    </cfRule>
    <cfRule type="expression" dxfId="1201" priority="1752">
      <formula>SEARCH("da fare",$N19)&gt;0</formula>
    </cfRule>
    <cfRule type="expression" dxfId="1200" priority="1753">
      <formula>SEARCH("attesa tcl",$N19)&gt;0</formula>
    </cfRule>
    <cfRule type="expression" dxfId="1199" priority="1754">
      <formula>SEARCH("fermata",$N19)&gt;0</formula>
    </cfRule>
    <cfRule type="expression" dxfId="1198" priority="1755">
      <formula>SEARCH("canone",$N19)&gt;0</formula>
    </cfRule>
  </conditionalFormatting>
  <conditionalFormatting sqref="F19">
    <cfRule type="expression" dxfId="1197" priority="1746">
      <formula>SEARCH("caricato",$N19)&gt;0</formula>
    </cfRule>
    <cfRule type="expression" dxfId="1196" priority="1747">
      <formula>SEARCH("da fare",$N19)&gt;0</formula>
    </cfRule>
    <cfRule type="expression" dxfId="1195" priority="1748">
      <formula>SEARCH("attesa tcl",$N19)&gt;0</formula>
    </cfRule>
    <cfRule type="expression" dxfId="1194" priority="1749">
      <formula>SEARCH("fermata",$N19)&gt;0</formula>
    </cfRule>
    <cfRule type="expression" dxfId="1193" priority="1750">
      <formula>SEARCH("canone",$N19)&gt;0</formula>
    </cfRule>
  </conditionalFormatting>
  <conditionalFormatting sqref="F19">
    <cfRule type="expression" dxfId="1192" priority="1741">
      <formula>SEARCH("caricato",$N19)&gt;0</formula>
    </cfRule>
    <cfRule type="expression" dxfId="1191" priority="1742">
      <formula>SEARCH("da fare",$N19)&gt;0</formula>
    </cfRule>
    <cfRule type="expression" dxfId="1190" priority="1743">
      <formula>SEARCH("attesa tcl",$N19)&gt;0</formula>
    </cfRule>
    <cfRule type="expression" dxfId="1189" priority="1744">
      <formula>SEARCH("fermata",$N19)&gt;0</formula>
    </cfRule>
    <cfRule type="expression" dxfId="1188" priority="1745">
      <formula>SEARCH("canone",$N19)&gt;0</formula>
    </cfRule>
  </conditionalFormatting>
  <conditionalFormatting sqref="G16">
    <cfRule type="expression" dxfId="1187" priority="1736">
      <formula>SEARCH("caricato",$N16)&gt;0</formula>
    </cfRule>
    <cfRule type="expression" dxfId="1186" priority="1737">
      <formula>SEARCH("da fare",$N16)&gt;0</formula>
    </cfRule>
    <cfRule type="expression" dxfId="1185" priority="1738">
      <formula>SEARCH("attesa tcl",$N16)&gt;0</formula>
    </cfRule>
    <cfRule type="expression" dxfId="1184" priority="1739">
      <formula>SEARCH("fermata",$N16)&gt;0</formula>
    </cfRule>
    <cfRule type="expression" dxfId="1183" priority="1740">
      <formula>SEARCH("canone",$N16)&gt;0</formula>
    </cfRule>
  </conditionalFormatting>
  <conditionalFormatting sqref="G16">
    <cfRule type="expression" dxfId="1182" priority="1731">
      <formula>SEARCH("caricato",$N16)&gt;0</formula>
    </cfRule>
    <cfRule type="expression" dxfId="1181" priority="1732">
      <formula>SEARCH("da fare",$N16)&gt;0</formula>
    </cfRule>
    <cfRule type="expression" dxfId="1180" priority="1733">
      <formula>SEARCH("attesa tcl",$N16)&gt;0</formula>
    </cfRule>
    <cfRule type="expression" dxfId="1179" priority="1734">
      <formula>SEARCH("fermata",$N16)&gt;0</formula>
    </cfRule>
    <cfRule type="expression" dxfId="1178" priority="1735">
      <formula>SEARCH("canone",$N16)&gt;0</formula>
    </cfRule>
  </conditionalFormatting>
  <conditionalFormatting sqref="F18:F19">
    <cfRule type="expression" dxfId="1177" priority="1726">
      <formula>SEARCH("caricato",$N18)&gt;0</formula>
    </cfRule>
    <cfRule type="expression" dxfId="1176" priority="1727">
      <formula>SEARCH("da fare",$N18)&gt;0</formula>
    </cfRule>
    <cfRule type="expression" dxfId="1175" priority="1728">
      <formula>SEARCH("attesa tcl",$N18)&gt;0</formula>
    </cfRule>
    <cfRule type="expression" dxfId="1174" priority="1729">
      <formula>SEARCH("fermata",$N18)&gt;0</formula>
    </cfRule>
    <cfRule type="expression" dxfId="1173" priority="1730">
      <formula>SEARCH("canone",$N18)&gt;0</formula>
    </cfRule>
  </conditionalFormatting>
  <conditionalFormatting sqref="G18">
    <cfRule type="expression" dxfId="1172" priority="1721">
      <formula>SEARCH("caricato",$N18)&gt;0</formula>
    </cfRule>
    <cfRule type="expression" dxfId="1171" priority="1722">
      <formula>SEARCH("da fare",$N18)&gt;0</formula>
    </cfRule>
    <cfRule type="expression" dxfId="1170" priority="1723">
      <formula>SEARCH("attesa tcl",$N18)&gt;0</formula>
    </cfRule>
    <cfRule type="expression" dxfId="1169" priority="1724">
      <formula>SEARCH("fermata",$N18)&gt;0</formula>
    </cfRule>
    <cfRule type="expression" dxfId="1168" priority="1725">
      <formula>SEARCH("canone",$N18)&gt;0</formula>
    </cfRule>
  </conditionalFormatting>
  <conditionalFormatting sqref="G16">
    <cfRule type="expression" dxfId="1167" priority="1716">
      <formula>SEARCH("caricato",$N16)&gt;0</formula>
    </cfRule>
    <cfRule type="expression" dxfId="1166" priority="1717">
      <formula>SEARCH("da fare",$N16)&gt;0</formula>
    </cfRule>
    <cfRule type="expression" dxfId="1165" priority="1718">
      <formula>SEARCH("attesa tcl",$N16)&gt;0</formula>
    </cfRule>
    <cfRule type="expression" dxfId="1164" priority="1719">
      <formula>SEARCH("fermata",$N16)&gt;0</formula>
    </cfRule>
    <cfRule type="expression" dxfId="1163" priority="1720">
      <formula>SEARCH("canone",$N16)&gt;0</formula>
    </cfRule>
  </conditionalFormatting>
  <conditionalFormatting sqref="F14 F16 F18">
    <cfRule type="expression" dxfId="1162" priority="1711">
      <formula>SEARCH("caricato",$N14)&gt;0</formula>
    </cfRule>
    <cfRule type="expression" dxfId="1161" priority="1712">
      <formula>SEARCH("da fare",$N14)&gt;0</formula>
    </cfRule>
    <cfRule type="expression" dxfId="1160" priority="1713">
      <formula>SEARCH("attesa tcl",$N14)&gt;0</formula>
    </cfRule>
    <cfRule type="expression" dxfId="1159" priority="1714">
      <formula>SEARCH("fermata",$N14)&gt;0</formula>
    </cfRule>
    <cfRule type="expression" dxfId="1158" priority="1715">
      <formula>SEARCH("canone",$N14)&gt;0</formula>
    </cfRule>
  </conditionalFormatting>
  <conditionalFormatting sqref="F14 F16 F18">
    <cfRule type="expression" dxfId="1157" priority="1706">
      <formula>SEARCH("caricato",$N14)&gt;0</formula>
    </cfRule>
    <cfRule type="expression" dxfId="1156" priority="1707">
      <formula>SEARCH("da fare",$N14)&gt;0</formula>
    </cfRule>
    <cfRule type="expression" dxfId="1155" priority="1708">
      <formula>SEARCH("attesa tcl",$N14)&gt;0</formula>
    </cfRule>
    <cfRule type="expression" dxfId="1154" priority="1709">
      <formula>SEARCH("fermata",$N14)&gt;0</formula>
    </cfRule>
    <cfRule type="expression" dxfId="1153" priority="1710">
      <formula>SEARCH("canone",$N14)&gt;0</formula>
    </cfRule>
  </conditionalFormatting>
  <conditionalFormatting sqref="F14 F16 F18">
    <cfRule type="expression" dxfId="1152" priority="1701">
      <formula>SEARCH("caricato",$N14)&gt;0</formula>
    </cfRule>
    <cfRule type="expression" dxfId="1151" priority="1702">
      <formula>SEARCH("da fare",$N14)&gt;0</formula>
    </cfRule>
    <cfRule type="expression" dxfId="1150" priority="1703">
      <formula>SEARCH("attesa tcl",$N14)&gt;0</formula>
    </cfRule>
    <cfRule type="expression" dxfId="1149" priority="1704">
      <formula>SEARCH("fermata",$N14)&gt;0</formula>
    </cfRule>
    <cfRule type="expression" dxfId="1148" priority="1705">
      <formula>SEARCH("canone",$N14)&gt;0</formula>
    </cfRule>
  </conditionalFormatting>
  <conditionalFormatting sqref="F14 F16 F18">
    <cfRule type="expression" dxfId="1147" priority="1696">
      <formula>SEARCH("caricato",$N14)&gt;0</formula>
    </cfRule>
    <cfRule type="expression" dxfId="1146" priority="1697">
      <formula>SEARCH("da fare",$N14)&gt;0</formula>
    </cfRule>
    <cfRule type="expression" dxfId="1145" priority="1698">
      <formula>SEARCH("attesa tcl",$N14)&gt;0</formula>
    </cfRule>
    <cfRule type="expression" dxfId="1144" priority="1699">
      <formula>SEARCH("fermata",$N14)&gt;0</formula>
    </cfRule>
    <cfRule type="expression" dxfId="1143" priority="1700">
      <formula>SEARCH("canone",$N14)&gt;0</formula>
    </cfRule>
  </conditionalFormatting>
  <conditionalFormatting sqref="F16:F19">
    <cfRule type="expression" dxfId="1142" priority="1691">
      <formula>SEARCH("caricato",$N16)&gt;0</formula>
    </cfRule>
    <cfRule type="expression" dxfId="1141" priority="1692">
      <formula>SEARCH("da fare",$N16)&gt;0</formula>
    </cfRule>
    <cfRule type="expression" dxfId="1140" priority="1693">
      <formula>SEARCH("attesa tcl",$N16)&gt;0</formula>
    </cfRule>
    <cfRule type="expression" dxfId="1139" priority="1694">
      <formula>SEARCH("fermata",$N16)&gt;0</formula>
    </cfRule>
    <cfRule type="expression" dxfId="1138" priority="1695">
      <formula>SEARCH("canone",$N16)&gt;0</formula>
    </cfRule>
  </conditionalFormatting>
  <conditionalFormatting sqref="F16:F19">
    <cfRule type="expression" dxfId="1137" priority="1686">
      <formula>SEARCH("caricato",$N16)&gt;0</formula>
    </cfRule>
    <cfRule type="expression" dxfId="1136" priority="1687">
      <formula>SEARCH("da fare",$N16)&gt;0</formula>
    </cfRule>
    <cfRule type="expression" dxfId="1135" priority="1688">
      <formula>SEARCH("attesa tcl",$N16)&gt;0</formula>
    </cfRule>
    <cfRule type="expression" dxfId="1134" priority="1689">
      <formula>SEARCH("fermata",$N16)&gt;0</formula>
    </cfRule>
    <cfRule type="expression" dxfId="1133" priority="1690">
      <formula>SEARCH("canone",$N16)&gt;0</formula>
    </cfRule>
  </conditionalFormatting>
  <conditionalFormatting sqref="F16:F19">
    <cfRule type="expression" dxfId="1132" priority="1681">
      <formula>SEARCH("caricato",$N16)&gt;0</formula>
    </cfRule>
    <cfRule type="expression" dxfId="1131" priority="1682">
      <formula>SEARCH("da fare",$N16)&gt;0</formula>
    </cfRule>
    <cfRule type="expression" dxfId="1130" priority="1683">
      <formula>SEARCH("attesa tcl",$N16)&gt;0</formula>
    </cfRule>
    <cfRule type="expression" dxfId="1129" priority="1684">
      <formula>SEARCH("fermata",$N16)&gt;0</formula>
    </cfRule>
    <cfRule type="expression" dxfId="1128" priority="1685">
      <formula>SEARCH("canone",$N16)&gt;0</formula>
    </cfRule>
  </conditionalFormatting>
  <conditionalFormatting sqref="F16:F19">
    <cfRule type="expression" dxfId="1127" priority="1676">
      <formula>SEARCH("caricato",$N16)&gt;0</formula>
    </cfRule>
    <cfRule type="expression" dxfId="1126" priority="1677">
      <formula>SEARCH("da fare",$N16)&gt;0</formula>
    </cfRule>
    <cfRule type="expression" dxfId="1125" priority="1678">
      <formula>SEARCH("attesa tcl",$N16)&gt;0</formula>
    </cfRule>
    <cfRule type="expression" dxfId="1124" priority="1679">
      <formula>SEARCH("fermata",$N16)&gt;0</formula>
    </cfRule>
    <cfRule type="expression" dxfId="1123" priority="1680">
      <formula>SEARCH("canone",$N16)&gt;0</formula>
    </cfRule>
  </conditionalFormatting>
  <conditionalFormatting sqref="F16:F19">
    <cfRule type="expression" dxfId="1122" priority="1671">
      <formula>SEARCH("caricato",$N16)&gt;0</formula>
    </cfRule>
    <cfRule type="expression" dxfId="1121" priority="1672">
      <formula>SEARCH("da fare",$N16)&gt;0</formula>
    </cfRule>
    <cfRule type="expression" dxfId="1120" priority="1673">
      <formula>SEARCH("attesa tcl",$N16)&gt;0</formula>
    </cfRule>
    <cfRule type="expression" dxfId="1119" priority="1674">
      <formula>SEARCH("fermata",$N16)&gt;0</formula>
    </cfRule>
    <cfRule type="expression" dxfId="1118" priority="1675">
      <formula>SEARCH("canone",$N16)&gt;0</formula>
    </cfRule>
  </conditionalFormatting>
  <conditionalFormatting sqref="F17">
    <cfRule type="expression" dxfId="1117" priority="1666">
      <formula>SEARCH("caricato",$N17)&gt;0</formula>
    </cfRule>
    <cfRule type="expression" dxfId="1116" priority="1667">
      <formula>SEARCH("da fare",$N17)&gt;0</formula>
    </cfRule>
    <cfRule type="expression" dxfId="1115" priority="1668">
      <formula>SEARCH("attesa tcl",$N17)&gt;0</formula>
    </cfRule>
    <cfRule type="expression" dxfId="1114" priority="1669">
      <formula>SEARCH("fermata",$N17)&gt;0</formula>
    </cfRule>
    <cfRule type="expression" dxfId="1113" priority="1670">
      <formula>SEARCH("canone",$N17)&gt;0</formula>
    </cfRule>
  </conditionalFormatting>
  <conditionalFormatting sqref="F17">
    <cfRule type="expression" dxfId="1112" priority="1661">
      <formula>SEARCH("caricato",$N17)&gt;0</formula>
    </cfRule>
    <cfRule type="expression" dxfId="1111" priority="1662">
      <formula>SEARCH("da fare",$N17)&gt;0</formula>
    </cfRule>
    <cfRule type="expression" dxfId="1110" priority="1663">
      <formula>SEARCH("attesa tcl",$N17)&gt;0</formula>
    </cfRule>
    <cfRule type="expression" dxfId="1109" priority="1664">
      <formula>SEARCH("fermata",$N17)&gt;0</formula>
    </cfRule>
    <cfRule type="expression" dxfId="1108" priority="1665">
      <formula>SEARCH("canone",$N17)&gt;0</formula>
    </cfRule>
  </conditionalFormatting>
  <conditionalFormatting sqref="F17">
    <cfRule type="expression" dxfId="1107" priority="1656">
      <formula>SEARCH("caricato",$N17)&gt;0</formula>
    </cfRule>
    <cfRule type="expression" dxfId="1106" priority="1657">
      <formula>SEARCH("da fare",$N17)&gt;0</formula>
    </cfRule>
    <cfRule type="expression" dxfId="1105" priority="1658">
      <formula>SEARCH("attesa tcl",$N17)&gt;0</formula>
    </cfRule>
    <cfRule type="expression" dxfId="1104" priority="1659">
      <formula>SEARCH("fermata",$N17)&gt;0</formula>
    </cfRule>
    <cfRule type="expression" dxfId="1103" priority="1660">
      <formula>SEARCH("canone",$N17)&gt;0</formula>
    </cfRule>
  </conditionalFormatting>
  <conditionalFormatting sqref="F16">
    <cfRule type="expression" dxfId="1102" priority="1651">
      <formula>SEARCH("caricato",$N16)&gt;0</formula>
    </cfRule>
    <cfRule type="expression" dxfId="1101" priority="1652">
      <formula>SEARCH("da fare",$N16)&gt;0</formula>
    </cfRule>
    <cfRule type="expression" dxfId="1100" priority="1653">
      <formula>SEARCH("attesa tcl",$N16)&gt;0</formula>
    </cfRule>
    <cfRule type="expression" dxfId="1099" priority="1654">
      <formula>SEARCH("fermata",$N16)&gt;0</formula>
    </cfRule>
    <cfRule type="expression" dxfId="1098" priority="1655">
      <formula>SEARCH("canone",$N16)&gt;0</formula>
    </cfRule>
  </conditionalFormatting>
  <conditionalFormatting sqref="F16">
    <cfRule type="expression" dxfId="1097" priority="1646">
      <formula>SEARCH("caricato",$N16)&gt;0</formula>
    </cfRule>
    <cfRule type="expression" dxfId="1096" priority="1647">
      <formula>SEARCH("da fare",$N16)&gt;0</formula>
    </cfRule>
    <cfRule type="expression" dxfId="1095" priority="1648">
      <formula>SEARCH("attesa tcl",$N16)&gt;0</formula>
    </cfRule>
    <cfRule type="expression" dxfId="1094" priority="1649">
      <formula>SEARCH("fermata",$N16)&gt;0</formula>
    </cfRule>
    <cfRule type="expression" dxfId="1093" priority="1650">
      <formula>SEARCH("canone",$N16)&gt;0</formula>
    </cfRule>
  </conditionalFormatting>
  <conditionalFormatting sqref="F16">
    <cfRule type="expression" dxfId="1092" priority="1641">
      <formula>SEARCH("caricato",$N16)&gt;0</formula>
    </cfRule>
    <cfRule type="expression" dxfId="1091" priority="1642">
      <formula>SEARCH("da fare",$N16)&gt;0</formula>
    </cfRule>
    <cfRule type="expression" dxfId="1090" priority="1643">
      <formula>SEARCH("attesa tcl",$N16)&gt;0</formula>
    </cfRule>
    <cfRule type="expression" dxfId="1089" priority="1644">
      <formula>SEARCH("fermata",$N16)&gt;0</formula>
    </cfRule>
    <cfRule type="expression" dxfId="1088" priority="1645">
      <formula>SEARCH("canone",$N16)&gt;0</formula>
    </cfRule>
  </conditionalFormatting>
  <conditionalFormatting sqref="F18">
    <cfRule type="expression" dxfId="1087" priority="1636">
      <formula>SEARCH("caricato",$N18)&gt;0</formula>
    </cfRule>
    <cfRule type="expression" dxfId="1086" priority="1637">
      <formula>SEARCH("da fare",$N18)&gt;0</formula>
    </cfRule>
    <cfRule type="expression" dxfId="1085" priority="1638">
      <formula>SEARCH("attesa tcl",$N18)&gt;0</formula>
    </cfRule>
    <cfRule type="expression" dxfId="1084" priority="1639">
      <formula>SEARCH("fermata",$N18)&gt;0</formula>
    </cfRule>
    <cfRule type="expression" dxfId="1083" priority="1640">
      <formula>SEARCH("canone",$N18)&gt;0</formula>
    </cfRule>
  </conditionalFormatting>
  <conditionalFormatting sqref="F18">
    <cfRule type="expression" dxfId="1082" priority="1631">
      <formula>SEARCH("caricato",$N18)&gt;0</formula>
    </cfRule>
    <cfRule type="expression" dxfId="1081" priority="1632">
      <formula>SEARCH("da fare",$N18)&gt;0</formula>
    </cfRule>
    <cfRule type="expression" dxfId="1080" priority="1633">
      <formula>SEARCH("attesa tcl",$N18)&gt;0</formula>
    </cfRule>
    <cfRule type="expression" dxfId="1079" priority="1634">
      <formula>SEARCH("fermata",$N18)&gt;0</formula>
    </cfRule>
    <cfRule type="expression" dxfId="1078" priority="1635">
      <formula>SEARCH("canone",$N18)&gt;0</formula>
    </cfRule>
  </conditionalFormatting>
  <conditionalFormatting sqref="F18">
    <cfRule type="expression" dxfId="1077" priority="1626">
      <formula>SEARCH("caricato",$N18)&gt;0</formula>
    </cfRule>
    <cfRule type="expression" dxfId="1076" priority="1627">
      <formula>SEARCH("da fare",$N18)&gt;0</formula>
    </cfRule>
    <cfRule type="expression" dxfId="1075" priority="1628">
      <formula>SEARCH("attesa tcl",$N18)&gt;0</formula>
    </cfRule>
    <cfRule type="expression" dxfId="1074" priority="1629">
      <formula>SEARCH("fermata",$N18)&gt;0</formula>
    </cfRule>
    <cfRule type="expression" dxfId="1073" priority="1630">
      <formula>SEARCH("canone",$N18)&gt;0</formula>
    </cfRule>
  </conditionalFormatting>
  <conditionalFormatting sqref="F18">
    <cfRule type="expression" dxfId="1072" priority="1621">
      <formula>SEARCH("caricato",$N18)&gt;0</formula>
    </cfRule>
    <cfRule type="expression" dxfId="1071" priority="1622">
      <formula>SEARCH("da fare",$N18)&gt;0</formula>
    </cfRule>
    <cfRule type="expression" dxfId="1070" priority="1623">
      <formula>SEARCH("attesa tcl",$N18)&gt;0</formula>
    </cfRule>
    <cfRule type="expression" dxfId="1069" priority="1624">
      <formula>SEARCH("fermata",$N18)&gt;0</formula>
    </cfRule>
    <cfRule type="expression" dxfId="1068" priority="1625">
      <formula>SEARCH("canone",$N18)&gt;0</formula>
    </cfRule>
  </conditionalFormatting>
  <conditionalFormatting sqref="F16">
    <cfRule type="expression" dxfId="1067" priority="1616">
      <formula>SEARCH("caricato",$N16)&gt;0</formula>
    </cfRule>
    <cfRule type="expression" dxfId="1066" priority="1617">
      <formula>SEARCH("da fare",$N16)&gt;0</formula>
    </cfRule>
    <cfRule type="expression" dxfId="1065" priority="1618">
      <formula>SEARCH("attesa tcl",$N16)&gt;0</formula>
    </cfRule>
    <cfRule type="expression" dxfId="1064" priority="1619">
      <formula>SEARCH("fermata",$N16)&gt;0</formula>
    </cfRule>
    <cfRule type="expression" dxfId="1063" priority="1620">
      <formula>SEARCH("canone",$N16)&gt;0</formula>
    </cfRule>
  </conditionalFormatting>
  <conditionalFormatting sqref="F16">
    <cfRule type="expression" dxfId="1062" priority="1611">
      <formula>SEARCH("caricato",$N16)&gt;0</formula>
    </cfRule>
    <cfRule type="expression" dxfId="1061" priority="1612">
      <formula>SEARCH("da fare",$N16)&gt;0</formula>
    </cfRule>
    <cfRule type="expression" dxfId="1060" priority="1613">
      <formula>SEARCH("attesa tcl",$N16)&gt;0</formula>
    </cfRule>
    <cfRule type="expression" dxfId="1059" priority="1614">
      <formula>SEARCH("fermata",$N16)&gt;0</formula>
    </cfRule>
    <cfRule type="expression" dxfId="1058" priority="1615">
      <formula>SEARCH("canone",$N16)&gt;0</formula>
    </cfRule>
  </conditionalFormatting>
  <conditionalFormatting sqref="F16">
    <cfRule type="expression" dxfId="1057" priority="1606">
      <formula>SEARCH("caricato",$N16)&gt;0</formula>
    </cfRule>
    <cfRule type="expression" dxfId="1056" priority="1607">
      <formula>SEARCH("da fare",$N16)&gt;0</formula>
    </cfRule>
    <cfRule type="expression" dxfId="1055" priority="1608">
      <formula>SEARCH("attesa tcl",$N16)&gt;0</formula>
    </cfRule>
    <cfRule type="expression" dxfId="1054" priority="1609">
      <formula>SEARCH("fermata",$N16)&gt;0</formula>
    </cfRule>
    <cfRule type="expression" dxfId="1053" priority="1610">
      <formula>SEARCH("canone",$N16)&gt;0</formula>
    </cfRule>
  </conditionalFormatting>
  <conditionalFormatting sqref="F18">
    <cfRule type="expression" dxfId="1052" priority="1586">
      <formula>SEARCH("caricato",$N18)&gt;0</formula>
    </cfRule>
    <cfRule type="expression" dxfId="1051" priority="1587">
      <formula>SEARCH("da fare",$N18)&gt;0</formula>
    </cfRule>
    <cfRule type="expression" dxfId="1050" priority="1588">
      <formula>SEARCH("attesa tcl",$N18)&gt;0</formula>
    </cfRule>
    <cfRule type="expression" dxfId="1049" priority="1589">
      <formula>SEARCH("fermata",$N18)&gt;0</formula>
    </cfRule>
    <cfRule type="expression" dxfId="1048" priority="1590">
      <formula>SEARCH("canone",$N18)&gt;0</formula>
    </cfRule>
  </conditionalFormatting>
  <conditionalFormatting sqref="F18">
    <cfRule type="expression" dxfId="1047" priority="1581">
      <formula>SEARCH("caricato",$N18)&gt;0</formula>
    </cfRule>
    <cfRule type="expression" dxfId="1046" priority="1582">
      <formula>SEARCH("da fare",$N18)&gt;0</formula>
    </cfRule>
    <cfRule type="expression" dxfId="1045" priority="1583">
      <formula>SEARCH("attesa tcl",$N18)&gt;0</formula>
    </cfRule>
    <cfRule type="expression" dxfId="1044" priority="1584">
      <formula>SEARCH("fermata",$N18)&gt;0</formula>
    </cfRule>
    <cfRule type="expression" dxfId="1043" priority="1585">
      <formula>SEARCH("canone",$N18)&gt;0</formula>
    </cfRule>
  </conditionalFormatting>
  <conditionalFormatting sqref="F18">
    <cfRule type="expression" dxfId="1042" priority="1576">
      <formula>SEARCH("caricato",$N18)&gt;0</formula>
    </cfRule>
    <cfRule type="expression" dxfId="1041" priority="1577">
      <formula>SEARCH("da fare",$N18)&gt;0</formula>
    </cfRule>
    <cfRule type="expression" dxfId="1040" priority="1578">
      <formula>SEARCH("attesa tcl",$N18)&gt;0</formula>
    </cfRule>
    <cfRule type="expression" dxfId="1039" priority="1579">
      <formula>SEARCH("fermata",$N18)&gt;0</formula>
    </cfRule>
    <cfRule type="expression" dxfId="1038" priority="1580">
      <formula>SEARCH("canone",$N18)&gt;0</formula>
    </cfRule>
  </conditionalFormatting>
  <conditionalFormatting sqref="F17">
    <cfRule type="expression" dxfId="1037" priority="1571">
      <formula>SEARCH("caricato",$N17)&gt;0</formula>
    </cfRule>
    <cfRule type="expression" dxfId="1036" priority="1572">
      <formula>SEARCH("da fare",$N17)&gt;0</formula>
    </cfRule>
    <cfRule type="expression" dxfId="1035" priority="1573">
      <formula>SEARCH("attesa tcl",$N17)&gt;0</formula>
    </cfRule>
    <cfRule type="expression" dxfId="1034" priority="1574">
      <formula>SEARCH("fermata",$N17)&gt;0</formula>
    </cfRule>
    <cfRule type="expression" dxfId="1033" priority="1575">
      <formula>SEARCH("canone",$N17)&gt;0</formula>
    </cfRule>
  </conditionalFormatting>
  <conditionalFormatting sqref="F17">
    <cfRule type="expression" dxfId="1032" priority="1566">
      <formula>SEARCH("caricato",$N17)&gt;0</formula>
    </cfRule>
    <cfRule type="expression" dxfId="1031" priority="1567">
      <formula>SEARCH("da fare",$N17)&gt;0</formula>
    </cfRule>
    <cfRule type="expression" dxfId="1030" priority="1568">
      <formula>SEARCH("attesa tcl",$N17)&gt;0</formula>
    </cfRule>
    <cfRule type="expression" dxfId="1029" priority="1569">
      <formula>SEARCH("fermata",$N17)&gt;0</formula>
    </cfRule>
    <cfRule type="expression" dxfId="1028" priority="1570">
      <formula>SEARCH("canone",$N17)&gt;0</formula>
    </cfRule>
  </conditionalFormatting>
  <conditionalFormatting sqref="F17">
    <cfRule type="expression" dxfId="1027" priority="1561">
      <formula>SEARCH("caricato",$N17)&gt;0</formula>
    </cfRule>
    <cfRule type="expression" dxfId="1026" priority="1562">
      <formula>SEARCH("da fare",$N17)&gt;0</formula>
    </cfRule>
    <cfRule type="expression" dxfId="1025" priority="1563">
      <formula>SEARCH("attesa tcl",$N17)&gt;0</formula>
    </cfRule>
    <cfRule type="expression" dxfId="1024" priority="1564">
      <formula>SEARCH("fermata",$N17)&gt;0</formula>
    </cfRule>
    <cfRule type="expression" dxfId="1023" priority="1565">
      <formula>SEARCH("canone",$N17)&gt;0</formula>
    </cfRule>
  </conditionalFormatting>
  <conditionalFormatting sqref="J14:K14 G14:H14">
    <cfRule type="expression" dxfId="1022" priority="1556">
      <formula>SEARCH("caricato",$N14)&gt;0</formula>
    </cfRule>
    <cfRule type="expression" dxfId="1021" priority="1557">
      <formula>SEARCH("da fare",$N14)&gt;0</formula>
    </cfRule>
    <cfRule type="expression" dxfId="1020" priority="1558">
      <formula>SEARCH("attesa tcl",$N14)&gt;0</formula>
    </cfRule>
    <cfRule type="expression" dxfId="1019" priority="1559">
      <formula>SEARCH("fermata",$N14)&gt;0</formula>
    </cfRule>
    <cfRule type="expression" dxfId="1018" priority="1560">
      <formula>SEARCH("canone",$N14)&gt;0</formula>
    </cfRule>
  </conditionalFormatting>
  <conditionalFormatting sqref="F15">
    <cfRule type="expression" dxfId="1017" priority="1521">
      <formula>SEARCH("caricato",$N15)&gt;0</formula>
    </cfRule>
    <cfRule type="expression" dxfId="1016" priority="1522">
      <formula>SEARCH("da fare",$N15)&gt;0</formula>
    </cfRule>
    <cfRule type="expression" dxfId="1015" priority="1523">
      <formula>SEARCH("attesa tcl",$N15)&gt;0</formula>
    </cfRule>
    <cfRule type="expression" dxfId="1014" priority="1524">
      <formula>SEARCH("fermata",$N15)&gt;0</formula>
    </cfRule>
    <cfRule type="expression" dxfId="1013" priority="1525">
      <formula>SEARCH("canone",$N15)&gt;0</formula>
    </cfRule>
  </conditionalFormatting>
  <conditionalFormatting sqref="F15">
    <cfRule type="expression" dxfId="1012" priority="1516">
      <formula>SEARCH("caricato",$N15)&gt;0</formula>
    </cfRule>
    <cfRule type="expression" dxfId="1011" priority="1517">
      <formula>SEARCH("da fare",$N15)&gt;0</formula>
    </cfRule>
    <cfRule type="expression" dxfId="1010" priority="1518">
      <formula>SEARCH("attesa tcl",$N15)&gt;0</formula>
    </cfRule>
    <cfRule type="expression" dxfId="1009" priority="1519">
      <formula>SEARCH("fermata",$N15)&gt;0</formula>
    </cfRule>
    <cfRule type="expression" dxfId="1008" priority="1520">
      <formula>SEARCH("canone",$N15)&gt;0</formula>
    </cfRule>
  </conditionalFormatting>
  <conditionalFormatting sqref="F15">
    <cfRule type="expression" dxfId="1007" priority="1511">
      <formula>SEARCH("caricato",$N15)&gt;0</formula>
    </cfRule>
    <cfRule type="expression" dxfId="1006" priority="1512">
      <formula>SEARCH("da fare",$N15)&gt;0</formula>
    </cfRule>
    <cfRule type="expression" dxfId="1005" priority="1513">
      <formula>SEARCH("attesa tcl",$N15)&gt;0</formula>
    </cfRule>
    <cfRule type="expression" dxfId="1004" priority="1514">
      <formula>SEARCH("fermata",$N15)&gt;0</formula>
    </cfRule>
    <cfRule type="expression" dxfId="1003" priority="1515">
      <formula>SEARCH("canone",$N15)&gt;0</formula>
    </cfRule>
  </conditionalFormatting>
  <conditionalFormatting sqref="F15">
    <cfRule type="expression" dxfId="1002" priority="1506">
      <formula>SEARCH("caricato",$N15)&gt;0</formula>
    </cfRule>
    <cfRule type="expression" dxfId="1001" priority="1507">
      <formula>SEARCH("da fare",$N15)&gt;0</formula>
    </cfRule>
    <cfRule type="expression" dxfId="1000" priority="1508">
      <formula>SEARCH("attesa tcl",$N15)&gt;0</formula>
    </cfRule>
    <cfRule type="expression" dxfId="999" priority="1509">
      <formula>SEARCH("fermata",$N15)&gt;0</formula>
    </cfRule>
    <cfRule type="expression" dxfId="998" priority="1510">
      <formula>SEARCH("canone",$N15)&gt;0</formula>
    </cfRule>
  </conditionalFormatting>
  <conditionalFormatting sqref="F15">
    <cfRule type="expression" dxfId="997" priority="1501">
      <formula>SEARCH("caricato",$N15)&gt;0</formula>
    </cfRule>
    <cfRule type="expression" dxfId="996" priority="1502">
      <formula>SEARCH("da fare",$N15)&gt;0</formula>
    </cfRule>
    <cfRule type="expression" dxfId="995" priority="1503">
      <formula>SEARCH("attesa tcl",$N15)&gt;0</formula>
    </cfRule>
    <cfRule type="expression" dxfId="994" priority="1504">
      <formula>SEARCH("fermata",$N15)&gt;0</formula>
    </cfRule>
    <cfRule type="expression" dxfId="993" priority="1505">
      <formula>SEARCH("canone",$N15)&gt;0</formula>
    </cfRule>
  </conditionalFormatting>
  <conditionalFormatting sqref="F15">
    <cfRule type="expression" dxfId="992" priority="1496">
      <formula>SEARCH("caricato",$N15)&gt;0</formula>
    </cfRule>
    <cfRule type="expression" dxfId="991" priority="1497">
      <formula>SEARCH("da fare",$N15)&gt;0</formula>
    </cfRule>
    <cfRule type="expression" dxfId="990" priority="1498">
      <formula>SEARCH("attesa tcl",$N15)&gt;0</formula>
    </cfRule>
    <cfRule type="expression" dxfId="989" priority="1499">
      <formula>SEARCH("fermata",$N15)&gt;0</formula>
    </cfRule>
    <cfRule type="expression" dxfId="988" priority="1500">
      <formula>SEARCH("canone",$N15)&gt;0</formula>
    </cfRule>
  </conditionalFormatting>
  <conditionalFormatting sqref="F15">
    <cfRule type="expression" dxfId="987" priority="1491">
      <formula>SEARCH("caricato",$N15)&gt;0</formula>
    </cfRule>
    <cfRule type="expression" dxfId="986" priority="1492">
      <formula>SEARCH("da fare",$N15)&gt;0</formula>
    </cfRule>
    <cfRule type="expression" dxfId="985" priority="1493">
      <formula>SEARCH("attesa tcl",$N15)&gt;0</formula>
    </cfRule>
    <cfRule type="expression" dxfId="984" priority="1494">
      <formula>SEARCH("fermata",$N15)&gt;0</formula>
    </cfRule>
    <cfRule type="expression" dxfId="983" priority="1495">
      <formula>SEARCH("canone",$N15)&gt;0</formula>
    </cfRule>
  </conditionalFormatting>
  <conditionalFormatting sqref="F15">
    <cfRule type="expression" dxfId="982" priority="1486">
      <formula>SEARCH("caricato",$N15)&gt;0</formula>
    </cfRule>
    <cfRule type="expression" dxfId="981" priority="1487">
      <formula>SEARCH("da fare",$N15)&gt;0</formula>
    </cfRule>
    <cfRule type="expression" dxfId="980" priority="1488">
      <formula>SEARCH("attesa tcl",$N15)&gt;0</formula>
    </cfRule>
    <cfRule type="expression" dxfId="979" priority="1489">
      <formula>SEARCH("fermata",$N15)&gt;0</formula>
    </cfRule>
    <cfRule type="expression" dxfId="978" priority="1490">
      <formula>SEARCH("canone",$N15)&gt;0</formula>
    </cfRule>
  </conditionalFormatting>
  <conditionalFormatting sqref="F15">
    <cfRule type="expression" dxfId="977" priority="1481">
      <formula>SEARCH("caricato",$N15)&gt;0</formula>
    </cfRule>
    <cfRule type="expression" dxfId="976" priority="1482">
      <formula>SEARCH("da fare",$N15)&gt;0</formula>
    </cfRule>
    <cfRule type="expression" dxfId="975" priority="1483">
      <formula>SEARCH("attesa tcl",$N15)&gt;0</formula>
    </cfRule>
    <cfRule type="expression" dxfId="974" priority="1484">
      <formula>SEARCH("fermata",$N15)&gt;0</formula>
    </cfRule>
    <cfRule type="expression" dxfId="973" priority="1485">
      <formula>SEARCH("canone",$N15)&gt;0</formula>
    </cfRule>
  </conditionalFormatting>
  <conditionalFormatting sqref="F15">
    <cfRule type="expression" dxfId="972" priority="1476">
      <formula>SEARCH("caricato",$N15)&gt;0</formula>
    </cfRule>
    <cfRule type="expression" dxfId="971" priority="1477">
      <formula>SEARCH("da fare",$N15)&gt;0</formula>
    </cfRule>
    <cfRule type="expression" dxfId="970" priority="1478">
      <formula>SEARCH("attesa tcl",$N15)&gt;0</formula>
    </cfRule>
    <cfRule type="expression" dxfId="969" priority="1479">
      <formula>SEARCH("fermata",$N15)&gt;0</formula>
    </cfRule>
    <cfRule type="expression" dxfId="968" priority="1480">
      <formula>SEARCH("canone",$N15)&gt;0</formula>
    </cfRule>
  </conditionalFormatting>
  <conditionalFormatting sqref="F15">
    <cfRule type="expression" dxfId="967" priority="1471">
      <formula>SEARCH("caricato",$N15)&gt;0</formula>
    </cfRule>
    <cfRule type="expression" dxfId="966" priority="1472">
      <formula>SEARCH("da fare",$N15)&gt;0</formula>
    </cfRule>
    <cfRule type="expression" dxfId="965" priority="1473">
      <formula>SEARCH("attesa tcl",$N15)&gt;0</formula>
    </cfRule>
    <cfRule type="expression" dxfId="964" priority="1474">
      <formula>SEARCH("fermata",$N15)&gt;0</formula>
    </cfRule>
    <cfRule type="expression" dxfId="963" priority="1475">
      <formula>SEARCH("canone",$N15)&gt;0</formula>
    </cfRule>
  </conditionalFormatting>
  <conditionalFormatting sqref="F15">
    <cfRule type="expression" dxfId="962" priority="1466">
      <formula>SEARCH("caricato",$N15)&gt;0</formula>
    </cfRule>
    <cfRule type="expression" dxfId="961" priority="1467">
      <formula>SEARCH("da fare",$N15)&gt;0</formula>
    </cfRule>
    <cfRule type="expression" dxfId="960" priority="1468">
      <formula>SEARCH("attesa tcl",$N15)&gt;0</formula>
    </cfRule>
    <cfRule type="expression" dxfId="959" priority="1469">
      <formula>SEARCH("fermata",$N15)&gt;0</formula>
    </cfRule>
    <cfRule type="expression" dxfId="958" priority="1470">
      <formula>SEARCH("canone",$N15)&gt;0</formula>
    </cfRule>
  </conditionalFormatting>
  <conditionalFormatting sqref="F15">
    <cfRule type="expression" dxfId="957" priority="1461">
      <formula>SEARCH("caricato",$N15)&gt;0</formula>
    </cfRule>
    <cfRule type="expression" dxfId="956" priority="1462">
      <formula>SEARCH("da fare",$N15)&gt;0</formula>
    </cfRule>
    <cfRule type="expression" dxfId="955" priority="1463">
      <formula>SEARCH("attesa tcl",$N15)&gt;0</formula>
    </cfRule>
    <cfRule type="expression" dxfId="954" priority="1464">
      <formula>SEARCH("fermata",$N15)&gt;0</formula>
    </cfRule>
    <cfRule type="expression" dxfId="953" priority="1465">
      <formula>SEARCH("canone",$N15)&gt;0</formula>
    </cfRule>
  </conditionalFormatting>
  <conditionalFormatting sqref="F15">
    <cfRule type="expression" dxfId="952" priority="1456">
      <formula>SEARCH("caricato",$N15)&gt;0</formula>
    </cfRule>
    <cfRule type="expression" dxfId="951" priority="1457">
      <formula>SEARCH("da fare",$N15)&gt;0</formula>
    </cfRule>
    <cfRule type="expression" dxfId="950" priority="1458">
      <formula>SEARCH("attesa tcl",$N15)&gt;0</formula>
    </cfRule>
    <cfRule type="expression" dxfId="949" priority="1459">
      <formula>SEARCH("fermata",$N15)&gt;0</formula>
    </cfRule>
    <cfRule type="expression" dxfId="948" priority="1460">
      <formula>SEARCH("canone",$N15)&gt;0</formula>
    </cfRule>
  </conditionalFormatting>
  <conditionalFormatting sqref="F15">
    <cfRule type="expression" dxfId="947" priority="1451">
      <formula>SEARCH("caricato",$N15)&gt;0</formula>
    </cfRule>
    <cfRule type="expression" dxfId="946" priority="1452">
      <formula>SEARCH("da fare",$N15)&gt;0</formula>
    </cfRule>
    <cfRule type="expression" dxfId="945" priority="1453">
      <formula>SEARCH("attesa tcl",$N15)&gt;0</formula>
    </cfRule>
    <cfRule type="expression" dxfId="944" priority="1454">
      <formula>SEARCH("fermata",$N15)&gt;0</formula>
    </cfRule>
    <cfRule type="expression" dxfId="943" priority="1455">
      <formula>SEARCH("canone",$N15)&gt;0</formula>
    </cfRule>
  </conditionalFormatting>
  <conditionalFormatting sqref="F15">
    <cfRule type="expression" dxfId="942" priority="1446">
      <formula>SEARCH("caricato",$N15)&gt;0</formula>
    </cfRule>
    <cfRule type="expression" dxfId="941" priority="1447">
      <formula>SEARCH("da fare",$N15)&gt;0</formula>
    </cfRule>
    <cfRule type="expression" dxfId="940" priority="1448">
      <formula>SEARCH("attesa tcl",$N15)&gt;0</formula>
    </cfRule>
    <cfRule type="expression" dxfId="939" priority="1449">
      <formula>SEARCH("fermata",$N15)&gt;0</formula>
    </cfRule>
    <cfRule type="expression" dxfId="938" priority="1450">
      <formula>SEARCH("canone",$N15)&gt;0</formula>
    </cfRule>
  </conditionalFormatting>
  <conditionalFormatting sqref="F15">
    <cfRule type="expression" dxfId="937" priority="1441">
      <formula>SEARCH("caricato",$N15)&gt;0</formula>
    </cfRule>
    <cfRule type="expression" dxfId="936" priority="1442">
      <formula>SEARCH("da fare",$N15)&gt;0</formula>
    </cfRule>
    <cfRule type="expression" dxfId="935" priority="1443">
      <formula>SEARCH("attesa tcl",$N15)&gt;0</formula>
    </cfRule>
    <cfRule type="expression" dxfId="934" priority="1444">
      <formula>SEARCH("fermata",$N15)&gt;0</formula>
    </cfRule>
    <cfRule type="expression" dxfId="933" priority="1445">
      <formula>SEARCH("canone",$N15)&gt;0</formula>
    </cfRule>
  </conditionalFormatting>
  <conditionalFormatting sqref="J15 G15:H15">
    <cfRule type="expression" dxfId="932" priority="1436">
      <formula>SEARCH("caricato",$N15)&gt;0</formula>
    </cfRule>
    <cfRule type="expression" dxfId="931" priority="1437">
      <formula>SEARCH("da fare",$N15)&gt;0</formula>
    </cfRule>
    <cfRule type="expression" dxfId="930" priority="1438">
      <formula>SEARCH("attesa tcl",$N15)&gt;0</formula>
    </cfRule>
    <cfRule type="expression" dxfId="929" priority="1439">
      <formula>SEARCH("fermata",$N15)&gt;0</formula>
    </cfRule>
    <cfRule type="expression" dxfId="928" priority="1440">
      <formula>SEARCH("canone",$N15)&gt;0</formula>
    </cfRule>
  </conditionalFormatting>
  <conditionalFormatting sqref="L15">
    <cfRule type="expression" dxfId="927" priority="1401">
      <formula>SEARCH("caricato",$N15)&gt;0</formula>
    </cfRule>
    <cfRule type="expression" dxfId="926" priority="1402">
      <formula>SEARCH("da fare",$N15)&gt;0</formula>
    </cfRule>
    <cfRule type="expression" dxfId="925" priority="1403">
      <formula>SEARCH("attesa tcl",$N15)&gt;0</formula>
    </cfRule>
    <cfRule type="expression" dxfId="924" priority="1404">
      <formula>SEARCH("fermata",$N15)&gt;0</formula>
    </cfRule>
    <cfRule type="expression" dxfId="923" priority="1405">
      <formula>SEARCH("canone",$N15)&gt;0</formula>
    </cfRule>
  </conditionalFormatting>
  <conditionalFormatting sqref="K15">
    <cfRule type="expression" dxfId="922" priority="1396">
      <formula>SEARCH("caricato",$N15)&gt;0</formula>
    </cfRule>
    <cfRule type="expression" dxfId="921" priority="1397">
      <formula>SEARCH("da fare",$N15)&gt;0</formula>
    </cfRule>
    <cfRule type="expression" dxfId="920" priority="1398">
      <formula>SEARCH("attesa tcl",$N15)&gt;0</formula>
    </cfRule>
    <cfRule type="expression" dxfId="919" priority="1399">
      <formula>SEARCH("fermata",$N15)&gt;0</formula>
    </cfRule>
    <cfRule type="expression" dxfId="918" priority="1400">
      <formula>SEARCH("canone",$N15)&gt;0</formula>
    </cfRule>
  </conditionalFormatting>
  <conditionalFormatting sqref="F17">
    <cfRule type="expression" dxfId="917" priority="1391">
      <formula>SEARCH("caricato",$N17)&gt;0</formula>
    </cfRule>
    <cfRule type="expression" dxfId="916" priority="1392">
      <formula>SEARCH("da fare",$N17)&gt;0</formula>
    </cfRule>
    <cfRule type="expression" dxfId="915" priority="1393">
      <formula>SEARCH("attesa tcl",$N17)&gt;0</formula>
    </cfRule>
    <cfRule type="expression" dxfId="914" priority="1394">
      <formula>SEARCH("fermata",$N17)&gt;0</formula>
    </cfRule>
    <cfRule type="expression" dxfId="913" priority="1395">
      <formula>SEARCH("canone",$N17)&gt;0</formula>
    </cfRule>
  </conditionalFormatting>
  <conditionalFormatting sqref="G17">
    <cfRule type="expression" dxfId="912" priority="1386">
      <formula>SEARCH("caricato",$N17)&gt;0</formula>
    </cfRule>
    <cfRule type="expression" dxfId="911" priority="1387">
      <formula>SEARCH("da fare",$N17)&gt;0</formula>
    </cfRule>
    <cfRule type="expression" dxfId="910" priority="1388">
      <formula>SEARCH("attesa tcl",$N17)&gt;0</formula>
    </cfRule>
    <cfRule type="expression" dxfId="909" priority="1389">
      <formula>SEARCH("fermata",$N17)&gt;0</formula>
    </cfRule>
    <cfRule type="expression" dxfId="908" priority="1390">
      <formula>SEARCH("canone",$N17)&gt;0</formula>
    </cfRule>
  </conditionalFormatting>
  <conditionalFormatting sqref="F17">
    <cfRule type="expression" dxfId="907" priority="1381">
      <formula>SEARCH("caricato",$N17)&gt;0</formula>
    </cfRule>
    <cfRule type="expression" dxfId="906" priority="1382">
      <formula>SEARCH("da fare",$N17)&gt;0</formula>
    </cfRule>
    <cfRule type="expression" dxfId="905" priority="1383">
      <formula>SEARCH("attesa tcl",$N17)&gt;0</formula>
    </cfRule>
    <cfRule type="expression" dxfId="904" priority="1384">
      <formula>SEARCH("fermata",$N17)&gt;0</formula>
    </cfRule>
    <cfRule type="expression" dxfId="903" priority="1385">
      <formula>SEARCH("canone",$N17)&gt;0</formula>
    </cfRule>
  </conditionalFormatting>
  <conditionalFormatting sqref="F17">
    <cfRule type="expression" dxfId="902" priority="1376">
      <formula>SEARCH("caricato",$N17)&gt;0</formula>
    </cfRule>
    <cfRule type="expression" dxfId="901" priority="1377">
      <formula>SEARCH("da fare",$N17)&gt;0</formula>
    </cfRule>
    <cfRule type="expression" dxfId="900" priority="1378">
      <formula>SEARCH("attesa tcl",$N17)&gt;0</formula>
    </cfRule>
    <cfRule type="expression" dxfId="899" priority="1379">
      <formula>SEARCH("fermata",$N17)&gt;0</formula>
    </cfRule>
    <cfRule type="expression" dxfId="898" priority="1380">
      <formula>SEARCH("canone",$N17)&gt;0</formula>
    </cfRule>
  </conditionalFormatting>
  <conditionalFormatting sqref="F17">
    <cfRule type="expression" dxfId="897" priority="1371">
      <formula>SEARCH("caricato",$N17)&gt;0</formula>
    </cfRule>
    <cfRule type="expression" dxfId="896" priority="1372">
      <formula>SEARCH("da fare",$N17)&gt;0</formula>
    </cfRule>
    <cfRule type="expression" dxfId="895" priority="1373">
      <formula>SEARCH("attesa tcl",$N17)&gt;0</formula>
    </cfRule>
    <cfRule type="expression" dxfId="894" priority="1374">
      <formula>SEARCH("fermata",$N17)&gt;0</formula>
    </cfRule>
    <cfRule type="expression" dxfId="893" priority="1375">
      <formula>SEARCH("canone",$N17)&gt;0</formula>
    </cfRule>
  </conditionalFormatting>
  <conditionalFormatting sqref="F17">
    <cfRule type="expression" dxfId="892" priority="1366">
      <formula>SEARCH("caricato",$N17)&gt;0</formula>
    </cfRule>
    <cfRule type="expression" dxfId="891" priority="1367">
      <formula>SEARCH("da fare",$N17)&gt;0</formula>
    </cfRule>
    <cfRule type="expression" dxfId="890" priority="1368">
      <formula>SEARCH("attesa tcl",$N17)&gt;0</formula>
    </cfRule>
    <cfRule type="expression" dxfId="889" priority="1369">
      <formula>SEARCH("fermata",$N17)&gt;0</formula>
    </cfRule>
    <cfRule type="expression" dxfId="888" priority="1370">
      <formula>SEARCH("canone",$N17)&gt;0</formula>
    </cfRule>
  </conditionalFormatting>
  <conditionalFormatting sqref="F17">
    <cfRule type="expression" dxfId="887" priority="1361">
      <formula>SEARCH("caricato",$N17)&gt;0</formula>
    </cfRule>
    <cfRule type="expression" dxfId="886" priority="1362">
      <formula>SEARCH("da fare",$N17)&gt;0</formula>
    </cfRule>
    <cfRule type="expression" dxfId="885" priority="1363">
      <formula>SEARCH("attesa tcl",$N17)&gt;0</formula>
    </cfRule>
    <cfRule type="expression" dxfId="884" priority="1364">
      <formula>SEARCH("fermata",$N17)&gt;0</formula>
    </cfRule>
    <cfRule type="expression" dxfId="883" priority="1365">
      <formula>SEARCH("canone",$N17)&gt;0</formula>
    </cfRule>
  </conditionalFormatting>
  <conditionalFormatting sqref="F17">
    <cfRule type="expression" dxfId="882" priority="1356">
      <formula>SEARCH("caricato",$N17)&gt;0</formula>
    </cfRule>
    <cfRule type="expression" dxfId="881" priority="1357">
      <formula>SEARCH("da fare",$N17)&gt;0</formula>
    </cfRule>
    <cfRule type="expression" dxfId="880" priority="1358">
      <formula>SEARCH("attesa tcl",$N17)&gt;0</formula>
    </cfRule>
    <cfRule type="expression" dxfId="879" priority="1359">
      <formula>SEARCH("fermata",$N17)&gt;0</formula>
    </cfRule>
    <cfRule type="expression" dxfId="878" priority="1360">
      <formula>SEARCH("canone",$N17)&gt;0</formula>
    </cfRule>
  </conditionalFormatting>
  <conditionalFormatting sqref="F17">
    <cfRule type="expression" dxfId="877" priority="1351">
      <formula>SEARCH("caricato",$N17)&gt;0</formula>
    </cfRule>
    <cfRule type="expression" dxfId="876" priority="1352">
      <formula>SEARCH("da fare",$N17)&gt;0</formula>
    </cfRule>
    <cfRule type="expression" dxfId="875" priority="1353">
      <formula>SEARCH("attesa tcl",$N17)&gt;0</formula>
    </cfRule>
    <cfRule type="expression" dxfId="874" priority="1354">
      <formula>SEARCH("fermata",$N17)&gt;0</formula>
    </cfRule>
    <cfRule type="expression" dxfId="873" priority="1355">
      <formula>SEARCH("canone",$N17)&gt;0</formula>
    </cfRule>
  </conditionalFormatting>
  <conditionalFormatting sqref="I6">
    <cfRule type="expression" dxfId="872" priority="1316">
      <formula>SEARCH("caricato",$N6)&gt;0</formula>
    </cfRule>
    <cfRule type="expression" dxfId="871" priority="1317">
      <formula>SEARCH("da fare",$N6)&gt;0</formula>
    </cfRule>
    <cfRule type="expression" dxfId="870" priority="1318">
      <formula>SEARCH("attesa tcl",$N6)&gt;0</formula>
    </cfRule>
    <cfRule type="expression" dxfId="869" priority="1319">
      <formula>SEARCH("fermata",$N6)&gt;0</formula>
    </cfRule>
    <cfRule type="expression" dxfId="868" priority="1320">
      <formula>SEARCH("canone",$N6)&gt;0</formula>
    </cfRule>
  </conditionalFormatting>
  <conditionalFormatting sqref="I6">
    <cfRule type="expression" dxfId="867" priority="1311">
      <formula>SEARCH("caricato",$N6)&gt;0</formula>
    </cfRule>
    <cfRule type="expression" dxfId="866" priority="1312">
      <formula>SEARCH("da fare",$N6)&gt;0</formula>
    </cfRule>
    <cfRule type="expression" dxfId="865" priority="1313">
      <formula>SEARCH("attesa tcl",$N6)&gt;0</formula>
    </cfRule>
    <cfRule type="expression" dxfId="864" priority="1314">
      <formula>SEARCH("fermata",$N6)&gt;0</formula>
    </cfRule>
    <cfRule type="expression" dxfId="863" priority="1315">
      <formula>SEARCH("canone",$N6)&gt;0</formula>
    </cfRule>
  </conditionalFormatting>
  <conditionalFormatting sqref="I6">
    <cfRule type="expression" dxfId="862" priority="1306">
      <formula>SEARCH("caricato",$N6)&gt;0</formula>
    </cfRule>
    <cfRule type="expression" dxfId="861" priority="1307">
      <formula>SEARCH("da fare",$N6)&gt;0</formula>
    </cfRule>
    <cfRule type="expression" dxfId="860" priority="1308">
      <formula>SEARCH("attesa tcl",$N6)&gt;0</formula>
    </cfRule>
    <cfRule type="expression" dxfId="859" priority="1309">
      <formula>SEARCH("fermata",$N6)&gt;0</formula>
    </cfRule>
    <cfRule type="expression" dxfId="858" priority="1310">
      <formula>SEARCH("canone",$N6)&gt;0</formula>
    </cfRule>
  </conditionalFormatting>
  <conditionalFormatting sqref="I6">
    <cfRule type="expression" dxfId="857" priority="1301">
      <formula>SEARCH("caricato",$N6)&gt;0</formula>
    </cfRule>
    <cfRule type="expression" dxfId="856" priority="1302">
      <formula>SEARCH("da fare",$N6)&gt;0</formula>
    </cfRule>
    <cfRule type="expression" dxfId="855" priority="1303">
      <formula>SEARCH("attesa tcl",$N6)&gt;0</formula>
    </cfRule>
    <cfRule type="expression" dxfId="854" priority="1304">
      <formula>SEARCH("fermata",$N6)&gt;0</formula>
    </cfRule>
    <cfRule type="expression" dxfId="853" priority="1305">
      <formula>SEARCH("canone",$N6)&gt;0</formula>
    </cfRule>
  </conditionalFormatting>
  <conditionalFormatting sqref="I6">
    <cfRule type="expression" dxfId="852" priority="1296">
      <formula>SEARCH("caricato",$N6)&gt;0</formula>
    </cfRule>
    <cfRule type="expression" dxfId="851" priority="1297">
      <formula>SEARCH("da fare",$N6)&gt;0</formula>
    </cfRule>
    <cfRule type="expression" dxfId="850" priority="1298">
      <formula>SEARCH("attesa tcl",$N6)&gt;0</formula>
    </cfRule>
    <cfRule type="expression" dxfId="849" priority="1299">
      <formula>SEARCH("fermata",$N6)&gt;0</formula>
    </cfRule>
    <cfRule type="expression" dxfId="848" priority="1300">
      <formula>SEARCH("canone",$N6)&gt;0</formula>
    </cfRule>
  </conditionalFormatting>
  <conditionalFormatting sqref="I6">
    <cfRule type="expression" dxfId="847" priority="1291">
      <formula>SEARCH("caricato",$N6)&gt;0</formula>
    </cfRule>
    <cfRule type="expression" dxfId="846" priority="1292">
      <formula>SEARCH("da fare",$N6)&gt;0</formula>
    </cfRule>
    <cfRule type="expression" dxfId="845" priority="1293">
      <formula>SEARCH("attesa tcl",$N6)&gt;0</formula>
    </cfRule>
    <cfRule type="expression" dxfId="844" priority="1294">
      <formula>SEARCH("fermata",$N6)&gt;0</formula>
    </cfRule>
    <cfRule type="expression" dxfId="843" priority="1295">
      <formula>SEARCH("canone",$N6)&gt;0</formula>
    </cfRule>
  </conditionalFormatting>
  <conditionalFormatting sqref="I6">
    <cfRule type="expression" dxfId="842" priority="1286">
      <formula>SEARCH("caricato",$N6)&gt;0</formula>
    </cfRule>
    <cfRule type="expression" dxfId="841" priority="1287">
      <formula>SEARCH("da fare",$N6)&gt;0</formula>
    </cfRule>
    <cfRule type="expression" dxfId="840" priority="1288">
      <formula>SEARCH("attesa tcl",$N6)&gt;0</formula>
    </cfRule>
    <cfRule type="expression" dxfId="839" priority="1289">
      <formula>SEARCH("fermata",$N6)&gt;0</formula>
    </cfRule>
    <cfRule type="expression" dxfId="838" priority="1290">
      <formula>SEARCH("canone",$N6)&gt;0</formula>
    </cfRule>
  </conditionalFormatting>
  <conditionalFormatting sqref="I6">
    <cfRule type="expression" dxfId="837" priority="1281">
      <formula>SEARCH("caricato",$N6)&gt;0</formula>
    </cfRule>
    <cfRule type="expression" dxfId="836" priority="1282">
      <formula>SEARCH("da fare",$N6)&gt;0</formula>
    </cfRule>
    <cfRule type="expression" dxfId="835" priority="1283">
      <formula>SEARCH("attesa tcl",$N6)&gt;0</formula>
    </cfRule>
    <cfRule type="expression" dxfId="834" priority="1284">
      <formula>SEARCH("fermata",$N6)&gt;0</formula>
    </cfRule>
    <cfRule type="expression" dxfId="833" priority="1285">
      <formula>SEARCH("canone",$N6)&gt;0</formula>
    </cfRule>
  </conditionalFormatting>
  <conditionalFormatting sqref="I6">
    <cfRule type="expression" dxfId="832" priority="1276">
      <formula>SEARCH("caricato",$N6)&gt;0</formula>
    </cfRule>
    <cfRule type="expression" dxfId="831" priority="1277">
      <formula>SEARCH("da fare",$N6)&gt;0</formula>
    </cfRule>
    <cfRule type="expression" dxfId="830" priority="1278">
      <formula>SEARCH("attesa tcl",$N6)&gt;0</formula>
    </cfRule>
    <cfRule type="expression" dxfId="829" priority="1279">
      <formula>SEARCH("fermata",$N6)&gt;0</formula>
    </cfRule>
    <cfRule type="expression" dxfId="828" priority="1280">
      <formula>SEARCH("canone",$N6)&gt;0</formula>
    </cfRule>
  </conditionalFormatting>
  <conditionalFormatting sqref="I6">
    <cfRule type="expression" dxfId="827" priority="1271">
      <formula>SEARCH("caricato",$N6)&gt;0</formula>
    </cfRule>
    <cfRule type="expression" dxfId="826" priority="1272">
      <formula>SEARCH("da fare",$N6)&gt;0</formula>
    </cfRule>
    <cfRule type="expression" dxfId="825" priority="1273">
      <formula>SEARCH("attesa tcl",$N6)&gt;0</formula>
    </cfRule>
    <cfRule type="expression" dxfId="824" priority="1274">
      <formula>SEARCH("fermata",$N6)&gt;0</formula>
    </cfRule>
    <cfRule type="expression" dxfId="823" priority="1275">
      <formula>SEARCH("canone",$N6)&gt;0</formula>
    </cfRule>
  </conditionalFormatting>
  <conditionalFormatting sqref="I6">
    <cfRule type="expression" dxfId="822" priority="1266">
      <formula>SEARCH("caricato",$N6)&gt;0</formula>
    </cfRule>
    <cfRule type="expression" dxfId="821" priority="1267">
      <formula>SEARCH("da fare",$N6)&gt;0</formula>
    </cfRule>
    <cfRule type="expression" dxfId="820" priority="1268">
      <formula>SEARCH("attesa tcl",$N6)&gt;0</formula>
    </cfRule>
    <cfRule type="expression" dxfId="819" priority="1269">
      <formula>SEARCH("fermata",$N6)&gt;0</formula>
    </cfRule>
    <cfRule type="expression" dxfId="818" priority="1270">
      <formula>SEARCH("canone",$N6)&gt;0</formula>
    </cfRule>
  </conditionalFormatting>
  <conditionalFormatting sqref="I6">
    <cfRule type="expression" dxfId="817" priority="1261">
      <formula>SEARCH("caricato",$N6)&gt;0</formula>
    </cfRule>
    <cfRule type="expression" dxfId="816" priority="1262">
      <formula>SEARCH("da fare",$N6)&gt;0</formula>
    </cfRule>
    <cfRule type="expression" dxfId="815" priority="1263">
      <formula>SEARCH("attesa tcl",$N6)&gt;0</formula>
    </cfRule>
    <cfRule type="expression" dxfId="814" priority="1264">
      <formula>SEARCH("fermata",$N6)&gt;0</formula>
    </cfRule>
    <cfRule type="expression" dxfId="813" priority="1265">
      <formula>SEARCH("canone",$N6)&gt;0</formula>
    </cfRule>
  </conditionalFormatting>
  <conditionalFormatting sqref="G12:H12 J12">
    <cfRule type="expression" dxfId="812" priority="1196">
      <formula>SEARCH("caricato",$N12)&gt;0</formula>
    </cfRule>
    <cfRule type="expression" dxfId="811" priority="1197">
      <formula>SEARCH("da fare",$N12)&gt;0</formula>
    </cfRule>
    <cfRule type="expression" dxfId="810" priority="1198">
      <formula>SEARCH("attesa tcl",$N12)&gt;0</formula>
    </cfRule>
    <cfRule type="expression" dxfId="809" priority="1199">
      <formula>SEARCH("fermata",$N12)&gt;0</formula>
    </cfRule>
    <cfRule type="expression" dxfId="808" priority="1200">
      <formula>SEARCH("canone",$N12)&gt;0</formula>
    </cfRule>
  </conditionalFormatting>
  <conditionalFormatting sqref="G14:H14 J14">
    <cfRule type="expression" dxfId="807" priority="1191">
      <formula>SEARCH("caricato",$N14)&gt;0</formula>
    </cfRule>
    <cfRule type="expression" dxfId="806" priority="1192">
      <formula>SEARCH("da fare",$N14)&gt;0</formula>
    </cfRule>
    <cfRule type="expression" dxfId="805" priority="1193">
      <formula>SEARCH("attesa tcl",$N14)&gt;0</formula>
    </cfRule>
    <cfRule type="expression" dxfId="804" priority="1194">
      <formula>SEARCH("fermata",$N14)&gt;0</formula>
    </cfRule>
    <cfRule type="expression" dxfId="803" priority="1195">
      <formula>SEARCH("canone",$N14)&gt;0</formula>
    </cfRule>
  </conditionalFormatting>
  <conditionalFormatting sqref="G10:H10 J10">
    <cfRule type="expression" dxfId="802" priority="1186">
      <formula>SEARCH("caricato",$N10)&gt;0</formula>
    </cfRule>
    <cfRule type="expression" dxfId="801" priority="1187">
      <formula>SEARCH("da fare",$N10)&gt;0</formula>
    </cfRule>
    <cfRule type="expression" dxfId="800" priority="1188">
      <formula>SEARCH("attesa tcl",$N10)&gt;0</formula>
    </cfRule>
    <cfRule type="expression" dxfId="799" priority="1189">
      <formula>SEARCH("fermata",$N10)&gt;0</formula>
    </cfRule>
    <cfRule type="expression" dxfId="798" priority="1190">
      <formula>SEARCH("canone",$N10)&gt;0</formula>
    </cfRule>
  </conditionalFormatting>
  <conditionalFormatting sqref="G14:H14 J14">
    <cfRule type="expression" dxfId="797" priority="1181">
      <formula>SEARCH("caricato",$N14)&gt;0</formula>
    </cfRule>
    <cfRule type="expression" dxfId="796" priority="1182">
      <formula>SEARCH("da fare",$N14)&gt;0</formula>
    </cfRule>
    <cfRule type="expression" dxfId="795" priority="1183">
      <formula>SEARCH("attesa tcl",$N14)&gt;0</formula>
    </cfRule>
    <cfRule type="expression" dxfId="794" priority="1184">
      <formula>SEARCH("fermata",$N14)&gt;0</formula>
    </cfRule>
    <cfRule type="expression" dxfId="793" priority="1185">
      <formula>SEARCH("canone",$N14)&gt;0</formula>
    </cfRule>
  </conditionalFormatting>
  <conditionalFormatting sqref="G10:H10 J10">
    <cfRule type="expression" dxfId="792" priority="1176">
      <formula>SEARCH("caricato",$N10)&gt;0</formula>
    </cfRule>
    <cfRule type="expression" dxfId="791" priority="1177">
      <formula>SEARCH("da fare",$N10)&gt;0</formula>
    </cfRule>
    <cfRule type="expression" dxfId="790" priority="1178">
      <formula>SEARCH("attesa tcl",$N10)&gt;0</formula>
    </cfRule>
    <cfRule type="expression" dxfId="789" priority="1179">
      <formula>SEARCH("fermata",$N10)&gt;0</formula>
    </cfRule>
    <cfRule type="expression" dxfId="788" priority="1180">
      <formula>SEARCH("canone",$N10)&gt;0</formula>
    </cfRule>
  </conditionalFormatting>
  <conditionalFormatting sqref="G12:H12 J12">
    <cfRule type="expression" dxfId="787" priority="1171">
      <formula>SEARCH("caricato",$N12)&gt;0</formula>
    </cfRule>
    <cfRule type="expression" dxfId="786" priority="1172">
      <formula>SEARCH("da fare",$N12)&gt;0</formula>
    </cfRule>
    <cfRule type="expression" dxfId="785" priority="1173">
      <formula>SEARCH("attesa tcl",$N12)&gt;0</formula>
    </cfRule>
    <cfRule type="expression" dxfId="784" priority="1174">
      <formula>SEARCH("fermata",$N12)&gt;0</formula>
    </cfRule>
    <cfRule type="expression" dxfId="783" priority="1175">
      <formula>SEARCH("canone",$N12)&gt;0</formula>
    </cfRule>
  </conditionalFormatting>
  <conditionalFormatting sqref="G12:H12 J12">
    <cfRule type="expression" dxfId="782" priority="1166">
      <formula>SEARCH("caricato",$N12)&gt;0</formula>
    </cfRule>
    <cfRule type="expression" dxfId="781" priority="1167">
      <formula>SEARCH("da fare",$N12)&gt;0</formula>
    </cfRule>
    <cfRule type="expression" dxfId="780" priority="1168">
      <formula>SEARCH("attesa tcl",$N12)&gt;0</formula>
    </cfRule>
    <cfRule type="expression" dxfId="779" priority="1169">
      <formula>SEARCH("fermata",$N12)&gt;0</formula>
    </cfRule>
    <cfRule type="expression" dxfId="778" priority="1170">
      <formula>SEARCH("canone",$N12)&gt;0</formula>
    </cfRule>
  </conditionalFormatting>
  <conditionalFormatting sqref="G14:H14 J14">
    <cfRule type="expression" dxfId="777" priority="1161">
      <formula>SEARCH("caricato",$N14)&gt;0</formula>
    </cfRule>
    <cfRule type="expression" dxfId="776" priority="1162">
      <formula>SEARCH("da fare",$N14)&gt;0</formula>
    </cfRule>
    <cfRule type="expression" dxfId="775" priority="1163">
      <formula>SEARCH("attesa tcl",$N14)&gt;0</formula>
    </cfRule>
    <cfRule type="expression" dxfId="774" priority="1164">
      <formula>SEARCH("fermata",$N14)&gt;0</formula>
    </cfRule>
    <cfRule type="expression" dxfId="773" priority="1165">
      <formula>SEARCH("canone",$N14)&gt;0</formula>
    </cfRule>
  </conditionalFormatting>
  <conditionalFormatting sqref="F19">
    <cfRule type="expression" dxfId="772" priority="1156">
      <formula>SEARCH("caricato",$N19)&gt;0</formula>
    </cfRule>
    <cfRule type="expression" dxfId="771" priority="1157">
      <formula>SEARCH("da fare",$N19)&gt;0</formula>
    </cfRule>
    <cfRule type="expression" dxfId="770" priority="1158">
      <formula>SEARCH("attesa tcl",$N19)&gt;0</formula>
    </cfRule>
    <cfRule type="expression" dxfId="769" priority="1159">
      <formula>SEARCH("fermata",$N19)&gt;0</formula>
    </cfRule>
    <cfRule type="expression" dxfId="768" priority="1160">
      <formula>SEARCH("canone",$N19)&gt;0</formula>
    </cfRule>
  </conditionalFormatting>
  <conditionalFormatting sqref="F19">
    <cfRule type="expression" dxfId="767" priority="1151">
      <formula>SEARCH("caricato",$N19)&gt;0</formula>
    </cfRule>
    <cfRule type="expression" dxfId="766" priority="1152">
      <formula>SEARCH("da fare",$N19)&gt;0</formula>
    </cfRule>
    <cfRule type="expression" dxfId="765" priority="1153">
      <formula>SEARCH("attesa tcl",$N19)&gt;0</formula>
    </cfRule>
    <cfRule type="expression" dxfId="764" priority="1154">
      <formula>SEARCH("fermata",$N19)&gt;0</formula>
    </cfRule>
    <cfRule type="expression" dxfId="763" priority="1155">
      <formula>SEARCH("canone",$N19)&gt;0</formula>
    </cfRule>
  </conditionalFormatting>
  <conditionalFormatting sqref="F19">
    <cfRule type="expression" dxfId="762" priority="1146">
      <formula>SEARCH("caricato",$N19)&gt;0</formula>
    </cfRule>
    <cfRule type="expression" dxfId="761" priority="1147">
      <formula>SEARCH("da fare",$N19)&gt;0</formula>
    </cfRule>
    <cfRule type="expression" dxfId="760" priority="1148">
      <formula>SEARCH("attesa tcl",$N19)&gt;0</formula>
    </cfRule>
    <cfRule type="expression" dxfId="759" priority="1149">
      <formula>SEARCH("fermata",$N19)&gt;0</formula>
    </cfRule>
    <cfRule type="expression" dxfId="758" priority="1150">
      <formula>SEARCH("canone",$N19)&gt;0</formula>
    </cfRule>
  </conditionalFormatting>
  <conditionalFormatting sqref="F19">
    <cfRule type="expression" dxfId="757" priority="1141">
      <formula>SEARCH("caricato",$N19)&gt;0</formula>
    </cfRule>
    <cfRule type="expression" dxfId="756" priority="1142">
      <formula>SEARCH("da fare",$N19)&gt;0</formula>
    </cfRule>
    <cfRule type="expression" dxfId="755" priority="1143">
      <formula>SEARCH("attesa tcl",$N19)&gt;0</formula>
    </cfRule>
    <cfRule type="expression" dxfId="754" priority="1144">
      <formula>SEARCH("fermata",$N19)&gt;0</formula>
    </cfRule>
    <cfRule type="expression" dxfId="753" priority="1145">
      <formula>SEARCH("canone",$N19)&gt;0</formula>
    </cfRule>
  </conditionalFormatting>
  <conditionalFormatting sqref="G18:H18 J18">
    <cfRule type="expression" dxfId="752" priority="1136">
      <formula>SEARCH("caricato",$N18)&gt;0</formula>
    </cfRule>
    <cfRule type="expression" dxfId="751" priority="1137">
      <formula>SEARCH("da fare",$N18)&gt;0</formula>
    </cfRule>
    <cfRule type="expression" dxfId="750" priority="1138">
      <formula>SEARCH("attesa tcl",$N18)&gt;0</formula>
    </cfRule>
    <cfRule type="expression" dxfId="749" priority="1139">
      <formula>SEARCH("fermata",$N18)&gt;0</formula>
    </cfRule>
    <cfRule type="expression" dxfId="748" priority="1140">
      <formula>SEARCH("canone",$N18)&gt;0</formula>
    </cfRule>
  </conditionalFormatting>
  <conditionalFormatting sqref="F11">
    <cfRule type="expression" dxfId="747" priority="1131">
      <formula>SEARCH("caricato",$N11)&gt;0</formula>
    </cfRule>
    <cfRule type="expression" dxfId="746" priority="1132">
      <formula>SEARCH("da fare",$N11)&gt;0</formula>
    </cfRule>
    <cfRule type="expression" dxfId="745" priority="1133">
      <formula>SEARCH("attesa tcl",$N11)&gt;0</formula>
    </cfRule>
    <cfRule type="expression" dxfId="744" priority="1134">
      <formula>SEARCH("fermata",$N11)&gt;0</formula>
    </cfRule>
    <cfRule type="expression" dxfId="743" priority="1135">
      <formula>SEARCH("canone",$N11)&gt;0</formula>
    </cfRule>
  </conditionalFormatting>
  <conditionalFormatting sqref="F12:F13">
    <cfRule type="expression" dxfId="742" priority="1126">
      <formula>SEARCH("caricato",$N12)&gt;0</formula>
    </cfRule>
    <cfRule type="expression" dxfId="741" priority="1127">
      <formula>SEARCH("da fare",$N12)&gt;0</formula>
    </cfRule>
    <cfRule type="expression" dxfId="740" priority="1128">
      <formula>SEARCH("attesa tcl",$N12)&gt;0</formula>
    </cfRule>
    <cfRule type="expression" dxfId="739" priority="1129">
      <formula>SEARCH("fermata",$N12)&gt;0</formula>
    </cfRule>
    <cfRule type="expression" dxfId="738" priority="1130">
      <formula>SEARCH("canone",$N12)&gt;0</formula>
    </cfRule>
  </conditionalFormatting>
  <conditionalFormatting sqref="F11">
    <cfRule type="expression" dxfId="737" priority="1121">
      <formula>SEARCH("caricato",$N11)&gt;0</formula>
    </cfRule>
    <cfRule type="expression" dxfId="736" priority="1122">
      <formula>SEARCH("da fare",$N11)&gt;0</formula>
    </cfRule>
    <cfRule type="expression" dxfId="735" priority="1123">
      <formula>SEARCH("attesa tcl",$N11)&gt;0</formula>
    </cfRule>
    <cfRule type="expression" dxfId="734" priority="1124">
      <formula>SEARCH("fermata",$N11)&gt;0</formula>
    </cfRule>
    <cfRule type="expression" dxfId="733" priority="1125">
      <formula>SEARCH("canone",$N11)&gt;0</formula>
    </cfRule>
  </conditionalFormatting>
  <conditionalFormatting sqref="F12:F13">
    <cfRule type="expression" dxfId="732" priority="1116">
      <formula>SEARCH("caricato",$N12)&gt;0</formula>
    </cfRule>
    <cfRule type="expression" dxfId="731" priority="1117">
      <formula>SEARCH("da fare",$N12)&gt;0</formula>
    </cfRule>
    <cfRule type="expression" dxfId="730" priority="1118">
      <formula>SEARCH("attesa tcl",$N12)&gt;0</formula>
    </cfRule>
    <cfRule type="expression" dxfId="729" priority="1119">
      <formula>SEARCH("fermata",$N12)&gt;0</formula>
    </cfRule>
    <cfRule type="expression" dxfId="728" priority="1120">
      <formula>SEARCH("canone",$N12)&gt;0</formula>
    </cfRule>
  </conditionalFormatting>
  <conditionalFormatting sqref="F11">
    <cfRule type="expression" dxfId="727" priority="1111">
      <formula>SEARCH("caricato",$N11)&gt;0</formula>
    </cfRule>
    <cfRule type="expression" dxfId="726" priority="1112">
      <formula>SEARCH("da fare",$N11)&gt;0</formula>
    </cfRule>
    <cfRule type="expression" dxfId="725" priority="1113">
      <formula>SEARCH("attesa tcl",$N11)&gt;0</formula>
    </cfRule>
    <cfRule type="expression" dxfId="724" priority="1114">
      <formula>SEARCH("fermata",$N11)&gt;0</formula>
    </cfRule>
    <cfRule type="expression" dxfId="723" priority="1115">
      <formula>SEARCH("canone",$N11)&gt;0</formula>
    </cfRule>
  </conditionalFormatting>
  <conditionalFormatting sqref="F11">
    <cfRule type="expression" dxfId="722" priority="1106">
      <formula>SEARCH("caricato",$N11)&gt;0</formula>
    </cfRule>
    <cfRule type="expression" dxfId="721" priority="1107">
      <formula>SEARCH("da fare",$N11)&gt;0</formula>
    </cfRule>
    <cfRule type="expression" dxfId="720" priority="1108">
      <formula>SEARCH("attesa tcl",$N11)&gt;0</formula>
    </cfRule>
    <cfRule type="expression" dxfId="719" priority="1109">
      <formula>SEARCH("fermata",$N11)&gt;0</formula>
    </cfRule>
    <cfRule type="expression" dxfId="718" priority="1110">
      <formula>SEARCH("canone",$N11)&gt;0</formula>
    </cfRule>
  </conditionalFormatting>
  <conditionalFormatting sqref="F12:F13">
    <cfRule type="expression" dxfId="717" priority="1101">
      <formula>SEARCH("caricato",$N12)&gt;0</formula>
    </cfRule>
    <cfRule type="expression" dxfId="716" priority="1102">
      <formula>SEARCH("da fare",$N12)&gt;0</formula>
    </cfRule>
    <cfRule type="expression" dxfId="715" priority="1103">
      <formula>SEARCH("attesa tcl",$N12)&gt;0</formula>
    </cfRule>
    <cfRule type="expression" dxfId="714" priority="1104">
      <formula>SEARCH("fermata",$N12)&gt;0</formula>
    </cfRule>
    <cfRule type="expression" dxfId="713" priority="1105">
      <formula>SEARCH("canone",$N12)&gt;0</formula>
    </cfRule>
  </conditionalFormatting>
  <conditionalFormatting sqref="F12:F13">
    <cfRule type="expression" dxfId="712" priority="1096">
      <formula>SEARCH("caricato",$N12)&gt;0</formula>
    </cfRule>
    <cfRule type="expression" dxfId="711" priority="1097">
      <formula>SEARCH("da fare",$N12)&gt;0</formula>
    </cfRule>
    <cfRule type="expression" dxfId="710" priority="1098">
      <formula>SEARCH("attesa tcl",$N12)&gt;0</formula>
    </cfRule>
    <cfRule type="expression" dxfId="709" priority="1099">
      <formula>SEARCH("fermata",$N12)&gt;0</formula>
    </cfRule>
    <cfRule type="expression" dxfId="708" priority="1100">
      <formula>SEARCH("canone",$N12)&gt;0</formula>
    </cfRule>
  </conditionalFormatting>
  <conditionalFormatting sqref="F10">
    <cfRule type="expression" dxfId="707" priority="1091">
      <formula>SEARCH("caricato",$N10)&gt;0</formula>
    </cfRule>
    <cfRule type="expression" dxfId="706" priority="1092">
      <formula>SEARCH("da fare",$N10)&gt;0</formula>
    </cfRule>
    <cfRule type="expression" dxfId="705" priority="1093">
      <formula>SEARCH("attesa tcl",$N10)&gt;0</formula>
    </cfRule>
    <cfRule type="expression" dxfId="704" priority="1094">
      <formula>SEARCH("fermata",$N10)&gt;0</formula>
    </cfRule>
    <cfRule type="expression" dxfId="703" priority="1095">
      <formula>SEARCH("canone",$N10)&gt;0</formula>
    </cfRule>
  </conditionalFormatting>
  <conditionalFormatting sqref="F10">
    <cfRule type="expression" dxfId="702" priority="1086">
      <formula>SEARCH("caricato",$N10)&gt;0</formula>
    </cfRule>
    <cfRule type="expression" dxfId="701" priority="1087">
      <formula>SEARCH("da fare",$N10)&gt;0</formula>
    </cfRule>
    <cfRule type="expression" dxfId="700" priority="1088">
      <formula>SEARCH("attesa tcl",$N10)&gt;0</formula>
    </cfRule>
    <cfRule type="expression" dxfId="699" priority="1089">
      <formula>SEARCH("fermata",$N10)&gt;0</formula>
    </cfRule>
    <cfRule type="expression" dxfId="698" priority="1090">
      <formula>SEARCH("canone",$N10)&gt;0</formula>
    </cfRule>
  </conditionalFormatting>
  <conditionalFormatting sqref="F10">
    <cfRule type="expression" dxfId="697" priority="1081">
      <formula>SEARCH("caricato",$N10)&gt;0</formula>
    </cfRule>
    <cfRule type="expression" dxfId="696" priority="1082">
      <formula>SEARCH("da fare",$N10)&gt;0</formula>
    </cfRule>
    <cfRule type="expression" dxfId="695" priority="1083">
      <formula>SEARCH("attesa tcl",$N10)&gt;0</formula>
    </cfRule>
    <cfRule type="expression" dxfId="694" priority="1084">
      <formula>SEARCH("fermata",$N10)&gt;0</formula>
    </cfRule>
    <cfRule type="expression" dxfId="693" priority="1085">
      <formula>SEARCH("canone",$N10)&gt;0</formula>
    </cfRule>
  </conditionalFormatting>
  <conditionalFormatting sqref="F10">
    <cfRule type="expression" dxfId="692" priority="1076">
      <formula>SEARCH("caricato",$N10)&gt;0</formula>
    </cfRule>
    <cfRule type="expression" dxfId="691" priority="1077">
      <formula>SEARCH("da fare",$N10)&gt;0</formula>
    </cfRule>
    <cfRule type="expression" dxfId="690" priority="1078">
      <formula>SEARCH("attesa tcl",$N10)&gt;0</formula>
    </cfRule>
    <cfRule type="expression" dxfId="689" priority="1079">
      <formula>SEARCH("fermata",$N10)&gt;0</formula>
    </cfRule>
    <cfRule type="expression" dxfId="688" priority="1080">
      <formula>SEARCH("canone",$N10)&gt;0</formula>
    </cfRule>
  </conditionalFormatting>
  <conditionalFormatting sqref="F14:F15">
    <cfRule type="expression" dxfId="687" priority="1071">
      <formula>SEARCH("caricato",$N14)&gt;0</formula>
    </cfRule>
    <cfRule type="expression" dxfId="686" priority="1072">
      <formula>SEARCH("da fare",$N14)&gt;0</formula>
    </cfRule>
    <cfRule type="expression" dxfId="685" priority="1073">
      <formula>SEARCH("attesa tcl",$N14)&gt;0</formula>
    </cfRule>
    <cfRule type="expression" dxfId="684" priority="1074">
      <formula>SEARCH("fermata",$N14)&gt;0</formula>
    </cfRule>
    <cfRule type="expression" dxfId="683" priority="1075">
      <formula>SEARCH("canone",$N14)&gt;0</formula>
    </cfRule>
  </conditionalFormatting>
  <conditionalFormatting sqref="F14:F15">
    <cfRule type="expression" dxfId="682" priority="1066">
      <formula>SEARCH("caricato",$N14)&gt;0</formula>
    </cfRule>
    <cfRule type="expression" dxfId="681" priority="1067">
      <formula>SEARCH("da fare",$N14)&gt;0</formula>
    </cfRule>
    <cfRule type="expression" dxfId="680" priority="1068">
      <formula>SEARCH("attesa tcl",$N14)&gt;0</formula>
    </cfRule>
    <cfRule type="expression" dxfId="679" priority="1069">
      <formula>SEARCH("fermata",$N14)&gt;0</formula>
    </cfRule>
    <cfRule type="expression" dxfId="678" priority="1070">
      <formula>SEARCH("canone",$N14)&gt;0</formula>
    </cfRule>
  </conditionalFormatting>
  <conditionalFormatting sqref="F14:F15">
    <cfRule type="expression" dxfId="677" priority="1061">
      <formula>SEARCH("caricato",$N14)&gt;0</formula>
    </cfRule>
    <cfRule type="expression" dxfId="676" priority="1062">
      <formula>SEARCH("da fare",$N14)&gt;0</formula>
    </cfRule>
    <cfRule type="expression" dxfId="675" priority="1063">
      <formula>SEARCH("attesa tcl",$N14)&gt;0</formula>
    </cfRule>
    <cfRule type="expression" dxfId="674" priority="1064">
      <formula>SEARCH("fermata",$N14)&gt;0</formula>
    </cfRule>
    <cfRule type="expression" dxfId="673" priority="1065">
      <formula>SEARCH("canone",$N14)&gt;0</formula>
    </cfRule>
  </conditionalFormatting>
  <conditionalFormatting sqref="F14:F15">
    <cfRule type="expression" dxfId="672" priority="1056">
      <formula>SEARCH("caricato",$N14)&gt;0</formula>
    </cfRule>
    <cfRule type="expression" dxfId="671" priority="1057">
      <formula>SEARCH("da fare",$N14)&gt;0</formula>
    </cfRule>
    <cfRule type="expression" dxfId="670" priority="1058">
      <formula>SEARCH("attesa tcl",$N14)&gt;0</formula>
    </cfRule>
    <cfRule type="expression" dxfId="669" priority="1059">
      <formula>SEARCH("fermata",$N14)&gt;0</formula>
    </cfRule>
    <cfRule type="expression" dxfId="668" priority="1060">
      <formula>SEARCH("canone",$N14)&gt;0</formula>
    </cfRule>
  </conditionalFormatting>
  <conditionalFormatting sqref="F16">
    <cfRule type="expression" dxfId="667" priority="1051">
      <formula>SEARCH("caricato",$N16)&gt;0</formula>
    </cfRule>
    <cfRule type="expression" dxfId="666" priority="1052">
      <formula>SEARCH("da fare",$N16)&gt;0</formula>
    </cfRule>
    <cfRule type="expression" dxfId="665" priority="1053">
      <formula>SEARCH("attesa tcl",$N16)&gt;0</formula>
    </cfRule>
    <cfRule type="expression" dxfId="664" priority="1054">
      <formula>SEARCH("fermata",$N16)&gt;0</formula>
    </cfRule>
    <cfRule type="expression" dxfId="663" priority="1055">
      <formula>SEARCH("canone",$N16)&gt;0</formula>
    </cfRule>
  </conditionalFormatting>
  <conditionalFormatting sqref="F16">
    <cfRule type="expression" dxfId="662" priority="1046">
      <formula>SEARCH("caricato",$N16)&gt;0</formula>
    </cfRule>
    <cfRule type="expression" dxfId="661" priority="1047">
      <formula>SEARCH("da fare",$N16)&gt;0</formula>
    </cfRule>
    <cfRule type="expression" dxfId="660" priority="1048">
      <formula>SEARCH("attesa tcl",$N16)&gt;0</formula>
    </cfRule>
    <cfRule type="expression" dxfId="659" priority="1049">
      <formula>SEARCH("fermata",$N16)&gt;0</formula>
    </cfRule>
    <cfRule type="expression" dxfId="658" priority="1050">
      <formula>SEARCH("canone",$N16)&gt;0</formula>
    </cfRule>
  </conditionalFormatting>
  <conditionalFormatting sqref="F16">
    <cfRule type="expression" dxfId="657" priority="1041">
      <formula>SEARCH("caricato",$N16)&gt;0</formula>
    </cfRule>
    <cfRule type="expression" dxfId="656" priority="1042">
      <formula>SEARCH("da fare",$N16)&gt;0</formula>
    </cfRule>
    <cfRule type="expression" dxfId="655" priority="1043">
      <formula>SEARCH("attesa tcl",$N16)&gt;0</formula>
    </cfRule>
    <cfRule type="expression" dxfId="654" priority="1044">
      <formula>SEARCH("fermata",$N16)&gt;0</formula>
    </cfRule>
    <cfRule type="expression" dxfId="653" priority="1045">
      <formula>SEARCH("canone",$N16)&gt;0</formula>
    </cfRule>
  </conditionalFormatting>
  <conditionalFormatting sqref="G18">
    <cfRule type="expression" dxfId="652" priority="1036">
      <formula>SEARCH("caricato",$N18)&gt;0</formula>
    </cfRule>
    <cfRule type="expression" dxfId="651" priority="1037">
      <formula>SEARCH("da fare",$N18)&gt;0</formula>
    </cfRule>
    <cfRule type="expression" dxfId="650" priority="1038">
      <formula>SEARCH("attesa tcl",$N18)&gt;0</formula>
    </cfRule>
    <cfRule type="expression" dxfId="649" priority="1039">
      <formula>SEARCH("fermata",$N18)&gt;0</formula>
    </cfRule>
    <cfRule type="expression" dxfId="648" priority="1040">
      <formula>SEARCH("canone",$N18)&gt;0</formula>
    </cfRule>
  </conditionalFormatting>
  <conditionalFormatting sqref="G18">
    <cfRule type="expression" dxfId="647" priority="1031">
      <formula>SEARCH("caricato",$N18)&gt;0</formula>
    </cfRule>
    <cfRule type="expression" dxfId="646" priority="1032">
      <formula>SEARCH("da fare",$N18)&gt;0</formula>
    </cfRule>
    <cfRule type="expression" dxfId="645" priority="1033">
      <formula>SEARCH("attesa tcl",$N18)&gt;0</formula>
    </cfRule>
    <cfRule type="expression" dxfId="644" priority="1034">
      <formula>SEARCH("fermata",$N18)&gt;0</formula>
    </cfRule>
    <cfRule type="expression" dxfId="643" priority="1035">
      <formula>SEARCH("canone",$N18)&gt;0</formula>
    </cfRule>
  </conditionalFormatting>
  <conditionalFormatting sqref="G18">
    <cfRule type="expression" dxfId="642" priority="1026">
      <formula>SEARCH("caricato",$N18)&gt;0</formula>
    </cfRule>
    <cfRule type="expression" dxfId="641" priority="1027">
      <formula>SEARCH("da fare",$N18)&gt;0</formula>
    </cfRule>
    <cfRule type="expression" dxfId="640" priority="1028">
      <formula>SEARCH("attesa tcl",$N18)&gt;0</formula>
    </cfRule>
    <cfRule type="expression" dxfId="639" priority="1029">
      <formula>SEARCH("fermata",$N18)&gt;0</formula>
    </cfRule>
    <cfRule type="expression" dxfId="638" priority="1030">
      <formula>SEARCH("canone",$N18)&gt;0</formula>
    </cfRule>
  </conditionalFormatting>
  <conditionalFormatting sqref="G18">
    <cfRule type="expression" dxfId="637" priority="1021">
      <formula>SEARCH("caricato",$N18)&gt;0</formula>
    </cfRule>
    <cfRule type="expression" dxfId="636" priority="1022">
      <formula>SEARCH("da fare",$N18)&gt;0</formula>
    </cfRule>
    <cfRule type="expression" dxfId="635" priority="1023">
      <formula>SEARCH("attesa tcl",$N18)&gt;0</formula>
    </cfRule>
    <cfRule type="expression" dxfId="634" priority="1024">
      <formula>SEARCH("fermata",$N18)&gt;0</formula>
    </cfRule>
    <cfRule type="expression" dxfId="633" priority="1025">
      <formula>SEARCH("canone",$N18)&gt;0</formula>
    </cfRule>
  </conditionalFormatting>
  <conditionalFormatting sqref="F19">
    <cfRule type="expression" dxfId="632" priority="1016">
      <formula>SEARCH("caricato",$N19)&gt;0</formula>
    </cfRule>
    <cfRule type="expression" dxfId="631" priority="1017">
      <formula>SEARCH("da fare",$N19)&gt;0</formula>
    </cfRule>
    <cfRule type="expression" dxfId="630" priority="1018">
      <formula>SEARCH("attesa tcl",$N19)&gt;0</formula>
    </cfRule>
    <cfRule type="expression" dxfId="629" priority="1019">
      <formula>SEARCH("fermata",$N19)&gt;0</formula>
    </cfRule>
    <cfRule type="expression" dxfId="628" priority="1020">
      <formula>SEARCH("canone",$N19)&gt;0</formula>
    </cfRule>
  </conditionalFormatting>
  <conditionalFormatting sqref="F19">
    <cfRule type="expression" dxfId="627" priority="1011">
      <formula>SEARCH("caricato",$N19)&gt;0</formula>
    </cfRule>
    <cfRule type="expression" dxfId="626" priority="1012">
      <formula>SEARCH("da fare",$N19)&gt;0</formula>
    </cfRule>
    <cfRule type="expression" dxfId="625" priority="1013">
      <formula>SEARCH("attesa tcl",$N19)&gt;0</formula>
    </cfRule>
    <cfRule type="expression" dxfId="624" priority="1014">
      <formula>SEARCH("fermata",$N19)&gt;0</formula>
    </cfRule>
    <cfRule type="expression" dxfId="623" priority="1015">
      <formula>SEARCH("canone",$N19)&gt;0</formula>
    </cfRule>
  </conditionalFormatting>
  <conditionalFormatting sqref="F19">
    <cfRule type="expression" dxfId="622" priority="1006">
      <formula>SEARCH("caricato",$N19)&gt;0</formula>
    </cfRule>
    <cfRule type="expression" dxfId="621" priority="1007">
      <formula>SEARCH("da fare",$N19)&gt;0</formula>
    </cfRule>
    <cfRule type="expression" dxfId="620" priority="1008">
      <formula>SEARCH("attesa tcl",$N19)&gt;0</formula>
    </cfRule>
    <cfRule type="expression" dxfId="619" priority="1009">
      <formula>SEARCH("fermata",$N19)&gt;0</formula>
    </cfRule>
    <cfRule type="expression" dxfId="618" priority="1010">
      <formula>SEARCH("canone",$N19)&gt;0</formula>
    </cfRule>
  </conditionalFormatting>
  <conditionalFormatting sqref="F18">
    <cfRule type="expression" dxfId="617" priority="1001">
      <formula>SEARCH("caricato",$N18)&gt;0</formula>
    </cfRule>
    <cfRule type="expression" dxfId="616" priority="1002">
      <formula>SEARCH("da fare",$N18)&gt;0</formula>
    </cfRule>
    <cfRule type="expression" dxfId="615" priority="1003">
      <formula>SEARCH("attesa tcl",$N18)&gt;0</formula>
    </cfRule>
    <cfRule type="expression" dxfId="614" priority="1004">
      <formula>SEARCH("fermata",$N18)&gt;0</formula>
    </cfRule>
    <cfRule type="expression" dxfId="613" priority="1005">
      <formula>SEARCH("canone",$N18)&gt;0</formula>
    </cfRule>
  </conditionalFormatting>
  <conditionalFormatting sqref="F18">
    <cfRule type="expression" dxfId="612" priority="996">
      <formula>SEARCH("caricato",$N18)&gt;0</formula>
    </cfRule>
    <cfRule type="expression" dxfId="611" priority="997">
      <formula>SEARCH("da fare",$N18)&gt;0</formula>
    </cfRule>
    <cfRule type="expression" dxfId="610" priority="998">
      <formula>SEARCH("attesa tcl",$N18)&gt;0</formula>
    </cfRule>
    <cfRule type="expression" dxfId="609" priority="999">
      <formula>SEARCH("fermata",$N18)&gt;0</formula>
    </cfRule>
    <cfRule type="expression" dxfId="608" priority="1000">
      <formula>SEARCH("canone",$N18)&gt;0</formula>
    </cfRule>
  </conditionalFormatting>
  <conditionalFormatting sqref="F18">
    <cfRule type="expression" dxfId="607" priority="991">
      <formula>SEARCH("caricato",$N18)&gt;0</formula>
    </cfRule>
    <cfRule type="expression" dxfId="606" priority="992">
      <formula>SEARCH("da fare",$N18)&gt;0</formula>
    </cfRule>
    <cfRule type="expression" dxfId="605" priority="993">
      <formula>SEARCH("attesa tcl",$N18)&gt;0</formula>
    </cfRule>
    <cfRule type="expression" dxfId="604" priority="994">
      <formula>SEARCH("fermata",$N18)&gt;0</formula>
    </cfRule>
    <cfRule type="expression" dxfId="603" priority="995">
      <formula>SEARCH("canone",$N18)&gt;0</formula>
    </cfRule>
  </conditionalFormatting>
  <conditionalFormatting sqref="F18">
    <cfRule type="expression" dxfId="602" priority="986">
      <formula>SEARCH("caricato",$N18)&gt;0</formula>
    </cfRule>
    <cfRule type="expression" dxfId="601" priority="987">
      <formula>SEARCH("da fare",$N18)&gt;0</formula>
    </cfRule>
    <cfRule type="expression" dxfId="600" priority="988">
      <formula>SEARCH("attesa tcl",$N18)&gt;0</formula>
    </cfRule>
    <cfRule type="expression" dxfId="599" priority="989">
      <formula>SEARCH("fermata",$N18)&gt;0</formula>
    </cfRule>
    <cfRule type="expression" dxfId="598" priority="990">
      <formula>SEARCH("canone",$N18)&gt;0</formula>
    </cfRule>
  </conditionalFormatting>
  <conditionalFormatting sqref="F18">
    <cfRule type="expression" dxfId="597" priority="981">
      <formula>SEARCH("caricato",$N18)&gt;0</formula>
    </cfRule>
    <cfRule type="expression" dxfId="596" priority="982">
      <formula>SEARCH("da fare",$N18)&gt;0</formula>
    </cfRule>
    <cfRule type="expression" dxfId="595" priority="983">
      <formula>SEARCH("attesa tcl",$N18)&gt;0</formula>
    </cfRule>
    <cfRule type="expression" dxfId="594" priority="984">
      <formula>SEARCH("fermata",$N18)&gt;0</formula>
    </cfRule>
    <cfRule type="expression" dxfId="593" priority="985">
      <formula>SEARCH("canone",$N18)&gt;0</formula>
    </cfRule>
  </conditionalFormatting>
  <conditionalFormatting sqref="F18">
    <cfRule type="expression" dxfId="592" priority="976">
      <formula>SEARCH("caricato",$N18)&gt;0</formula>
    </cfRule>
    <cfRule type="expression" dxfId="591" priority="977">
      <formula>SEARCH("da fare",$N18)&gt;0</formula>
    </cfRule>
    <cfRule type="expression" dxfId="590" priority="978">
      <formula>SEARCH("attesa tcl",$N18)&gt;0</formula>
    </cfRule>
    <cfRule type="expression" dxfId="589" priority="979">
      <formula>SEARCH("fermata",$N18)&gt;0</formula>
    </cfRule>
    <cfRule type="expression" dxfId="588" priority="980">
      <formula>SEARCH("canone",$N18)&gt;0</formula>
    </cfRule>
  </conditionalFormatting>
  <conditionalFormatting sqref="F19">
    <cfRule type="expression" dxfId="587" priority="971">
      <formula>SEARCH("caricato",$N19)&gt;0</formula>
    </cfRule>
    <cfRule type="expression" dxfId="586" priority="972">
      <formula>SEARCH("da fare",$N19)&gt;0</formula>
    </cfRule>
    <cfRule type="expression" dxfId="585" priority="973">
      <formula>SEARCH("attesa tcl",$N19)&gt;0</formula>
    </cfRule>
    <cfRule type="expression" dxfId="584" priority="974">
      <formula>SEARCH("fermata",$N19)&gt;0</formula>
    </cfRule>
    <cfRule type="expression" dxfId="583" priority="975">
      <formula>SEARCH("canone",$N19)&gt;0</formula>
    </cfRule>
  </conditionalFormatting>
  <conditionalFormatting sqref="F19">
    <cfRule type="expression" dxfId="582" priority="966">
      <formula>SEARCH("caricato",$N19)&gt;0</formula>
    </cfRule>
    <cfRule type="expression" dxfId="581" priority="967">
      <formula>SEARCH("da fare",$N19)&gt;0</formula>
    </cfRule>
    <cfRule type="expression" dxfId="580" priority="968">
      <formula>SEARCH("attesa tcl",$N19)&gt;0</formula>
    </cfRule>
    <cfRule type="expression" dxfId="579" priority="969">
      <formula>SEARCH("fermata",$N19)&gt;0</formula>
    </cfRule>
    <cfRule type="expression" dxfId="578" priority="970">
      <formula>SEARCH("canone",$N19)&gt;0</formula>
    </cfRule>
  </conditionalFormatting>
  <conditionalFormatting sqref="F19">
    <cfRule type="expression" dxfId="577" priority="961">
      <formula>SEARCH("caricato",$N19)&gt;0</formula>
    </cfRule>
    <cfRule type="expression" dxfId="576" priority="962">
      <formula>SEARCH("da fare",$N19)&gt;0</formula>
    </cfRule>
    <cfRule type="expression" dxfId="575" priority="963">
      <formula>SEARCH("attesa tcl",$N19)&gt;0</formula>
    </cfRule>
    <cfRule type="expression" dxfId="574" priority="964">
      <formula>SEARCH("fermata",$N19)&gt;0</formula>
    </cfRule>
    <cfRule type="expression" dxfId="573" priority="965">
      <formula>SEARCH("canone",$N19)&gt;0</formula>
    </cfRule>
  </conditionalFormatting>
  <conditionalFormatting sqref="J16:K16 G16:H16">
    <cfRule type="expression" dxfId="572" priority="956">
      <formula>SEARCH("caricato",$N16)&gt;0</formula>
    </cfRule>
    <cfRule type="expression" dxfId="571" priority="957">
      <formula>SEARCH("da fare",$N16)&gt;0</formula>
    </cfRule>
    <cfRule type="expression" dxfId="570" priority="958">
      <formula>SEARCH("attesa tcl",$N16)&gt;0</formula>
    </cfRule>
    <cfRule type="expression" dxfId="569" priority="959">
      <formula>SEARCH("fermata",$N16)&gt;0</formula>
    </cfRule>
    <cfRule type="expression" dxfId="568" priority="960">
      <formula>SEARCH("canone",$N16)&gt;0</formula>
    </cfRule>
  </conditionalFormatting>
  <conditionalFormatting sqref="F17">
    <cfRule type="expression" dxfId="567" priority="921">
      <formula>SEARCH("caricato",$N17)&gt;0</formula>
    </cfRule>
    <cfRule type="expression" dxfId="566" priority="922">
      <formula>SEARCH("da fare",$N17)&gt;0</formula>
    </cfRule>
    <cfRule type="expression" dxfId="565" priority="923">
      <formula>SEARCH("attesa tcl",$N17)&gt;0</formula>
    </cfRule>
    <cfRule type="expression" dxfId="564" priority="924">
      <formula>SEARCH("fermata",$N17)&gt;0</formula>
    </cfRule>
    <cfRule type="expression" dxfId="563" priority="925">
      <formula>SEARCH("canone",$N17)&gt;0</formula>
    </cfRule>
  </conditionalFormatting>
  <conditionalFormatting sqref="F17">
    <cfRule type="expression" dxfId="562" priority="916">
      <formula>SEARCH("caricato",$N17)&gt;0</formula>
    </cfRule>
    <cfRule type="expression" dxfId="561" priority="917">
      <formula>SEARCH("da fare",$N17)&gt;0</formula>
    </cfRule>
    <cfRule type="expression" dxfId="560" priority="918">
      <formula>SEARCH("attesa tcl",$N17)&gt;0</formula>
    </cfRule>
    <cfRule type="expression" dxfId="559" priority="919">
      <formula>SEARCH("fermata",$N17)&gt;0</formula>
    </cfRule>
    <cfRule type="expression" dxfId="558" priority="920">
      <formula>SEARCH("canone",$N17)&gt;0</formula>
    </cfRule>
  </conditionalFormatting>
  <conditionalFormatting sqref="F17">
    <cfRule type="expression" dxfId="557" priority="911">
      <formula>SEARCH("caricato",$N17)&gt;0</formula>
    </cfRule>
    <cfRule type="expression" dxfId="556" priority="912">
      <formula>SEARCH("da fare",$N17)&gt;0</formula>
    </cfRule>
    <cfRule type="expression" dxfId="555" priority="913">
      <formula>SEARCH("attesa tcl",$N17)&gt;0</formula>
    </cfRule>
    <cfRule type="expression" dxfId="554" priority="914">
      <formula>SEARCH("fermata",$N17)&gt;0</formula>
    </cfRule>
    <cfRule type="expression" dxfId="553" priority="915">
      <formula>SEARCH("canone",$N17)&gt;0</formula>
    </cfRule>
  </conditionalFormatting>
  <conditionalFormatting sqref="F17">
    <cfRule type="expression" dxfId="552" priority="906">
      <formula>SEARCH("caricato",$N17)&gt;0</formula>
    </cfRule>
    <cfRule type="expression" dxfId="551" priority="907">
      <formula>SEARCH("da fare",$N17)&gt;0</formula>
    </cfRule>
    <cfRule type="expression" dxfId="550" priority="908">
      <formula>SEARCH("attesa tcl",$N17)&gt;0</formula>
    </cfRule>
    <cfRule type="expression" dxfId="549" priority="909">
      <formula>SEARCH("fermata",$N17)&gt;0</formula>
    </cfRule>
    <cfRule type="expression" dxfId="548" priority="910">
      <formula>SEARCH("canone",$N17)&gt;0</formula>
    </cfRule>
  </conditionalFormatting>
  <conditionalFormatting sqref="F17">
    <cfRule type="expression" dxfId="547" priority="901">
      <formula>SEARCH("caricato",$N17)&gt;0</formula>
    </cfRule>
    <cfRule type="expression" dxfId="546" priority="902">
      <formula>SEARCH("da fare",$N17)&gt;0</formula>
    </cfRule>
    <cfRule type="expression" dxfId="545" priority="903">
      <formula>SEARCH("attesa tcl",$N17)&gt;0</formula>
    </cfRule>
    <cfRule type="expression" dxfId="544" priority="904">
      <formula>SEARCH("fermata",$N17)&gt;0</formula>
    </cfRule>
    <cfRule type="expression" dxfId="543" priority="905">
      <formula>SEARCH("canone",$N17)&gt;0</formula>
    </cfRule>
  </conditionalFormatting>
  <conditionalFormatting sqref="F17">
    <cfRule type="expression" dxfId="542" priority="896">
      <formula>SEARCH("caricato",$N17)&gt;0</formula>
    </cfRule>
    <cfRule type="expression" dxfId="541" priority="897">
      <formula>SEARCH("da fare",$N17)&gt;0</formula>
    </cfRule>
    <cfRule type="expression" dxfId="540" priority="898">
      <formula>SEARCH("attesa tcl",$N17)&gt;0</formula>
    </cfRule>
    <cfRule type="expression" dxfId="539" priority="899">
      <formula>SEARCH("fermata",$N17)&gt;0</formula>
    </cfRule>
    <cfRule type="expression" dxfId="538" priority="900">
      <formula>SEARCH("canone",$N17)&gt;0</formula>
    </cfRule>
  </conditionalFormatting>
  <conditionalFormatting sqref="F17">
    <cfRule type="expression" dxfId="537" priority="891">
      <formula>SEARCH("caricato",$N17)&gt;0</formula>
    </cfRule>
    <cfRule type="expression" dxfId="536" priority="892">
      <formula>SEARCH("da fare",$N17)&gt;0</formula>
    </cfRule>
    <cfRule type="expression" dxfId="535" priority="893">
      <formula>SEARCH("attesa tcl",$N17)&gt;0</formula>
    </cfRule>
    <cfRule type="expression" dxfId="534" priority="894">
      <formula>SEARCH("fermata",$N17)&gt;0</formula>
    </cfRule>
    <cfRule type="expression" dxfId="533" priority="895">
      <formula>SEARCH("canone",$N17)&gt;0</formula>
    </cfRule>
  </conditionalFormatting>
  <conditionalFormatting sqref="F17">
    <cfRule type="expression" dxfId="532" priority="886">
      <formula>SEARCH("caricato",$N17)&gt;0</formula>
    </cfRule>
    <cfRule type="expression" dxfId="531" priority="887">
      <formula>SEARCH("da fare",$N17)&gt;0</formula>
    </cfRule>
    <cfRule type="expression" dxfId="530" priority="888">
      <formula>SEARCH("attesa tcl",$N17)&gt;0</formula>
    </cfRule>
    <cfRule type="expression" dxfId="529" priority="889">
      <formula>SEARCH("fermata",$N17)&gt;0</formula>
    </cfRule>
    <cfRule type="expression" dxfId="528" priority="890">
      <formula>SEARCH("canone",$N17)&gt;0</formula>
    </cfRule>
  </conditionalFormatting>
  <conditionalFormatting sqref="F17">
    <cfRule type="expression" dxfId="527" priority="881">
      <formula>SEARCH("caricato",$N17)&gt;0</formula>
    </cfRule>
    <cfRule type="expression" dxfId="526" priority="882">
      <formula>SEARCH("da fare",$N17)&gt;0</formula>
    </cfRule>
    <cfRule type="expression" dxfId="525" priority="883">
      <formula>SEARCH("attesa tcl",$N17)&gt;0</formula>
    </cfRule>
    <cfRule type="expression" dxfId="524" priority="884">
      <formula>SEARCH("fermata",$N17)&gt;0</formula>
    </cfRule>
    <cfRule type="expression" dxfId="523" priority="885">
      <formula>SEARCH("canone",$N17)&gt;0</formula>
    </cfRule>
  </conditionalFormatting>
  <conditionalFormatting sqref="F17">
    <cfRule type="expression" dxfId="522" priority="876">
      <formula>SEARCH("caricato",$N17)&gt;0</formula>
    </cfRule>
    <cfRule type="expression" dxfId="521" priority="877">
      <formula>SEARCH("da fare",$N17)&gt;0</formula>
    </cfRule>
    <cfRule type="expression" dxfId="520" priority="878">
      <formula>SEARCH("attesa tcl",$N17)&gt;0</formula>
    </cfRule>
    <cfRule type="expression" dxfId="519" priority="879">
      <formula>SEARCH("fermata",$N17)&gt;0</formula>
    </cfRule>
    <cfRule type="expression" dxfId="518" priority="880">
      <formula>SEARCH("canone",$N17)&gt;0</formula>
    </cfRule>
  </conditionalFormatting>
  <conditionalFormatting sqref="F17">
    <cfRule type="expression" dxfId="517" priority="871">
      <formula>SEARCH("caricato",$N17)&gt;0</formula>
    </cfRule>
    <cfRule type="expression" dxfId="516" priority="872">
      <formula>SEARCH("da fare",$N17)&gt;0</formula>
    </cfRule>
    <cfRule type="expression" dxfId="515" priority="873">
      <formula>SEARCH("attesa tcl",$N17)&gt;0</formula>
    </cfRule>
    <cfRule type="expression" dxfId="514" priority="874">
      <formula>SEARCH("fermata",$N17)&gt;0</formula>
    </cfRule>
    <cfRule type="expression" dxfId="513" priority="875">
      <formula>SEARCH("canone",$N17)&gt;0</formula>
    </cfRule>
  </conditionalFormatting>
  <conditionalFormatting sqref="F17">
    <cfRule type="expression" dxfId="512" priority="866">
      <formula>SEARCH("caricato",$N17)&gt;0</formula>
    </cfRule>
    <cfRule type="expression" dxfId="511" priority="867">
      <formula>SEARCH("da fare",$N17)&gt;0</formula>
    </cfRule>
    <cfRule type="expression" dxfId="510" priority="868">
      <formula>SEARCH("attesa tcl",$N17)&gt;0</formula>
    </cfRule>
    <cfRule type="expression" dxfId="509" priority="869">
      <formula>SEARCH("fermata",$N17)&gt;0</formula>
    </cfRule>
    <cfRule type="expression" dxfId="508" priority="870">
      <formula>SEARCH("canone",$N17)&gt;0</formula>
    </cfRule>
  </conditionalFormatting>
  <conditionalFormatting sqref="F17">
    <cfRule type="expression" dxfId="507" priority="861">
      <formula>SEARCH("caricato",$N17)&gt;0</formula>
    </cfRule>
    <cfRule type="expression" dxfId="506" priority="862">
      <formula>SEARCH("da fare",$N17)&gt;0</formula>
    </cfRule>
    <cfRule type="expression" dxfId="505" priority="863">
      <formula>SEARCH("attesa tcl",$N17)&gt;0</formula>
    </cfRule>
    <cfRule type="expression" dxfId="504" priority="864">
      <formula>SEARCH("fermata",$N17)&gt;0</formula>
    </cfRule>
    <cfRule type="expression" dxfId="503" priority="865">
      <formula>SEARCH("canone",$N17)&gt;0</formula>
    </cfRule>
  </conditionalFormatting>
  <conditionalFormatting sqref="F17">
    <cfRule type="expression" dxfId="502" priority="856">
      <formula>SEARCH("caricato",$N17)&gt;0</formula>
    </cfRule>
    <cfRule type="expression" dxfId="501" priority="857">
      <formula>SEARCH("da fare",$N17)&gt;0</formula>
    </cfRule>
    <cfRule type="expression" dxfId="500" priority="858">
      <formula>SEARCH("attesa tcl",$N17)&gt;0</formula>
    </cfRule>
    <cfRule type="expression" dxfId="499" priority="859">
      <formula>SEARCH("fermata",$N17)&gt;0</formula>
    </cfRule>
    <cfRule type="expression" dxfId="498" priority="860">
      <formula>SEARCH("canone",$N17)&gt;0</formula>
    </cfRule>
  </conditionalFormatting>
  <conditionalFormatting sqref="F17">
    <cfRule type="expression" dxfId="497" priority="851">
      <formula>SEARCH("caricato",$N17)&gt;0</formula>
    </cfRule>
    <cfRule type="expression" dxfId="496" priority="852">
      <formula>SEARCH("da fare",$N17)&gt;0</formula>
    </cfRule>
    <cfRule type="expression" dxfId="495" priority="853">
      <formula>SEARCH("attesa tcl",$N17)&gt;0</formula>
    </cfRule>
    <cfRule type="expression" dxfId="494" priority="854">
      <formula>SEARCH("fermata",$N17)&gt;0</formula>
    </cfRule>
    <cfRule type="expression" dxfId="493" priority="855">
      <formula>SEARCH("canone",$N17)&gt;0</formula>
    </cfRule>
  </conditionalFormatting>
  <conditionalFormatting sqref="F17">
    <cfRule type="expression" dxfId="492" priority="846">
      <formula>SEARCH("caricato",$N17)&gt;0</formula>
    </cfRule>
    <cfRule type="expression" dxfId="491" priority="847">
      <formula>SEARCH("da fare",$N17)&gt;0</formula>
    </cfRule>
    <cfRule type="expression" dxfId="490" priority="848">
      <formula>SEARCH("attesa tcl",$N17)&gt;0</formula>
    </cfRule>
    <cfRule type="expression" dxfId="489" priority="849">
      <formula>SEARCH("fermata",$N17)&gt;0</formula>
    </cfRule>
    <cfRule type="expression" dxfId="488" priority="850">
      <formula>SEARCH("canone",$N17)&gt;0</formula>
    </cfRule>
  </conditionalFormatting>
  <conditionalFormatting sqref="F17">
    <cfRule type="expression" dxfId="487" priority="841">
      <formula>SEARCH("caricato",$N17)&gt;0</formula>
    </cfRule>
    <cfRule type="expression" dxfId="486" priority="842">
      <formula>SEARCH("da fare",$N17)&gt;0</formula>
    </cfRule>
    <cfRule type="expression" dxfId="485" priority="843">
      <formula>SEARCH("attesa tcl",$N17)&gt;0</formula>
    </cfRule>
    <cfRule type="expression" dxfId="484" priority="844">
      <formula>SEARCH("fermata",$N17)&gt;0</formula>
    </cfRule>
    <cfRule type="expression" dxfId="483" priority="845">
      <formula>SEARCH("canone",$N17)&gt;0</formula>
    </cfRule>
  </conditionalFormatting>
  <conditionalFormatting sqref="J17 G17:H17">
    <cfRule type="expression" dxfId="482" priority="836">
      <formula>SEARCH("caricato",$N17)&gt;0</formula>
    </cfRule>
    <cfRule type="expression" dxfId="481" priority="837">
      <formula>SEARCH("da fare",$N17)&gt;0</formula>
    </cfRule>
    <cfRule type="expression" dxfId="480" priority="838">
      <formula>SEARCH("attesa tcl",$N17)&gt;0</formula>
    </cfRule>
    <cfRule type="expression" dxfId="479" priority="839">
      <formula>SEARCH("fermata",$N17)&gt;0</formula>
    </cfRule>
    <cfRule type="expression" dxfId="478" priority="840">
      <formula>SEARCH("canone",$N17)&gt;0</formula>
    </cfRule>
  </conditionalFormatting>
  <conditionalFormatting sqref="L17">
    <cfRule type="expression" dxfId="477" priority="801">
      <formula>SEARCH("caricato",$N17)&gt;0</formula>
    </cfRule>
    <cfRule type="expression" dxfId="476" priority="802">
      <formula>SEARCH("da fare",$N17)&gt;0</formula>
    </cfRule>
    <cfRule type="expression" dxfId="475" priority="803">
      <formula>SEARCH("attesa tcl",$N17)&gt;0</formula>
    </cfRule>
    <cfRule type="expression" dxfId="474" priority="804">
      <formula>SEARCH("fermata",$N17)&gt;0</formula>
    </cfRule>
    <cfRule type="expression" dxfId="473" priority="805">
      <formula>SEARCH("canone",$N17)&gt;0</formula>
    </cfRule>
  </conditionalFormatting>
  <conditionalFormatting sqref="K17">
    <cfRule type="expression" dxfId="472" priority="796">
      <formula>SEARCH("caricato",$N17)&gt;0</formula>
    </cfRule>
    <cfRule type="expression" dxfId="471" priority="797">
      <formula>SEARCH("da fare",$N17)&gt;0</formula>
    </cfRule>
    <cfRule type="expression" dxfId="470" priority="798">
      <formula>SEARCH("attesa tcl",$N17)&gt;0</formula>
    </cfRule>
    <cfRule type="expression" dxfId="469" priority="799">
      <formula>SEARCH("fermata",$N17)&gt;0</formula>
    </cfRule>
    <cfRule type="expression" dxfId="468" priority="800">
      <formula>SEARCH("canone",$N17)&gt;0</formula>
    </cfRule>
  </conditionalFormatting>
  <conditionalFormatting sqref="F19">
    <cfRule type="expression" dxfId="467" priority="791">
      <formula>SEARCH("caricato",$N19)&gt;0</formula>
    </cfRule>
    <cfRule type="expression" dxfId="466" priority="792">
      <formula>SEARCH("da fare",$N19)&gt;0</formula>
    </cfRule>
    <cfRule type="expression" dxfId="465" priority="793">
      <formula>SEARCH("attesa tcl",$N19)&gt;0</formula>
    </cfRule>
    <cfRule type="expression" dxfId="464" priority="794">
      <formula>SEARCH("fermata",$N19)&gt;0</formula>
    </cfRule>
    <cfRule type="expression" dxfId="463" priority="795">
      <formula>SEARCH("canone",$N19)&gt;0</formula>
    </cfRule>
  </conditionalFormatting>
  <conditionalFormatting sqref="G19">
    <cfRule type="expression" dxfId="462" priority="786">
      <formula>SEARCH("caricato",$N19)&gt;0</formula>
    </cfRule>
    <cfRule type="expression" dxfId="461" priority="787">
      <formula>SEARCH("da fare",$N19)&gt;0</formula>
    </cfRule>
    <cfRule type="expression" dxfId="460" priority="788">
      <formula>SEARCH("attesa tcl",$N19)&gt;0</formula>
    </cfRule>
    <cfRule type="expression" dxfId="459" priority="789">
      <formula>SEARCH("fermata",$N19)&gt;0</formula>
    </cfRule>
    <cfRule type="expression" dxfId="458" priority="790">
      <formula>SEARCH("canone",$N19)&gt;0</formula>
    </cfRule>
  </conditionalFormatting>
  <conditionalFormatting sqref="F19">
    <cfRule type="expression" dxfId="457" priority="781">
      <formula>SEARCH("caricato",$N19)&gt;0</formula>
    </cfRule>
    <cfRule type="expression" dxfId="456" priority="782">
      <formula>SEARCH("da fare",$N19)&gt;0</formula>
    </cfRule>
    <cfRule type="expression" dxfId="455" priority="783">
      <formula>SEARCH("attesa tcl",$N19)&gt;0</formula>
    </cfRule>
    <cfRule type="expression" dxfId="454" priority="784">
      <formula>SEARCH("fermata",$N19)&gt;0</formula>
    </cfRule>
    <cfRule type="expression" dxfId="453" priority="785">
      <formula>SEARCH("canone",$N19)&gt;0</formula>
    </cfRule>
  </conditionalFormatting>
  <conditionalFormatting sqref="F19">
    <cfRule type="expression" dxfId="452" priority="776">
      <formula>SEARCH("caricato",$N19)&gt;0</formula>
    </cfRule>
    <cfRule type="expression" dxfId="451" priority="777">
      <formula>SEARCH("da fare",$N19)&gt;0</formula>
    </cfRule>
    <cfRule type="expression" dxfId="450" priority="778">
      <formula>SEARCH("attesa tcl",$N19)&gt;0</formula>
    </cfRule>
    <cfRule type="expression" dxfId="449" priority="779">
      <formula>SEARCH("fermata",$N19)&gt;0</formula>
    </cfRule>
    <cfRule type="expression" dxfId="448" priority="780">
      <formula>SEARCH("canone",$N19)&gt;0</formula>
    </cfRule>
  </conditionalFormatting>
  <conditionalFormatting sqref="F19">
    <cfRule type="expression" dxfId="447" priority="771">
      <formula>SEARCH("caricato",$N19)&gt;0</formula>
    </cfRule>
    <cfRule type="expression" dxfId="446" priority="772">
      <formula>SEARCH("da fare",$N19)&gt;0</formula>
    </cfRule>
    <cfRule type="expression" dxfId="445" priority="773">
      <formula>SEARCH("attesa tcl",$N19)&gt;0</formula>
    </cfRule>
    <cfRule type="expression" dxfId="444" priority="774">
      <formula>SEARCH("fermata",$N19)&gt;0</formula>
    </cfRule>
    <cfRule type="expression" dxfId="443" priority="775">
      <formula>SEARCH("canone",$N19)&gt;0</formula>
    </cfRule>
  </conditionalFormatting>
  <conditionalFormatting sqref="F19">
    <cfRule type="expression" dxfId="442" priority="766">
      <formula>SEARCH("caricato",$N19)&gt;0</formula>
    </cfRule>
    <cfRule type="expression" dxfId="441" priority="767">
      <formula>SEARCH("da fare",$N19)&gt;0</formula>
    </cfRule>
    <cfRule type="expression" dxfId="440" priority="768">
      <formula>SEARCH("attesa tcl",$N19)&gt;0</formula>
    </cfRule>
    <cfRule type="expression" dxfId="439" priority="769">
      <formula>SEARCH("fermata",$N19)&gt;0</formula>
    </cfRule>
    <cfRule type="expression" dxfId="438" priority="770">
      <formula>SEARCH("canone",$N19)&gt;0</formula>
    </cfRule>
  </conditionalFormatting>
  <conditionalFormatting sqref="F19">
    <cfRule type="expression" dxfId="437" priority="761">
      <formula>SEARCH("caricato",$N19)&gt;0</formula>
    </cfRule>
    <cfRule type="expression" dxfId="436" priority="762">
      <formula>SEARCH("da fare",$N19)&gt;0</formula>
    </cfRule>
    <cfRule type="expression" dxfId="435" priority="763">
      <formula>SEARCH("attesa tcl",$N19)&gt;0</formula>
    </cfRule>
    <cfRule type="expression" dxfId="434" priority="764">
      <formula>SEARCH("fermata",$N19)&gt;0</formula>
    </cfRule>
    <cfRule type="expression" dxfId="433" priority="765">
      <formula>SEARCH("canone",$N19)&gt;0</formula>
    </cfRule>
  </conditionalFormatting>
  <conditionalFormatting sqref="F19">
    <cfRule type="expression" dxfId="432" priority="756">
      <formula>SEARCH("caricato",$N19)&gt;0</formula>
    </cfRule>
    <cfRule type="expression" dxfId="431" priority="757">
      <formula>SEARCH("da fare",$N19)&gt;0</formula>
    </cfRule>
    <cfRule type="expression" dxfId="430" priority="758">
      <formula>SEARCH("attesa tcl",$N19)&gt;0</formula>
    </cfRule>
    <cfRule type="expression" dxfId="429" priority="759">
      <formula>SEARCH("fermata",$N19)&gt;0</formula>
    </cfRule>
    <cfRule type="expression" dxfId="428" priority="760">
      <formula>SEARCH("canone",$N19)&gt;0</formula>
    </cfRule>
  </conditionalFormatting>
  <conditionalFormatting sqref="F19">
    <cfRule type="expression" dxfId="427" priority="751">
      <formula>SEARCH("caricato",$N19)&gt;0</formula>
    </cfRule>
    <cfRule type="expression" dxfId="426" priority="752">
      <formula>SEARCH("da fare",$N19)&gt;0</formula>
    </cfRule>
    <cfRule type="expression" dxfId="425" priority="753">
      <formula>SEARCH("attesa tcl",$N19)&gt;0</formula>
    </cfRule>
    <cfRule type="expression" dxfId="424" priority="754">
      <formula>SEARCH("fermata",$N19)&gt;0</formula>
    </cfRule>
    <cfRule type="expression" dxfId="423" priority="755">
      <formula>SEARCH("canone",$N19)&gt;0</formula>
    </cfRule>
  </conditionalFormatting>
  <conditionalFormatting sqref="I10">
    <cfRule type="expression" dxfId="422" priority="716">
      <formula>SEARCH("caricato",$N10)&gt;0</formula>
    </cfRule>
    <cfRule type="expression" dxfId="421" priority="717">
      <formula>SEARCH("da fare",$N10)&gt;0</formula>
    </cfRule>
    <cfRule type="expression" dxfId="420" priority="718">
      <formula>SEARCH("attesa tcl",$N10)&gt;0</formula>
    </cfRule>
    <cfRule type="expression" dxfId="419" priority="719">
      <formula>SEARCH("fermata",$N10)&gt;0</formula>
    </cfRule>
    <cfRule type="expression" dxfId="418" priority="720">
      <formula>SEARCH("canone",$N10)&gt;0</formula>
    </cfRule>
  </conditionalFormatting>
  <conditionalFormatting sqref="I10">
    <cfRule type="expression" dxfId="417" priority="711">
      <formula>SEARCH("caricato",$N10)&gt;0</formula>
    </cfRule>
    <cfRule type="expression" dxfId="416" priority="712">
      <formula>SEARCH("da fare",$N10)&gt;0</formula>
    </cfRule>
    <cfRule type="expression" dxfId="415" priority="713">
      <formula>SEARCH("attesa tcl",$N10)&gt;0</formula>
    </cfRule>
    <cfRule type="expression" dxfId="414" priority="714">
      <formula>SEARCH("fermata",$N10)&gt;0</formula>
    </cfRule>
    <cfRule type="expression" dxfId="413" priority="715">
      <formula>SEARCH("canone",$N10)&gt;0</formula>
    </cfRule>
  </conditionalFormatting>
  <conditionalFormatting sqref="I10">
    <cfRule type="expression" dxfId="412" priority="706">
      <formula>SEARCH("caricato",$N10)&gt;0</formula>
    </cfRule>
    <cfRule type="expression" dxfId="411" priority="707">
      <formula>SEARCH("da fare",$N10)&gt;0</formula>
    </cfRule>
    <cfRule type="expression" dxfId="410" priority="708">
      <formula>SEARCH("attesa tcl",$N10)&gt;0</formula>
    </cfRule>
    <cfRule type="expression" dxfId="409" priority="709">
      <formula>SEARCH("fermata",$N10)&gt;0</formula>
    </cfRule>
    <cfRule type="expression" dxfId="408" priority="710">
      <formula>SEARCH("canone",$N10)&gt;0</formula>
    </cfRule>
  </conditionalFormatting>
  <conditionalFormatting sqref="I10">
    <cfRule type="expression" dxfId="407" priority="701">
      <formula>SEARCH("caricato",$N10)&gt;0</formula>
    </cfRule>
    <cfRule type="expression" dxfId="406" priority="702">
      <formula>SEARCH("da fare",$N10)&gt;0</formula>
    </cfRule>
    <cfRule type="expression" dxfId="405" priority="703">
      <formula>SEARCH("attesa tcl",$N10)&gt;0</formula>
    </cfRule>
    <cfRule type="expression" dxfId="404" priority="704">
      <formula>SEARCH("fermata",$N10)&gt;0</formula>
    </cfRule>
    <cfRule type="expression" dxfId="403" priority="705">
      <formula>SEARCH("canone",$N10)&gt;0</formula>
    </cfRule>
  </conditionalFormatting>
  <conditionalFormatting sqref="I10">
    <cfRule type="expression" dxfId="402" priority="696">
      <formula>SEARCH("caricato",$N10)&gt;0</formula>
    </cfRule>
    <cfRule type="expression" dxfId="401" priority="697">
      <formula>SEARCH("da fare",$N10)&gt;0</formula>
    </cfRule>
    <cfRule type="expression" dxfId="400" priority="698">
      <formula>SEARCH("attesa tcl",$N10)&gt;0</formula>
    </cfRule>
    <cfRule type="expression" dxfId="399" priority="699">
      <formula>SEARCH("fermata",$N10)&gt;0</formula>
    </cfRule>
    <cfRule type="expression" dxfId="398" priority="700">
      <formula>SEARCH("canone",$N10)&gt;0</formula>
    </cfRule>
  </conditionalFormatting>
  <conditionalFormatting sqref="I10">
    <cfRule type="expression" dxfId="397" priority="691">
      <formula>SEARCH("caricato",$N10)&gt;0</formula>
    </cfRule>
    <cfRule type="expression" dxfId="396" priority="692">
      <formula>SEARCH("da fare",$N10)&gt;0</formula>
    </cfRule>
    <cfRule type="expression" dxfId="395" priority="693">
      <formula>SEARCH("attesa tcl",$N10)&gt;0</formula>
    </cfRule>
    <cfRule type="expression" dxfId="394" priority="694">
      <formula>SEARCH("fermata",$N10)&gt;0</formula>
    </cfRule>
    <cfRule type="expression" dxfId="393" priority="695">
      <formula>SEARCH("canone",$N10)&gt;0</formula>
    </cfRule>
  </conditionalFormatting>
  <conditionalFormatting sqref="I10">
    <cfRule type="expression" dxfId="392" priority="686">
      <formula>SEARCH("caricato",$N10)&gt;0</formula>
    </cfRule>
    <cfRule type="expression" dxfId="391" priority="687">
      <formula>SEARCH("da fare",$N10)&gt;0</formula>
    </cfRule>
    <cfRule type="expression" dxfId="390" priority="688">
      <formula>SEARCH("attesa tcl",$N10)&gt;0</formula>
    </cfRule>
    <cfRule type="expression" dxfId="389" priority="689">
      <formula>SEARCH("fermata",$N10)&gt;0</formula>
    </cfRule>
    <cfRule type="expression" dxfId="388" priority="690">
      <formula>SEARCH("canone",$N10)&gt;0</formula>
    </cfRule>
  </conditionalFormatting>
  <conditionalFormatting sqref="I10">
    <cfRule type="expression" dxfId="387" priority="681">
      <formula>SEARCH("caricato",$N10)&gt;0</formula>
    </cfRule>
    <cfRule type="expression" dxfId="386" priority="682">
      <formula>SEARCH("da fare",$N10)&gt;0</formula>
    </cfRule>
    <cfRule type="expression" dxfId="385" priority="683">
      <formula>SEARCH("attesa tcl",$N10)&gt;0</formula>
    </cfRule>
    <cfRule type="expression" dxfId="384" priority="684">
      <formula>SEARCH("fermata",$N10)&gt;0</formula>
    </cfRule>
    <cfRule type="expression" dxfId="383" priority="685">
      <formula>SEARCH("canone",$N10)&gt;0</formula>
    </cfRule>
  </conditionalFormatting>
  <conditionalFormatting sqref="I10">
    <cfRule type="expression" dxfId="382" priority="676">
      <formula>SEARCH("caricato",$N10)&gt;0</formula>
    </cfRule>
    <cfRule type="expression" dxfId="381" priority="677">
      <formula>SEARCH("da fare",$N10)&gt;0</formula>
    </cfRule>
    <cfRule type="expression" dxfId="380" priority="678">
      <formula>SEARCH("attesa tcl",$N10)&gt;0</formula>
    </cfRule>
    <cfRule type="expression" dxfId="379" priority="679">
      <formula>SEARCH("fermata",$N10)&gt;0</formula>
    </cfRule>
    <cfRule type="expression" dxfId="378" priority="680">
      <formula>SEARCH("canone",$N10)&gt;0</formula>
    </cfRule>
  </conditionalFormatting>
  <conditionalFormatting sqref="I10">
    <cfRule type="expression" dxfId="377" priority="671">
      <formula>SEARCH("caricato",$N10)&gt;0</formula>
    </cfRule>
    <cfRule type="expression" dxfId="376" priority="672">
      <formula>SEARCH("da fare",$N10)&gt;0</formula>
    </cfRule>
    <cfRule type="expression" dxfId="375" priority="673">
      <formula>SEARCH("attesa tcl",$N10)&gt;0</formula>
    </cfRule>
    <cfRule type="expression" dxfId="374" priority="674">
      <formula>SEARCH("fermata",$N10)&gt;0</formula>
    </cfRule>
    <cfRule type="expression" dxfId="373" priority="675">
      <formula>SEARCH("canone",$N10)&gt;0</formula>
    </cfRule>
  </conditionalFormatting>
  <conditionalFormatting sqref="I10">
    <cfRule type="expression" dxfId="372" priority="666">
      <formula>SEARCH("caricato",$N10)&gt;0</formula>
    </cfRule>
    <cfRule type="expression" dxfId="371" priority="667">
      <formula>SEARCH("da fare",$N10)&gt;0</formula>
    </cfRule>
    <cfRule type="expression" dxfId="370" priority="668">
      <formula>SEARCH("attesa tcl",$N10)&gt;0</formula>
    </cfRule>
    <cfRule type="expression" dxfId="369" priority="669">
      <formula>SEARCH("fermata",$N10)&gt;0</formula>
    </cfRule>
    <cfRule type="expression" dxfId="368" priority="670">
      <formula>SEARCH("canone",$N10)&gt;0</formula>
    </cfRule>
  </conditionalFormatting>
  <conditionalFormatting sqref="I10">
    <cfRule type="expression" dxfId="367" priority="661">
      <formula>SEARCH("caricato",$N10)&gt;0</formula>
    </cfRule>
    <cfRule type="expression" dxfId="366" priority="662">
      <formula>SEARCH("da fare",$N10)&gt;0</formula>
    </cfRule>
    <cfRule type="expression" dxfId="365" priority="663">
      <formula>SEARCH("attesa tcl",$N10)&gt;0</formula>
    </cfRule>
    <cfRule type="expression" dxfId="364" priority="664">
      <formula>SEARCH("fermata",$N10)&gt;0</formula>
    </cfRule>
    <cfRule type="expression" dxfId="363" priority="665">
      <formula>SEARCH("canone",$N10)&gt;0</formula>
    </cfRule>
  </conditionalFormatting>
  <conditionalFormatting sqref="I16">
    <cfRule type="expression" dxfId="362" priority="416">
      <formula>SEARCH("caricato",$N16)&gt;0</formula>
    </cfRule>
    <cfRule type="expression" dxfId="361" priority="417">
      <formula>SEARCH("da fare",$N16)&gt;0</formula>
    </cfRule>
    <cfRule type="expression" dxfId="360" priority="418">
      <formula>SEARCH("attesa tcl",$N16)&gt;0</formula>
    </cfRule>
    <cfRule type="expression" dxfId="359" priority="419">
      <formula>SEARCH("fermata",$N16)&gt;0</formula>
    </cfRule>
    <cfRule type="expression" dxfId="358" priority="420">
      <formula>SEARCH("canone",$N16)&gt;0</formula>
    </cfRule>
  </conditionalFormatting>
  <conditionalFormatting sqref="I16">
    <cfRule type="expression" dxfId="357" priority="411">
      <formula>SEARCH("caricato",$N16)&gt;0</formula>
    </cfRule>
    <cfRule type="expression" dxfId="356" priority="412">
      <formula>SEARCH("da fare",$N16)&gt;0</formula>
    </cfRule>
    <cfRule type="expression" dxfId="355" priority="413">
      <formula>SEARCH("attesa tcl",$N16)&gt;0</formula>
    </cfRule>
    <cfRule type="expression" dxfId="354" priority="414">
      <formula>SEARCH("fermata",$N16)&gt;0</formula>
    </cfRule>
    <cfRule type="expression" dxfId="353" priority="415">
      <formula>SEARCH("canone",$N16)&gt;0</formula>
    </cfRule>
  </conditionalFormatting>
  <conditionalFormatting sqref="I16">
    <cfRule type="expression" dxfId="352" priority="406">
      <formula>SEARCH("caricato",$N16)&gt;0</formula>
    </cfRule>
    <cfRule type="expression" dxfId="351" priority="407">
      <formula>SEARCH("da fare",$N16)&gt;0</formula>
    </cfRule>
    <cfRule type="expression" dxfId="350" priority="408">
      <formula>SEARCH("attesa tcl",$N16)&gt;0</formula>
    </cfRule>
    <cfRule type="expression" dxfId="349" priority="409">
      <formula>SEARCH("fermata",$N16)&gt;0</formula>
    </cfRule>
    <cfRule type="expression" dxfId="348" priority="410">
      <formula>SEARCH("canone",$N16)&gt;0</formula>
    </cfRule>
  </conditionalFormatting>
  <conditionalFormatting sqref="I16">
    <cfRule type="expression" dxfId="347" priority="401">
      <formula>SEARCH("caricato",$N16)&gt;0</formula>
    </cfRule>
    <cfRule type="expression" dxfId="346" priority="402">
      <formula>SEARCH("da fare",$N16)&gt;0</formula>
    </cfRule>
    <cfRule type="expression" dxfId="345" priority="403">
      <formula>SEARCH("attesa tcl",$N16)&gt;0</formula>
    </cfRule>
    <cfRule type="expression" dxfId="344" priority="404">
      <formula>SEARCH("fermata",$N16)&gt;0</formula>
    </cfRule>
    <cfRule type="expression" dxfId="343" priority="405">
      <formula>SEARCH("canone",$N16)&gt;0</formula>
    </cfRule>
  </conditionalFormatting>
  <conditionalFormatting sqref="I16">
    <cfRule type="expression" dxfId="342" priority="396">
      <formula>SEARCH("caricato",$N16)&gt;0</formula>
    </cfRule>
    <cfRule type="expression" dxfId="341" priority="397">
      <formula>SEARCH("da fare",$N16)&gt;0</formula>
    </cfRule>
    <cfRule type="expression" dxfId="340" priority="398">
      <formula>SEARCH("attesa tcl",$N16)&gt;0</formula>
    </cfRule>
    <cfRule type="expression" dxfId="339" priority="399">
      <formula>SEARCH("fermata",$N16)&gt;0</formula>
    </cfRule>
    <cfRule type="expression" dxfId="338" priority="400">
      <formula>SEARCH("canone",$N16)&gt;0</formula>
    </cfRule>
  </conditionalFormatting>
  <conditionalFormatting sqref="I16">
    <cfRule type="expression" dxfId="337" priority="391">
      <formula>SEARCH("caricato",$N16)&gt;0</formula>
    </cfRule>
    <cfRule type="expression" dxfId="336" priority="392">
      <formula>SEARCH("da fare",$N16)&gt;0</formula>
    </cfRule>
    <cfRule type="expression" dxfId="335" priority="393">
      <formula>SEARCH("attesa tcl",$N16)&gt;0</formula>
    </cfRule>
    <cfRule type="expression" dxfId="334" priority="394">
      <formula>SEARCH("fermata",$N16)&gt;0</formula>
    </cfRule>
    <cfRule type="expression" dxfId="333" priority="395">
      <formula>SEARCH("canone",$N16)&gt;0</formula>
    </cfRule>
  </conditionalFormatting>
  <conditionalFormatting sqref="I16">
    <cfRule type="expression" dxfId="332" priority="386">
      <formula>SEARCH("caricato",$N16)&gt;0</formula>
    </cfRule>
    <cfRule type="expression" dxfId="331" priority="387">
      <formula>SEARCH("da fare",$N16)&gt;0</formula>
    </cfRule>
    <cfRule type="expression" dxfId="330" priority="388">
      <formula>SEARCH("attesa tcl",$N16)&gt;0</formula>
    </cfRule>
    <cfRule type="expression" dxfId="329" priority="389">
      <formula>SEARCH("fermata",$N16)&gt;0</formula>
    </cfRule>
    <cfRule type="expression" dxfId="328" priority="390">
      <formula>SEARCH("canone",$N16)&gt;0</formula>
    </cfRule>
  </conditionalFormatting>
  <conditionalFormatting sqref="I16">
    <cfRule type="expression" dxfId="327" priority="381">
      <formula>SEARCH("caricato",$N16)&gt;0</formula>
    </cfRule>
    <cfRule type="expression" dxfId="326" priority="382">
      <formula>SEARCH("da fare",$N16)&gt;0</formula>
    </cfRule>
    <cfRule type="expression" dxfId="325" priority="383">
      <formula>SEARCH("attesa tcl",$N16)&gt;0</formula>
    </cfRule>
    <cfRule type="expression" dxfId="324" priority="384">
      <formula>SEARCH("fermata",$N16)&gt;0</formula>
    </cfRule>
    <cfRule type="expression" dxfId="323" priority="385">
      <formula>SEARCH("canone",$N16)&gt;0</formula>
    </cfRule>
  </conditionalFormatting>
  <conditionalFormatting sqref="I16">
    <cfRule type="expression" dxfId="322" priority="376">
      <formula>SEARCH("caricato",$N16)&gt;0</formula>
    </cfRule>
    <cfRule type="expression" dxfId="321" priority="377">
      <formula>SEARCH("da fare",$N16)&gt;0</formula>
    </cfRule>
    <cfRule type="expression" dxfId="320" priority="378">
      <formula>SEARCH("attesa tcl",$N16)&gt;0</formula>
    </cfRule>
    <cfRule type="expression" dxfId="319" priority="379">
      <formula>SEARCH("fermata",$N16)&gt;0</formula>
    </cfRule>
    <cfRule type="expression" dxfId="318" priority="380">
      <formula>SEARCH("canone",$N16)&gt;0</formula>
    </cfRule>
  </conditionalFormatting>
  <conditionalFormatting sqref="I16">
    <cfRule type="expression" dxfId="317" priority="371">
      <formula>SEARCH("caricato",$N16)&gt;0</formula>
    </cfRule>
    <cfRule type="expression" dxfId="316" priority="372">
      <formula>SEARCH("da fare",$N16)&gt;0</formula>
    </cfRule>
    <cfRule type="expression" dxfId="315" priority="373">
      <formula>SEARCH("attesa tcl",$N16)&gt;0</formula>
    </cfRule>
    <cfRule type="expression" dxfId="314" priority="374">
      <formula>SEARCH("fermata",$N16)&gt;0</formula>
    </cfRule>
    <cfRule type="expression" dxfId="313" priority="375">
      <formula>SEARCH("canone",$N16)&gt;0</formula>
    </cfRule>
  </conditionalFormatting>
  <conditionalFormatting sqref="I16">
    <cfRule type="expression" dxfId="312" priority="366">
      <formula>SEARCH("caricato",$N16)&gt;0</formula>
    </cfRule>
    <cfRule type="expression" dxfId="311" priority="367">
      <formula>SEARCH("da fare",$N16)&gt;0</formula>
    </cfRule>
    <cfRule type="expression" dxfId="310" priority="368">
      <formula>SEARCH("attesa tcl",$N16)&gt;0</formula>
    </cfRule>
    <cfRule type="expression" dxfId="309" priority="369">
      <formula>SEARCH("fermata",$N16)&gt;0</formula>
    </cfRule>
    <cfRule type="expression" dxfId="308" priority="370">
      <formula>SEARCH("canone",$N16)&gt;0</formula>
    </cfRule>
  </conditionalFormatting>
  <conditionalFormatting sqref="I16">
    <cfRule type="expression" dxfId="307" priority="361">
      <formula>SEARCH("caricato",$N16)&gt;0</formula>
    </cfRule>
    <cfRule type="expression" dxfId="306" priority="362">
      <formula>SEARCH("da fare",$N16)&gt;0</formula>
    </cfRule>
    <cfRule type="expression" dxfId="305" priority="363">
      <formula>SEARCH("attesa tcl",$N16)&gt;0</formula>
    </cfRule>
    <cfRule type="expression" dxfId="304" priority="364">
      <formula>SEARCH("fermata",$N16)&gt;0</formula>
    </cfRule>
    <cfRule type="expression" dxfId="303" priority="365">
      <formula>SEARCH("canone",$N16)&gt;0</formula>
    </cfRule>
  </conditionalFormatting>
  <conditionalFormatting sqref="I7">
    <cfRule type="expression" dxfId="302" priority="296">
      <formula>SEARCH("caricato",$N7)&gt;0</formula>
    </cfRule>
    <cfRule type="expression" dxfId="301" priority="297">
      <formula>SEARCH("da fare",$N7)&gt;0</formula>
    </cfRule>
    <cfRule type="expression" dxfId="300" priority="298">
      <formula>SEARCH("attesa tcl",$N7)&gt;0</formula>
    </cfRule>
    <cfRule type="expression" dxfId="299" priority="299">
      <formula>SEARCH("fermata",$N7)&gt;0</formula>
    </cfRule>
    <cfRule type="expression" dxfId="298" priority="300">
      <formula>SEARCH("canone",$N7)&gt;0</formula>
    </cfRule>
  </conditionalFormatting>
  <conditionalFormatting sqref="I7">
    <cfRule type="expression" dxfId="297" priority="291">
      <formula>SEARCH("caricato",$N7)&gt;0</formula>
    </cfRule>
    <cfRule type="expression" dxfId="296" priority="292">
      <formula>SEARCH("da fare",$N7)&gt;0</formula>
    </cfRule>
    <cfRule type="expression" dxfId="295" priority="293">
      <formula>SEARCH("attesa tcl",$N7)&gt;0</formula>
    </cfRule>
    <cfRule type="expression" dxfId="294" priority="294">
      <formula>SEARCH("fermata",$N7)&gt;0</formula>
    </cfRule>
    <cfRule type="expression" dxfId="293" priority="295">
      <formula>SEARCH("canone",$N7)&gt;0</formula>
    </cfRule>
  </conditionalFormatting>
  <conditionalFormatting sqref="I7">
    <cfRule type="expression" dxfId="292" priority="286">
      <formula>SEARCH("caricato",$N7)&gt;0</formula>
    </cfRule>
    <cfRule type="expression" dxfId="291" priority="287">
      <formula>SEARCH("da fare",$N7)&gt;0</formula>
    </cfRule>
    <cfRule type="expression" dxfId="290" priority="288">
      <formula>SEARCH("attesa tcl",$N7)&gt;0</formula>
    </cfRule>
    <cfRule type="expression" dxfId="289" priority="289">
      <formula>SEARCH("fermata",$N7)&gt;0</formula>
    </cfRule>
    <cfRule type="expression" dxfId="288" priority="290">
      <formula>SEARCH("canone",$N7)&gt;0</formula>
    </cfRule>
  </conditionalFormatting>
  <conditionalFormatting sqref="I7">
    <cfRule type="expression" dxfId="287" priority="281">
      <formula>SEARCH("caricato",$N7)&gt;0</formula>
    </cfRule>
    <cfRule type="expression" dxfId="286" priority="282">
      <formula>SEARCH("da fare",$N7)&gt;0</formula>
    </cfRule>
    <cfRule type="expression" dxfId="285" priority="283">
      <formula>SEARCH("attesa tcl",$N7)&gt;0</formula>
    </cfRule>
    <cfRule type="expression" dxfId="284" priority="284">
      <formula>SEARCH("fermata",$N7)&gt;0</formula>
    </cfRule>
    <cfRule type="expression" dxfId="283" priority="285">
      <formula>SEARCH("canone",$N7)&gt;0</formula>
    </cfRule>
  </conditionalFormatting>
  <conditionalFormatting sqref="I7">
    <cfRule type="expression" dxfId="282" priority="276">
      <formula>SEARCH("caricato",$N7)&gt;0</formula>
    </cfRule>
    <cfRule type="expression" dxfId="281" priority="277">
      <formula>SEARCH("da fare",$N7)&gt;0</formula>
    </cfRule>
    <cfRule type="expression" dxfId="280" priority="278">
      <formula>SEARCH("attesa tcl",$N7)&gt;0</formula>
    </cfRule>
    <cfRule type="expression" dxfId="279" priority="279">
      <formula>SEARCH("fermata",$N7)&gt;0</formula>
    </cfRule>
    <cfRule type="expression" dxfId="278" priority="280">
      <formula>SEARCH("canone",$N7)&gt;0</formula>
    </cfRule>
  </conditionalFormatting>
  <conditionalFormatting sqref="I7">
    <cfRule type="expression" dxfId="277" priority="271">
      <formula>SEARCH("caricato",$N7)&gt;0</formula>
    </cfRule>
    <cfRule type="expression" dxfId="276" priority="272">
      <formula>SEARCH("da fare",$N7)&gt;0</formula>
    </cfRule>
    <cfRule type="expression" dxfId="275" priority="273">
      <formula>SEARCH("attesa tcl",$N7)&gt;0</formula>
    </cfRule>
    <cfRule type="expression" dxfId="274" priority="274">
      <formula>SEARCH("fermata",$N7)&gt;0</formula>
    </cfRule>
    <cfRule type="expression" dxfId="273" priority="275">
      <formula>SEARCH("canone",$N7)&gt;0</formula>
    </cfRule>
  </conditionalFormatting>
  <conditionalFormatting sqref="I7">
    <cfRule type="expression" dxfId="272" priority="266">
      <formula>SEARCH("caricato",$N7)&gt;0</formula>
    </cfRule>
    <cfRule type="expression" dxfId="271" priority="267">
      <formula>SEARCH("da fare",$N7)&gt;0</formula>
    </cfRule>
    <cfRule type="expression" dxfId="270" priority="268">
      <formula>SEARCH("attesa tcl",$N7)&gt;0</formula>
    </cfRule>
    <cfRule type="expression" dxfId="269" priority="269">
      <formula>SEARCH("fermata",$N7)&gt;0</formula>
    </cfRule>
    <cfRule type="expression" dxfId="268" priority="270">
      <formula>SEARCH("canone",$N7)&gt;0</formula>
    </cfRule>
  </conditionalFormatting>
  <conditionalFormatting sqref="I7">
    <cfRule type="expression" dxfId="267" priority="261">
      <formula>SEARCH("caricato",$N7)&gt;0</formula>
    </cfRule>
    <cfRule type="expression" dxfId="266" priority="262">
      <formula>SEARCH("da fare",$N7)&gt;0</formula>
    </cfRule>
    <cfRule type="expression" dxfId="265" priority="263">
      <formula>SEARCH("attesa tcl",$N7)&gt;0</formula>
    </cfRule>
    <cfRule type="expression" dxfId="264" priority="264">
      <formula>SEARCH("fermata",$N7)&gt;0</formula>
    </cfRule>
    <cfRule type="expression" dxfId="263" priority="265">
      <formula>SEARCH("canone",$N7)&gt;0</formula>
    </cfRule>
  </conditionalFormatting>
  <conditionalFormatting sqref="I7">
    <cfRule type="expression" dxfId="262" priority="256">
      <formula>SEARCH("caricato",$N7)&gt;0</formula>
    </cfRule>
    <cfRule type="expression" dxfId="261" priority="257">
      <formula>SEARCH("da fare",$N7)&gt;0</formula>
    </cfRule>
    <cfRule type="expression" dxfId="260" priority="258">
      <formula>SEARCH("attesa tcl",$N7)&gt;0</formula>
    </cfRule>
    <cfRule type="expression" dxfId="259" priority="259">
      <formula>SEARCH("fermata",$N7)&gt;0</formula>
    </cfRule>
    <cfRule type="expression" dxfId="258" priority="260">
      <formula>SEARCH("canone",$N7)&gt;0</formula>
    </cfRule>
  </conditionalFormatting>
  <conditionalFormatting sqref="I7">
    <cfRule type="expression" dxfId="257" priority="251">
      <formula>SEARCH("caricato",$N7)&gt;0</formula>
    </cfRule>
    <cfRule type="expression" dxfId="256" priority="252">
      <formula>SEARCH("da fare",$N7)&gt;0</formula>
    </cfRule>
    <cfRule type="expression" dxfId="255" priority="253">
      <formula>SEARCH("attesa tcl",$N7)&gt;0</formula>
    </cfRule>
    <cfRule type="expression" dxfId="254" priority="254">
      <formula>SEARCH("fermata",$N7)&gt;0</formula>
    </cfRule>
    <cfRule type="expression" dxfId="253" priority="255">
      <formula>SEARCH("canone",$N7)&gt;0</formula>
    </cfRule>
  </conditionalFormatting>
  <conditionalFormatting sqref="I7">
    <cfRule type="expression" dxfId="252" priority="246">
      <formula>SEARCH("caricato",$N7)&gt;0</formula>
    </cfRule>
    <cfRule type="expression" dxfId="251" priority="247">
      <formula>SEARCH("da fare",$N7)&gt;0</formula>
    </cfRule>
    <cfRule type="expression" dxfId="250" priority="248">
      <formula>SEARCH("attesa tcl",$N7)&gt;0</formula>
    </cfRule>
    <cfRule type="expression" dxfId="249" priority="249">
      <formula>SEARCH("fermata",$N7)&gt;0</formula>
    </cfRule>
    <cfRule type="expression" dxfId="248" priority="250">
      <formula>SEARCH("canone",$N7)&gt;0</formula>
    </cfRule>
  </conditionalFormatting>
  <conditionalFormatting sqref="I7">
    <cfRule type="expression" dxfId="247" priority="241">
      <formula>SEARCH("caricato",$N7)&gt;0</formula>
    </cfRule>
    <cfRule type="expression" dxfId="246" priority="242">
      <formula>SEARCH("da fare",$N7)&gt;0</formula>
    </cfRule>
    <cfRule type="expression" dxfId="245" priority="243">
      <formula>SEARCH("attesa tcl",$N7)&gt;0</formula>
    </cfRule>
    <cfRule type="expression" dxfId="244" priority="244">
      <formula>SEARCH("fermata",$N7)&gt;0</formula>
    </cfRule>
    <cfRule type="expression" dxfId="243" priority="245">
      <formula>SEARCH("canone",$N7)&gt;0</formula>
    </cfRule>
  </conditionalFormatting>
  <conditionalFormatting sqref="I11">
    <cfRule type="expression" dxfId="242" priority="236">
      <formula>SEARCH("caricato",$N11)&gt;0</formula>
    </cfRule>
    <cfRule type="expression" dxfId="241" priority="237">
      <formula>SEARCH("da fare",$N11)&gt;0</formula>
    </cfRule>
    <cfRule type="expression" dxfId="240" priority="238">
      <formula>SEARCH("attesa tcl",$N11)&gt;0</formula>
    </cfRule>
    <cfRule type="expression" dxfId="239" priority="239">
      <formula>SEARCH("fermata",$N11)&gt;0</formula>
    </cfRule>
    <cfRule type="expression" dxfId="238" priority="240">
      <formula>SEARCH("canone",$N11)&gt;0</formula>
    </cfRule>
  </conditionalFormatting>
  <conditionalFormatting sqref="I11">
    <cfRule type="expression" dxfId="237" priority="231">
      <formula>SEARCH("caricato",$N11)&gt;0</formula>
    </cfRule>
    <cfRule type="expression" dxfId="236" priority="232">
      <formula>SEARCH("da fare",$N11)&gt;0</formula>
    </cfRule>
    <cfRule type="expression" dxfId="235" priority="233">
      <formula>SEARCH("attesa tcl",$N11)&gt;0</formula>
    </cfRule>
    <cfRule type="expression" dxfId="234" priority="234">
      <formula>SEARCH("fermata",$N11)&gt;0</formula>
    </cfRule>
    <cfRule type="expression" dxfId="233" priority="235">
      <formula>SEARCH("canone",$N11)&gt;0</formula>
    </cfRule>
  </conditionalFormatting>
  <conditionalFormatting sqref="I11">
    <cfRule type="expression" dxfId="232" priority="226">
      <formula>SEARCH("caricato",$N11)&gt;0</formula>
    </cfRule>
    <cfRule type="expression" dxfId="231" priority="227">
      <formula>SEARCH("da fare",$N11)&gt;0</formula>
    </cfRule>
    <cfRule type="expression" dxfId="230" priority="228">
      <formula>SEARCH("attesa tcl",$N11)&gt;0</formula>
    </cfRule>
    <cfRule type="expression" dxfId="229" priority="229">
      <formula>SEARCH("fermata",$N11)&gt;0</formula>
    </cfRule>
    <cfRule type="expression" dxfId="228" priority="230">
      <formula>SEARCH("canone",$N11)&gt;0</formula>
    </cfRule>
  </conditionalFormatting>
  <conditionalFormatting sqref="I11">
    <cfRule type="expression" dxfId="227" priority="221">
      <formula>SEARCH("caricato",$N11)&gt;0</formula>
    </cfRule>
    <cfRule type="expression" dxfId="226" priority="222">
      <formula>SEARCH("da fare",$N11)&gt;0</formula>
    </cfRule>
    <cfRule type="expression" dxfId="225" priority="223">
      <formula>SEARCH("attesa tcl",$N11)&gt;0</formula>
    </cfRule>
    <cfRule type="expression" dxfId="224" priority="224">
      <formula>SEARCH("fermata",$N11)&gt;0</formula>
    </cfRule>
    <cfRule type="expression" dxfId="223" priority="225">
      <formula>SEARCH("canone",$N11)&gt;0</formula>
    </cfRule>
  </conditionalFormatting>
  <conditionalFormatting sqref="I11">
    <cfRule type="expression" dxfId="222" priority="216">
      <formula>SEARCH("caricato",$N11)&gt;0</formula>
    </cfRule>
    <cfRule type="expression" dxfId="221" priority="217">
      <formula>SEARCH("da fare",$N11)&gt;0</formula>
    </cfRule>
    <cfRule type="expression" dxfId="220" priority="218">
      <formula>SEARCH("attesa tcl",$N11)&gt;0</formula>
    </cfRule>
    <cfRule type="expression" dxfId="219" priority="219">
      <formula>SEARCH("fermata",$N11)&gt;0</formula>
    </cfRule>
    <cfRule type="expression" dxfId="218" priority="220">
      <formula>SEARCH("canone",$N11)&gt;0</formula>
    </cfRule>
  </conditionalFormatting>
  <conditionalFormatting sqref="I11">
    <cfRule type="expression" dxfId="217" priority="211">
      <formula>SEARCH("caricato",$N11)&gt;0</formula>
    </cfRule>
    <cfRule type="expression" dxfId="216" priority="212">
      <formula>SEARCH("da fare",$N11)&gt;0</formula>
    </cfRule>
    <cfRule type="expression" dxfId="215" priority="213">
      <formula>SEARCH("attesa tcl",$N11)&gt;0</formula>
    </cfRule>
    <cfRule type="expression" dxfId="214" priority="214">
      <formula>SEARCH("fermata",$N11)&gt;0</formula>
    </cfRule>
    <cfRule type="expression" dxfId="213" priority="215">
      <formula>SEARCH("canone",$N11)&gt;0</formula>
    </cfRule>
  </conditionalFormatting>
  <conditionalFormatting sqref="I11">
    <cfRule type="expression" dxfId="212" priority="206">
      <formula>SEARCH("caricato",$N11)&gt;0</formula>
    </cfRule>
    <cfRule type="expression" dxfId="211" priority="207">
      <formula>SEARCH("da fare",$N11)&gt;0</formula>
    </cfRule>
    <cfRule type="expression" dxfId="210" priority="208">
      <formula>SEARCH("attesa tcl",$N11)&gt;0</formula>
    </cfRule>
    <cfRule type="expression" dxfId="209" priority="209">
      <formula>SEARCH("fermata",$N11)&gt;0</formula>
    </cfRule>
    <cfRule type="expression" dxfId="208" priority="210">
      <formula>SEARCH("canone",$N11)&gt;0</formula>
    </cfRule>
  </conditionalFormatting>
  <conditionalFormatting sqref="I11">
    <cfRule type="expression" dxfId="207" priority="201">
      <formula>SEARCH("caricato",$N11)&gt;0</formula>
    </cfRule>
    <cfRule type="expression" dxfId="206" priority="202">
      <formula>SEARCH("da fare",$N11)&gt;0</formula>
    </cfRule>
    <cfRule type="expression" dxfId="205" priority="203">
      <formula>SEARCH("attesa tcl",$N11)&gt;0</formula>
    </cfRule>
    <cfRule type="expression" dxfId="204" priority="204">
      <formula>SEARCH("fermata",$N11)&gt;0</formula>
    </cfRule>
    <cfRule type="expression" dxfId="203" priority="205">
      <formula>SEARCH("canone",$N11)&gt;0</formula>
    </cfRule>
  </conditionalFormatting>
  <conditionalFormatting sqref="I11">
    <cfRule type="expression" dxfId="202" priority="196">
      <formula>SEARCH("caricato",$N11)&gt;0</formula>
    </cfRule>
    <cfRule type="expression" dxfId="201" priority="197">
      <formula>SEARCH("da fare",$N11)&gt;0</formula>
    </cfRule>
    <cfRule type="expression" dxfId="200" priority="198">
      <formula>SEARCH("attesa tcl",$N11)&gt;0</formula>
    </cfRule>
    <cfRule type="expression" dxfId="199" priority="199">
      <formula>SEARCH("fermata",$N11)&gt;0</formula>
    </cfRule>
    <cfRule type="expression" dxfId="198" priority="200">
      <formula>SEARCH("canone",$N11)&gt;0</formula>
    </cfRule>
  </conditionalFormatting>
  <conditionalFormatting sqref="I11">
    <cfRule type="expression" dxfId="197" priority="191">
      <formula>SEARCH("caricato",$N11)&gt;0</formula>
    </cfRule>
    <cfRule type="expression" dxfId="196" priority="192">
      <formula>SEARCH("da fare",$N11)&gt;0</formula>
    </cfRule>
    <cfRule type="expression" dxfId="195" priority="193">
      <formula>SEARCH("attesa tcl",$N11)&gt;0</formula>
    </cfRule>
    <cfRule type="expression" dxfId="194" priority="194">
      <formula>SEARCH("fermata",$N11)&gt;0</formula>
    </cfRule>
    <cfRule type="expression" dxfId="193" priority="195">
      <formula>SEARCH("canone",$N11)&gt;0</formula>
    </cfRule>
  </conditionalFormatting>
  <conditionalFormatting sqref="I11">
    <cfRule type="expression" dxfId="192" priority="186">
      <formula>SEARCH("caricato",$N11)&gt;0</formula>
    </cfRule>
    <cfRule type="expression" dxfId="191" priority="187">
      <formula>SEARCH("da fare",$N11)&gt;0</formula>
    </cfRule>
    <cfRule type="expression" dxfId="190" priority="188">
      <formula>SEARCH("attesa tcl",$N11)&gt;0</formula>
    </cfRule>
    <cfRule type="expression" dxfId="189" priority="189">
      <formula>SEARCH("fermata",$N11)&gt;0</formula>
    </cfRule>
    <cfRule type="expression" dxfId="188" priority="190">
      <formula>SEARCH("canone",$N11)&gt;0</formula>
    </cfRule>
  </conditionalFormatting>
  <conditionalFormatting sqref="I11">
    <cfRule type="expression" dxfId="187" priority="181">
      <formula>SEARCH("caricato",$N11)&gt;0</formula>
    </cfRule>
    <cfRule type="expression" dxfId="186" priority="182">
      <formula>SEARCH("da fare",$N11)&gt;0</formula>
    </cfRule>
    <cfRule type="expression" dxfId="185" priority="183">
      <formula>SEARCH("attesa tcl",$N11)&gt;0</formula>
    </cfRule>
    <cfRule type="expression" dxfId="184" priority="184">
      <formula>SEARCH("fermata",$N11)&gt;0</formula>
    </cfRule>
    <cfRule type="expression" dxfId="183" priority="185">
      <formula>SEARCH("canone",$N11)&gt;0</formula>
    </cfRule>
  </conditionalFormatting>
  <conditionalFormatting sqref="I14">
    <cfRule type="expression" dxfId="182" priority="176">
      <formula>SEARCH("caricato",$N14)&gt;0</formula>
    </cfRule>
    <cfRule type="expression" dxfId="181" priority="177">
      <formula>SEARCH("da fare",$N14)&gt;0</formula>
    </cfRule>
    <cfRule type="expression" dxfId="180" priority="178">
      <formula>SEARCH("attesa tcl",$N14)&gt;0</formula>
    </cfRule>
    <cfRule type="expression" dxfId="179" priority="179">
      <formula>SEARCH("fermata",$N14)&gt;0</formula>
    </cfRule>
    <cfRule type="expression" dxfId="178" priority="180">
      <formula>SEARCH("canone",$N14)&gt;0</formula>
    </cfRule>
  </conditionalFormatting>
  <conditionalFormatting sqref="I14">
    <cfRule type="expression" dxfId="177" priority="171">
      <formula>SEARCH("caricato",$N14)&gt;0</formula>
    </cfRule>
    <cfRule type="expression" dxfId="176" priority="172">
      <formula>SEARCH("da fare",$N14)&gt;0</formula>
    </cfRule>
    <cfRule type="expression" dxfId="175" priority="173">
      <formula>SEARCH("attesa tcl",$N14)&gt;0</formula>
    </cfRule>
    <cfRule type="expression" dxfId="174" priority="174">
      <formula>SEARCH("fermata",$N14)&gt;0</formula>
    </cfRule>
    <cfRule type="expression" dxfId="173" priority="175">
      <formula>SEARCH("canone",$N14)&gt;0</formula>
    </cfRule>
  </conditionalFormatting>
  <conditionalFormatting sqref="I14">
    <cfRule type="expression" dxfId="172" priority="166">
      <formula>SEARCH("caricato",$N14)&gt;0</formula>
    </cfRule>
    <cfRule type="expression" dxfId="171" priority="167">
      <formula>SEARCH("da fare",$N14)&gt;0</formula>
    </cfRule>
    <cfRule type="expression" dxfId="170" priority="168">
      <formula>SEARCH("attesa tcl",$N14)&gt;0</formula>
    </cfRule>
    <cfRule type="expression" dxfId="169" priority="169">
      <formula>SEARCH("fermata",$N14)&gt;0</formula>
    </cfRule>
    <cfRule type="expression" dxfId="168" priority="170">
      <formula>SEARCH("canone",$N14)&gt;0</formula>
    </cfRule>
  </conditionalFormatting>
  <conditionalFormatting sqref="I14">
    <cfRule type="expression" dxfId="167" priority="161">
      <formula>SEARCH("caricato",$N14)&gt;0</formula>
    </cfRule>
    <cfRule type="expression" dxfId="166" priority="162">
      <formula>SEARCH("da fare",$N14)&gt;0</formula>
    </cfRule>
    <cfRule type="expression" dxfId="165" priority="163">
      <formula>SEARCH("attesa tcl",$N14)&gt;0</formula>
    </cfRule>
    <cfRule type="expression" dxfId="164" priority="164">
      <formula>SEARCH("fermata",$N14)&gt;0</formula>
    </cfRule>
    <cfRule type="expression" dxfId="163" priority="165">
      <formula>SEARCH("canone",$N14)&gt;0</formula>
    </cfRule>
  </conditionalFormatting>
  <conditionalFormatting sqref="I14">
    <cfRule type="expression" dxfId="162" priority="156">
      <formula>SEARCH("caricato",$N14)&gt;0</formula>
    </cfRule>
    <cfRule type="expression" dxfId="161" priority="157">
      <formula>SEARCH("da fare",$N14)&gt;0</formula>
    </cfRule>
    <cfRule type="expression" dxfId="160" priority="158">
      <formula>SEARCH("attesa tcl",$N14)&gt;0</formula>
    </cfRule>
    <cfRule type="expression" dxfId="159" priority="159">
      <formula>SEARCH("fermata",$N14)&gt;0</formula>
    </cfRule>
    <cfRule type="expression" dxfId="158" priority="160">
      <formula>SEARCH("canone",$N14)&gt;0</formula>
    </cfRule>
  </conditionalFormatting>
  <conditionalFormatting sqref="I14">
    <cfRule type="expression" dxfId="157" priority="151">
      <formula>SEARCH("caricato",$N14)&gt;0</formula>
    </cfRule>
    <cfRule type="expression" dxfId="156" priority="152">
      <formula>SEARCH("da fare",$N14)&gt;0</formula>
    </cfRule>
    <cfRule type="expression" dxfId="155" priority="153">
      <formula>SEARCH("attesa tcl",$N14)&gt;0</formula>
    </cfRule>
    <cfRule type="expression" dxfId="154" priority="154">
      <formula>SEARCH("fermata",$N14)&gt;0</formula>
    </cfRule>
    <cfRule type="expression" dxfId="153" priority="155">
      <formula>SEARCH("canone",$N14)&gt;0</formula>
    </cfRule>
  </conditionalFormatting>
  <conditionalFormatting sqref="I14">
    <cfRule type="expression" dxfId="152" priority="146">
      <formula>SEARCH("caricato",$N14)&gt;0</formula>
    </cfRule>
    <cfRule type="expression" dxfId="151" priority="147">
      <formula>SEARCH("da fare",$N14)&gt;0</formula>
    </cfRule>
    <cfRule type="expression" dxfId="150" priority="148">
      <formula>SEARCH("attesa tcl",$N14)&gt;0</formula>
    </cfRule>
    <cfRule type="expression" dxfId="149" priority="149">
      <formula>SEARCH("fermata",$N14)&gt;0</formula>
    </cfRule>
    <cfRule type="expression" dxfId="148" priority="150">
      <formula>SEARCH("canone",$N14)&gt;0</formula>
    </cfRule>
  </conditionalFormatting>
  <conditionalFormatting sqref="I14">
    <cfRule type="expression" dxfId="147" priority="141">
      <formula>SEARCH("caricato",$N14)&gt;0</formula>
    </cfRule>
    <cfRule type="expression" dxfId="146" priority="142">
      <formula>SEARCH("da fare",$N14)&gt;0</formula>
    </cfRule>
    <cfRule type="expression" dxfId="145" priority="143">
      <formula>SEARCH("attesa tcl",$N14)&gt;0</formula>
    </cfRule>
    <cfRule type="expression" dxfId="144" priority="144">
      <formula>SEARCH("fermata",$N14)&gt;0</formula>
    </cfRule>
    <cfRule type="expression" dxfId="143" priority="145">
      <formula>SEARCH("canone",$N14)&gt;0</formula>
    </cfRule>
  </conditionalFormatting>
  <conditionalFormatting sqref="I14">
    <cfRule type="expression" dxfId="142" priority="136">
      <formula>SEARCH("caricato",$N14)&gt;0</formula>
    </cfRule>
    <cfRule type="expression" dxfId="141" priority="137">
      <formula>SEARCH("da fare",$N14)&gt;0</formula>
    </cfRule>
    <cfRule type="expression" dxfId="140" priority="138">
      <formula>SEARCH("attesa tcl",$N14)&gt;0</formula>
    </cfRule>
    <cfRule type="expression" dxfId="139" priority="139">
      <formula>SEARCH("fermata",$N14)&gt;0</formula>
    </cfRule>
    <cfRule type="expression" dxfId="138" priority="140">
      <formula>SEARCH("canone",$N14)&gt;0</formula>
    </cfRule>
  </conditionalFormatting>
  <conditionalFormatting sqref="I14">
    <cfRule type="expression" dxfId="137" priority="131">
      <formula>SEARCH("caricato",$N14)&gt;0</formula>
    </cfRule>
    <cfRule type="expression" dxfId="136" priority="132">
      <formula>SEARCH("da fare",$N14)&gt;0</formula>
    </cfRule>
    <cfRule type="expression" dxfId="135" priority="133">
      <formula>SEARCH("attesa tcl",$N14)&gt;0</formula>
    </cfRule>
    <cfRule type="expression" dxfId="134" priority="134">
      <formula>SEARCH("fermata",$N14)&gt;0</formula>
    </cfRule>
    <cfRule type="expression" dxfId="133" priority="135">
      <formula>SEARCH("canone",$N14)&gt;0</formula>
    </cfRule>
  </conditionalFormatting>
  <conditionalFormatting sqref="I14">
    <cfRule type="expression" dxfId="132" priority="126">
      <formula>SEARCH("caricato",$N14)&gt;0</formula>
    </cfRule>
    <cfRule type="expression" dxfId="131" priority="127">
      <formula>SEARCH("da fare",$N14)&gt;0</formula>
    </cfRule>
    <cfRule type="expression" dxfId="130" priority="128">
      <formula>SEARCH("attesa tcl",$N14)&gt;0</formula>
    </cfRule>
    <cfRule type="expression" dxfId="129" priority="129">
      <formula>SEARCH("fermata",$N14)&gt;0</formula>
    </cfRule>
    <cfRule type="expression" dxfId="128" priority="130">
      <formula>SEARCH("canone",$N14)&gt;0</formula>
    </cfRule>
  </conditionalFormatting>
  <conditionalFormatting sqref="I14">
    <cfRule type="expression" dxfId="127" priority="121">
      <formula>SEARCH("caricato",$N14)&gt;0</formula>
    </cfRule>
    <cfRule type="expression" dxfId="126" priority="122">
      <formula>SEARCH("da fare",$N14)&gt;0</formula>
    </cfRule>
    <cfRule type="expression" dxfId="125" priority="123">
      <formula>SEARCH("attesa tcl",$N14)&gt;0</formula>
    </cfRule>
    <cfRule type="expression" dxfId="124" priority="124">
      <formula>SEARCH("fermata",$N14)&gt;0</formula>
    </cfRule>
    <cfRule type="expression" dxfId="123" priority="125">
      <formula>SEARCH("canone",$N14)&gt;0</formula>
    </cfRule>
  </conditionalFormatting>
  <conditionalFormatting sqref="I15">
    <cfRule type="expression" dxfId="122" priority="116">
      <formula>SEARCH("caricato",$N15)&gt;0</formula>
    </cfRule>
    <cfRule type="expression" dxfId="121" priority="117">
      <formula>SEARCH("da fare",$N15)&gt;0</formula>
    </cfRule>
    <cfRule type="expression" dxfId="120" priority="118">
      <formula>SEARCH("attesa tcl",$N15)&gt;0</formula>
    </cfRule>
    <cfRule type="expression" dxfId="119" priority="119">
      <formula>SEARCH("fermata",$N15)&gt;0</formula>
    </cfRule>
    <cfRule type="expression" dxfId="118" priority="120">
      <formula>SEARCH("canone",$N15)&gt;0</formula>
    </cfRule>
  </conditionalFormatting>
  <conditionalFormatting sqref="I15">
    <cfRule type="expression" dxfId="117" priority="111">
      <formula>SEARCH("caricato",$N15)&gt;0</formula>
    </cfRule>
    <cfRule type="expression" dxfId="116" priority="112">
      <formula>SEARCH("da fare",$N15)&gt;0</formula>
    </cfRule>
    <cfRule type="expression" dxfId="115" priority="113">
      <formula>SEARCH("attesa tcl",$N15)&gt;0</formula>
    </cfRule>
    <cfRule type="expression" dxfId="114" priority="114">
      <formula>SEARCH("fermata",$N15)&gt;0</formula>
    </cfRule>
    <cfRule type="expression" dxfId="113" priority="115">
      <formula>SEARCH("canone",$N15)&gt;0</formula>
    </cfRule>
  </conditionalFormatting>
  <conditionalFormatting sqref="I15">
    <cfRule type="expression" dxfId="112" priority="106">
      <formula>SEARCH("caricato",$N15)&gt;0</formula>
    </cfRule>
    <cfRule type="expression" dxfId="111" priority="107">
      <formula>SEARCH("da fare",$N15)&gt;0</formula>
    </cfRule>
    <cfRule type="expression" dxfId="110" priority="108">
      <formula>SEARCH("attesa tcl",$N15)&gt;0</formula>
    </cfRule>
    <cfRule type="expression" dxfId="109" priority="109">
      <formula>SEARCH("fermata",$N15)&gt;0</formula>
    </cfRule>
    <cfRule type="expression" dxfId="108" priority="110">
      <formula>SEARCH("canone",$N15)&gt;0</formula>
    </cfRule>
  </conditionalFormatting>
  <conditionalFormatting sqref="I15">
    <cfRule type="expression" dxfId="107" priority="101">
      <formula>SEARCH("caricato",$N15)&gt;0</formula>
    </cfRule>
    <cfRule type="expression" dxfId="106" priority="102">
      <formula>SEARCH("da fare",$N15)&gt;0</formula>
    </cfRule>
    <cfRule type="expression" dxfId="105" priority="103">
      <formula>SEARCH("attesa tcl",$N15)&gt;0</formula>
    </cfRule>
    <cfRule type="expression" dxfId="104" priority="104">
      <formula>SEARCH("fermata",$N15)&gt;0</formula>
    </cfRule>
    <cfRule type="expression" dxfId="103" priority="105">
      <formula>SEARCH("canone",$N15)&gt;0</formula>
    </cfRule>
  </conditionalFormatting>
  <conditionalFormatting sqref="I15">
    <cfRule type="expression" dxfId="102" priority="96">
      <formula>SEARCH("caricato",$N15)&gt;0</formula>
    </cfRule>
    <cfRule type="expression" dxfId="101" priority="97">
      <formula>SEARCH("da fare",$N15)&gt;0</formula>
    </cfRule>
    <cfRule type="expression" dxfId="100" priority="98">
      <formula>SEARCH("attesa tcl",$N15)&gt;0</formula>
    </cfRule>
    <cfRule type="expression" dxfId="99" priority="99">
      <formula>SEARCH("fermata",$N15)&gt;0</formula>
    </cfRule>
    <cfRule type="expression" dxfId="98" priority="100">
      <formula>SEARCH("canone",$N15)&gt;0</formula>
    </cfRule>
  </conditionalFormatting>
  <conditionalFormatting sqref="I15">
    <cfRule type="expression" dxfId="97" priority="91">
      <formula>SEARCH("caricato",$N15)&gt;0</formula>
    </cfRule>
    <cfRule type="expression" dxfId="96" priority="92">
      <formula>SEARCH("da fare",$N15)&gt;0</formula>
    </cfRule>
    <cfRule type="expression" dxfId="95" priority="93">
      <formula>SEARCH("attesa tcl",$N15)&gt;0</formula>
    </cfRule>
    <cfRule type="expression" dxfId="94" priority="94">
      <formula>SEARCH("fermata",$N15)&gt;0</formula>
    </cfRule>
    <cfRule type="expression" dxfId="93" priority="95">
      <formula>SEARCH("canone",$N15)&gt;0</formula>
    </cfRule>
  </conditionalFormatting>
  <conditionalFormatting sqref="I15">
    <cfRule type="expression" dxfId="92" priority="86">
      <formula>SEARCH("caricato",$N15)&gt;0</formula>
    </cfRule>
    <cfRule type="expression" dxfId="91" priority="87">
      <formula>SEARCH("da fare",$N15)&gt;0</formula>
    </cfRule>
    <cfRule type="expression" dxfId="90" priority="88">
      <formula>SEARCH("attesa tcl",$N15)&gt;0</formula>
    </cfRule>
    <cfRule type="expression" dxfId="89" priority="89">
      <formula>SEARCH("fermata",$N15)&gt;0</formula>
    </cfRule>
    <cfRule type="expression" dxfId="88" priority="90">
      <formula>SEARCH("canone",$N15)&gt;0</formula>
    </cfRule>
  </conditionalFormatting>
  <conditionalFormatting sqref="I15">
    <cfRule type="expression" dxfId="87" priority="81">
      <formula>SEARCH("caricato",$N15)&gt;0</formula>
    </cfRule>
    <cfRule type="expression" dxfId="86" priority="82">
      <formula>SEARCH("da fare",$N15)&gt;0</formula>
    </cfRule>
    <cfRule type="expression" dxfId="85" priority="83">
      <formula>SEARCH("attesa tcl",$N15)&gt;0</formula>
    </cfRule>
    <cfRule type="expression" dxfId="84" priority="84">
      <formula>SEARCH("fermata",$N15)&gt;0</formula>
    </cfRule>
    <cfRule type="expression" dxfId="83" priority="85">
      <formula>SEARCH("canone",$N15)&gt;0</formula>
    </cfRule>
  </conditionalFormatting>
  <conditionalFormatting sqref="I15">
    <cfRule type="expression" dxfId="82" priority="76">
      <formula>SEARCH("caricato",$N15)&gt;0</formula>
    </cfRule>
    <cfRule type="expression" dxfId="81" priority="77">
      <formula>SEARCH("da fare",$N15)&gt;0</formula>
    </cfRule>
    <cfRule type="expression" dxfId="80" priority="78">
      <formula>SEARCH("attesa tcl",$N15)&gt;0</formula>
    </cfRule>
    <cfRule type="expression" dxfId="79" priority="79">
      <formula>SEARCH("fermata",$N15)&gt;0</formula>
    </cfRule>
    <cfRule type="expression" dxfId="78" priority="80">
      <formula>SEARCH("canone",$N15)&gt;0</formula>
    </cfRule>
  </conditionalFormatting>
  <conditionalFormatting sqref="I15">
    <cfRule type="expression" dxfId="77" priority="71">
      <formula>SEARCH("caricato",$N15)&gt;0</formula>
    </cfRule>
    <cfRule type="expression" dxfId="76" priority="72">
      <formula>SEARCH("da fare",$N15)&gt;0</formula>
    </cfRule>
    <cfRule type="expression" dxfId="75" priority="73">
      <formula>SEARCH("attesa tcl",$N15)&gt;0</formula>
    </cfRule>
    <cfRule type="expression" dxfId="74" priority="74">
      <formula>SEARCH("fermata",$N15)&gt;0</formula>
    </cfRule>
    <cfRule type="expression" dxfId="73" priority="75">
      <formula>SEARCH("canone",$N15)&gt;0</formula>
    </cfRule>
  </conditionalFormatting>
  <conditionalFormatting sqref="I15">
    <cfRule type="expression" dxfId="72" priority="66">
      <formula>SEARCH("caricato",$N15)&gt;0</formula>
    </cfRule>
    <cfRule type="expression" dxfId="71" priority="67">
      <formula>SEARCH("da fare",$N15)&gt;0</formula>
    </cfRule>
    <cfRule type="expression" dxfId="70" priority="68">
      <formula>SEARCH("attesa tcl",$N15)&gt;0</formula>
    </cfRule>
    <cfRule type="expression" dxfId="69" priority="69">
      <formula>SEARCH("fermata",$N15)&gt;0</formula>
    </cfRule>
    <cfRule type="expression" dxfId="68" priority="70">
      <formula>SEARCH("canone",$N15)&gt;0</formula>
    </cfRule>
  </conditionalFormatting>
  <conditionalFormatting sqref="I15">
    <cfRule type="expression" dxfId="67" priority="61">
      <formula>SEARCH("caricato",$N15)&gt;0</formula>
    </cfRule>
    <cfRule type="expression" dxfId="66" priority="62">
      <formula>SEARCH("da fare",$N15)&gt;0</formula>
    </cfRule>
    <cfRule type="expression" dxfId="65" priority="63">
      <formula>SEARCH("attesa tcl",$N15)&gt;0</formula>
    </cfRule>
    <cfRule type="expression" dxfId="64" priority="64">
      <formula>SEARCH("fermata",$N15)&gt;0</formula>
    </cfRule>
    <cfRule type="expression" dxfId="63" priority="65">
      <formula>SEARCH("canone",$N15)&gt;0</formula>
    </cfRule>
  </conditionalFormatting>
  <conditionalFormatting sqref="I17">
    <cfRule type="expression" dxfId="62" priority="56">
      <formula>SEARCH("caricato",$N17)&gt;0</formula>
    </cfRule>
    <cfRule type="expression" dxfId="61" priority="57">
      <formula>SEARCH("da fare",$N17)&gt;0</formula>
    </cfRule>
    <cfRule type="expression" dxfId="60" priority="58">
      <formula>SEARCH("attesa tcl",$N17)&gt;0</formula>
    </cfRule>
    <cfRule type="expression" dxfId="59" priority="59">
      <formula>SEARCH("fermata",$N17)&gt;0</formula>
    </cfRule>
    <cfRule type="expression" dxfId="58" priority="60">
      <formula>SEARCH("canone",$N17)&gt;0</formula>
    </cfRule>
  </conditionalFormatting>
  <conditionalFormatting sqref="I17">
    <cfRule type="expression" dxfId="57" priority="51">
      <formula>SEARCH("caricato",$N17)&gt;0</formula>
    </cfRule>
    <cfRule type="expression" dxfId="56" priority="52">
      <formula>SEARCH("da fare",$N17)&gt;0</formula>
    </cfRule>
    <cfRule type="expression" dxfId="55" priority="53">
      <formula>SEARCH("attesa tcl",$N17)&gt;0</formula>
    </cfRule>
    <cfRule type="expression" dxfId="54" priority="54">
      <formula>SEARCH("fermata",$N17)&gt;0</formula>
    </cfRule>
    <cfRule type="expression" dxfId="53" priority="55">
      <formula>SEARCH("canone",$N17)&gt;0</formula>
    </cfRule>
  </conditionalFormatting>
  <conditionalFormatting sqref="I17">
    <cfRule type="expression" dxfId="52" priority="46">
      <formula>SEARCH("caricato",$N17)&gt;0</formula>
    </cfRule>
    <cfRule type="expression" dxfId="51" priority="47">
      <formula>SEARCH("da fare",$N17)&gt;0</formula>
    </cfRule>
    <cfRule type="expression" dxfId="50" priority="48">
      <formula>SEARCH("attesa tcl",$N17)&gt;0</formula>
    </cfRule>
    <cfRule type="expression" dxfId="49" priority="49">
      <formula>SEARCH("fermata",$N17)&gt;0</formula>
    </cfRule>
    <cfRule type="expression" dxfId="48" priority="50">
      <formula>SEARCH("canone",$N17)&gt;0</formula>
    </cfRule>
  </conditionalFormatting>
  <conditionalFormatting sqref="I17">
    <cfRule type="expression" dxfId="47" priority="41">
      <formula>SEARCH("caricato",$N17)&gt;0</formula>
    </cfRule>
    <cfRule type="expression" dxfId="46" priority="42">
      <formula>SEARCH("da fare",$N17)&gt;0</formula>
    </cfRule>
    <cfRule type="expression" dxfId="45" priority="43">
      <formula>SEARCH("attesa tcl",$N17)&gt;0</formula>
    </cfRule>
    <cfRule type="expression" dxfId="44" priority="44">
      <formula>SEARCH("fermata",$N17)&gt;0</formula>
    </cfRule>
    <cfRule type="expression" dxfId="43" priority="45">
      <formula>SEARCH("canone",$N17)&gt;0</formula>
    </cfRule>
  </conditionalFormatting>
  <conditionalFormatting sqref="I17">
    <cfRule type="expression" dxfId="42" priority="36">
      <formula>SEARCH("caricato",$N17)&gt;0</formula>
    </cfRule>
    <cfRule type="expression" dxfId="41" priority="37">
      <formula>SEARCH("da fare",$N17)&gt;0</formula>
    </cfRule>
    <cfRule type="expression" dxfId="40" priority="38">
      <formula>SEARCH("attesa tcl",$N17)&gt;0</formula>
    </cfRule>
    <cfRule type="expression" dxfId="39" priority="39">
      <formula>SEARCH("fermata",$N17)&gt;0</formula>
    </cfRule>
    <cfRule type="expression" dxfId="38" priority="40">
      <formula>SEARCH("canone",$N17)&gt;0</formula>
    </cfRule>
  </conditionalFormatting>
  <conditionalFormatting sqref="I17">
    <cfRule type="expression" dxfId="37" priority="31">
      <formula>SEARCH("caricato",$N17)&gt;0</formula>
    </cfRule>
    <cfRule type="expression" dxfId="36" priority="32">
      <formula>SEARCH("da fare",$N17)&gt;0</formula>
    </cfRule>
    <cfRule type="expression" dxfId="35" priority="33">
      <formula>SEARCH("attesa tcl",$N17)&gt;0</formula>
    </cfRule>
    <cfRule type="expression" dxfId="34" priority="34">
      <formula>SEARCH("fermata",$N17)&gt;0</formula>
    </cfRule>
    <cfRule type="expression" dxfId="33" priority="35">
      <formula>SEARCH("canone",$N17)&gt;0</formula>
    </cfRule>
  </conditionalFormatting>
  <conditionalFormatting sqref="I17">
    <cfRule type="expression" dxfId="32" priority="26">
      <formula>SEARCH("caricato",$N17)&gt;0</formula>
    </cfRule>
    <cfRule type="expression" dxfId="31" priority="27">
      <formula>SEARCH("da fare",$N17)&gt;0</formula>
    </cfRule>
    <cfRule type="expression" dxfId="30" priority="28">
      <formula>SEARCH("attesa tcl",$N17)&gt;0</formula>
    </cfRule>
    <cfRule type="expression" dxfId="29" priority="29">
      <formula>SEARCH("fermata",$N17)&gt;0</formula>
    </cfRule>
    <cfRule type="expression" dxfId="28" priority="30">
      <formula>SEARCH("canone",$N17)&gt;0</formula>
    </cfRule>
  </conditionalFormatting>
  <conditionalFormatting sqref="I17">
    <cfRule type="expression" dxfId="27" priority="21">
      <formula>SEARCH("caricato",$N17)&gt;0</formula>
    </cfRule>
    <cfRule type="expression" dxfId="26" priority="22">
      <formula>SEARCH("da fare",$N17)&gt;0</formula>
    </cfRule>
    <cfRule type="expression" dxfId="25" priority="23">
      <formula>SEARCH("attesa tcl",$N17)&gt;0</formula>
    </cfRule>
    <cfRule type="expression" dxfId="24" priority="24">
      <formula>SEARCH("fermata",$N17)&gt;0</formula>
    </cfRule>
    <cfRule type="expression" dxfId="23" priority="25">
      <formula>SEARCH("canone",$N17)&gt;0</formula>
    </cfRule>
  </conditionalFormatting>
  <conditionalFormatting sqref="I17">
    <cfRule type="expression" dxfId="22" priority="16">
      <formula>SEARCH("caricato",$N17)&gt;0</formula>
    </cfRule>
    <cfRule type="expression" dxfId="21" priority="17">
      <formula>SEARCH("da fare",$N17)&gt;0</formula>
    </cfRule>
    <cfRule type="expression" dxfId="20" priority="18">
      <formula>SEARCH("attesa tcl",$N17)&gt;0</formula>
    </cfRule>
    <cfRule type="expression" dxfId="19" priority="19">
      <formula>SEARCH("fermata",$N17)&gt;0</formula>
    </cfRule>
    <cfRule type="expression" dxfId="18" priority="20">
      <formula>SEARCH("canone",$N17)&gt;0</formula>
    </cfRule>
  </conditionalFormatting>
  <conditionalFormatting sqref="I17">
    <cfRule type="expression" dxfId="17" priority="11">
      <formula>SEARCH("caricato",$N17)&gt;0</formula>
    </cfRule>
    <cfRule type="expression" dxfId="16" priority="12">
      <formula>SEARCH("da fare",$N17)&gt;0</formula>
    </cfRule>
    <cfRule type="expression" dxfId="15" priority="13">
      <formula>SEARCH("attesa tcl",$N17)&gt;0</formula>
    </cfRule>
    <cfRule type="expression" dxfId="14" priority="14">
      <formula>SEARCH("fermata",$N17)&gt;0</formula>
    </cfRule>
    <cfRule type="expression" dxfId="13" priority="15">
      <formula>SEARCH("canone",$N17)&gt;0</formula>
    </cfRule>
  </conditionalFormatting>
  <conditionalFormatting sqref="I17">
    <cfRule type="expression" dxfId="12" priority="6">
      <formula>SEARCH("caricato",$N17)&gt;0</formula>
    </cfRule>
    <cfRule type="expression" dxfId="11" priority="7">
      <formula>SEARCH("da fare",$N17)&gt;0</formula>
    </cfRule>
    <cfRule type="expression" dxfId="10" priority="8">
      <formula>SEARCH("attesa tcl",$N17)&gt;0</formula>
    </cfRule>
    <cfRule type="expression" dxfId="9" priority="9">
      <formula>SEARCH("fermata",$N17)&gt;0</formula>
    </cfRule>
    <cfRule type="expression" dxfId="8" priority="10">
      <formula>SEARCH("canone",$N17)&gt;0</formula>
    </cfRule>
  </conditionalFormatting>
  <conditionalFormatting sqref="I17">
    <cfRule type="expression" dxfId="7" priority="1">
      <formula>SEARCH("caricato",$N17)&gt;0</formula>
    </cfRule>
    <cfRule type="expression" dxfId="6" priority="2">
      <formula>SEARCH("da fare",$N17)&gt;0</formula>
    </cfRule>
    <cfRule type="expression" dxfId="5" priority="3">
      <formula>SEARCH("attesa tcl",$N17)&gt;0</formula>
    </cfRule>
    <cfRule type="expression" dxfId="4" priority="4">
      <formula>SEARCH("fermata",$N17)&gt;0</formula>
    </cfRule>
    <cfRule type="expression" dxfId="3" priority="5">
      <formula>SEARCH("canone",$N17)&gt;0</formula>
    </cfRule>
  </conditionalFormatting>
  <dataValidations count="1">
    <dataValidation type="list" allowBlank="1" showInputMessage="1" showErrorMessage="1" sqref="U4" xr:uid="{E91F5EAA-F548-4AF9-A7CB-2459F82FBB01}">
      <formula1>"SI,NO,si,no,"</formula1>
    </dataValidation>
  </dataValidations>
  <printOptions horizontalCentered="1" verticalCentered="1"/>
  <pageMargins left="0.25" right="0.25" top="0.25" bottom="0.25" header="0.3" footer="0.3"/>
  <pageSetup paperSize="9" scale="55" fitToHeight="0" pageOrder="overThenDown" orientation="landscape" blackAndWhite="1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23585" r:id="rId4" name="Button 1">
              <controlPr defaultSize="0" print="0" autoFill="0" autoPict="0" macro="[0]!CopiaModificaEseguiMacroEsterne_Optimized">
                <anchor moveWithCells="1" sizeWithCells="1">
                  <from>
                    <xdr:col>7</xdr:col>
                    <xdr:colOff>0</xdr:colOff>
                    <xdr:row>0</xdr:row>
                    <xdr:rowOff>9525</xdr:rowOff>
                  </from>
                  <to>
                    <xdr:col>7</xdr:col>
                    <xdr:colOff>1819275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3586" r:id="rId5" name="Button 2">
              <controlPr defaultSize="0" print="0" autoFill="0" autoPict="0" macro="[0]!RegolaAltezzaRigheEAreeDiStampa">
                <anchor moveWithCells="1" sizeWithCells="1">
                  <from>
                    <xdr:col>5</xdr:col>
                    <xdr:colOff>0</xdr:colOff>
                    <xdr:row>0</xdr:row>
                    <xdr:rowOff>0</xdr:rowOff>
                  </from>
                  <to>
                    <xdr:col>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3587" r:id="rId6" name="Button 3">
              <controlPr defaultSize="0" print="0" autoFill="0" autoPict="0" macro="[0]!RegolaAltezzaRigheEAreeDiStampa">
                <anchor moveWithCells="1" sizeWithCells="1">
                  <from>
                    <xdr:col>5</xdr:col>
                    <xdr:colOff>0</xdr:colOff>
                    <xdr:row>0</xdr:row>
                    <xdr:rowOff>0</xdr:rowOff>
                  </from>
                  <to>
                    <xdr:col>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3588" r:id="rId7" name="Button 4">
              <controlPr defaultSize="0" print="0" autoFill="0" autoPict="0" macro="[0]!cancellaGiornaliera">
                <anchor moveWithCells="1" sizeWithCells="1">
                  <from>
                    <xdr:col>13</xdr:col>
                    <xdr:colOff>0</xdr:colOff>
                    <xdr:row>0</xdr:row>
                    <xdr:rowOff>0</xdr:rowOff>
                  </from>
                  <to>
                    <xdr:col>13</xdr:col>
                    <xdr:colOff>1990725</xdr:colOff>
                    <xdr:row>1</xdr:row>
                    <xdr:rowOff>438150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3589" r:id="rId8" name="Button 5">
              <controlPr defaultSize="0" print="0" autoFill="0" autoPict="0" macro="[0]!CopiaModificaEseguiMacroEsterne_Optimized">
                <anchor moveWithCells="1" sizeWithCells="1">
                  <from>
                    <xdr:col>7</xdr:col>
                    <xdr:colOff>0</xdr:colOff>
                    <xdr:row>0</xdr:row>
                    <xdr:rowOff>9525</xdr:rowOff>
                  </from>
                  <to>
                    <xdr:col>7</xdr:col>
                    <xdr:colOff>1819275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3590" r:id="rId9" name="Button 6">
              <controlPr defaultSize="0" print="0" autoFill="0" autoPict="0" macro="[1]!RegolaAltezzaRigheEAreeDiStampa">
                <anchor moveWithCells="1" sizeWithCells="1">
                  <from>
                    <xdr:col>5</xdr:col>
                    <xdr:colOff>0</xdr:colOff>
                    <xdr:row>0</xdr:row>
                    <xdr:rowOff>0</xdr:rowOff>
                  </from>
                  <to>
                    <xdr:col>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3591" r:id="rId10" name="Button 7">
              <controlPr defaultSize="0" print="0" autoFill="0" autoPict="0" macro="[0]!RegolaAltezzaRigheEAreeDiStampa">
                <anchor moveWithCells="1" sizeWithCells="1">
                  <from>
                    <xdr:col>5</xdr:col>
                    <xdr:colOff>0</xdr:colOff>
                    <xdr:row>0</xdr:row>
                    <xdr:rowOff>0</xdr:rowOff>
                  </from>
                  <to>
                    <xdr:col>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3592" r:id="rId11" name="Button 8">
              <controlPr defaultSize="0" print="0" autoFill="0" autoPict="0" macro="[0]!ComparaPdLeCopiaValori">
                <anchor moveWithCells="1" sizeWithCells="1">
                  <from>
                    <xdr:col>9</xdr:col>
                    <xdr:colOff>19050</xdr:colOff>
                    <xdr:row>0</xdr:row>
                    <xdr:rowOff>0</xdr:rowOff>
                  </from>
                  <to>
                    <xdr:col>10</xdr:col>
                    <xdr:colOff>1104900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300-000000000000}">
  <sheetPr codeName="Foglio3"/>
  <dimension ref="A1:L80"/>
  <sheetViews>
    <sheetView workbookViewId="0"/>
  </sheetViews>
  <sheetFormatPr defaultRowHeight="15" x14ac:dyDescent="0.25"/>
  <cols>
    <col min="1" max="1" width="11.7109375" style="114" bestFit="1" customWidth="1"/>
    <col min="2" max="2" width="16.7109375" style="114" bestFit="1" customWidth="1"/>
    <col min="12" max="12" width="10.7109375" bestFit="1" customWidth="1"/>
  </cols>
  <sheetData>
    <row r="1" spans="1:12" x14ac:dyDescent="0.25">
      <c r="A1" s="114" t="s">
        <v>133</v>
      </c>
      <c r="B1" s="114" t="s">
        <v>135</v>
      </c>
      <c r="L1" s="160">
        <v>46112</v>
      </c>
    </row>
    <row r="2" spans="1:12" x14ac:dyDescent="0.25">
      <c r="A2" s="114" t="s">
        <v>172</v>
      </c>
      <c r="B2" s="114" t="s">
        <v>354</v>
      </c>
    </row>
    <row r="3" spans="1:12" x14ac:dyDescent="0.25">
      <c r="A3" s="114" t="s">
        <v>139</v>
      </c>
      <c r="B3" s="114" t="s">
        <v>355</v>
      </c>
    </row>
    <row r="4" spans="1:12" x14ac:dyDescent="0.25">
      <c r="A4" s="114" t="s">
        <v>136</v>
      </c>
      <c r="B4" s="114" t="s">
        <v>136</v>
      </c>
    </row>
    <row r="5" spans="1:12" x14ac:dyDescent="0.25">
      <c r="A5" s="114" t="s">
        <v>140</v>
      </c>
      <c r="B5" s="114" t="s">
        <v>356</v>
      </c>
    </row>
    <row r="6" spans="1:12" x14ac:dyDescent="0.25">
      <c r="A6" s="114" t="s">
        <v>171</v>
      </c>
      <c r="B6" s="157" t="s">
        <v>357</v>
      </c>
    </row>
    <row r="7" spans="1:12" x14ac:dyDescent="0.25">
      <c r="A7" s="114" t="s">
        <v>142</v>
      </c>
      <c r="B7" s="114" t="s">
        <v>358</v>
      </c>
    </row>
    <row r="8" spans="1:12" x14ac:dyDescent="0.25">
      <c r="A8" s="114" t="s">
        <v>143</v>
      </c>
      <c r="B8" s="114" t="s">
        <v>359</v>
      </c>
    </row>
    <row r="9" spans="1:12" x14ac:dyDescent="0.25">
      <c r="A9" s="114" t="s">
        <v>144</v>
      </c>
      <c r="B9" s="114" t="s">
        <v>360</v>
      </c>
    </row>
    <row r="10" spans="1:12" x14ac:dyDescent="0.25">
      <c r="A10" s="114" t="s">
        <v>145</v>
      </c>
      <c r="B10" s="114" t="s">
        <v>361</v>
      </c>
    </row>
    <row r="11" spans="1:12" x14ac:dyDescent="0.25">
      <c r="A11" s="114" t="s">
        <v>146</v>
      </c>
      <c r="B11" s="114" t="s">
        <v>362</v>
      </c>
    </row>
    <row r="12" spans="1:12" x14ac:dyDescent="0.25">
      <c r="A12" s="114" t="s">
        <v>147</v>
      </c>
      <c r="B12" s="114" t="s">
        <v>363</v>
      </c>
    </row>
    <row r="13" spans="1:12" x14ac:dyDescent="0.25">
      <c r="A13" s="114" t="s">
        <v>148</v>
      </c>
      <c r="B13" s="114" t="s">
        <v>364</v>
      </c>
    </row>
    <row r="14" spans="1:12" x14ac:dyDescent="0.25">
      <c r="A14" s="114" t="s">
        <v>149</v>
      </c>
      <c r="B14" s="114" t="s">
        <v>365</v>
      </c>
    </row>
    <row r="15" spans="1:12" x14ac:dyDescent="0.25">
      <c r="A15" s="114" t="s">
        <v>132</v>
      </c>
      <c r="B15" s="114" t="s">
        <v>366</v>
      </c>
    </row>
    <row r="16" spans="1:12" x14ac:dyDescent="0.25">
      <c r="A16" s="114" t="s">
        <v>137</v>
      </c>
      <c r="B16" s="114" t="s">
        <v>137</v>
      </c>
    </row>
    <row r="17" spans="1:2" x14ac:dyDescent="0.25">
      <c r="A17" s="114" t="s">
        <v>150</v>
      </c>
      <c r="B17" s="114" t="s">
        <v>367</v>
      </c>
    </row>
    <row r="18" spans="1:2" x14ac:dyDescent="0.25">
      <c r="A18" s="114" t="s">
        <v>167</v>
      </c>
      <c r="B18" s="114" t="s">
        <v>368</v>
      </c>
    </row>
    <row r="19" spans="1:2" x14ac:dyDescent="0.25">
      <c r="A19" s="114" t="s">
        <v>151</v>
      </c>
      <c r="B19" s="114" t="s">
        <v>369</v>
      </c>
    </row>
    <row r="20" spans="1:2" x14ac:dyDescent="0.25">
      <c r="A20" s="114" t="s">
        <v>152</v>
      </c>
      <c r="B20" s="114" t="s">
        <v>370</v>
      </c>
    </row>
    <row r="21" spans="1:2" x14ac:dyDescent="0.25">
      <c r="A21" s="114" t="s">
        <v>134</v>
      </c>
      <c r="B21" s="114" t="s">
        <v>371</v>
      </c>
    </row>
    <row r="22" spans="1:2" x14ac:dyDescent="0.25">
      <c r="A22" s="114" t="s">
        <v>153</v>
      </c>
      <c r="B22" s="114" t="s">
        <v>372</v>
      </c>
    </row>
    <row r="23" spans="1:2" x14ac:dyDescent="0.25">
      <c r="A23" s="114" t="s">
        <v>373</v>
      </c>
      <c r="B23" s="114" t="s">
        <v>373</v>
      </c>
    </row>
    <row r="24" spans="1:2" x14ac:dyDescent="0.25">
      <c r="A24" s="114" t="s">
        <v>267</v>
      </c>
      <c r="B24" s="114" t="s">
        <v>374</v>
      </c>
    </row>
    <row r="25" spans="1:2" x14ac:dyDescent="0.25">
      <c r="A25" s="114" t="s">
        <v>154</v>
      </c>
      <c r="B25" s="114" t="s">
        <v>375</v>
      </c>
    </row>
    <row r="26" spans="1:2" x14ac:dyDescent="0.25">
      <c r="A26" s="114" t="s">
        <v>166</v>
      </c>
      <c r="B26" s="114" t="s">
        <v>376</v>
      </c>
    </row>
    <row r="27" spans="1:2" x14ac:dyDescent="0.25">
      <c r="A27" s="114" t="s">
        <v>168</v>
      </c>
      <c r="B27" s="114" t="s">
        <v>377</v>
      </c>
    </row>
    <row r="28" spans="1:2" x14ac:dyDescent="0.25">
      <c r="A28" s="114" t="s">
        <v>155</v>
      </c>
      <c r="B28" s="114" t="s">
        <v>378</v>
      </c>
    </row>
    <row r="29" spans="1:2" x14ac:dyDescent="0.25">
      <c r="A29" s="114" t="s">
        <v>156</v>
      </c>
      <c r="B29" s="114" t="s">
        <v>379</v>
      </c>
    </row>
    <row r="30" spans="1:2" x14ac:dyDescent="0.25">
      <c r="A30" s="114" t="s">
        <v>169</v>
      </c>
      <c r="B30" s="114" t="s">
        <v>380</v>
      </c>
    </row>
    <row r="31" spans="1:2" x14ac:dyDescent="0.25">
      <c r="A31" s="114" t="s">
        <v>157</v>
      </c>
      <c r="B31" s="114" t="s">
        <v>381</v>
      </c>
    </row>
    <row r="32" spans="1:2" x14ac:dyDescent="0.25">
      <c r="A32" s="114" t="s">
        <v>158</v>
      </c>
      <c r="B32" s="114" t="s">
        <v>382</v>
      </c>
    </row>
    <row r="33" spans="1:2" x14ac:dyDescent="0.25">
      <c r="A33" s="114" t="s">
        <v>159</v>
      </c>
      <c r="B33" s="114" t="s">
        <v>383</v>
      </c>
    </row>
    <row r="34" spans="1:2" x14ac:dyDescent="0.25">
      <c r="A34" s="114" t="s">
        <v>170</v>
      </c>
      <c r="B34" s="114" t="s">
        <v>384</v>
      </c>
    </row>
    <row r="35" spans="1:2" x14ac:dyDescent="0.25">
      <c r="A35" s="114" t="s">
        <v>160</v>
      </c>
      <c r="B35" s="114" t="s">
        <v>385</v>
      </c>
    </row>
    <row r="36" spans="1:2" x14ac:dyDescent="0.25">
      <c r="A36" s="114" t="s">
        <v>161</v>
      </c>
      <c r="B36" s="114" t="s">
        <v>386</v>
      </c>
    </row>
    <row r="37" spans="1:2" x14ac:dyDescent="0.25">
      <c r="A37" s="114" t="s">
        <v>162</v>
      </c>
      <c r="B37" s="114" t="s">
        <v>387</v>
      </c>
    </row>
    <row r="38" spans="1:2" x14ac:dyDescent="0.25">
      <c r="A38" s="114" t="s">
        <v>163</v>
      </c>
      <c r="B38" s="114" t="s">
        <v>388</v>
      </c>
    </row>
    <row r="39" spans="1:2" x14ac:dyDescent="0.25">
      <c r="A39" s="114" t="s">
        <v>164</v>
      </c>
      <c r="B39" s="114" t="s">
        <v>389</v>
      </c>
    </row>
    <row r="40" spans="1:2" x14ac:dyDescent="0.25">
      <c r="A40" s="114" t="s">
        <v>165</v>
      </c>
      <c r="B40" s="114" t="s">
        <v>390</v>
      </c>
    </row>
    <row r="41" spans="1:2" x14ac:dyDescent="0.25">
      <c r="A41" s="114" t="s">
        <v>138</v>
      </c>
      <c r="B41" s="114" t="s">
        <v>138</v>
      </c>
    </row>
    <row r="42" spans="1:2" x14ac:dyDescent="0.25">
      <c r="A42" s="114" t="s">
        <v>192</v>
      </c>
      <c r="B42" s="114" t="s">
        <v>391</v>
      </c>
    </row>
    <row r="43" spans="1:2" x14ac:dyDescent="0.25">
      <c r="A43" s="114" t="s">
        <v>193</v>
      </c>
      <c r="B43" s="114" t="s">
        <v>392</v>
      </c>
    </row>
    <row r="44" spans="1:2" x14ac:dyDescent="0.25">
      <c r="A44" s="114" t="s">
        <v>194</v>
      </c>
      <c r="B44" s="114" t="s">
        <v>393</v>
      </c>
    </row>
    <row r="45" spans="1:2" x14ac:dyDescent="0.25">
      <c r="A45" s="114" t="s">
        <v>394</v>
      </c>
      <c r="B45" s="114" t="s">
        <v>394</v>
      </c>
    </row>
    <row r="46" spans="1:2" x14ac:dyDescent="0.25">
      <c r="A46" s="114" t="s">
        <v>198</v>
      </c>
      <c r="B46" s="114" t="s">
        <v>395</v>
      </c>
    </row>
    <row r="47" spans="1:2" x14ac:dyDescent="0.25">
      <c r="A47" s="114" t="s">
        <v>199</v>
      </c>
      <c r="B47" s="114" t="s">
        <v>396</v>
      </c>
    </row>
    <row r="48" spans="1:2" x14ac:dyDescent="0.25">
      <c r="A48" s="114" t="s">
        <v>200</v>
      </c>
      <c r="B48" s="114" t="s">
        <v>397</v>
      </c>
    </row>
    <row r="49" spans="1:2" x14ac:dyDescent="0.25">
      <c r="A49" s="114" t="s">
        <v>201</v>
      </c>
      <c r="B49" s="114" t="s">
        <v>398</v>
      </c>
    </row>
    <row r="50" spans="1:2" x14ac:dyDescent="0.25">
      <c r="A50" s="114" t="s">
        <v>213</v>
      </c>
      <c r="B50" s="114" t="s">
        <v>399</v>
      </c>
    </row>
    <row r="51" spans="1:2" x14ac:dyDescent="0.25">
      <c r="A51" s="114" t="s">
        <v>217</v>
      </c>
      <c r="B51" s="114" t="s">
        <v>400</v>
      </c>
    </row>
    <row r="52" spans="1:2" x14ac:dyDescent="0.25">
      <c r="A52" s="114" t="s">
        <v>218</v>
      </c>
      <c r="B52" s="114" t="s">
        <v>401</v>
      </c>
    </row>
    <row r="53" spans="1:2" x14ac:dyDescent="0.25">
      <c r="A53" s="114" t="s">
        <v>141</v>
      </c>
      <c r="B53" s="114" t="s">
        <v>402</v>
      </c>
    </row>
    <row r="54" spans="1:2" x14ac:dyDescent="0.25">
      <c r="A54" s="114" t="s">
        <v>219</v>
      </c>
      <c r="B54" s="114" t="s">
        <v>403</v>
      </c>
    </row>
    <row r="55" spans="1:2" x14ac:dyDescent="0.25">
      <c r="A55" s="114" t="s">
        <v>229</v>
      </c>
      <c r="B55" s="114" t="s">
        <v>229</v>
      </c>
    </row>
    <row r="56" spans="1:2" x14ac:dyDescent="0.25">
      <c r="A56" s="114" t="s">
        <v>236</v>
      </c>
      <c r="B56" s="114" t="s">
        <v>236</v>
      </c>
    </row>
    <row r="57" spans="1:2" x14ac:dyDescent="0.25">
      <c r="A57" s="114" t="s">
        <v>237</v>
      </c>
      <c r="B57" s="114" t="s">
        <v>404</v>
      </c>
    </row>
    <row r="58" spans="1:2" x14ac:dyDescent="0.25">
      <c r="A58" s="114" t="s">
        <v>405</v>
      </c>
      <c r="B58" s="114" t="s">
        <v>405</v>
      </c>
    </row>
    <row r="59" spans="1:2" x14ac:dyDescent="0.25">
      <c r="A59" s="158" t="s">
        <v>240</v>
      </c>
      <c r="B59" s="159" t="s">
        <v>406</v>
      </c>
    </row>
    <row r="60" spans="1:2" x14ac:dyDescent="0.25">
      <c r="A60" s="114" t="s">
        <v>242</v>
      </c>
      <c r="B60" s="114" t="s">
        <v>407</v>
      </c>
    </row>
    <row r="61" spans="1:2" x14ac:dyDescent="0.25">
      <c r="A61" s="114" t="s">
        <v>243</v>
      </c>
      <c r="B61" s="114" t="s">
        <v>408</v>
      </c>
    </row>
    <row r="62" spans="1:2" x14ac:dyDescent="0.25">
      <c r="A62" s="114" t="s">
        <v>244</v>
      </c>
      <c r="B62" s="114" t="s">
        <v>409</v>
      </c>
    </row>
    <row r="63" spans="1:2" x14ac:dyDescent="0.25">
      <c r="A63" s="114" t="s">
        <v>245</v>
      </c>
      <c r="B63" s="114" t="s">
        <v>410</v>
      </c>
    </row>
    <row r="64" spans="1:2" x14ac:dyDescent="0.25">
      <c r="A64" s="114" t="s">
        <v>246</v>
      </c>
      <c r="B64" s="114" t="s">
        <v>411</v>
      </c>
    </row>
    <row r="65" spans="1:2" x14ac:dyDescent="0.25">
      <c r="A65" s="114" t="s">
        <v>247</v>
      </c>
      <c r="B65" s="114" t="s">
        <v>412</v>
      </c>
    </row>
    <row r="66" spans="1:2" x14ac:dyDescent="0.25">
      <c r="A66" s="114" t="s">
        <v>248</v>
      </c>
      <c r="B66" s="114" t="s">
        <v>413</v>
      </c>
    </row>
    <row r="67" spans="1:2" x14ac:dyDescent="0.25">
      <c r="A67" s="114" t="s">
        <v>249</v>
      </c>
      <c r="B67" s="153" t="s">
        <v>249</v>
      </c>
    </row>
    <row r="68" spans="1:2" x14ac:dyDescent="0.25">
      <c r="A68" s="114" t="s">
        <v>414</v>
      </c>
      <c r="B68" s="114" t="s">
        <v>414</v>
      </c>
    </row>
    <row r="69" spans="1:2" x14ac:dyDescent="0.25">
      <c r="A69" s="114" t="s">
        <v>250</v>
      </c>
      <c r="B69" s="114" t="s">
        <v>415</v>
      </c>
    </row>
    <row r="70" spans="1:2" x14ac:dyDescent="0.25">
      <c r="A70" s="114" t="s">
        <v>259</v>
      </c>
      <c r="B70" s="114" t="s">
        <v>416</v>
      </c>
    </row>
    <row r="71" spans="1:2" x14ac:dyDescent="0.25">
      <c r="A71" s="114" t="s">
        <v>292</v>
      </c>
      <c r="B71" s="114" t="s">
        <v>417</v>
      </c>
    </row>
    <row r="72" spans="1:2" x14ac:dyDescent="0.25">
      <c r="A72" s="153" t="s">
        <v>247</v>
      </c>
      <c r="B72" s="153" t="s">
        <v>412</v>
      </c>
    </row>
    <row r="73" spans="1:2" x14ac:dyDescent="0.25">
      <c r="A73" s="156" t="s">
        <v>248</v>
      </c>
      <c r="B73" s="156" t="s">
        <v>413</v>
      </c>
    </row>
    <row r="74" spans="1:2" x14ac:dyDescent="0.25">
      <c r="A74" s="153" t="s">
        <v>249</v>
      </c>
      <c r="B74" s="153" t="s">
        <v>249</v>
      </c>
    </row>
    <row r="75" spans="1:2" x14ac:dyDescent="0.25">
      <c r="A75" s="153" t="s">
        <v>250</v>
      </c>
      <c r="B75" s="153" t="s">
        <v>415</v>
      </c>
    </row>
    <row r="76" spans="1:2" x14ac:dyDescent="0.25">
      <c r="A76" s="153" t="s">
        <v>259</v>
      </c>
      <c r="B76" s="153" t="s">
        <v>416</v>
      </c>
    </row>
    <row r="77" spans="1:2" x14ac:dyDescent="0.25">
      <c r="A77" s="153" t="s">
        <v>292</v>
      </c>
      <c r="B77" s="153" t="s">
        <v>417</v>
      </c>
    </row>
    <row r="78" spans="1:2" x14ac:dyDescent="0.25">
      <c r="A78" s="156" t="s">
        <v>265</v>
      </c>
      <c r="B78" s="156" t="s">
        <v>418</v>
      </c>
    </row>
    <row r="79" spans="1:2" x14ac:dyDescent="0.25">
      <c r="A79" s="156" t="s">
        <v>266</v>
      </c>
      <c r="B79" s="156" t="s">
        <v>419</v>
      </c>
    </row>
    <row r="80" spans="1:2" x14ac:dyDescent="0.25">
      <c r="A80" s="153" t="s">
        <v>570</v>
      </c>
      <c r="B80" s="153" t="s">
        <v>571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Fogli di lavoro</vt:lpstr>
      </vt:variant>
      <vt:variant>
        <vt:i4>36</vt:i4>
      </vt:variant>
    </vt:vector>
  </HeadingPairs>
  <TitlesOfParts>
    <vt:vector size="36" baseType="lpstr">
      <vt:lpstr>RIEPILOGO</vt:lpstr>
      <vt:lpstr>RIASSUNTO</vt:lpstr>
      <vt:lpstr>CONV.CANTIERE</vt:lpstr>
      <vt:lpstr>rif.VBA</vt:lpstr>
      <vt:lpstr>1</vt:lpstr>
      <vt:lpstr>2</vt:lpstr>
      <vt:lpstr>3</vt:lpstr>
      <vt:lpstr>4</vt:lpstr>
      <vt:lpstr>5</vt:lpstr>
      <vt:lpstr>6</vt:lpstr>
      <vt:lpstr>7</vt:lpstr>
      <vt:lpstr>8</vt:lpstr>
      <vt:lpstr>9</vt:lpstr>
      <vt:lpstr>10</vt:lpstr>
      <vt:lpstr>11</vt:lpstr>
      <vt:lpstr>12</vt:lpstr>
      <vt:lpstr>13</vt:lpstr>
      <vt:lpstr>14</vt:lpstr>
      <vt:lpstr>15</vt:lpstr>
      <vt:lpstr>16</vt:lpstr>
      <vt:lpstr>17</vt:lpstr>
      <vt:lpstr>18</vt:lpstr>
      <vt:lpstr>19</vt:lpstr>
      <vt:lpstr>20</vt:lpstr>
      <vt:lpstr>21</vt:lpstr>
      <vt:lpstr>22</vt:lpstr>
      <vt:lpstr>23</vt:lpstr>
      <vt:lpstr>24</vt:lpstr>
      <vt:lpstr>25</vt:lpstr>
      <vt:lpstr>26</vt:lpstr>
      <vt:lpstr>27</vt:lpstr>
      <vt:lpstr>28</vt:lpstr>
      <vt:lpstr>29</vt:lpstr>
      <vt:lpstr>30</vt:lpstr>
      <vt:lpstr>31</vt:lpstr>
      <vt:lpstr>Lista Dipendenti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Barbagallo</dc:creator>
  <cp:lastModifiedBy>Giancarlo Allegretti</cp:lastModifiedBy>
  <cp:lastPrinted>2026-04-13T14:03:25Z</cp:lastPrinted>
  <dcterms:created xsi:type="dcterms:W3CDTF">2013-12-03T15:38:54Z</dcterms:created>
  <dcterms:modified xsi:type="dcterms:W3CDTF">2026-04-20T14:17:42Z</dcterms:modified>
</cp:coreProperties>
</file>